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https://d.docs.live.net/ddb91bb485bc942d/デスクトップ/matsui/"/>
    </mc:Choice>
  </mc:AlternateContent>
  <xr:revisionPtr revIDLastSave="456" documentId="13_ncr:1_{C628DC99-667E-4010-82A6-EE1618DAA377}" xr6:coauthVersionLast="47" xr6:coauthVersionMax="47" xr10:uidLastSave="{95D406FF-27EF-4B3B-87AA-5E6785B77B23}"/>
  <bookViews>
    <workbookView xWindow="-51720" yWindow="-120" windowWidth="51840" windowHeight="21840" tabRatio="840" xr2:uid="{E1C2DC3A-9C59-43CA-9FF4-85326899BCA4}"/>
  </bookViews>
  <sheets>
    <sheet name="デイトレ集計2025" sheetId="242" r:id="rId1"/>
    <sheet name="デイトレ集計2024" sheetId="254" r:id="rId2"/>
    <sheet name="デイトレ集計2023" sheetId="255" r:id="rId3"/>
    <sheet name="デイトレ集計2022" sheetId="256" r:id="rId4"/>
    <sheet name="SBI" sheetId="250" r:id="rId5"/>
    <sheet name="syukujitsu" sheetId="244" r:id="rId6"/>
    <sheet name="休業日" sheetId="247" r:id="rId7"/>
    <sheet name="使い方" sheetId="237" r:id="rId8"/>
  </sheets>
  <definedNames>
    <definedName name="ExternalData_1" localSheetId="5" hidden="1">syukujitsu!$A$1:$B$1033</definedName>
    <definedName name="ExternalData_4" localSheetId="4" hidden="1">SBI!$A$1:$AC$5</definedName>
    <definedName name="祝祭日">#REF!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5" i="250" l="1"/>
  <c r="P5" i="250"/>
  <c r="Q4" i="250"/>
  <c r="P4" i="250"/>
  <c r="Q3" i="250"/>
  <c r="P3" i="250"/>
  <c r="Q2" i="250"/>
  <c r="P2" i="250"/>
  <c r="AC3" i="250" l="1"/>
  <c r="AC5" i="250"/>
  <c r="AC2" i="250"/>
  <c r="AC4" i="250"/>
  <c r="A53" i="256"/>
  <c r="A52" i="256"/>
  <c r="A51" i="256"/>
  <c r="A50" i="256"/>
  <c r="CL49" i="256"/>
  <c r="CK49" i="256"/>
  <c r="CJ49" i="256"/>
  <c r="CI49" i="256"/>
  <c r="CH49" i="256"/>
  <c r="CG49" i="256"/>
  <c r="CF49" i="256"/>
  <c r="CE49" i="256"/>
  <c r="CD49" i="256"/>
  <c r="CC49" i="256"/>
  <c r="CB49" i="256"/>
  <c r="CA49" i="256"/>
  <c r="BY49" i="256"/>
  <c r="BX49" i="256"/>
  <c r="BW49" i="256"/>
  <c r="BV49" i="256"/>
  <c r="BU49" i="256"/>
  <c r="BT49" i="256"/>
  <c r="BS49" i="256"/>
  <c r="BR49" i="256"/>
  <c r="BQ49" i="256"/>
  <c r="BP49" i="256"/>
  <c r="BO49" i="256"/>
  <c r="BN49" i="256"/>
  <c r="BL49" i="256"/>
  <c r="BK49" i="256"/>
  <c r="BJ49" i="256"/>
  <c r="BI49" i="256"/>
  <c r="BH49" i="256"/>
  <c r="BG49" i="256"/>
  <c r="BF49" i="256"/>
  <c r="BE49" i="256"/>
  <c r="BD49" i="256"/>
  <c r="BC49" i="256"/>
  <c r="BB49" i="256"/>
  <c r="BA49" i="256"/>
  <c r="AY49" i="256"/>
  <c r="AX49" i="256"/>
  <c r="AW49" i="256"/>
  <c r="AV49" i="256"/>
  <c r="AU49" i="256"/>
  <c r="AT49" i="256"/>
  <c r="AS49" i="256"/>
  <c r="AR49" i="256"/>
  <c r="AQ49" i="256"/>
  <c r="AP49" i="256"/>
  <c r="AO49" i="256"/>
  <c r="AN49" i="256"/>
  <c r="A3" i="256"/>
  <c r="B1" i="256" a="1"/>
  <c r="B1" i="256" s="1"/>
  <c r="A53" i="255"/>
  <c r="A52" i="255"/>
  <c r="A51" i="255"/>
  <c r="A50" i="255"/>
  <c r="CL49" i="255"/>
  <c r="CK49" i="255"/>
  <c r="CJ49" i="255"/>
  <c r="CI49" i="255"/>
  <c r="CH49" i="255"/>
  <c r="CG49" i="255"/>
  <c r="CF49" i="255"/>
  <c r="CE49" i="255"/>
  <c r="CD49" i="255"/>
  <c r="CC49" i="255"/>
  <c r="CB49" i="255"/>
  <c r="CA49" i="255"/>
  <c r="BY49" i="255"/>
  <c r="BX49" i="255"/>
  <c r="BW49" i="255"/>
  <c r="BV49" i="255"/>
  <c r="BU49" i="255"/>
  <c r="BT49" i="255"/>
  <c r="BS49" i="255"/>
  <c r="BR49" i="255"/>
  <c r="BQ49" i="255"/>
  <c r="BP49" i="255"/>
  <c r="BO49" i="255"/>
  <c r="BN49" i="255"/>
  <c r="BL49" i="255"/>
  <c r="BK49" i="255"/>
  <c r="BJ49" i="255"/>
  <c r="BI49" i="255"/>
  <c r="BH49" i="255"/>
  <c r="BG49" i="255"/>
  <c r="BF49" i="255"/>
  <c r="BE49" i="255"/>
  <c r="BD49" i="255"/>
  <c r="BC49" i="255"/>
  <c r="BB49" i="255"/>
  <c r="BA49" i="255"/>
  <c r="AY49" i="255"/>
  <c r="AX49" i="255"/>
  <c r="AW49" i="255"/>
  <c r="AV49" i="255"/>
  <c r="AU49" i="255"/>
  <c r="AT49" i="255"/>
  <c r="AS49" i="255"/>
  <c r="AR49" i="255"/>
  <c r="AQ49" i="255"/>
  <c r="AP49" i="255"/>
  <c r="AO49" i="255"/>
  <c r="AN49" i="255"/>
  <c r="A3" i="255"/>
  <c r="B1" i="255" a="1"/>
  <c r="B1" i="255" s="1"/>
  <c r="A53" i="254"/>
  <c r="A52" i="254"/>
  <c r="A51" i="254"/>
  <c r="A50" i="254"/>
  <c r="CL49" i="254"/>
  <c r="CK49" i="254"/>
  <c r="CJ49" i="254"/>
  <c r="CI49" i="254"/>
  <c r="CH49" i="254"/>
  <c r="CG49" i="254"/>
  <c r="CF49" i="254"/>
  <c r="CE49" i="254"/>
  <c r="CD49" i="254"/>
  <c r="CC49" i="254"/>
  <c r="CB49" i="254"/>
  <c r="CA49" i="254"/>
  <c r="BY49" i="254"/>
  <c r="BX49" i="254"/>
  <c r="BW49" i="254"/>
  <c r="BV49" i="254"/>
  <c r="BU49" i="254"/>
  <c r="BT49" i="254"/>
  <c r="BS49" i="254"/>
  <c r="BR49" i="254"/>
  <c r="BQ49" i="254"/>
  <c r="BP49" i="254"/>
  <c r="BO49" i="254"/>
  <c r="BN49" i="254"/>
  <c r="BL49" i="254"/>
  <c r="BK49" i="254"/>
  <c r="BJ49" i="254"/>
  <c r="BI49" i="254"/>
  <c r="BH49" i="254"/>
  <c r="BG49" i="254"/>
  <c r="BF49" i="254"/>
  <c r="BE49" i="254"/>
  <c r="BD49" i="254"/>
  <c r="BC49" i="254"/>
  <c r="BB49" i="254"/>
  <c r="BA49" i="254"/>
  <c r="AY49" i="254"/>
  <c r="AX49" i="254"/>
  <c r="AW49" i="254"/>
  <c r="AV49" i="254"/>
  <c r="AU49" i="254"/>
  <c r="AT49" i="254"/>
  <c r="AS49" i="254"/>
  <c r="AR49" i="254"/>
  <c r="AQ49" i="254"/>
  <c r="AP49" i="254"/>
  <c r="AO49" i="254"/>
  <c r="AN49" i="254"/>
  <c r="A3" i="254"/>
  <c r="B1" i="254" a="1"/>
  <c r="B1" i="254" s="1"/>
  <c r="AL23" i="254" s="1"/>
  <c r="B1" i="242" a="1"/>
  <c r="B1" i="242" s="1"/>
  <c r="E48" i="242" s="1"/>
  <c r="A53" i="242"/>
  <c r="A52" i="242"/>
  <c r="A51" i="242"/>
  <c r="A50" i="242"/>
  <c r="CL49" i="242"/>
  <c r="CK49" i="242"/>
  <c r="CJ49" i="242"/>
  <c r="CI49" i="242"/>
  <c r="CH49" i="242"/>
  <c r="CG49" i="242"/>
  <c r="CF49" i="242"/>
  <c r="CE49" i="242"/>
  <c r="CD49" i="242"/>
  <c r="CC49" i="242"/>
  <c r="CB49" i="242"/>
  <c r="CA49" i="242"/>
  <c r="BY49" i="242"/>
  <c r="BX49" i="242"/>
  <c r="BW49" i="242"/>
  <c r="BV49" i="242"/>
  <c r="BU49" i="242"/>
  <c r="BT49" i="242"/>
  <c r="BS49" i="242"/>
  <c r="BR49" i="242"/>
  <c r="BQ49" i="242"/>
  <c r="BP49" i="242"/>
  <c r="BO49" i="242"/>
  <c r="BN49" i="242"/>
  <c r="BL49" i="242"/>
  <c r="BK49" i="242"/>
  <c r="BJ49" i="242"/>
  <c r="BI49" i="242"/>
  <c r="BH49" i="242"/>
  <c r="BG49" i="242"/>
  <c r="BF49" i="242"/>
  <c r="BE49" i="242"/>
  <c r="BD49" i="242"/>
  <c r="BC49" i="242"/>
  <c r="BB49" i="242"/>
  <c r="BA49" i="242"/>
  <c r="AY49" i="242"/>
  <c r="AX49" i="242"/>
  <c r="AW49" i="242"/>
  <c r="AV49" i="242"/>
  <c r="AU49" i="242"/>
  <c r="AT49" i="242"/>
  <c r="AS49" i="242"/>
  <c r="AR49" i="242"/>
  <c r="AQ49" i="242"/>
  <c r="AP49" i="242"/>
  <c r="AO49" i="242"/>
  <c r="AN49" i="242"/>
  <c r="A3" i="242"/>
  <c r="N52" i="256" l="1"/>
  <c r="E47" i="256"/>
  <c r="AI36" i="256"/>
  <c r="Z24" i="256"/>
  <c r="BN16" i="256"/>
  <c r="AC36" i="256"/>
  <c r="W24" i="256"/>
  <c r="H36" i="256"/>
  <c r="AI28" i="256"/>
  <c r="Q20" i="256"/>
  <c r="W48" i="256"/>
  <c r="W28" i="256"/>
  <c r="N19" i="256"/>
  <c r="W36" i="256"/>
  <c r="T24" i="256"/>
  <c r="N24" i="256"/>
  <c r="T28" i="256"/>
  <c r="AI18" i="256"/>
  <c r="BK18" i="256" s="1"/>
  <c r="E35" i="256"/>
  <c r="E24" i="256"/>
  <c r="AL34" i="256"/>
  <c r="AL23" i="256"/>
  <c r="H34" i="256"/>
  <c r="AI23" i="256"/>
  <c r="AL33" i="256"/>
  <c r="Z20" i="256"/>
  <c r="AI33" i="256"/>
  <c r="T20" i="256"/>
  <c r="K19" i="256"/>
  <c r="Q28" i="256"/>
  <c r="Q45" i="256"/>
  <c r="N28" i="256"/>
  <c r="AF28" i="256"/>
  <c r="N20" i="256"/>
  <c r="K46" i="256"/>
  <c r="CB16" i="256"/>
  <c r="AC28" i="256"/>
  <c r="T19" i="256"/>
  <c r="H46" i="256"/>
  <c r="N45" i="256"/>
  <c r="AI26" i="256"/>
  <c r="CA16" i="256"/>
  <c r="CA47" i="256" s="1" a="1"/>
  <c r="CA47" i="256" s="1"/>
  <c r="K45" i="256"/>
  <c r="Z26" i="256"/>
  <c r="BY16" i="256"/>
  <c r="BY33" i="256" s="1" a="1"/>
  <c r="BY33" i="256" s="1"/>
  <c r="T43" i="256"/>
  <c r="AI24" i="256"/>
  <c r="BP16" i="256"/>
  <c r="N43" i="256"/>
  <c r="AC24" i="256"/>
  <c r="BO16" i="256"/>
  <c r="CD16" i="256"/>
  <c r="E25" i="256"/>
  <c r="T37" i="256"/>
  <c r="CE16" i="256"/>
  <c r="Z21" i="256"/>
  <c r="H25" i="256"/>
  <c r="H30" i="256"/>
  <c r="W37" i="256"/>
  <c r="CF16" i="256"/>
  <c r="AC21" i="256"/>
  <c r="N25" i="256"/>
  <c r="K30" i="256"/>
  <c r="AF37" i="256"/>
  <c r="CG16" i="256"/>
  <c r="AF21" i="256"/>
  <c r="Q25" i="256"/>
  <c r="N30" i="256"/>
  <c r="K38" i="256"/>
  <c r="CI16" i="256"/>
  <c r="E22" i="256"/>
  <c r="T25" i="256"/>
  <c r="Z30" i="256"/>
  <c r="T38" i="256"/>
  <c r="H18" i="256"/>
  <c r="BB18" i="256" s="1"/>
  <c r="K22" i="256"/>
  <c r="Z25" i="256"/>
  <c r="AC30" i="256"/>
  <c r="AF41" i="256"/>
  <c r="K18" i="256"/>
  <c r="BC18" i="256" s="1"/>
  <c r="AC22" i="256"/>
  <c r="AF25" i="256"/>
  <c r="AF30" i="256"/>
  <c r="AL41" i="256"/>
  <c r="N18" i="256"/>
  <c r="AI22" i="256"/>
  <c r="AL25" i="256"/>
  <c r="E42" i="256"/>
  <c r="Q18" i="256"/>
  <c r="N23" i="256"/>
  <c r="E26" i="256"/>
  <c r="Q31" i="256"/>
  <c r="H42" i="256"/>
  <c r="Z18" i="256"/>
  <c r="BH18" i="256" s="1"/>
  <c r="T23" i="256"/>
  <c r="Q26" i="256"/>
  <c r="W31" i="256"/>
  <c r="K42" i="256"/>
  <c r="AC18" i="256"/>
  <c r="BI18" i="256" s="1"/>
  <c r="AC23" i="256"/>
  <c r="W26" i="256"/>
  <c r="Z31" i="256"/>
  <c r="AL42" i="256"/>
  <c r="AL51" i="256"/>
  <c r="AI51" i="256"/>
  <c r="AF51" i="256"/>
  <c r="K51" i="256"/>
  <c r="AI52" i="256"/>
  <c r="AF52" i="256"/>
  <c r="AC52" i="256"/>
  <c r="Z52" i="256"/>
  <c r="H51" i="256"/>
  <c r="E51" i="256"/>
  <c r="AL52" i="256"/>
  <c r="AL50" i="256"/>
  <c r="AI50" i="256"/>
  <c r="AC50" i="256"/>
  <c r="T50" i="256"/>
  <c r="Q50" i="256"/>
  <c r="N50" i="256"/>
  <c r="K50" i="256"/>
  <c r="Z50" i="256"/>
  <c r="W50" i="256"/>
  <c r="H50" i="256"/>
  <c r="AF50" i="256"/>
  <c r="E50" i="256"/>
  <c r="AL53" i="256"/>
  <c r="AF53" i="256"/>
  <c r="AI53" i="256"/>
  <c r="AC53" i="256"/>
  <c r="Z53" i="256"/>
  <c r="W53" i="256"/>
  <c r="T53" i="256"/>
  <c r="Q53" i="256"/>
  <c r="N53" i="256"/>
  <c r="K53" i="256"/>
  <c r="H53" i="256"/>
  <c r="E53" i="256"/>
  <c r="Q42" i="256"/>
  <c r="Z48" i="256"/>
  <c r="CK16" i="256"/>
  <c r="H32" i="256"/>
  <c r="AI20" i="256"/>
  <c r="N21" i="256"/>
  <c r="E29" i="256"/>
  <c r="AI32" i="256"/>
  <c r="Z40" i="256"/>
  <c r="AL76" i="256"/>
  <c r="AL14" i="256" s="1"/>
  <c r="N75" i="256"/>
  <c r="N13" i="256" s="1"/>
  <c r="AC72" i="256"/>
  <c r="H71" i="256"/>
  <c r="T48" i="256"/>
  <c r="AI47" i="256"/>
  <c r="E45" i="256"/>
  <c r="T44" i="256"/>
  <c r="AI43" i="256"/>
  <c r="E41" i="256"/>
  <c r="T40" i="256"/>
  <c r="AI39" i="256"/>
  <c r="E37" i="256"/>
  <c r="T36" i="256"/>
  <c r="AI35" i="256"/>
  <c r="E33" i="256"/>
  <c r="T32" i="256"/>
  <c r="AI76" i="256"/>
  <c r="AI14" i="256" s="1"/>
  <c r="K75" i="256"/>
  <c r="K13" i="256" s="1"/>
  <c r="Z72" i="256"/>
  <c r="E71" i="256"/>
  <c r="B55" i="256"/>
  <c r="Q48" i="256"/>
  <c r="AF47" i="256"/>
  <c r="Q44" i="256"/>
  <c r="AF43" i="256"/>
  <c r="Q40" i="256"/>
  <c r="AF39" i="256"/>
  <c r="Q36" i="256"/>
  <c r="AF35" i="256"/>
  <c r="Q32" i="256"/>
  <c r="AF76" i="256"/>
  <c r="AF14" i="256" s="1"/>
  <c r="H75" i="256"/>
  <c r="H13" i="256" s="1"/>
  <c r="W72" i="256"/>
  <c r="N48" i="256"/>
  <c r="AC47" i="256"/>
  <c r="N44" i="256"/>
  <c r="AC43" i="256"/>
  <c r="N40" i="256"/>
  <c r="AC39" i="256"/>
  <c r="N36" i="256"/>
  <c r="AC35" i="256"/>
  <c r="Z76" i="256"/>
  <c r="Z14" i="256" s="1"/>
  <c r="AL73" i="256"/>
  <c r="Q72" i="256"/>
  <c r="AI70" i="256"/>
  <c r="H48" i="256"/>
  <c r="AC76" i="256"/>
  <c r="AC14" i="256" s="1"/>
  <c r="Z73" i="256"/>
  <c r="AF71" i="256"/>
  <c r="B68" i="256"/>
  <c r="E48" i="256"/>
  <c r="W46" i="256"/>
  <c r="K43" i="256"/>
  <c r="AC41" i="256"/>
  <c r="W76" i="256"/>
  <c r="W14" i="256" s="1"/>
  <c r="W73" i="256"/>
  <c r="AC71" i="256"/>
  <c r="T46" i="256"/>
  <c r="AL44" i="256"/>
  <c r="BY44" i="256" s="1" a="1"/>
  <c r="BY44" i="256" s="1"/>
  <c r="H43" i="256"/>
  <c r="Z41" i="256"/>
  <c r="N38" i="256"/>
  <c r="AF36" i="256"/>
  <c r="T33" i="256"/>
  <c r="H31" i="256"/>
  <c r="W30" i="256"/>
  <c r="CG30" i="256" s="1" a="1"/>
  <c r="CG30" i="256" s="1"/>
  <c r="AL29" i="256"/>
  <c r="T76" i="256"/>
  <c r="T14" i="256" s="1"/>
  <c r="T73" i="256"/>
  <c r="Z71" i="256"/>
  <c r="Q46" i="256"/>
  <c r="AI44" i="256"/>
  <c r="E43" i="256"/>
  <c r="W41" i="256"/>
  <c r="Q76" i="256"/>
  <c r="Q14" i="256" s="1"/>
  <c r="Q73" i="256"/>
  <c r="W71" i="256"/>
  <c r="N46" i="256"/>
  <c r="AF44" i="256"/>
  <c r="T41" i="256"/>
  <c r="AL39" i="256"/>
  <c r="H38" i="256"/>
  <c r="Z36" i="256"/>
  <c r="AI34" i="256"/>
  <c r="N33" i="256"/>
  <c r="Q30" i="256"/>
  <c r="AF29" i="256"/>
  <c r="N76" i="256"/>
  <c r="N14" i="256" s="1"/>
  <c r="N73" i="256"/>
  <c r="T71" i="256"/>
  <c r="K76" i="256"/>
  <c r="K14" i="256" s="1"/>
  <c r="K73" i="256"/>
  <c r="Q71" i="256"/>
  <c r="H76" i="256"/>
  <c r="H14" i="256" s="1"/>
  <c r="H73" i="256"/>
  <c r="N71" i="256"/>
  <c r="E76" i="256"/>
  <c r="E14" i="256" s="1"/>
  <c r="E73" i="256"/>
  <c r="K71" i="256"/>
  <c r="W47" i="256"/>
  <c r="K44" i="256"/>
  <c r="AC42" i="256"/>
  <c r="H41" i="256"/>
  <c r="BO41" i="256" s="1" a="1"/>
  <c r="BO41" i="256" s="1"/>
  <c r="Q39" i="256"/>
  <c r="AI37" i="256"/>
  <c r="E36" i="256"/>
  <c r="BN36" i="256" s="1" a="1"/>
  <c r="BN36" i="256" s="1"/>
  <c r="W34" i="256"/>
  <c r="E30" i="256"/>
  <c r="T29" i="256"/>
  <c r="AL75" i="256"/>
  <c r="AL13" i="256" s="1"/>
  <c r="AL70" i="256"/>
  <c r="T47" i="256"/>
  <c r="AL45" i="256"/>
  <c r="AI75" i="256"/>
  <c r="AI13" i="256" s="1"/>
  <c r="AL72" i="256"/>
  <c r="AF70" i="256"/>
  <c r="Q47" i="256"/>
  <c r="AI45" i="256"/>
  <c r="E44" i="256"/>
  <c r="BN44" i="256" s="1" a="1"/>
  <c r="BN44" i="256" s="1"/>
  <c r="W42" i="256"/>
  <c r="K39" i="256"/>
  <c r="AC37" i="256"/>
  <c r="Q34" i="256"/>
  <c r="N29" i="256"/>
  <c r="AF75" i="256"/>
  <c r="AF13" i="256" s="1"/>
  <c r="AI72" i="256"/>
  <c r="AC70" i="256"/>
  <c r="N47" i="256"/>
  <c r="AF45" i="256"/>
  <c r="T42" i="256"/>
  <c r="AL40" i="256"/>
  <c r="BY40" i="256" s="1" a="1"/>
  <c r="BY40" i="256" s="1"/>
  <c r="H39" i="256"/>
  <c r="Z37" i="256"/>
  <c r="AC75" i="256"/>
  <c r="AC13" i="256" s="1"/>
  <c r="AF72" i="256"/>
  <c r="Z70" i="256"/>
  <c r="K47" i="256"/>
  <c r="AC45" i="256"/>
  <c r="Z75" i="256"/>
  <c r="Z13" i="256" s="1"/>
  <c r="T72" i="256"/>
  <c r="W70" i="256"/>
  <c r="W75" i="256"/>
  <c r="W13" i="256" s="1"/>
  <c r="N72" i="256"/>
  <c r="T70" i="256"/>
  <c r="AC73" i="256"/>
  <c r="AI71" i="256"/>
  <c r="T75" i="256"/>
  <c r="T13" i="256" s="1"/>
  <c r="H44" i="256"/>
  <c r="Q41" i="256"/>
  <c r="AL38" i="256"/>
  <c r="BY38" i="256" s="1" a="1"/>
  <c r="BY38" i="256" s="1"/>
  <c r="Q37" i="256"/>
  <c r="AF34" i="256"/>
  <c r="AC33" i="256"/>
  <c r="AC32" i="256"/>
  <c r="AC29" i="256"/>
  <c r="K28" i="256"/>
  <c r="Z27" i="256"/>
  <c r="K24" i="256"/>
  <c r="Z23" i="256"/>
  <c r="K20" i="256"/>
  <c r="Z19" i="256"/>
  <c r="BX16" i="256"/>
  <c r="Q75" i="256"/>
  <c r="Q13" i="256" s="1"/>
  <c r="N41" i="256"/>
  <c r="AI38" i="256"/>
  <c r="N37" i="256"/>
  <c r="AC34" i="256"/>
  <c r="Z33" i="256"/>
  <c r="Z32" i="256"/>
  <c r="AL31" i="256"/>
  <c r="BY31" i="256" s="1" a="1"/>
  <c r="BY31" i="256" s="1"/>
  <c r="Z29" i="256"/>
  <c r="H28" i="256"/>
  <c r="W27" i="256"/>
  <c r="AL26" i="256"/>
  <c r="H24" i="256"/>
  <c r="W23" i="256"/>
  <c r="CG23" i="256" s="1" a="1"/>
  <c r="CG23" i="256" s="1"/>
  <c r="AL22" i="256"/>
  <c r="H20" i="256"/>
  <c r="W19" i="256"/>
  <c r="CG19" i="256" s="1" a="1"/>
  <c r="CG19" i="256" s="1"/>
  <c r="AL18" i="256"/>
  <c r="BW16" i="256"/>
  <c r="E75" i="256"/>
  <c r="E13" i="256" s="1"/>
  <c r="K41" i="256"/>
  <c r="AF38" i="256"/>
  <c r="K37" i="256"/>
  <c r="Z34" i="256"/>
  <c r="W33" i="256"/>
  <c r="CG33" i="256" s="1" a="1"/>
  <c r="CG33" i="256" s="1"/>
  <c r="W32" i="256"/>
  <c r="CG32" i="256" s="1" a="1"/>
  <c r="CG32" i="256" s="1"/>
  <c r="AI31" i="256"/>
  <c r="W29" i="256"/>
  <c r="CG29" i="256" s="1" a="1"/>
  <c r="CG29" i="256" s="1"/>
  <c r="E28" i="256"/>
  <c r="T27" i="256"/>
  <c r="AI73" i="256"/>
  <c r="AL43" i="256"/>
  <c r="AI40" i="256"/>
  <c r="AC38" i="256"/>
  <c r="H37" i="256"/>
  <c r="T34" i="256"/>
  <c r="Q33" i="256"/>
  <c r="N32" i="256"/>
  <c r="AF31" i="256"/>
  <c r="Q29" i="256"/>
  <c r="Q27" i="256"/>
  <c r="AF26" i="256"/>
  <c r="Q23" i="256"/>
  <c r="AF22" i="256"/>
  <c r="Q19" i="256"/>
  <c r="AF18" i="256"/>
  <c r="BU16" i="256"/>
  <c r="AF73" i="256"/>
  <c r="Z43" i="256"/>
  <c r="AF40" i="256"/>
  <c r="Z38" i="256"/>
  <c r="AL35" i="256"/>
  <c r="N34" i="256"/>
  <c r="K33" i="256"/>
  <c r="K32" i="256"/>
  <c r="AC31" i="256"/>
  <c r="K29" i="256"/>
  <c r="N27" i="256"/>
  <c r="AC26" i="256"/>
  <c r="K72" i="256"/>
  <c r="W43" i="256"/>
  <c r="AC40" i="256"/>
  <c r="W38" i="256"/>
  <c r="CG38" i="256" s="1" a="1"/>
  <c r="CG38" i="256" s="1"/>
  <c r="H72" i="256"/>
  <c r="E72" i="256"/>
  <c r="Q43" i="256"/>
  <c r="W40" i="256"/>
  <c r="CG40" i="256" s="1" a="1"/>
  <c r="CG40" i="256" s="1"/>
  <c r="Q38" i="256"/>
  <c r="T35" i="256"/>
  <c r="E34" i="256"/>
  <c r="T31" i="256"/>
  <c r="E27" i="256"/>
  <c r="T26" i="256"/>
  <c r="AI25" i="256"/>
  <c r="E23" i="256"/>
  <c r="T22" i="256"/>
  <c r="AI21" i="256"/>
  <c r="E19" i="256"/>
  <c r="CA19" i="256" s="1" a="1"/>
  <c r="CA19" i="256" s="1"/>
  <c r="T18" i="256"/>
  <c r="CL16" i="256"/>
  <c r="BQ16" i="256"/>
  <c r="AL71" i="256"/>
  <c r="AI42" i="256"/>
  <c r="H40" i="256"/>
  <c r="E38" i="256"/>
  <c r="CA38" i="256" s="1" a="1"/>
  <c r="CA38" i="256" s="1"/>
  <c r="Q70" i="256"/>
  <c r="AF42" i="256"/>
  <c r="E40" i="256"/>
  <c r="K35" i="256"/>
  <c r="K31" i="256"/>
  <c r="AL30" i="256"/>
  <c r="K26" i="256"/>
  <c r="N70" i="256"/>
  <c r="Z42" i="256"/>
  <c r="Z39" i="256"/>
  <c r="AL36" i="256"/>
  <c r="BY36" i="256" s="1" a="1"/>
  <c r="BY36" i="256" s="1"/>
  <c r="H35" i="256"/>
  <c r="E31" i="256"/>
  <c r="AI30" i="256"/>
  <c r="AL28" i="256"/>
  <c r="H26" i="256"/>
  <c r="W25" i="256"/>
  <c r="CG25" i="256" s="1" a="1"/>
  <c r="CG25" i="256" s="1"/>
  <c r="AL24" i="256"/>
  <c r="BY24" i="256" s="1" a="1"/>
  <c r="BY24" i="256" s="1"/>
  <c r="H22" i="256"/>
  <c r="K70" i="256"/>
  <c r="AL46" i="256"/>
  <c r="BY46" i="256" s="1" a="1"/>
  <c r="BY46" i="256" s="1"/>
  <c r="W39" i="256"/>
  <c r="CG39" i="256" s="1" a="1"/>
  <c r="CG39" i="256" s="1"/>
  <c r="Z35" i="256"/>
  <c r="AL27" i="256"/>
  <c r="BY27" i="256" s="1" a="1"/>
  <c r="BY27" i="256" s="1"/>
  <c r="K23" i="256"/>
  <c r="Z22" i="256"/>
  <c r="E20" i="256"/>
  <c r="AL19" i="256"/>
  <c r="BV16" i="256"/>
  <c r="H70" i="256"/>
  <c r="AL48" i="256"/>
  <c r="BY48" i="256" s="1" a="1"/>
  <c r="BY48" i="256" s="1"/>
  <c r="AI46" i="256"/>
  <c r="Z45" i="256"/>
  <c r="T39" i="256"/>
  <c r="W35" i="256"/>
  <c r="AI27" i="256"/>
  <c r="H23" i="256"/>
  <c r="W22" i="256"/>
  <c r="CG22" i="256" s="1" a="1"/>
  <c r="CG22" i="256" s="1"/>
  <c r="AI19" i="256"/>
  <c r="BT16" i="256"/>
  <c r="Q22" i="256"/>
  <c r="AF19" i="256"/>
  <c r="BS16" i="256"/>
  <c r="AF48" i="256"/>
  <c r="Z47" i="256"/>
  <c r="AC46" i="256"/>
  <c r="T45" i="256"/>
  <c r="E39" i="256"/>
  <c r="N35" i="256"/>
  <c r="AC27" i="256"/>
  <c r="N22" i="256"/>
  <c r="AL21" i="256"/>
  <c r="BY21" i="256" s="1" a="1"/>
  <c r="BY21" i="256" s="1"/>
  <c r="AC19" i="256"/>
  <c r="BR16" i="256"/>
  <c r="AC48" i="256"/>
  <c r="H47" i="256"/>
  <c r="Z46" i="256"/>
  <c r="E70" i="256"/>
  <c r="AI48" i="256"/>
  <c r="AL47" i="256"/>
  <c r="BY47" i="256" s="1" a="1"/>
  <c r="BY47" i="256" s="1"/>
  <c r="AF46" i="256"/>
  <c r="W45" i="256"/>
  <c r="CG45" i="256" s="1" a="1"/>
  <c r="CG45" i="256" s="1"/>
  <c r="N39" i="256"/>
  <c r="CD39" i="256" s="1" a="1"/>
  <c r="CD39" i="256" s="1"/>
  <c r="Q35" i="256"/>
  <c r="AF27" i="256"/>
  <c r="K48" i="256"/>
  <c r="E46" i="256"/>
  <c r="H45" i="256"/>
  <c r="W44" i="256"/>
  <c r="CG44" i="256" s="1" a="1"/>
  <c r="CG44" i="256" s="1"/>
  <c r="AF32" i="256"/>
  <c r="N31" i="256"/>
  <c r="T30" i="256"/>
  <c r="AI29" i="256"/>
  <c r="W21" i="256"/>
  <c r="CG21" i="256" s="1" a="1"/>
  <c r="CG21" i="256" s="1"/>
  <c r="H19" i="256"/>
  <c r="N42" i="256"/>
  <c r="K36" i="256"/>
  <c r="BP36" i="256" s="1" a="1"/>
  <c r="BP36" i="256" s="1"/>
  <c r="AF33" i="256"/>
  <c r="Z28" i="256"/>
  <c r="AC25" i="256"/>
  <c r="AF24" i="256"/>
  <c r="K21" i="256"/>
  <c r="AL20" i="256"/>
  <c r="BY20" i="256" s="1" a="1"/>
  <c r="BY20" i="256" s="1"/>
  <c r="W18" i="256"/>
  <c r="CH16" i="256"/>
  <c r="AI41" i="256"/>
  <c r="AL37" i="256"/>
  <c r="BY37" i="256" s="1" a="1"/>
  <c r="BY37" i="256" s="1"/>
  <c r="K34" i="256"/>
  <c r="N26" i="256"/>
  <c r="K25" i="256"/>
  <c r="Q24" i="256"/>
  <c r="AF23" i="256"/>
  <c r="W20" i="256"/>
  <c r="CG20" i="256" s="1" a="1"/>
  <c r="CG20" i="256" s="1"/>
  <c r="E18" i="256"/>
  <c r="BN18" i="256" s="1" a="1"/>
  <c r="BN18" i="256" s="1"/>
  <c r="CC16" i="256"/>
  <c r="CJ16" i="256"/>
  <c r="AC20" i="256"/>
  <c r="E21" i="256"/>
  <c r="H27" i="256"/>
  <c r="E32" i="256"/>
  <c r="K27" i="256"/>
  <c r="Q21" i="256"/>
  <c r="H29" i="256"/>
  <c r="AL32" i="256"/>
  <c r="BY32" i="256" s="1" a="1"/>
  <c r="BY32" i="256" s="1"/>
  <c r="Z44" i="256"/>
  <c r="AF20" i="256"/>
  <c r="H21" i="256"/>
  <c r="K40" i="256"/>
  <c r="T21" i="256"/>
  <c r="H33" i="256"/>
  <c r="AC44" i="256"/>
  <c r="N51" i="256"/>
  <c r="Q51" i="256"/>
  <c r="T51" i="256"/>
  <c r="W51" i="256"/>
  <c r="Z51" i="256"/>
  <c r="AC51" i="256"/>
  <c r="W52" i="256"/>
  <c r="T52" i="256"/>
  <c r="Q52" i="256"/>
  <c r="K52" i="256"/>
  <c r="E52" i="256"/>
  <c r="H52" i="256"/>
  <c r="AL76" i="255"/>
  <c r="AL14" i="255" s="1"/>
  <c r="N75" i="255"/>
  <c r="N13" i="255" s="1"/>
  <c r="AC72" i="255"/>
  <c r="H71" i="255"/>
  <c r="T48" i="255"/>
  <c r="AI47" i="255"/>
  <c r="E45" i="255"/>
  <c r="T44" i="255"/>
  <c r="AI43" i="255"/>
  <c r="E41" i="255"/>
  <c r="T40" i="255"/>
  <c r="AI39" i="255"/>
  <c r="E37" i="255"/>
  <c r="T36" i="255"/>
  <c r="AI35" i="255"/>
  <c r="E33" i="255"/>
  <c r="T32" i="255"/>
  <c r="AI76" i="255"/>
  <c r="AI14" i="255" s="1"/>
  <c r="K75" i="255"/>
  <c r="K13" i="255" s="1"/>
  <c r="Z72" i="255"/>
  <c r="E71" i="255"/>
  <c r="B55" i="255"/>
  <c r="Q48" i="255"/>
  <c r="AF47" i="255"/>
  <c r="Q44" i="255"/>
  <c r="AF43" i="255"/>
  <c r="Q40" i="255"/>
  <c r="AF39" i="255"/>
  <c r="Q36" i="255"/>
  <c r="AF35" i="255"/>
  <c r="Q32" i="255"/>
  <c r="AF76" i="255"/>
  <c r="AF14" i="255" s="1"/>
  <c r="H75" i="255"/>
  <c r="H13" i="255" s="1"/>
  <c r="W72" i="255"/>
  <c r="N48" i="255"/>
  <c r="AC47" i="255"/>
  <c r="N44" i="255"/>
  <c r="AC43" i="255"/>
  <c r="N40" i="255"/>
  <c r="AC39" i="255"/>
  <c r="N36" i="255"/>
  <c r="AC35" i="255"/>
  <c r="N32" i="255"/>
  <c r="AC76" i="255"/>
  <c r="AC14" i="255" s="1"/>
  <c r="E75" i="255"/>
  <c r="E13" i="255" s="1"/>
  <c r="T72" i="255"/>
  <c r="AL70" i="255"/>
  <c r="Z76" i="255"/>
  <c r="Z14" i="255" s="1"/>
  <c r="AL73" i="255"/>
  <c r="Q72" i="255"/>
  <c r="AI70" i="255"/>
  <c r="W76" i="255"/>
  <c r="W14" i="255" s="1"/>
  <c r="AI73" i="255"/>
  <c r="N72" i="255"/>
  <c r="AF70" i="255"/>
  <c r="T76" i="255"/>
  <c r="T14" i="255" s="1"/>
  <c r="AF73" i="255"/>
  <c r="K72" i="255"/>
  <c r="AC70" i="255"/>
  <c r="Q76" i="255"/>
  <c r="Q14" i="255" s="1"/>
  <c r="AC73" i="255"/>
  <c r="H72" i="255"/>
  <c r="Z70" i="255"/>
  <c r="N47" i="255"/>
  <c r="AC46" i="255"/>
  <c r="N43" i="255"/>
  <c r="AC42" i="255"/>
  <c r="N39" i="255"/>
  <c r="AC38" i="255"/>
  <c r="N35" i="255"/>
  <c r="AC34" i="255"/>
  <c r="N76" i="255"/>
  <c r="N14" i="255" s="1"/>
  <c r="Z73" i="255"/>
  <c r="E72" i="255"/>
  <c r="W70" i="255"/>
  <c r="K47" i="255"/>
  <c r="Z46" i="255"/>
  <c r="K43" i="255"/>
  <c r="Z42" i="255"/>
  <c r="K39" i="255"/>
  <c r="Z38" i="255"/>
  <c r="K35" i="255"/>
  <c r="Z34" i="255"/>
  <c r="K76" i="255"/>
  <c r="K14" i="255" s="1"/>
  <c r="W73" i="255"/>
  <c r="T70" i="255"/>
  <c r="H47" i="255"/>
  <c r="W46" i="255"/>
  <c r="AL45" i="255"/>
  <c r="H43" i="255"/>
  <c r="W42" i="255"/>
  <c r="AL41" i="255"/>
  <c r="H39" i="255"/>
  <c r="W38" i="255"/>
  <c r="AL37" i="255"/>
  <c r="H35" i="255"/>
  <c r="W34" i="255"/>
  <c r="AL33" i="255"/>
  <c r="H76" i="255"/>
  <c r="H14" i="255" s="1"/>
  <c r="T73" i="255"/>
  <c r="AL71" i="255"/>
  <c r="Q70" i="255"/>
  <c r="E47" i="255"/>
  <c r="T46" i="255"/>
  <c r="AI45" i="255"/>
  <c r="E43" i="255"/>
  <c r="T42" i="255"/>
  <c r="AI41" i="255"/>
  <c r="E39" i="255"/>
  <c r="T38" i="255"/>
  <c r="AI37" i="255"/>
  <c r="E35" i="255"/>
  <c r="T34" i="255"/>
  <c r="AI33" i="255"/>
  <c r="E76" i="255"/>
  <c r="E14" i="255" s="1"/>
  <c r="Q73" i="255"/>
  <c r="AI71" i="255"/>
  <c r="N70" i="255"/>
  <c r="Q46" i="255"/>
  <c r="AF45" i="255"/>
  <c r="Q42" i="255"/>
  <c r="AF41" i="255"/>
  <c r="Q38" i="255"/>
  <c r="AF37" i="255"/>
  <c r="AL75" i="255"/>
  <c r="AL13" i="255" s="1"/>
  <c r="N73" i="255"/>
  <c r="AF71" i="255"/>
  <c r="K70" i="255"/>
  <c r="N46" i="255"/>
  <c r="AC45" i="255"/>
  <c r="N42" i="255"/>
  <c r="AC41" i="255"/>
  <c r="N38" i="255"/>
  <c r="AC37" i="255"/>
  <c r="N34" i="255"/>
  <c r="AI75" i="255"/>
  <c r="AI13" i="255" s="1"/>
  <c r="K73" i="255"/>
  <c r="AC71" i="255"/>
  <c r="H70" i="255"/>
  <c r="K46" i="255"/>
  <c r="Z45" i="255"/>
  <c r="K42" i="255"/>
  <c r="Z41" i="255"/>
  <c r="K38" i="255"/>
  <c r="AF75" i="255"/>
  <c r="AF13" i="255" s="1"/>
  <c r="H73" i="255"/>
  <c r="Z71" i="255"/>
  <c r="E70" i="255"/>
  <c r="AL48" i="255"/>
  <c r="H46" i="255"/>
  <c r="W45" i="255"/>
  <c r="AL44" i="255"/>
  <c r="H42" i="255"/>
  <c r="W41" i="255"/>
  <c r="AL40" i="255"/>
  <c r="H38" i="255"/>
  <c r="Z75" i="255"/>
  <c r="Z13" i="255" s="1"/>
  <c r="T71" i="255"/>
  <c r="B68" i="255"/>
  <c r="AF48" i="255"/>
  <c r="Q45" i="255"/>
  <c r="AF44" i="255"/>
  <c r="AC75" i="255"/>
  <c r="AC13" i="255" s="1"/>
  <c r="AL47" i="255"/>
  <c r="Q43" i="255"/>
  <c r="W35" i="255"/>
  <c r="W33" i="255"/>
  <c r="E32" i="255"/>
  <c r="E31" i="255"/>
  <c r="T30" i="255"/>
  <c r="AI29" i="255"/>
  <c r="E27" i="255"/>
  <c r="T26" i="255"/>
  <c r="AI25" i="255"/>
  <c r="E23" i="255"/>
  <c r="T22" i="255"/>
  <c r="AI21" i="255"/>
  <c r="W75" i="255"/>
  <c r="W13" i="255" s="1"/>
  <c r="Z47" i="255"/>
  <c r="AI44" i="255"/>
  <c r="T35" i="255"/>
  <c r="T33" i="255"/>
  <c r="Q30" i="255"/>
  <c r="AF29" i="255"/>
  <c r="Q26" i="255"/>
  <c r="AF25" i="255"/>
  <c r="Q22" i="255"/>
  <c r="AF21" i="255"/>
  <c r="T75" i="255"/>
  <c r="T13" i="255" s="1"/>
  <c r="W47" i="255"/>
  <c r="AC44" i="255"/>
  <c r="Q35" i="255"/>
  <c r="Q33" i="255"/>
  <c r="N30" i="255"/>
  <c r="AC29" i="255"/>
  <c r="N26" i="255"/>
  <c r="AC25" i="255"/>
  <c r="N22" i="255"/>
  <c r="AC21" i="255"/>
  <c r="Q75" i="255"/>
  <c r="Q13" i="255" s="1"/>
  <c r="T47" i="255"/>
  <c r="Z44" i="255"/>
  <c r="AL38" i="255"/>
  <c r="N33" i="255"/>
  <c r="K30" i="255"/>
  <c r="Z29" i="255"/>
  <c r="K26" i="255"/>
  <c r="Z25" i="255"/>
  <c r="K22" i="255"/>
  <c r="Z21" i="255"/>
  <c r="E73" i="255"/>
  <c r="Q47" i="255"/>
  <c r="W44" i="255"/>
  <c r="AI38" i="255"/>
  <c r="Z37" i="255"/>
  <c r="AL34" i="255"/>
  <c r="K33" i="255"/>
  <c r="H30" i="255"/>
  <c r="W29" i="255"/>
  <c r="AL28" i="255"/>
  <c r="H26" i="255"/>
  <c r="W25" i="255"/>
  <c r="AL24" i="255"/>
  <c r="H22" i="255"/>
  <c r="W21" i="255"/>
  <c r="AL72" i="255"/>
  <c r="T45" i="255"/>
  <c r="W36" i="255"/>
  <c r="H29" i="255"/>
  <c r="W28" i="255"/>
  <c r="AL27" i="255"/>
  <c r="H24" i="255"/>
  <c r="W23" i="255"/>
  <c r="AL22" i="255"/>
  <c r="AL20" i="255"/>
  <c r="H18" i="255"/>
  <c r="CH16" i="255"/>
  <c r="AI72" i="255"/>
  <c r="AI48" i="255"/>
  <c r="N45" i="255"/>
  <c r="AL39" i="255"/>
  <c r="W37" i="255"/>
  <c r="K36" i="255"/>
  <c r="E29" i="255"/>
  <c r="T28" i="255"/>
  <c r="AI27" i="255"/>
  <c r="E24" i="255"/>
  <c r="T23" i="255"/>
  <c r="AI22" i="255"/>
  <c r="AI20" i="255"/>
  <c r="E18" i="255"/>
  <c r="CG16" i="255"/>
  <c r="AF72" i="255"/>
  <c r="AC48" i="255"/>
  <c r="K45" i="255"/>
  <c r="Z39" i="255"/>
  <c r="T37" i="255"/>
  <c r="H36" i="255"/>
  <c r="Q28" i="255"/>
  <c r="AF27" i="255"/>
  <c r="Q23" i="255"/>
  <c r="AF22" i="255"/>
  <c r="AF20" i="255"/>
  <c r="CF16" i="255"/>
  <c r="W71" i="255"/>
  <c r="W10" i="255" s="1"/>
  <c r="Z48" i="255"/>
  <c r="H45" i="255"/>
  <c r="W39" i="255"/>
  <c r="Q37" i="255"/>
  <c r="E36" i="255"/>
  <c r="N28" i="255"/>
  <c r="AC27" i="255"/>
  <c r="N23" i="255"/>
  <c r="AC22" i="255"/>
  <c r="AC20" i="255"/>
  <c r="CE16" i="255"/>
  <c r="Q71" i="255"/>
  <c r="W48" i="255"/>
  <c r="T39" i="255"/>
  <c r="N37" i="255"/>
  <c r="K28" i="255"/>
  <c r="Z27" i="255"/>
  <c r="N71" i="255"/>
  <c r="K48" i="255"/>
  <c r="K71" i="255"/>
  <c r="H48" i="255"/>
  <c r="E48" i="255"/>
  <c r="H44" i="255"/>
  <c r="N41" i="255"/>
  <c r="AF34" i="255"/>
  <c r="AF31" i="255"/>
  <c r="Q27" i="255"/>
  <c r="AF26" i="255"/>
  <c r="Q21" i="255"/>
  <c r="E44" i="255"/>
  <c r="K41" i="255"/>
  <c r="Q34" i="255"/>
  <c r="AF33" i="255"/>
  <c r="AL32" i="255"/>
  <c r="AC31" i="255"/>
  <c r="N27" i="255"/>
  <c r="AC26" i="255"/>
  <c r="N21" i="255"/>
  <c r="H41" i="255"/>
  <c r="K34" i="255"/>
  <c r="AC33" i="255"/>
  <c r="AI32" i="255"/>
  <c r="Z31" i="255"/>
  <c r="H34" i="255"/>
  <c r="Z33" i="255"/>
  <c r="AF32" i="255"/>
  <c r="W31" i="255"/>
  <c r="AL30" i="255"/>
  <c r="H27" i="255"/>
  <c r="W26" i="255"/>
  <c r="AL25" i="255"/>
  <c r="H21" i="255"/>
  <c r="H20" i="255"/>
  <c r="W19" i="255"/>
  <c r="AL18" i="255"/>
  <c r="BW16" i="255"/>
  <c r="AI40" i="255"/>
  <c r="AF38" i="255"/>
  <c r="E34" i="255"/>
  <c r="H33" i="255"/>
  <c r="AC32" i="255"/>
  <c r="T31" i="255"/>
  <c r="AI30" i="255"/>
  <c r="E26" i="255"/>
  <c r="T25" i="255"/>
  <c r="AI24" i="255"/>
  <c r="AL43" i="255"/>
  <c r="AF40" i="255"/>
  <c r="E38" i="255"/>
  <c r="Z32" i="255"/>
  <c r="Q31" i="255"/>
  <c r="AF30" i="255"/>
  <c r="Q25" i="255"/>
  <c r="AF24" i="255"/>
  <c r="Z43" i="255"/>
  <c r="W43" i="255"/>
  <c r="Z40" i="255"/>
  <c r="AL35" i="255"/>
  <c r="K32" i="255"/>
  <c r="K31" i="255"/>
  <c r="AI46" i="255"/>
  <c r="AL42" i="255"/>
  <c r="K40" i="255"/>
  <c r="AI36" i="255"/>
  <c r="AF28" i="255"/>
  <c r="H25" i="255"/>
  <c r="N20" i="255"/>
  <c r="AC19" i="255"/>
  <c r="BN16" i="255"/>
  <c r="T41" i="255"/>
  <c r="Q39" i="255"/>
  <c r="Z28" i="255"/>
  <c r="E20" i="255"/>
  <c r="T19" i="255"/>
  <c r="CL16" i="255"/>
  <c r="Q19" i="255"/>
  <c r="H37" i="255"/>
  <c r="AI26" i="255"/>
  <c r="N19" i="255"/>
  <c r="CJ16" i="255"/>
  <c r="AC28" i="255"/>
  <c r="E25" i="255"/>
  <c r="K20" i="255"/>
  <c r="Z19" i="255"/>
  <c r="K44" i="255"/>
  <c r="AI18" i="255"/>
  <c r="AL26" i="255"/>
  <c r="CK16" i="255"/>
  <c r="E28" i="255"/>
  <c r="AC18" i="255"/>
  <c r="CI16" i="255"/>
  <c r="Q41" i="255"/>
  <c r="K37" i="255"/>
  <c r="H28" i="255"/>
  <c r="AF18" i="255"/>
  <c r="Z18" i="255"/>
  <c r="Z26" i="255"/>
  <c r="K19" i="255"/>
  <c r="AL21" i="255"/>
  <c r="Z35" i="255"/>
  <c r="AL31" i="255"/>
  <c r="AL29" i="255"/>
  <c r="T21" i="255"/>
  <c r="E19" i="255"/>
  <c r="T18" i="255"/>
  <c r="CC16" i="255"/>
  <c r="K27" i="255"/>
  <c r="E42" i="255"/>
  <c r="AL19" i="255"/>
  <c r="AL46" i="255"/>
  <c r="T43" i="255"/>
  <c r="W32" i="255"/>
  <c r="AI31" i="255"/>
  <c r="T29" i="255"/>
  <c r="AL23" i="255"/>
  <c r="K21" i="255"/>
  <c r="Q18" i="255"/>
  <c r="CB16" i="255"/>
  <c r="BY16" i="255"/>
  <c r="AI42" i="255"/>
  <c r="AF42" i="255"/>
  <c r="Q24" i="255"/>
  <c r="W20" i="255"/>
  <c r="AF46" i="255"/>
  <c r="H32" i="255"/>
  <c r="N31" i="255"/>
  <c r="Q29" i="255"/>
  <c r="AI23" i="255"/>
  <c r="Z22" i="255"/>
  <c r="E21" i="255"/>
  <c r="N18" i="255"/>
  <c r="CA16" i="255"/>
  <c r="K29" i="255"/>
  <c r="BX16" i="255"/>
  <c r="AC36" i="255"/>
  <c r="AC30" i="255"/>
  <c r="Z36" i="255"/>
  <c r="E46" i="255"/>
  <c r="AC40" i="255"/>
  <c r="H31" i="255"/>
  <c r="N29" i="255"/>
  <c r="AF23" i="255"/>
  <c r="W22" i="255"/>
  <c r="K18" i="255"/>
  <c r="E22" i="255"/>
  <c r="W40" i="255"/>
  <c r="AC24" i="255"/>
  <c r="AC23" i="255"/>
  <c r="T24" i="255"/>
  <c r="Z30" i="255"/>
  <c r="N24" i="255"/>
  <c r="Z20" i="255"/>
  <c r="BR16" i="255"/>
  <c r="H40" i="255"/>
  <c r="Z24" i="255"/>
  <c r="Z23" i="255"/>
  <c r="BV16" i="255"/>
  <c r="AF36" i="255"/>
  <c r="T27" i="255"/>
  <c r="H23" i="255"/>
  <c r="BT16" i="255"/>
  <c r="BS16" i="255"/>
  <c r="W30" i="255"/>
  <c r="K24" i="255"/>
  <c r="BQ16" i="255"/>
  <c r="E40" i="255"/>
  <c r="AL36" i="255"/>
  <c r="W27" i="255"/>
  <c r="W24" i="255"/>
  <c r="K23" i="255"/>
  <c r="BU16" i="255"/>
  <c r="N25" i="255"/>
  <c r="W18" i="255"/>
  <c r="Q20" i="255"/>
  <c r="AF19" i="255"/>
  <c r="AI34" i="255"/>
  <c r="K25" i="255"/>
  <c r="BO16" i="255"/>
  <c r="T20" i="255"/>
  <c r="E30" i="255"/>
  <c r="CD16" i="255"/>
  <c r="H19" i="255"/>
  <c r="BP16" i="255"/>
  <c r="AI19" i="255"/>
  <c r="AI28" i="255"/>
  <c r="AL52" i="255"/>
  <c r="AF52" i="255"/>
  <c r="AC52" i="255"/>
  <c r="E51" i="255"/>
  <c r="Z50" i="255"/>
  <c r="AL50" i="255"/>
  <c r="AL53" i="255"/>
  <c r="AI53" i="255"/>
  <c r="N52" i="255"/>
  <c r="AF50" i="255"/>
  <c r="AF53" i="255"/>
  <c r="K52" i="255"/>
  <c r="AC50" i="255"/>
  <c r="AC53" i="255"/>
  <c r="H52" i="255"/>
  <c r="Z53" i="255"/>
  <c r="E52" i="255"/>
  <c r="W50" i="255"/>
  <c r="AL51" i="255"/>
  <c r="AI51" i="255"/>
  <c r="AF51" i="255"/>
  <c r="AC51" i="255"/>
  <c r="Z51" i="255"/>
  <c r="E53" i="255"/>
  <c r="W51" i="255"/>
  <c r="T51" i="255"/>
  <c r="AI52" i="255"/>
  <c r="N51" i="255"/>
  <c r="Z52" i="255"/>
  <c r="Q51" i="255"/>
  <c r="K51" i="255"/>
  <c r="H51" i="255"/>
  <c r="W52" i="255"/>
  <c r="E50" i="255"/>
  <c r="H53" i="255"/>
  <c r="H50" i="255"/>
  <c r="K53" i="255"/>
  <c r="K50" i="255"/>
  <c r="N53" i="255"/>
  <c r="N50" i="255"/>
  <c r="Q53" i="255"/>
  <c r="Q50" i="255"/>
  <c r="T53" i="255"/>
  <c r="T50" i="255"/>
  <c r="W53" i="255"/>
  <c r="AI50" i="255"/>
  <c r="Q52" i="255"/>
  <c r="T52" i="255"/>
  <c r="K30" i="254"/>
  <c r="AC25" i="254"/>
  <c r="AF25" i="254"/>
  <c r="Z31" i="254"/>
  <c r="CE16" i="254"/>
  <c r="N19" i="254"/>
  <c r="CJ16" i="254"/>
  <c r="T19" i="254"/>
  <c r="N20" i="254"/>
  <c r="W31" i="254"/>
  <c r="CB16" i="254"/>
  <c r="CC16" i="254"/>
  <c r="AI25" i="254"/>
  <c r="N21" i="254"/>
  <c r="CF16" i="254"/>
  <c r="K20" i="254"/>
  <c r="CK16" i="254"/>
  <c r="Z19" i="254"/>
  <c r="AI18" i="254"/>
  <c r="AC33" i="254"/>
  <c r="K40" i="254"/>
  <c r="Z46" i="254"/>
  <c r="AL76" i="254"/>
  <c r="AL14" i="254" s="1"/>
  <c r="N75" i="254"/>
  <c r="N13" i="254" s="1"/>
  <c r="AC72" i="254"/>
  <c r="H71" i="254"/>
  <c r="AI76" i="254"/>
  <c r="AI14" i="254" s="1"/>
  <c r="K75" i="254"/>
  <c r="K13" i="254" s="1"/>
  <c r="Z72" i="254"/>
  <c r="E71" i="254"/>
  <c r="B55" i="254"/>
  <c r="Q48" i="254"/>
  <c r="AF47" i="254"/>
  <c r="Q44" i="254"/>
  <c r="AF43" i="254"/>
  <c r="AC76" i="254"/>
  <c r="AC14" i="254" s="1"/>
  <c r="E75" i="254"/>
  <c r="E13" i="254" s="1"/>
  <c r="T72" i="254"/>
  <c r="AL70" i="254"/>
  <c r="T76" i="254"/>
  <c r="T14" i="254" s="1"/>
  <c r="AF73" i="254"/>
  <c r="K72" i="254"/>
  <c r="AC70" i="254"/>
  <c r="Q47" i="254"/>
  <c r="AF46" i="254"/>
  <c r="Q43" i="254"/>
  <c r="AF42" i="254"/>
  <c r="Q39" i="254"/>
  <c r="AF38" i="254"/>
  <c r="Q35" i="254"/>
  <c r="AF34" i="254"/>
  <c r="Q76" i="254"/>
  <c r="Q14" i="254" s="1"/>
  <c r="AC73" i="254"/>
  <c r="H72" i="254"/>
  <c r="Z70" i="254"/>
  <c r="N47" i="254"/>
  <c r="AC46" i="254"/>
  <c r="N43" i="254"/>
  <c r="AC42" i="254"/>
  <c r="N39" i="254"/>
  <c r="AC38" i="254"/>
  <c r="N35" i="254"/>
  <c r="AC34" i="254"/>
  <c r="H76" i="254"/>
  <c r="H14" i="254" s="1"/>
  <c r="T73" i="254"/>
  <c r="AL71" i="254"/>
  <c r="Q70" i="254"/>
  <c r="E47" i="254"/>
  <c r="T46" i="254"/>
  <c r="AI45" i="254"/>
  <c r="E43" i="254"/>
  <c r="T42" i="254"/>
  <c r="AI41" i="254"/>
  <c r="E39" i="254"/>
  <c r="T38" i="254"/>
  <c r="AI37" i="254"/>
  <c r="E35" i="254"/>
  <c r="T34" i="254"/>
  <c r="AI33" i="254"/>
  <c r="E76" i="254"/>
  <c r="E14" i="254" s="1"/>
  <c r="Q73" i="254"/>
  <c r="AI71" i="254"/>
  <c r="N70" i="254"/>
  <c r="Q46" i="254"/>
  <c r="AF45" i="254"/>
  <c r="Q42" i="254"/>
  <c r="AF41" i="254"/>
  <c r="Q38" i="254"/>
  <c r="AF37" i="254"/>
  <c r="Q34" i="254"/>
  <c r="AF33" i="254"/>
  <c r="AF76" i="254"/>
  <c r="AF14" i="254" s="1"/>
  <c r="H73" i="254"/>
  <c r="AI70" i="254"/>
  <c r="K48" i="254"/>
  <c r="Z47" i="254"/>
  <c r="N42" i="254"/>
  <c r="E40" i="254"/>
  <c r="AF39" i="254"/>
  <c r="N37" i="254"/>
  <c r="AI34" i="254"/>
  <c r="Q32" i="254"/>
  <c r="Q31" i="254"/>
  <c r="AF30" i="254"/>
  <c r="Z76" i="254"/>
  <c r="Z14" i="254" s="1"/>
  <c r="E73" i="254"/>
  <c r="AF70" i="254"/>
  <c r="H48" i="254"/>
  <c r="W47" i="254"/>
  <c r="AL46" i="254"/>
  <c r="K42" i="254"/>
  <c r="AC39" i="254"/>
  <c r="K37" i="254"/>
  <c r="AL36" i="254"/>
  <c r="Z34" i="254"/>
  <c r="N32" i="254"/>
  <c r="N31" i="254"/>
  <c r="AC30" i="254"/>
  <c r="W76" i="254"/>
  <c r="W14" i="254" s="1"/>
  <c r="W70" i="254"/>
  <c r="E48" i="254"/>
  <c r="T47" i="254"/>
  <c r="AI46" i="254"/>
  <c r="H42" i="254"/>
  <c r="AL41" i="254"/>
  <c r="Z39" i="254"/>
  <c r="H37" i="254"/>
  <c r="AI36" i="254"/>
  <c r="K76" i="254"/>
  <c r="K14" i="254" s="1"/>
  <c r="AF75" i="254"/>
  <c r="AF13" i="254" s="1"/>
  <c r="Q72" i="254"/>
  <c r="AC75" i="254"/>
  <c r="AC13" i="254" s="1"/>
  <c r="W75" i="254"/>
  <c r="W13" i="254" s="1"/>
  <c r="N76" i="254"/>
  <c r="N14" i="254" s="1"/>
  <c r="AC71" i="254"/>
  <c r="E46" i="254"/>
  <c r="Z43" i="254"/>
  <c r="AC37" i="254"/>
  <c r="T36" i="254"/>
  <c r="T35" i="254"/>
  <c r="H34" i="254"/>
  <c r="Q33" i="254"/>
  <c r="Z32" i="254"/>
  <c r="AL29" i="254"/>
  <c r="AC28" i="254"/>
  <c r="T27" i="254"/>
  <c r="AI26" i="254"/>
  <c r="AL75" i="254"/>
  <c r="AL13" i="254" s="1"/>
  <c r="Z71" i="254"/>
  <c r="AL47" i="254"/>
  <c r="AL44" i="254"/>
  <c r="W43" i="254"/>
  <c r="AL38" i="254"/>
  <c r="Z37" i="254"/>
  <c r="Q36" i="254"/>
  <c r="K35" i="254"/>
  <c r="E34" i="254"/>
  <c r="N33" i="254"/>
  <c r="W32" i="254"/>
  <c r="AI29" i="254"/>
  <c r="Z28" i="254"/>
  <c r="Q27" i="254"/>
  <c r="AF26" i="254"/>
  <c r="AI75" i="254"/>
  <c r="AI13" i="254" s="1"/>
  <c r="W71" i="254"/>
  <c r="AI47" i="254"/>
  <c r="AI44" i="254"/>
  <c r="T43" i="254"/>
  <c r="AI38" i="254"/>
  <c r="W37" i="254"/>
  <c r="N36" i="254"/>
  <c r="H35" i="254"/>
  <c r="K33" i="254"/>
  <c r="T32" i="254"/>
  <c r="AF29" i="254"/>
  <c r="Z75" i="254"/>
  <c r="Z13" i="254" s="1"/>
  <c r="T71" i="254"/>
  <c r="AC47" i="254"/>
  <c r="AF44" i="254"/>
  <c r="K43" i="254"/>
  <c r="Z38" i="254"/>
  <c r="T37" i="254"/>
  <c r="K36" i="254"/>
  <c r="H33" i="254"/>
  <c r="K32" i="254"/>
  <c r="AC29" i="254"/>
  <c r="T28" i="254"/>
  <c r="K27" i="254"/>
  <c r="Z26" i="254"/>
  <c r="T75" i="254"/>
  <c r="T13" i="254" s="1"/>
  <c r="Q71" i="254"/>
  <c r="K47" i="254"/>
  <c r="AC44" i="254"/>
  <c r="H43" i="254"/>
  <c r="AL40" i="254"/>
  <c r="AL39" i="254"/>
  <c r="W38" i="254"/>
  <c r="Q37" i="254"/>
  <c r="H36" i="254"/>
  <c r="E33" i="254"/>
  <c r="H32" i="254"/>
  <c r="Z29" i="254"/>
  <c r="Q28" i="254"/>
  <c r="H27" i="254"/>
  <c r="Q75" i="254"/>
  <c r="Q13" i="254" s="1"/>
  <c r="N71" i="254"/>
  <c r="AL48" i="254"/>
  <c r="H47" i="254"/>
  <c r="Z44" i="254"/>
  <c r="AI40" i="254"/>
  <c r="AI39" i="254"/>
  <c r="N38" i="254"/>
  <c r="E37" i="254"/>
  <c r="E36" i="254"/>
  <c r="E32" i="254"/>
  <c r="AL30" i="254"/>
  <c r="H75" i="254"/>
  <c r="H13" i="254" s="1"/>
  <c r="K71" i="254"/>
  <c r="AL73" i="254"/>
  <c r="AI73" i="254"/>
  <c r="T70" i="254"/>
  <c r="Z73" i="254"/>
  <c r="K70" i="254"/>
  <c r="W73" i="254"/>
  <c r="H70" i="254"/>
  <c r="W48" i="254"/>
  <c r="W45" i="254"/>
  <c r="H44" i="254"/>
  <c r="T41" i="254"/>
  <c r="T40" i="254"/>
  <c r="AF31" i="254"/>
  <c r="Q30" i="254"/>
  <c r="H29" i="254"/>
  <c r="E26" i="254"/>
  <c r="T25" i="254"/>
  <c r="N73" i="254"/>
  <c r="E70" i="254"/>
  <c r="T48" i="254"/>
  <c r="T45" i="254"/>
  <c r="E44" i="254"/>
  <c r="Q41" i="254"/>
  <c r="Q40" i="254"/>
  <c r="AC31" i="254"/>
  <c r="N30" i="254"/>
  <c r="E29" i="254"/>
  <c r="K73" i="254"/>
  <c r="B68" i="254"/>
  <c r="E72" i="254"/>
  <c r="AF71" i="254"/>
  <c r="AL72" i="254"/>
  <c r="N44" i="254"/>
  <c r="H41" i="254"/>
  <c r="W33" i="254"/>
  <c r="T31" i="254"/>
  <c r="AF27" i="254"/>
  <c r="H25" i="254"/>
  <c r="K22" i="254"/>
  <c r="Z21" i="254"/>
  <c r="K18" i="254"/>
  <c r="CI16" i="254"/>
  <c r="BN16" i="254"/>
  <c r="AL42" i="254"/>
  <c r="AI20" i="254"/>
  <c r="E18" i="254"/>
  <c r="AI72" i="254"/>
  <c r="K44" i="254"/>
  <c r="E41" i="254"/>
  <c r="T33" i="254"/>
  <c r="K31" i="254"/>
  <c r="AC27" i="254"/>
  <c r="E25" i="254"/>
  <c r="AL24" i="254"/>
  <c r="H22" i="254"/>
  <c r="W21" i="254"/>
  <c r="AL20" i="254"/>
  <c r="H18" i="254"/>
  <c r="CH16" i="254"/>
  <c r="AF72" i="254"/>
  <c r="K38" i="254"/>
  <c r="AL34" i="254"/>
  <c r="H31" i="254"/>
  <c r="AI30" i="254"/>
  <c r="Z27" i="254"/>
  <c r="AI24" i="254"/>
  <c r="E22" i="254"/>
  <c r="T21" i="254"/>
  <c r="CG16" i="254"/>
  <c r="W72" i="254"/>
  <c r="AF48" i="254"/>
  <c r="N45" i="254"/>
  <c r="T39" i="254"/>
  <c r="AC35" i="254"/>
  <c r="H30" i="254"/>
  <c r="N28" i="254"/>
  <c r="W26" i="254"/>
  <c r="T24" i="254"/>
  <c r="AI23" i="254"/>
  <c r="Z48" i="254"/>
  <c r="H45" i="254"/>
  <c r="H39" i="254"/>
  <c r="W35" i="254"/>
  <c r="H28" i="254"/>
  <c r="Q26" i="254"/>
  <c r="N24" i="254"/>
  <c r="AC23" i="254"/>
  <c r="N48" i="254"/>
  <c r="E45" i="254"/>
  <c r="AF40" i="254"/>
  <c r="AF36" i="254"/>
  <c r="E28" i="254"/>
  <c r="N26" i="254"/>
  <c r="K24" i="254"/>
  <c r="Z23" i="254"/>
  <c r="AL43" i="254"/>
  <c r="AC40" i="254"/>
  <c r="AC36" i="254"/>
  <c r="W29" i="254"/>
  <c r="K26" i="254"/>
  <c r="AL25" i="254"/>
  <c r="H24" i="254"/>
  <c r="W23" i="254"/>
  <c r="AL22" i="254"/>
  <c r="H20" i="254"/>
  <c r="W19" i="254"/>
  <c r="AL18" i="254"/>
  <c r="BW16" i="254"/>
  <c r="K46" i="254"/>
  <c r="Z41" i="254"/>
  <c r="H40" i="254"/>
  <c r="AF32" i="254"/>
  <c r="AL31" i="254"/>
  <c r="W25" i="254"/>
  <c r="H23" i="254"/>
  <c r="W22" i="254"/>
  <c r="AL21" i="254"/>
  <c r="H19" i="254"/>
  <c r="W18" i="254"/>
  <c r="BR16" i="254"/>
  <c r="H46" i="254"/>
  <c r="W41" i="254"/>
  <c r="AL37" i="254"/>
  <c r="AL33" i="254"/>
  <c r="N72" i="254"/>
  <c r="H38" i="254"/>
  <c r="Q29" i="254"/>
  <c r="Z40" i="254"/>
  <c r="W39" i="254"/>
  <c r="E38" i="254"/>
  <c r="N29" i="254"/>
  <c r="N23" i="254"/>
  <c r="T22" i="254"/>
  <c r="AI21" i="254"/>
  <c r="BY16" i="254"/>
  <c r="AC41" i="254"/>
  <c r="W40" i="254"/>
  <c r="K39" i="254"/>
  <c r="K29" i="254"/>
  <c r="K23" i="254"/>
  <c r="Q22" i="254"/>
  <c r="AF21" i="254"/>
  <c r="BX16" i="254"/>
  <c r="AI42" i="254"/>
  <c r="N41" i="254"/>
  <c r="N40" i="254"/>
  <c r="AI31" i="254"/>
  <c r="AI43" i="254"/>
  <c r="E42" i="254"/>
  <c r="E31" i="254"/>
  <c r="W27" i="254"/>
  <c r="T26" i="254"/>
  <c r="Z25" i="254"/>
  <c r="AF24" i="254"/>
  <c r="K21" i="254"/>
  <c r="AC20" i="254"/>
  <c r="BS16" i="254"/>
  <c r="BQ16" i="254"/>
  <c r="BP16" i="254"/>
  <c r="T44" i="254"/>
  <c r="W24" i="254"/>
  <c r="T20" i="254"/>
  <c r="AI19" i="254"/>
  <c r="BO16" i="254"/>
  <c r="AC43" i="254"/>
  <c r="N27" i="254"/>
  <c r="H26" i="254"/>
  <c r="Q25" i="254"/>
  <c r="AC24" i="254"/>
  <c r="H21" i="254"/>
  <c r="Z20" i="254"/>
  <c r="AC45" i="254"/>
  <c r="K25" i="254"/>
  <c r="AL45" i="254"/>
  <c r="W44" i="254"/>
  <c r="E27" i="254"/>
  <c r="N25" i="254"/>
  <c r="Z24" i="254"/>
  <c r="E21" i="254"/>
  <c r="W20" i="254"/>
  <c r="AL19" i="254"/>
  <c r="W46" i="254"/>
  <c r="W36" i="254"/>
  <c r="Z35" i="254"/>
  <c r="K34" i="254"/>
  <c r="AC32" i="254"/>
  <c r="T29" i="254"/>
  <c r="N46" i="254"/>
  <c r="AF23" i="254"/>
  <c r="K19" i="254"/>
  <c r="AF18" i="254"/>
  <c r="CA16" i="254"/>
  <c r="Z36" i="254"/>
  <c r="T23" i="254"/>
  <c r="AI22" i="254"/>
  <c r="E19" i="254"/>
  <c r="AC18" i="254"/>
  <c r="BV16" i="254"/>
  <c r="AI48" i="254"/>
  <c r="W34" i="254"/>
  <c r="Q23" i="254"/>
  <c r="AF22" i="254"/>
  <c r="Z18" i="254"/>
  <c r="BU16" i="254"/>
  <c r="N34" i="254"/>
  <c r="AL28" i="254"/>
  <c r="E23" i="254"/>
  <c r="AC22" i="254"/>
  <c r="T18" i="254"/>
  <c r="BT16" i="254"/>
  <c r="AL32" i="254"/>
  <c r="AI28" i="254"/>
  <c r="AL27" i="254"/>
  <c r="Z22" i="254"/>
  <c r="AI32" i="254"/>
  <c r="AI27" i="254"/>
  <c r="N22" i="254"/>
  <c r="Z45" i="254"/>
  <c r="K41" i="254"/>
  <c r="AC21" i="254"/>
  <c r="AL26" i="254"/>
  <c r="AC26" i="254"/>
  <c r="AC48" i="254"/>
  <c r="Q24" i="254"/>
  <c r="Q18" i="254"/>
  <c r="AF28" i="254"/>
  <c r="E24" i="254"/>
  <c r="N18" i="254"/>
  <c r="W28" i="254"/>
  <c r="K28" i="254"/>
  <c r="Q45" i="254"/>
  <c r="Q21" i="254"/>
  <c r="K45" i="254"/>
  <c r="AL35" i="254"/>
  <c r="Z30" i="254"/>
  <c r="CL16" i="254"/>
  <c r="AI35" i="254"/>
  <c r="W30" i="254"/>
  <c r="AF20" i="254"/>
  <c r="AF35" i="254"/>
  <c r="T30" i="254"/>
  <c r="Q20" i="254"/>
  <c r="CD16" i="254"/>
  <c r="W42" i="254"/>
  <c r="Z42" i="254"/>
  <c r="E20" i="254"/>
  <c r="Q19" i="254"/>
  <c r="AC19" i="254"/>
  <c r="AF19" i="254"/>
  <c r="Z33" i="254"/>
  <c r="E30" i="254"/>
  <c r="AC52" i="254"/>
  <c r="Z52" i="254"/>
  <c r="Q52" i="254"/>
  <c r="H52" i="254"/>
  <c r="N51" i="254"/>
  <c r="K51" i="254"/>
  <c r="H51" i="254"/>
  <c r="AF52" i="254"/>
  <c r="AL51" i="254"/>
  <c r="AI51" i="254"/>
  <c r="Z51" i="254"/>
  <c r="W51" i="254"/>
  <c r="T51" i="254"/>
  <c r="Q51" i="254"/>
  <c r="E51" i="254"/>
  <c r="AL53" i="254"/>
  <c r="AL52" i="254"/>
  <c r="AC53" i="254"/>
  <c r="AI52" i="254"/>
  <c r="K52" i="254"/>
  <c r="AL50" i="254"/>
  <c r="AF50" i="254"/>
  <c r="W50" i="254"/>
  <c r="T50" i="254"/>
  <c r="K50" i="254"/>
  <c r="H50" i="254"/>
  <c r="Z50" i="254"/>
  <c r="AI50" i="254"/>
  <c r="Q50" i="254"/>
  <c r="N50" i="254"/>
  <c r="E50" i="254"/>
  <c r="AC50" i="254"/>
  <c r="AF51" i="254"/>
  <c r="AI53" i="254"/>
  <c r="Z53" i="254"/>
  <c r="W53" i="254"/>
  <c r="N53" i="254"/>
  <c r="K53" i="254"/>
  <c r="T53" i="254"/>
  <c r="Q53" i="254"/>
  <c r="H53" i="254"/>
  <c r="E53" i="254"/>
  <c r="AF53" i="254"/>
  <c r="T52" i="254"/>
  <c r="W52" i="254"/>
  <c r="AC51" i="254"/>
  <c r="E52" i="254"/>
  <c r="N52" i="254"/>
  <c r="AC43" i="242"/>
  <c r="AF34" i="242"/>
  <c r="AL22" i="242"/>
  <c r="AL40" i="242"/>
  <c r="AL41" i="242"/>
  <c r="AF32" i="242"/>
  <c r="AF35" i="242"/>
  <c r="AL20" i="242"/>
  <c r="AL23" i="242"/>
  <c r="AL42" i="242"/>
  <c r="AC42" i="242"/>
  <c r="AF33" i="242"/>
  <c r="AL19" i="242"/>
  <c r="AL21" i="242"/>
  <c r="AL39" i="242"/>
  <c r="AL43" i="242"/>
  <c r="AI30" i="242"/>
  <c r="AL31" i="242"/>
  <c r="AL44" i="242"/>
  <c r="AF36" i="242"/>
  <c r="AL45" i="242"/>
  <c r="AI20" i="242"/>
  <c r="AL28" i="242"/>
  <c r="AL48" i="242"/>
  <c r="AI28" i="242"/>
  <c r="AL29" i="242"/>
  <c r="AI29" i="242"/>
  <c r="AL30" i="242"/>
  <c r="AL24" i="242"/>
  <c r="AL25" i="242"/>
  <c r="AI31" i="242"/>
  <c r="AL32" i="242"/>
  <c r="AI32" i="242"/>
  <c r="AL33" i="242"/>
  <c r="AI33" i="242"/>
  <c r="AL34" i="242"/>
  <c r="AI39" i="242"/>
  <c r="AL35" i="242"/>
  <c r="AI40" i="242"/>
  <c r="AL36" i="242"/>
  <c r="AC20" i="242"/>
  <c r="AI48" i="242"/>
  <c r="AL37" i="242"/>
  <c r="AC21" i="242"/>
  <c r="AL18" i="242"/>
  <c r="AL38" i="242"/>
  <c r="AF37" i="242"/>
  <c r="AL26" i="242"/>
  <c r="AL46" i="242"/>
  <c r="AI19" i="242"/>
  <c r="AL27" i="242"/>
  <c r="AL47" i="242"/>
  <c r="AC22" i="242"/>
  <c r="AF39" i="242"/>
  <c r="AI34" i="242"/>
  <c r="AC23" i="242"/>
  <c r="AF40" i="242"/>
  <c r="AI35" i="242"/>
  <c r="AC24" i="242"/>
  <c r="AF41" i="242"/>
  <c r="AI36" i="242"/>
  <c r="AC40" i="242"/>
  <c r="AF42" i="242"/>
  <c r="AI37" i="242"/>
  <c r="AC41" i="242"/>
  <c r="AI18" i="242"/>
  <c r="AI38" i="242"/>
  <c r="AF19" i="242"/>
  <c r="AI21" i="242"/>
  <c r="AI41" i="242"/>
  <c r="AF20" i="242"/>
  <c r="AI22" i="242"/>
  <c r="AI42" i="242"/>
  <c r="AF21" i="242"/>
  <c r="AI23" i="242"/>
  <c r="AI43" i="242"/>
  <c r="AF22" i="242"/>
  <c r="AI24" i="242"/>
  <c r="AI44" i="242"/>
  <c r="AF29" i="242"/>
  <c r="AI25" i="242"/>
  <c r="AI45" i="242"/>
  <c r="AF30" i="242"/>
  <c r="AI26" i="242"/>
  <c r="AI46" i="242"/>
  <c r="AF31" i="242"/>
  <c r="AI27" i="242"/>
  <c r="AI47" i="242"/>
  <c r="AF18" i="242"/>
  <c r="AF38" i="242"/>
  <c r="AF24" i="242"/>
  <c r="AF44" i="242"/>
  <c r="AF25" i="242"/>
  <c r="AF45" i="242"/>
  <c r="AF23" i="242"/>
  <c r="AF43" i="242"/>
  <c r="AF26" i="242"/>
  <c r="AF46" i="242"/>
  <c r="AF27" i="242"/>
  <c r="AF47" i="242"/>
  <c r="AF28" i="242"/>
  <c r="AF48" i="242"/>
  <c r="AC26" i="242"/>
  <c r="AC46" i="242"/>
  <c r="AC27" i="242"/>
  <c r="AC28" i="242"/>
  <c r="AC48" i="242"/>
  <c r="AC29" i="242"/>
  <c r="AC30" i="242"/>
  <c r="AC31" i="242"/>
  <c r="Z20" i="242"/>
  <c r="AC32" i="242"/>
  <c r="Z21" i="242"/>
  <c r="AC33" i="242"/>
  <c r="Z29" i="242"/>
  <c r="AC34" i="242"/>
  <c r="Z30" i="242"/>
  <c r="AC35" i="242"/>
  <c r="Z31" i="242"/>
  <c r="AC36" i="242"/>
  <c r="Z40" i="242"/>
  <c r="AC37" i="242"/>
  <c r="AC18" i="242"/>
  <c r="AC38" i="242"/>
  <c r="AC19" i="242"/>
  <c r="AC39" i="242"/>
  <c r="AC44" i="242"/>
  <c r="AC25" i="242"/>
  <c r="AC45" i="242"/>
  <c r="AC47" i="242"/>
  <c r="Z32" i="242"/>
  <c r="Z33" i="242"/>
  <c r="Z34" i="242"/>
  <c r="Z35" i="242"/>
  <c r="Z36" i="242"/>
  <c r="Z37" i="242"/>
  <c r="Z18" i="242"/>
  <c r="Z38" i="242"/>
  <c r="Z19" i="242"/>
  <c r="Z39" i="242"/>
  <c r="Z41" i="242"/>
  <c r="Z22" i="242"/>
  <c r="Z42" i="242"/>
  <c r="Z23" i="242"/>
  <c r="Z43" i="242"/>
  <c r="Z24" i="242"/>
  <c r="Z44" i="242"/>
  <c r="Z25" i="242"/>
  <c r="Z45" i="242"/>
  <c r="Z26" i="242"/>
  <c r="Z46" i="242"/>
  <c r="Z27" i="242"/>
  <c r="Z47" i="242"/>
  <c r="Z28" i="242"/>
  <c r="Z48" i="242"/>
  <c r="W47" i="242"/>
  <c r="W28" i="242"/>
  <c r="W48" i="242"/>
  <c r="W29" i="242"/>
  <c r="W30" i="242"/>
  <c r="W31" i="242"/>
  <c r="W33" i="242"/>
  <c r="W34" i="242"/>
  <c r="W35" i="242"/>
  <c r="W36" i="242"/>
  <c r="W37" i="242"/>
  <c r="W32" i="242"/>
  <c r="W18" i="242"/>
  <c r="W38" i="242"/>
  <c r="W27" i="242"/>
  <c r="W19" i="242"/>
  <c r="W39" i="242"/>
  <c r="W20" i="242"/>
  <c r="W40" i="242"/>
  <c r="W21" i="242"/>
  <c r="W41" i="242"/>
  <c r="W22" i="242"/>
  <c r="W42" i="242"/>
  <c r="W23" i="242"/>
  <c r="W43" i="242"/>
  <c r="W24" i="242"/>
  <c r="W44" i="242"/>
  <c r="W25" i="242"/>
  <c r="W45" i="242"/>
  <c r="W26" i="242"/>
  <c r="W46" i="242"/>
  <c r="T29" i="242"/>
  <c r="T31" i="242"/>
  <c r="T20" i="242"/>
  <c r="T40" i="242"/>
  <c r="T44" i="242"/>
  <c r="T25" i="242"/>
  <c r="T26" i="242"/>
  <c r="T27" i="242"/>
  <c r="T47" i="242"/>
  <c r="T30" i="242"/>
  <c r="T32" i="242"/>
  <c r="T33" i="242"/>
  <c r="T34" i="242"/>
  <c r="Q29" i="242"/>
  <c r="T35" i="242"/>
  <c r="Q30" i="242"/>
  <c r="T36" i="242"/>
  <c r="Q31" i="242"/>
  <c r="T37" i="242"/>
  <c r="T18" i="242"/>
  <c r="T38" i="242"/>
  <c r="T19" i="242"/>
  <c r="T39" i="242"/>
  <c r="T21" i="242"/>
  <c r="T41" i="242"/>
  <c r="T22" i="242"/>
  <c r="T42" i="242"/>
  <c r="T23" i="242"/>
  <c r="T43" i="242"/>
  <c r="T24" i="242"/>
  <c r="T45" i="242"/>
  <c r="T46" i="242"/>
  <c r="T28" i="242"/>
  <c r="T48" i="242"/>
  <c r="Q32" i="242"/>
  <c r="Q24" i="242"/>
  <c r="Q44" i="242"/>
  <c r="Q25" i="242"/>
  <c r="Q45" i="242"/>
  <c r="Q33" i="242"/>
  <c r="Q34" i="242"/>
  <c r="Q35" i="242"/>
  <c r="Q36" i="242"/>
  <c r="Q37" i="242"/>
  <c r="Q18" i="242"/>
  <c r="Q38" i="242"/>
  <c r="Q19" i="242"/>
  <c r="Q39" i="242"/>
  <c r="Q20" i="242"/>
  <c r="Q40" i="242"/>
  <c r="Q21" i="242"/>
  <c r="Q41" i="242"/>
  <c r="Q22" i="242"/>
  <c r="Q42" i="242"/>
  <c r="Q23" i="242"/>
  <c r="Q43" i="242"/>
  <c r="Q26" i="242"/>
  <c r="Q46" i="242"/>
  <c r="Q27" i="242"/>
  <c r="Q47" i="242"/>
  <c r="Q28" i="242"/>
  <c r="Q48" i="242"/>
  <c r="N31" i="242"/>
  <c r="N32" i="242"/>
  <c r="N33" i="242"/>
  <c r="N34" i="242"/>
  <c r="N35" i="242"/>
  <c r="K29" i="242"/>
  <c r="N36" i="242"/>
  <c r="K31" i="242"/>
  <c r="N37" i="242"/>
  <c r="N18" i="242"/>
  <c r="N38" i="242"/>
  <c r="N30" i="242"/>
  <c r="N19" i="242"/>
  <c r="N39" i="242"/>
  <c r="N28" i="242"/>
  <c r="N48" i="242"/>
  <c r="N29" i="242"/>
  <c r="N20" i="242"/>
  <c r="N40" i="242"/>
  <c r="N21" i="242"/>
  <c r="N41" i="242"/>
  <c r="N22" i="242"/>
  <c r="N42" i="242"/>
  <c r="N23" i="242"/>
  <c r="N43" i="242"/>
  <c r="N24" i="242"/>
  <c r="N44" i="242"/>
  <c r="N25" i="242"/>
  <c r="N45" i="242"/>
  <c r="N26" i="242"/>
  <c r="N46" i="242"/>
  <c r="N27" i="242"/>
  <c r="N47" i="242"/>
  <c r="K30" i="242"/>
  <c r="K32" i="242"/>
  <c r="K43" i="242"/>
  <c r="K33" i="242"/>
  <c r="K34" i="242"/>
  <c r="K35" i="242"/>
  <c r="K36" i="242"/>
  <c r="K37" i="242"/>
  <c r="K18" i="242"/>
  <c r="K38" i="242"/>
  <c r="K19" i="242"/>
  <c r="K39" i="242"/>
  <c r="K20" i="242"/>
  <c r="K40" i="242"/>
  <c r="K21" i="242"/>
  <c r="K41" i="242"/>
  <c r="K22" i="242"/>
  <c r="K42" i="242"/>
  <c r="K23" i="242"/>
  <c r="K46" i="242"/>
  <c r="K24" i="242"/>
  <c r="K44" i="242"/>
  <c r="K25" i="242"/>
  <c r="K45" i="242"/>
  <c r="K26" i="242"/>
  <c r="K47" i="242"/>
  <c r="K27" i="242"/>
  <c r="K28" i="242"/>
  <c r="K48" i="242"/>
  <c r="E26" i="242"/>
  <c r="H29" i="242"/>
  <c r="E29" i="242"/>
  <c r="H30" i="242"/>
  <c r="E30" i="242"/>
  <c r="H31" i="242"/>
  <c r="E31" i="242"/>
  <c r="H32" i="242"/>
  <c r="E42" i="242"/>
  <c r="H33" i="242"/>
  <c r="E43" i="242"/>
  <c r="H34" i="242"/>
  <c r="E44" i="242"/>
  <c r="H35" i="242"/>
  <c r="E45" i="242"/>
  <c r="H36" i="242"/>
  <c r="E46" i="242"/>
  <c r="H37" i="242"/>
  <c r="H18" i="242"/>
  <c r="H38" i="242"/>
  <c r="H39" i="242"/>
  <c r="H20" i="242"/>
  <c r="E22" i="242"/>
  <c r="H25" i="242"/>
  <c r="H45" i="242"/>
  <c r="H40" i="242"/>
  <c r="E23" i="242"/>
  <c r="H26" i="242"/>
  <c r="H46" i="242"/>
  <c r="H19" i="242"/>
  <c r="H21" i="242"/>
  <c r="H41" i="242"/>
  <c r="H22" i="242"/>
  <c r="H42" i="242"/>
  <c r="H23" i="242"/>
  <c r="H43" i="242"/>
  <c r="H24" i="242"/>
  <c r="H44" i="242"/>
  <c r="E24" i="242"/>
  <c r="H27" i="242"/>
  <c r="H47" i="242"/>
  <c r="E25" i="242"/>
  <c r="H28" i="242"/>
  <c r="H48" i="242"/>
  <c r="E32" i="242"/>
  <c r="E33" i="242"/>
  <c r="E34" i="242"/>
  <c r="E35" i="242"/>
  <c r="E36" i="242"/>
  <c r="E37" i="242"/>
  <c r="E18" i="242"/>
  <c r="E38" i="242"/>
  <c r="E19" i="242"/>
  <c r="E39" i="242"/>
  <c r="E20" i="242"/>
  <c r="E40" i="242"/>
  <c r="E21" i="242"/>
  <c r="E41" i="242"/>
  <c r="E27" i="242"/>
  <c r="E47" i="242"/>
  <c r="E28" i="242"/>
  <c r="AL71" i="242"/>
  <c r="AL70" i="242"/>
  <c r="AL16" i="242" s="1"/>
  <c r="AL72" i="242"/>
  <c r="AL17" i="242" s="1"/>
  <c r="AL73" i="242"/>
  <c r="AL75" i="242"/>
  <c r="AL13" i="242" s="1"/>
  <c r="AL76" i="242"/>
  <c r="AL14" i="242" s="1"/>
  <c r="AI71" i="242"/>
  <c r="AI73" i="242"/>
  <c r="AI75" i="242"/>
  <c r="AI13" i="242" s="1"/>
  <c r="AI70" i="242"/>
  <c r="AI16" i="242" s="1"/>
  <c r="AI72" i="242"/>
  <c r="AI17" i="242" s="1"/>
  <c r="AI76" i="242"/>
  <c r="AI14" i="242" s="1"/>
  <c r="AF72" i="242"/>
  <c r="AF17" i="242" s="1"/>
  <c r="AF70" i="242"/>
  <c r="AF16" i="242" s="1"/>
  <c r="AF71" i="242"/>
  <c r="AF73" i="242"/>
  <c r="AF75" i="242"/>
  <c r="AF13" i="242" s="1"/>
  <c r="AF76" i="242"/>
  <c r="AF14" i="242" s="1"/>
  <c r="AC70" i="242"/>
  <c r="AC16" i="242" s="1"/>
  <c r="AC76" i="242"/>
  <c r="AC14" i="242" s="1"/>
  <c r="AC71" i="242"/>
  <c r="AC72" i="242"/>
  <c r="AC17" i="242" s="1"/>
  <c r="AC73" i="242"/>
  <c r="AC75" i="242"/>
  <c r="AC13" i="242" s="1"/>
  <c r="Z70" i="242"/>
  <c r="Z16" i="242" s="1"/>
  <c r="Z71" i="242"/>
  <c r="Z72" i="242"/>
  <c r="Z17" i="242" s="1"/>
  <c r="Z73" i="242"/>
  <c r="Z75" i="242"/>
  <c r="Z13" i="242" s="1"/>
  <c r="Z76" i="242"/>
  <c r="Z14" i="242" s="1"/>
  <c r="W70" i="242"/>
  <c r="W16" i="242" s="1"/>
  <c r="W73" i="242"/>
  <c r="W75" i="242"/>
  <c r="W13" i="242" s="1"/>
  <c r="W71" i="242"/>
  <c r="W72" i="242"/>
  <c r="W17" i="242" s="1"/>
  <c r="W76" i="242"/>
  <c r="W14" i="242" s="1"/>
  <c r="T71" i="242"/>
  <c r="T72" i="242"/>
  <c r="T17" i="242" s="1"/>
  <c r="T73" i="242"/>
  <c r="T75" i="242"/>
  <c r="T13" i="242" s="1"/>
  <c r="T70" i="242"/>
  <c r="T16" i="242" s="1"/>
  <c r="T76" i="242"/>
  <c r="T14" i="242" s="1"/>
  <c r="Q72" i="242"/>
  <c r="Q17" i="242" s="1"/>
  <c r="Q76" i="242"/>
  <c r="Q14" i="242" s="1"/>
  <c r="N75" i="242"/>
  <c r="N13" i="242" s="1"/>
  <c r="Q71" i="242"/>
  <c r="Q75" i="242"/>
  <c r="Q13" i="242" s="1"/>
  <c r="Q70" i="242"/>
  <c r="Q16" i="242" s="1"/>
  <c r="Q73" i="242"/>
  <c r="N70" i="242"/>
  <c r="N71" i="242"/>
  <c r="N72" i="242"/>
  <c r="N17" i="242" s="1"/>
  <c r="N76" i="242"/>
  <c r="N14" i="242" s="1"/>
  <c r="K76" i="242"/>
  <c r="K14" i="242" s="1"/>
  <c r="N73" i="242"/>
  <c r="K70" i="242"/>
  <c r="K71" i="242"/>
  <c r="K72" i="242"/>
  <c r="K17" i="242" s="1"/>
  <c r="K73" i="242"/>
  <c r="K75" i="242"/>
  <c r="K13" i="242" s="1"/>
  <c r="H71" i="242"/>
  <c r="H72" i="242"/>
  <c r="H17" i="242" s="1"/>
  <c r="H73" i="242"/>
  <c r="H70" i="242"/>
  <c r="H16" i="242" s="1"/>
  <c r="H75" i="242"/>
  <c r="H13" i="242" s="1"/>
  <c r="H76" i="242"/>
  <c r="H14" i="242" s="1"/>
  <c r="E76" i="242"/>
  <c r="E14" i="242" s="1"/>
  <c r="E75" i="242"/>
  <c r="E13" i="242" s="1"/>
  <c r="E73" i="242"/>
  <c r="E72" i="242"/>
  <c r="E71" i="242"/>
  <c r="E70" i="242"/>
  <c r="E16" i="242" s="1"/>
  <c r="CG16" i="242"/>
  <c r="CF16" i="242"/>
  <c r="CE16" i="242"/>
  <c r="BW16" i="242"/>
  <c r="BX16" i="242"/>
  <c r="BY16" i="242"/>
  <c r="BP16" i="242"/>
  <c r="B55" i="242"/>
  <c r="BU16" i="242"/>
  <c r="B68" i="242"/>
  <c r="CH16" i="242"/>
  <c r="CI16" i="242"/>
  <c r="CK16" i="242"/>
  <c r="CL16" i="242"/>
  <c r="BQ16" i="242"/>
  <c r="CD16" i="242"/>
  <c r="CB16" i="242"/>
  <c r="CA16" i="242"/>
  <c r="BV16" i="242"/>
  <c r="BT16" i="242"/>
  <c r="BN16" i="242"/>
  <c r="BO16" i="242"/>
  <c r="CJ16" i="242"/>
  <c r="BR16" i="242"/>
  <c r="BS16" i="242"/>
  <c r="CC16" i="242"/>
  <c r="K52" i="242"/>
  <c r="Z50" i="242"/>
  <c r="Q50" i="242"/>
  <c r="N50" i="242"/>
  <c r="E53" i="242"/>
  <c r="E52" i="242"/>
  <c r="W51" i="242"/>
  <c r="AI51" i="242"/>
  <c r="Z51" i="242"/>
  <c r="AI50" i="242"/>
  <c r="AL52" i="242"/>
  <c r="H52" i="242"/>
  <c r="AF51" i="242"/>
  <c r="AC51" i="242"/>
  <c r="H51" i="242"/>
  <c r="AF52" i="242"/>
  <c r="AC52" i="242"/>
  <c r="AL53" i="242"/>
  <c r="Z53" i="242"/>
  <c r="T51" i="242"/>
  <c r="W53" i="242"/>
  <c r="Q51" i="242"/>
  <c r="T53" i="242"/>
  <c r="N51" i="242"/>
  <c r="H53" i="242"/>
  <c r="E51" i="242"/>
  <c r="Z52" i="242"/>
  <c r="K51" i="242"/>
  <c r="AC53" i="242"/>
  <c r="W50" i="242"/>
  <c r="AI52" i="242"/>
  <c r="Q52" i="242"/>
  <c r="N52" i="242"/>
  <c r="AL51" i="242"/>
  <c r="Q53" i="242"/>
  <c r="AF53" i="242"/>
  <c r="AL50" i="242"/>
  <c r="K50" i="242"/>
  <c r="H50" i="242"/>
  <c r="E50" i="242"/>
  <c r="AF50" i="242"/>
  <c r="AC50" i="242"/>
  <c r="T50" i="242"/>
  <c r="N53" i="242"/>
  <c r="K53" i="242"/>
  <c r="W52" i="242"/>
  <c r="T52" i="242"/>
  <c r="AI53" i="242"/>
  <c r="BP29" i="256" l="1" a="1"/>
  <c r="BP29" i="256" s="1"/>
  <c r="BO27" i="256" a="1"/>
  <c r="BO27" i="256" s="1"/>
  <c r="BO44" i="256" a="1"/>
  <c r="BO44" i="256" s="1"/>
  <c r="BO39" i="256" a="1"/>
  <c r="BO39" i="256" s="1"/>
  <c r="BO48" i="256" a="1"/>
  <c r="BO48" i="256" s="1"/>
  <c r="BO19" i="256" a="1"/>
  <c r="BO19" i="256" s="1"/>
  <c r="BO37" i="256" a="1"/>
  <c r="BO37" i="256" s="1"/>
  <c r="BO25" i="256" a="1"/>
  <c r="BO25" i="256" s="1"/>
  <c r="CD42" i="256" a="1"/>
  <c r="CD42" i="256" s="1"/>
  <c r="CD28" i="256" a="1"/>
  <c r="CD28" i="256" s="1"/>
  <c r="BN24" i="256" a="1"/>
  <c r="BN24" i="256" s="1"/>
  <c r="BN25" i="256" a="1"/>
  <c r="BN25" i="256" s="1"/>
  <c r="BO38" i="256" a="1"/>
  <c r="BO38" i="256" s="1"/>
  <c r="BN47" i="256" a="1"/>
  <c r="BN47" i="256" s="1"/>
  <c r="CG46" i="256" a="1"/>
  <c r="CG46" i="256" s="1"/>
  <c r="CG43" i="256" a="1"/>
  <c r="CG43" i="256" s="1"/>
  <c r="CG35" i="256" a="1"/>
  <c r="CG35" i="256" s="1"/>
  <c r="BY28" i="256" a="1"/>
  <c r="BY28" i="256" s="1"/>
  <c r="BN26" i="256" a="1"/>
  <c r="BN26" i="256" s="1"/>
  <c r="BN22" i="256" a="1"/>
  <c r="BN22" i="256" s="1"/>
  <c r="CG42" i="256" a="1"/>
  <c r="CG42" i="256" s="1"/>
  <c r="BY22" i="256" a="1"/>
  <c r="BY22" i="256" s="1"/>
  <c r="BY19" i="256" a="1"/>
  <c r="BY19" i="256" s="1"/>
  <c r="BY35" i="256" a="1"/>
  <c r="BY35" i="256" s="1"/>
  <c r="BY43" i="256" a="1"/>
  <c r="BY43" i="256" s="1"/>
  <c r="BY26" i="256" a="1"/>
  <c r="BY26" i="256" s="1"/>
  <c r="BY30" i="256" a="1"/>
  <c r="BY30" i="256" s="1"/>
  <c r="CG27" i="256" a="1"/>
  <c r="CG27" i="256" s="1"/>
  <c r="CG26" i="256" a="1"/>
  <c r="CG26" i="256" s="1"/>
  <c r="BP35" i="256" a="1"/>
  <c r="BP35" i="256" s="1"/>
  <c r="BP27" i="256" a="1"/>
  <c r="BP27" i="256" s="1"/>
  <c r="BP25" i="256" a="1"/>
  <c r="BP25" i="256" s="1"/>
  <c r="BO31" i="256" a="1"/>
  <c r="BO31" i="256" s="1"/>
  <c r="BO43" i="256" a="1"/>
  <c r="BO43" i="256" s="1"/>
  <c r="BO35" i="256" a="1"/>
  <c r="BO35" i="256" s="1"/>
  <c r="Q12" i="255"/>
  <c r="BO24" i="256" a="1"/>
  <c r="BO24" i="256" s="1"/>
  <c r="BO32" i="256" a="1"/>
  <c r="BO32" i="256" s="1"/>
  <c r="BP39" i="256" a="1"/>
  <c r="BP39" i="256" s="1"/>
  <c r="BP44" i="256" a="1"/>
  <c r="BP44" i="256" s="1"/>
  <c r="CD37" i="256" a="1"/>
  <c r="CD37" i="256" s="1"/>
  <c r="CD33" i="256" a="1"/>
  <c r="CD33" i="256" s="1"/>
  <c r="CD38" i="256" a="1"/>
  <c r="CD38" i="256" s="1"/>
  <c r="CD27" i="256" a="1"/>
  <c r="CD27" i="256" s="1"/>
  <c r="CD32" i="256" a="1"/>
  <c r="CD32" i="256" s="1"/>
  <c r="CD31" i="256" a="1"/>
  <c r="CD31" i="256" s="1"/>
  <c r="CD22" i="256" a="1"/>
  <c r="CD22" i="256" s="1"/>
  <c r="CD26" i="256" a="1"/>
  <c r="CD26" i="256" s="1"/>
  <c r="CD35" i="256" a="1"/>
  <c r="CD35" i="256" s="1"/>
  <c r="CD34" i="256" a="1"/>
  <c r="CD34" i="256" s="1"/>
  <c r="BY39" i="256" a="1"/>
  <c r="BY39" i="256" s="1"/>
  <c r="CG47" i="256" a="1"/>
  <c r="CG47" i="256" s="1"/>
  <c r="BY25" i="256" a="1"/>
  <c r="BY25" i="256" s="1"/>
  <c r="BY45" i="256" a="1"/>
  <c r="BY45" i="256" s="1"/>
  <c r="BP23" i="256" a="1"/>
  <c r="BP23" i="256" s="1"/>
  <c r="BP31" i="256" a="1"/>
  <c r="BP31" i="256" s="1"/>
  <c r="BP21" i="256" a="1"/>
  <c r="BP21" i="256" s="1"/>
  <c r="BP37" i="256" a="1"/>
  <c r="BP37" i="256" s="1"/>
  <c r="BP41" i="256" a="1"/>
  <c r="BP41" i="256" s="1"/>
  <c r="CI44" i="256" a="1"/>
  <c r="CI44" i="256" s="1"/>
  <c r="BP24" i="256" a="1"/>
  <c r="BP24" i="256" s="1"/>
  <c r="BP32" i="256" a="1"/>
  <c r="BP32" i="256" s="1"/>
  <c r="BP47" i="256" a="1"/>
  <c r="BP47" i="256" s="1"/>
  <c r="BP33" i="256" a="1"/>
  <c r="BP33" i="256" s="1"/>
  <c r="BP28" i="256" a="1"/>
  <c r="BP28" i="256" s="1"/>
  <c r="BP40" i="256" a="1"/>
  <c r="BP40" i="256" s="1"/>
  <c r="BP34" i="256" a="1"/>
  <c r="BP34" i="256" s="1"/>
  <c r="BP26" i="256" a="1"/>
  <c r="BP26" i="256" s="1"/>
  <c r="BP48" i="256" a="1"/>
  <c r="BP48" i="256" s="1"/>
  <c r="BP38" i="256" a="1"/>
  <c r="BP38" i="256" s="1"/>
  <c r="BC19" i="256"/>
  <c r="BC20" i="256" s="1"/>
  <c r="BC21" i="256" s="1"/>
  <c r="BC22" i="256" s="1"/>
  <c r="BC23" i="256" s="1"/>
  <c r="BC24" i="256" s="1"/>
  <c r="BC25" i="256" s="1"/>
  <c r="BC26" i="256" s="1"/>
  <c r="BC27" i="256" s="1"/>
  <c r="BC28" i="256" s="1"/>
  <c r="BC29" i="256" s="1"/>
  <c r="BC30" i="256" s="1"/>
  <c r="BC31" i="256" s="1"/>
  <c r="BC32" i="256" s="1"/>
  <c r="BC33" i="256" s="1"/>
  <c r="BC34" i="256" s="1"/>
  <c r="BC35" i="256" s="1"/>
  <c r="BC36" i="256" s="1"/>
  <c r="BC37" i="256" s="1"/>
  <c r="BC38" i="256" s="1"/>
  <c r="BC39" i="256" s="1"/>
  <c r="BC40" i="256" s="1"/>
  <c r="BC41" i="256" s="1"/>
  <c r="BC42" i="256" s="1"/>
  <c r="BC43" i="256" s="1"/>
  <c r="BC44" i="256" s="1"/>
  <c r="BC45" i="256" s="1"/>
  <c r="BC46" i="256" s="1"/>
  <c r="BC47" i="256" s="1"/>
  <c r="BC48" i="256" s="1"/>
  <c r="CI46" i="256" a="1"/>
  <c r="CI46" i="256" s="1"/>
  <c r="CD18" i="256" a="1"/>
  <c r="CD18" i="256" s="1"/>
  <c r="CG24" i="256" a="1"/>
  <c r="CG24" i="256" s="1"/>
  <c r="CG31" i="256" a="1"/>
  <c r="CG31" i="256" s="1"/>
  <c r="CG48" i="256" a="1"/>
  <c r="CG48" i="256" s="1"/>
  <c r="CG41" i="256" a="1"/>
  <c r="CG41" i="256" s="1"/>
  <c r="CD43" i="256" a="1"/>
  <c r="CD43" i="256" s="1"/>
  <c r="BY42" i="256" a="1"/>
  <c r="BY42" i="256" s="1"/>
  <c r="CG34" i="256" a="1"/>
  <c r="CG34" i="256" s="1"/>
  <c r="BY29" i="256" a="1"/>
  <c r="BY29" i="256" s="1"/>
  <c r="BO46" i="256" a="1"/>
  <c r="BO46" i="256" s="1"/>
  <c r="Z12" i="256"/>
  <c r="BY41" i="256" a="1"/>
  <c r="BY41" i="256" s="1"/>
  <c r="CF39" i="256" a="1"/>
  <c r="CF39" i="256" s="1"/>
  <c r="CF41" i="256" a="1"/>
  <c r="CF41" i="256" s="1"/>
  <c r="CB34" i="256" a="1"/>
  <c r="CB34" i="256" s="1"/>
  <c r="CF22" i="256" a="1"/>
  <c r="CF22" i="256" s="1"/>
  <c r="CF34" i="256" a="1"/>
  <c r="CF34" i="256" s="1"/>
  <c r="CF21" i="256" a="1"/>
  <c r="CF21" i="256" s="1"/>
  <c r="BY23" i="256" a="1"/>
  <c r="BY23" i="256" s="1"/>
  <c r="BY34" i="256" a="1"/>
  <c r="BY34" i="256" s="1"/>
  <c r="CA35" i="256" a="1"/>
  <c r="CA35" i="256" s="1"/>
  <c r="CA41" i="256" a="1"/>
  <c r="CA41" i="256" s="1"/>
  <c r="CA22" i="256" a="1"/>
  <c r="CA22" i="256" s="1"/>
  <c r="CA42" i="256" a="1"/>
  <c r="CA42" i="256" s="1"/>
  <c r="CE25" i="256" a="1"/>
  <c r="CE25" i="256" s="1"/>
  <c r="CA25" i="256" a="1"/>
  <c r="CA25" i="256" s="1"/>
  <c r="T10" i="256"/>
  <c r="CG36" i="256" a="1"/>
  <c r="CG36" i="256" s="1"/>
  <c r="BO34" i="256" a="1"/>
  <c r="BO34" i="256" s="1"/>
  <c r="CI23" i="256" a="1"/>
  <c r="CI23" i="256" s="1"/>
  <c r="BP45" i="256" a="1"/>
  <c r="BP45" i="256" s="1"/>
  <c r="BO36" i="256" a="1"/>
  <c r="BO36" i="256" s="1"/>
  <c r="CE33" i="256" a="1"/>
  <c r="CE33" i="256" s="1"/>
  <c r="CE24" i="256" a="1"/>
  <c r="CE24" i="256" s="1"/>
  <c r="CI20" i="256" a="1"/>
  <c r="CI20" i="256" s="1"/>
  <c r="CB23" i="256" a="1"/>
  <c r="CB23" i="256" s="1"/>
  <c r="AL10" i="256"/>
  <c r="CF33" i="256" a="1"/>
  <c r="CF33" i="256" s="1"/>
  <c r="CF48" i="256" a="1"/>
  <c r="CF48" i="256" s="1"/>
  <c r="CB47" i="256" a="1"/>
  <c r="CB47" i="256" s="1"/>
  <c r="CB26" i="256" a="1"/>
  <c r="CB26" i="256" s="1"/>
  <c r="CE27" i="256" a="1"/>
  <c r="CE27" i="256" s="1"/>
  <c r="CF28" i="256" a="1"/>
  <c r="CF28" i="256" s="1"/>
  <c r="CI48" i="256" a="1"/>
  <c r="CI48" i="256" s="1"/>
  <c r="CE29" i="256" a="1"/>
  <c r="CE29" i="256" s="1"/>
  <c r="CI42" i="256" a="1"/>
  <c r="CI42" i="256" s="1"/>
  <c r="CE48" i="256" a="1"/>
  <c r="CE48" i="256" s="1"/>
  <c r="CI26" i="256" a="1"/>
  <c r="CI26" i="256" s="1"/>
  <c r="CA24" i="256" a="1"/>
  <c r="CA24" i="256" s="1"/>
  <c r="CB30" i="256" a="1"/>
  <c r="CB30" i="256" s="1"/>
  <c r="CI27" i="256" a="1"/>
  <c r="CI27" i="256" s="1"/>
  <c r="CE47" i="256" a="1"/>
  <c r="CE47" i="256" s="1"/>
  <c r="CI43" i="256" a="1"/>
  <c r="CI43" i="256" s="1"/>
  <c r="CI38" i="256" a="1"/>
  <c r="CI38" i="256" s="1"/>
  <c r="CB42" i="256" a="1"/>
  <c r="CB42" i="256" s="1"/>
  <c r="CB21" i="256" a="1"/>
  <c r="CB21" i="256" s="1"/>
  <c r="CB45" i="256" a="1"/>
  <c r="CB45" i="256" s="1"/>
  <c r="CI29" i="256" a="1"/>
  <c r="CI29" i="256" s="1"/>
  <c r="CF20" i="256" a="1"/>
  <c r="CF20" i="256" s="1"/>
  <c r="CD20" i="256" a="1"/>
  <c r="CD20" i="256" s="1"/>
  <c r="CB33" i="256" a="1"/>
  <c r="CB33" i="256" s="1"/>
  <c r="CF43" i="256" a="1"/>
  <c r="CF43" i="256" s="1"/>
  <c r="BP19" i="256" a="1"/>
  <c r="BP19" i="256" s="1"/>
  <c r="CB20" i="256" a="1"/>
  <c r="CB20" i="256" s="1"/>
  <c r="CB28" i="256" a="1"/>
  <c r="CB28" i="256" s="1"/>
  <c r="CI39" i="256" a="1"/>
  <c r="CI39" i="256" s="1"/>
  <c r="CE35" i="256" a="1"/>
  <c r="CE35" i="256" s="1"/>
  <c r="CF35" i="256" a="1"/>
  <c r="CF35" i="256" s="1"/>
  <c r="CI36" i="256" a="1"/>
  <c r="CI36" i="256" s="1"/>
  <c r="CB18" i="256" a="1"/>
  <c r="CB18" i="256" s="1"/>
  <c r="CB29" i="256" a="1"/>
  <c r="CB29" i="256" s="1"/>
  <c r="CE38" i="256" a="1"/>
  <c r="CE38" i="256" s="1"/>
  <c r="CF42" i="256" a="1"/>
  <c r="CF42" i="256" s="1"/>
  <c r="AL12" i="256"/>
  <c r="CF40" i="256" a="1"/>
  <c r="CF40" i="256" s="1"/>
  <c r="CE42" i="256" a="1"/>
  <c r="CE42" i="256" s="1"/>
  <c r="CE22" i="256" a="1"/>
  <c r="CE22" i="256" s="1"/>
  <c r="CE43" i="256" a="1"/>
  <c r="CE43" i="256" s="1"/>
  <c r="CI25" i="256" a="1"/>
  <c r="CI25" i="256" s="1"/>
  <c r="CE19" i="256" a="1"/>
  <c r="CE19" i="256" s="1"/>
  <c r="CI34" i="256" a="1"/>
  <c r="CI34" i="256" s="1"/>
  <c r="CF44" i="256" a="1"/>
  <c r="CF44" i="256" s="1"/>
  <c r="T10" i="254"/>
  <c r="AI15" i="256"/>
  <c r="AI3" i="256" s="1"/>
  <c r="CB22" i="256" a="1"/>
  <c r="CB22" i="256" s="1"/>
  <c r="CB40" i="256" a="1"/>
  <c r="CB40" i="256" s="1"/>
  <c r="CE30" i="256" a="1"/>
  <c r="CE30" i="256" s="1"/>
  <c r="CE40" i="256" a="1"/>
  <c r="CE40" i="256" s="1"/>
  <c r="CE23" i="256" a="1"/>
  <c r="CE23" i="256" s="1"/>
  <c r="CD47" i="256" a="1"/>
  <c r="CD47" i="256" s="1"/>
  <c r="B30" i="256"/>
  <c r="CE36" i="256" a="1"/>
  <c r="CE36" i="256" s="1"/>
  <c r="CI21" i="256" a="1"/>
  <c r="CI21" i="256" s="1"/>
  <c r="CE39" i="256" a="1"/>
  <c r="CE39" i="256" s="1"/>
  <c r="CI37" i="256" a="1"/>
  <c r="CI37" i="256" s="1"/>
  <c r="BP18" i="256" a="1"/>
  <c r="BP18" i="256" s="1"/>
  <c r="CD24" i="256" a="1"/>
  <c r="CD24" i="256" s="1"/>
  <c r="BP46" i="256" a="1"/>
  <c r="BP46" i="256" s="1"/>
  <c r="B45" i="256"/>
  <c r="Z15" i="256"/>
  <c r="Z3" i="256" s="1"/>
  <c r="CI40" i="256" a="1"/>
  <c r="CI40" i="256" s="1"/>
  <c r="CD41" i="256" a="1"/>
  <c r="CD41" i="256" s="1"/>
  <c r="CD29" i="256" a="1"/>
  <c r="CD29" i="256" s="1"/>
  <c r="CE44" i="256" a="1"/>
  <c r="CE44" i="256" s="1"/>
  <c r="CI28" i="256" a="1"/>
  <c r="CI28" i="256" s="1"/>
  <c r="BO20" i="256" a="1"/>
  <c r="BO20" i="256" s="1"/>
  <c r="CD19" i="256" a="1"/>
  <c r="CD19" i="256" s="1"/>
  <c r="BP42" i="256" a="1"/>
  <c r="BP42" i="256" s="1"/>
  <c r="CE34" i="256" a="1"/>
  <c r="CE34" i="256" s="1"/>
  <c r="CD23" i="256" a="1"/>
  <c r="CD23" i="256" s="1"/>
  <c r="BP22" i="256" a="1"/>
  <c r="BP22" i="256" s="1"/>
  <c r="CI35" i="256" a="1"/>
  <c r="CI35" i="256" s="1"/>
  <c r="CB38" i="256" a="1"/>
  <c r="CB38" i="256" s="1"/>
  <c r="BO18" i="256" a="1"/>
  <c r="BO18" i="256" s="1"/>
  <c r="CD45" i="256" a="1"/>
  <c r="CD45" i="256" s="1"/>
  <c r="CD36" i="256" a="1"/>
  <c r="CD36" i="256" s="1"/>
  <c r="CD30" i="256" a="1"/>
  <c r="CD30" i="256" s="1"/>
  <c r="CE31" i="256" a="1"/>
  <c r="CE31" i="256" s="1"/>
  <c r="CI31" i="256" a="1"/>
  <c r="CI31" i="256" s="1"/>
  <c r="CI45" i="256" a="1"/>
  <c r="CI45" i="256" s="1"/>
  <c r="CD46" i="256" a="1"/>
  <c r="CD46" i="256" s="1"/>
  <c r="CD40" i="256" a="1"/>
  <c r="CD40" i="256" s="1"/>
  <c r="BN35" i="256" a="1"/>
  <c r="BN35" i="256" s="1"/>
  <c r="CD44" i="256" a="1"/>
  <c r="CD44" i="256" s="1"/>
  <c r="CI47" i="256" a="1"/>
  <c r="CI47" i="256" s="1"/>
  <c r="CE20" i="256" a="1"/>
  <c r="CE20" i="256" s="1"/>
  <c r="CB36" i="256" a="1"/>
  <c r="CB36" i="256" s="1"/>
  <c r="CI32" i="256" a="1"/>
  <c r="CI32" i="256" s="1"/>
  <c r="CI41" i="256" a="1"/>
  <c r="CI41" i="256" s="1"/>
  <c r="CD48" i="256" a="1"/>
  <c r="CD48" i="256" s="1"/>
  <c r="CB46" i="256" a="1"/>
  <c r="CB46" i="256" s="1"/>
  <c r="CI33" i="256" a="1"/>
  <c r="CI33" i="256" s="1"/>
  <c r="BP43" i="256" a="1"/>
  <c r="BP43" i="256" s="1"/>
  <c r="CI22" i="256" a="1"/>
  <c r="CI22" i="256" s="1"/>
  <c r="H12" i="256"/>
  <c r="CE18" i="256" a="1"/>
  <c r="CE18" i="256" s="1"/>
  <c r="CA45" i="256" a="1"/>
  <c r="CA45" i="256" s="1"/>
  <c r="B28" i="256"/>
  <c r="CE37" i="256" a="1"/>
  <c r="CE37" i="256" s="1"/>
  <c r="CE46" i="256" a="1"/>
  <c r="CE46" i="256" s="1"/>
  <c r="CI18" i="256" a="1"/>
  <c r="CI18" i="256" s="1"/>
  <c r="CE26" i="256" a="1"/>
  <c r="CE26" i="256" s="1"/>
  <c r="CF19" i="256" a="1"/>
  <c r="CF19" i="256" s="1"/>
  <c r="Z12" i="255"/>
  <c r="AI10" i="255"/>
  <c r="Z10" i="256"/>
  <c r="CE32" i="256" a="1"/>
  <c r="CE32" i="256" s="1"/>
  <c r="CI24" i="256" a="1"/>
  <c r="CI24" i="256" s="1"/>
  <c r="CE28" i="256" a="1"/>
  <c r="CE28" i="256" s="1"/>
  <c r="BP30" i="256" a="1"/>
  <c r="BP30" i="256" s="1"/>
  <c r="AI12" i="255"/>
  <c r="CE21" i="256" a="1"/>
  <c r="CE21" i="256" s="1"/>
  <c r="CE41" i="256" a="1"/>
  <c r="CE41" i="256" s="1"/>
  <c r="CE45" i="256" a="1"/>
  <c r="CE45" i="256" s="1"/>
  <c r="CD25" i="256" a="1"/>
  <c r="CD25" i="256" s="1"/>
  <c r="B34" i="256"/>
  <c r="CF27" i="256" a="1"/>
  <c r="CF27" i="256" s="1"/>
  <c r="CF47" i="256" a="1"/>
  <c r="CF47" i="256" s="1"/>
  <c r="B37" i="256"/>
  <c r="CF38" i="256" a="1"/>
  <c r="CF38" i="256" s="1"/>
  <c r="BO42" i="256" a="1"/>
  <c r="BO42" i="256" s="1"/>
  <c r="B42" i="256"/>
  <c r="H15" i="256"/>
  <c r="H3" i="256" s="1"/>
  <c r="CF29" i="256" a="1"/>
  <c r="CF29" i="256" s="1"/>
  <c r="B41" i="256"/>
  <c r="CA37" i="256" a="1"/>
  <c r="CA37" i="256" s="1"/>
  <c r="BN42" i="256" a="1"/>
  <c r="BN42" i="256" s="1"/>
  <c r="BD18" i="256"/>
  <c r="BD19" i="256" s="1"/>
  <c r="BD20" i="256" s="1"/>
  <c r="BD21" i="256" s="1"/>
  <c r="BD22" i="256" s="1"/>
  <c r="BD23" i="256" s="1"/>
  <c r="BD24" i="256" s="1"/>
  <c r="BD25" i="256" s="1"/>
  <c r="BD26" i="256" s="1"/>
  <c r="BD27" i="256" s="1"/>
  <c r="BD28" i="256" s="1"/>
  <c r="BD29" i="256" s="1"/>
  <c r="BD30" i="256" s="1"/>
  <c r="BD31" i="256" s="1"/>
  <c r="BD32" i="256" s="1"/>
  <c r="BD33" i="256" s="1"/>
  <c r="BD34" i="256" s="1"/>
  <c r="BD35" i="256" s="1"/>
  <c r="BD36" i="256" s="1"/>
  <c r="BD37" i="256" s="1"/>
  <c r="BD38" i="256" s="1"/>
  <c r="BD39" i="256" s="1"/>
  <c r="BD40" i="256" s="1"/>
  <c r="BD41" i="256" s="1"/>
  <c r="BD42" i="256" s="1"/>
  <c r="BD43" i="256" s="1"/>
  <c r="BD44" i="256" s="1"/>
  <c r="BD45" i="256" s="1"/>
  <c r="BD46" i="256" s="1"/>
  <c r="BD47" i="256" s="1"/>
  <c r="BD48" i="256" s="1"/>
  <c r="N15" i="256"/>
  <c r="N3" i="256" s="1"/>
  <c r="CG37" i="256" a="1"/>
  <c r="CG37" i="256" s="1"/>
  <c r="CG28" i="256" a="1"/>
  <c r="CG28" i="256" s="1"/>
  <c r="B21" i="256"/>
  <c r="AF12" i="256"/>
  <c r="B40" i="256"/>
  <c r="T12" i="256"/>
  <c r="B47" i="256"/>
  <c r="B48" i="256"/>
  <c r="K15" i="256"/>
  <c r="K3" i="256" s="1"/>
  <c r="K6" i="256"/>
  <c r="Z6" i="256"/>
  <c r="CF30" i="256" a="1"/>
  <c r="CF30" i="256" s="1"/>
  <c r="B44" i="256"/>
  <c r="CB25" i="256" a="1"/>
  <c r="CB25" i="256" s="1"/>
  <c r="CF23" i="256" a="1"/>
  <c r="CF23" i="256" s="1"/>
  <c r="CB27" i="256" a="1"/>
  <c r="CB27" i="256" s="1"/>
  <c r="CF46" i="256" a="1"/>
  <c r="CF46" i="256" s="1"/>
  <c r="K12" i="256"/>
  <c r="CF37" i="256" a="1"/>
  <c r="CF37" i="256" s="1"/>
  <c r="B24" i="256"/>
  <c r="B23" i="256"/>
  <c r="CB41" i="256" a="1"/>
  <c r="CB41" i="256" s="1"/>
  <c r="CF24" i="256" a="1"/>
  <c r="CF24" i="256" s="1"/>
  <c r="N10" i="256"/>
  <c r="CF18" i="256" a="1"/>
  <c r="CF18" i="256" s="1"/>
  <c r="B31" i="256"/>
  <c r="B39" i="256"/>
  <c r="CF26" i="256" a="1"/>
  <c r="CF26" i="256" s="1"/>
  <c r="B33" i="256"/>
  <c r="CF32" i="256" a="1"/>
  <c r="CF32" i="256" s="1"/>
  <c r="B26" i="256"/>
  <c r="B22" i="256"/>
  <c r="B25" i="256"/>
  <c r="B32" i="256"/>
  <c r="B36" i="256"/>
  <c r="AC15" i="256"/>
  <c r="AC3" i="256" s="1"/>
  <c r="B46" i="256"/>
  <c r="CF45" i="256" a="1"/>
  <c r="CF45" i="256" s="1"/>
  <c r="B20" i="256"/>
  <c r="B27" i="256"/>
  <c r="AC12" i="256"/>
  <c r="AI12" i="256"/>
  <c r="CF25" i="256" a="1"/>
  <c r="CF25" i="256" s="1"/>
  <c r="CI30" i="256" a="1"/>
  <c r="CI30" i="256" s="1"/>
  <c r="AC6" i="256"/>
  <c r="CF31" i="256" a="1"/>
  <c r="CF31" i="256" s="1"/>
  <c r="CF36" i="256" a="1"/>
  <c r="CF36" i="256" s="1"/>
  <c r="CA26" i="256" a="1"/>
  <c r="CA26" i="256" s="1"/>
  <c r="BO30" i="256" a="1"/>
  <c r="BO30" i="256" s="1"/>
  <c r="BE18" i="256"/>
  <c r="BE19" i="256" s="1"/>
  <c r="BE20" i="256" s="1"/>
  <c r="BE21" i="256" s="1"/>
  <c r="BE22" i="256" s="1"/>
  <c r="BE23" i="256" s="1"/>
  <c r="BE24" i="256" s="1"/>
  <c r="BE25" i="256" s="1"/>
  <c r="BE26" i="256" s="1"/>
  <c r="BE27" i="256" s="1"/>
  <c r="BE28" i="256" s="1"/>
  <c r="BE29" i="256" s="1"/>
  <c r="BE30" i="256" s="1"/>
  <c r="BE31" i="256" s="1"/>
  <c r="BE32" i="256" s="1"/>
  <c r="BE33" i="256" s="1"/>
  <c r="BE34" i="256" s="1"/>
  <c r="BE35" i="256" s="1"/>
  <c r="BE36" i="256" s="1"/>
  <c r="BE37" i="256" s="1"/>
  <c r="BE38" i="256" s="1"/>
  <c r="BE39" i="256" s="1"/>
  <c r="BE40" i="256" s="1"/>
  <c r="BE41" i="256" s="1"/>
  <c r="BE42" i="256" s="1"/>
  <c r="BE43" i="256" s="1"/>
  <c r="BE44" i="256" s="1"/>
  <c r="BE45" i="256" s="1"/>
  <c r="BE46" i="256" s="1"/>
  <c r="BE47" i="256" s="1"/>
  <c r="BE48" i="256" s="1"/>
  <c r="Q15" i="256"/>
  <c r="Q3" i="256" s="1"/>
  <c r="B35" i="256"/>
  <c r="BV48" i="256" a="1"/>
  <c r="BV48" i="256" s="1"/>
  <c r="BV46" i="256" a="1"/>
  <c r="BV46" i="256" s="1"/>
  <c r="BV41" i="256" a="1"/>
  <c r="BV41" i="256" s="1"/>
  <c r="BV34" i="256" a="1"/>
  <c r="BV34" i="256" s="1"/>
  <c r="BV42" i="256" a="1"/>
  <c r="BV42" i="256" s="1"/>
  <c r="BV47" i="256" a="1"/>
  <c r="BV47" i="256" s="1"/>
  <c r="BV26" i="256" a="1"/>
  <c r="BV26" i="256" s="1"/>
  <c r="BV22" i="256" a="1"/>
  <c r="BV22" i="256" s="1"/>
  <c r="BV18" i="256" a="1"/>
  <c r="BV18" i="256" s="1"/>
  <c r="BV40" i="256" a="1"/>
  <c r="BV40" i="256" s="1"/>
  <c r="BV43" i="256" a="1"/>
  <c r="BV43" i="256" s="1"/>
  <c r="BV36" i="256" a="1"/>
  <c r="BV36" i="256" s="1"/>
  <c r="BV33" i="256" a="1"/>
  <c r="BV33" i="256" s="1"/>
  <c r="BV25" i="256" a="1"/>
  <c r="BV25" i="256" s="1"/>
  <c r="BV24" i="256" a="1"/>
  <c r="BV24" i="256" s="1"/>
  <c r="BV31" i="256" a="1"/>
  <c r="BV31" i="256" s="1"/>
  <c r="BV23" i="256" a="1"/>
  <c r="BV23" i="256" s="1"/>
  <c r="BV35" i="256" a="1"/>
  <c r="BV35" i="256" s="1"/>
  <c r="BV19" i="256" a="1"/>
  <c r="BV19" i="256" s="1"/>
  <c r="BV30" i="256" a="1"/>
  <c r="BV30" i="256" s="1"/>
  <c r="BV29" i="256" a="1"/>
  <c r="BV29" i="256" s="1"/>
  <c r="BV27" i="256" a="1"/>
  <c r="BV27" i="256" s="1"/>
  <c r="BV20" i="256" a="1"/>
  <c r="BV20" i="256" s="1"/>
  <c r="BV37" i="256" a="1"/>
  <c r="BV37" i="256" s="1"/>
  <c r="BV38" i="256" a="1"/>
  <c r="BV38" i="256" s="1"/>
  <c r="BV44" i="256" a="1"/>
  <c r="BV44" i="256" s="1"/>
  <c r="BV39" i="256" a="1"/>
  <c r="BV39" i="256" s="1"/>
  <c r="BV32" i="256" a="1"/>
  <c r="BV32" i="256" s="1"/>
  <c r="BV45" i="256" a="1"/>
  <c r="BV45" i="256" s="1"/>
  <c r="BV28" i="256" a="1"/>
  <c r="BV28" i="256" s="1"/>
  <c r="BV21" i="256" a="1"/>
  <c r="BV21" i="256" s="1"/>
  <c r="Z8" i="256"/>
  <c r="Z16" i="256"/>
  <c r="AF16" i="256"/>
  <c r="AF8" i="256"/>
  <c r="B29" i="256"/>
  <c r="BN29" i="256" a="1"/>
  <c r="BN29" i="256" s="1"/>
  <c r="CA29" i="256" a="1"/>
  <c r="CA29" i="256" s="1"/>
  <c r="BN40" i="256" a="1"/>
  <c r="BN40" i="256" s="1"/>
  <c r="N8" i="256"/>
  <c r="N16" i="256"/>
  <c r="AL9" i="256"/>
  <c r="AL17" i="256"/>
  <c r="CB44" i="256" a="1"/>
  <c r="CB44" i="256" s="1"/>
  <c r="BO29" i="256" a="1"/>
  <c r="BO29" i="256" s="1"/>
  <c r="BN31" i="256" a="1"/>
  <c r="BN31" i="256" s="1"/>
  <c r="AF17" i="256"/>
  <c r="AF9" i="256"/>
  <c r="T10" i="255"/>
  <c r="AC10" i="255"/>
  <c r="Q10" i="256"/>
  <c r="B43" i="256"/>
  <c r="BN43" i="256" a="1"/>
  <c r="BN43" i="256" s="1"/>
  <c r="W9" i="256"/>
  <c r="W17" i="256"/>
  <c r="BN41" i="256" a="1"/>
  <c r="BN41" i="256" s="1"/>
  <c r="BO47" i="256" a="1"/>
  <c r="BO47" i="256" s="1"/>
  <c r="CH46" i="256" a="1"/>
  <c r="CH46" i="256" s="1"/>
  <c r="CH42" i="256" a="1"/>
  <c r="CH42" i="256" s="1"/>
  <c r="CH38" i="256" a="1"/>
  <c r="CH38" i="256" s="1"/>
  <c r="CH34" i="256" a="1"/>
  <c r="CH34" i="256" s="1"/>
  <c r="CH43" i="256" a="1"/>
  <c r="CH43" i="256" s="1"/>
  <c r="CH33" i="256" a="1"/>
  <c r="CH33" i="256" s="1"/>
  <c r="CH48" i="256" a="1"/>
  <c r="CH48" i="256" s="1"/>
  <c r="CH41" i="256" a="1"/>
  <c r="CH41" i="256" s="1"/>
  <c r="CH28" i="256" a="1"/>
  <c r="CH28" i="256" s="1"/>
  <c r="CH44" i="256" a="1"/>
  <c r="CH44" i="256" s="1"/>
  <c r="CH39" i="256" a="1"/>
  <c r="CH39" i="256" s="1"/>
  <c r="CH47" i="256" a="1"/>
  <c r="CH47" i="256" s="1"/>
  <c r="CH45" i="256" a="1"/>
  <c r="CH45" i="256" s="1"/>
  <c r="CH25" i="256" a="1"/>
  <c r="CH25" i="256" s="1"/>
  <c r="CH21" i="256" a="1"/>
  <c r="CH21" i="256" s="1"/>
  <c r="CH40" i="256" a="1"/>
  <c r="CH40" i="256" s="1"/>
  <c r="CH36" i="256" a="1"/>
  <c r="CH36" i="256" s="1"/>
  <c r="CH20" i="256" a="1"/>
  <c r="CH20" i="256" s="1"/>
  <c r="CH27" i="256" a="1"/>
  <c r="CH27" i="256" s="1"/>
  <c r="CH22" i="256" a="1"/>
  <c r="CH22" i="256" s="1"/>
  <c r="CH35" i="256" a="1"/>
  <c r="CH35" i="256" s="1"/>
  <c r="CH32" i="256" a="1"/>
  <c r="CH32" i="256" s="1"/>
  <c r="CH29" i="256" a="1"/>
  <c r="CH29" i="256" s="1"/>
  <c r="CH24" i="256" a="1"/>
  <c r="CH24" i="256" s="1"/>
  <c r="CH23" i="256" a="1"/>
  <c r="CH23" i="256" s="1"/>
  <c r="CH31" i="256" a="1"/>
  <c r="CH31" i="256" s="1"/>
  <c r="CH30" i="256" a="1"/>
  <c r="CH30" i="256" s="1"/>
  <c r="CH37" i="256" a="1"/>
  <c r="CH37" i="256" s="1"/>
  <c r="CH19" i="256" a="1"/>
  <c r="CH19" i="256" s="1"/>
  <c r="CH26" i="256" a="1"/>
  <c r="CH26" i="256" s="1"/>
  <c r="CH18" i="256" a="1"/>
  <c r="CH18" i="256" s="1"/>
  <c r="CB37" i="256" a="1"/>
  <c r="CB37" i="256" s="1"/>
  <c r="BN33" i="256" a="1"/>
  <c r="BN33" i="256" s="1"/>
  <c r="CA44" i="256" a="1"/>
  <c r="CA44" i="256" s="1"/>
  <c r="BN46" i="256" a="1"/>
  <c r="BN46" i="256" s="1"/>
  <c r="BO28" i="256" a="1"/>
  <c r="BO28" i="256" s="1"/>
  <c r="BO33" i="256" a="1"/>
  <c r="BO33" i="256" s="1"/>
  <c r="W6" i="256"/>
  <c r="W15" i="256"/>
  <c r="W3" i="256" s="1"/>
  <c r="BG18" i="256"/>
  <c r="BG19" i="256" s="1"/>
  <c r="BG20" i="256" s="1"/>
  <c r="BG21" i="256" s="1"/>
  <c r="BG22" i="256" s="1"/>
  <c r="BG23" i="256" s="1"/>
  <c r="BG24" i="256" s="1"/>
  <c r="BG25" i="256" s="1"/>
  <c r="BG26" i="256" s="1"/>
  <c r="BG27" i="256" s="1"/>
  <c r="BG28" i="256" s="1"/>
  <c r="BG29" i="256" s="1"/>
  <c r="BG30" i="256" s="1"/>
  <c r="BG31" i="256" s="1"/>
  <c r="BG32" i="256" s="1"/>
  <c r="BG33" i="256" s="1"/>
  <c r="BG34" i="256" s="1"/>
  <c r="BG35" i="256" s="1"/>
  <c r="BG36" i="256" s="1"/>
  <c r="BG37" i="256" s="1"/>
  <c r="BG38" i="256" s="1"/>
  <c r="BG39" i="256" s="1"/>
  <c r="BG40" i="256" s="1"/>
  <c r="BG41" i="256" s="1"/>
  <c r="BG42" i="256" s="1"/>
  <c r="BG43" i="256" s="1"/>
  <c r="BG44" i="256" s="1"/>
  <c r="BG45" i="256" s="1"/>
  <c r="BG46" i="256" s="1"/>
  <c r="BG47" i="256" s="1"/>
  <c r="BG48" i="256" s="1"/>
  <c r="AL16" i="256"/>
  <c r="AL8" i="256"/>
  <c r="CK45" i="256" a="1"/>
  <c r="CK45" i="256" s="1"/>
  <c r="CK41" i="256" a="1"/>
  <c r="CK41" i="256" s="1"/>
  <c r="CK37" i="256" a="1"/>
  <c r="CK37" i="256" s="1"/>
  <c r="CK33" i="256" a="1"/>
  <c r="CK33" i="256" s="1"/>
  <c r="CK44" i="256" a="1"/>
  <c r="CK44" i="256" s="1"/>
  <c r="CK39" i="256" a="1"/>
  <c r="CK39" i="256" s="1"/>
  <c r="CK42" i="256" a="1"/>
  <c r="CK42" i="256" s="1"/>
  <c r="CK30" i="256" a="1"/>
  <c r="CK30" i="256" s="1"/>
  <c r="CK40" i="256" a="1"/>
  <c r="CK40" i="256" s="1"/>
  <c r="CK38" i="256" a="1"/>
  <c r="CK38" i="256" s="1"/>
  <c r="CK47" i="256" a="1"/>
  <c r="CK47" i="256" s="1"/>
  <c r="CK46" i="256" a="1"/>
  <c r="CK46" i="256" s="1"/>
  <c r="CK29" i="256" a="1"/>
  <c r="CK29" i="256" s="1"/>
  <c r="CK48" i="256" a="1"/>
  <c r="CK48" i="256" s="1"/>
  <c r="CK43" i="256" a="1"/>
  <c r="CK43" i="256" s="1"/>
  <c r="CK32" i="256" a="1"/>
  <c r="CK32" i="256" s="1"/>
  <c r="CK27" i="256" a="1"/>
  <c r="CK27" i="256" s="1"/>
  <c r="CK23" i="256" a="1"/>
  <c r="CK23" i="256" s="1"/>
  <c r="CK19" i="256" a="1"/>
  <c r="CK19" i="256" s="1"/>
  <c r="CK28" i="256" a="1"/>
  <c r="CK28" i="256" s="1"/>
  <c r="CK36" i="256" a="1"/>
  <c r="CK36" i="256" s="1"/>
  <c r="CK24" i="256" a="1"/>
  <c r="CK24" i="256" s="1"/>
  <c r="CK25" i="256" a="1"/>
  <c r="CK25" i="256" s="1"/>
  <c r="CK34" i="256" a="1"/>
  <c r="CK34" i="256" s="1"/>
  <c r="CK31" i="256" a="1"/>
  <c r="CK31" i="256" s="1"/>
  <c r="CK20" i="256" a="1"/>
  <c r="CK20" i="256" s="1"/>
  <c r="CK22" i="256" a="1"/>
  <c r="CK22" i="256" s="1"/>
  <c r="CK26" i="256" a="1"/>
  <c r="CK26" i="256" s="1"/>
  <c r="CK21" i="256" a="1"/>
  <c r="CK21" i="256" s="1"/>
  <c r="CK18" i="256" a="1"/>
  <c r="CK18" i="256" s="1"/>
  <c r="CK35" i="256" a="1"/>
  <c r="CK35" i="256" s="1"/>
  <c r="CA20" i="256" a="1"/>
  <c r="CA20" i="256" s="1"/>
  <c r="CA46" i="256" a="1"/>
  <c r="CA46" i="256" s="1"/>
  <c r="BN21" i="256" a="1"/>
  <c r="BN21" i="256" s="1"/>
  <c r="BO22" i="256" a="1"/>
  <c r="BO22" i="256" s="1"/>
  <c r="BS40" i="256" a="1"/>
  <c r="BS40" i="256" s="1"/>
  <c r="BS30" i="256" a="1"/>
  <c r="BS30" i="256" s="1"/>
  <c r="BS43" i="256" a="1"/>
  <c r="BS43" i="256" s="1"/>
  <c r="BS36" i="256" a="1"/>
  <c r="BS36" i="256" s="1"/>
  <c r="BS48" i="256" a="1"/>
  <c r="BS48" i="256" s="1"/>
  <c r="BS27" i="256" a="1"/>
  <c r="BS27" i="256" s="1"/>
  <c r="BS23" i="256" a="1"/>
  <c r="BS23" i="256" s="1"/>
  <c r="BS19" i="256" a="1"/>
  <c r="BS19" i="256" s="1"/>
  <c r="BS35" i="256" a="1"/>
  <c r="BS35" i="256" s="1"/>
  <c r="BS39" i="256" a="1"/>
  <c r="BS39" i="256" s="1"/>
  <c r="BS42" i="256" a="1"/>
  <c r="BS42" i="256" s="1"/>
  <c r="BS29" i="256" a="1"/>
  <c r="BS29" i="256" s="1"/>
  <c r="BS25" i="256" a="1"/>
  <c r="BS25" i="256" s="1"/>
  <c r="BS37" i="256" a="1"/>
  <c r="BS37" i="256" s="1"/>
  <c r="BS22" i="256" a="1"/>
  <c r="BS22" i="256" s="1"/>
  <c r="BS45" i="256" a="1"/>
  <c r="BS45" i="256" s="1"/>
  <c r="BS26" i="256" a="1"/>
  <c r="BS26" i="256" s="1"/>
  <c r="BS21" i="256" a="1"/>
  <c r="BS21" i="256" s="1"/>
  <c r="BS20" i="256" a="1"/>
  <c r="BS20" i="256" s="1"/>
  <c r="BS46" i="256" a="1"/>
  <c r="BS46" i="256" s="1"/>
  <c r="BS47" i="256" a="1"/>
  <c r="BS47" i="256" s="1"/>
  <c r="BS44" i="256" a="1"/>
  <c r="BS44" i="256" s="1"/>
  <c r="BS18" i="256" a="1"/>
  <c r="BS18" i="256" s="1"/>
  <c r="BS24" i="256" a="1"/>
  <c r="BS24" i="256" s="1"/>
  <c r="BS34" i="256" a="1"/>
  <c r="BS34" i="256" s="1"/>
  <c r="BS31" i="256" a="1"/>
  <c r="BS31" i="256" s="1"/>
  <c r="BS41" i="256" a="1"/>
  <c r="BS41" i="256" s="1"/>
  <c r="BS32" i="256" a="1"/>
  <c r="BS32" i="256" s="1"/>
  <c r="BS38" i="256" a="1"/>
  <c r="BS38" i="256" s="1"/>
  <c r="BS28" i="256" a="1"/>
  <c r="BS28" i="256" s="1"/>
  <c r="BS33" i="256" a="1"/>
  <c r="BS33" i="256" s="1"/>
  <c r="CB39" i="256" a="1"/>
  <c r="CB39" i="256" s="1"/>
  <c r="N6" i="256"/>
  <c r="CA48" i="256" a="1"/>
  <c r="CA48" i="256" s="1"/>
  <c r="BH19" i="256"/>
  <c r="BH20" i="256" s="1"/>
  <c r="BH21" i="256" s="1"/>
  <c r="BH22" i="256" s="1"/>
  <c r="BH23" i="256" s="1"/>
  <c r="BH24" i="256" s="1"/>
  <c r="BH25" i="256" s="1"/>
  <c r="BH26" i="256" s="1"/>
  <c r="BH27" i="256" s="1"/>
  <c r="BH28" i="256" s="1"/>
  <c r="BH29" i="256" s="1"/>
  <c r="BH30" i="256" s="1"/>
  <c r="BH31" i="256" s="1"/>
  <c r="BH32" i="256" s="1"/>
  <c r="BH33" i="256" s="1"/>
  <c r="BH34" i="256" s="1"/>
  <c r="BH35" i="256" s="1"/>
  <c r="BH36" i="256" s="1"/>
  <c r="BH37" i="256" s="1"/>
  <c r="BH38" i="256" s="1"/>
  <c r="BH39" i="256" s="1"/>
  <c r="BH40" i="256" s="1"/>
  <c r="BH41" i="256" s="1"/>
  <c r="BH42" i="256" s="1"/>
  <c r="BH43" i="256" s="1"/>
  <c r="BH44" i="256" s="1"/>
  <c r="BH45" i="256" s="1"/>
  <c r="BH46" i="256" s="1"/>
  <c r="BH47" i="256" s="1"/>
  <c r="BH48" i="256" s="1"/>
  <c r="BO26" i="256" a="1"/>
  <c r="BO26" i="256" s="1"/>
  <c r="BU47" i="256" a="1"/>
  <c r="BU47" i="256" s="1"/>
  <c r="BU43" i="256" a="1"/>
  <c r="BU43" i="256" s="1"/>
  <c r="BU39" i="256" a="1"/>
  <c r="BU39" i="256" s="1"/>
  <c r="BU35" i="256" a="1"/>
  <c r="BU35" i="256" s="1"/>
  <c r="BU31" i="256" a="1"/>
  <c r="BU31" i="256" s="1"/>
  <c r="BU38" i="256" a="1"/>
  <c r="BU38" i="256" s="1"/>
  <c r="BU48" i="256" a="1"/>
  <c r="BU48" i="256" s="1"/>
  <c r="BU46" i="256" a="1"/>
  <c r="BU46" i="256" s="1"/>
  <c r="BU28" i="256" a="1"/>
  <c r="BU28" i="256" s="1"/>
  <c r="BU34" i="256" a="1"/>
  <c r="BU34" i="256" s="1"/>
  <c r="BU26" i="256" a="1"/>
  <c r="BU26" i="256" s="1"/>
  <c r="BU40" i="256" a="1"/>
  <c r="BU40" i="256" s="1"/>
  <c r="BU29" i="256" a="1"/>
  <c r="BU29" i="256" s="1"/>
  <c r="BU25" i="256" a="1"/>
  <c r="BU25" i="256" s="1"/>
  <c r="BU21" i="256" a="1"/>
  <c r="BU21" i="256" s="1"/>
  <c r="BU37" i="256" a="1"/>
  <c r="BU37" i="256" s="1"/>
  <c r="BU32" i="256" a="1"/>
  <c r="BU32" i="256" s="1"/>
  <c r="BU33" i="256" a="1"/>
  <c r="BU33" i="256" s="1"/>
  <c r="BU20" i="256" a="1"/>
  <c r="BU20" i="256" s="1"/>
  <c r="BU24" i="256" a="1"/>
  <c r="BU24" i="256" s="1"/>
  <c r="BU41" i="256" a="1"/>
  <c r="BU41" i="256" s="1"/>
  <c r="BU30" i="256" a="1"/>
  <c r="BU30" i="256" s="1"/>
  <c r="BU18" i="256" a="1"/>
  <c r="BU18" i="256" s="1"/>
  <c r="BU42" i="256" a="1"/>
  <c r="BU42" i="256" s="1"/>
  <c r="BU36" i="256" a="1"/>
  <c r="BU36" i="256" s="1"/>
  <c r="BU19" i="256" a="1"/>
  <c r="BU19" i="256" s="1"/>
  <c r="BU27" i="256" a="1"/>
  <c r="BU27" i="256" s="1"/>
  <c r="BU45" i="256" a="1"/>
  <c r="BU45" i="256" s="1"/>
  <c r="BU44" i="256" a="1"/>
  <c r="BU44" i="256" s="1"/>
  <c r="BU23" i="256" a="1"/>
  <c r="BU23" i="256" s="1"/>
  <c r="BU22" i="256" a="1"/>
  <c r="BU22" i="256" s="1"/>
  <c r="AF10" i="256"/>
  <c r="BN45" i="256" a="1"/>
  <c r="BN45" i="256" s="1"/>
  <c r="BO45" i="256" a="1"/>
  <c r="BO45" i="256" s="1"/>
  <c r="Q8" i="256"/>
  <c r="Q16" i="256"/>
  <c r="AF15" i="256"/>
  <c r="AF3" i="256" s="1"/>
  <c r="BJ18" i="256"/>
  <c r="BJ19" i="256" s="1"/>
  <c r="BJ20" i="256" s="1"/>
  <c r="BJ21" i="256" s="1"/>
  <c r="BJ22" i="256" s="1"/>
  <c r="BJ23" i="256" s="1"/>
  <c r="BJ24" i="256" s="1"/>
  <c r="BJ25" i="256" s="1"/>
  <c r="BJ26" i="256" s="1"/>
  <c r="BJ27" i="256" s="1"/>
  <c r="BJ28" i="256" s="1"/>
  <c r="BJ29" i="256" s="1"/>
  <c r="BJ30" i="256" s="1"/>
  <c r="BJ31" i="256" s="1"/>
  <c r="BJ32" i="256" s="1"/>
  <c r="BJ33" i="256" s="1"/>
  <c r="BJ34" i="256" s="1"/>
  <c r="BJ35" i="256" s="1"/>
  <c r="BJ36" i="256" s="1"/>
  <c r="BJ37" i="256" s="1"/>
  <c r="BJ38" i="256" s="1"/>
  <c r="BJ39" i="256" s="1"/>
  <c r="BJ40" i="256" s="1"/>
  <c r="BJ41" i="256" s="1"/>
  <c r="BJ42" i="256" s="1"/>
  <c r="BJ43" i="256" s="1"/>
  <c r="BJ44" i="256" s="1"/>
  <c r="BJ45" i="256" s="1"/>
  <c r="BJ46" i="256" s="1"/>
  <c r="BJ47" i="256" s="1"/>
  <c r="BJ48" i="256" s="1"/>
  <c r="AF6" i="256"/>
  <c r="CI19" i="256" a="1"/>
  <c r="CI19" i="256" s="1"/>
  <c r="CB24" i="256" a="1"/>
  <c r="CB24" i="256" s="1"/>
  <c r="BO40" i="256" a="1"/>
  <c r="BO40" i="256" s="1"/>
  <c r="CA23" i="256" a="1"/>
  <c r="CA23" i="256" s="1"/>
  <c r="BP20" i="256" a="1"/>
  <c r="BP20" i="256" s="1"/>
  <c r="BN48" i="256" a="1"/>
  <c r="BN48" i="256" s="1"/>
  <c r="BO23" i="256" a="1"/>
  <c r="BO23" i="256" s="1"/>
  <c r="BT47" i="256" a="1"/>
  <c r="BT47" i="256" s="1"/>
  <c r="BT43" i="256" a="1"/>
  <c r="BT43" i="256" s="1"/>
  <c r="BT39" i="256" a="1"/>
  <c r="BT39" i="256" s="1"/>
  <c r="BT35" i="256" a="1"/>
  <c r="BT35" i="256" s="1"/>
  <c r="BT28" i="256" a="1"/>
  <c r="BT28" i="256" s="1"/>
  <c r="BT44" i="256" a="1"/>
  <c r="BT44" i="256" s="1"/>
  <c r="BT30" i="256" a="1"/>
  <c r="BT30" i="256" s="1"/>
  <c r="BT26" i="256" a="1"/>
  <c r="BT26" i="256" s="1"/>
  <c r="BT40" i="256" a="1"/>
  <c r="BT40" i="256" s="1"/>
  <c r="BT36" i="256" a="1"/>
  <c r="BT36" i="256" s="1"/>
  <c r="BT37" i="256" a="1"/>
  <c r="BT37" i="256" s="1"/>
  <c r="BT20" i="256" a="1"/>
  <c r="BT20" i="256" s="1"/>
  <c r="BT25" i="256" a="1"/>
  <c r="BT25" i="256" s="1"/>
  <c r="BT24" i="256" a="1"/>
  <c r="BT24" i="256" s="1"/>
  <c r="BT23" i="256" a="1"/>
  <c r="BT23" i="256" s="1"/>
  <c r="BT19" i="256" a="1"/>
  <c r="BT19" i="256" s="1"/>
  <c r="BT48" i="256" a="1"/>
  <c r="BT48" i="256" s="1"/>
  <c r="BT38" i="256" a="1"/>
  <c r="BT38" i="256" s="1"/>
  <c r="BT45" i="256" a="1"/>
  <c r="BT45" i="256" s="1"/>
  <c r="BT42" i="256" a="1"/>
  <c r="BT42" i="256" s="1"/>
  <c r="BT34" i="256" a="1"/>
  <c r="BT34" i="256" s="1"/>
  <c r="BT32" i="256" a="1"/>
  <c r="BT32" i="256" s="1"/>
  <c r="BT18" i="256" a="1"/>
  <c r="BT18" i="256" s="1"/>
  <c r="BT46" i="256" a="1"/>
  <c r="BT46" i="256" s="1"/>
  <c r="BT31" i="256" a="1"/>
  <c r="BT31" i="256" s="1"/>
  <c r="BT41" i="256" a="1"/>
  <c r="BT41" i="256" s="1"/>
  <c r="BT22" i="256" a="1"/>
  <c r="BT22" i="256" s="1"/>
  <c r="BT33" i="256" a="1"/>
  <c r="BT33" i="256" s="1"/>
  <c r="BT27" i="256" a="1"/>
  <c r="BT27" i="256" s="1"/>
  <c r="BT29" i="256" a="1"/>
  <c r="BT29" i="256" s="1"/>
  <c r="BT21" i="256" a="1"/>
  <c r="BT21" i="256" s="1"/>
  <c r="K16" i="256"/>
  <c r="K8" i="256"/>
  <c r="B38" i="256"/>
  <c r="BN38" i="256" a="1"/>
  <c r="BN38" i="256" s="1"/>
  <c r="B72" i="256"/>
  <c r="E17" i="256"/>
  <c r="E9" i="256"/>
  <c r="AC8" i="256"/>
  <c r="AC16" i="256"/>
  <c r="CB32" i="256" a="1"/>
  <c r="CB32" i="256" s="1"/>
  <c r="CG18" i="256" a="1"/>
  <c r="CG18" i="256" s="1"/>
  <c r="CA27" i="256" a="1"/>
  <c r="CA27" i="256" s="1"/>
  <c r="AI6" i="256"/>
  <c r="H17" i="256"/>
  <c r="H9" i="256"/>
  <c r="AI10" i="256"/>
  <c r="AI9" i="256"/>
  <c r="AI17" i="256"/>
  <c r="CB48" i="256" a="1"/>
  <c r="CB48" i="256" s="1"/>
  <c r="Q6" i="256"/>
  <c r="CA28" i="256" a="1"/>
  <c r="CA28" i="256" s="1"/>
  <c r="BN34" i="256" a="1"/>
  <c r="BN34" i="256" s="1"/>
  <c r="BO21" i="256" a="1"/>
  <c r="BO21" i="256" s="1"/>
  <c r="H6" i="256"/>
  <c r="B70" i="256"/>
  <c r="E16" i="256"/>
  <c r="E8" i="256"/>
  <c r="AI8" i="256"/>
  <c r="AI16" i="256"/>
  <c r="CB43" i="256" a="1"/>
  <c r="CB43" i="256" s="1"/>
  <c r="CA32" i="256" a="1"/>
  <c r="CA32" i="256" s="1"/>
  <c r="T8" i="256"/>
  <c r="T16" i="256"/>
  <c r="Q17" i="256"/>
  <c r="Q9" i="256"/>
  <c r="CB35" i="256" a="1"/>
  <c r="CB35" i="256" s="1"/>
  <c r="BN28" i="256" a="1"/>
  <c r="BN28" i="256" s="1"/>
  <c r="CJ45" i="256" a="1"/>
  <c r="CJ45" i="256" s="1"/>
  <c r="CJ41" i="256" a="1"/>
  <c r="CJ41" i="256" s="1"/>
  <c r="CJ37" i="256" a="1"/>
  <c r="CJ37" i="256" s="1"/>
  <c r="CJ33" i="256" a="1"/>
  <c r="CJ33" i="256" s="1"/>
  <c r="CJ46" i="256" a="1"/>
  <c r="CJ46" i="256" s="1"/>
  <c r="CJ36" i="256" a="1"/>
  <c r="CJ36" i="256" s="1"/>
  <c r="CJ44" i="256" a="1"/>
  <c r="CJ44" i="256" s="1"/>
  <c r="CJ47" i="256" a="1"/>
  <c r="CJ47" i="256" s="1"/>
  <c r="CJ34" i="256" a="1"/>
  <c r="CJ34" i="256" s="1"/>
  <c r="CJ31" i="256" a="1"/>
  <c r="CJ31" i="256" s="1"/>
  <c r="CJ42" i="256" a="1"/>
  <c r="CJ42" i="256" s="1"/>
  <c r="CJ30" i="256" a="1"/>
  <c r="CJ30" i="256" s="1"/>
  <c r="CJ35" i="256" a="1"/>
  <c r="CJ35" i="256" s="1"/>
  <c r="CJ38" i="256" a="1"/>
  <c r="CJ38" i="256" s="1"/>
  <c r="CJ29" i="256" a="1"/>
  <c r="CJ29" i="256" s="1"/>
  <c r="CJ24" i="256" a="1"/>
  <c r="CJ24" i="256" s="1"/>
  <c r="CJ48" i="256" a="1"/>
  <c r="CJ48" i="256" s="1"/>
  <c r="CJ40" i="256" a="1"/>
  <c r="CJ40" i="256" s="1"/>
  <c r="CJ39" i="256" a="1"/>
  <c r="CJ39" i="256" s="1"/>
  <c r="CJ23" i="256" a="1"/>
  <c r="CJ23" i="256" s="1"/>
  <c r="CJ22" i="256" a="1"/>
  <c r="CJ22" i="256" s="1"/>
  <c r="CJ21" i="256" a="1"/>
  <c r="CJ21" i="256" s="1"/>
  <c r="CJ28" i="256" a="1"/>
  <c r="CJ28" i="256" s="1"/>
  <c r="CJ43" i="256" a="1"/>
  <c r="CJ43" i="256" s="1"/>
  <c r="CJ32" i="256" a="1"/>
  <c r="CJ32" i="256" s="1"/>
  <c r="CJ25" i="256" a="1"/>
  <c r="CJ25" i="256" s="1"/>
  <c r="CJ19" i="256" a="1"/>
  <c r="CJ19" i="256" s="1"/>
  <c r="CJ26" i="256" a="1"/>
  <c r="CJ26" i="256" s="1"/>
  <c r="CJ27" i="256" a="1"/>
  <c r="CJ27" i="256" s="1"/>
  <c r="CJ20" i="256" a="1"/>
  <c r="CJ20" i="256" s="1"/>
  <c r="CJ18" i="256" a="1"/>
  <c r="CJ18" i="256" s="1"/>
  <c r="BQ37" i="256" a="1"/>
  <c r="BQ37" i="256" s="1"/>
  <c r="BQ40" i="256" a="1"/>
  <c r="BQ40" i="256" s="1"/>
  <c r="BQ45" i="256" a="1"/>
  <c r="BQ45" i="256" s="1"/>
  <c r="BQ48" i="256" a="1"/>
  <c r="BQ48" i="256" s="1"/>
  <c r="BQ46" i="256" a="1"/>
  <c r="BQ46" i="256" s="1"/>
  <c r="BQ24" i="256" a="1"/>
  <c r="BQ24" i="256" s="1"/>
  <c r="BQ20" i="256" a="1"/>
  <c r="BQ20" i="256" s="1"/>
  <c r="BQ28" i="256" a="1"/>
  <c r="BQ28" i="256" s="1"/>
  <c r="BQ38" i="256" a="1"/>
  <c r="BQ38" i="256" s="1"/>
  <c r="BQ35" i="256" a="1"/>
  <c r="BQ35" i="256" s="1"/>
  <c r="BQ43" i="256" a="1"/>
  <c r="BQ43" i="256" s="1"/>
  <c r="BQ26" i="256" a="1"/>
  <c r="BQ26" i="256" s="1"/>
  <c r="BQ27" i="256" a="1"/>
  <c r="BQ27" i="256" s="1"/>
  <c r="BQ18" i="256" a="1"/>
  <c r="BQ18" i="256" s="1"/>
  <c r="BQ34" i="256" a="1"/>
  <c r="BQ34" i="256" s="1"/>
  <c r="BQ42" i="256" a="1"/>
  <c r="BQ42" i="256" s="1"/>
  <c r="BQ41" i="256" a="1"/>
  <c r="BQ41" i="256" s="1"/>
  <c r="BQ39" i="256" a="1"/>
  <c r="BQ39" i="256" s="1"/>
  <c r="BQ32" i="256" a="1"/>
  <c r="BQ32" i="256" s="1"/>
  <c r="BQ44" i="256" a="1"/>
  <c r="BQ44" i="256" s="1"/>
  <c r="BQ33" i="256" a="1"/>
  <c r="BQ33" i="256" s="1"/>
  <c r="BQ22" i="256" a="1"/>
  <c r="BQ22" i="256" s="1"/>
  <c r="BQ21" i="256" a="1"/>
  <c r="BQ21" i="256" s="1"/>
  <c r="BQ36" i="256" a="1"/>
  <c r="BQ36" i="256" s="1"/>
  <c r="BQ30" i="256" a="1"/>
  <c r="BQ30" i="256" s="1"/>
  <c r="BQ19" i="256" a="1"/>
  <c r="BQ19" i="256" s="1"/>
  <c r="BQ25" i="256" a="1"/>
  <c r="BQ25" i="256" s="1"/>
  <c r="BQ47" i="256" a="1"/>
  <c r="BQ47" i="256" s="1"/>
  <c r="BQ23" i="256" a="1"/>
  <c r="BQ23" i="256" s="1"/>
  <c r="BQ31" i="256" a="1"/>
  <c r="BQ31" i="256" s="1"/>
  <c r="BQ29" i="256" a="1"/>
  <c r="BQ29" i="256" s="1"/>
  <c r="Q12" i="256"/>
  <c r="N9" i="256"/>
  <c r="N17" i="256"/>
  <c r="H10" i="256"/>
  <c r="BK19" i="256"/>
  <c r="BK20" i="256" s="1"/>
  <c r="BK21" i="256" s="1"/>
  <c r="BK22" i="256" s="1"/>
  <c r="BK23" i="256" s="1"/>
  <c r="BK24" i="256" s="1"/>
  <c r="BK25" i="256" s="1"/>
  <c r="BK26" i="256" s="1"/>
  <c r="BK27" i="256" s="1"/>
  <c r="BK28" i="256" s="1"/>
  <c r="BK29" i="256" s="1"/>
  <c r="BK30" i="256" s="1"/>
  <c r="BK31" i="256" s="1"/>
  <c r="BK32" i="256" s="1"/>
  <c r="BK33" i="256" s="1"/>
  <c r="BK34" i="256" s="1"/>
  <c r="BK35" i="256" s="1"/>
  <c r="BK36" i="256" s="1"/>
  <c r="BK37" i="256" s="1"/>
  <c r="BK38" i="256" s="1"/>
  <c r="BK39" i="256" s="1"/>
  <c r="BK40" i="256" s="1"/>
  <c r="BK41" i="256" s="1"/>
  <c r="BK42" i="256" s="1"/>
  <c r="BK43" i="256" s="1"/>
  <c r="BK44" i="256" s="1"/>
  <c r="BK45" i="256" s="1"/>
  <c r="BK46" i="256" s="1"/>
  <c r="BK47" i="256" s="1"/>
  <c r="BK48" i="256" s="1"/>
  <c r="BN39" i="256" a="1"/>
  <c r="BN39" i="256" s="1"/>
  <c r="BB19" i="256"/>
  <c r="BB20" i="256" s="1"/>
  <c r="BB21" i="256" s="1"/>
  <c r="BB22" i="256" s="1"/>
  <c r="BB23" i="256" s="1"/>
  <c r="BB24" i="256" s="1"/>
  <c r="BB25" i="256" s="1"/>
  <c r="BB26" i="256" s="1"/>
  <c r="BB27" i="256" s="1"/>
  <c r="BB28" i="256" s="1"/>
  <c r="BB29" i="256" s="1"/>
  <c r="BB30" i="256" s="1"/>
  <c r="BB31" i="256" s="1"/>
  <c r="BB32" i="256" s="1"/>
  <c r="BB33" i="256" s="1"/>
  <c r="BB34" i="256" s="1"/>
  <c r="BB35" i="256" s="1"/>
  <c r="BB36" i="256" s="1"/>
  <c r="BB37" i="256" s="1"/>
  <c r="BB38" i="256" s="1"/>
  <c r="BB39" i="256" s="1"/>
  <c r="BB40" i="256" s="1"/>
  <c r="BB41" i="256" s="1"/>
  <c r="BB42" i="256" s="1"/>
  <c r="BB43" i="256" s="1"/>
  <c r="BB44" i="256" s="1"/>
  <c r="BB45" i="256" s="1"/>
  <c r="BB46" i="256" s="1"/>
  <c r="BB47" i="256" s="1"/>
  <c r="BB48" i="256" s="1"/>
  <c r="CC48" i="256" a="1"/>
  <c r="CC48" i="256" s="1"/>
  <c r="CC44" i="256" a="1"/>
  <c r="CC44" i="256" s="1"/>
  <c r="CC40" i="256" a="1"/>
  <c r="CC40" i="256" s="1"/>
  <c r="CC36" i="256" a="1"/>
  <c r="CC36" i="256" s="1"/>
  <c r="CC32" i="256" a="1"/>
  <c r="CC32" i="256" s="1"/>
  <c r="CC42" i="256" a="1"/>
  <c r="CC42" i="256" s="1"/>
  <c r="CC30" i="256" a="1"/>
  <c r="CC30" i="256" s="1"/>
  <c r="CC43" i="256" a="1"/>
  <c r="CC43" i="256" s="1"/>
  <c r="CC38" i="256" a="1"/>
  <c r="CC38" i="256" s="1"/>
  <c r="CC46" i="256" a="1"/>
  <c r="CC46" i="256" s="1"/>
  <c r="CC39" i="256" a="1"/>
  <c r="CC39" i="256" s="1"/>
  <c r="CC33" i="256" a="1"/>
  <c r="CC33" i="256" s="1"/>
  <c r="CC31" i="256" a="1"/>
  <c r="CC31" i="256" s="1"/>
  <c r="CC37" i="256" a="1"/>
  <c r="CC37" i="256" s="1"/>
  <c r="CC28" i="256" a="1"/>
  <c r="CC28" i="256" s="1"/>
  <c r="CC27" i="256" a="1"/>
  <c r="CC27" i="256" s="1"/>
  <c r="CC23" i="256" a="1"/>
  <c r="CC23" i="256" s="1"/>
  <c r="CC19" i="256" a="1"/>
  <c r="CC19" i="256" s="1"/>
  <c r="CC41" i="256" a="1"/>
  <c r="CC41" i="256" s="1"/>
  <c r="CC47" i="256" a="1"/>
  <c r="CC47" i="256" s="1"/>
  <c r="CC35" i="256" a="1"/>
  <c r="CC35" i="256" s="1"/>
  <c r="CC21" i="256" a="1"/>
  <c r="CC21" i="256" s="1"/>
  <c r="CC34" i="256" a="1"/>
  <c r="CC34" i="256" s="1"/>
  <c r="CC18" i="256" a="1"/>
  <c r="CC18" i="256" s="1"/>
  <c r="CC29" i="256" a="1"/>
  <c r="CC29" i="256" s="1"/>
  <c r="CC20" i="256" a="1"/>
  <c r="CC20" i="256" s="1"/>
  <c r="CC22" i="256" a="1"/>
  <c r="CC22" i="256" s="1"/>
  <c r="CC25" i="256" a="1"/>
  <c r="CC25" i="256" s="1"/>
  <c r="CC45" i="256" a="1"/>
  <c r="CC45" i="256" s="1"/>
  <c r="CC26" i="256" a="1"/>
  <c r="CC26" i="256" s="1"/>
  <c r="CC24" i="256" a="1"/>
  <c r="CC24" i="256" s="1"/>
  <c r="CL39" i="256" a="1"/>
  <c r="CL39" i="256" s="1"/>
  <c r="CL47" i="256" a="1"/>
  <c r="CL47" i="256" s="1"/>
  <c r="CL34" i="256" a="1"/>
  <c r="CL34" i="256" s="1"/>
  <c r="CL31" i="256" a="1"/>
  <c r="CL31" i="256" s="1"/>
  <c r="CL37" i="256" a="1"/>
  <c r="CL37" i="256" s="1"/>
  <c r="CL45" i="256" a="1"/>
  <c r="CL45" i="256" s="1"/>
  <c r="CL35" i="256" a="1"/>
  <c r="CL35" i="256" s="1"/>
  <c r="CL46" i="256" a="1"/>
  <c r="CL46" i="256" s="1"/>
  <c r="CL44" i="256" a="1"/>
  <c r="CL44" i="256" s="1"/>
  <c r="CL29" i="256" a="1"/>
  <c r="CL29" i="256" s="1"/>
  <c r="CL24" i="256" a="1"/>
  <c r="CL24" i="256" s="1"/>
  <c r="CL20" i="256" a="1"/>
  <c r="CL20" i="256" s="1"/>
  <c r="CL48" i="256" a="1"/>
  <c r="CL48" i="256" s="1"/>
  <c r="CL43" i="256" a="1"/>
  <c r="CL43" i="256" s="1"/>
  <c r="CL40" i="256" a="1"/>
  <c r="CL40" i="256" s="1"/>
  <c r="CL36" i="256" a="1"/>
  <c r="CL36" i="256" s="1"/>
  <c r="CL42" i="256" a="1"/>
  <c r="CL42" i="256" s="1"/>
  <c r="CL33" i="256" a="1"/>
  <c r="CL33" i="256" s="1"/>
  <c r="CL26" i="256" a="1"/>
  <c r="CL26" i="256" s="1"/>
  <c r="CL25" i="256" a="1"/>
  <c r="CL25" i="256" s="1"/>
  <c r="CL23" i="256" a="1"/>
  <c r="CL23" i="256" s="1"/>
  <c r="CL19" i="256" a="1"/>
  <c r="CL19" i="256" s="1"/>
  <c r="CL28" i="256" a="1"/>
  <c r="CL28" i="256" s="1"/>
  <c r="CL27" i="256" a="1"/>
  <c r="CL27" i="256" s="1"/>
  <c r="CL32" i="256" a="1"/>
  <c r="CL32" i="256" s="1"/>
  <c r="CL21" i="256" a="1"/>
  <c r="CL21" i="256" s="1"/>
  <c r="CL30" i="256" a="1"/>
  <c r="CL30" i="256" s="1"/>
  <c r="CL22" i="256" a="1"/>
  <c r="CL22" i="256" s="1"/>
  <c r="CL41" i="256" a="1"/>
  <c r="CL41" i="256" s="1"/>
  <c r="CL18" i="256" a="1"/>
  <c r="CL18" i="256" s="1"/>
  <c r="CL38" i="256" a="1"/>
  <c r="CL38" i="256" s="1"/>
  <c r="K17" i="256"/>
  <c r="K9" i="256"/>
  <c r="E12" i="256"/>
  <c r="B13" i="256"/>
  <c r="BX28" i="256" a="1"/>
  <c r="BX28" i="256" s="1"/>
  <c r="BX44" i="256" a="1"/>
  <c r="BX44" i="256" s="1"/>
  <c r="BX37" i="256" a="1"/>
  <c r="BX37" i="256" s="1"/>
  <c r="BX31" i="256" a="1"/>
  <c r="BX31" i="256" s="1"/>
  <c r="BX45" i="256" a="1"/>
  <c r="BX45" i="256" s="1"/>
  <c r="BX25" i="256" a="1"/>
  <c r="BX25" i="256" s="1"/>
  <c r="BX21" i="256" a="1"/>
  <c r="BX21" i="256" s="1"/>
  <c r="BX36" i="256" a="1"/>
  <c r="BX36" i="256" s="1"/>
  <c r="BX29" i="256" a="1"/>
  <c r="BX29" i="256" s="1"/>
  <c r="BX32" i="256" a="1"/>
  <c r="BX32" i="256" s="1"/>
  <c r="BX42" i="256" a="1"/>
  <c r="BX42" i="256" s="1"/>
  <c r="BX39" i="256" a="1"/>
  <c r="BX39" i="256" s="1"/>
  <c r="BX34" i="256" a="1"/>
  <c r="BX34" i="256" s="1"/>
  <c r="BX27" i="256" a="1"/>
  <c r="BX27" i="256" s="1"/>
  <c r="BX23" i="256" a="1"/>
  <c r="BX23" i="256" s="1"/>
  <c r="BX41" i="256" a="1"/>
  <c r="BX41" i="256" s="1"/>
  <c r="BX30" i="256" a="1"/>
  <c r="BX30" i="256" s="1"/>
  <c r="BX35" i="256" a="1"/>
  <c r="BX35" i="256" s="1"/>
  <c r="BX19" i="256" a="1"/>
  <c r="BX19" i="256" s="1"/>
  <c r="BX47" i="256" a="1"/>
  <c r="BX47" i="256" s="1"/>
  <c r="BX43" i="256" a="1"/>
  <c r="BX43" i="256" s="1"/>
  <c r="BX33" i="256" a="1"/>
  <c r="BX33" i="256" s="1"/>
  <c r="BX38" i="256" a="1"/>
  <c r="BX38" i="256" s="1"/>
  <c r="BX48" i="256" a="1"/>
  <c r="BX48" i="256" s="1"/>
  <c r="BX20" i="256" a="1"/>
  <c r="BX20" i="256" s="1"/>
  <c r="BX46" i="256" a="1"/>
  <c r="BX46" i="256" s="1"/>
  <c r="BX22" i="256" a="1"/>
  <c r="BX22" i="256" s="1"/>
  <c r="BX26" i="256" a="1"/>
  <c r="BX26" i="256" s="1"/>
  <c r="BX18" i="256" a="1"/>
  <c r="BX18" i="256" s="1"/>
  <c r="BX40" i="256" a="1"/>
  <c r="BX40" i="256" s="1"/>
  <c r="BX24" i="256" a="1"/>
  <c r="BX24" i="256" s="1"/>
  <c r="W12" i="256"/>
  <c r="AC17" i="256"/>
  <c r="AC9" i="256"/>
  <c r="CB31" i="256" a="1"/>
  <c r="CB31" i="256" s="1"/>
  <c r="CD21" i="256" a="1"/>
  <c r="CD21" i="256" s="1"/>
  <c r="CA30" i="256" a="1"/>
  <c r="CA30" i="256" s="1"/>
  <c r="BN20" i="256" a="1"/>
  <c r="BN20" i="256" s="1"/>
  <c r="AN18" i="256"/>
  <c r="AN19" i="256" s="1"/>
  <c r="AN20" i="256" s="1"/>
  <c r="AN21" i="256" s="1"/>
  <c r="AN22" i="256" s="1"/>
  <c r="AN23" i="256" s="1"/>
  <c r="AN24" i="256" s="1"/>
  <c r="AN25" i="256" s="1"/>
  <c r="AN26" i="256" s="1"/>
  <c r="AN27" i="256" s="1"/>
  <c r="AN28" i="256" s="1"/>
  <c r="AN29" i="256" s="1"/>
  <c r="AN30" i="256" s="1"/>
  <c r="AN31" i="256" s="1"/>
  <c r="AN32" i="256" s="1"/>
  <c r="AN33" i="256" s="1"/>
  <c r="AN34" i="256" s="1"/>
  <c r="AN35" i="256" s="1"/>
  <c r="AN36" i="256" s="1"/>
  <c r="AN37" i="256" s="1"/>
  <c r="AN38" i="256" s="1"/>
  <c r="AN39" i="256" s="1"/>
  <c r="AN40" i="256" s="1"/>
  <c r="AN41" i="256" s="1"/>
  <c r="AN42" i="256" s="1"/>
  <c r="AN43" i="256" s="1"/>
  <c r="AN44" i="256" s="1"/>
  <c r="AN45" i="256" s="1"/>
  <c r="AN46" i="256" s="1"/>
  <c r="AN47" i="256" s="1"/>
  <c r="AN48" i="256" s="1"/>
  <c r="AO18" i="256" s="1"/>
  <c r="AO19" i="256" s="1"/>
  <c r="AO20" i="256" s="1"/>
  <c r="AO21" i="256" s="1"/>
  <c r="AO22" i="256" s="1"/>
  <c r="AO23" i="256" s="1"/>
  <c r="AO24" i="256" s="1"/>
  <c r="AO25" i="256" s="1"/>
  <c r="AO26" i="256" s="1"/>
  <c r="AO27" i="256" s="1"/>
  <c r="AO28" i="256" s="1"/>
  <c r="AO29" i="256" s="1"/>
  <c r="AO30" i="256" s="1"/>
  <c r="AO31" i="256" s="1"/>
  <c r="AO32" i="256" s="1"/>
  <c r="AO33" i="256" s="1"/>
  <c r="AO34" i="256" s="1"/>
  <c r="AO35" i="256" s="1"/>
  <c r="AO36" i="256" s="1"/>
  <c r="AO37" i="256" s="1"/>
  <c r="AO38" i="256" s="1"/>
  <c r="AO39" i="256" s="1"/>
  <c r="AO40" i="256" s="1"/>
  <c r="AO41" i="256" s="1"/>
  <c r="AO42" i="256" s="1"/>
  <c r="AO43" i="256" s="1"/>
  <c r="AO44" i="256" s="1"/>
  <c r="AO45" i="256" s="1"/>
  <c r="AO46" i="256" s="1"/>
  <c r="AO47" i="256" s="1"/>
  <c r="AO48" i="256" s="1"/>
  <c r="AP18" i="256" s="1"/>
  <c r="AP19" i="256" s="1"/>
  <c r="AP20" i="256" s="1"/>
  <c r="AP21" i="256" s="1"/>
  <c r="AP22" i="256" s="1"/>
  <c r="AP23" i="256" s="1"/>
  <c r="AP24" i="256" s="1"/>
  <c r="AP25" i="256" s="1"/>
  <c r="AP26" i="256" s="1"/>
  <c r="AP27" i="256" s="1"/>
  <c r="AP28" i="256" s="1"/>
  <c r="AP29" i="256" s="1"/>
  <c r="AP30" i="256" s="1"/>
  <c r="AP31" i="256" s="1"/>
  <c r="AP32" i="256" s="1"/>
  <c r="AP33" i="256" s="1"/>
  <c r="AP34" i="256" s="1"/>
  <c r="AP35" i="256" s="1"/>
  <c r="AP36" i="256" s="1"/>
  <c r="AP37" i="256" s="1"/>
  <c r="AP38" i="256" s="1"/>
  <c r="AP39" i="256" s="1"/>
  <c r="AP40" i="256" s="1"/>
  <c r="AP41" i="256" s="1"/>
  <c r="AP42" i="256" s="1"/>
  <c r="AP43" i="256" s="1"/>
  <c r="AP44" i="256" s="1"/>
  <c r="AP45" i="256" s="1"/>
  <c r="AP46" i="256" s="1"/>
  <c r="AP47" i="256" s="1"/>
  <c r="AP48" i="256" s="1"/>
  <c r="AQ18" i="256" s="1"/>
  <c r="AQ19" i="256" s="1"/>
  <c r="AQ20" i="256" s="1"/>
  <c r="AQ21" i="256" s="1"/>
  <c r="AQ22" i="256" s="1"/>
  <c r="AQ23" i="256" s="1"/>
  <c r="AQ24" i="256" s="1"/>
  <c r="AQ25" i="256" s="1"/>
  <c r="AQ26" i="256" s="1"/>
  <c r="AQ27" i="256" s="1"/>
  <c r="AQ28" i="256" s="1"/>
  <c r="AQ29" i="256" s="1"/>
  <c r="AQ30" i="256" s="1"/>
  <c r="AQ31" i="256" s="1"/>
  <c r="AQ32" i="256" s="1"/>
  <c r="AQ33" i="256" s="1"/>
  <c r="AQ34" i="256" s="1"/>
  <c r="AQ35" i="256" s="1"/>
  <c r="AQ36" i="256" s="1"/>
  <c r="AQ37" i="256" s="1"/>
  <c r="AQ38" i="256" s="1"/>
  <c r="AQ39" i="256" s="1"/>
  <c r="AQ40" i="256" s="1"/>
  <c r="AQ41" i="256" s="1"/>
  <c r="AQ42" i="256" s="1"/>
  <c r="AQ43" i="256" s="1"/>
  <c r="AQ44" i="256" s="1"/>
  <c r="AQ45" i="256" s="1"/>
  <c r="AQ46" i="256" s="1"/>
  <c r="AQ47" i="256" s="1"/>
  <c r="AQ48" i="256" s="1"/>
  <c r="AR18" i="256" s="1"/>
  <c r="AR19" i="256" s="1"/>
  <c r="AR20" i="256" s="1"/>
  <c r="AR21" i="256" s="1"/>
  <c r="AR22" i="256" s="1"/>
  <c r="AR23" i="256" s="1"/>
  <c r="AR24" i="256" s="1"/>
  <c r="AR25" i="256" s="1"/>
  <c r="AR26" i="256" s="1"/>
  <c r="AR27" i="256" s="1"/>
  <c r="AR28" i="256" s="1"/>
  <c r="AR29" i="256" s="1"/>
  <c r="AR30" i="256" s="1"/>
  <c r="AR31" i="256" s="1"/>
  <c r="AR32" i="256" s="1"/>
  <c r="AR33" i="256" s="1"/>
  <c r="AR34" i="256" s="1"/>
  <c r="AR35" i="256" s="1"/>
  <c r="AR36" i="256" s="1"/>
  <c r="AR37" i="256" s="1"/>
  <c r="AR38" i="256" s="1"/>
  <c r="AR39" i="256" s="1"/>
  <c r="AR40" i="256" s="1"/>
  <c r="AR41" i="256" s="1"/>
  <c r="AR42" i="256" s="1"/>
  <c r="AR43" i="256" s="1"/>
  <c r="AR44" i="256" s="1"/>
  <c r="AR45" i="256" s="1"/>
  <c r="AR46" i="256" s="1"/>
  <c r="AR47" i="256" s="1"/>
  <c r="AR48" i="256" s="1"/>
  <c r="AS18" i="256" s="1"/>
  <c r="AS19" i="256" s="1"/>
  <c r="AS20" i="256" s="1"/>
  <c r="AS21" i="256" s="1"/>
  <c r="AS22" i="256" s="1"/>
  <c r="AS23" i="256" s="1"/>
  <c r="AS24" i="256" s="1"/>
  <c r="AS25" i="256" s="1"/>
  <c r="AS26" i="256" s="1"/>
  <c r="AS27" i="256" s="1"/>
  <c r="AS28" i="256" s="1"/>
  <c r="AS29" i="256" s="1"/>
  <c r="AS30" i="256" s="1"/>
  <c r="AS31" i="256" s="1"/>
  <c r="AS32" i="256" s="1"/>
  <c r="AS33" i="256" s="1"/>
  <c r="AS34" i="256" s="1"/>
  <c r="AS35" i="256" s="1"/>
  <c r="AS36" i="256" s="1"/>
  <c r="AS37" i="256" s="1"/>
  <c r="AS38" i="256" s="1"/>
  <c r="AS39" i="256" s="1"/>
  <c r="AS40" i="256" s="1"/>
  <c r="AS41" i="256" s="1"/>
  <c r="AS42" i="256" s="1"/>
  <c r="AS43" i="256" s="1"/>
  <c r="AS44" i="256" s="1"/>
  <c r="AS45" i="256" s="1"/>
  <c r="AS46" i="256" s="1"/>
  <c r="AS47" i="256" s="1"/>
  <c r="AS48" i="256" s="1"/>
  <c r="AT18" i="256" s="1"/>
  <c r="AT19" i="256" s="1"/>
  <c r="AT20" i="256" s="1"/>
  <c r="AT21" i="256" s="1"/>
  <c r="AT22" i="256" s="1"/>
  <c r="AT23" i="256" s="1"/>
  <c r="AT24" i="256" s="1"/>
  <c r="AT25" i="256" s="1"/>
  <c r="AT26" i="256" s="1"/>
  <c r="AT27" i="256" s="1"/>
  <c r="AT28" i="256" s="1"/>
  <c r="AT29" i="256" s="1"/>
  <c r="AT30" i="256" s="1"/>
  <c r="AT31" i="256" s="1"/>
  <c r="AT32" i="256" s="1"/>
  <c r="AT33" i="256" s="1"/>
  <c r="AT34" i="256" s="1"/>
  <c r="AT35" i="256" s="1"/>
  <c r="AT36" i="256" s="1"/>
  <c r="AT37" i="256" s="1"/>
  <c r="AT38" i="256" s="1"/>
  <c r="AT39" i="256" s="1"/>
  <c r="AT40" i="256" s="1"/>
  <c r="AT41" i="256" s="1"/>
  <c r="AT42" i="256" s="1"/>
  <c r="AT43" i="256" s="1"/>
  <c r="AT44" i="256" s="1"/>
  <c r="AT45" i="256" s="1"/>
  <c r="AT46" i="256" s="1"/>
  <c r="AT47" i="256" s="1"/>
  <c r="AT48" i="256" s="1"/>
  <c r="AU18" i="256" s="1"/>
  <c r="AU19" i="256" s="1"/>
  <c r="AU20" i="256" s="1"/>
  <c r="AU21" i="256" s="1"/>
  <c r="AU22" i="256" s="1"/>
  <c r="AU23" i="256" s="1"/>
  <c r="AU24" i="256" s="1"/>
  <c r="AU25" i="256" s="1"/>
  <c r="AU26" i="256" s="1"/>
  <c r="AU27" i="256" s="1"/>
  <c r="AU28" i="256" s="1"/>
  <c r="AU29" i="256" s="1"/>
  <c r="AU30" i="256" s="1"/>
  <c r="AU31" i="256" s="1"/>
  <c r="AU32" i="256" s="1"/>
  <c r="AU33" i="256" s="1"/>
  <c r="AU34" i="256" s="1"/>
  <c r="AU35" i="256" s="1"/>
  <c r="AU36" i="256" s="1"/>
  <c r="AU37" i="256" s="1"/>
  <c r="AU38" i="256" s="1"/>
  <c r="AU39" i="256" s="1"/>
  <c r="AU40" i="256" s="1"/>
  <c r="AU41" i="256" s="1"/>
  <c r="AU42" i="256" s="1"/>
  <c r="AU43" i="256" s="1"/>
  <c r="AU44" i="256" s="1"/>
  <c r="AU45" i="256" s="1"/>
  <c r="AU46" i="256" s="1"/>
  <c r="AU47" i="256" s="1"/>
  <c r="AU48" i="256" s="1"/>
  <c r="AV18" i="256" s="1"/>
  <c r="AV19" i="256" s="1"/>
  <c r="AV20" i="256" s="1"/>
  <c r="AV21" i="256" s="1"/>
  <c r="AV22" i="256" s="1"/>
  <c r="AV23" i="256" s="1"/>
  <c r="AV24" i="256" s="1"/>
  <c r="AV25" i="256" s="1"/>
  <c r="AV26" i="256" s="1"/>
  <c r="AV27" i="256" s="1"/>
  <c r="AV28" i="256" s="1"/>
  <c r="AV29" i="256" s="1"/>
  <c r="AV30" i="256" s="1"/>
  <c r="AV31" i="256" s="1"/>
  <c r="AV32" i="256" s="1"/>
  <c r="AV33" i="256" s="1"/>
  <c r="AV34" i="256" s="1"/>
  <c r="AV35" i="256" s="1"/>
  <c r="AV36" i="256" s="1"/>
  <c r="AV37" i="256" s="1"/>
  <c r="AV38" i="256" s="1"/>
  <c r="AV39" i="256" s="1"/>
  <c r="AV40" i="256" s="1"/>
  <c r="AV41" i="256" s="1"/>
  <c r="AV42" i="256" s="1"/>
  <c r="AV43" i="256" s="1"/>
  <c r="AV44" i="256" s="1"/>
  <c r="AV45" i="256" s="1"/>
  <c r="AV46" i="256" s="1"/>
  <c r="AV47" i="256" s="1"/>
  <c r="AV48" i="256" s="1"/>
  <c r="AW18" i="256" s="1"/>
  <c r="AW19" i="256" s="1"/>
  <c r="AW20" i="256" s="1"/>
  <c r="AW21" i="256" s="1"/>
  <c r="AW22" i="256" s="1"/>
  <c r="AW23" i="256" s="1"/>
  <c r="AW24" i="256" s="1"/>
  <c r="AW25" i="256" s="1"/>
  <c r="AW26" i="256" s="1"/>
  <c r="AW27" i="256" s="1"/>
  <c r="AW28" i="256" s="1"/>
  <c r="AW29" i="256" s="1"/>
  <c r="AW30" i="256" s="1"/>
  <c r="AW31" i="256" s="1"/>
  <c r="AW32" i="256" s="1"/>
  <c r="AW33" i="256" s="1"/>
  <c r="AW34" i="256" s="1"/>
  <c r="AW35" i="256" s="1"/>
  <c r="AW36" i="256" s="1"/>
  <c r="AW37" i="256" s="1"/>
  <c r="AW38" i="256" s="1"/>
  <c r="AW39" i="256" s="1"/>
  <c r="AW40" i="256" s="1"/>
  <c r="AW41" i="256" s="1"/>
  <c r="AW42" i="256" s="1"/>
  <c r="AW43" i="256" s="1"/>
  <c r="AW44" i="256" s="1"/>
  <c r="AW45" i="256" s="1"/>
  <c r="AW46" i="256" s="1"/>
  <c r="AW47" i="256" s="1"/>
  <c r="AW48" i="256" s="1"/>
  <c r="AX18" i="256" s="1"/>
  <c r="AX19" i="256" s="1"/>
  <c r="AX20" i="256" s="1"/>
  <c r="AX21" i="256" s="1"/>
  <c r="AX22" i="256" s="1"/>
  <c r="AX23" i="256" s="1"/>
  <c r="AX24" i="256" s="1"/>
  <c r="AX25" i="256" s="1"/>
  <c r="AX26" i="256" s="1"/>
  <c r="AX27" i="256" s="1"/>
  <c r="AX28" i="256" s="1"/>
  <c r="AX29" i="256" s="1"/>
  <c r="AX30" i="256" s="1"/>
  <c r="AX31" i="256" s="1"/>
  <c r="AX32" i="256" s="1"/>
  <c r="AX33" i="256" s="1"/>
  <c r="AX34" i="256" s="1"/>
  <c r="AX35" i="256" s="1"/>
  <c r="AX36" i="256" s="1"/>
  <c r="AX37" i="256" s="1"/>
  <c r="AX38" i="256" s="1"/>
  <c r="AX39" i="256" s="1"/>
  <c r="AX40" i="256" s="1"/>
  <c r="AX41" i="256" s="1"/>
  <c r="AX42" i="256" s="1"/>
  <c r="AX43" i="256" s="1"/>
  <c r="AX44" i="256" s="1"/>
  <c r="AX45" i="256" s="1"/>
  <c r="AX46" i="256" s="1"/>
  <c r="AX47" i="256" s="1"/>
  <c r="AX48" i="256" s="1"/>
  <c r="AY18" i="256" s="1"/>
  <c r="AY19" i="256" s="1"/>
  <c r="AY20" i="256" s="1"/>
  <c r="AY21" i="256" s="1"/>
  <c r="AY22" i="256" s="1"/>
  <c r="AY23" i="256" s="1"/>
  <c r="AY24" i="256" s="1"/>
  <c r="AY25" i="256" s="1"/>
  <c r="AY26" i="256" s="1"/>
  <c r="AY27" i="256" s="1"/>
  <c r="AY28" i="256" s="1"/>
  <c r="AY29" i="256" s="1"/>
  <c r="AY30" i="256" s="1"/>
  <c r="AY31" i="256" s="1"/>
  <c r="AY32" i="256" s="1"/>
  <c r="AY33" i="256" s="1"/>
  <c r="AY34" i="256" s="1"/>
  <c r="AY35" i="256" s="1"/>
  <c r="AY36" i="256" s="1"/>
  <c r="AY37" i="256" s="1"/>
  <c r="AY38" i="256" s="1"/>
  <c r="AY39" i="256" s="1"/>
  <c r="AY40" i="256" s="1"/>
  <c r="AY41" i="256" s="1"/>
  <c r="AY42" i="256" s="1"/>
  <c r="AY43" i="256" s="1"/>
  <c r="AY44" i="256" s="1"/>
  <c r="AY45" i="256" s="1"/>
  <c r="AY46" i="256" s="1"/>
  <c r="AY47" i="256" s="1"/>
  <c r="AY48" i="256" s="1"/>
  <c r="A4" i="256"/>
  <c r="BA18" i="256"/>
  <c r="BA19" i="256" s="1"/>
  <c r="BA20" i="256" s="1"/>
  <c r="BA21" i="256" s="1"/>
  <c r="BA22" i="256" s="1"/>
  <c r="BA23" i="256" s="1"/>
  <c r="BA24" i="256" s="1"/>
  <c r="BA25" i="256" s="1"/>
  <c r="BA26" i="256" s="1"/>
  <c r="BA27" i="256" s="1"/>
  <c r="BA28" i="256" s="1"/>
  <c r="BA29" i="256" s="1"/>
  <c r="BA30" i="256" s="1"/>
  <c r="BA31" i="256" s="1"/>
  <c r="BA32" i="256" s="1"/>
  <c r="BA33" i="256" s="1"/>
  <c r="BA34" i="256" s="1"/>
  <c r="BA35" i="256" s="1"/>
  <c r="BA36" i="256" s="1"/>
  <c r="BA37" i="256" s="1"/>
  <c r="BA38" i="256" s="1"/>
  <c r="BA39" i="256" s="1"/>
  <c r="BA40" i="256" s="1"/>
  <c r="BA41" i="256" s="1"/>
  <c r="BA42" i="256" s="1"/>
  <c r="BA43" i="256" s="1"/>
  <c r="BA44" i="256" s="1"/>
  <c r="BA45" i="256" s="1"/>
  <c r="BA46" i="256" s="1"/>
  <c r="BA47" i="256" s="1"/>
  <c r="BA48" i="256" s="1"/>
  <c r="B18" i="256"/>
  <c r="E15" i="256"/>
  <c r="E6" i="256"/>
  <c r="BR48" i="256" a="1"/>
  <c r="BR48" i="256" s="1"/>
  <c r="BR44" i="256" a="1"/>
  <c r="BR44" i="256" s="1"/>
  <c r="BR40" i="256" a="1"/>
  <c r="BR40" i="256" s="1"/>
  <c r="BR36" i="256" a="1"/>
  <c r="BR36" i="256" s="1"/>
  <c r="BR32" i="256" a="1"/>
  <c r="BR32" i="256" s="1"/>
  <c r="BR45" i="256" a="1"/>
  <c r="BR45" i="256" s="1"/>
  <c r="BR30" i="256" a="1"/>
  <c r="BR30" i="256" s="1"/>
  <c r="BR46" i="256" a="1"/>
  <c r="BR46" i="256" s="1"/>
  <c r="BR41" i="256" a="1"/>
  <c r="BR41" i="256" s="1"/>
  <c r="BR38" i="256" a="1"/>
  <c r="BR38" i="256" s="1"/>
  <c r="BR43" i="256" a="1"/>
  <c r="BR43" i="256" s="1"/>
  <c r="BR35" i="256" a="1"/>
  <c r="BR35" i="256" s="1"/>
  <c r="BR27" i="256" a="1"/>
  <c r="BR27" i="256" s="1"/>
  <c r="BR23" i="256" a="1"/>
  <c r="BR23" i="256" s="1"/>
  <c r="BR19" i="256" a="1"/>
  <c r="BR19" i="256" s="1"/>
  <c r="BR39" i="256" a="1"/>
  <c r="BR39" i="256" s="1"/>
  <c r="BR29" i="256" a="1"/>
  <c r="BR29" i="256" s="1"/>
  <c r="BR42" i="256" a="1"/>
  <c r="BR42" i="256" s="1"/>
  <c r="BR18" i="256" a="1"/>
  <c r="BR18" i="256" s="1"/>
  <c r="BR34" i="256" a="1"/>
  <c r="BR34" i="256" s="1"/>
  <c r="BR24" i="256" a="1"/>
  <c r="BR24" i="256" s="1"/>
  <c r="BR28" i="256" a="1"/>
  <c r="BR28" i="256" s="1"/>
  <c r="BR37" i="256" a="1"/>
  <c r="BR37" i="256" s="1"/>
  <c r="BR26" i="256" a="1"/>
  <c r="BR26" i="256" s="1"/>
  <c r="BR21" i="256" a="1"/>
  <c r="BR21" i="256" s="1"/>
  <c r="BR20" i="256" a="1"/>
  <c r="BR20" i="256" s="1"/>
  <c r="BR33" i="256" a="1"/>
  <c r="BR33" i="256" s="1"/>
  <c r="BR25" i="256" a="1"/>
  <c r="BR25" i="256" s="1"/>
  <c r="BR22" i="256" a="1"/>
  <c r="BR22" i="256" s="1"/>
  <c r="BR47" i="256" a="1"/>
  <c r="BR47" i="256" s="1"/>
  <c r="BR31" i="256" a="1"/>
  <c r="BR31" i="256" s="1"/>
  <c r="BF18" i="256"/>
  <c r="BF19" i="256" s="1"/>
  <c r="BF20" i="256" s="1"/>
  <c r="BF21" i="256" s="1"/>
  <c r="BF22" i="256" s="1"/>
  <c r="BF23" i="256" s="1"/>
  <c r="BF24" i="256" s="1"/>
  <c r="BF25" i="256" s="1"/>
  <c r="BF26" i="256" s="1"/>
  <c r="BF27" i="256" s="1"/>
  <c r="BF28" i="256" s="1"/>
  <c r="BF29" i="256" s="1"/>
  <c r="BF30" i="256" s="1"/>
  <c r="BF31" i="256" s="1"/>
  <c r="BF32" i="256" s="1"/>
  <c r="BF33" i="256" s="1"/>
  <c r="BF34" i="256" s="1"/>
  <c r="BF35" i="256" s="1"/>
  <c r="BF36" i="256" s="1"/>
  <c r="BF37" i="256" s="1"/>
  <c r="BF38" i="256" s="1"/>
  <c r="BF39" i="256" s="1"/>
  <c r="BF40" i="256" s="1"/>
  <c r="BF41" i="256" s="1"/>
  <c r="BF42" i="256" s="1"/>
  <c r="BF43" i="256" s="1"/>
  <c r="BF44" i="256" s="1"/>
  <c r="BF45" i="256" s="1"/>
  <c r="BF46" i="256" s="1"/>
  <c r="BF47" i="256" s="1"/>
  <c r="BF48" i="256" s="1"/>
  <c r="T15" i="256"/>
  <c r="T3" i="256" s="1"/>
  <c r="T6" i="256"/>
  <c r="BW46" i="256" a="1"/>
  <c r="BW46" i="256" s="1"/>
  <c r="BW42" i="256" a="1"/>
  <c r="BW42" i="256" s="1"/>
  <c r="BW38" i="256" a="1"/>
  <c r="BW38" i="256" s="1"/>
  <c r="BW34" i="256" a="1"/>
  <c r="BW34" i="256" s="1"/>
  <c r="BW41" i="256" a="1"/>
  <c r="BW41" i="256" s="1"/>
  <c r="BW28" i="256" a="1"/>
  <c r="BW28" i="256" s="1"/>
  <c r="BW47" i="256" a="1"/>
  <c r="BW47" i="256" s="1"/>
  <c r="BW37" i="256" a="1"/>
  <c r="BW37" i="256" s="1"/>
  <c r="BW31" i="256" a="1"/>
  <c r="BW31" i="256" s="1"/>
  <c r="BW45" i="256" a="1"/>
  <c r="BW45" i="256" s="1"/>
  <c r="BW43" i="256" a="1"/>
  <c r="BW43" i="256" s="1"/>
  <c r="BW36" i="256" a="1"/>
  <c r="BW36" i="256" s="1"/>
  <c r="BW25" i="256" a="1"/>
  <c r="BW25" i="256" s="1"/>
  <c r="BW21" i="256" a="1"/>
  <c r="BW21" i="256" s="1"/>
  <c r="BW29" i="256" a="1"/>
  <c r="BW29" i="256" s="1"/>
  <c r="BW39" i="256" a="1"/>
  <c r="BW39" i="256" s="1"/>
  <c r="BW23" i="256" a="1"/>
  <c r="BW23" i="256" s="1"/>
  <c r="BW30" i="256" a="1"/>
  <c r="BW30" i="256" s="1"/>
  <c r="BW40" i="256" a="1"/>
  <c r="BW40" i="256" s="1"/>
  <c r="BW44" i="256" a="1"/>
  <c r="BW44" i="256" s="1"/>
  <c r="BW20" i="256" a="1"/>
  <c r="BW20" i="256" s="1"/>
  <c r="BW35" i="256" a="1"/>
  <c r="BW35" i="256" s="1"/>
  <c r="BW27" i="256" a="1"/>
  <c r="BW27" i="256" s="1"/>
  <c r="BW19" i="256" a="1"/>
  <c r="BW19" i="256" s="1"/>
  <c r="BW48" i="256" a="1"/>
  <c r="BW48" i="256" s="1"/>
  <c r="BW33" i="256" a="1"/>
  <c r="BW33" i="256" s="1"/>
  <c r="BW24" i="256" a="1"/>
  <c r="BW24" i="256" s="1"/>
  <c r="BW18" i="256" a="1"/>
  <c r="BW18" i="256" s="1"/>
  <c r="BW32" i="256" a="1"/>
  <c r="BW32" i="256" s="1"/>
  <c r="BW22" i="256" a="1"/>
  <c r="BW22" i="256" s="1"/>
  <c r="BW26" i="256" a="1"/>
  <c r="BW26" i="256" s="1"/>
  <c r="W8" i="256"/>
  <c r="W16" i="256"/>
  <c r="N12" i="256"/>
  <c r="CA43" i="256" a="1"/>
  <c r="CA43" i="256" s="1"/>
  <c r="CA40" i="256" a="1"/>
  <c r="CA40" i="256" s="1"/>
  <c r="AL12" i="255"/>
  <c r="B19" i="256"/>
  <c r="BN19" i="256" a="1"/>
  <c r="BN19" i="256" s="1"/>
  <c r="AL6" i="256"/>
  <c r="AL15" i="256"/>
  <c r="AL3" i="256" s="1"/>
  <c r="BL18" i="256"/>
  <c r="BL19" i="256" s="1"/>
  <c r="BL20" i="256" s="1"/>
  <c r="BL21" i="256" s="1"/>
  <c r="BL22" i="256" s="1"/>
  <c r="BL23" i="256" s="1"/>
  <c r="BL24" i="256" s="1"/>
  <c r="BL25" i="256" s="1"/>
  <c r="BL26" i="256" s="1"/>
  <c r="BL27" i="256" s="1"/>
  <c r="BL28" i="256" s="1"/>
  <c r="BL29" i="256" s="1"/>
  <c r="BL30" i="256" s="1"/>
  <c r="BL31" i="256" s="1"/>
  <c r="BL32" i="256" s="1"/>
  <c r="BL33" i="256" s="1"/>
  <c r="BL34" i="256" s="1"/>
  <c r="BL35" i="256" s="1"/>
  <c r="BL36" i="256" s="1"/>
  <c r="BL37" i="256" s="1"/>
  <c r="BL38" i="256" s="1"/>
  <c r="BL39" i="256" s="1"/>
  <c r="BL40" i="256" s="1"/>
  <c r="BL41" i="256" s="1"/>
  <c r="BL42" i="256" s="1"/>
  <c r="BL43" i="256" s="1"/>
  <c r="BL44" i="256" s="1"/>
  <c r="BL45" i="256" s="1"/>
  <c r="BL46" i="256" s="1"/>
  <c r="BL47" i="256" s="1"/>
  <c r="BL48" i="256" s="1"/>
  <c r="T17" i="256"/>
  <c r="T9" i="256"/>
  <c r="B71" i="256"/>
  <c r="E10" i="256"/>
  <c r="CA18" i="256" a="1"/>
  <c r="CA18" i="256" s="1"/>
  <c r="CA31" i="256" a="1"/>
  <c r="CA31" i="256" s="1"/>
  <c r="BN30" i="256" a="1"/>
  <c r="BN30" i="256" s="1"/>
  <c r="CB19" i="256" a="1"/>
  <c r="CB19" i="256" s="1"/>
  <c r="K10" i="256"/>
  <c r="Z17" i="256"/>
  <c r="Z9" i="256"/>
  <c r="CA36" i="256" a="1"/>
  <c r="CA36" i="256" s="1"/>
  <c r="BN37" i="256" a="1"/>
  <c r="BN37" i="256" s="1"/>
  <c r="BI19" i="256"/>
  <c r="BI20" i="256" s="1"/>
  <c r="BI21" i="256" s="1"/>
  <c r="BI22" i="256" s="1"/>
  <c r="BI23" i="256" s="1"/>
  <c r="BI24" i="256" s="1"/>
  <c r="BI25" i="256" s="1"/>
  <c r="BI26" i="256" s="1"/>
  <c r="BI27" i="256" s="1"/>
  <c r="BI28" i="256" s="1"/>
  <c r="BI29" i="256" s="1"/>
  <c r="BI30" i="256" s="1"/>
  <c r="BI31" i="256" s="1"/>
  <c r="BI32" i="256" s="1"/>
  <c r="BI33" i="256" s="1"/>
  <c r="BI34" i="256" s="1"/>
  <c r="BI35" i="256" s="1"/>
  <c r="BI36" i="256" s="1"/>
  <c r="BI37" i="256" s="1"/>
  <c r="BI38" i="256" s="1"/>
  <c r="BI39" i="256" s="1"/>
  <c r="BI40" i="256" s="1"/>
  <c r="BI41" i="256" s="1"/>
  <c r="BI42" i="256" s="1"/>
  <c r="BI43" i="256" s="1"/>
  <c r="BI44" i="256" s="1"/>
  <c r="BI45" i="256" s="1"/>
  <c r="BI46" i="256" s="1"/>
  <c r="BI47" i="256" s="1"/>
  <c r="BI48" i="256" s="1"/>
  <c r="CA21" i="256" a="1"/>
  <c r="CA21" i="256" s="1"/>
  <c r="B73" i="256"/>
  <c r="CA34" i="256" a="1"/>
  <c r="CA34" i="256" s="1"/>
  <c r="CA39" i="256" a="1"/>
  <c r="CA39" i="256" s="1"/>
  <c r="BY18" i="256" a="1"/>
  <c r="BY18" i="256" s="1"/>
  <c r="BN23" i="256" a="1"/>
  <c r="BN23" i="256" s="1"/>
  <c r="H16" i="256"/>
  <c r="H8" i="256"/>
  <c r="B14" i="256"/>
  <c r="W10" i="256"/>
  <c r="AC10" i="256"/>
  <c r="CA33" i="256" a="1"/>
  <c r="CA33" i="256" s="1"/>
  <c r="BN27" i="256" a="1"/>
  <c r="BN27" i="256" s="1"/>
  <c r="BN32" i="256" a="1"/>
  <c r="BN32" i="256" s="1"/>
  <c r="K12" i="255"/>
  <c r="B33" i="255"/>
  <c r="B44" i="255"/>
  <c r="B42" i="255"/>
  <c r="B21" i="255"/>
  <c r="AL12" i="254"/>
  <c r="N10" i="255"/>
  <c r="AC12" i="255"/>
  <c r="B20" i="255"/>
  <c r="W12" i="255"/>
  <c r="B37" i="255"/>
  <c r="B27" i="255"/>
  <c r="B35" i="255"/>
  <c r="B40" i="255"/>
  <c r="B23" i="255"/>
  <c r="B22" i="255"/>
  <c r="B36" i="255"/>
  <c r="B41" i="255"/>
  <c r="B26" i="255"/>
  <c r="B31" i="255"/>
  <c r="B39" i="255"/>
  <c r="B19" i="255"/>
  <c r="B32" i="255"/>
  <c r="B25" i="255"/>
  <c r="B48" i="255"/>
  <c r="B24" i="255"/>
  <c r="Z10" i="255"/>
  <c r="AF10" i="255"/>
  <c r="B45" i="255"/>
  <c r="B38" i="255"/>
  <c r="B43" i="255"/>
  <c r="B30" i="255"/>
  <c r="K10" i="255"/>
  <c r="AF12" i="255"/>
  <c r="B28" i="255"/>
  <c r="B34" i="255"/>
  <c r="B29" i="255"/>
  <c r="B46" i="255"/>
  <c r="B47" i="255"/>
  <c r="Q12" i="254"/>
  <c r="AL10" i="255"/>
  <c r="BJ18" i="255"/>
  <c r="BJ19" i="255" s="1"/>
  <c r="BJ20" i="255" s="1"/>
  <c r="BJ21" i="255" s="1"/>
  <c r="BJ22" i="255" s="1"/>
  <c r="BJ23" i="255" s="1"/>
  <c r="BJ24" i="255" s="1"/>
  <c r="BJ25" i="255" s="1"/>
  <c r="BJ26" i="255" s="1"/>
  <c r="BJ27" i="255" s="1"/>
  <c r="BJ28" i="255" s="1"/>
  <c r="BJ29" i="255" s="1"/>
  <c r="BJ30" i="255" s="1"/>
  <c r="BJ31" i="255" s="1"/>
  <c r="BJ32" i="255" s="1"/>
  <c r="BJ33" i="255" s="1"/>
  <c r="BJ34" i="255" s="1"/>
  <c r="BJ35" i="255" s="1"/>
  <c r="BJ36" i="255" s="1"/>
  <c r="BJ37" i="255" s="1"/>
  <c r="BJ38" i="255" s="1"/>
  <c r="BJ39" i="255" s="1"/>
  <c r="BJ40" i="255" s="1"/>
  <c r="BJ41" i="255" s="1"/>
  <c r="BJ42" i="255" s="1"/>
  <c r="BJ43" i="255" s="1"/>
  <c r="BJ44" i="255" s="1"/>
  <c r="BJ45" i="255" s="1"/>
  <c r="BJ46" i="255" s="1"/>
  <c r="BJ47" i="255" s="1"/>
  <c r="BJ48" i="255" s="1"/>
  <c r="AF15" i="255"/>
  <c r="AF3" i="255" s="1"/>
  <c r="AF6" i="255"/>
  <c r="CL47" i="255" a="1"/>
  <c r="CL47" i="255" s="1"/>
  <c r="CL43" i="255" a="1"/>
  <c r="CL43" i="255" s="1"/>
  <c r="CL39" i="255" a="1"/>
  <c r="CL39" i="255" s="1"/>
  <c r="CL35" i="255" a="1"/>
  <c r="CL35" i="255" s="1"/>
  <c r="CL31" i="255" a="1"/>
  <c r="CL31" i="255" s="1"/>
  <c r="CL46" i="255" a="1"/>
  <c r="CL46" i="255" s="1"/>
  <c r="CL42" i="255" a="1"/>
  <c r="CL42" i="255" s="1"/>
  <c r="CL38" i="255" a="1"/>
  <c r="CL38" i="255" s="1"/>
  <c r="CL34" i="255" a="1"/>
  <c r="CL34" i="255" s="1"/>
  <c r="CL30" i="255" a="1"/>
  <c r="CL30" i="255" s="1"/>
  <c r="CL26" i="255" a="1"/>
  <c r="CL26" i="255" s="1"/>
  <c r="CL22" i="255" a="1"/>
  <c r="CL22" i="255" s="1"/>
  <c r="CL45" i="255" a="1"/>
  <c r="CL45" i="255" s="1"/>
  <c r="CL41" i="255" a="1"/>
  <c r="CL41" i="255" s="1"/>
  <c r="CL48" i="255" a="1"/>
  <c r="CL48" i="255" s="1"/>
  <c r="CL44" i="255" a="1"/>
  <c r="CL44" i="255" s="1"/>
  <c r="CL36" i="255" a="1"/>
  <c r="CL36" i="255" s="1"/>
  <c r="CL40" i="255" a="1"/>
  <c r="CL40" i="255" s="1"/>
  <c r="CL32" i="255" a="1"/>
  <c r="CL32" i="255" s="1"/>
  <c r="CL33" i="255" a="1"/>
  <c r="CL33" i="255" s="1"/>
  <c r="CL24" i="255" a="1"/>
  <c r="CL24" i="255" s="1"/>
  <c r="CL29" i="255" a="1"/>
  <c r="CL29" i="255" s="1"/>
  <c r="CL19" i="255" a="1"/>
  <c r="CL19" i="255" s="1"/>
  <c r="CL27" i="255" a="1"/>
  <c r="CL27" i="255" s="1"/>
  <c r="CL25" i="255" a="1"/>
  <c r="CL25" i="255" s="1"/>
  <c r="CL18" i="255" a="1"/>
  <c r="CL18" i="255" s="1"/>
  <c r="CL20" i="255" a="1"/>
  <c r="CL20" i="255" s="1"/>
  <c r="CL37" i="255" a="1"/>
  <c r="CL37" i="255" s="1"/>
  <c r="CL28" i="255" a="1"/>
  <c r="CL28" i="255" s="1"/>
  <c r="CL21" i="255" a="1"/>
  <c r="CL21" i="255" s="1"/>
  <c r="CL23" i="255" a="1"/>
  <c r="CL23" i="255" s="1"/>
  <c r="AL6" i="255"/>
  <c r="BL18" i="255"/>
  <c r="BL19" i="255" s="1"/>
  <c r="BL20" i="255" s="1"/>
  <c r="BL21" i="255" s="1"/>
  <c r="BL22" i="255" s="1"/>
  <c r="BL23" i="255" s="1"/>
  <c r="BL24" i="255" s="1"/>
  <c r="BL25" i="255" s="1"/>
  <c r="BL26" i="255" s="1"/>
  <c r="BL27" i="255" s="1"/>
  <c r="BL28" i="255" s="1"/>
  <c r="BL29" i="255" s="1"/>
  <c r="BL30" i="255" s="1"/>
  <c r="BL31" i="255" s="1"/>
  <c r="BL32" i="255" s="1"/>
  <c r="BL33" i="255" s="1"/>
  <c r="BL34" i="255" s="1"/>
  <c r="BL35" i="255" s="1"/>
  <c r="BL36" i="255" s="1"/>
  <c r="BL37" i="255" s="1"/>
  <c r="BL38" i="255" s="1"/>
  <c r="BL39" i="255" s="1"/>
  <c r="BL40" i="255" s="1"/>
  <c r="BL41" i="255" s="1"/>
  <c r="BL42" i="255" s="1"/>
  <c r="BL43" i="255" s="1"/>
  <c r="BL44" i="255" s="1"/>
  <c r="BL45" i="255" s="1"/>
  <c r="BL46" i="255" s="1"/>
  <c r="BL47" i="255" s="1"/>
  <c r="BL48" i="255" s="1"/>
  <c r="AL15" i="255"/>
  <c r="AL3" i="255" s="1"/>
  <c r="Z9" i="255"/>
  <c r="Z17" i="255"/>
  <c r="W6" i="255"/>
  <c r="BG18" i="255"/>
  <c r="BG19" i="255" s="1"/>
  <c r="BG20" i="255" s="1"/>
  <c r="BG21" i="255" s="1"/>
  <c r="BG22" i="255" s="1"/>
  <c r="BG23" i="255" s="1"/>
  <c r="BG24" i="255" s="1"/>
  <c r="BG25" i="255" s="1"/>
  <c r="BG26" i="255" s="1"/>
  <c r="BG27" i="255" s="1"/>
  <c r="BG28" i="255" s="1"/>
  <c r="BG29" i="255" s="1"/>
  <c r="BG30" i="255" s="1"/>
  <c r="BG31" i="255" s="1"/>
  <c r="BG32" i="255" s="1"/>
  <c r="BG33" i="255" s="1"/>
  <c r="BG34" i="255" s="1"/>
  <c r="BG35" i="255" s="1"/>
  <c r="BG36" i="255" s="1"/>
  <c r="BG37" i="255" s="1"/>
  <c r="BG38" i="255" s="1"/>
  <c r="BG39" i="255" s="1"/>
  <c r="BG40" i="255" s="1"/>
  <c r="BG41" i="255" s="1"/>
  <c r="BG42" i="255" s="1"/>
  <c r="BG43" i="255" s="1"/>
  <c r="BG44" i="255" s="1"/>
  <c r="BG45" i="255" s="1"/>
  <c r="BG46" i="255" s="1"/>
  <c r="BG47" i="255" s="1"/>
  <c r="BG48" i="255" s="1"/>
  <c r="W15" i="255"/>
  <c r="W3" i="255" s="1"/>
  <c r="BR48" i="255" a="1"/>
  <c r="BR48" i="255" s="1"/>
  <c r="BR44" i="255" a="1"/>
  <c r="BR44" i="255" s="1"/>
  <c r="BR40" i="255" a="1"/>
  <c r="BR40" i="255" s="1"/>
  <c r="BR36" i="255" a="1"/>
  <c r="BR36" i="255" s="1"/>
  <c r="BR32" i="255" a="1"/>
  <c r="BR32" i="255" s="1"/>
  <c r="BR46" i="255" a="1"/>
  <c r="BR46" i="255" s="1"/>
  <c r="BR42" i="255" a="1"/>
  <c r="BR42" i="255" s="1"/>
  <c r="BR38" i="255" a="1"/>
  <c r="BR38" i="255" s="1"/>
  <c r="BR34" i="255" a="1"/>
  <c r="BR34" i="255" s="1"/>
  <c r="BR45" i="255" a="1"/>
  <c r="BR45" i="255" s="1"/>
  <c r="BR35" i="255" a="1"/>
  <c r="BR35" i="255" s="1"/>
  <c r="BR30" i="255" a="1"/>
  <c r="BR30" i="255" s="1"/>
  <c r="BR26" i="255" a="1"/>
  <c r="BR26" i="255" s="1"/>
  <c r="BR22" i="255" a="1"/>
  <c r="BR22" i="255" s="1"/>
  <c r="BR43" i="255" a="1"/>
  <c r="BR43" i="255" s="1"/>
  <c r="BR31" i="255" a="1"/>
  <c r="BR31" i="255" s="1"/>
  <c r="BR25" i="255" a="1"/>
  <c r="BR25" i="255" s="1"/>
  <c r="BR29" i="255" a="1"/>
  <c r="BR29" i="255" s="1"/>
  <c r="BR24" i="255" a="1"/>
  <c r="BR24" i="255" s="1"/>
  <c r="BR20" i="255" a="1"/>
  <c r="BR20" i="255" s="1"/>
  <c r="BR39" i="255" a="1"/>
  <c r="BR39" i="255" s="1"/>
  <c r="BR33" i="255" a="1"/>
  <c r="BR33" i="255" s="1"/>
  <c r="BR28" i="255" a="1"/>
  <c r="BR28" i="255" s="1"/>
  <c r="BR23" i="255" a="1"/>
  <c r="BR23" i="255" s="1"/>
  <c r="BR41" i="255" a="1"/>
  <c r="BR41" i="255" s="1"/>
  <c r="BR27" i="255" a="1"/>
  <c r="BR27" i="255" s="1"/>
  <c r="BR47" i="255" a="1"/>
  <c r="BR47" i="255" s="1"/>
  <c r="BR37" i="255" a="1"/>
  <c r="BR37" i="255" s="1"/>
  <c r="BR21" i="255" a="1"/>
  <c r="BR21" i="255" s="1"/>
  <c r="BR19" i="255" a="1"/>
  <c r="BR19" i="255" s="1"/>
  <c r="BR18" i="255" a="1"/>
  <c r="BR18" i="255" s="1"/>
  <c r="AI9" i="255"/>
  <c r="AI17" i="255"/>
  <c r="N8" i="255"/>
  <c r="N16" i="255"/>
  <c r="K9" i="255"/>
  <c r="K17" i="255"/>
  <c r="CA45" i="255" a="1"/>
  <c r="CA45" i="255" s="1"/>
  <c r="CA41" i="255" a="1"/>
  <c r="CA41" i="255" s="1"/>
  <c r="CA37" i="255" a="1"/>
  <c r="CA37" i="255" s="1"/>
  <c r="CA33" i="255" a="1"/>
  <c r="CA33" i="255" s="1"/>
  <c r="CA47" i="255" a="1"/>
  <c r="CA47" i="255" s="1"/>
  <c r="CA43" i="255" a="1"/>
  <c r="CA43" i="255" s="1"/>
  <c r="CA39" i="255" a="1"/>
  <c r="CA39" i="255" s="1"/>
  <c r="CA35" i="255" a="1"/>
  <c r="CA35" i="255" s="1"/>
  <c r="CA31" i="255" a="1"/>
  <c r="CA31" i="255" s="1"/>
  <c r="CA27" i="255" a="1"/>
  <c r="CA27" i="255" s="1"/>
  <c r="CA23" i="255" a="1"/>
  <c r="CA23" i="255" s="1"/>
  <c r="CA32" i="255" a="1"/>
  <c r="CA32" i="255" s="1"/>
  <c r="CA44" i="255" a="1"/>
  <c r="CA44" i="255" s="1"/>
  <c r="CA36" i="255" a="1"/>
  <c r="CA36" i="255" s="1"/>
  <c r="CA42" i="255" a="1"/>
  <c r="CA42" i="255" s="1"/>
  <c r="CA28" i="255" a="1"/>
  <c r="CA28" i="255" s="1"/>
  <c r="CA22" i="255" a="1"/>
  <c r="CA22" i="255" s="1"/>
  <c r="CA18" i="255" a="1"/>
  <c r="CA18" i="255" s="1"/>
  <c r="CA34" i="255" a="1"/>
  <c r="CA34" i="255" s="1"/>
  <c r="CA48" i="255" a="1"/>
  <c r="CA48" i="255" s="1"/>
  <c r="CA30" i="255" a="1"/>
  <c r="CA30" i="255" s="1"/>
  <c r="CA25" i="255" a="1"/>
  <c r="CA25" i="255" s="1"/>
  <c r="CA40" i="255" a="1"/>
  <c r="CA40" i="255" s="1"/>
  <c r="CA19" i="255" a="1"/>
  <c r="CA19" i="255" s="1"/>
  <c r="CA20" i="255" a="1"/>
  <c r="CA20" i="255" s="1"/>
  <c r="CA21" i="255" a="1"/>
  <c r="CA21" i="255" s="1"/>
  <c r="CA26" i="255" a="1"/>
  <c r="CA26" i="255" s="1"/>
  <c r="CA38" i="255" a="1"/>
  <c r="CA38" i="255" s="1"/>
  <c r="CA46" i="255" a="1"/>
  <c r="CA46" i="255" s="1"/>
  <c r="CA29" i="255" a="1"/>
  <c r="CA29" i="255" s="1"/>
  <c r="CA24" i="255" a="1"/>
  <c r="CA24" i="255" s="1"/>
  <c r="Q10" i="255"/>
  <c r="CH46" i="255" a="1"/>
  <c r="CH46" i="255" s="1"/>
  <c r="CH42" i="255" a="1"/>
  <c r="CH42" i="255" s="1"/>
  <c r="CH38" i="255" a="1"/>
  <c r="CH38" i="255" s="1"/>
  <c r="CH34" i="255" a="1"/>
  <c r="CH34" i="255" s="1"/>
  <c r="CH48" i="255" a="1"/>
  <c r="CH48" i="255" s="1"/>
  <c r="CH44" i="255" a="1"/>
  <c r="CH44" i="255" s="1"/>
  <c r="CH40" i="255" a="1"/>
  <c r="CH40" i="255" s="1"/>
  <c r="CH36" i="255" a="1"/>
  <c r="CH36" i="255" s="1"/>
  <c r="CH47" i="255" a="1"/>
  <c r="CH47" i="255" s="1"/>
  <c r="CH43" i="255" a="1"/>
  <c r="CH43" i="255" s="1"/>
  <c r="CH41" i="255" a="1"/>
  <c r="CH41" i="255" s="1"/>
  <c r="CH28" i="255" a="1"/>
  <c r="CH28" i="255" s="1"/>
  <c r="CH24" i="255" a="1"/>
  <c r="CH24" i="255" s="1"/>
  <c r="CH20" i="255" a="1"/>
  <c r="CH20" i="255" s="1"/>
  <c r="CH35" i="255" a="1"/>
  <c r="CH35" i="255" s="1"/>
  <c r="CH45" i="255" a="1"/>
  <c r="CH45" i="255" s="1"/>
  <c r="CH37" i="255" a="1"/>
  <c r="CH37" i="255" s="1"/>
  <c r="CH39" i="255" a="1"/>
  <c r="CH39" i="255" s="1"/>
  <c r="CH30" i="255" a="1"/>
  <c r="CH30" i="255" s="1"/>
  <c r="CH25" i="255" a="1"/>
  <c r="CH25" i="255" s="1"/>
  <c r="CH19" i="255" a="1"/>
  <c r="CH19" i="255" s="1"/>
  <c r="CH29" i="255" a="1"/>
  <c r="CH29" i="255" s="1"/>
  <c r="CH23" i="255" a="1"/>
  <c r="CH23" i="255" s="1"/>
  <c r="CH27" i="255" a="1"/>
  <c r="CH27" i="255" s="1"/>
  <c r="CH22" i="255" a="1"/>
  <c r="CH22" i="255" s="1"/>
  <c r="CH32" i="255" a="1"/>
  <c r="CH32" i="255" s="1"/>
  <c r="CH26" i="255" a="1"/>
  <c r="CH26" i="255" s="1"/>
  <c r="CH33" i="255" a="1"/>
  <c r="CH33" i="255" s="1"/>
  <c r="CH18" i="255" a="1"/>
  <c r="CH18" i="255" s="1"/>
  <c r="CH31" i="255" a="1"/>
  <c r="CH31" i="255" s="1"/>
  <c r="CH21" i="255" a="1"/>
  <c r="CH21" i="255" s="1"/>
  <c r="AC16" i="255"/>
  <c r="AC8" i="255"/>
  <c r="BU47" i="255" a="1"/>
  <c r="BU47" i="255" s="1"/>
  <c r="BU43" i="255" a="1"/>
  <c r="BU43" i="255" s="1"/>
  <c r="BU39" i="255" a="1"/>
  <c r="BU39" i="255" s="1"/>
  <c r="BU35" i="255" a="1"/>
  <c r="BU35" i="255" s="1"/>
  <c r="BU45" i="255" a="1"/>
  <c r="BU45" i="255" s="1"/>
  <c r="BU41" i="255" a="1"/>
  <c r="BU41" i="255" s="1"/>
  <c r="BU37" i="255" a="1"/>
  <c r="BU37" i="255" s="1"/>
  <c r="BU33" i="255" a="1"/>
  <c r="BU33" i="255" s="1"/>
  <c r="BU29" i="255" a="1"/>
  <c r="BU29" i="255" s="1"/>
  <c r="BU25" i="255" a="1"/>
  <c r="BU25" i="255" s="1"/>
  <c r="BU21" i="255" a="1"/>
  <c r="BU21" i="255" s="1"/>
  <c r="BU34" i="255" a="1"/>
  <c r="BU34" i="255" s="1"/>
  <c r="BU30" i="255" a="1"/>
  <c r="BU30" i="255" s="1"/>
  <c r="BU24" i="255" a="1"/>
  <c r="BU24" i="255" s="1"/>
  <c r="BU20" i="255" a="1"/>
  <c r="BU20" i="255" s="1"/>
  <c r="BU46" i="255" a="1"/>
  <c r="BU46" i="255" s="1"/>
  <c r="BU32" i="255" a="1"/>
  <c r="BU32" i="255" s="1"/>
  <c r="BU48" i="255" a="1"/>
  <c r="BU48" i="255" s="1"/>
  <c r="BU44" i="255" a="1"/>
  <c r="BU44" i="255" s="1"/>
  <c r="BU27" i="255" a="1"/>
  <c r="BU27" i="255" s="1"/>
  <c r="BU31" i="255" a="1"/>
  <c r="BU31" i="255" s="1"/>
  <c r="BU28" i="255" a="1"/>
  <c r="BU28" i="255" s="1"/>
  <c r="BU38" i="255" a="1"/>
  <c r="BU38" i="255" s="1"/>
  <c r="BU40" i="255" a="1"/>
  <c r="BU40" i="255" s="1"/>
  <c r="BU19" i="255" a="1"/>
  <c r="BU19" i="255" s="1"/>
  <c r="BU36" i="255" a="1"/>
  <c r="BU36" i="255" s="1"/>
  <c r="BU26" i="255" a="1"/>
  <c r="BU26" i="255" s="1"/>
  <c r="BU22" i="255" a="1"/>
  <c r="BU22" i="255" s="1"/>
  <c r="BU23" i="255" a="1"/>
  <c r="BU23" i="255" s="1"/>
  <c r="BU42" i="255" a="1"/>
  <c r="BU42" i="255" s="1"/>
  <c r="BU18" i="255" a="1"/>
  <c r="BU18" i="255" s="1"/>
  <c r="CE47" i="255" a="1"/>
  <c r="CE47" i="255" s="1"/>
  <c r="CE43" i="255" a="1"/>
  <c r="CE43" i="255" s="1"/>
  <c r="CE39" i="255" a="1"/>
  <c r="CE39" i="255" s="1"/>
  <c r="CE35" i="255" a="1"/>
  <c r="CE35" i="255" s="1"/>
  <c r="CE46" i="255" a="1"/>
  <c r="CE46" i="255" s="1"/>
  <c r="CE42" i="255" a="1"/>
  <c r="CE42" i="255" s="1"/>
  <c r="CE38" i="255" a="1"/>
  <c r="CE38" i="255" s="1"/>
  <c r="CE34" i="255" a="1"/>
  <c r="CE34" i="255" s="1"/>
  <c r="CE45" i="255" a="1"/>
  <c r="CE45" i="255" s="1"/>
  <c r="CE41" i="255" a="1"/>
  <c r="CE41" i="255" s="1"/>
  <c r="CE37" i="255" a="1"/>
  <c r="CE37" i="255" s="1"/>
  <c r="CE33" i="255" a="1"/>
  <c r="CE33" i="255" s="1"/>
  <c r="CE40" i="255" a="1"/>
  <c r="CE40" i="255" s="1"/>
  <c r="CE48" i="255" a="1"/>
  <c r="CE48" i="255" s="1"/>
  <c r="CE29" i="255" a="1"/>
  <c r="CE29" i="255" s="1"/>
  <c r="CE25" i="255" a="1"/>
  <c r="CE25" i="255" s="1"/>
  <c r="CE21" i="255" a="1"/>
  <c r="CE21" i="255" s="1"/>
  <c r="CE32" i="255" a="1"/>
  <c r="CE32" i="255" s="1"/>
  <c r="CE26" i="255" a="1"/>
  <c r="CE26" i="255" s="1"/>
  <c r="CE20" i="255" a="1"/>
  <c r="CE20" i="255" s="1"/>
  <c r="CE31" i="255" a="1"/>
  <c r="CE31" i="255" s="1"/>
  <c r="CE30" i="255" a="1"/>
  <c r="CE30" i="255" s="1"/>
  <c r="CE24" i="255" a="1"/>
  <c r="CE24" i="255" s="1"/>
  <c r="CE44" i="255" a="1"/>
  <c r="CE44" i="255" s="1"/>
  <c r="CE23" i="255" a="1"/>
  <c r="CE23" i="255" s="1"/>
  <c r="CE22" i="255" a="1"/>
  <c r="CE22" i="255" s="1"/>
  <c r="CE36" i="255" a="1"/>
  <c r="CE36" i="255" s="1"/>
  <c r="CE27" i="255" a="1"/>
  <c r="CE27" i="255" s="1"/>
  <c r="CE19" i="255" a="1"/>
  <c r="CE19" i="255" s="1"/>
  <c r="CE28" i="255" a="1"/>
  <c r="CE28" i="255" s="1"/>
  <c r="CE18" i="255" a="1"/>
  <c r="CE18" i="255" s="1"/>
  <c r="H6" i="255"/>
  <c r="H15" i="255"/>
  <c r="H3" i="255" s="1"/>
  <c r="BB18" i="255"/>
  <c r="BB19" i="255" s="1"/>
  <c r="BB20" i="255" s="1"/>
  <c r="BB21" i="255" s="1"/>
  <c r="BB22" i="255" s="1"/>
  <c r="BB23" i="255" s="1"/>
  <c r="BB24" i="255" s="1"/>
  <c r="BB25" i="255" s="1"/>
  <c r="BB26" i="255" s="1"/>
  <c r="BB27" i="255" s="1"/>
  <c r="BB28" i="255" s="1"/>
  <c r="BB29" i="255" s="1"/>
  <c r="BB30" i="255" s="1"/>
  <c r="BB31" i="255" s="1"/>
  <c r="BB32" i="255" s="1"/>
  <c r="BB33" i="255" s="1"/>
  <c r="BB34" i="255" s="1"/>
  <c r="BB35" i="255" s="1"/>
  <c r="BB36" i="255" s="1"/>
  <c r="BB37" i="255" s="1"/>
  <c r="BB38" i="255" s="1"/>
  <c r="BB39" i="255" s="1"/>
  <c r="BB40" i="255" s="1"/>
  <c r="BB41" i="255" s="1"/>
  <c r="BB42" i="255" s="1"/>
  <c r="BB43" i="255" s="1"/>
  <c r="BB44" i="255" s="1"/>
  <c r="BB45" i="255" s="1"/>
  <c r="BB46" i="255" s="1"/>
  <c r="BB47" i="255" s="1"/>
  <c r="BB48" i="255" s="1"/>
  <c r="AC15" i="255"/>
  <c r="AC3" i="255" s="1"/>
  <c r="BI18" i="255"/>
  <c r="BI19" i="255" s="1"/>
  <c r="BI20" i="255" s="1"/>
  <c r="BI21" i="255" s="1"/>
  <c r="BI22" i="255" s="1"/>
  <c r="BI23" i="255" s="1"/>
  <c r="BI24" i="255" s="1"/>
  <c r="BI25" i="255" s="1"/>
  <c r="BI26" i="255" s="1"/>
  <c r="BI27" i="255" s="1"/>
  <c r="BI28" i="255" s="1"/>
  <c r="BI29" i="255" s="1"/>
  <c r="BI30" i="255" s="1"/>
  <c r="BI31" i="255" s="1"/>
  <c r="BI32" i="255" s="1"/>
  <c r="BI33" i="255" s="1"/>
  <c r="BI34" i="255" s="1"/>
  <c r="BI35" i="255" s="1"/>
  <c r="BI36" i="255" s="1"/>
  <c r="BI37" i="255" s="1"/>
  <c r="BI38" i="255" s="1"/>
  <c r="BI39" i="255" s="1"/>
  <c r="BI40" i="255" s="1"/>
  <c r="BI41" i="255" s="1"/>
  <c r="BI42" i="255" s="1"/>
  <c r="BI43" i="255" s="1"/>
  <c r="BI44" i="255" s="1"/>
  <c r="BI45" i="255" s="1"/>
  <c r="BI46" i="255" s="1"/>
  <c r="BI47" i="255" s="1"/>
  <c r="BI48" i="255" s="1"/>
  <c r="AC6" i="255"/>
  <c r="B14" i="255"/>
  <c r="W8" i="255"/>
  <c r="W16" i="255"/>
  <c r="AF16" i="255"/>
  <c r="AF8" i="255"/>
  <c r="N15" i="255"/>
  <c r="N3" i="255" s="1"/>
  <c r="N6" i="255"/>
  <c r="BD18" i="255"/>
  <c r="BD19" i="255" s="1"/>
  <c r="BD20" i="255" s="1"/>
  <c r="BD21" i="255" s="1"/>
  <c r="BD22" i="255" s="1"/>
  <c r="BD23" i="255" s="1"/>
  <c r="BD24" i="255" s="1"/>
  <c r="BD25" i="255" s="1"/>
  <c r="BD26" i="255" s="1"/>
  <c r="BD27" i="255" s="1"/>
  <c r="BD28" i="255" s="1"/>
  <c r="BD29" i="255" s="1"/>
  <c r="BD30" i="255" s="1"/>
  <c r="BD31" i="255" s="1"/>
  <c r="BD32" i="255" s="1"/>
  <c r="BD33" i="255" s="1"/>
  <c r="BD34" i="255" s="1"/>
  <c r="BD35" i="255" s="1"/>
  <c r="BD36" i="255" s="1"/>
  <c r="BD37" i="255" s="1"/>
  <c r="BD38" i="255" s="1"/>
  <c r="BD39" i="255" s="1"/>
  <c r="BD40" i="255" s="1"/>
  <c r="BD41" i="255" s="1"/>
  <c r="BD42" i="255" s="1"/>
  <c r="BD43" i="255" s="1"/>
  <c r="BD44" i="255" s="1"/>
  <c r="BD45" i="255" s="1"/>
  <c r="BD46" i="255" s="1"/>
  <c r="BD47" i="255" s="1"/>
  <c r="BD48" i="255" s="1"/>
  <c r="CI48" i="255" a="1"/>
  <c r="CI48" i="255" s="1"/>
  <c r="CI44" i="255" a="1"/>
  <c r="CI44" i="255" s="1"/>
  <c r="CI40" i="255" a="1"/>
  <c r="CI40" i="255" s="1"/>
  <c r="CI36" i="255" a="1"/>
  <c r="CI36" i="255" s="1"/>
  <c r="CI32" i="255" a="1"/>
  <c r="CI32" i="255" s="1"/>
  <c r="CI47" i="255" a="1"/>
  <c r="CI47" i="255" s="1"/>
  <c r="CI43" i="255" a="1"/>
  <c r="CI43" i="255" s="1"/>
  <c r="CI39" i="255" a="1"/>
  <c r="CI39" i="255" s="1"/>
  <c r="CI35" i="255" a="1"/>
  <c r="CI35" i="255" s="1"/>
  <c r="CI45" i="255" a="1"/>
  <c r="CI45" i="255" s="1"/>
  <c r="CI42" i="255" a="1"/>
  <c r="CI42" i="255" s="1"/>
  <c r="CI27" i="255" a="1"/>
  <c r="CI27" i="255" s="1"/>
  <c r="CI23" i="255" a="1"/>
  <c r="CI23" i="255" s="1"/>
  <c r="CI34" i="255" a="1"/>
  <c r="CI34" i="255" s="1"/>
  <c r="CI30" i="255" a="1"/>
  <c r="CI30" i="255" s="1"/>
  <c r="CI25" i="255" a="1"/>
  <c r="CI25" i="255" s="1"/>
  <c r="CI20" i="255" a="1"/>
  <c r="CI20" i="255" s="1"/>
  <c r="CI19" i="255" a="1"/>
  <c r="CI19" i="255" s="1"/>
  <c r="CI41" i="255" a="1"/>
  <c r="CI41" i="255" s="1"/>
  <c r="CI38" i="255" a="1"/>
  <c r="CI38" i="255" s="1"/>
  <c r="CI28" i="255" a="1"/>
  <c r="CI28" i="255" s="1"/>
  <c r="CI22" i="255" a="1"/>
  <c r="CI22" i="255" s="1"/>
  <c r="CI46" i="255" a="1"/>
  <c r="CI46" i="255" s="1"/>
  <c r="CI33" i="255" a="1"/>
  <c r="CI33" i="255" s="1"/>
  <c r="CI29" i="255" a="1"/>
  <c r="CI29" i="255" s="1"/>
  <c r="CI24" i="255" a="1"/>
  <c r="CI24" i="255" s="1"/>
  <c r="CI21" i="255" a="1"/>
  <c r="CI21" i="255" s="1"/>
  <c r="CI31" i="255" a="1"/>
  <c r="CI31" i="255" s="1"/>
  <c r="CI18" i="255" a="1"/>
  <c r="CI18" i="255" s="1"/>
  <c r="CI37" i="255" a="1"/>
  <c r="CI37" i="255" s="1"/>
  <c r="CI26" i="255" a="1"/>
  <c r="CI26" i="255" s="1"/>
  <c r="BN48" i="255" a="1"/>
  <c r="BN48" i="255" s="1"/>
  <c r="BN44" i="255" a="1"/>
  <c r="BN44" i="255" s="1"/>
  <c r="BN40" i="255" a="1"/>
  <c r="BN40" i="255" s="1"/>
  <c r="BN36" i="255" a="1"/>
  <c r="BN36" i="255" s="1"/>
  <c r="BN32" i="255" a="1"/>
  <c r="BN32" i="255" s="1"/>
  <c r="BN47" i="255" a="1"/>
  <c r="BN47" i="255" s="1"/>
  <c r="BN43" i="255" a="1"/>
  <c r="BN43" i="255" s="1"/>
  <c r="BN39" i="255" a="1"/>
  <c r="BN39" i="255" s="1"/>
  <c r="BN42" i="255" a="1"/>
  <c r="BN42" i="255" s="1"/>
  <c r="BN33" i="255" a="1"/>
  <c r="BN33" i="255" s="1"/>
  <c r="BN35" i="255" a="1"/>
  <c r="BN35" i="255" s="1"/>
  <c r="BN46" i="255" a="1"/>
  <c r="BN46" i="255" s="1"/>
  <c r="BN31" i="255" a="1"/>
  <c r="BN31" i="255" s="1"/>
  <c r="BN27" i="255" a="1"/>
  <c r="BN27" i="255" s="1"/>
  <c r="BN23" i="255" a="1"/>
  <c r="BN23" i="255" s="1"/>
  <c r="BN28" i="255" a="1"/>
  <c r="BN28" i="255" s="1"/>
  <c r="BN22" i="255" a="1"/>
  <c r="BN22" i="255" s="1"/>
  <c r="BN19" i="255" a="1"/>
  <c r="BN19" i="255" s="1"/>
  <c r="BN38" i="255" a="1"/>
  <c r="BN38" i="255" s="1"/>
  <c r="BN30" i="255" a="1"/>
  <c r="BN30" i="255" s="1"/>
  <c r="BN25" i="255" a="1"/>
  <c r="BN25" i="255" s="1"/>
  <c r="BN37" i="255" a="1"/>
  <c r="BN37" i="255" s="1"/>
  <c r="BN45" i="255" a="1"/>
  <c r="BN45" i="255" s="1"/>
  <c r="BN41" i="255" a="1"/>
  <c r="BN41" i="255" s="1"/>
  <c r="BN18" i="255" a="1"/>
  <c r="BN18" i="255" s="1"/>
  <c r="BN24" i="255" a="1"/>
  <c r="BN24" i="255" s="1"/>
  <c r="BN21" i="255" a="1"/>
  <c r="BN21" i="255" s="1"/>
  <c r="BN29" i="255" a="1"/>
  <c r="BN29" i="255" s="1"/>
  <c r="BN34" i="255" a="1"/>
  <c r="BN34" i="255" s="1"/>
  <c r="BN20" i="255" a="1"/>
  <c r="BN20" i="255" s="1"/>
  <c r="BN26" i="255" a="1"/>
  <c r="BN26" i="255" s="1"/>
  <c r="B72" i="255"/>
  <c r="E9" i="255"/>
  <c r="E17" i="255"/>
  <c r="N17" i="255"/>
  <c r="N9" i="255"/>
  <c r="W17" i="255"/>
  <c r="W9" i="255"/>
  <c r="CK45" i="255" a="1"/>
  <c r="CK45" i="255" s="1"/>
  <c r="CK41" i="255" a="1"/>
  <c r="CK41" i="255" s="1"/>
  <c r="CK37" i="255" a="1"/>
  <c r="CK37" i="255" s="1"/>
  <c r="CK33" i="255" a="1"/>
  <c r="CK33" i="255" s="1"/>
  <c r="CK47" i="255" a="1"/>
  <c r="CK47" i="255" s="1"/>
  <c r="CK43" i="255" a="1"/>
  <c r="CK43" i="255" s="1"/>
  <c r="CK39" i="255" a="1"/>
  <c r="CK39" i="255" s="1"/>
  <c r="CK35" i="255" a="1"/>
  <c r="CK35" i="255" s="1"/>
  <c r="CK27" i="255" a="1"/>
  <c r="CK27" i="255" s="1"/>
  <c r="CK23" i="255" a="1"/>
  <c r="CK23" i="255" s="1"/>
  <c r="CK42" i="255" a="1"/>
  <c r="CK42" i="255" s="1"/>
  <c r="CK31" i="255" a="1"/>
  <c r="CK31" i="255" s="1"/>
  <c r="CK29" i="255" a="1"/>
  <c r="CK29" i="255" s="1"/>
  <c r="CK24" i="255" a="1"/>
  <c r="CK24" i="255" s="1"/>
  <c r="CK18" i="255" a="1"/>
  <c r="CK18" i="255" s="1"/>
  <c r="CK48" i="255" a="1"/>
  <c r="CK48" i="255" s="1"/>
  <c r="CK36" i="255" a="1"/>
  <c r="CK36" i="255" s="1"/>
  <c r="CK46" i="255" a="1"/>
  <c r="CK46" i="255" s="1"/>
  <c r="CK26" i="255" a="1"/>
  <c r="CK26" i="255" s="1"/>
  <c r="CK40" i="255" a="1"/>
  <c r="CK40" i="255" s="1"/>
  <c r="CK32" i="255" a="1"/>
  <c r="CK32" i="255" s="1"/>
  <c r="CK34" i="255" a="1"/>
  <c r="CK34" i="255" s="1"/>
  <c r="CK30" i="255" a="1"/>
  <c r="CK30" i="255" s="1"/>
  <c r="CK38" i="255" a="1"/>
  <c r="CK38" i="255" s="1"/>
  <c r="CK19" i="255" a="1"/>
  <c r="CK19" i="255" s="1"/>
  <c r="CK22" i="255" a="1"/>
  <c r="CK22" i="255" s="1"/>
  <c r="CK25" i="255" a="1"/>
  <c r="CK25" i="255" s="1"/>
  <c r="CK28" i="255" a="1"/>
  <c r="CK28" i="255" s="1"/>
  <c r="CK44" i="255" a="1"/>
  <c r="CK44" i="255" s="1"/>
  <c r="CK21" i="255" a="1"/>
  <c r="CK21" i="255" s="1"/>
  <c r="CK20" i="255" a="1"/>
  <c r="CK20" i="255" s="1"/>
  <c r="AF9" i="255"/>
  <c r="AF17" i="255"/>
  <c r="H12" i="255"/>
  <c r="H16" i="255"/>
  <c r="H8" i="255"/>
  <c r="CG45" i="255" a="1"/>
  <c r="CG45" i="255" s="1"/>
  <c r="CG41" i="255" a="1"/>
  <c r="CG41" i="255" s="1"/>
  <c r="CG37" i="255" a="1"/>
  <c r="CG37" i="255" s="1"/>
  <c r="CG33" i="255" a="1"/>
  <c r="CG33" i="255" s="1"/>
  <c r="CG48" i="255" a="1"/>
  <c r="CG48" i="255" s="1"/>
  <c r="CG44" i="255" a="1"/>
  <c r="CG44" i="255" s="1"/>
  <c r="CG40" i="255" a="1"/>
  <c r="CG40" i="255" s="1"/>
  <c r="CG28" i="255" a="1"/>
  <c r="CG28" i="255" s="1"/>
  <c r="CG24" i="255" a="1"/>
  <c r="CG24" i="255" s="1"/>
  <c r="CG20" i="255" a="1"/>
  <c r="CG20" i="255" s="1"/>
  <c r="CG35" i="255" a="1"/>
  <c r="CG35" i="255" s="1"/>
  <c r="CG34" i="255" a="1"/>
  <c r="CG34" i="255" s="1"/>
  <c r="CG31" i="255" a="1"/>
  <c r="CG31" i="255" s="1"/>
  <c r="CG39" i="255" a="1"/>
  <c r="CG39" i="255" s="1"/>
  <c r="CG30" i="255" a="1"/>
  <c r="CG30" i="255" s="1"/>
  <c r="CG25" i="255" a="1"/>
  <c r="CG25" i="255" s="1"/>
  <c r="CG47" i="255" a="1"/>
  <c r="CG47" i="255" s="1"/>
  <c r="CG38" i="255" a="1"/>
  <c r="CG38" i="255" s="1"/>
  <c r="CG36" i="255" a="1"/>
  <c r="CG36" i="255" s="1"/>
  <c r="CG43" i="255" a="1"/>
  <c r="CG43" i="255" s="1"/>
  <c r="CG42" i="255" a="1"/>
  <c r="CG42" i="255" s="1"/>
  <c r="CG21" i="255" a="1"/>
  <c r="CG21" i="255" s="1"/>
  <c r="CG26" i="255" a="1"/>
  <c r="CG26" i="255" s="1"/>
  <c r="CG29" i="255" a="1"/>
  <c r="CG29" i="255" s="1"/>
  <c r="CG23" i="255" a="1"/>
  <c r="CG23" i="255" s="1"/>
  <c r="CG46" i="255" a="1"/>
  <c r="CG46" i="255" s="1"/>
  <c r="CG27" i="255" a="1"/>
  <c r="CG27" i="255" s="1"/>
  <c r="CG19" i="255" a="1"/>
  <c r="CG19" i="255" s="1"/>
  <c r="CG18" i="255" a="1"/>
  <c r="CG18" i="255" s="1"/>
  <c r="CG32" i="255" a="1"/>
  <c r="CG32" i="255" s="1"/>
  <c r="CG22" i="255" a="1"/>
  <c r="CG22" i="255" s="1"/>
  <c r="CC48" i="255" a="1"/>
  <c r="CC48" i="255" s="1"/>
  <c r="CC44" i="255" a="1"/>
  <c r="CC44" i="255" s="1"/>
  <c r="CC40" i="255" a="1"/>
  <c r="CC40" i="255" s="1"/>
  <c r="CC36" i="255" a="1"/>
  <c r="CC36" i="255" s="1"/>
  <c r="CC32" i="255" a="1"/>
  <c r="CC32" i="255" s="1"/>
  <c r="CC46" i="255" a="1"/>
  <c r="CC46" i="255" s="1"/>
  <c r="CC42" i="255" a="1"/>
  <c r="CC42" i="255" s="1"/>
  <c r="CC38" i="255" a="1"/>
  <c r="CC38" i="255" s="1"/>
  <c r="CC34" i="255" a="1"/>
  <c r="CC34" i="255" s="1"/>
  <c r="CC45" i="255" a="1"/>
  <c r="CC45" i="255" s="1"/>
  <c r="CC47" i="255" a="1"/>
  <c r="CC47" i="255" s="1"/>
  <c r="CC30" i="255" a="1"/>
  <c r="CC30" i="255" s="1"/>
  <c r="CC26" i="255" a="1"/>
  <c r="CC26" i="255" s="1"/>
  <c r="CC22" i="255" a="1"/>
  <c r="CC22" i="255" s="1"/>
  <c r="CC39" i="255" a="1"/>
  <c r="CC39" i="255" s="1"/>
  <c r="CC41" i="255" a="1"/>
  <c r="CC41" i="255" s="1"/>
  <c r="CC33" i="255" a="1"/>
  <c r="CC33" i="255" s="1"/>
  <c r="CC37" i="255" a="1"/>
  <c r="CC37" i="255" s="1"/>
  <c r="CC27" i="255" a="1"/>
  <c r="CC27" i="255" s="1"/>
  <c r="CC21" i="255" a="1"/>
  <c r="CC21" i="255" s="1"/>
  <c r="CC25" i="255" a="1"/>
  <c r="CC25" i="255" s="1"/>
  <c r="CC20" i="255" a="1"/>
  <c r="CC20" i="255" s="1"/>
  <c r="CC31" i="255" a="1"/>
  <c r="CC31" i="255" s="1"/>
  <c r="CC35" i="255" a="1"/>
  <c r="CC35" i="255" s="1"/>
  <c r="CC29" i="255" a="1"/>
  <c r="CC29" i="255" s="1"/>
  <c r="CC24" i="255" a="1"/>
  <c r="CC24" i="255" s="1"/>
  <c r="CC28" i="255" a="1"/>
  <c r="CC28" i="255" s="1"/>
  <c r="CC43" i="255" a="1"/>
  <c r="CC43" i="255" s="1"/>
  <c r="CC18" i="255" a="1"/>
  <c r="CC18" i="255" s="1"/>
  <c r="CC23" i="255" a="1"/>
  <c r="CC23" i="255" s="1"/>
  <c r="CC19" i="255" a="1"/>
  <c r="CC19" i="255" s="1"/>
  <c r="BK18" i="255"/>
  <c r="BK19" i="255" s="1"/>
  <c r="BK20" i="255" s="1"/>
  <c r="BK21" i="255" s="1"/>
  <c r="BK22" i="255" s="1"/>
  <c r="BK23" i="255" s="1"/>
  <c r="BK24" i="255" s="1"/>
  <c r="BK25" i="255" s="1"/>
  <c r="BK26" i="255" s="1"/>
  <c r="BK27" i="255" s="1"/>
  <c r="BK28" i="255" s="1"/>
  <c r="BK29" i="255" s="1"/>
  <c r="BK30" i="255" s="1"/>
  <c r="BK31" i="255" s="1"/>
  <c r="BK32" i="255" s="1"/>
  <c r="BK33" i="255" s="1"/>
  <c r="BK34" i="255" s="1"/>
  <c r="BK35" i="255" s="1"/>
  <c r="BK36" i="255" s="1"/>
  <c r="BK37" i="255" s="1"/>
  <c r="BK38" i="255" s="1"/>
  <c r="BK39" i="255" s="1"/>
  <c r="BK40" i="255" s="1"/>
  <c r="BK41" i="255" s="1"/>
  <c r="BK42" i="255" s="1"/>
  <c r="BK43" i="255" s="1"/>
  <c r="BK44" i="255" s="1"/>
  <c r="BK45" i="255" s="1"/>
  <c r="BK46" i="255" s="1"/>
  <c r="BK47" i="255" s="1"/>
  <c r="BK48" i="255" s="1"/>
  <c r="AI15" i="255"/>
  <c r="AI3" i="255" s="1"/>
  <c r="AI6" i="255"/>
  <c r="E6" i="255"/>
  <c r="B18" i="255"/>
  <c r="AN18" i="255"/>
  <c r="AN19" i="255" s="1"/>
  <c r="AN20" i="255" s="1"/>
  <c r="AN21" i="255" s="1"/>
  <c r="AN22" i="255" s="1"/>
  <c r="AN23" i="255" s="1"/>
  <c r="AN24" i="255" s="1"/>
  <c r="AN25" i="255" s="1"/>
  <c r="AN26" i="255" s="1"/>
  <c r="AN27" i="255" s="1"/>
  <c r="AN28" i="255" s="1"/>
  <c r="AN29" i="255" s="1"/>
  <c r="AN30" i="255" s="1"/>
  <c r="AN31" i="255" s="1"/>
  <c r="AN32" i="255" s="1"/>
  <c r="AN33" i="255" s="1"/>
  <c r="AN34" i="255" s="1"/>
  <c r="AN35" i="255" s="1"/>
  <c r="AN36" i="255" s="1"/>
  <c r="AN37" i="255" s="1"/>
  <c r="AN38" i="255" s="1"/>
  <c r="AN39" i="255" s="1"/>
  <c r="AN40" i="255" s="1"/>
  <c r="AN41" i="255" s="1"/>
  <c r="AN42" i="255" s="1"/>
  <c r="AN43" i="255" s="1"/>
  <c r="AN44" i="255" s="1"/>
  <c r="AN45" i="255" s="1"/>
  <c r="AN46" i="255" s="1"/>
  <c r="AN47" i="255" s="1"/>
  <c r="AN48" i="255" s="1"/>
  <c r="AO18" i="255" s="1"/>
  <c r="AO19" i="255" s="1"/>
  <c r="AO20" i="255" s="1"/>
  <c r="AO21" i="255" s="1"/>
  <c r="AO22" i="255" s="1"/>
  <c r="AO23" i="255" s="1"/>
  <c r="AO24" i="255" s="1"/>
  <c r="AO25" i="255" s="1"/>
  <c r="AO26" i="255" s="1"/>
  <c r="AO27" i="255" s="1"/>
  <c r="AO28" i="255" s="1"/>
  <c r="AO29" i="255" s="1"/>
  <c r="AO30" i="255" s="1"/>
  <c r="AO31" i="255" s="1"/>
  <c r="AO32" i="255" s="1"/>
  <c r="AO33" i="255" s="1"/>
  <c r="AO34" i="255" s="1"/>
  <c r="AO35" i="255" s="1"/>
  <c r="AO36" i="255" s="1"/>
  <c r="AO37" i="255" s="1"/>
  <c r="AO38" i="255" s="1"/>
  <c r="AO39" i="255" s="1"/>
  <c r="AO40" i="255" s="1"/>
  <c r="AO41" i="255" s="1"/>
  <c r="AO42" i="255" s="1"/>
  <c r="AO43" i="255" s="1"/>
  <c r="AO44" i="255" s="1"/>
  <c r="AO45" i="255" s="1"/>
  <c r="AO46" i="255" s="1"/>
  <c r="AO47" i="255" s="1"/>
  <c r="AO48" i="255" s="1"/>
  <c r="AP18" i="255" s="1"/>
  <c r="AP19" i="255" s="1"/>
  <c r="AP20" i="255" s="1"/>
  <c r="AP21" i="255" s="1"/>
  <c r="AP22" i="255" s="1"/>
  <c r="AP23" i="255" s="1"/>
  <c r="AP24" i="255" s="1"/>
  <c r="AP25" i="255" s="1"/>
  <c r="AP26" i="255" s="1"/>
  <c r="AP27" i="255" s="1"/>
  <c r="AP28" i="255" s="1"/>
  <c r="AP29" i="255" s="1"/>
  <c r="AP30" i="255" s="1"/>
  <c r="AP31" i="255" s="1"/>
  <c r="AP32" i="255" s="1"/>
  <c r="AP33" i="255" s="1"/>
  <c r="AP34" i="255" s="1"/>
  <c r="AP35" i="255" s="1"/>
  <c r="AP36" i="255" s="1"/>
  <c r="AP37" i="255" s="1"/>
  <c r="AP38" i="255" s="1"/>
  <c r="AP39" i="255" s="1"/>
  <c r="AP40" i="255" s="1"/>
  <c r="AP41" i="255" s="1"/>
  <c r="AP42" i="255" s="1"/>
  <c r="AP43" i="255" s="1"/>
  <c r="AP44" i="255" s="1"/>
  <c r="AP45" i="255" s="1"/>
  <c r="AP46" i="255" s="1"/>
  <c r="AP47" i="255" s="1"/>
  <c r="AP48" i="255" s="1"/>
  <c r="AQ18" i="255" s="1"/>
  <c r="AQ19" i="255" s="1"/>
  <c r="AQ20" i="255" s="1"/>
  <c r="AQ21" i="255" s="1"/>
  <c r="AQ22" i="255" s="1"/>
  <c r="AQ23" i="255" s="1"/>
  <c r="AQ24" i="255" s="1"/>
  <c r="AQ25" i="255" s="1"/>
  <c r="AQ26" i="255" s="1"/>
  <c r="AQ27" i="255" s="1"/>
  <c r="AQ28" i="255" s="1"/>
  <c r="AQ29" i="255" s="1"/>
  <c r="AQ30" i="255" s="1"/>
  <c r="AQ31" i="255" s="1"/>
  <c r="AQ32" i="255" s="1"/>
  <c r="AQ33" i="255" s="1"/>
  <c r="AQ34" i="255" s="1"/>
  <c r="AQ35" i="255" s="1"/>
  <c r="AQ36" i="255" s="1"/>
  <c r="AQ37" i="255" s="1"/>
  <c r="AQ38" i="255" s="1"/>
  <c r="AQ39" i="255" s="1"/>
  <c r="AQ40" i="255" s="1"/>
  <c r="AQ41" i="255" s="1"/>
  <c r="AQ42" i="255" s="1"/>
  <c r="AQ43" i="255" s="1"/>
  <c r="AQ44" i="255" s="1"/>
  <c r="AQ45" i="255" s="1"/>
  <c r="AQ46" i="255" s="1"/>
  <c r="AQ47" i="255" s="1"/>
  <c r="AQ48" i="255" s="1"/>
  <c r="AR18" i="255" s="1"/>
  <c r="AR19" i="255" s="1"/>
  <c r="AR20" i="255" s="1"/>
  <c r="AR21" i="255" s="1"/>
  <c r="AR22" i="255" s="1"/>
  <c r="AR23" i="255" s="1"/>
  <c r="AR24" i="255" s="1"/>
  <c r="AR25" i="255" s="1"/>
  <c r="AR26" i="255" s="1"/>
  <c r="AR27" i="255" s="1"/>
  <c r="AR28" i="255" s="1"/>
  <c r="AR29" i="255" s="1"/>
  <c r="AR30" i="255" s="1"/>
  <c r="AR31" i="255" s="1"/>
  <c r="AR32" i="255" s="1"/>
  <c r="AR33" i="255" s="1"/>
  <c r="AR34" i="255" s="1"/>
  <c r="AR35" i="255" s="1"/>
  <c r="AR36" i="255" s="1"/>
  <c r="AR37" i="255" s="1"/>
  <c r="AR38" i="255" s="1"/>
  <c r="AR39" i="255" s="1"/>
  <c r="AR40" i="255" s="1"/>
  <c r="AR41" i="255" s="1"/>
  <c r="AR42" i="255" s="1"/>
  <c r="AR43" i="255" s="1"/>
  <c r="AR44" i="255" s="1"/>
  <c r="AR45" i="255" s="1"/>
  <c r="AR46" i="255" s="1"/>
  <c r="AR47" i="255" s="1"/>
  <c r="AR48" i="255" s="1"/>
  <c r="AS18" i="255" s="1"/>
  <c r="AS19" i="255" s="1"/>
  <c r="AS20" i="255" s="1"/>
  <c r="AS21" i="255" s="1"/>
  <c r="AS22" i="255" s="1"/>
  <c r="AS23" i="255" s="1"/>
  <c r="AS24" i="255" s="1"/>
  <c r="AS25" i="255" s="1"/>
  <c r="AS26" i="255" s="1"/>
  <c r="AS27" i="255" s="1"/>
  <c r="AS28" i="255" s="1"/>
  <c r="AS29" i="255" s="1"/>
  <c r="AS30" i="255" s="1"/>
  <c r="AS31" i="255" s="1"/>
  <c r="AS32" i="255" s="1"/>
  <c r="AS33" i="255" s="1"/>
  <c r="AS34" i="255" s="1"/>
  <c r="AS35" i="255" s="1"/>
  <c r="AS36" i="255" s="1"/>
  <c r="AS37" i="255" s="1"/>
  <c r="AS38" i="255" s="1"/>
  <c r="AS39" i="255" s="1"/>
  <c r="AS40" i="255" s="1"/>
  <c r="AS41" i="255" s="1"/>
  <c r="AS42" i="255" s="1"/>
  <c r="AS43" i="255" s="1"/>
  <c r="AS44" i="255" s="1"/>
  <c r="AS45" i="255" s="1"/>
  <c r="AS46" i="255" s="1"/>
  <c r="AS47" i="255" s="1"/>
  <c r="AS48" i="255" s="1"/>
  <c r="AT18" i="255" s="1"/>
  <c r="AT19" i="255" s="1"/>
  <c r="AT20" i="255" s="1"/>
  <c r="AT21" i="255" s="1"/>
  <c r="AT22" i="255" s="1"/>
  <c r="AT23" i="255" s="1"/>
  <c r="AT24" i="255" s="1"/>
  <c r="AT25" i="255" s="1"/>
  <c r="AT26" i="255" s="1"/>
  <c r="AT27" i="255" s="1"/>
  <c r="AT28" i="255" s="1"/>
  <c r="AT29" i="255" s="1"/>
  <c r="AT30" i="255" s="1"/>
  <c r="AT31" i="255" s="1"/>
  <c r="AT32" i="255" s="1"/>
  <c r="AT33" i="255" s="1"/>
  <c r="AT34" i="255" s="1"/>
  <c r="AT35" i="255" s="1"/>
  <c r="AT36" i="255" s="1"/>
  <c r="AT37" i="255" s="1"/>
  <c r="AT38" i="255" s="1"/>
  <c r="AT39" i="255" s="1"/>
  <c r="AT40" i="255" s="1"/>
  <c r="AT41" i="255" s="1"/>
  <c r="AT42" i="255" s="1"/>
  <c r="AT43" i="255" s="1"/>
  <c r="AT44" i="255" s="1"/>
  <c r="AT45" i="255" s="1"/>
  <c r="AT46" i="255" s="1"/>
  <c r="AT47" i="255" s="1"/>
  <c r="AT48" i="255" s="1"/>
  <c r="AU18" i="255" s="1"/>
  <c r="AU19" i="255" s="1"/>
  <c r="AU20" i="255" s="1"/>
  <c r="AU21" i="255" s="1"/>
  <c r="AU22" i="255" s="1"/>
  <c r="AU23" i="255" s="1"/>
  <c r="AU24" i="255" s="1"/>
  <c r="AU25" i="255" s="1"/>
  <c r="AU26" i="255" s="1"/>
  <c r="AU27" i="255" s="1"/>
  <c r="AU28" i="255" s="1"/>
  <c r="AU29" i="255" s="1"/>
  <c r="AU30" i="255" s="1"/>
  <c r="AU31" i="255" s="1"/>
  <c r="AU32" i="255" s="1"/>
  <c r="AU33" i="255" s="1"/>
  <c r="AU34" i="255" s="1"/>
  <c r="AU35" i="255" s="1"/>
  <c r="AU36" i="255" s="1"/>
  <c r="AU37" i="255" s="1"/>
  <c r="AU38" i="255" s="1"/>
  <c r="AU39" i="255" s="1"/>
  <c r="AU40" i="255" s="1"/>
  <c r="AU41" i="255" s="1"/>
  <c r="AU42" i="255" s="1"/>
  <c r="AU43" i="255" s="1"/>
  <c r="AU44" i="255" s="1"/>
  <c r="AU45" i="255" s="1"/>
  <c r="AU46" i="255" s="1"/>
  <c r="AU47" i="255" s="1"/>
  <c r="AU48" i="255" s="1"/>
  <c r="AV18" i="255" s="1"/>
  <c r="AV19" i="255" s="1"/>
  <c r="AV20" i="255" s="1"/>
  <c r="AV21" i="255" s="1"/>
  <c r="AV22" i="255" s="1"/>
  <c r="AV23" i="255" s="1"/>
  <c r="AV24" i="255" s="1"/>
  <c r="AV25" i="255" s="1"/>
  <c r="AV26" i="255" s="1"/>
  <c r="AV27" i="255" s="1"/>
  <c r="AV28" i="255" s="1"/>
  <c r="AV29" i="255" s="1"/>
  <c r="AV30" i="255" s="1"/>
  <c r="AV31" i="255" s="1"/>
  <c r="AV32" i="255" s="1"/>
  <c r="AV33" i="255" s="1"/>
  <c r="AV34" i="255" s="1"/>
  <c r="AV35" i="255" s="1"/>
  <c r="AV36" i="255" s="1"/>
  <c r="AV37" i="255" s="1"/>
  <c r="AV38" i="255" s="1"/>
  <c r="AV39" i="255" s="1"/>
  <c r="AV40" i="255" s="1"/>
  <c r="AV41" i="255" s="1"/>
  <c r="AV42" i="255" s="1"/>
  <c r="AV43" i="255" s="1"/>
  <c r="AV44" i="255" s="1"/>
  <c r="AV45" i="255" s="1"/>
  <c r="AV46" i="255" s="1"/>
  <c r="AV47" i="255" s="1"/>
  <c r="AV48" i="255" s="1"/>
  <c r="AW18" i="255" s="1"/>
  <c r="AW19" i="255" s="1"/>
  <c r="AW20" i="255" s="1"/>
  <c r="AW21" i="255" s="1"/>
  <c r="AW22" i="255" s="1"/>
  <c r="AW23" i="255" s="1"/>
  <c r="AW24" i="255" s="1"/>
  <c r="AW25" i="255" s="1"/>
  <c r="AW26" i="255" s="1"/>
  <c r="AW27" i="255" s="1"/>
  <c r="AW28" i="255" s="1"/>
  <c r="AW29" i="255" s="1"/>
  <c r="AW30" i="255" s="1"/>
  <c r="AW31" i="255" s="1"/>
  <c r="AW32" i="255" s="1"/>
  <c r="AW33" i="255" s="1"/>
  <c r="AW34" i="255" s="1"/>
  <c r="AW35" i="255" s="1"/>
  <c r="AW36" i="255" s="1"/>
  <c r="AW37" i="255" s="1"/>
  <c r="AW38" i="255" s="1"/>
  <c r="AW39" i="255" s="1"/>
  <c r="AW40" i="255" s="1"/>
  <c r="AW41" i="255" s="1"/>
  <c r="AW42" i="255" s="1"/>
  <c r="AW43" i="255" s="1"/>
  <c r="AW44" i="255" s="1"/>
  <c r="AW45" i="255" s="1"/>
  <c r="AW46" i="255" s="1"/>
  <c r="AW47" i="255" s="1"/>
  <c r="AW48" i="255" s="1"/>
  <c r="AX18" i="255" s="1"/>
  <c r="AX19" i="255" s="1"/>
  <c r="AX20" i="255" s="1"/>
  <c r="AX21" i="255" s="1"/>
  <c r="AX22" i="255" s="1"/>
  <c r="AX23" i="255" s="1"/>
  <c r="AX24" i="255" s="1"/>
  <c r="AX25" i="255" s="1"/>
  <c r="AX26" i="255" s="1"/>
  <c r="AX27" i="255" s="1"/>
  <c r="AX28" i="255" s="1"/>
  <c r="AX29" i="255" s="1"/>
  <c r="AX30" i="255" s="1"/>
  <c r="AX31" i="255" s="1"/>
  <c r="AX32" i="255" s="1"/>
  <c r="AX33" i="255" s="1"/>
  <c r="AX34" i="255" s="1"/>
  <c r="AX35" i="255" s="1"/>
  <c r="AX36" i="255" s="1"/>
  <c r="AX37" i="255" s="1"/>
  <c r="AX38" i="255" s="1"/>
  <c r="AX39" i="255" s="1"/>
  <c r="AX40" i="255" s="1"/>
  <c r="AX41" i="255" s="1"/>
  <c r="AX42" i="255" s="1"/>
  <c r="AX43" i="255" s="1"/>
  <c r="AX44" i="255" s="1"/>
  <c r="AX45" i="255" s="1"/>
  <c r="AX46" i="255" s="1"/>
  <c r="AX47" i="255" s="1"/>
  <c r="AX48" i="255" s="1"/>
  <c r="AY18" i="255" s="1"/>
  <c r="AY19" i="255" s="1"/>
  <c r="AY20" i="255" s="1"/>
  <c r="AY21" i="255" s="1"/>
  <c r="AY22" i="255" s="1"/>
  <c r="AY23" i="255" s="1"/>
  <c r="AY24" i="255" s="1"/>
  <c r="AY25" i="255" s="1"/>
  <c r="AY26" i="255" s="1"/>
  <c r="AY27" i="255" s="1"/>
  <c r="AY28" i="255" s="1"/>
  <c r="AY29" i="255" s="1"/>
  <c r="AY30" i="255" s="1"/>
  <c r="AY31" i="255" s="1"/>
  <c r="AY32" i="255" s="1"/>
  <c r="AY33" i="255" s="1"/>
  <c r="AY34" i="255" s="1"/>
  <c r="AY35" i="255" s="1"/>
  <c r="AY36" i="255" s="1"/>
  <c r="AY37" i="255" s="1"/>
  <c r="AY38" i="255" s="1"/>
  <c r="AY39" i="255" s="1"/>
  <c r="AY40" i="255" s="1"/>
  <c r="AY41" i="255" s="1"/>
  <c r="AY42" i="255" s="1"/>
  <c r="AY43" i="255" s="1"/>
  <c r="AY44" i="255" s="1"/>
  <c r="AY45" i="255" s="1"/>
  <c r="AY46" i="255" s="1"/>
  <c r="AY47" i="255" s="1"/>
  <c r="AY48" i="255" s="1"/>
  <c r="E15" i="255"/>
  <c r="BA18" i="255"/>
  <c r="BA19" i="255" s="1"/>
  <c r="BA20" i="255" s="1"/>
  <c r="BA21" i="255" s="1"/>
  <c r="BA22" i="255" s="1"/>
  <c r="BA23" i="255" s="1"/>
  <c r="BA24" i="255" s="1"/>
  <c r="BA25" i="255" s="1"/>
  <c r="BA26" i="255" s="1"/>
  <c r="BA27" i="255" s="1"/>
  <c r="BA28" i="255" s="1"/>
  <c r="BA29" i="255" s="1"/>
  <c r="BA30" i="255" s="1"/>
  <c r="BA31" i="255" s="1"/>
  <c r="BA32" i="255" s="1"/>
  <c r="BA33" i="255" s="1"/>
  <c r="BA34" i="255" s="1"/>
  <c r="BA35" i="255" s="1"/>
  <c r="BA36" i="255" s="1"/>
  <c r="BA37" i="255" s="1"/>
  <c r="BA38" i="255" s="1"/>
  <c r="BA39" i="255" s="1"/>
  <c r="BA40" i="255" s="1"/>
  <c r="BA41" i="255" s="1"/>
  <c r="BA42" i="255" s="1"/>
  <c r="BA43" i="255" s="1"/>
  <c r="BA44" i="255" s="1"/>
  <c r="BA45" i="255" s="1"/>
  <c r="BA46" i="255" s="1"/>
  <c r="BA47" i="255" s="1"/>
  <c r="BA48" i="255" s="1"/>
  <c r="A4" i="255"/>
  <c r="B73" i="255"/>
  <c r="AI16" i="255"/>
  <c r="AI8" i="255"/>
  <c r="BQ47" i="255" a="1"/>
  <c r="BQ47" i="255" s="1"/>
  <c r="BQ43" i="255" a="1"/>
  <c r="BQ43" i="255" s="1"/>
  <c r="BQ39" i="255" a="1"/>
  <c r="BQ39" i="255" s="1"/>
  <c r="BQ35" i="255" a="1"/>
  <c r="BQ35" i="255" s="1"/>
  <c r="BQ46" i="255" a="1"/>
  <c r="BQ46" i="255" s="1"/>
  <c r="BQ42" i="255" a="1"/>
  <c r="BQ42" i="255" s="1"/>
  <c r="BQ38" i="255" a="1"/>
  <c r="BQ38" i="255" s="1"/>
  <c r="BQ30" i="255" a="1"/>
  <c r="BQ30" i="255" s="1"/>
  <c r="BQ26" i="255" a="1"/>
  <c r="BQ26" i="255" s="1"/>
  <c r="BQ22" i="255" a="1"/>
  <c r="BQ22" i="255" s="1"/>
  <c r="BQ40" i="255" a="1"/>
  <c r="BQ40" i="255" s="1"/>
  <c r="BQ36" i="255" a="1"/>
  <c r="BQ36" i="255" s="1"/>
  <c r="BQ31" i="255" a="1"/>
  <c r="BQ31" i="255" s="1"/>
  <c r="BQ37" i="255" a="1"/>
  <c r="BQ37" i="255" s="1"/>
  <c r="BQ45" i="255" a="1"/>
  <c r="BQ45" i="255" s="1"/>
  <c r="BQ34" i="255" a="1"/>
  <c r="BQ34" i="255" s="1"/>
  <c r="BQ48" i="255" a="1"/>
  <c r="BQ48" i="255" s="1"/>
  <c r="BQ33" i="255" a="1"/>
  <c r="BQ33" i="255" s="1"/>
  <c r="BQ18" i="255" a="1"/>
  <c r="BQ18" i="255" s="1"/>
  <c r="BQ25" i="255" a="1"/>
  <c r="BQ25" i="255" s="1"/>
  <c r="BQ32" i="255" a="1"/>
  <c r="BQ32" i="255" s="1"/>
  <c r="BQ27" i="255" a="1"/>
  <c r="BQ27" i="255" s="1"/>
  <c r="BQ28" i="255" a="1"/>
  <c r="BQ28" i="255" s="1"/>
  <c r="BQ23" i="255" a="1"/>
  <c r="BQ23" i="255" s="1"/>
  <c r="BQ19" i="255" a="1"/>
  <c r="BQ19" i="255" s="1"/>
  <c r="BQ21" i="255" a="1"/>
  <c r="BQ21" i="255" s="1"/>
  <c r="BQ20" i="255" a="1"/>
  <c r="BQ20" i="255" s="1"/>
  <c r="BQ29" i="255" a="1"/>
  <c r="BQ29" i="255" s="1"/>
  <c r="BQ44" i="255" a="1"/>
  <c r="BQ44" i="255" s="1"/>
  <c r="BQ41" i="255" a="1"/>
  <c r="BQ41" i="255" s="1"/>
  <c r="BQ24" i="255" a="1"/>
  <c r="BQ24" i="255" s="1"/>
  <c r="T6" i="255"/>
  <c r="BF18" i="255"/>
  <c r="BF19" i="255" s="1"/>
  <c r="BF20" i="255" s="1"/>
  <c r="BF21" i="255" s="1"/>
  <c r="BF22" i="255" s="1"/>
  <c r="BF23" i="255" s="1"/>
  <c r="BF24" i="255" s="1"/>
  <c r="BF25" i="255" s="1"/>
  <c r="BF26" i="255" s="1"/>
  <c r="BF27" i="255" s="1"/>
  <c r="BF28" i="255" s="1"/>
  <c r="BF29" i="255" s="1"/>
  <c r="BF30" i="255" s="1"/>
  <c r="BF31" i="255" s="1"/>
  <c r="BF32" i="255" s="1"/>
  <c r="BF33" i="255" s="1"/>
  <c r="BF34" i="255" s="1"/>
  <c r="BF35" i="255" s="1"/>
  <c r="BF36" i="255" s="1"/>
  <c r="BF37" i="255" s="1"/>
  <c r="BF38" i="255" s="1"/>
  <c r="BF39" i="255" s="1"/>
  <c r="BF40" i="255" s="1"/>
  <c r="BF41" i="255" s="1"/>
  <c r="BF42" i="255" s="1"/>
  <c r="BF43" i="255" s="1"/>
  <c r="BF44" i="255" s="1"/>
  <c r="BF45" i="255" s="1"/>
  <c r="BF46" i="255" s="1"/>
  <c r="BF47" i="255" s="1"/>
  <c r="BF48" i="255" s="1"/>
  <c r="T15" i="255"/>
  <c r="T3" i="255" s="1"/>
  <c r="Q17" i="255"/>
  <c r="Q9" i="255"/>
  <c r="BX48" i="255" a="1"/>
  <c r="BX48" i="255" s="1"/>
  <c r="BX44" i="255" a="1"/>
  <c r="BX44" i="255" s="1"/>
  <c r="BX40" i="255" a="1"/>
  <c r="BX40" i="255" s="1"/>
  <c r="BX36" i="255" a="1"/>
  <c r="BX36" i="255" s="1"/>
  <c r="BX32" i="255" a="1"/>
  <c r="BX32" i="255" s="1"/>
  <c r="BX47" i="255" a="1"/>
  <c r="BX47" i="255" s="1"/>
  <c r="BX43" i="255" a="1"/>
  <c r="BX43" i="255" s="1"/>
  <c r="BX39" i="255" a="1"/>
  <c r="BX39" i="255" s="1"/>
  <c r="BX34" i="255" a="1"/>
  <c r="BX34" i="255" s="1"/>
  <c r="BX37" i="255" a="1"/>
  <c r="BX37" i="255" s="1"/>
  <c r="BX38" i="255" a="1"/>
  <c r="BX38" i="255" s="1"/>
  <c r="BX31" i="255" a="1"/>
  <c r="BX31" i="255" s="1"/>
  <c r="BX27" i="255" a="1"/>
  <c r="BX27" i="255" s="1"/>
  <c r="BX23" i="255" a="1"/>
  <c r="BX23" i="255" s="1"/>
  <c r="BX29" i="255" a="1"/>
  <c r="BX29" i="255" s="1"/>
  <c r="BX24" i="255" a="1"/>
  <c r="BX24" i="255" s="1"/>
  <c r="BX19" i="255" a="1"/>
  <c r="BX19" i="255" s="1"/>
  <c r="BX46" i="255" a="1"/>
  <c r="BX46" i="255" s="1"/>
  <c r="BX42" i="255" a="1"/>
  <c r="BX42" i="255" s="1"/>
  <c r="BX33" i="255" a="1"/>
  <c r="BX33" i="255" s="1"/>
  <c r="BX41" i="255" a="1"/>
  <c r="BX41" i="255" s="1"/>
  <c r="BX26" i="255" a="1"/>
  <c r="BX26" i="255" s="1"/>
  <c r="BX21" i="255" a="1"/>
  <c r="BX21" i="255" s="1"/>
  <c r="BX35" i="255" a="1"/>
  <c r="BX35" i="255" s="1"/>
  <c r="BX28" i="255" a="1"/>
  <c r="BX28" i="255" s="1"/>
  <c r="BX20" i="255" a="1"/>
  <c r="BX20" i="255" s="1"/>
  <c r="BX22" i="255" a="1"/>
  <c r="BX22" i="255" s="1"/>
  <c r="BX18" i="255" a="1"/>
  <c r="BX18" i="255" s="1"/>
  <c r="BX30" i="255" a="1"/>
  <c r="BX30" i="255" s="1"/>
  <c r="BX45" i="255" a="1"/>
  <c r="BX45" i="255" s="1"/>
  <c r="BX25" i="255" a="1"/>
  <c r="BX25" i="255" s="1"/>
  <c r="Q10" i="254"/>
  <c r="K15" i="255"/>
  <c r="K3" i="255" s="1"/>
  <c r="K6" i="255"/>
  <c r="BC18" i="255"/>
  <c r="BC19" i="255" s="1"/>
  <c r="BC20" i="255" s="1"/>
  <c r="BC21" i="255" s="1"/>
  <c r="BC22" i="255" s="1"/>
  <c r="BC23" i="255" s="1"/>
  <c r="BC24" i="255" s="1"/>
  <c r="BC25" i="255" s="1"/>
  <c r="BC26" i="255" s="1"/>
  <c r="BC27" i="255" s="1"/>
  <c r="BC28" i="255" s="1"/>
  <c r="BC29" i="255" s="1"/>
  <c r="BC30" i="255" s="1"/>
  <c r="BC31" i="255" s="1"/>
  <c r="BC32" i="255" s="1"/>
  <c r="BC33" i="255" s="1"/>
  <c r="BC34" i="255" s="1"/>
  <c r="BC35" i="255" s="1"/>
  <c r="BC36" i="255" s="1"/>
  <c r="BC37" i="255" s="1"/>
  <c r="BC38" i="255" s="1"/>
  <c r="BC39" i="255" s="1"/>
  <c r="BC40" i="255" s="1"/>
  <c r="BC41" i="255" s="1"/>
  <c r="BC42" i="255" s="1"/>
  <c r="BC43" i="255" s="1"/>
  <c r="BC44" i="255" s="1"/>
  <c r="BC45" i="255" s="1"/>
  <c r="BC46" i="255" s="1"/>
  <c r="BC47" i="255" s="1"/>
  <c r="BC48" i="255" s="1"/>
  <c r="T12" i="255"/>
  <c r="BP45" i="255" a="1"/>
  <c r="BP45" i="255" s="1"/>
  <c r="BP41" i="255" a="1"/>
  <c r="BP41" i="255" s="1"/>
  <c r="BP37" i="255" a="1"/>
  <c r="BP37" i="255" s="1"/>
  <c r="BP33" i="255" a="1"/>
  <c r="BP33" i="255" s="1"/>
  <c r="BP47" i="255" a="1"/>
  <c r="BP47" i="255" s="1"/>
  <c r="BP43" i="255" a="1"/>
  <c r="BP43" i="255" s="1"/>
  <c r="BP39" i="255" a="1"/>
  <c r="BP39" i="255" s="1"/>
  <c r="BP35" i="255" a="1"/>
  <c r="BP35" i="255" s="1"/>
  <c r="BP31" i="255" a="1"/>
  <c r="BP31" i="255" s="1"/>
  <c r="BP27" i="255" a="1"/>
  <c r="BP27" i="255" s="1"/>
  <c r="BP23" i="255" a="1"/>
  <c r="BP23" i="255" s="1"/>
  <c r="BP46" i="255" a="1"/>
  <c r="BP46" i="255" s="1"/>
  <c r="BP26" i="255" a="1"/>
  <c r="BP26" i="255" s="1"/>
  <c r="BP21" i="255" a="1"/>
  <c r="BP21" i="255" s="1"/>
  <c r="BP18" i="255" a="1"/>
  <c r="BP18" i="255" s="1"/>
  <c r="BP42" i="255" a="1"/>
  <c r="BP42" i="255" s="1"/>
  <c r="BP29" i="255" a="1"/>
  <c r="BP29" i="255" s="1"/>
  <c r="BP24" i="255" a="1"/>
  <c r="BP24" i="255" s="1"/>
  <c r="BP48" i="255" a="1"/>
  <c r="BP48" i="255" s="1"/>
  <c r="BP32" i="255" a="1"/>
  <c r="BP32" i="255" s="1"/>
  <c r="BP30" i="255" a="1"/>
  <c r="BP30" i="255" s="1"/>
  <c r="BP25" i="255" a="1"/>
  <c r="BP25" i="255" s="1"/>
  <c r="BP40" i="255" a="1"/>
  <c r="BP40" i="255" s="1"/>
  <c r="BP38" i="255" a="1"/>
  <c r="BP38" i="255" s="1"/>
  <c r="BP28" i="255" a="1"/>
  <c r="BP28" i="255" s="1"/>
  <c r="BP19" i="255" a="1"/>
  <c r="BP19" i="255" s="1"/>
  <c r="BP36" i="255" a="1"/>
  <c r="BP36" i="255" s="1"/>
  <c r="BP34" i="255" a="1"/>
  <c r="BP34" i="255" s="1"/>
  <c r="BP22" i="255" a="1"/>
  <c r="BP22" i="255" s="1"/>
  <c r="BP20" i="255" a="1"/>
  <c r="BP20" i="255" s="1"/>
  <c r="BP44" i="255" a="1"/>
  <c r="BP44" i="255" s="1"/>
  <c r="B70" i="255"/>
  <c r="E16" i="255"/>
  <c r="E8" i="255"/>
  <c r="K8" i="255"/>
  <c r="K16" i="255"/>
  <c r="AF10" i="254"/>
  <c r="Z10" i="254"/>
  <c r="BS46" i="255" a="1"/>
  <c r="BS46" i="255" s="1"/>
  <c r="BS42" i="255" a="1"/>
  <c r="BS42" i="255" s="1"/>
  <c r="BS38" i="255" a="1"/>
  <c r="BS38" i="255" s="1"/>
  <c r="BS34" i="255" a="1"/>
  <c r="BS34" i="255" s="1"/>
  <c r="BS45" i="255" a="1"/>
  <c r="BS45" i="255" s="1"/>
  <c r="BS41" i="255" a="1"/>
  <c r="BS41" i="255" s="1"/>
  <c r="BS37" i="255" a="1"/>
  <c r="BS37" i="255" s="1"/>
  <c r="BS43" i="255" a="1"/>
  <c r="BS43" i="255" s="1"/>
  <c r="BS29" i="255" a="1"/>
  <c r="BS29" i="255" s="1"/>
  <c r="BS25" i="255" a="1"/>
  <c r="BS25" i="255" s="1"/>
  <c r="BS21" i="255" a="1"/>
  <c r="BS21" i="255" s="1"/>
  <c r="BS31" i="255" a="1"/>
  <c r="BS31" i="255" s="1"/>
  <c r="BS26" i="255" a="1"/>
  <c r="BS26" i="255" s="1"/>
  <c r="BS40" i="255" a="1"/>
  <c r="BS40" i="255" s="1"/>
  <c r="BS36" i="255" a="1"/>
  <c r="BS36" i="255" s="1"/>
  <c r="BS39" i="255" a="1"/>
  <c r="BS39" i="255" s="1"/>
  <c r="BS33" i="255" a="1"/>
  <c r="BS33" i="255" s="1"/>
  <c r="BS28" i="255" a="1"/>
  <c r="BS28" i="255" s="1"/>
  <c r="BS23" i="255" a="1"/>
  <c r="BS23" i="255" s="1"/>
  <c r="BS19" i="255" a="1"/>
  <c r="BS19" i="255" s="1"/>
  <c r="BS32" i="255" a="1"/>
  <c r="BS32" i="255" s="1"/>
  <c r="BS48" i="255" a="1"/>
  <c r="BS48" i="255" s="1"/>
  <c r="BS44" i="255" a="1"/>
  <c r="BS44" i="255" s="1"/>
  <c r="BS47" i="255" a="1"/>
  <c r="BS47" i="255" s="1"/>
  <c r="BS30" i="255" a="1"/>
  <c r="BS30" i="255" s="1"/>
  <c r="BS35" i="255" a="1"/>
  <c r="BS35" i="255" s="1"/>
  <c r="BS24" i="255" a="1"/>
  <c r="BS24" i="255" s="1"/>
  <c r="BS20" i="255" a="1"/>
  <c r="BS20" i="255" s="1"/>
  <c r="BS22" i="255" a="1"/>
  <c r="BS22" i="255" s="1"/>
  <c r="BS18" i="255" a="1"/>
  <c r="BS18" i="255" s="1"/>
  <c r="BS27" i="255" a="1"/>
  <c r="BS27" i="255" s="1"/>
  <c r="AL16" i="255"/>
  <c r="AL8" i="255"/>
  <c r="CD46" i="255" a="1"/>
  <c r="CD46" i="255" s="1"/>
  <c r="CD42" i="255" a="1"/>
  <c r="CD42" i="255" s="1"/>
  <c r="CD38" i="255" a="1"/>
  <c r="CD38" i="255" s="1"/>
  <c r="CD34" i="255" a="1"/>
  <c r="CD34" i="255" s="1"/>
  <c r="CD45" i="255" a="1"/>
  <c r="CD45" i="255" s="1"/>
  <c r="CD41" i="255" a="1"/>
  <c r="CD41" i="255" s="1"/>
  <c r="CD37" i="255" a="1"/>
  <c r="CD37" i="255" s="1"/>
  <c r="CD44" i="255" a="1"/>
  <c r="CD44" i="255" s="1"/>
  <c r="CD39" i="255" a="1"/>
  <c r="CD39" i="255" s="1"/>
  <c r="CD36" i="255" a="1"/>
  <c r="CD36" i="255" s="1"/>
  <c r="CD33" i="255" a="1"/>
  <c r="CD33" i="255" s="1"/>
  <c r="CD40" i="255" a="1"/>
  <c r="CD40" i="255" s="1"/>
  <c r="CD48" i="255" a="1"/>
  <c r="CD48" i="255" s="1"/>
  <c r="CD29" i="255" a="1"/>
  <c r="CD29" i="255" s="1"/>
  <c r="CD25" i="255" a="1"/>
  <c r="CD25" i="255" s="1"/>
  <c r="CD21" i="255" a="1"/>
  <c r="CD21" i="255" s="1"/>
  <c r="CD27" i="255" a="1"/>
  <c r="CD27" i="255" s="1"/>
  <c r="CD22" i="255" a="1"/>
  <c r="CD22" i="255" s="1"/>
  <c r="CD32" i="255" a="1"/>
  <c r="CD32" i="255" s="1"/>
  <c r="CD35" i="255" a="1"/>
  <c r="CD35" i="255" s="1"/>
  <c r="CD30" i="255" a="1"/>
  <c r="CD30" i="255" s="1"/>
  <c r="CD24" i="255" a="1"/>
  <c r="CD24" i="255" s="1"/>
  <c r="CD19" i="255" a="1"/>
  <c r="CD19" i="255" s="1"/>
  <c r="CD47" i="255" a="1"/>
  <c r="CD47" i="255" s="1"/>
  <c r="CD43" i="255" a="1"/>
  <c r="CD43" i="255" s="1"/>
  <c r="CD26" i="255" a="1"/>
  <c r="CD26" i="255" s="1"/>
  <c r="CD18" i="255" a="1"/>
  <c r="CD18" i="255" s="1"/>
  <c r="CD23" i="255" a="1"/>
  <c r="CD23" i="255" s="1"/>
  <c r="CD31" i="255" a="1"/>
  <c r="CD31" i="255" s="1"/>
  <c r="CD20" i="255" a="1"/>
  <c r="CD20" i="255" s="1"/>
  <c r="CD28" i="255" a="1"/>
  <c r="CD28" i="255" s="1"/>
  <c r="BT47" i="255" a="1"/>
  <c r="BT47" i="255" s="1"/>
  <c r="BT43" i="255" a="1"/>
  <c r="BT43" i="255" s="1"/>
  <c r="BT39" i="255" a="1"/>
  <c r="BT39" i="255" s="1"/>
  <c r="BT35" i="255" a="1"/>
  <c r="BT35" i="255" s="1"/>
  <c r="BT46" i="255" a="1"/>
  <c r="BT46" i="255" s="1"/>
  <c r="BT42" i="255" a="1"/>
  <c r="BT42" i="255" s="1"/>
  <c r="BT38" i="255" a="1"/>
  <c r="BT38" i="255" s="1"/>
  <c r="BT34" i="255" a="1"/>
  <c r="BT34" i="255" s="1"/>
  <c r="BT45" i="255" a="1"/>
  <c r="BT45" i="255" s="1"/>
  <c r="BT41" i="255" a="1"/>
  <c r="BT41" i="255" s="1"/>
  <c r="BT37" i="255" a="1"/>
  <c r="BT37" i="255" s="1"/>
  <c r="BT29" i="255" a="1"/>
  <c r="BT29" i="255" s="1"/>
  <c r="BT25" i="255" a="1"/>
  <c r="BT25" i="255" s="1"/>
  <c r="BT21" i="255" a="1"/>
  <c r="BT21" i="255" s="1"/>
  <c r="BT40" i="255" a="1"/>
  <c r="BT40" i="255" s="1"/>
  <c r="BT36" i="255" a="1"/>
  <c r="BT36" i="255" s="1"/>
  <c r="BT30" i="255" a="1"/>
  <c r="BT30" i="255" s="1"/>
  <c r="BT24" i="255" a="1"/>
  <c r="BT24" i="255" s="1"/>
  <c r="BT20" i="255" a="1"/>
  <c r="BT20" i="255" s="1"/>
  <c r="BT33" i="255" a="1"/>
  <c r="BT33" i="255" s="1"/>
  <c r="BT28" i="255" a="1"/>
  <c r="BT28" i="255" s="1"/>
  <c r="BT23" i="255" a="1"/>
  <c r="BT23" i="255" s="1"/>
  <c r="BT32" i="255" a="1"/>
  <c r="BT32" i="255" s="1"/>
  <c r="BT48" i="255" a="1"/>
  <c r="BT48" i="255" s="1"/>
  <c r="BT44" i="255" a="1"/>
  <c r="BT44" i="255" s="1"/>
  <c r="BT18" i="255" a="1"/>
  <c r="BT18" i="255" s="1"/>
  <c r="BT27" i="255" a="1"/>
  <c r="BT27" i="255" s="1"/>
  <c r="BT22" i="255" a="1"/>
  <c r="BT22" i="255" s="1"/>
  <c r="BT19" i="255" a="1"/>
  <c r="BT19" i="255" s="1"/>
  <c r="BT26" i="255" a="1"/>
  <c r="BT26" i="255" s="1"/>
  <c r="BT31" i="255" a="1"/>
  <c r="BT31" i="255" s="1"/>
  <c r="AL17" i="255"/>
  <c r="AL9" i="255"/>
  <c r="T8" i="255"/>
  <c r="T16" i="255"/>
  <c r="T17" i="255"/>
  <c r="T9" i="255"/>
  <c r="CJ45" i="255" a="1"/>
  <c r="CJ45" i="255" s="1"/>
  <c r="CJ41" i="255" a="1"/>
  <c r="CJ41" i="255" s="1"/>
  <c r="CJ37" i="255" a="1"/>
  <c r="CJ37" i="255" s="1"/>
  <c r="CJ33" i="255" a="1"/>
  <c r="CJ33" i="255" s="1"/>
  <c r="CJ48" i="255" a="1"/>
  <c r="CJ48" i="255" s="1"/>
  <c r="CJ44" i="255" a="1"/>
  <c r="CJ44" i="255" s="1"/>
  <c r="CJ40" i="255" a="1"/>
  <c r="CJ40" i="255" s="1"/>
  <c r="CJ36" i="255" a="1"/>
  <c r="CJ36" i="255" s="1"/>
  <c r="CJ32" i="255" a="1"/>
  <c r="CJ32" i="255" s="1"/>
  <c r="CJ47" i="255" a="1"/>
  <c r="CJ47" i="255" s="1"/>
  <c r="CJ43" i="255" a="1"/>
  <c r="CJ43" i="255" s="1"/>
  <c r="CJ39" i="255" a="1"/>
  <c r="CJ39" i="255" s="1"/>
  <c r="CJ35" i="255" a="1"/>
  <c r="CJ35" i="255" s="1"/>
  <c r="CJ42" i="255" a="1"/>
  <c r="CJ42" i="255" s="1"/>
  <c r="CJ27" i="255" a="1"/>
  <c r="CJ27" i="255" s="1"/>
  <c r="CJ23" i="255" a="1"/>
  <c r="CJ23" i="255" s="1"/>
  <c r="CJ31" i="255" a="1"/>
  <c r="CJ31" i="255" s="1"/>
  <c r="CJ29" i="255" a="1"/>
  <c r="CJ29" i="255" s="1"/>
  <c r="CJ24" i="255" a="1"/>
  <c r="CJ24" i="255" s="1"/>
  <c r="CJ18" i="255" a="1"/>
  <c r="CJ18" i="255" s="1"/>
  <c r="CJ38" i="255" a="1"/>
  <c r="CJ38" i="255" s="1"/>
  <c r="CJ28" i="255" a="1"/>
  <c r="CJ28" i="255" s="1"/>
  <c r="CJ22" i="255" a="1"/>
  <c r="CJ22" i="255" s="1"/>
  <c r="CJ46" i="255" a="1"/>
  <c r="CJ46" i="255" s="1"/>
  <c r="CJ20" i="255" a="1"/>
  <c r="CJ20" i="255" s="1"/>
  <c r="CJ34" i="255" a="1"/>
  <c r="CJ34" i="255" s="1"/>
  <c r="CJ19" i="255" a="1"/>
  <c r="CJ19" i="255" s="1"/>
  <c r="CJ25" i="255" a="1"/>
  <c r="CJ25" i="255" s="1"/>
  <c r="CJ26" i="255" a="1"/>
  <c r="CJ26" i="255" s="1"/>
  <c r="CJ30" i="255" a="1"/>
  <c r="CJ30" i="255" s="1"/>
  <c r="CJ21" i="255" a="1"/>
  <c r="CJ21" i="255" s="1"/>
  <c r="E12" i="255"/>
  <c r="B13" i="255"/>
  <c r="BY45" i="255" a="1"/>
  <c r="BY45" i="255" s="1"/>
  <c r="BY41" i="255" a="1"/>
  <c r="BY41" i="255" s="1"/>
  <c r="BY37" i="255" a="1"/>
  <c r="BY37" i="255" s="1"/>
  <c r="BY33" i="255" a="1"/>
  <c r="BY33" i="255" s="1"/>
  <c r="BY48" i="255" a="1"/>
  <c r="BY48" i="255" s="1"/>
  <c r="BY44" i="255" a="1"/>
  <c r="BY44" i="255" s="1"/>
  <c r="BY40" i="255" a="1"/>
  <c r="BY40" i="255" s="1"/>
  <c r="BY36" i="255" a="1"/>
  <c r="BY36" i="255" s="1"/>
  <c r="BY32" i="255" a="1"/>
  <c r="BY32" i="255" s="1"/>
  <c r="BY47" i="255" a="1"/>
  <c r="BY47" i="255" s="1"/>
  <c r="BY43" i="255" a="1"/>
  <c r="BY43" i="255" s="1"/>
  <c r="BY39" i="255" a="1"/>
  <c r="BY39" i="255" s="1"/>
  <c r="BY35" i="255" a="1"/>
  <c r="BY35" i="255" s="1"/>
  <c r="BY38" i="255" a="1"/>
  <c r="BY38" i="255" s="1"/>
  <c r="BY31" i="255" a="1"/>
  <c r="BY31" i="255" s="1"/>
  <c r="BY27" i="255" a="1"/>
  <c r="BY27" i="255" s="1"/>
  <c r="BY23" i="255" a="1"/>
  <c r="BY23" i="255" s="1"/>
  <c r="BY46" i="255" a="1"/>
  <c r="BY46" i="255" s="1"/>
  <c r="BY42" i="255" a="1"/>
  <c r="BY42" i="255" s="1"/>
  <c r="BY28" i="255" a="1"/>
  <c r="BY28" i="255" s="1"/>
  <c r="BY22" i="255" a="1"/>
  <c r="BY22" i="255" s="1"/>
  <c r="BY18" i="255" a="1"/>
  <c r="BY18" i="255" s="1"/>
  <c r="BY26" i="255" a="1"/>
  <c r="BY26" i="255" s="1"/>
  <c r="BY21" i="255" a="1"/>
  <c r="BY21" i="255" s="1"/>
  <c r="BY34" i="255" a="1"/>
  <c r="BY34" i="255" s="1"/>
  <c r="BY20" i="255" a="1"/>
  <c r="BY20" i="255" s="1"/>
  <c r="BY19" i="255" a="1"/>
  <c r="BY19" i="255" s="1"/>
  <c r="BY24" i="255" a="1"/>
  <c r="BY24" i="255" s="1"/>
  <c r="BY30" i="255" a="1"/>
  <c r="BY30" i="255" s="1"/>
  <c r="BY29" i="255" a="1"/>
  <c r="BY29" i="255" s="1"/>
  <c r="BY25" i="255" a="1"/>
  <c r="BY25" i="255" s="1"/>
  <c r="CF47" i="255" a="1"/>
  <c r="CF47" i="255" s="1"/>
  <c r="CF43" i="255" a="1"/>
  <c r="CF43" i="255" s="1"/>
  <c r="CF39" i="255" a="1"/>
  <c r="CF39" i="255" s="1"/>
  <c r="CF35" i="255" a="1"/>
  <c r="CF35" i="255" s="1"/>
  <c r="CF31" i="255" a="1"/>
  <c r="CF31" i="255" s="1"/>
  <c r="CF45" i="255" a="1"/>
  <c r="CF45" i="255" s="1"/>
  <c r="CF41" i="255" a="1"/>
  <c r="CF41" i="255" s="1"/>
  <c r="CF37" i="255" a="1"/>
  <c r="CF37" i="255" s="1"/>
  <c r="CF33" i="255" a="1"/>
  <c r="CF33" i="255" s="1"/>
  <c r="CF29" i="255" a="1"/>
  <c r="CF29" i="255" s="1"/>
  <c r="CF25" i="255" a="1"/>
  <c r="CF25" i="255" s="1"/>
  <c r="CF21" i="255" a="1"/>
  <c r="CF21" i="255" s="1"/>
  <c r="CF48" i="255" a="1"/>
  <c r="CF48" i="255" s="1"/>
  <c r="CF32" i="255" a="1"/>
  <c r="CF32" i="255" s="1"/>
  <c r="CF26" i="255" a="1"/>
  <c r="CF26" i="255" s="1"/>
  <c r="CF20" i="255" a="1"/>
  <c r="CF20" i="255" s="1"/>
  <c r="CF34" i="255" a="1"/>
  <c r="CF34" i="255" s="1"/>
  <c r="CF44" i="255" a="1"/>
  <c r="CF44" i="255" s="1"/>
  <c r="CF28" i="255" a="1"/>
  <c r="CF28" i="255" s="1"/>
  <c r="CF23" i="255" a="1"/>
  <c r="CF23" i="255" s="1"/>
  <c r="CF40" i="255" a="1"/>
  <c r="CF40" i="255" s="1"/>
  <c r="CF46" i="255" a="1"/>
  <c r="CF46" i="255" s="1"/>
  <c r="CF38" i="255" a="1"/>
  <c r="CF38" i="255" s="1"/>
  <c r="CF22" i="255" a="1"/>
  <c r="CF22" i="255" s="1"/>
  <c r="CF36" i="255" a="1"/>
  <c r="CF36" i="255" s="1"/>
  <c r="CF24" i="255" a="1"/>
  <c r="CF24" i="255" s="1"/>
  <c r="CF30" i="255" a="1"/>
  <c r="CF30" i="255" s="1"/>
  <c r="CF27" i="255" a="1"/>
  <c r="CF27" i="255" s="1"/>
  <c r="CF42" i="255" a="1"/>
  <c r="CF42" i="255" s="1"/>
  <c r="CF18" i="255" a="1"/>
  <c r="CF18" i="255" s="1"/>
  <c r="CF19" i="255" a="1"/>
  <c r="CF19" i="255" s="1"/>
  <c r="H10" i="255"/>
  <c r="BO45" i="255" a="1"/>
  <c r="BO45" i="255" s="1"/>
  <c r="BO41" i="255" a="1"/>
  <c r="BO41" i="255" s="1"/>
  <c r="BO37" i="255" a="1"/>
  <c r="BO37" i="255" s="1"/>
  <c r="BO33" i="255" a="1"/>
  <c r="BO33" i="255" s="1"/>
  <c r="BO48" i="255" a="1"/>
  <c r="BO48" i="255" s="1"/>
  <c r="BO44" i="255" a="1"/>
  <c r="BO44" i="255" s="1"/>
  <c r="BO40" i="255" a="1"/>
  <c r="BO40" i="255" s="1"/>
  <c r="BO36" i="255" a="1"/>
  <c r="BO36" i="255" s="1"/>
  <c r="BO32" i="255" a="1"/>
  <c r="BO32" i="255" s="1"/>
  <c r="BO47" i="255" a="1"/>
  <c r="BO47" i="255" s="1"/>
  <c r="BO43" i="255" a="1"/>
  <c r="BO43" i="255" s="1"/>
  <c r="BO39" i="255" a="1"/>
  <c r="BO39" i="255" s="1"/>
  <c r="BO35" i="255" a="1"/>
  <c r="BO35" i="255" s="1"/>
  <c r="BO46" i="255" a="1"/>
  <c r="BO46" i="255" s="1"/>
  <c r="BO31" i="255" a="1"/>
  <c r="BO31" i="255" s="1"/>
  <c r="BO27" i="255" a="1"/>
  <c r="BO27" i="255" s="1"/>
  <c r="BO23" i="255" a="1"/>
  <c r="BO23" i="255" s="1"/>
  <c r="BO38" i="255" a="1"/>
  <c r="BO38" i="255" s="1"/>
  <c r="BO26" i="255" a="1"/>
  <c r="BO26" i="255" s="1"/>
  <c r="BO21" i="255" a="1"/>
  <c r="BO21" i="255" s="1"/>
  <c r="BO18" i="255" a="1"/>
  <c r="BO18" i="255" s="1"/>
  <c r="BO30" i="255" a="1"/>
  <c r="BO30" i="255" s="1"/>
  <c r="BO25" i="255" a="1"/>
  <c r="BO25" i="255" s="1"/>
  <c r="BO42" i="255" a="1"/>
  <c r="BO42" i="255" s="1"/>
  <c r="BO24" i="255" a="1"/>
  <c r="BO24" i="255" s="1"/>
  <c r="BO29" i="255" a="1"/>
  <c r="BO29" i="255" s="1"/>
  <c r="BO28" i="255" a="1"/>
  <c r="BO28" i="255" s="1"/>
  <c r="BO34" i="255" a="1"/>
  <c r="BO34" i="255" s="1"/>
  <c r="BO22" i="255" a="1"/>
  <c r="BO22" i="255" s="1"/>
  <c r="BO20" i="255" a="1"/>
  <c r="BO20" i="255" s="1"/>
  <c r="BO19" i="255" a="1"/>
  <c r="BO19" i="255" s="1"/>
  <c r="CB47" i="255" a="1"/>
  <c r="CB47" i="255" s="1"/>
  <c r="CB43" i="255" a="1"/>
  <c r="CB43" i="255" s="1"/>
  <c r="CB39" i="255" a="1"/>
  <c r="CB39" i="255" s="1"/>
  <c r="CB35" i="255" a="1"/>
  <c r="CB35" i="255" s="1"/>
  <c r="CB46" i="255" a="1"/>
  <c r="CB46" i="255" s="1"/>
  <c r="CB42" i="255" a="1"/>
  <c r="CB42" i="255" s="1"/>
  <c r="CB38" i="255" a="1"/>
  <c r="CB38" i="255" s="1"/>
  <c r="CB44" i="255" a="1"/>
  <c r="CB44" i="255" s="1"/>
  <c r="CB36" i="255" a="1"/>
  <c r="CB36" i="255" s="1"/>
  <c r="CB40" i="255" a="1"/>
  <c r="CB40" i="255" s="1"/>
  <c r="CB30" i="255" a="1"/>
  <c r="CB30" i="255" s="1"/>
  <c r="CB26" i="255" a="1"/>
  <c r="CB26" i="255" s="1"/>
  <c r="CB22" i="255" a="1"/>
  <c r="CB22" i="255" s="1"/>
  <c r="CB33" i="255" a="1"/>
  <c r="CB33" i="255" s="1"/>
  <c r="CB45" i="255" a="1"/>
  <c r="CB45" i="255" s="1"/>
  <c r="CB37" i="255" a="1"/>
  <c r="CB37" i="255" s="1"/>
  <c r="CB27" i="255" a="1"/>
  <c r="CB27" i="255" s="1"/>
  <c r="CB48" i="255" a="1"/>
  <c r="CB48" i="255" s="1"/>
  <c r="CB31" i="255" a="1"/>
  <c r="CB31" i="255" s="1"/>
  <c r="CB20" i="255" a="1"/>
  <c r="CB20" i="255" s="1"/>
  <c r="CB19" i="255" a="1"/>
  <c r="CB19" i="255" s="1"/>
  <c r="CB29" i="255" a="1"/>
  <c r="CB29" i="255" s="1"/>
  <c r="CB21" i="255" a="1"/>
  <c r="CB21" i="255" s="1"/>
  <c r="CB28" i="255" a="1"/>
  <c r="CB28" i="255" s="1"/>
  <c r="CB18" i="255" a="1"/>
  <c r="CB18" i="255" s="1"/>
  <c r="CB23" i="255" a="1"/>
  <c r="CB23" i="255" s="1"/>
  <c r="CB25" i="255" a="1"/>
  <c r="CB25" i="255" s="1"/>
  <c r="CB41" i="255" a="1"/>
  <c r="CB41" i="255" s="1"/>
  <c r="CB24" i="255" a="1"/>
  <c r="CB24" i="255" s="1"/>
  <c r="CB34" i="255" a="1"/>
  <c r="CB34" i="255" s="1"/>
  <c r="CB32" i="255" a="1"/>
  <c r="CB32" i="255" s="1"/>
  <c r="Z8" i="255"/>
  <c r="Z16" i="255"/>
  <c r="AC9" i="255"/>
  <c r="AC17" i="255"/>
  <c r="BV45" i="255" a="1"/>
  <c r="BV45" i="255" s="1"/>
  <c r="BV41" i="255" a="1"/>
  <c r="BV41" i="255" s="1"/>
  <c r="BV37" i="255" a="1"/>
  <c r="BV37" i="255" s="1"/>
  <c r="BV33" i="255" a="1"/>
  <c r="BV33" i="255" s="1"/>
  <c r="BV48" i="255" a="1"/>
  <c r="BV48" i="255" s="1"/>
  <c r="BV44" i="255" a="1"/>
  <c r="BV44" i="255" s="1"/>
  <c r="BV40" i="255" a="1"/>
  <c r="BV40" i="255" s="1"/>
  <c r="BV34" i="255" a="1"/>
  <c r="BV34" i="255" s="1"/>
  <c r="BV47" i="255" a="1"/>
  <c r="BV47" i="255" s="1"/>
  <c r="BV28" i="255" a="1"/>
  <c r="BV28" i="255" s="1"/>
  <c r="BV24" i="255" a="1"/>
  <c r="BV24" i="255" s="1"/>
  <c r="BV38" i="255" a="1"/>
  <c r="BV38" i="255" s="1"/>
  <c r="BV43" i="255" a="1"/>
  <c r="BV43" i="255" s="1"/>
  <c r="BV46" i="255" a="1"/>
  <c r="BV46" i="255" s="1"/>
  <c r="BV42" i="255" a="1"/>
  <c r="BV42" i="255" s="1"/>
  <c r="BV29" i="255" a="1"/>
  <c r="BV29" i="255" s="1"/>
  <c r="BV39" i="255" a="1"/>
  <c r="BV39" i="255" s="1"/>
  <c r="BV31" i="255" a="1"/>
  <c r="BV31" i="255" s="1"/>
  <c r="BV35" i="255" a="1"/>
  <c r="BV35" i="255" s="1"/>
  <c r="BV32" i="255" a="1"/>
  <c r="BV32" i="255" s="1"/>
  <c r="BV19" i="255" a="1"/>
  <c r="BV19" i="255" s="1"/>
  <c r="BV30" i="255" a="1"/>
  <c r="BV30" i="255" s="1"/>
  <c r="BV25" i="255" a="1"/>
  <c r="BV25" i="255" s="1"/>
  <c r="BV36" i="255" a="1"/>
  <c r="BV36" i="255" s="1"/>
  <c r="BV26" i="255" a="1"/>
  <c r="BV26" i="255" s="1"/>
  <c r="BV21" i="255" a="1"/>
  <c r="BV21" i="255" s="1"/>
  <c r="BV22" i="255" a="1"/>
  <c r="BV22" i="255" s="1"/>
  <c r="BV20" i="255" a="1"/>
  <c r="BV20" i="255" s="1"/>
  <c r="BV18" i="255" a="1"/>
  <c r="BV18" i="255" s="1"/>
  <c r="BV27" i="255" a="1"/>
  <c r="BV27" i="255" s="1"/>
  <c r="BV23" i="255" a="1"/>
  <c r="BV23" i="255" s="1"/>
  <c r="Q15" i="255"/>
  <c r="Q3" i="255" s="1"/>
  <c r="Q6" i="255"/>
  <c r="BE18" i="255"/>
  <c r="BE19" i="255" s="1"/>
  <c r="BE20" i="255" s="1"/>
  <c r="BE21" i="255" s="1"/>
  <c r="BE22" i="255" s="1"/>
  <c r="BE23" i="255" s="1"/>
  <c r="BE24" i="255" s="1"/>
  <c r="BE25" i="255" s="1"/>
  <c r="BE26" i="255" s="1"/>
  <c r="BE27" i="255" s="1"/>
  <c r="BE28" i="255" s="1"/>
  <c r="BE29" i="255" s="1"/>
  <c r="BE30" i="255" s="1"/>
  <c r="BE31" i="255" s="1"/>
  <c r="BE32" i="255" s="1"/>
  <c r="BE33" i="255" s="1"/>
  <c r="BE34" i="255" s="1"/>
  <c r="BE35" i="255" s="1"/>
  <c r="BE36" i="255" s="1"/>
  <c r="BE37" i="255" s="1"/>
  <c r="BE38" i="255" s="1"/>
  <c r="BE39" i="255" s="1"/>
  <c r="BE40" i="255" s="1"/>
  <c r="BE41" i="255" s="1"/>
  <c r="BE42" i="255" s="1"/>
  <c r="BE43" i="255" s="1"/>
  <c r="BE44" i="255" s="1"/>
  <c r="BE45" i="255" s="1"/>
  <c r="BE46" i="255" s="1"/>
  <c r="BE47" i="255" s="1"/>
  <c r="BE48" i="255" s="1"/>
  <c r="Q16" i="255"/>
  <c r="Q8" i="255"/>
  <c r="H9" i="255"/>
  <c r="H17" i="255"/>
  <c r="N12" i="255"/>
  <c r="BH18" i="255"/>
  <c r="BH19" i="255" s="1"/>
  <c r="BH20" i="255" s="1"/>
  <c r="BH21" i="255" s="1"/>
  <c r="BH22" i="255" s="1"/>
  <c r="BH23" i="255" s="1"/>
  <c r="BH24" i="255" s="1"/>
  <c r="BH25" i="255" s="1"/>
  <c r="BH26" i="255" s="1"/>
  <c r="BH27" i="255" s="1"/>
  <c r="BH28" i="255" s="1"/>
  <c r="BH29" i="255" s="1"/>
  <c r="BH30" i="255" s="1"/>
  <c r="BH31" i="255" s="1"/>
  <c r="BH32" i="255" s="1"/>
  <c r="BH33" i="255" s="1"/>
  <c r="BH34" i="255" s="1"/>
  <c r="BH35" i="255" s="1"/>
  <c r="BH36" i="255" s="1"/>
  <c r="BH37" i="255" s="1"/>
  <c r="BH38" i="255" s="1"/>
  <c r="BH39" i="255" s="1"/>
  <c r="BH40" i="255" s="1"/>
  <c r="BH41" i="255" s="1"/>
  <c r="BH42" i="255" s="1"/>
  <c r="BH43" i="255" s="1"/>
  <c r="BH44" i="255" s="1"/>
  <c r="BH45" i="255" s="1"/>
  <c r="BH46" i="255" s="1"/>
  <c r="BH47" i="255" s="1"/>
  <c r="BH48" i="255" s="1"/>
  <c r="Z6" i="255"/>
  <c r="Z15" i="255"/>
  <c r="Z3" i="255" s="1"/>
  <c r="BW46" i="255" a="1"/>
  <c r="BW46" i="255" s="1"/>
  <c r="BW42" i="255" a="1"/>
  <c r="BW42" i="255" s="1"/>
  <c r="BW38" i="255" a="1"/>
  <c r="BW38" i="255" s="1"/>
  <c r="BW34" i="255" a="1"/>
  <c r="BW34" i="255" s="1"/>
  <c r="BW48" i="255" a="1"/>
  <c r="BW48" i="255" s="1"/>
  <c r="BW44" i="255" a="1"/>
  <c r="BW44" i="255" s="1"/>
  <c r="BW40" i="255" a="1"/>
  <c r="BW40" i="255" s="1"/>
  <c r="BW36" i="255" a="1"/>
  <c r="BW36" i="255" s="1"/>
  <c r="BW47" i="255" a="1"/>
  <c r="BW47" i="255" s="1"/>
  <c r="BW43" i="255" a="1"/>
  <c r="BW43" i="255" s="1"/>
  <c r="BW28" i="255" a="1"/>
  <c r="BW28" i="255" s="1"/>
  <c r="BW24" i="255" a="1"/>
  <c r="BW24" i="255" s="1"/>
  <c r="BW37" i="255" a="1"/>
  <c r="BW37" i="255" s="1"/>
  <c r="BW32" i="255" a="1"/>
  <c r="BW32" i="255" s="1"/>
  <c r="BW39" i="255" a="1"/>
  <c r="BW39" i="255" s="1"/>
  <c r="BW29" i="255" a="1"/>
  <c r="BW29" i="255" s="1"/>
  <c r="BW23" i="255" a="1"/>
  <c r="BW23" i="255" s="1"/>
  <c r="BW19" i="255" a="1"/>
  <c r="BW19" i="255" s="1"/>
  <c r="BW27" i="255" a="1"/>
  <c r="BW27" i="255" s="1"/>
  <c r="BW22" i="255" a="1"/>
  <c r="BW22" i="255" s="1"/>
  <c r="BW45" i="255" a="1"/>
  <c r="BW45" i="255" s="1"/>
  <c r="BW41" i="255" a="1"/>
  <c r="BW41" i="255" s="1"/>
  <c r="BW31" i="255" a="1"/>
  <c r="BW31" i="255" s="1"/>
  <c r="BW26" i="255" a="1"/>
  <c r="BW26" i="255" s="1"/>
  <c r="BW21" i="255" a="1"/>
  <c r="BW21" i="255" s="1"/>
  <c r="BW35" i="255" a="1"/>
  <c r="BW35" i="255" s="1"/>
  <c r="BW25" i="255" a="1"/>
  <c r="BW25" i="255" s="1"/>
  <c r="BW20" i="255" a="1"/>
  <c r="BW20" i="255" s="1"/>
  <c r="BW33" i="255" a="1"/>
  <c r="BW33" i="255" s="1"/>
  <c r="BW18" i="255" a="1"/>
  <c r="BW18" i="255" s="1"/>
  <c r="BW30" i="255" a="1"/>
  <c r="BW30" i="255" s="1"/>
  <c r="B71" i="255"/>
  <c r="E10" i="255"/>
  <c r="AF12" i="254"/>
  <c r="AL10" i="254"/>
  <c r="H10" i="254"/>
  <c r="B30" i="254"/>
  <c r="B42" i="254"/>
  <c r="B44" i="254"/>
  <c r="B33" i="254"/>
  <c r="B21" i="254"/>
  <c r="B34" i="254"/>
  <c r="B35" i="254"/>
  <c r="B40" i="254"/>
  <c r="B39" i="254"/>
  <c r="B37" i="254"/>
  <c r="W12" i="254"/>
  <c r="B46" i="254"/>
  <c r="B32" i="254"/>
  <c r="B19" i="254"/>
  <c r="B26" i="254"/>
  <c r="B25" i="254"/>
  <c r="B43" i="254"/>
  <c r="B27" i="254"/>
  <c r="B36" i="254"/>
  <c r="B28" i="254"/>
  <c r="B23" i="254"/>
  <c r="B22" i="254"/>
  <c r="B29" i="254"/>
  <c r="AI12" i="254"/>
  <c r="B38" i="254"/>
  <c r="B45" i="254"/>
  <c r="N10" i="254"/>
  <c r="B20" i="254"/>
  <c r="B31" i="254"/>
  <c r="B47" i="254"/>
  <c r="B41" i="254"/>
  <c r="B24" i="254"/>
  <c r="B48" i="254"/>
  <c r="CD33" i="254" a="1"/>
  <c r="CD33" i="254" s="1"/>
  <c r="CD45" i="254" a="1"/>
  <c r="CD45" i="254" s="1"/>
  <c r="CD38" i="254" a="1"/>
  <c r="CD38" i="254" s="1"/>
  <c r="CD46" i="254" a="1"/>
  <c r="CD46" i="254" s="1"/>
  <c r="CD37" i="254" a="1"/>
  <c r="CD37" i="254" s="1"/>
  <c r="CD36" i="254" a="1"/>
  <c r="CD36" i="254" s="1"/>
  <c r="CD31" i="254" a="1"/>
  <c r="CD31" i="254" s="1"/>
  <c r="CD43" i="254" a="1"/>
  <c r="CD43" i="254" s="1"/>
  <c r="CD26" i="254" a="1"/>
  <c r="CD26" i="254" s="1"/>
  <c r="CD41" i="254" a="1"/>
  <c r="CD41" i="254" s="1"/>
  <c r="CD29" i="254" a="1"/>
  <c r="CD29" i="254" s="1"/>
  <c r="CD27" i="254" a="1"/>
  <c r="CD27" i="254" s="1"/>
  <c r="CD21" i="254" a="1"/>
  <c r="CD21" i="254" s="1"/>
  <c r="CD42" i="254" a="1"/>
  <c r="CD42" i="254" s="1"/>
  <c r="CD40" i="254" a="1"/>
  <c r="CD40" i="254" s="1"/>
  <c r="CD32" i="254" a="1"/>
  <c r="CD32" i="254" s="1"/>
  <c r="CD23" i="254" a="1"/>
  <c r="CD23" i="254" s="1"/>
  <c r="CD19" i="254" a="1"/>
  <c r="CD19" i="254" s="1"/>
  <c r="CD24" i="254" a="1"/>
  <c r="CD24" i="254" s="1"/>
  <c r="CD22" i="254" a="1"/>
  <c r="CD22" i="254" s="1"/>
  <c r="CD18" i="254" a="1"/>
  <c r="CD18" i="254" s="1"/>
  <c r="CD34" i="254" a="1"/>
  <c r="CD34" i="254" s="1"/>
  <c r="CD47" i="254" a="1"/>
  <c r="CD47" i="254" s="1"/>
  <c r="CD20" i="254" a="1"/>
  <c r="CD20" i="254" s="1"/>
  <c r="CD48" i="254" a="1"/>
  <c r="CD48" i="254" s="1"/>
  <c r="CD39" i="254" a="1"/>
  <c r="CD39" i="254" s="1"/>
  <c r="CD30" i="254" a="1"/>
  <c r="CD30" i="254" s="1"/>
  <c r="CD35" i="254" a="1"/>
  <c r="CD35" i="254" s="1"/>
  <c r="CD44" i="254" a="1"/>
  <c r="CD44" i="254" s="1"/>
  <c r="CD28" i="254" a="1"/>
  <c r="CD28" i="254" s="1"/>
  <c r="CD25" i="254" a="1"/>
  <c r="CD25" i="254" s="1"/>
  <c r="BH18" i="254"/>
  <c r="BH19" i="254" s="1"/>
  <c r="BH20" i="254" s="1"/>
  <c r="BH21" i="254" s="1"/>
  <c r="BH22" i="254" s="1"/>
  <c r="BH23" i="254" s="1"/>
  <c r="BH24" i="254" s="1"/>
  <c r="BH25" i="254" s="1"/>
  <c r="BH26" i="254" s="1"/>
  <c r="BH27" i="254" s="1"/>
  <c r="BH28" i="254" s="1"/>
  <c r="BH29" i="254" s="1"/>
  <c r="BH30" i="254" s="1"/>
  <c r="BH31" i="254" s="1"/>
  <c r="BH32" i="254" s="1"/>
  <c r="BH33" i="254" s="1"/>
  <c r="BH34" i="254" s="1"/>
  <c r="BH35" i="254" s="1"/>
  <c r="BH36" i="254" s="1"/>
  <c r="BH37" i="254" s="1"/>
  <c r="BH38" i="254" s="1"/>
  <c r="BH39" i="254" s="1"/>
  <c r="BH40" i="254" s="1"/>
  <c r="BH41" i="254" s="1"/>
  <c r="BH42" i="254" s="1"/>
  <c r="BH43" i="254" s="1"/>
  <c r="BH44" i="254" s="1"/>
  <c r="BH45" i="254" s="1"/>
  <c r="BH46" i="254" s="1"/>
  <c r="BH47" i="254" s="1"/>
  <c r="BH48" i="254" s="1"/>
  <c r="Z15" i="254"/>
  <c r="Z3" i="254" s="1"/>
  <c r="Z6" i="254"/>
  <c r="BX39" i="254" a="1"/>
  <c r="BX39" i="254" s="1"/>
  <c r="BX47" i="254" a="1"/>
  <c r="BX47" i="254" s="1"/>
  <c r="BX42" i="254" a="1"/>
  <c r="BX42" i="254" s="1"/>
  <c r="BX45" i="254" a="1"/>
  <c r="BX45" i="254" s="1"/>
  <c r="BX34" i="254" a="1"/>
  <c r="BX34" i="254" s="1"/>
  <c r="BX29" i="254" a="1"/>
  <c r="BX29" i="254" s="1"/>
  <c r="BX35" i="254" a="1"/>
  <c r="BX35" i="254" s="1"/>
  <c r="BX33" i="254" a="1"/>
  <c r="BX33" i="254" s="1"/>
  <c r="BX30" i="254" a="1"/>
  <c r="BX30" i="254" s="1"/>
  <c r="BX46" i="254" a="1"/>
  <c r="BX46" i="254" s="1"/>
  <c r="BX36" i="254" a="1"/>
  <c r="BX36" i="254" s="1"/>
  <c r="BX32" i="254" a="1"/>
  <c r="BX32" i="254" s="1"/>
  <c r="BX38" i="254" a="1"/>
  <c r="BX38" i="254" s="1"/>
  <c r="BX37" i="254" a="1"/>
  <c r="BX37" i="254" s="1"/>
  <c r="BX44" i="254" a="1"/>
  <c r="BX44" i="254" s="1"/>
  <c r="BX23" i="254" a="1"/>
  <c r="BX23" i="254" s="1"/>
  <c r="BX19" i="254" a="1"/>
  <c r="BX19" i="254" s="1"/>
  <c r="BX27" i="254" a="1"/>
  <c r="BX27" i="254" s="1"/>
  <c r="BX31" i="254" a="1"/>
  <c r="BX31" i="254" s="1"/>
  <c r="BX21" i="254" a="1"/>
  <c r="BX21" i="254" s="1"/>
  <c r="BX20" i="254" a="1"/>
  <c r="BX20" i="254" s="1"/>
  <c r="BX26" i="254" a="1"/>
  <c r="BX26" i="254" s="1"/>
  <c r="BX24" i="254" a="1"/>
  <c r="BX24" i="254" s="1"/>
  <c r="BX25" i="254" a="1"/>
  <c r="BX25" i="254" s="1"/>
  <c r="BX48" i="254" a="1"/>
  <c r="BX48" i="254" s="1"/>
  <c r="BX43" i="254" a="1"/>
  <c r="BX43" i="254" s="1"/>
  <c r="BX41" i="254" a="1"/>
  <c r="BX41" i="254" s="1"/>
  <c r="BX40" i="254" a="1"/>
  <c r="BX40" i="254" s="1"/>
  <c r="BX22" i="254" a="1"/>
  <c r="BX22" i="254" s="1"/>
  <c r="BX28" i="254" a="1"/>
  <c r="BX28" i="254" s="1"/>
  <c r="BX18" i="254" a="1"/>
  <c r="BX18" i="254" s="1"/>
  <c r="BN46" i="254" a="1"/>
  <c r="BN46" i="254" s="1"/>
  <c r="BN36" i="254" a="1"/>
  <c r="BN36" i="254" s="1"/>
  <c r="BN43" i="254" a="1"/>
  <c r="BN43" i="254" s="1"/>
  <c r="BN30" i="254" a="1"/>
  <c r="BN30" i="254" s="1"/>
  <c r="BN38" i="254" a="1"/>
  <c r="BN38" i="254" s="1"/>
  <c r="BN37" i="254" a="1"/>
  <c r="BN37" i="254" s="1"/>
  <c r="BN47" i="254" a="1"/>
  <c r="BN47" i="254" s="1"/>
  <c r="BN31" i="254" a="1"/>
  <c r="BN31" i="254" s="1"/>
  <c r="BN48" i="254" a="1"/>
  <c r="BN48" i="254" s="1"/>
  <c r="BN41" i="254" a="1"/>
  <c r="BN41" i="254" s="1"/>
  <c r="BN40" i="254" a="1"/>
  <c r="BN40" i="254" s="1"/>
  <c r="BN27" i="254" a="1"/>
  <c r="BN27" i="254" s="1"/>
  <c r="BN23" i="254" a="1"/>
  <c r="BN23" i="254" s="1"/>
  <c r="BN19" i="254" a="1"/>
  <c r="BN19" i="254" s="1"/>
  <c r="BN34" i="254" a="1"/>
  <c r="BN34" i="254" s="1"/>
  <c r="BN21" i="254" a="1"/>
  <c r="BN21" i="254" s="1"/>
  <c r="BN20" i="254" a="1"/>
  <c r="BN20" i="254" s="1"/>
  <c r="BN28" i="254" a="1"/>
  <c r="BN28" i="254" s="1"/>
  <c r="BN44" i="254" a="1"/>
  <c r="BN44" i="254" s="1"/>
  <c r="BN42" i="254" a="1"/>
  <c r="BN42" i="254" s="1"/>
  <c r="BN29" i="254" a="1"/>
  <c r="BN29" i="254" s="1"/>
  <c r="BN39" i="254" a="1"/>
  <c r="BN39" i="254" s="1"/>
  <c r="BN45" i="254" a="1"/>
  <c r="BN45" i="254" s="1"/>
  <c r="BN35" i="254" a="1"/>
  <c r="BN35" i="254" s="1"/>
  <c r="BN25" i="254" a="1"/>
  <c r="BN25" i="254" s="1"/>
  <c r="BN18" i="254" a="1"/>
  <c r="BN18" i="254" s="1"/>
  <c r="BN33" i="254" a="1"/>
  <c r="BN33" i="254" s="1"/>
  <c r="BN22" i="254" a="1"/>
  <c r="BN22" i="254" s="1"/>
  <c r="BN26" i="254" a="1"/>
  <c r="BN26" i="254" s="1"/>
  <c r="BN24" i="254" a="1"/>
  <c r="BN24" i="254" s="1"/>
  <c r="BN32" i="254" a="1"/>
  <c r="BN32" i="254" s="1"/>
  <c r="T8" i="254"/>
  <c r="T16" i="254"/>
  <c r="CI43" i="254" a="1"/>
  <c r="CI43" i="254" s="1"/>
  <c r="CI44" i="254" a="1"/>
  <c r="CI44" i="254" s="1"/>
  <c r="CI40" i="254" a="1"/>
  <c r="CI40" i="254" s="1"/>
  <c r="CI29" i="254" a="1"/>
  <c r="CI29" i="254" s="1"/>
  <c r="CI48" i="254" a="1"/>
  <c r="CI48" i="254" s="1"/>
  <c r="CI41" i="254" a="1"/>
  <c r="CI41" i="254" s="1"/>
  <c r="CI35" i="254" a="1"/>
  <c r="CI35" i="254" s="1"/>
  <c r="CI33" i="254" a="1"/>
  <c r="CI33" i="254" s="1"/>
  <c r="CI31" i="254" a="1"/>
  <c r="CI31" i="254" s="1"/>
  <c r="CI45" i="254" a="1"/>
  <c r="CI45" i="254" s="1"/>
  <c r="CI28" i="254" a="1"/>
  <c r="CI28" i="254" s="1"/>
  <c r="CI25" i="254" a="1"/>
  <c r="CI25" i="254" s="1"/>
  <c r="CI23" i="254" a="1"/>
  <c r="CI23" i="254" s="1"/>
  <c r="CI19" i="254" a="1"/>
  <c r="CI19" i="254" s="1"/>
  <c r="CI36" i="254" a="1"/>
  <c r="CI36" i="254" s="1"/>
  <c r="CI46" i="254" a="1"/>
  <c r="CI46" i="254" s="1"/>
  <c r="CI24" i="254" a="1"/>
  <c r="CI24" i="254" s="1"/>
  <c r="CI34" i="254" a="1"/>
  <c r="CI34" i="254" s="1"/>
  <c r="CI21" i="254" a="1"/>
  <c r="CI21" i="254" s="1"/>
  <c r="CI20" i="254" a="1"/>
  <c r="CI20" i="254" s="1"/>
  <c r="CI42" i="254" a="1"/>
  <c r="CI42" i="254" s="1"/>
  <c r="CI47" i="254" a="1"/>
  <c r="CI47" i="254" s="1"/>
  <c r="CI32" i="254" a="1"/>
  <c r="CI32" i="254" s="1"/>
  <c r="CI39" i="254" a="1"/>
  <c r="CI39" i="254" s="1"/>
  <c r="CI38" i="254" a="1"/>
  <c r="CI38" i="254" s="1"/>
  <c r="CI22" i="254" a="1"/>
  <c r="CI22" i="254" s="1"/>
  <c r="CI30" i="254" a="1"/>
  <c r="CI30" i="254" s="1"/>
  <c r="CI37" i="254" a="1"/>
  <c r="CI37" i="254" s="1"/>
  <c r="CI18" i="254" a="1"/>
  <c r="CI18" i="254" s="1"/>
  <c r="CI26" i="254" a="1"/>
  <c r="CI26" i="254" s="1"/>
  <c r="CI27" i="254" a="1"/>
  <c r="CI27" i="254" s="1"/>
  <c r="W8" i="254"/>
  <c r="W16" i="254"/>
  <c r="B14" i="254"/>
  <c r="K6" i="254"/>
  <c r="BC18" i="254"/>
  <c r="BC19" i="254" s="1"/>
  <c r="BC20" i="254" s="1"/>
  <c r="BC21" i="254" s="1"/>
  <c r="BC22" i="254" s="1"/>
  <c r="BC23" i="254" s="1"/>
  <c r="BC24" i="254" s="1"/>
  <c r="BC25" i="254" s="1"/>
  <c r="BC26" i="254" s="1"/>
  <c r="BC27" i="254" s="1"/>
  <c r="BC28" i="254" s="1"/>
  <c r="BC29" i="254" s="1"/>
  <c r="BC30" i="254" s="1"/>
  <c r="BC31" i="254" s="1"/>
  <c r="BC32" i="254" s="1"/>
  <c r="BC33" i="254" s="1"/>
  <c r="BC34" i="254" s="1"/>
  <c r="BC35" i="254" s="1"/>
  <c r="BC36" i="254" s="1"/>
  <c r="BC37" i="254" s="1"/>
  <c r="BC38" i="254" s="1"/>
  <c r="BC39" i="254" s="1"/>
  <c r="BC40" i="254" s="1"/>
  <c r="BC41" i="254" s="1"/>
  <c r="BC42" i="254" s="1"/>
  <c r="BC43" i="254" s="1"/>
  <c r="BC44" i="254" s="1"/>
  <c r="BC45" i="254" s="1"/>
  <c r="BC46" i="254" s="1"/>
  <c r="BC47" i="254" s="1"/>
  <c r="BC48" i="254" s="1"/>
  <c r="K15" i="254"/>
  <c r="K3" i="254" s="1"/>
  <c r="AL16" i="254"/>
  <c r="AL8" i="254"/>
  <c r="AI15" i="254"/>
  <c r="AI3" i="254" s="1"/>
  <c r="AI6" i="254"/>
  <c r="BK18" i="254"/>
  <c r="BK19" i="254" s="1"/>
  <c r="BK20" i="254" s="1"/>
  <c r="BK21" i="254" s="1"/>
  <c r="BK22" i="254" s="1"/>
  <c r="BK23" i="254" s="1"/>
  <c r="BK24" i="254" s="1"/>
  <c r="BK25" i="254" s="1"/>
  <c r="BK26" i="254" s="1"/>
  <c r="BK27" i="254" s="1"/>
  <c r="BK28" i="254" s="1"/>
  <c r="BK29" i="254" s="1"/>
  <c r="BK30" i="254" s="1"/>
  <c r="BK31" i="254" s="1"/>
  <c r="BK32" i="254" s="1"/>
  <c r="BK33" i="254" s="1"/>
  <c r="BK34" i="254" s="1"/>
  <c r="BK35" i="254" s="1"/>
  <c r="BK36" i="254" s="1"/>
  <c r="BK37" i="254" s="1"/>
  <c r="BK38" i="254" s="1"/>
  <c r="BK39" i="254" s="1"/>
  <c r="BK40" i="254" s="1"/>
  <c r="BK41" i="254" s="1"/>
  <c r="BK42" i="254" s="1"/>
  <c r="BK43" i="254" s="1"/>
  <c r="BK44" i="254" s="1"/>
  <c r="BK45" i="254" s="1"/>
  <c r="BK46" i="254" s="1"/>
  <c r="BK47" i="254" s="1"/>
  <c r="BK48" i="254" s="1"/>
  <c r="BR48" i="254" a="1"/>
  <c r="BR48" i="254" s="1"/>
  <c r="BR44" i="254" a="1"/>
  <c r="BR44" i="254" s="1"/>
  <c r="BR47" i="254" a="1"/>
  <c r="BR47" i="254" s="1"/>
  <c r="BR43" i="254" a="1"/>
  <c r="BR43" i="254" s="1"/>
  <c r="BR39" i="254" a="1"/>
  <c r="BR39" i="254" s="1"/>
  <c r="BR35" i="254" a="1"/>
  <c r="BR35" i="254" s="1"/>
  <c r="BR46" i="254" a="1"/>
  <c r="BR46" i="254" s="1"/>
  <c r="BR42" i="254" a="1"/>
  <c r="BR42" i="254" s="1"/>
  <c r="BR38" i="254" a="1"/>
  <c r="BR38" i="254" s="1"/>
  <c r="BR34" i="254" a="1"/>
  <c r="BR34" i="254" s="1"/>
  <c r="BR31" i="254" a="1"/>
  <c r="BR31" i="254" s="1"/>
  <c r="BR27" i="254" a="1"/>
  <c r="BR27" i="254" s="1"/>
  <c r="BR40" i="254" a="1"/>
  <c r="BR40" i="254" s="1"/>
  <c r="BR41" i="254" a="1"/>
  <c r="BR41" i="254" s="1"/>
  <c r="BR29" i="254" a="1"/>
  <c r="BR29" i="254" s="1"/>
  <c r="BR37" i="254" a="1"/>
  <c r="BR37" i="254" s="1"/>
  <c r="BR33" i="254" a="1"/>
  <c r="BR33" i="254" s="1"/>
  <c r="BR28" i="254" a="1"/>
  <c r="BR28" i="254" s="1"/>
  <c r="BR36" i="254" a="1"/>
  <c r="BR36" i="254" s="1"/>
  <c r="BR45" i="254" a="1"/>
  <c r="BR45" i="254" s="1"/>
  <c r="BR32" i="254" a="1"/>
  <c r="BR32" i="254" s="1"/>
  <c r="BR24" i="254" a="1"/>
  <c r="BR24" i="254" s="1"/>
  <c r="BR26" i="254" a="1"/>
  <c r="BR26" i="254" s="1"/>
  <c r="BR25" i="254" a="1"/>
  <c r="BR25" i="254" s="1"/>
  <c r="BR18" i="254" a="1"/>
  <c r="BR18" i="254" s="1"/>
  <c r="BR30" i="254" a="1"/>
  <c r="BR30" i="254" s="1"/>
  <c r="BR22" i="254" a="1"/>
  <c r="BR22" i="254" s="1"/>
  <c r="BR23" i="254" a="1"/>
  <c r="BR23" i="254" s="1"/>
  <c r="BR21" i="254" a="1"/>
  <c r="BR21" i="254" s="1"/>
  <c r="BR20" i="254" a="1"/>
  <c r="BR20" i="254" s="1"/>
  <c r="BR19" i="254" a="1"/>
  <c r="BR19" i="254" s="1"/>
  <c r="AF17" i="254"/>
  <c r="AF9" i="254"/>
  <c r="K10" i="254"/>
  <c r="T17" i="254"/>
  <c r="T9" i="254"/>
  <c r="Z9" i="254"/>
  <c r="Z17" i="254"/>
  <c r="BP47" i="254" a="1"/>
  <c r="BP47" i="254" s="1"/>
  <c r="BP43" i="254" a="1"/>
  <c r="BP43" i="254" s="1"/>
  <c r="BP39" i="254" a="1"/>
  <c r="BP39" i="254" s="1"/>
  <c r="BP35" i="254" a="1"/>
  <c r="BP35" i="254" s="1"/>
  <c r="BP36" i="254" a="1"/>
  <c r="BP36" i="254" s="1"/>
  <c r="BP38" i="254" a="1"/>
  <c r="BP38" i="254" s="1"/>
  <c r="BP24" i="254" a="1"/>
  <c r="BP24" i="254" s="1"/>
  <c r="BP31" i="254" a="1"/>
  <c r="BP31" i="254" s="1"/>
  <c r="BP44" i="254" a="1"/>
  <c r="BP44" i="254" s="1"/>
  <c r="BP26" i="254" a="1"/>
  <c r="BP26" i="254" s="1"/>
  <c r="BP46" i="254" a="1"/>
  <c r="BP46" i="254" s="1"/>
  <c r="BP18" i="254" a="1"/>
  <c r="BP18" i="254" s="1"/>
  <c r="BP22" i="254" a="1"/>
  <c r="BP22" i="254" s="1"/>
  <c r="BP34" i="254" a="1"/>
  <c r="BP34" i="254" s="1"/>
  <c r="BP25" i="254" a="1"/>
  <c r="BP25" i="254" s="1"/>
  <c r="BP42" i="254" a="1"/>
  <c r="BP42" i="254" s="1"/>
  <c r="BP48" i="254" a="1"/>
  <c r="BP48" i="254" s="1"/>
  <c r="BP30" i="254" a="1"/>
  <c r="BP30" i="254" s="1"/>
  <c r="BP45" i="254" a="1"/>
  <c r="BP45" i="254" s="1"/>
  <c r="BP33" i="254" a="1"/>
  <c r="BP33" i="254" s="1"/>
  <c r="BP19" i="254" a="1"/>
  <c r="BP19" i="254" s="1"/>
  <c r="BP29" i="254" a="1"/>
  <c r="BP29" i="254" s="1"/>
  <c r="BP28" i="254" a="1"/>
  <c r="BP28" i="254" s="1"/>
  <c r="BP41" i="254" a="1"/>
  <c r="BP41" i="254" s="1"/>
  <c r="BP37" i="254" a="1"/>
  <c r="BP37" i="254" s="1"/>
  <c r="BP23" i="254" a="1"/>
  <c r="BP23" i="254" s="1"/>
  <c r="BP21" i="254" a="1"/>
  <c r="BP21" i="254" s="1"/>
  <c r="BP32" i="254" a="1"/>
  <c r="BP32" i="254" s="1"/>
  <c r="BP20" i="254" a="1"/>
  <c r="BP20" i="254" s="1"/>
  <c r="BP40" i="254" a="1"/>
  <c r="BP40" i="254" s="1"/>
  <c r="BP27" i="254" a="1"/>
  <c r="BP27" i="254" s="1"/>
  <c r="BG18" i="254"/>
  <c r="BG19" i="254" s="1"/>
  <c r="BG20" i="254" s="1"/>
  <c r="BG21" i="254" s="1"/>
  <c r="BG22" i="254" s="1"/>
  <c r="BG23" i="254" s="1"/>
  <c r="BG24" i="254" s="1"/>
  <c r="BG25" i="254" s="1"/>
  <c r="BG26" i="254" s="1"/>
  <c r="BG27" i="254" s="1"/>
  <c r="BG28" i="254" s="1"/>
  <c r="BG29" i="254" s="1"/>
  <c r="BG30" i="254" s="1"/>
  <c r="BG31" i="254" s="1"/>
  <c r="BG32" i="254" s="1"/>
  <c r="BG33" i="254" s="1"/>
  <c r="BG34" i="254" s="1"/>
  <c r="BG35" i="254" s="1"/>
  <c r="BG36" i="254" s="1"/>
  <c r="BG37" i="254" s="1"/>
  <c r="BG38" i="254" s="1"/>
  <c r="BG39" i="254" s="1"/>
  <c r="BG40" i="254" s="1"/>
  <c r="BG41" i="254" s="1"/>
  <c r="BG42" i="254" s="1"/>
  <c r="BG43" i="254" s="1"/>
  <c r="BG44" i="254" s="1"/>
  <c r="BG45" i="254" s="1"/>
  <c r="BG46" i="254" s="1"/>
  <c r="BG47" i="254" s="1"/>
  <c r="BG48" i="254" s="1"/>
  <c r="W15" i="254"/>
  <c r="W3" i="254" s="1"/>
  <c r="W6" i="254"/>
  <c r="CH46" i="254" a="1"/>
  <c r="CH46" i="254" s="1"/>
  <c r="CH42" i="254" a="1"/>
  <c r="CH42" i="254" s="1"/>
  <c r="CH45" i="254" a="1"/>
  <c r="CH45" i="254" s="1"/>
  <c r="CH41" i="254" a="1"/>
  <c r="CH41" i="254" s="1"/>
  <c r="CH37" i="254" a="1"/>
  <c r="CH37" i="254" s="1"/>
  <c r="CH33" i="254" a="1"/>
  <c r="CH33" i="254" s="1"/>
  <c r="CH48" i="254" a="1"/>
  <c r="CH48" i="254" s="1"/>
  <c r="CH44" i="254" a="1"/>
  <c r="CH44" i="254" s="1"/>
  <c r="CH40" i="254" a="1"/>
  <c r="CH40" i="254" s="1"/>
  <c r="CH36" i="254" a="1"/>
  <c r="CH36" i="254" s="1"/>
  <c r="CH32" i="254" a="1"/>
  <c r="CH32" i="254" s="1"/>
  <c r="CH29" i="254" a="1"/>
  <c r="CH29" i="254" s="1"/>
  <c r="CH28" i="254" a="1"/>
  <c r="CH28" i="254" s="1"/>
  <c r="CH25" i="254" a="1"/>
  <c r="CH25" i="254" s="1"/>
  <c r="CH31" i="254" a="1"/>
  <c r="CH31" i="254" s="1"/>
  <c r="CH39" i="254" a="1"/>
  <c r="CH39" i="254" s="1"/>
  <c r="CH24" i="254" a="1"/>
  <c r="CH24" i="254" s="1"/>
  <c r="CH47" i="254" a="1"/>
  <c r="CH47" i="254" s="1"/>
  <c r="CH38" i="254" a="1"/>
  <c r="CH38" i="254" s="1"/>
  <c r="CH34" i="254" a="1"/>
  <c r="CH34" i="254" s="1"/>
  <c r="CH35" i="254" a="1"/>
  <c r="CH35" i="254" s="1"/>
  <c r="CH27" i="254" a="1"/>
  <c r="CH27" i="254" s="1"/>
  <c r="CH19" i="254" a="1"/>
  <c r="CH19" i="254" s="1"/>
  <c r="CH22" i="254" a="1"/>
  <c r="CH22" i="254" s="1"/>
  <c r="CH18" i="254" a="1"/>
  <c r="CH18" i="254" s="1"/>
  <c r="CH26" i="254" a="1"/>
  <c r="CH26" i="254" s="1"/>
  <c r="CH21" i="254" a="1"/>
  <c r="CH21" i="254" s="1"/>
  <c r="CH23" i="254" a="1"/>
  <c r="CH23" i="254" s="1"/>
  <c r="CH43" i="254" a="1"/>
  <c r="CH43" i="254" s="1"/>
  <c r="CH20" i="254" a="1"/>
  <c r="CH20" i="254" s="1"/>
  <c r="CH30" i="254" a="1"/>
  <c r="CH30" i="254" s="1"/>
  <c r="B70" i="254"/>
  <c r="E8" i="254"/>
  <c r="E16" i="254"/>
  <c r="H12" i="254"/>
  <c r="B13" i="254"/>
  <c r="E12" i="254"/>
  <c r="CK47" i="254" a="1"/>
  <c r="CK47" i="254" s="1"/>
  <c r="CK43" i="254" a="1"/>
  <c r="CK43" i="254" s="1"/>
  <c r="CK39" i="254" a="1"/>
  <c r="CK39" i="254" s="1"/>
  <c r="CK35" i="254" a="1"/>
  <c r="CK35" i="254" s="1"/>
  <c r="CK31" i="254" a="1"/>
  <c r="CK31" i="254" s="1"/>
  <c r="CK32" i="254" a="1"/>
  <c r="CK32" i="254" s="1"/>
  <c r="CK34" i="254" a="1"/>
  <c r="CK34" i="254" s="1"/>
  <c r="CK44" i="254" a="1"/>
  <c r="CK44" i="254" s="1"/>
  <c r="CK40" i="254" a="1"/>
  <c r="CK40" i="254" s="1"/>
  <c r="CK24" i="254" a="1"/>
  <c r="CK24" i="254" s="1"/>
  <c r="CK41" i="254" a="1"/>
  <c r="CK41" i="254" s="1"/>
  <c r="CK48" i="254" a="1"/>
  <c r="CK48" i="254" s="1"/>
  <c r="CK30" i="254" a="1"/>
  <c r="CK30" i="254" s="1"/>
  <c r="CK45" i="254" a="1"/>
  <c r="CK45" i="254" s="1"/>
  <c r="CK42" i="254" a="1"/>
  <c r="CK42" i="254" s="1"/>
  <c r="CK36" i="254" a="1"/>
  <c r="CK36" i="254" s="1"/>
  <c r="CK26" i="254" a="1"/>
  <c r="CK26" i="254" s="1"/>
  <c r="CK27" i="254" a="1"/>
  <c r="CK27" i="254" s="1"/>
  <c r="CK28" i="254" a="1"/>
  <c r="CK28" i="254" s="1"/>
  <c r="CK22" i="254" a="1"/>
  <c r="CK22" i="254" s="1"/>
  <c r="CK18" i="254" a="1"/>
  <c r="CK18" i="254" s="1"/>
  <c r="CK37" i="254" a="1"/>
  <c r="CK37" i="254" s="1"/>
  <c r="CK38" i="254" a="1"/>
  <c r="CK38" i="254" s="1"/>
  <c r="CK33" i="254" a="1"/>
  <c r="CK33" i="254" s="1"/>
  <c r="CK21" i="254" a="1"/>
  <c r="CK21" i="254" s="1"/>
  <c r="CK23" i="254" a="1"/>
  <c r="CK23" i="254" s="1"/>
  <c r="CK20" i="254" a="1"/>
  <c r="CK20" i="254" s="1"/>
  <c r="CK25" i="254" a="1"/>
  <c r="CK25" i="254" s="1"/>
  <c r="CK46" i="254" a="1"/>
  <c r="CK46" i="254" s="1"/>
  <c r="CK19" i="254" a="1"/>
  <c r="CK19" i="254" s="1"/>
  <c r="CK29" i="254" a="1"/>
  <c r="CK29" i="254" s="1"/>
  <c r="BV32" i="254" a="1"/>
  <c r="BV32" i="254" s="1"/>
  <c r="BV48" i="254" a="1"/>
  <c r="BV48" i="254" s="1"/>
  <c r="BV43" i="254" a="1"/>
  <c r="BV43" i="254" s="1"/>
  <c r="BV37" i="254" a="1"/>
  <c r="BV37" i="254" s="1"/>
  <c r="BV28" i="254" a="1"/>
  <c r="BV28" i="254" s="1"/>
  <c r="BV45" i="254" a="1"/>
  <c r="BV45" i="254" s="1"/>
  <c r="BV29" i="254" a="1"/>
  <c r="BV29" i="254" s="1"/>
  <c r="BV25" i="254" a="1"/>
  <c r="BV25" i="254" s="1"/>
  <c r="BV42" i="254" a="1"/>
  <c r="BV42" i="254" s="1"/>
  <c r="BV34" i="254" a="1"/>
  <c r="BV34" i="254" s="1"/>
  <c r="BV31" i="254" a="1"/>
  <c r="BV31" i="254" s="1"/>
  <c r="BV30" i="254" a="1"/>
  <c r="BV30" i="254" s="1"/>
  <c r="BV20" i="254" a="1"/>
  <c r="BV20" i="254" s="1"/>
  <c r="BV44" i="254" a="1"/>
  <c r="BV44" i="254" s="1"/>
  <c r="BV41" i="254" a="1"/>
  <c r="BV41" i="254" s="1"/>
  <c r="BV35" i="254" a="1"/>
  <c r="BV35" i="254" s="1"/>
  <c r="BV24" i="254" a="1"/>
  <c r="BV24" i="254" s="1"/>
  <c r="BV22" i="254" a="1"/>
  <c r="BV22" i="254" s="1"/>
  <c r="BV36" i="254" a="1"/>
  <c r="BV36" i="254" s="1"/>
  <c r="BV27" i="254" a="1"/>
  <c r="BV27" i="254" s="1"/>
  <c r="BV46" i="254" a="1"/>
  <c r="BV46" i="254" s="1"/>
  <c r="BV18" i="254" a="1"/>
  <c r="BV18" i="254" s="1"/>
  <c r="BV26" i="254" a="1"/>
  <c r="BV26" i="254" s="1"/>
  <c r="BV33" i="254" a="1"/>
  <c r="BV33" i="254" s="1"/>
  <c r="BV23" i="254" a="1"/>
  <c r="BV23" i="254" s="1"/>
  <c r="BV39" i="254" a="1"/>
  <c r="BV39" i="254" s="1"/>
  <c r="BV21" i="254" a="1"/>
  <c r="BV21" i="254" s="1"/>
  <c r="BV47" i="254" a="1"/>
  <c r="BV47" i="254" s="1"/>
  <c r="BV38" i="254" a="1"/>
  <c r="BV38" i="254" s="1"/>
  <c r="BV40" i="254" a="1"/>
  <c r="BV40" i="254" s="1"/>
  <c r="BV19" i="254" a="1"/>
  <c r="BV19" i="254" s="1"/>
  <c r="BQ38" i="254" a="1"/>
  <c r="BQ38" i="254" s="1"/>
  <c r="BQ45" i="254" a="1"/>
  <c r="BQ45" i="254" s="1"/>
  <c r="BQ33" i="254" a="1"/>
  <c r="BQ33" i="254" s="1"/>
  <c r="BQ47" i="254" a="1"/>
  <c r="BQ47" i="254" s="1"/>
  <c r="BQ44" i="254" a="1"/>
  <c r="BQ44" i="254" s="1"/>
  <c r="BQ39" i="254" a="1"/>
  <c r="BQ39" i="254" s="1"/>
  <c r="BQ40" i="254" a="1"/>
  <c r="BQ40" i="254" s="1"/>
  <c r="BQ42" i="254" a="1"/>
  <c r="BQ42" i="254" s="1"/>
  <c r="BQ28" i="254" a="1"/>
  <c r="BQ28" i="254" s="1"/>
  <c r="BQ34" i="254" a="1"/>
  <c r="BQ34" i="254" s="1"/>
  <c r="BQ46" i="254" a="1"/>
  <c r="BQ46" i="254" s="1"/>
  <c r="BQ22" i="254" a="1"/>
  <c r="BQ22" i="254" s="1"/>
  <c r="BQ18" i="254" a="1"/>
  <c r="BQ18" i="254" s="1"/>
  <c r="BQ32" i="254" a="1"/>
  <c r="BQ32" i="254" s="1"/>
  <c r="BQ31" i="254" a="1"/>
  <c r="BQ31" i="254" s="1"/>
  <c r="BQ25" i="254" a="1"/>
  <c r="BQ25" i="254" s="1"/>
  <c r="BQ35" i="254" a="1"/>
  <c r="BQ35" i="254" s="1"/>
  <c r="BQ29" i="254" a="1"/>
  <c r="BQ29" i="254" s="1"/>
  <c r="BQ24" i="254" a="1"/>
  <c r="BQ24" i="254" s="1"/>
  <c r="BQ30" i="254" a="1"/>
  <c r="BQ30" i="254" s="1"/>
  <c r="BQ20" i="254" a="1"/>
  <c r="BQ20" i="254" s="1"/>
  <c r="BQ19" i="254" a="1"/>
  <c r="BQ19" i="254" s="1"/>
  <c r="BQ26" i="254" a="1"/>
  <c r="BQ26" i="254" s="1"/>
  <c r="BQ43" i="254" a="1"/>
  <c r="BQ43" i="254" s="1"/>
  <c r="BQ41" i="254" a="1"/>
  <c r="BQ41" i="254" s="1"/>
  <c r="BQ37" i="254" a="1"/>
  <c r="BQ37" i="254" s="1"/>
  <c r="BQ21" i="254" a="1"/>
  <c r="BQ21" i="254" s="1"/>
  <c r="BQ23" i="254" a="1"/>
  <c r="BQ23" i="254" s="1"/>
  <c r="BQ27" i="254" a="1"/>
  <c r="BQ27" i="254" s="1"/>
  <c r="BQ36" i="254" a="1"/>
  <c r="BQ36" i="254" s="1"/>
  <c r="BQ48" i="254" a="1"/>
  <c r="BQ48" i="254" s="1"/>
  <c r="H6" i="254"/>
  <c r="BB18" i="254"/>
  <c r="BB19" i="254" s="1"/>
  <c r="BB20" i="254" s="1"/>
  <c r="BB21" i="254" s="1"/>
  <c r="BB22" i="254" s="1"/>
  <c r="BB23" i="254" s="1"/>
  <c r="BB24" i="254" s="1"/>
  <c r="BB25" i="254" s="1"/>
  <c r="BB26" i="254" s="1"/>
  <c r="BB27" i="254" s="1"/>
  <c r="BB28" i="254" s="1"/>
  <c r="BB29" i="254" s="1"/>
  <c r="BB30" i="254" s="1"/>
  <c r="BB31" i="254" s="1"/>
  <c r="BB32" i="254" s="1"/>
  <c r="BB33" i="254" s="1"/>
  <c r="BB34" i="254" s="1"/>
  <c r="BB35" i="254" s="1"/>
  <c r="BB36" i="254" s="1"/>
  <c r="BB37" i="254" s="1"/>
  <c r="BB38" i="254" s="1"/>
  <c r="BB39" i="254" s="1"/>
  <c r="BB40" i="254" s="1"/>
  <c r="BB41" i="254" s="1"/>
  <c r="BB42" i="254" s="1"/>
  <c r="BB43" i="254" s="1"/>
  <c r="BB44" i="254" s="1"/>
  <c r="BB45" i="254" s="1"/>
  <c r="BB46" i="254" s="1"/>
  <c r="BB47" i="254" s="1"/>
  <c r="BB48" i="254" s="1"/>
  <c r="H15" i="254"/>
  <c r="H3" i="254" s="1"/>
  <c r="Z12" i="254"/>
  <c r="AC15" i="254"/>
  <c r="AC3" i="254" s="1"/>
  <c r="BI18" i="254"/>
  <c r="BI19" i="254" s="1"/>
  <c r="BI20" i="254" s="1"/>
  <c r="BI21" i="254" s="1"/>
  <c r="BI22" i="254" s="1"/>
  <c r="BI23" i="254" s="1"/>
  <c r="BI24" i="254" s="1"/>
  <c r="BI25" i="254" s="1"/>
  <c r="BI26" i="254" s="1"/>
  <c r="BI27" i="254" s="1"/>
  <c r="BI28" i="254" s="1"/>
  <c r="BI29" i="254" s="1"/>
  <c r="BI30" i="254" s="1"/>
  <c r="BI31" i="254" s="1"/>
  <c r="BI32" i="254" s="1"/>
  <c r="BI33" i="254" s="1"/>
  <c r="BI34" i="254" s="1"/>
  <c r="BI35" i="254" s="1"/>
  <c r="BI36" i="254" s="1"/>
  <c r="BI37" i="254" s="1"/>
  <c r="BI38" i="254" s="1"/>
  <c r="BI39" i="254" s="1"/>
  <c r="BI40" i="254" s="1"/>
  <c r="BI41" i="254" s="1"/>
  <c r="BI42" i="254" s="1"/>
  <c r="BI43" i="254" s="1"/>
  <c r="BI44" i="254" s="1"/>
  <c r="BI45" i="254" s="1"/>
  <c r="BI46" i="254" s="1"/>
  <c r="BI47" i="254" s="1"/>
  <c r="BI48" i="254" s="1"/>
  <c r="AC6" i="254"/>
  <c r="BS44" i="254" a="1"/>
  <c r="BS44" i="254" s="1"/>
  <c r="BS40" i="254" a="1"/>
  <c r="BS40" i="254" s="1"/>
  <c r="BS39" i="254" a="1"/>
  <c r="BS39" i="254" s="1"/>
  <c r="BS48" i="254" a="1"/>
  <c r="BS48" i="254" s="1"/>
  <c r="BS41" i="254" a="1"/>
  <c r="BS41" i="254" s="1"/>
  <c r="BS27" i="254" a="1"/>
  <c r="BS27" i="254" s="1"/>
  <c r="BS35" i="254" a="1"/>
  <c r="BS35" i="254" s="1"/>
  <c r="BS33" i="254" a="1"/>
  <c r="BS33" i="254" s="1"/>
  <c r="BS32" i="254" a="1"/>
  <c r="BS32" i="254" s="1"/>
  <c r="BS28" i="254" a="1"/>
  <c r="BS28" i="254" s="1"/>
  <c r="BS30" i="254" a="1"/>
  <c r="BS30" i="254" s="1"/>
  <c r="BS21" i="254" a="1"/>
  <c r="BS21" i="254" s="1"/>
  <c r="BS29" i="254" a="1"/>
  <c r="BS29" i="254" s="1"/>
  <c r="BS45" i="254" a="1"/>
  <c r="BS45" i="254" s="1"/>
  <c r="BS23" i="254" a="1"/>
  <c r="BS23" i="254" s="1"/>
  <c r="BS19" i="254" a="1"/>
  <c r="BS19" i="254" s="1"/>
  <c r="BS43" i="254" a="1"/>
  <c r="BS43" i="254" s="1"/>
  <c r="BS22" i="254" a="1"/>
  <c r="BS22" i="254" s="1"/>
  <c r="BS18" i="254" a="1"/>
  <c r="BS18" i="254" s="1"/>
  <c r="BS26" i="254" a="1"/>
  <c r="BS26" i="254" s="1"/>
  <c r="BS25" i="254" a="1"/>
  <c r="BS25" i="254" s="1"/>
  <c r="BS24" i="254" a="1"/>
  <c r="BS24" i="254" s="1"/>
  <c r="BS47" i="254" a="1"/>
  <c r="BS47" i="254" s="1"/>
  <c r="BS34" i="254" a="1"/>
  <c r="BS34" i="254" s="1"/>
  <c r="BS37" i="254" a="1"/>
  <c r="BS37" i="254" s="1"/>
  <c r="BS31" i="254" a="1"/>
  <c r="BS31" i="254" s="1"/>
  <c r="BS20" i="254" a="1"/>
  <c r="BS20" i="254" s="1"/>
  <c r="BS38" i="254" a="1"/>
  <c r="BS38" i="254" s="1"/>
  <c r="BS36" i="254" a="1"/>
  <c r="BS36" i="254" s="1"/>
  <c r="BS46" i="254" a="1"/>
  <c r="BS46" i="254" s="1"/>
  <c r="BS42" i="254" a="1"/>
  <c r="BS42" i="254" s="1"/>
  <c r="AC10" i="254"/>
  <c r="Z8" i="254"/>
  <c r="Z16" i="254"/>
  <c r="CF45" i="254" a="1"/>
  <c r="CF45" i="254" s="1"/>
  <c r="CF41" i="254" a="1"/>
  <c r="CF41" i="254" s="1"/>
  <c r="CF37" i="254" a="1"/>
  <c r="CF37" i="254" s="1"/>
  <c r="CF33" i="254" a="1"/>
  <c r="CF33" i="254" s="1"/>
  <c r="CF38" i="254" a="1"/>
  <c r="CF38" i="254" s="1"/>
  <c r="CF40" i="254" a="1"/>
  <c r="CF40" i="254" s="1"/>
  <c r="CF26" i="254" a="1"/>
  <c r="CF26" i="254" s="1"/>
  <c r="CF27" i="254" a="1"/>
  <c r="CF27" i="254" s="1"/>
  <c r="CF47" i="254" a="1"/>
  <c r="CF47" i="254" s="1"/>
  <c r="CF44" i="254" a="1"/>
  <c r="CF44" i="254" s="1"/>
  <c r="CF39" i="254" a="1"/>
  <c r="CF39" i="254" s="1"/>
  <c r="CF28" i="254" a="1"/>
  <c r="CF28" i="254" s="1"/>
  <c r="CF24" i="254" a="1"/>
  <c r="CF24" i="254" s="1"/>
  <c r="CF42" i="254" a="1"/>
  <c r="CF42" i="254" s="1"/>
  <c r="CF20" i="254" a="1"/>
  <c r="CF20" i="254" s="1"/>
  <c r="CF32" i="254" a="1"/>
  <c r="CF32" i="254" s="1"/>
  <c r="CF23" i="254" a="1"/>
  <c r="CF23" i="254" s="1"/>
  <c r="CF43" i="254" a="1"/>
  <c r="CF43" i="254" s="1"/>
  <c r="CF30" i="254" a="1"/>
  <c r="CF30" i="254" s="1"/>
  <c r="CF46" i="254" a="1"/>
  <c r="CF46" i="254" s="1"/>
  <c r="CF35" i="254" a="1"/>
  <c r="CF35" i="254" s="1"/>
  <c r="CF34" i="254" a="1"/>
  <c r="CF34" i="254" s="1"/>
  <c r="CF18" i="254" a="1"/>
  <c r="CF18" i="254" s="1"/>
  <c r="CF19" i="254" a="1"/>
  <c r="CF19" i="254" s="1"/>
  <c r="CF31" i="254" a="1"/>
  <c r="CF31" i="254" s="1"/>
  <c r="CF22" i="254" a="1"/>
  <c r="CF22" i="254" s="1"/>
  <c r="CF36" i="254" a="1"/>
  <c r="CF36" i="254" s="1"/>
  <c r="CF25" i="254" a="1"/>
  <c r="CF25" i="254" s="1"/>
  <c r="CF29" i="254" a="1"/>
  <c r="CF29" i="254" s="1"/>
  <c r="CF48" i="254" a="1"/>
  <c r="CF48" i="254" s="1"/>
  <c r="CF21" i="254" a="1"/>
  <c r="CF21" i="254" s="1"/>
  <c r="CL34" i="254" a="1"/>
  <c r="CL34" i="254" s="1"/>
  <c r="CL48" i="254" a="1"/>
  <c r="CL48" i="254" s="1"/>
  <c r="CL42" i="254" a="1"/>
  <c r="CL42" i="254" s="1"/>
  <c r="CL39" i="254" a="1"/>
  <c r="CL39" i="254" s="1"/>
  <c r="CL30" i="254" a="1"/>
  <c r="CL30" i="254" s="1"/>
  <c r="CL45" i="254" a="1"/>
  <c r="CL45" i="254" s="1"/>
  <c r="CL33" i="254" a="1"/>
  <c r="CL33" i="254" s="1"/>
  <c r="CL38" i="254" a="1"/>
  <c r="CL38" i="254" s="1"/>
  <c r="CL37" i="254" a="1"/>
  <c r="CL37" i="254" s="1"/>
  <c r="CL36" i="254" a="1"/>
  <c r="CL36" i="254" s="1"/>
  <c r="CL22" i="254" a="1"/>
  <c r="CL22" i="254" s="1"/>
  <c r="CL18" i="254" a="1"/>
  <c r="CL18" i="254" s="1"/>
  <c r="CL43" i="254" a="1"/>
  <c r="CL43" i="254" s="1"/>
  <c r="CL41" i="254" a="1"/>
  <c r="CL41" i="254" s="1"/>
  <c r="CL47" i="254" a="1"/>
  <c r="CL47" i="254" s="1"/>
  <c r="CL29" i="254" a="1"/>
  <c r="CL29" i="254" s="1"/>
  <c r="CL27" i="254" a="1"/>
  <c r="CL27" i="254" s="1"/>
  <c r="CL35" i="254" a="1"/>
  <c r="CL35" i="254" s="1"/>
  <c r="CL31" i="254" a="1"/>
  <c r="CL31" i="254" s="1"/>
  <c r="CL40" i="254" a="1"/>
  <c r="CL40" i="254" s="1"/>
  <c r="CL21" i="254" a="1"/>
  <c r="CL21" i="254" s="1"/>
  <c r="CL44" i="254" a="1"/>
  <c r="CL44" i="254" s="1"/>
  <c r="CL32" i="254" a="1"/>
  <c r="CL32" i="254" s="1"/>
  <c r="CL26" i="254" a="1"/>
  <c r="CL26" i="254" s="1"/>
  <c r="CL23" i="254" a="1"/>
  <c r="CL23" i="254" s="1"/>
  <c r="CL28" i="254" a="1"/>
  <c r="CL28" i="254" s="1"/>
  <c r="CL25" i="254" a="1"/>
  <c r="CL25" i="254" s="1"/>
  <c r="CL46" i="254" a="1"/>
  <c r="CL46" i="254" s="1"/>
  <c r="CL20" i="254" a="1"/>
  <c r="CL20" i="254" s="1"/>
  <c r="CL19" i="254" a="1"/>
  <c r="CL19" i="254" s="1"/>
  <c r="CL24" i="254" a="1"/>
  <c r="CL24" i="254" s="1"/>
  <c r="AI16" i="254"/>
  <c r="AI8" i="254"/>
  <c r="H9" i="254"/>
  <c r="H17" i="254"/>
  <c r="BY48" i="254" a="1"/>
  <c r="BY48" i="254" s="1"/>
  <c r="BY44" i="254" a="1"/>
  <c r="BY44" i="254" s="1"/>
  <c r="BY40" i="254" a="1"/>
  <c r="BY40" i="254" s="1"/>
  <c r="BY36" i="254" a="1"/>
  <c r="BY36" i="254" s="1"/>
  <c r="BY32" i="254" a="1"/>
  <c r="BY32" i="254" s="1"/>
  <c r="BY47" i="254" a="1"/>
  <c r="BY47" i="254" s="1"/>
  <c r="BY42" i="254" a="1"/>
  <c r="BY42" i="254" s="1"/>
  <c r="BY34" i="254" a="1"/>
  <c r="BY34" i="254" s="1"/>
  <c r="BY28" i="254" a="1"/>
  <c r="BY28" i="254" s="1"/>
  <c r="BY35" i="254" a="1"/>
  <c r="BY35" i="254" s="1"/>
  <c r="BY33" i="254" a="1"/>
  <c r="BY33" i="254" s="1"/>
  <c r="BY30" i="254" a="1"/>
  <c r="BY30" i="254" s="1"/>
  <c r="BY46" i="254" a="1"/>
  <c r="BY46" i="254" s="1"/>
  <c r="BY31" i="254" a="1"/>
  <c r="BY31" i="254" s="1"/>
  <c r="BY39" i="254" a="1"/>
  <c r="BY39" i="254" s="1"/>
  <c r="BY27" i="254" a="1"/>
  <c r="BY27" i="254" s="1"/>
  <c r="BY38" i="254" a="1"/>
  <c r="BY38" i="254" s="1"/>
  <c r="BY24" i="254" a="1"/>
  <c r="BY24" i="254" s="1"/>
  <c r="BY43" i="254" a="1"/>
  <c r="BY43" i="254" s="1"/>
  <c r="BY37" i="254" a="1"/>
  <c r="BY37" i="254" s="1"/>
  <c r="BY41" i="254" a="1"/>
  <c r="BY41" i="254" s="1"/>
  <c r="BY45" i="254" a="1"/>
  <c r="BY45" i="254" s="1"/>
  <c r="BY26" i="254" a="1"/>
  <c r="BY26" i="254" s="1"/>
  <c r="BY22" i="254" a="1"/>
  <c r="BY22" i="254" s="1"/>
  <c r="BY25" i="254" a="1"/>
  <c r="BY25" i="254" s="1"/>
  <c r="BY20" i="254" a="1"/>
  <c r="BY20" i="254" s="1"/>
  <c r="BY23" i="254" a="1"/>
  <c r="BY23" i="254" s="1"/>
  <c r="BY21" i="254" a="1"/>
  <c r="BY21" i="254" s="1"/>
  <c r="BY19" i="254" a="1"/>
  <c r="BY19" i="254" s="1"/>
  <c r="BY29" i="254" a="1"/>
  <c r="BY29" i="254" s="1"/>
  <c r="BY18" i="254" a="1"/>
  <c r="BY18" i="254" s="1"/>
  <c r="AF15" i="254"/>
  <c r="AF3" i="254" s="1"/>
  <c r="BJ18" i="254"/>
  <c r="BJ19" i="254" s="1"/>
  <c r="BJ20" i="254" s="1"/>
  <c r="BJ21" i="254" s="1"/>
  <c r="BJ22" i="254" s="1"/>
  <c r="BJ23" i="254" s="1"/>
  <c r="BJ24" i="254" s="1"/>
  <c r="BJ25" i="254" s="1"/>
  <c r="BJ26" i="254" s="1"/>
  <c r="BJ27" i="254" s="1"/>
  <c r="BJ28" i="254" s="1"/>
  <c r="BJ29" i="254" s="1"/>
  <c r="BJ30" i="254" s="1"/>
  <c r="BJ31" i="254" s="1"/>
  <c r="BJ32" i="254" s="1"/>
  <c r="BJ33" i="254" s="1"/>
  <c r="BJ34" i="254" s="1"/>
  <c r="BJ35" i="254" s="1"/>
  <c r="BJ36" i="254" s="1"/>
  <c r="BJ37" i="254" s="1"/>
  <c r="BJ38" i="254" s="1"/>
  <c r="BJ39" i="254" s="1"/>
  <c r="BJ40" i="254" s="1"/>
  <c r="BJ41" i="254" s="1"/>
  <c r="BJ42" i="254" s="1"/>
  <c r="BJ43" i="254" s="1"/>
  <c r="BJ44" i="254" s="1"/>
  <c r="BJ45" i="254" s="1"/>
  <c r="BJ46" i="254" s="1"/>
  <c r="BJ47" i="254" s="1"/>
  <c r="BJ48" i="254" s="1"/>
  <c r="AF6" i="254"/>
  <c r="AC12" i="254"/>
  <c r="CC48" i="254" a="1"/>
  <c r="CC48" i="254" s="1"/>
  <c r="CC44" i="254" a="1"/>
  <c r="CC44" i="254" s="1"/>
  <c r="CC47" i="254" a="1"/>
  <c r="CC47" i="254" s="1"/>
  <c r="CC43" i="254" a="1"/>
  <c r="CC43" i="254" s="1"/>
  <c r="CC39" i="254" a="1"/>
  <c r="CC39" i="254" s="1"/>
  <c r="CC35" i="254" a="1"/>
  <c r="CC35" i="254" s="1"/>
  <c r="CC46" i="254" a="1"/>
  <c r="CC46" i="254" s="1"/>
  <c r="CC42" i="254" a="1"/>
  <c r="CC42" i="254" s="1"/>
  <c r="CC38" i="254" a="1"/>
  <c r="CC38" i="254" s="1"/>
  <c r="CC34" i="254" a="1"/>
  <c r="CC34" i="254" s="1"/>
  <c r="CC36" i="254" a="1"/>
  <c r="CC36" i="254" s="1"/>
  <c r="CC27" i="254" a="1"/>
  <c r="CC27" i="254" s="1"/>
  <c r="CC31" i="254" a="1"/>
  <c r="CC31" i="254" s="1"/>
  <c r="CC37" i="254" a="1"/>
  <c r="CC37" i="254" s="1"/>
  <c r="CC28" i="254" a="1"/>
  <c r="CC28" i="254" s="1"/>
  <c r="CC26" i="254" a="1"/>
  <c r="CC26" i="254" s="1"/>
  <c r="CC40" i="254" a="1"/>
  <c r="CC40" i="254" s="1"/>
  <c r="CC25" i="254" a="1"/>
  <c r="CC25" i="254" s="1"/>
  <c r="CC29" i="254" a="1"/>
  <c r="CC29" i="254" s="1"/>
  <c r="CC19" i="254" a="1"/>
  <c r="CC19" i="254" s="1"/>
  <c r="CC30" i="254" a="1"/>
  <c r="CC30" i="254" s="1"/>
  <c r="CC20" i="254" a="1"/>
  <c r="CC20" i="254" s="1"/>
  <c r="CC45" i="254" a="1"/>
  <c r="CC45" i="254" s="1"/>
  <c r="CC33" i="254" a="1"/>
  <c r="CC33" i="254" s="1"/>
  <c r="CC24" i="254" a="1"/>
  <c r="CC24" i="254" s="1"/>
  <c r="CC18" i="254" a="1"/>
  <c r="CC18" i="254" s="1"/>
  <c r="CC22" i="254" a="1"/>
  <c r="CC22" i="254" s="1"/>
  <c r="CC32" i="254" a="1"/>
  <c r="CC32" i="254" s="1"/>
  <c r="CC21" i="254" a="1"/>
  <c r="CC21" i="254" s="1"/>
  <c r="CC23" i="254" a="1"/>
  <c r="CC23" i="254" s="1"/>
  <c r="CC41" i="254" a="1"/>
  <c r="CC41" i="254" s="1"/>
  <c r="Q17" i="254"/>
  <c r="Q9" i="254"/>
  <c r="CB46" i="254" a="1"/>
  <c r="CB46" i="254" s="1"/>
  <c r="CB41" i="254" a="1"/>
  <c r="CB41" i="254" s="1"/>
  <c r="CB36" i="254" a="1"/>
  <c r="CB36" i="254" s="1"/>
  <c r="CB32" i="254" a="1"/>
  <c r="CB32" i="254" s="1"/>
  <c r="CB31" i="254" a="1"/>
  <c r="CB31" i="254" s="1"/>
  <c r="CB43" i="254" a="1"/>
  <c r="CB43" i="254" s="1"/>
  <c r="CB38" i="254" a="1"/>
  <c r="CB38" i="254" s="1"/>
  <c r="CB37" i="254" a="1"/>
  <c r="CB37" i="254" s="1"/>
  <c r="CB44" i="254" a="1"/>
  <c r="CB44" i="254" s="1"/>
  <c r="CB40" i="254" a="1"/>
  <c r="CB40" i="254" s="1"/>
  <c r="CB47" i="254" a="1"/>
  <c r="CB47" i="254" s="1"/>
  <c r="CB24" i="254" a="1"/>
  <c r="CB24" i="254" s="1"/>
  <c r="CB22" i="254" a="1"/>
  <c r="CB22" i="254" s="1"/>
  <c r="CB18" i="254" a="1"/>
  <c r="CB18" i="254" s="1"/>
  <c r="CB29" i="254" a="1"/>
  <c r="CB29" i="254" s="1"/>
  <c r="CB28" i="254" a="1"/>
  <c r="CB28" i="254" s="1"/>
  <c r="CB25" i="254" a="1"/>
  <c r="CB25" i="254" s="1"/>
  <c r="CB33" i="254" a="1"/>
  <c r="CB33" i="254" s="1"/>
  <c r="CB30" i="254" a="1"/>
  <c r="CB30" i="254" s="1"/>
  <c r="CB21" i="254" a="1"/>
  <c r="CB21" i="254" s="1"/>
  <c r="CB27" i="254" a="1"/>
  <c r="CB27" i="254" s="1"/>
  <c r="CB35" i="254" a="1"/>
  <c r="CB35" i="254" s="1"/>
  <c r="CB23" i="254" a="1"/>
  <c r="CB23" i="254" s="1"/>
  <c r="CB20" i="254" a="1"/>
  <c r="CB20" i="254" s="1"/>
  <c r="CB48" i="254" a="1"/>
  <c r="CB48" i="254" s="1"/>
  <c r="CB39" i="254" a="1"/>
  <c r="CB39" i="254" s="1"/>
  <c r="CB45" i="254" a="1"/>
  <c r="CB45" i="254" s="1"/>
  <c r="CB19" i="254" a="1"/>
  <c r="CB19" i="254" s="1"/>
  <c r="CB42" i="254" a="1"/>
  <c r="CB42" i="254" s="1"/>
  <c r="CB34" i="254" a="1"/>
  <c r="CB34" i="254" s="1"/>
  <c r="CB26" i="254" a="1"/>
  <c r="CB26" i="254" s="1"/>
  <c r="CA47" i="254" a="1"/>
  <c r="CA47" i="254" s="1"/>
  <c r="CA43" i="254" a="1"/>
  <c r="CA43" i="254" s="1"/>
  <c r="CA39" i="254" a="1"/>
  <c r="CA39" i="254" s="1"/>
  <c r="CA35" i="254" a="1"/>
  <c r="CA35" i="254" s="1"/>
  <c r="CA42" i="254" a="1"/>
  <c r="CA42" i="254" s="1"/>
  <c r="CA33" i="254" a="1"/>
  <c r="CA33" i="254" s="1"/>
  <c r="CA30" i="254" a="1"/>
  <c r="CA30" i="254" s="1"/>
  <c r="CA24" i="254" a="1"/>
  <c r="CA24" i="254" s="1"/>
  <c r="CA46" i="254" a="1"/>
  <c r="CA46" i="254" s="1"/>
  <c r="CA36" i="254" a="1"/>
  <c r="CA36" i="254" s="1"/>
  <c r="CA32" i="254" a="1"/>
  <c r="CA32" i="254" s="1"/>
  <c r="CA31" i="254" a="1"/>
  <c r="CA31" i="254" s="1"/>
  <c r="CA26" i="254" a="1"/>
  <c r="CA26" i="254" s="1"/>
  <c r="CA22" i="254" a="1"/>
  <c r="CA22" i="254" s="1"/>
  <c r="CA34" i="254" a="1"/>
  <c r="CA34" i="254" s="1"/>
  <c r="CA18" i="254" a="1"/>
  <c r="CA18" i="254" s="1"/>
  <c r="CA45" i="254" a="1"/>
  <c r="CA45" i="254" s="1"/>
  <c r="CA48" i="254" a="1"/>
  <c r="CA48" i="254" s="1"/>
  <c r="CA40" i="254" a="1"/>
  <c r="CA40" i="254" s="1"/>
  <c r="CA29" i="254" a="1"/>
  <c r="CA29" i="254" s="1"/>
  <c r="CA38" i="254" a="1"/>
  <c r="CA38" i="254" s="1"/>
  <c r="CA37" i="254" a="1"/>
  <c r="CA37" i="254" s="1"/>
  <c r="CA23" i="254" a="1"/>
  <c r="CA23" i="254" s="1"/>
  <c r="CA20" i="254" a="1"/>
  <c r="CA20" i="254" s="1"/>
  <c r="CA25" i="254" a="1"/>
  <c r="CA25" i="254" s="1"/>
  <c r="CA19" i="254" a="1"/>
  <c r="CA19" i="254" s="1"/>
  <c r="CA27" i="254" a="1"/>
  <c r="CA27" i="254" s="1"/>
  <c r="CA44" i="254" a="1"/>
  <c r="CA44" i="254" s="1"/>
  <c r="CA21" i="254" a="1"/>
  <c r="CA21" i="254" s="1"/>
  <c r="CA28" i="254" a="1"/>
  <c r="CA28" i="254" s="1"/>
  <c r="CA41" i="254" a="1"/>
  <c r="CA41" i="254" s="1"/>
  <c r="AL17" i="254"/>
  <c r="AL9" i="254"/>
  <c r="T12" i="254"/>
  <c r="B71" i="254"/>
  <c r="E10" i="254"/>
  <c r="BT46" i="254" a="1"/>
  <c r="BT46" i="254" s="1"/>
  <c r="BT42" i="254" a="1"/>
  <c r="BT42" i="254" s="1"/>
  <c r="BT38" i="254" a="1"/>
  <c r="BT38" i="254" s="1"/>
  <c r="BT34" i="254" a="1"/>
  <c r="BT34" i="254" s="1"/>
  <c r="BT44" i="254" a="1"/>
  <c r="BT44" i="254" s="1"/>
  <c r="BT40" i="254" a="1"/>
  <c r="BT40" i="254" s="1"/>
  <c r="BT35" i="254" a="1"/>
  <c r="BT35" i="254" s="1"/>
  <c r="BT30" i="254" a="1"/>
  <c r="BT30" i="254" s="1"/>
  <c r="BT48" i="254" a="1"/>
  <c r="BT48" i="254" s="1"/>
  <c r="BT41" i="254" a="1"/>
  <c r="BT41" i="254" s="1"/>
  <c r="BT27" i="254" a="1"/>
  <c r="BT27" i="254" s="1"/>
  <c r="BT45" i="254" a="1"/>
  <c r="BT45" i="254" s="1"/>
  <c r="BT28" i="254" a="1"/>
  <c r="BT28" i="254" s="1"/>
  <c r="BT37" i="254" a="1"/>
  <c r="BT37" i="254" s="1"/>
  <c r="BT36" i="254" a="1"/>
  <c r="BT36" i="254" s="1"/>
  <c r="BT33" i="254" a="1"/>
  <c r="BT33" i="254" s="1"/>
  <c r="BT25" i="254" a="1"/>
  <c r="BT25" i="254" s="1"/>
  <c r="BT29" i="254" a="1"/>
  <c r="BT29" i="254" s="1"/>
  <c r="BT23" i="254" a="1"/>
  <c r="BT23" i="254" s="1"/>
  <c r="BT24" i="254" a="1"/>
  <c r="BT24" i="254" s="1"/>
  <c r="BT32" i="254" a="1"/>
  <c r="BT32" i="254" s="1"/>
  <c r="BT19" i="254" a="1"/>
  <c r="BT19" i="254" s="1"/>
  <c r="BT47" i="254" a="1"/>
  <c r="BT47" i="254" s="1"/>
  <c r="BT22" i="254" a="1"/>
  <c r="BT22" i="254" s="1"/>
  <c r="BT18" i="254" a="1"/>
  <c r="BT18" i="254" s="1"/>
  <c r="BT39" i="254" a="1"/>
  <c r="BT39" i="254" s="1"/>
  <c r="BT43" i="254" a="1"/>
  <c r="BT43" i="254" s="1"/>
  <c r="BT21" i="254" a="1"/>
  <c r="BT21" i="254" s="1"/>
  <c r="BT31" i="254" a="1"/>
  <c r="BT31" i="254" s="1"/>
  <c r="BT20" i="254" a="1"/>
  <c r="BT20" i="254" s="1"/>
  <c r="BT26" i="254" a="1"/>
  <c r="BT26" i="254" s="1"/>
  <c r="W9" i="254"/>
  <c r="W17" i="254"/>
  <c r="B72" i="254"/>
  <c r="E17" i="254"/>
  <c r="E9" i="254"/>
  <c r="K12" i="254"/>
  <c r="T15" i="254"/>
  <c r="T3" i="254" s="1"/>
  <c r="BF18" i="254"/>
  <c r="BF19" i="254" s="1"/>
  <c r="BF20" i="254" s="1"/>
  <c r="BF21" i="254" s="1"/>
  <c r="BF22" i="254" s="1"/>
  <c r="BF23" i="254" s="1"/>
  <c r="BF24" i="254" s="1"/>
  <c r="BF25" i="254" s="1"/>
  <c r="BF26" i="254" s="1"/>
  <c r="BF27" i="254" s="1"/>
  <c r="BF28" i="254" s="1"/>
  <c r="BF29" i="254" s="1"/>
  <c r="BF30" i="254" s="1"/>
  <c r="BF31" i="254" s="1"/>
  <c r="BF32" i="254" s="1"/>
  <c r="BF33" i="254" s="1"/>
  <c r="BF34" i="254" s="1"/>
  <c r="BF35" i="254" s="1"/>
  <c r="BF36" i="254" s="1"/>
  <c r="BF37" i="254" s="1"/>
  <c r="BF38" i="254" s="1"/>
  <c r="BF39" i="254" s="1"/>
  <c r="BF40" i="254" s="1"/>
  <c r="BF41" i="254" s="1"/>
  <c r="BF42" i="254" s="1"/>
  <c r="BF43" i="254" s="1"/>
  <c r="BF44" i="254" s="1"/>
  <c r="BF45" i="254" s="1"/>
  <c r="BF46" i="254" s="1"/>
  <c r="BF47" i="254" s="1"/>
  <c r="BF48" i="254" s="1"/>
  <c r="T6" i="254"/>
  <c r="CG40" i="254" a="1"/>
  <c r="CG40" i="254" s="1"/>
  <c r="CG44" i="254" a="1"/>
  <c r="CG44" i="254" s="1"/>
  <c r="CG35" i="254" a="1"/>
  <c r="CG35" i="254" s="1"/>
  <c r="CG47" i="254" a="1"/>
  <c r="CG47" i="254" s="1"/>
  <c r="CG39" i="254" a="1"/>
  <c r="CG39" i="254" s="1"/>
  <c r="CG38" i="254" a="1"/>
  <c r="CG38" i="254" s="1"/>
  <c r="CG25" i="254" a="1"/>
  <c r="CG25" i="254" s="1"/>
  <c r="CG29" i="254" a="1"/>
  <c r="CG29" i="254" s="1"/>
  <c r="CG45" i="254" a="1"/>
  <c r="CG45" i="254" s="1"/>
  <c r="CG30" i="254" a="1"/>
  <c r="CG30" i="254" s="1"/>
  <c r="CG34" i="254" a="1"/>
  <c r="CG34" i="254" s="1"/>
  <c r="CG32" i="254" a="1"/>
  <c r="CG32" i="254" s="1"/>
  <c r="CG20" i="254" a="1"/>
  <c r="CG20" i="254" s="1"/>
  <c r="CG48" i="254" a="1"/>
  <c r="CG48" i="254" s="1"/>
  <c r="CG43" i="254" a="1"/>
  <c r="CG43" i="254" s="1"/>
  <c r="CG46" i="254" a="1"/>
  <c r="CG46" i="254" s="1"/>
  <c r="CG41" i="254" a="1"/>
  <c r="CG41" i="254" s="1"/>
  <c r="CG37" i="254" a="1"/>
  <c r="CG37" i="254" s="1"/>
  <c r="CG33" i="254" a="1"/>
  <c r="CG33" i="254" s="1"/>
  <c r="CG22" i="254" a="1"/>
  <c r="CG22" i="254" s="1"/>
  <c r="CG24" i="254" a="1"/>
  <c r="CG24" i="254" s="1"/>
  <c r="CG27" i="254" a="1"/>
  <c r="CG27" i="254" s="1"/>
  <c r="CG19" i="254" a="1"/>
  <c r="CG19" i="254" s="1"/>
  <c r="CG36" i="254" a="1"/>
  <c r="CG36" i="254" s="1"/>
  <c r="CG31" i="254" a="1"/>
  <c r="CG31" i="254" s="1"/>
  <c r="CG28" i="254" a="1"/>
  <c r="CG28" i="254" s="1"/>
  <c r="CG18" i="254" a="1"/>
  <c r="CG18" i="254" s="1"/>
  <c r="CG42" i="254" a="1"/>
  <c r="CG42" i="254" s="1"/>
  <c r="CG26" i="254" a="1"/>
  <c r="CG26" i="254" s="1"/>
  <c r="CG23" i="254" a="1"/>
  <c r="CG23" i="254" s="1"/>
  <c r="CG21" i="254" a="1"/>
  <c r="CG21" i="254" s="1"/>
  <c r="AF8" i="254"/>
  <c r="AF16" i="254"/>
  <c r="Q8" i="254"/>
  <c r="Q16" i="254"/>
  <c r="CJ48" i="254" a="1"/>
  <c r="CJ48" i="254" s="1"/>
  <c r="CJ44" i="254" a="1"/>
  <c r="CJ44" i="254" s="1"/>
  <c r="CJ40" i="254" a="1"/>
  <c r="CJ40" i="254" s="1"/>
  <c r="CJ36" i="254" a="1"/>
  <c r="CJ36" i="254" s="1"/>
  <c r="CJ32" i="254" a="1"/>
  <c r="CJ32" i="254" s="1"/>
  <c r="CJ43" i="254" a="1"/>
  <c r="CJ43" i="254" s="1"/>
  <c r="CJ37" i="254" a="1"/>
  <c r="CJ37" i="254" s="1"/>
  <c r="CJ28" i="254" a="1"/>
  <c r="CJ28" i="254" s="1"/>
  <c r="CJ29" i="254" a="1"/>
  <c r="CJ29" i="254" s="1"/>
  <c r="CJ41" i="254" a="1"/>
  <c r="CJ41" i="254" s="1"/>
  <c r="CJ30" i="254" a="1"/>
  <c r="CJ30" i="254" s="1"/>
  <c r="CJ34" i="254" a="1"/>
  <c r="CJ34" i="254" s="1"/>
  <c r="CJ46" i="254" a="1"/>
  <c r="CJ46" i="254" s="1"/>
  <c r="CJ31" i="254" a="1"/>
  <c r="CJ31" i="254" s="1"/>
  <c r="CJ26" i="254" a="1"/>
  <c r="CJ26" i="254" s="1"/>
  <c r="CJ35" i="254" a="1"/>
  <c r="CJ35" i="254" s="1"/>
  <c r="CJ39" i="254" a="1"/>
  <c r="CJ39" i="254" s="1"/>
  <c r="CJ33" i="254" a="1"/>
  <c r="CJ33" i="254" s="1"/>
  <c r="CJ18" i="254" a="1"/>
  <c r="CJ18" i="254" s="1"/>
  <c r="CJ42" i="254" a="1"/>
  <c r="CJ42" i="254" s="1"/>
  <c r="CJ22" i="254" a="1"/>
  <c r="CJ22" i="254" s="1"/>
  <c r="CJ47" i="254" a="1"/>
  <c r="CJ47" i="254" s="1"/>
  <c r="CJ24" i="254" a="1"/>
  <c r="CJ24" i="254" s="1"/>
  <c r="CJ45" i="254" a="1"/>
  <c r="CJ45" i="254" s="1"/>
  <c r="CJ19" i="254" a="1"/>
  <c r="CJ19" i="254" s="1"/>
  <c r="CJ27" i="254" a="1"/>
  <c r="CJ27" i="254" s="1"/>
  <c r="CJ21" i="254" a="1"/>
  <c r="CJ21" i="254" s="1"/>
  <c r="CJ38" i="254" a="1"/>
  <c r="CJ38" i="254" s="1"/>
  <c r="CJ23" i="254" a="1"/>
  <c r="CJ23" i="254" s="1"/>
  <c r="CJ25" i="254" a="1"/>
  <c r="CJ25" i="254" s="1"/>
  <c r="CJ20" i="254" a="1"/>
  <c r="CJ20" i="254" s="1"/>
  <c r="N15" i="254"/>
  <c r="N3" i="254" s="1"/>
  <c r="BD18" i="254"/>
  <c r="BD19" i="254" s="1"/>
  <c r="BD20" i="254" s="1"/>
  <c r="BD21" i="254" s="1"/>
  <c r="BD22" i="254" s="1"/>
  <c r="BD23" i="254" s="1"/>
  <c r="BD24" i="254" s="1"/>
  <c r="BD25" i="254" s="1"/>
  <c r="BD26" i="254" s="1"/>
  <c r="BD27" i="254" s="1"/>
  <c r="BD28" i="254" s="1"/>
  <c r="BD29" i="254" s="1"/>
  <c r="BD30" i="254" s="1"/>
  <c r="BD31" i="254" s="1"/>
  <c r="BD32" i="254" s="1"/>
  <c r="BD33" i="254" s="1"/>
  <c r="BD34" i="254" s="1"/>
  <c r="BD35" i="254" s="1"/>
  <c r="BD36" i="254" s="1"/>
  <c r="BD37" i="254" s="1"/>
  <c r="BD38" i="254" s="1"/>
  <c r="BD39" i="254" s="1"/>
  <c r="BD40" i="254" s="1"/>
  <c r="BD41" i="254" s="1"/>
  <c r="BD42" i="254" s="1"/>
  <c r="BD43" i="254" s="1"/>
  <c r="BD44" i="254" s="1"/>
  <c r="BD45" i="254" s="1"/>
  <c r="BD46" i="254" s="1"/>
  <c r="BD47" i="254" s="1"/>
  <c r="BD48" i="254" s="1"/>
  <c r="N6" i="254"/>
  <c r="BW46" i="254" a="1"/>
  <c r="BW46" i="254" s="1"/>
  <c r="BW42" i="254" a="1"/>
  <c r="BW42" i="254" s="1"/>
  <c r="BW45" i="254" a="1"/>
  <c r="BW45" i="254" s="1"/>
  <c r="BW41" i="254" a="1"/>
  <c r="BW41" i="254" s="1"/>
  <c r="BW37" i="254" a="1"/>
  <c r="BW37" i="254" s="1"/>
  <c r="BW33" i="254" a="1"/>
  <c r="BW33" i="254" s="1"/>
  <c r="BW48" i="254" a="1"/>
  <c r="BW48" i="254" s="1"/>
  <c r="BW44" i="254" a="1"/>
  <c r="BW44" i="254" s="1"/>
  <c r="BW40" i="254" a="1"/>
  <c r="BW40" i="254" s="1"/>
  <c r="BW36" i="254" a="1"/>
  <c r="BW36" i="254" s="1"/>
  <c r="BW32" i="254" a="1"/>
  <c r="BW32" i="254" s="1"/>
  <c r="BW29" i="254" a="1"/>
  <c r="BW29" i="254" s="1"/>
  <c r="BW25" i="254" a="1"/>
  <c r="BW25" i="254" s="1"/>
  <c r="BW34" i="254" a="1"/>
  <c r="BW34" i="254" s="1"/>
  <c r="BW35" i="254" a="1"/>
  <c r="BW35" i="254" s="1"/>
  <c r="BW43" i="254" a="1"/>
  <c r="BW43" i="254" s="1"/>
  <c r="BW47" i="254" a="1"/>
  <c r="BW47" i="254" s="1"/>
  <c r="BW38" i="254" a="1"/>
  <c r="BW38" i="254" s="1"/>
  <c r="BW27" i="254" a="1"/>
  <c r="BW27" i="254" s="1"/>
  <c r="BW26" i="254" a="1"/>
  <c r="BW26" i="254" s="1"/>
  <c r="BW28" i="254" a="1"/>
  <c r="BW28" i="254" s="1"/>
  <c r="BW31" i="254" a="1"/>
  <c r="BW31" i="254" s="1"/>
  <c r="BW21" i="254" a="1"/>
  <c r="BW21" i="254" s="1"/>
  <c r="BW39" i="254" a="1"/>
  <c r="BW39" i="254" s="1"/>
  <c r="BW30" i="254" a="1"/>
  <c r="BW30" i="254" s="1"/>
  <c r="BW24" i="254" a="1"/>
  <c r="BW24" i="254" s="1"/>
  <c r="BW20" i="254" a="1"/>
  <c r="BW20" i="254" s="1"/>
  <c r="BW19" i="254" a="1"/>
  <c r="BW19" i="254" s="1"/>
  <c r="BW22" i="254" a="1"/>
  <c r="BW22" i="254" s="1"/>
  <c r="BW23" i="254" a="1"/>
  <c r="BW23" i="254" s="1"/>
  <c r="BW18" i="254" a="1"/>
  <c r="BW18" i="254" s="1"/>
  <c r="B73" i="254"/>
  <c r="AL6" i="254"/>
  <c r="BL18" i="254"/>
  <c r="BL19" i="254" s="1"/>
  <c r="BL20" i="254" s="1"/>
  <c r="BL21" i="254" s="1"/>
  <c r="BL22" i="254" s="1"/>
  <c r="BL23" i="254" s="1"/>
  <c r="BL24" i="254" s="1"/>
  <c r="BL25" i="254" s="1"/>
  <c r="BL26" i="254" s="1"/>
  <c r="BL27" i="254" s="1"/>
  <c r="BL28" i="254" s="1"/>
  <c r="BL29" i="254" s="1"/>
  <c r="BL30" i="254" s="1"/>
  <c r="BL31" i="254" s="1"/>
  <c r="BL32" i="254" s="1"/>
  <c r="BL33" i="254" s="1"/>
  <c r="BL34" i="254" s="1"/>
  <c r="BL35" i="254" s="1"/>
  <c r="BL36" i="254" s="1"/>
  <c r="BL37" i="254" s="1"/>
  <c r="BL38" i="254" s="1"/>
  <c r="BL39" i="254" s="1"/>
  <c r="BL40" i="254" s="1"/>
  <c r="BL41" i="254" s="1"/>
  <c r="BL42" i="254" s="1"/>
  <c r="BL43" i="254" s="1"/>
  <c r="BL44" i="254" s="1"/>
  <c r="BL45" i="254" s="1"/>
  <c r="BL46" i="254" s="1"/>
  <c r="BL47" i="254" s="1"/>
  <c r="BL48" i="254" s="1"/>
  <c r="AL15" i="254"/>
  <c r="AL3" i="254" s="1"/>
  <c r="AI17" i="254"/>
  <c r="AI9" i="254"/>
  <c r="H16" i="254"/>
  <c r="H8" i="254"/>
  <c r="W10" i="254"/>
  <c r="AC9" i="254"/>
  <c r="AC17" i="254"/>
  <c r="CE46" i="254" a="1"/>
  <c r="CE46" i="254" s="1"/>
  <c r="CE42" i="254" a="1"/>
  <c r="CE42" i="254" s="1"/>
  <c r="CE38" i="254" a="1"/>
  <c r="CE38" i="254" s="1"/>
  <c r="CE34" i="254" a="1"/>
  <c r="CE34" i="254" s="1"/>
  <c r="CE45" i="254" a="1"/>
  <c r="CE45" i="254" s="1"/>
  <c r="CE30" i="254" a="1"/>
  <c r="CE30" i="254" s="1"/>
  <c r="CE43" i="254" a="1"/>
  <c r="CE43" i="254" s="1"/>
  <c r="CE27" i="254" a="1"/>
  <c r="CE27" i="254" s="1"/>
  <c r="CE47" i="254" a="1"/>
  <c r="CE47" i="254" s="1"/>
  <c r="CE44" i="254" a="1"/>
  <c r="CE44" i="254" s="1"/>
  <c r="CE40" i="254" a="1"/>
  <c r="CE40" i="254" s="1"/>
  <c r="CE39" i="254" a="1"/>
  <c r="CE39" i="254" s="1"/>
  <c r="CE48" i="254" a="1"/>
  <c r="CE48" i="254" s="1"/>
  <c r="CE35" i="254" a="1"/>
  <c r="CE35" i="254" s="1"/>
  <c r="CE32" i="254" a="1"/>
  <c r="CE32" i="254" s="1"/>
  <c r="CE23" i="254" a="1"/>
  <c r="CE23" i="254" s="1"/>
  <c r="CE33" i="254" a="1"/>
  <c r="CE33" i="254" s="1"/>
  <c r="CE36" i="254" a="1"/>
  <c r="CE36" i="254" s="1"/>
  <c r="CE31" i="254" a="1"/>
  <c r="CE31" i="254" s="1"/>
  <c r="CE19" i="254" a="1"/>
  <c r="CE19" i="254" s="1"/>
  <c r="CE28" i="254" a="1"/>
  <c r="CE28" i="254" s="1"/>
  <c r="CE41" i="254" a="1"/>
  <c r="CE41" i="254" s="1"/>
  <c r="CE29" i="254" a="1"/>
  <c r="CE29" i="254" s="1"/>
  <c r="CE20" i="254" a="1"/>
  <c r="CE20" i="254" s="1"/>
  <c r="CE37" i="254" a="1"/>
  <c r="CE37" i="254" s="1"/>
  <c r="CE24" i="254" a="1"/>
  <c r="CE24" i="254" s="1"/>
  <c r="CE18" i="254" a="1"/>
  <c r="CE18" i="254" s="1"/>
  <c r="CE22" i="254" a="1"/>
  <c r="CE22" i="254" s="1"/>
  <c r="CE26" i="254" a="1"/>
  <c r="CE26" i="254" s="1"/>
  <c r="CE25" i="254" a="1"/>
  <c r="CE25" i="254" s="1"/>
  <c r="CE21" i="254" a="1"/>
  <c r="CE21" i="254" s="1"/>
  <c r="E6" i="254"/>
  <c r="E15" i="254"/>
  <c r="B18" i="254"/>
  <c r="A4" i="254"/>
  <c r="BA18" i="254"/>
  <c r="BA19" i="254" s="1"/>
  <c r="BA20" i="254" s="1"/>
  <c r="BA21" i="254" s="1"/>
  <c r="BA22" i="254" s="1"/>
  <c r="BA23" i="254" s="1"/>
  <c r="BA24" i="254" s="1"/>
  <c r="BA25" i="254" s="1"/>
  <c r="BA26" i="254" s="1"/>
  <c r="BA27" i="254" s="1"/>
  <c r="BA28" i="254" s="1"/>
  <c r="BA29" i="254" s="1"/>
  <c r="BA30" i="254" s="1"/>
  <c r="BA31" i="254" s="1"/>
  <c r="BA32" i="254" s="1"/>
  <c r="BA33" i="254" s="1"/>
  <c r="BA34" i="254" s="1"/>
  <c r="BA35" i="254" s="1"/>
  <c r="BA36" i="254" s="1"/>
  <c r="BA37" i="254" s="1"/>
  <c r="BA38" i="254" s="1"/>
  <c r="BA39" i="254" s="1"/>
  <c r="BA40" i="254" s="1"/>
  <c r="BA41" i="254" s="1"/>
  <c r="BA42" i="254" s="1"/>
  <c r="BA43" i="254" s="1"/>
  <c r="BA44" i="254" s="1"/>
  <c r="BA45" i="254" s="1"/>
  <c r="BA46" i="254" s="1"/>
  <c r="BA47" i="254" s="1"/>
  <c r="BA48" i="254" s="1"/>
  <c r="AN18" i="254"/>
  <c r="AN19" i="254" s="1"/>
  <c r="AN20" i="254" s="1"/>
  <c r="AN21" i="254" s="1"/>
  <c r="AN22" i="254" s="1"/>
  <c r="AN23" i="254" s="1"/>
  <c r="AN24" i="254" s="1"/>
  <c r="AN25" i="254" s="1"/>
  <c r="AN26" i="254" s="1"/>
  <c r="AN27" i="254" s="1"/>
  <c r="AN28" i="254" s="1"/>
  <c r="AN29" i="254" s="1"/>
  <c r="AN30" i="254" s="1"/>
  <c r="AN31" i="254" s="1"/>
  <c r="AN32" i="254" s="1"/>
  <c r="AN33" i="254" s="1"/>
  <c r="AN34" i="254" s="1"/>
  <c r="AN35" i="254" s="1"/>
  <c r="AN36" i="254" s="1"/>
  <c r="AN37" i="254" s="1"/>
  <c r="AN38" i="254" s="1"/>
  <c r="AN39" i="254" s="1"/>
  <c r="AN40" i="254" s="1"/>
  <c r="AN41" i="254" s="1"/>
  <c r="AN42" i="254" s="1"/>
  <c r="AN43" i="254" s="1"/>
  <c r="AN44" i="254" s="1"/>
  <c r="AN45" i="254" s="1"/>
  <c r="AN46" i="254" s="1"/>
  <c r="AN47" i="254" s="1"/>
  <c r="AN48" i="254" s="1"/>
  <c r="AO18" i="254" s="1"/>
  <c r="AO19" i="254" s="1"/>
  <c r="AO20" i="254" s="1"/>
  <c r="AO21" i="254" s="1"/>
  <c r="AO22" i="254" s="1"/>
  <c r="AO23" i="254" s="1"/>
  <c r="AO24" i="254" s="1"/>
  <c r="AO25" i="254" s="1"/>
  <c r="AO26" i="254" s="1"/>
  <c r="AO27" i="254" s="1"/>
  <c r="AO28" i="254" s="1"/>
  <c r="AO29" i="254" s="1"/>
  <c r="AO30" i="254" s="1"/>
  <c r="AO31" i="254" s="1"/>
  <c r="AO32" i="254" s="1"/>
  <c r="AO33" i="254" s="1"/>
  <c r="AO34" i="254" s="1"/>
  <c r="AO35" i="254" s="1"/>
  <c r="AO36" i="254" s="1"/>
  <c r="AO37" i="254" s="1"/>
  <c r="AO38" i="254" s="1"/>
  <c r="AO39" i="254" s="1"/>
  <c r="AO40" i="254" s="1"/>
  <c r="AO41" i="254" s="1"/>
  <c r="AO42" i="254" s="1"/>
  <c r="AO43" i="254" s="1"/>
  <c r="AO44" i="254" s="1"/>
  <c r="AO45" i="254" s="1"/>
  <c r="AO46" i="254" s="1"/>
  <c r="AO47" i="254" s="1"/>
  <c r="AO48" i="254" s="1"/>
  <c r="AP18" i="254" s="1"/>
  <c r="AP19" i="254" s="1"/>
  <c r="AP20" i="254" s="1"/>
  <c r="AP21" i="254" s="1"/>
  <c r="AP22" i="254" s="1"/>
  <c r="AP23" i="254" s="1"/>
  <c r="AP24" i="254" s="1"/>
  <c r="AP25" i="254" s="1"/>
  <c r="AP26" i="254" s="1"/>
  <c r="AP27" i="254" s="1"/>
  <c r="AP28" i="254" s="1"/>
  <c r="AP29" i="254" s="1"/>
  <c r="AP30" i="254" s="1"/>
  <c r="AP31" i="254" s="1"/>
  <c r="AP32" i="254" s="1"/>
  <c r="AP33" i="254" s="1"/>
  <c r="AP34" i="254" s="1"/>
  <c r="AP35" i="254" s="1"/>
  <c r="AP36" i="254" s="1"/>
  <c r="AP37" i="254" s="1"/>
  <c r="AP38" i="254" s="1"/>
  <c r="AP39" i="254" s="1"/>
  <c r="AP40" i="254" s="1"/>
  <c r="AP41" i="254" s="1"/>
  <c r="AP42" i="254" s="1"/>
  <c r="AP43" i="254" s="1"/>
  <c r="AP44" i="254" s="1"/>
  <c r="AP45" i="254" s="1"/>
  <c r="AP46" i="254" s="1"/>
  <c r="AP47" i="254" s="1"/>
  <c r="AP48" i="254" s="1"/>
  <c r="AQ18" i="254" s="1"/>
  <c r="AQ19" i="254" s="1"/>
  <c r="AQ20" i="254" s="1"/>
  <c r="AQ21" i="254" s="1"/>
  <c r="AQ22" i="254" s="1"/>
  <c r="AQ23" i="254" s="1"/>
  <c r="AQ24" i="254" s="1"/>
  <c r="AQ25" i="254" s="1"/>
  <c r="AQ26" i="254" s="1"/>
  <c r="AQ27" i="254" s="1"/>
  <c r="AQ28" i="254" s="1"/>
  <c r="AQ29" i="254" s="1"/>
  <c r="AQ30" i="254" s="1"/>
  <c r="AQ31" i="254" s="1"/>
  <c r="AQ32" i="254" s="1"/>
  <c r="AQ33" i="254" s="1"/>
  <c r="AQ34" i="254" s="1"/>
  <c r="AQ35" i="254" s="1"/>
  <c r="AQ36" i="254" s="1"/>
  <c r="AQ37" i="254" s="1"/>
  <c r="AQ38" i="254" s="1"/>
  <c r="AQ39" i="254" s="1"/>
  <c r="AQ40" i="254" s="1"/>
  <c r="AQ41" i="254" s="1"/>
  <c r="AQ42" i="254" s="1"/>
  <c r="AQ43" i="254" s="1"/>
  <c r="AQ44" i="254" s="1"/>
  <c r="AQ45" i="254" s="1"/>
  <c r="AQ46" i="254" s="1"/>
  <c r="AQ47" i="254" s="1"/>
  <c r="AQ48" i="254" s="1"/>
  <c r="AR18" i="254" s="1"/>
  <c r="AR19" i="254" s="1"/>
  <c r="AR20" i="254" s="1"/>
  <c r="AR21" i="254" s="1"/>
  <c r="AR22" i="254" s="1"/>
  <c r="AR23" i="254" s="1"/>
  <c r="AR24" i="254" s="1"/>
  <c r="AR25" i="254" s="1"/>
  <c r="AR26" i="254" s="1"/>
  <c r="AR27" i="254" s="1"/>
  <c r="AR28" i="254" s="1"/>
  <c r="AR29" i="254" s="1"/>
  <c r="AR30" i="254" s="1"/>
  <c r="AR31" i="254" s="1"/>
  <c r="AR32" i="254" s="1"/>
  <c r="AR33" i="254" s="1"/>
  <c r="AR34" i="254" s="1"/>
  <c r="AR35" i="254" s="1"/>
  <c r="AR36" i="254" s="1"/>
  <c r="AR37" i="254" s="1"/>
  <c r="AR38" i="254" s="1"/>
  <c r="AR39" i="254" s="1"/>
  <c r="AR40" i="254" s="1"/>
  <c r="AR41" i="254" s="1"/>
  <c r="AR42" i="254" s="1"/>
  <c r="AR43" i="254" s="1"/>
  <c r="AR44" i="254" s="1"/>
  <c r="AR45" i="254" s="1"/>
  <c r="AR46" i="254" s="1"/>
  <c r="AR47" i="254" s="1"/>
  <c r="AR48" i="254" s="1"/>
  <c r="AS18" i="254" s="1"/>
  <c r="AS19" i="254" s="1"/>
  <c r="AS20" i="254" s="1"/>
  <c r="AS21" i="254" s="1"/>
  <c r="AS22" i="254" s="1"/>
  <c r="AS23" i="254" s="1"/>
  <c r="AS24" i="254" s="1"/>
  <c r="AS25" i="254" s="1"/>
  <c r="AS26" i="254" s="1"/>
  <c r="AS27" i="254" s="1"/>
  <c r="AS28" i="254" s="1"/>
  <c r="AS29" i="254" s="1"/>
  <c r="AS30" i="254" s="1"/>
  <c r="AS31" i="254" s="1"/>
  <c r="AS32" i="254" s="1"/>
  <c r="AS33" i="254" s="1"/>
  <c r="AS34" i="254" s="1"/>
  <c r="AS35" i="254" s="1"/>
  <c r="AS36" i="254" s="1"/>
  <c r="AS37" i="254" s="1"/>
  <c r="AS38" i="254" s="1"/>
  <c r="AS39" i="254" s="1"/>
  <c r="AS40" i="254" s="1"/>
  <c r="AS41" i="254" s="1"/>
  <c r="AS42" i="254" s="1"/>
  <c r="AS43" i="254" s="1"/>
  <c r="AS44" i="254" s="1"/>
  <c r="AS45" i="254" s="1"/>
  <c r="AS46" i="254" s="1"/>
  <c r="AS47" i="254" s="1"/>
  <c r="AS48" i="254" s="1"/>
  <c r="AT18" i="254" s="1"/>
  <c r="AT19" i="254" s="1"/>
  <c r="AT20" i="254" s="1"/>
  <c r="AT21" i="254" s="1"/>
  <c r="AT22" i="254" s="1"/>
  <c r="AT23" i="254" s="1"/>
  <c r="AT24" i="254" s="1"/>
  <c r="AT25" i="254" s="1"/>
  <c r="AT26" i="254" s="1"/>
  <c r="AT27" i="254" s="1"/>
  <c r="AT28" i="254" s="1"/>
  <c r="AT29" i="254" s="1"/>
  <c r="AT30" i="254" s="1"/>
  <c r="AT31" i="254" s="1"/>
  <c r="AT32" i="254" s="1"/>
  <c r="AT33" i="254" s="1"/>
  <c r="AT34" i="254" s="1"/>
  <c r="AT35" i="254" s="1"/>
  <c r="AT36" i="254" s="1"/>
  <c r="AT37" i="254" s="1"/>
  <c r="AT38" i="254" s="1"/>
  <c r="AT39" i="254" s="1"/>
  <c r="AT40" i="254" s="1"/>
  <c r="AT41" i="254" s="1"/>
  <c r="AT42" i="254" s="1"/>
  <c r="AT43" i="254" s="1"/>
  <c r="AT44" i="254" s="1"/>
  <c r="AT45" i="254" s="1"/>
  <c r="AT46" i="254" s="1"/>
  <c r="AT47" i="254" s="1"/>
  <c r="AT48" i="254" s="1"/>
  <c r="AU18" i="254" s="1"/>
  <c r="AU19" i="254" s="1"/>
  <c r="AU20" i="254" s="1"/>
  <c r="AU21" i="254" s="1"/>
  <c r="AU22" i="254" s="1"/>
  <c r="AU23" i="254" s="1"/>
  <c r="AU24" i="254" s="1"/>
  <c r="AU25" i="254" s="1"/>
  <c r="AU26" i="254" s="1"/>
  <c r="AU27" i="254" s="1"/>
  <c r="AU28" i="254" s="1"/>
  <c r="AU29" i="254" s="1"/>
  <c r="AU30" i="254" s="1"/>
  <c r="AU31" i="254" s="1"/>
  <c r="AU32" i="254" s="1"/>
  <c r="AU33" i="254" s="1"/>
  <c r="AU34" i="254" s="1"/>
  <c r="AU35" i="254" s="1"/>
  <c r="AU36" i="254" s="1"/>
  <c r="AU37" i="254" s="1"/>
  <c r="AU38" i="254" s="1"/>
  <c r="AU39" i="254" s="1"/>
  <c r="AU40" i="254" s="1"/>
  <c r="AU41" i="254" s="1"/>
  <c r="AU42" i="254" s="1"/>
  <c r="AU43" i="254" s="1"/>
  <c r="AU44" i="254" s="1"/>
  <c r="AU45" i="254" s="1"/>
  <c r="AU46" i="254" s="1"/>
  <c r="AU47" i="254" s="1"/>
  <c r="AU48" i="254" s="1"/>
  <c r="AV18" i="254" s="1"/>
  <c r="AV19" i="254" s="1"/>
  <c r="AV20" i="254" s="1"/>
  <c r="AV21" i="254" s="1"/>
  <c r="AV22" i="254" s="1"/>
  <c r="AV23" i="254" s="1"/>
  <c r="AV24" i="254" s="1"/>
  <c r="AV25" i="254" s="1"/>
  <c r="AV26" i="254" s="1"/>
  <c r="AV27" i="254" s="1"/>
  <c r="AV28" i="254" s="1"/>
  <c r="AV29" i="254" s="1"/>
  <c r="AV30" i="254" s="1"/>
  <c r="AV31" i="254" s="1"/>
  <c r="AV32" i="254" s="1"/>
  <c r="AV33" i="254" s="1"/>
  <c r="AV34" i="254" s="1"/>
  <c r="AV35" i="254" s="1"/>
  <c r="AV36" i="254" s="1"/>
  <c r="AV37" i="254" s="1"/>
  <c r="AV38" i="254" s="1"/>
  <c r="AV39" i="254" s="1"/>
  <c r="AV40" i="254" s="1"/>
  <c r="AV41" i="254" s="1"/>
  <c r="AV42" i="254" s="1"/>
  <c r="AV43" i="254" s="1"/>
  <c r="AV44" i="254" s="1"/>
  <c r="AV45" i="254" s="1"/>
  <c r="AV46" i="254" s="1"/>
  <c r="AV47" i="254" s="1"/>
  <c r="AV48" i="254" s="1"/>
  <c r="AW18" i="254" s="1"/>
  <c r="AW19" i="254" s="1"/>
  <c r="AW20" i="254" s="1"/>
  <c r="AW21" i="254" s="1"/>
  <c r="AW22" i="254" s="1"/>
  <c r="AW23" i="254" s="1"/>
  <c r="AW24" i="254" s="1"/>
  <c r="AW25" i="254" s="1"/>
  <c r="AW26" i="254" s="1"/>
  <c r="AW27" i="254" s="1"/>
  <c r="AW28" i="254" s="1"/>
  <c r="AW29" i="254" s="1"/>
  <c r="AW30" i="254" s="1"/>
  <c r="AW31" i="254" s="1"/>
  <c r="AW32" i="254" s="1"/>
  <c r="AW33" i="254" s="1"/>
  <c r="AW34" i="254" s="1"/>
  <c r="AW35" i="254" s="1"/>
  <c r="AW36" i="254" s="1"/>
  <c r="AW37" i="254" s="1"/>
  <c r="AW38" i="254" s="1"/>
  <c r="AW39" i="254" s="1"/>
  <c r="AW40" i="254" s="1"/>
  <c r="AW41" i="254" s="1"/>
  <c r="AW42" i="254" s="1"/>
  <c r="AW43" i="254" s="1"/>
  <c r="AW44" i="254" s="1"/>
  <c r="AW45" i="254" s="1"/>
  <c r="AW46" i="254" s="1"/>
  <c r="AW47" i="254" s="1"/>
  <c r="AW48" i="254" s="1"/>
  <c r="AX18" i="254" s="1"/>
  <c r="AX19" i="254" s="1"/>
  <c r="AX20" i="254" s="1"/>
  <c r="AX21" i="254" s="1"/>
  <c r="AX22" i="254" s="1"/>
  <c r="AX23" i="254" s="1"/>
  <c r="AX24" i="254" s="1"/>
  <c r="AX25" i="254" s="1"/>
  <c r="AX26" i="254" s="1"/>
  <c r="AX27" i="254" s="1"/>
  <c r="AX28" i="254" s="1"/>
  <c r="AX29" i="254" s="1"/>
  <c r="AX30" i="254" s="1"/>
  <c r="AX31" i="254" s="1"/>
  <c r="AX32" i="254" s="1"/>
  <c r="AX33" i="254" s="1"/>
  <c r="AX34" i="254" s="1"/>
  <c r="AX35" i="254" s="1"/>
  <c r="AX36" i="254" s="1"/>
  <c r="AX37" i="254" s="1"/>
  <c r="AX38" i="254" s="1"/>
  <c r="AX39" i="254" s="1"/>
  <c r="AX40" i="254" s="1"/>
  <c r="AX41" i="254" s="1"/>
  <c r="AX42" i="254" s="1"/>
  <c r="AX43" i="254" s="1"/>
  <c r="AX44" i="254" s="1"/>
  <c r="AX45" i="254" s="1"/>
  <c r="AX46" i="254" s="1"/>
  <c r="AX47" i="254" s="1"/>
  <c r="AX48" i="254" s="1"/>
  <c r="AY18" i="254" s="1"/>
  <c r="AY19" i="254" s="1"/>
  <c r="AY20" i="254" s="1"/>
  <c r="AY21" i="254" s="1"/>
  <c r="AY22" i="254" s="1"/>
  <c r="AY23" i="254" s="1"/>
  <c r="AY24" i="254" s="1"/>
  <c r="AY25" i="254" s="1"/>
  <c r="AY26" i="254" s="1"/>
  <c r="AY27" i="254" s="1"/>
  <c r="AY28" i="254" s="1"/>
  <c r="AY29" i="254" s="1"/>
  <c r="AY30" i="254" s="1"/>
  <c r="AY31" i="254" s="1"/>
  <c r="AY32" i="254" s="1"/>
  <c r="AY33" i="254" s="1"/>
  <c r="AY34" i="254" s="1"/>
  <c r="AY35" i="254" s="1"/>
  <c r="AY36" i="254" s="1"/>
  <c r="AY37" i="254" s="1"/>
  <c r="AY38" i="254" s="1"/>
  <c r="AY39" i="254" s="1"/>
  <c r="AY40" i="254" s="1"/>
  <c r="AY41" i="254" s="1"/>
  <c r="AY42" i="254" s="1"/>
  <c r="AY43" i="254" s="1"/>
  <c r="AY44" i="254" s="1"/>
  <c r="AY45" i="254" s="1"/>
  <c r="AY46" i="254" s="1"/>
  <c r="AY47" i="254" s="1"/>
  <c r="AY48" i="254" s="1"/>
  <c r="N12" i="254"/>
  <c r="Q15" i="254"/>
  <c r="Q3" i="254" s="1"/>
  <c r="BE18" i="254"/>
  <c r="BE19" i="254" s="1"/>
  <c r="BE20" i="254" s="1"/>
  <c r="BE21" i="254" s="1"/>
  <c r="BE22" i="254" s="1"/>
  <c r="BE23" i="254" s="1"/>
  <c r="BE24" i="254" s="1"/>
  <c r="BE25" i="254" s="1"/>
  <c r="BE26" i="254" s="1"/>
  <c r="BE27" i="254" s="1"/>
  <c r="BE28" i="254" s="1"/>
  <c r="BE29" i="254" s="1"/>
  <c r="BE30" i="254" s="1"/>
  <c r="BE31" i="254" s="1"/>
  <c r="BE32" i="254" s="1"/>
  <c r="BE33" i="254" s="1"/>
  <c r="BE34" i="254" s="1"/>
  <c r="BE35" i="254" s="1"/>
  <c r="BE36" i="254" s="1"/>
  <c r="BE37" i="254" s="1"/>
  <c r="BE38" i="254" s="1"/>
  <c r="BE39" i="254" s="1"/>
  <c r="BE40" i="254" s="1"/>
  <c r="BE41" i="254" s="1"/>
  <c r="BE42" i="254" s="1"/>
  <c r="BE43" i="254" s="1"/>
  <c r="BE44" i="254" s="1"/>
  <c r="BE45" i="254" s="1"/>
  <c r="BE46" i="254" s="1"/>
  <c r="BE47" i="254" s="1"/>
  <c r="BE48" i="254" s="1"/>
  <c r="Q6" i="254"/>
  <c r="N9" i="254"/>
  <c r="N17" i="254"/>
  <c r="K8" i="254"/>
  <c r="K16" i="254"/>
  <c r="N8" i="254"/>
  <c r="N16" i="254"/>
  <c r="AC8" i="254"/>
  <c r="AC16" i="254"/>
  <c r="BU45" i="254" a="1"/>
  <c r="BU45" i="254" s="1"/>
  <c r="BU41" i="254" a="1"/>
  <c r="BU41" i="254" s="1"/>
  <c r="BU37" i="254" a="1"/>
  <c r="BU37" i="254" s="1"/>
  <c r="BU33" i="254" a="1"/>
  <c r="BU33" i="254" s="1"/>
  <c r="BU26" i="254" a="1"/>
  <c r="BU26" i="254" s="1"/>
  <c r="BU29" i="254" a="1"/>
  <c r="BU29" i="254" s="1"/>
  <c r="BU46" i="254" a="1"/>
  <c r="BU46" i="254" s="1"/>
  <c r="BU30" i="254" a="1"/>
  <c r="BU30" i="254" s="1"/>
  <c r="BU24" i="254" a="1"/>
  <c r="BU24" i="254" s="1"/>
  <c r="BU43" i="254" a="1"/>
  <c r="BU43" i="254" s="1"/>
  <c r="BU25" i="254" a="1"/>
  <c r="BU25" i="254" s="1"/>
  <c r="BU23" i="254" a="1"/>
  <c r="BU23" i="254" s="1"/>
  <c r="BU35" i="254" a="1"/>
  <c r="BU35" i="254" s="1"/>
  <c r="BU39" i="254" a="1"/>
  <c r="BU39" i="254" s="1"/>
  <c r="BU40" i="254" a="1"/>
  <c r="BU40" i="254" s="1"/>
  <c r="BU44" i="254" a="1"/>
  <c r="BU44" i="254" s="1"/>
  <c r="BU47" i="254" a="1"/>
  <c r="BU47" i="254" s="1"/>
  <c r="BU34" i="254" a="1"/>
  <c r="BU34" i="254" s="1"/>
  <c r="BU48" i="254" a="1"/>
  <c r="BU48" i="254" s="1"/>
  <c r="BU32" i="254" a="1"/>
  <c r="BU32" i="254" s="1"/>
  <c r="BU22" i="254" a="1"/>
  <c r="BU22" i="254" s="1"/>
  <c r="BU36" i="254" a="1"/>
  <c r="BU36" i="254" s="1"/>
  <c r="BU27" i="254" a="1"/>
  <c r="BU27" i="254" s="1"/>
  <c r="BU21" i="254" a="1"/>
  <c r="BU21" i="254" s="1"/>
  <c r="BU20" i="254" a="1"/>
  <c r="BU20" i="254" s="1"/>
  <c r="BU31" i="254" a="1"/>
  <c r="BU31" i="254" s="1"/>
  <c r="BU42" i="254" a="1"/>
  <c r="BU42" i="254" s="1"/>
  <c r="BU19" i="254" a="1"/>
  <c r="BU19" i="254" s="1"/>
  <c r="BU18" i="254" a="1"/>
  <c r="BU18" i="254" s="1"/>
  <c r="BU28" i="254" a="1"/>
  <c r="BU28" i="254" s="1"/>
  <c r="BU38" i="254" a="1"/>
  <c r="BU38" i="254" s="1"/>
  <c r="BO48" i="254" a="1"/>
  <c r="BO48" i="254" s="1"/>
  <c r="BO44" i="254" a="1"/>
  <c r="BO44" i="254" s="1"/>
  <c r="BO40" i="254" a="1"/>
  <c r="BO40" i="254" s="1"/>
  <c r="BO36" i="254" a="1"/>
  <c r="BO36" i="254" s="1"/>
  <c r="BO32" i="254" a="1"/>
  <c r="BO32" i="254" s="1"/>
  <c r="BO46" i="254" a="1"/>
  <c r="BO46" i="254" s="1"/>
  <c r="BO41" i="254" a="1"/>
  <c r="BO41" i="254" s="1"/>
  <c r="BO28" i="254" a="1"/>
  <c r="BO28" i="254" s="1"/>
  <c r="BO30" i="254" a="1"/>
  <c r="BO30" i="254" s="1"/>
  <c r="BO38" i="254" a="1"/>
  <c r="BO38" i="254" s="1"/>
  <c r="BO37" i="254" a="1"/>
  <c r="BO37" i="254" s="1"/>
  <c r="BO47" i="254" a="1"/>
  <c r="BO47" i="254" s="1"/>
  <c r="BO31" i="254" a="1"/>
  <c r="BO31" i="254" s="1"/>
  <c r="BO39" i="254" a="1"/>
  <c r="BO39" i="254" s="1"/>
  <c r="BO45" i="254" a="1"/>
  <c r="BO45" i="254" s="1"/>
  <c r="BO43" i="254" a="1"/>
  <c r="BO43" i="254" s="1"/>
  <c r="BO26" i="254" a="1"/>
  <c r="BO26" i="254" s="1"/>
  <c r="BO34" i="254" a="1"/>
  <c r="BO34" i="254" s="1"/>
  <c r="BO25" i="254" a="1"/>
  <c r="BO25" i="254" s="1"/>
  <c r="BO23" i="254" a="1"/>
  <c r="BO23" i="254" s="1"/>
  <c r="BO35" i="254" a="1"/>
  <c r="BO35" i="254" s="1"/>
  <c r="BO19" i="254" a="1"/>
  <c r="BO19" i="254" s="1"/>
  <c r="BO29" i="254" a="1"/>
  <c r="BO29" i="254" s="1"/>
  <c r="BO18" i="254" a="1"/>
  <c r="BO18" i="254" s="1"/>
  <c r="BO22" i="254" a="1"/>
  <c r="BO22" i="254" s="1"/>
  <c r="BO33" i="254" a="1"/>
  <c r="BO33" i="254" s="1"/>
  <c r="BO24" i="254" a="1"/>
  <c r="BO24" i="254" s="1"/>
  <c r="BO21" i="254" a="1"/>
  <c r="BO21" i="254" s="1"/>
  <c r="BO20" i="254" a="1"/>
  <c r="BO20" i="254" s="1"/>
  <c r="BO42" i="254" a="1"/>
  <c r="BO42" i="254" s="1"/>
  <c r="BO27" i="254" a="1"/>
  <c r="BO27" i="254" s="1"/>
  <c r="AI10" i="254"/>
  <c r="K9" i="254"/>
  <c r="K17" i="254"/>
  <c r="Z9" i="242"/>
  <c r="N12" i="242"/>
  <c r="H8" i="242"/>
  <c r="W9" i="242"/>
  <c r="Q12" i="242"/>
  <c r="AC9" i="242"/>
  <c r="W12" i="242"/>
  <c r="AL9" i="242"/>
  <c r="AF12" i="242"/>
  <c r="W10" i="242"/>
  <c r="AC12" i="242"/>
  <c r="Z12" i="242"/>
  <c r="T10" i="242"/>
  <c r="H9" i="242"/>
  <c r="K10" i="242"/>
  <c r="AL12" i="242"/>
  <c r="T8" i="242"/>
  <c r="T12" i="242"/>
  <c r="AC8" i="242"/>
  <c r="T9" i="242"/>
  <c r="AI9" i="242"/>
  <c r="E10" i="242"/>
  <c r="AF10" i="242"/>
  <c r="H12" i="242"/>
  <c r="AI10" i="242"/>
  <c r="K9" i="242"/>
  <c r="Z8" i="242"/>
  <c r="AF9" i="242"/>
  <c r="AL8" i="242"/>
  <c r="AI8" i="242"/>
  <c r="B72" i="242"/>
  <c r="B17" i="242" s="1"/>
  <c r="N9" i="242"/>
  <c r="Q8" i="242"/>
  <c r="W8" i="242"/>
  <c r="B70" i="242"/>
  <c r="B16" i="242" s="1"/>
  <c r="E12" i="242"/>
  <c r="N10" i="242"/>
  <c r="B13" i="242"/>
  <c r="B14" i="242"/>
  <c r="K16" i="242"/>
  <c r="K8" i="242"/>
  <c r="B73" i="242"/>
  <c r="Q10" i="242"/>
  <c r="AF8" i="242"/>
  <c r="Q9" i="242"/>
  <c r="K12" i="242"/>
  <c r="Z10" i="242"/>
  <c r="AL10" i="242"/>
  <c r="E8" i="242"/>
  <c r="AI12" i="242"/>
  <c r="N8" i="242"/>
  <c r="N16" i="242"/>
  <c r="B71" i="242"/>
  <c r="H10" i="242"/>
  <c r="AC10" i="242"/>
  <c r="E9" i="242"/>
  <c r="E17" i="242"/>
  <c r="AL59" i="256" l="1"/>
  <c r="H64" i="256"/>
  <c r="N64" i="256"/>
  <c r="W60" i="256"/>
  <c r="N63" i="256"/>
  <c r="AI57" i="256"/>
  <c r="E60" i="256"/>
  <c r="N62" i="256"/>
  <c r="Q65" i="256"/>
  <c r="K58" i="256"/>
  <c r="K65" i="256"/>
  <c r="E64" i="256"/>
  <c r="AL64" i="256"/>
  <c r="K60" i="256"/>
  <c r="H58" i="256"/>
  <c r="Q64" i="256"/>
  <c r="W59" i="256"/>
  <c r="Q62" i="256"/>
  <c r="Q63" i="256"/>
  <c r="H59" i="256"/>
  <c r="Z64" i="256"/>
  <c r="N65" i="256"/>
  <c r="AL63" i="256"/>
  <c r="E65" i="256"/>
  <c r="H60" i="256"/>
  <c r="AC65" i="256"/>
  <c r="T65" i="256"/>
  <c r="H63" i="256"/>
  <c r="W58" i="256"/>
  <c r="AF58" i="256"/>
  <c r="K62" i="256"/>
  <c r="AC59" i="256"/>
  <c r="K57" i="256"/>
  <c r="T62" i="256"/>
  <c r="B62" i="256"/>
  <c r="AF57" i="256"/>
  <c r="W57" i="256"/>
  <c r="H62" i="256"/>
  <c r="Q60" i="256"/>
  <c r="H65" i="256"/>
  <c r="AF60" i="256"/>
  <c r="AC58" i="256"/>
  <c r="Q57" i="256"/>
  <c r="H57" i="256"/>
  <c r="AC60" i="256"/>
  <c r="Q58" i="256"/>
  <c r="AC57" i="256"/>
  <c r="W62" i="256"/>
  <c r="B58" i="256"/>
  <c r="E58" i="256"/>
  <c r="AI63" i="256"/>
  <c r="AC62" i="256"/>
  <c r="E57" i="256"/>
  <c r="AF63" i="256"/>
  <c r="AC64" i="256"/>
  <c r="B59" i="256"/>
  <c r="AL65" i="256"/>
  <c r="AC63" i="256"/>
  <c r="E59" i="256"/>
  <c r="B60" i="256"/>
  <c r="B64" i="256"/>
  <c r="B57" i="256"/>
  <c r="E62" i="256"/>
  <c r="Z62" i="256"/>
  <c r="K64" i="256"/>
  <c r="B63" i="256"/>
  <c r="T64" i="256"/>
  <c r="K63" i="256"/>
  <c r="E63" i="256"/>
  <c r="K59" i="256"/>
  <c r="T63" i="256"/>
  <c r="B65" i="256"/>
  <c r="AI60" i="256"/>
  <c r="Z60" i="256"/>
  <c r="T58" i="256"/>
  <c r="AC7" i="256"/>
  <c r="AC11" i="256"/>
  <c r="E11" i="256"/>
  <c r="E7" i="256"/>
  <c r="AF59" i="256"/>
  <c r="Q59" i="256"/>
  <c r="AI7" i="256"/>
  <c r="AI11" i="256"/>
  <c r="AL62" i="256"/>
  <c r="B8" i="256"/>
  <c r="B16" i="256"/>
  <c r="AI59" i="256"/>
  <c r="AF7" i="256"/>
  <c r="AF11" i="256"/>
  <c r="W11" i="256"/>
  <c r="W7" i="256"/>
  <c r="AI58" i="256"/>
  <c r="AL57" i="256"/>
  <c r="B17" i="256"/>
  <c r="B9" i="256"/>
  <c r="N57" i="256"/>
  <c r="N58" i="256"/>
  <c r="N60" i="256"/>
  <c r="N59" i="256"/>
  <c r="K11" i="256"/>
  <c r="K7" i="256"/>
  <c r="AF62" i="256"/>
  <c r="AL58" i="256"/>
  <c r="AF64" i="256"/>
  <c r="AL60" i="256"/>
  <c r="Z11" i="256"/>
  <c r="Z7" i="256"/>
  <c r="AF65" i="256"/>
  <c r="Z63" i="256"/>
  <c r="Z57" i="256"/>
  <c r="AL11" i="256"/>
  <c r="AL7" i="256"/>
  <c r="Z65" i="256"/>
  <c r="Z59" i="256"/>
  <c r="W64" i="256"/>
  <c r="N11" i="256"/>
  <c r="N7" i="256"/>
  <c r="B10" i="256"/>
  <c r="Z58" i="256"/>
  <c r="W63" i="256"/>
  <c r="B6" i="256"/>
  <c r="W65" i="256"/>
  <c r="E3" i="256"/>
  <c r="B3" i="256" s="1"/>
  <c r="B15" i="256"/>
  <c r="B2" i="256" s="1"/>
  <c r="AI62" i="256"/>
  <c r="Q7" i="256"/>
  <c r="Q11" i="256"/>
  <c r="AI64" i="256"/>
  <c r="T57" i="256"/>
  <c r="H11" i="256"/>
  <c r="H7" i="256"/>
  <c r="AL4" i="256"/>
  <c r="AL5" i="256" s="1"/>
  <c r="AI4" i="256"/>
  <c r="AI5" i="256" s="1"/>
  <c r="K4" i="256"/>
  <c r="K5" i="256" s="1"/>
  <c r="AF4" i="256"/>
  <c r="AF5" i="256" s="1"/>
  <c r="AC4" i="256"/>
  <c r="AC5" i="256" s="1"/>
  <c r="N4" i="256"/>
  <c r="N5" i="256" s="1"/>
  <c r="W4" i="256"/>
  <c r="W5" i="256" s="1"/>
  <c r="T4" i="256"/>
  <c r="T5" i="256" s="1"/>
  <c r="Z4" i="256"/>
  <c r="Z5" i="256" s="1"/>
  <c r="Q4" i="256"/>
  <c r="Q5" i="256" s="1"/>
  <c r="H4" i="256"/>
  <c r="H5" i="256" s="1"/>
  <c r="E4" i="256"/>
  <c r="B12" i="256"/>
  <c r="T11" i="256"/>
  <c r="T7" i="256"/>
  <c r="AI65" i="256"/>
  <c r="T59" i="256"/>
  <c r="T60" i="256"/>
  <c r="K64" i="255"/>
  <c r="AF63" i="255"/>
  <c r="K62" i="255"/>
  <c r="AI60" i="255"/>
  <c r="N57" i="255"/>
  <c r="K63" i="255"/>
  <c r="Q63" i="255"/>
  <c r="W62" i="255"/>
  <c r="Z63" i="255"/>
  <c r="AF64" i="255"/>
  <c r="Z62" i="255"/>
  <c r="K59" i="255"/>
  <c r="Q62" i="255"/>
  <c r="AI58" i="255"/>
  <c r="E57" i="255"/>
  <c r="N58" i="255"/>
  <c r="AL63" i="255"/>
  <c r="B12" i="255"/>
  <c r="Q58" i="255"/>
  <c r="W60" i="255"/>
  <c r="Z64" i="255"/>
  <c r="Q64" i="255"/>
  <c r="AC59" i="255"/>
  <c r="W64" i="255"/>
  <c r="AL58" i="255"/>
  <c r="Q57" i="255"/>
  <c r="T62" i="255"/>
  <c r="AL60" i="255"/>
  <c r="AF65" i="255"/>
  <c r="W63" i="255"/>
  <c r="H64" i="255"/>
  <c r="T65" i="255"/>
  <c r="AF62" i="255"/>
  <c r="E59" i="255"/>
  <c r="AI63" i="255"/>
  <c r="Z59" i="255"/>
  <c r="AL59" i="255"/>
  <c r="AI59" i="255"/>
  <c r="W59" i="255"/>
  <c r="W65" i="255"/>
  <c r="Z65" i="255"/>
  <c r="K65" i="255"/>
  <c r="Q60" i="255"/>
  <c r="Q65" i="255"/>
  <c r="Q59" i="255"/>
  <c r="AL57" i="255"/>
  <c r="T58" i="255"/>
  <c r="K60" i="255"/>
  <c r="AF57" i="255"/>
  <c r="AI57" i="255"/>
  <c r="H63" i="255"/>
  <c r="H58" i="255"/>
  <c r="H62" i="255"/>
  <c r="W58" i="255"/>
  <c r="N65" i="255"/>
  <c r="AC65" i="255"/>
  <c r="AC58" i="255"/>
  <c r="E60" i="255"/>
  <c r="H65" i="255"/>
  <c r="T63" i="255"/>
  <c r="AC60" i="255"/>
  <c r="AL65" i="255"/>
  <c r="AC57" i="255"/>
  <c r="AL62" i="255"/>
  <c r="N59" i="255"/>
  <c r="E64" i="255"/>
  <c r="AL64" i="255"/>
  <c r="B59" i="255"/>
  <c r="T64" i="255"/>
  <c r="K57" i="255"/>
  <c r="H11" i="255"/>
  <c r="H7" i="255"/>
  <c r="Z7" i="255"/>
  <c r="Z11" i="255"/>
  <c r="N63" i="255"/>
  <c r="B6" i="255"/>
  <c r="K58" i="255"/>
  <c r="B58" i="255"/>
  <c r="Z58" i="255"/>
  <c r="T7" i="255"/>
  <c r="T11" i="255"/>
  <c r="AF59" i="255"/>
  <c r="W57" i="255"/>
  <c r="E58" i="255"/>
  <c r="Z60" i="255"/>
  <c r="AF58" i="255"/>
  <c r="AF60" i="255"/>
  <c r="B60" i="255"/>
  <c r="Z57" i="255"/>
  <c r="B63" i="255"/>
  <c r="AI65" i="255"/>
  <c r="K11" i="255"/>
  <c r="K7" i="255"/>
  <c r="B57" i="255"/>
  <c r="E63" i="255"/>
  <c r="AI62" i="255"/>
  <c r="N62" i="255"/>
  <c r="H60" i="255"/>
  <c r="AL11" i="255"/>
  <c r="AL7" i="255"/>
  <c r="B65" i="255"/>
  <c r="AC7" i="255"/>
  <c r="AC11" i="255"/>
  <c r="N11" i="255"/>
  <c r="N7" i="255"/>
  <c r="AI64" i="255"/>
  <c r="H57" i="255"/>
  <c r="B62" i="255"/>
  <c r="AF11" i="255"/>
  <c r="AF7" i="255"/>
  <c r="N64" i="255"/>
  <c r="H59" i="255"/>
  <c r="E65" i="255"/>
  <c r="T60" i="255"/>
  <c r="Z4" i="255"/>
  <c r="Z5" i="255" s="1"/>
  <c r="W4" i="255"/>
  <c r="W5" i="255" s="1"/>
  <c r="T4" i="255"/>
  <c r="T5" i="255" s="1"/>
  <c r="Q4" i="255"/>
  <c r="Q5" i="255" s="1"/>
  <c r="AC4" i="255"/>
  <c r="AC5" i="255" s="1"/>
  <c r="H4" i="255"/>
  <c r="H5" i="255" s="1"/>
  <c r="N4" i="255"/>
  <c r="N5" i="255" s="1"/>
  <c r="K4" i="255"/>
  <c r="K5" i="255" s="1"/>
  <c r="E4" i="255"/>
  <c r="AI4" i="255"/>
  <c r="AI5" i="255" s="1"/>
  <c r="AL4" i="255"/>
  <c r="AL5" i="255" s="1"/>
  <c r="AF4" i="255"/>
  <c r="AF5" i="255" s="1"/>
  <c r="B8" i="255"/>
  <c r="B16" i="255"/>
  <c r="AC62" i="255"/>
  <c r="N60" i="255"/>
  <c r="E62" i="255"/>
  <c r="T57" i="255"/>
  <c r="AC64" i="255"/>
  <c r="B64" i="255"/>
  <c r="W7" i="255"/>
  <c r="W11" i="255"/>
  <c r="T59" i="255"/>
  <c r="E11" i="255"/>
  <c r="E7" i="255"/>
  <c r="E3" i="255"/>
  <c r="B3" i="255" s="1"/>
  <c r="B15" i="255"/>
  <c r="B2" i="255" s="1"/>
  <c r="K65" i="254"/>
  <c r="N65" i="254"/>
  <c r="AC63" i="255"/>
  <c r="AI11" i="255"/>
  <c r="AI7" i="255"/>
  <c r="Q7" i="255"/>
  <c r="Q11" i="255"/>
  <c r="AF57" i="254"/>
  <c r="B10" i="254"/>
  <c r="B10" i="255"/>
  <c r="B9" i="255"/>
  <c r="B17" i="255"/>
  <c r="W60" i="254"/>
  <c r="N64" i="254"/>
  <c r="AF64" i="254"/>
  <c r="K57" i="254"/>
  <c r="Z62" i="254"/>
  <c r="Q62" i="254"/>
  <c r="T60" i="254"/>
  <c r="Z65" i="254"/>
  <c r="Z58" i="254"/>
  <c r="AL60" i="254"/>
  <c r="AL65" i="254"/>
  <c r="W58" i="254"/>
  <c r="K63" i="254"/>
  <c r="Z63" i="254"/>
  <c r="N62" i="254"/>
  <c r="AC58" i="254"/>
  <c r="Q59" i="254"/>
  <c r="Z59" i="254"/>
  <c r="AF59" i="254"/>
  <c r="AF60" i="254"/>
  <c r="T57" i="254"/>
  <c r="Z64" i="254"/>
  <c r="K62" i="254"/>
  <c r="E64" i="254"/>
  <c r="AL57" i="254"/>
  <c r="Q60" i="254"/>
  <c r="AF58" i="254"/>
  <c r="H59" i="254"/>
  <c r="T59" i="254"/>
  <c r="W59" i="254"/>
  <c r="W62" i="254"/>
  <c r="Q57" i="254"/>
  <c r="AF65" i="254"/>
  <c r="AI64" i="254"/>
  <c r="K59" i="254"/>
  <c r="AI60" i="254"/>
  <c r="Q63" i="254"/>
  <c r="W57" i="254"/>
  <c r="H65" i="254"/>
  <c r="B63" i="254"/>
  <c r="T58" i="254"/>
  <c r="B65" i="254"/>
  <c r="E63" i="254"/>
  <c r="B12" i="254"/>
  <c r="AL59" i="254"/>
  <c r="N63" i="254"/>
  <c r="Z60" i="254"/>
  <c r="AL62" i="254"/>
  <c r="T65" i="254"/>
  <c r="AL58" i="254"/>
  <c r="AF62" i="254"/>
  <c r="Z57" i="254"/>
  <c r="K64" i="254"/>
  <c r="E60" i="254"/>
  <c r="AC63" i="254"/>
  <c r="AF63" i="254"/>
  <c r="AC57" i="254"/>
  <c r="AI59" i="254"/>
  <c r="N58" i="254"/>
  <c r="H64" i="254"/>
  <c r="T62" i="254"/>
  <c r="T7" i="254"/>
  <c r="T11" i="254"/>
  <c r="AC4" i="254"/>
  <c r="AC5" i="254" s="1"/>
  <c r="W4" i="254"/>
  <c r="W5" i="254" s="1"/>
  <c r="Z4" i="254"/>
  <c r="Z5" i="254" s="1"/>
  <c r="AL4" i="254"/>
  <c r="AL5" i="254" s="1"/>
  <c r="AF4" i="254"/>
  <c r="AF5" i="254" s="1"/>
  <c r="T4" i="254"/>
  <c r="T5" i="254" s="1"/>
  <c r="Q4" i="254"/>
  <c r="Q5" i="254" s="1"/>
  <c r="AI4" i="254"/>
  <c r="AI5" i="254" s="1"/>
  <c r="K4" i="254"/>
  <c r="K5" i="254" s="1"/>
  <c r="E4" i="254"/>
  <c r="N4" i="254"/>
  <c r="N5" i="254" s="1"/>
  <c r="H4" i="254"/>
  <c r="H5" i="254" s="1"/>
  <c r="AC60" i="254"/>
  <c r="AC7" i="254"/>
  <c r="AC11" i="254"/>
  <c r="E3" i="254"/>
  <c r="B3" i="254" s="1"/>
  <c r="B15" i="254"/>
  <c r="B2" i="254" s="1"/>
  <c r="H11" i="254"/>
  <c r="H7" i="254"/>
  <c r="T63" i="254"/>
  <c r="AC59" i="254"/>
  <c r="B6" i="254"/>
  <c r="B17" i="254"/>
  <c r="B9" i="254"/>
  <c r="T64" i="254"/>
  <c r="H63" i="254"/>
  <c r="W11" i="254"/>
  <c r="W7" i="254"/>
  <c r="H62" i="254"/>
  <c r="E65" i="254"/>
  <c r="Q58" i="254"/>
  <c r="N57" i="254"/>
  <c r="N11" i="254"/>
  <c r="N7" i="254"/>
  <c r="K11" i="254"/>
  <c r="K7" i="254"/>
  <c r="N60" i="254"/>
  <c r="N59" i="254"/>
  <c r="H58" i="254"/>
  <c r="B64" i="254"/>
  <c r="B62" i="254"/>
  <c r="H57" i="254"/>
  <c r="AL64" i="254"/>
  <c r="AC62" i="254"/>
  <c r="E62" i="254"/>
  <c r="H60" i="254"/>
  <c r="B59" i="254"/>
  <c r="Z7" i="254"/>
  <c r="Z11" i="254"/>
  <c r="AL63" i="254"/>
  <c r="E59" i="254"/>
  <c r="K58" i="254"/>
  <c r="E57" i="254"/>
  <c r="B58" i="254"/>
  <c r="K60" i="254"/>
  <c r="AI63" i="254"/>
  <c r="W65" i="254"/>
  <c r="Q11" i="254"/>
  <c r="Q7" i="254"/>
  <c r="E11" i="254"/>
  <c r="E7" i="254"/>
  <c r="W64" i="254"/>
  <c r="E58" i="254"/>
  <c r="B8" i="254"/>
  <c r="B16" i="254"/>
  <c r="AI62" i="254"/>
  <c r="AC64" i="254"/>
  <c r="AI65" i="254"/>
  <c r="AC65" i="254"/>
  <c r="AF7" i="254"/>
  <c r="AF11" i="254"/>
  <c r="B60" i="254"/>
  <c r="AL11" i="254"/>
  <c r="AL7" i="254"/>
  <c r="Q65" i="254"/>
  <c r="Q64" i="254"/>
  <c r="W63" i="254"/>
  <c r="AI57" i="254"/>
  <c r="AI58" i="254"/>
  <c r="B57" i="254"/>
  <c r="AI11" i="254"/>
  <c r="AI7" i="254"/>
  <c r="Z7" i="242"/>
  <c r="AC11" i="242"/>
  <c r="H7" i="242"/>
  <c r="AC7" i="242"/>
  <c r="AL7" i="242"/>
  <c r="H11" i="242"/>
  <c r="W11" i="242"/>
  <c r="B8" i="242"/>
  <c r="T11" i="242"/>
  <c r="B9" i="242"/>
  <c r="T7" i="242"/>
  <c r="Z11" i="242"/>
  <c r="B12" i="242"/>
  <c r="AI11" i="242"/>
  <c r="AL11" i="242"/>
  <c r="K7" i="242"/>
  <c r="AF7" i="242"/>
  <c r="N7" i="242"/>
  <c r="Q7" i="242"/>
  <c r="W7" i="242"/>
  <c r="AI7" i="242"/>
  <c r="B10" i="242"/>
  <c r="AF11" i="242"/>
  <c r="Q11" i="242"/>
  <c r="K11" i="242"/>
  <c r="E7" i="242"/>
  <c r="N11" i="242"/>
  <c r="E11" i="242"/>
  <c r="B7" i="256" l="1"/>
  <c r="B11" i="256"/>
  <c r="E5" i="256"/>
  <c r="B4" i="256"/>
  <c r="B5" i="256" s="1"/>
  <c r="B4" i="255"/>
  <c r="B5" i="255" s="1"/>
  <c r="E5" i="255"/>
  <c r="B7" i="255"/>
  <c r="B11" i="255"/>
  <c r="E5" i="254"/>
  <c r="B4" i="254"/>
  <c r="B5" i="254" s="1"/>
  <c r="B11" i="254"/>
  <c r="B7" i="254"/>
  <c r="B7" i="242"/>
  <c r="B11" i="242"/>
  <c r="CE20" i="242" l="1" a="1"/>
  <c r="CE20" i="242" s="1"/>
  <c r="CA20" i="242" a="1"/>
  <c r="CA20" i="242" s="1"/>
  <c r="BX24" i="242" a="1"/>
  <c r="BX24" i="242" s="1"/>
  <c r="BP40" i="242" a="1"/>
  <c r="BP40" i="242" s="1"/>
  <c r="BF18" i="242"/>
  <c r="CL32" i="242" a="1"/>
  <c r="CL32" i="242" s="1"/>
  <c r="BY32" i="242" a="1"/>
  <c r="BY32" i="242" s="1"/>
  <c r="CA19" i="242" a="1"/>
  <c r="CA19" i="242" s="1"/>
  <c r="BN19" i="242" a="1"/>
  <c r="BN19" i="242" s="1"/>
  <c r="CA25" i="242" a="1"/>
  <c r="CA25" i="242" s="1"/>
  <c r="BN25" i="242" a="1"/>
  <c r="BN25" i="242" s="1"/>
  <c r="CC40" i="242" a="1"/>
  <c r="CC40" i="242" s="1"/>
  <c r="CA18" i="242" a="1"/>
  <c r="CA18" i="242" s="1"/>
  <c r="BA18" i="242"/>
  <c r="BA19" i="242" s="1"/>
  <c r="AN18" i="242"/>
  <c r="AN19" i="242" s="1"/>
  <c r="BN18" i="242" a="1"/>
  <c r="BN18" i="242" s="1"/>
  <c r="BR20" i="242" a="1"/>
  <c r="BR20" i="242" s="1"/>
  <c r="BN20" i="242" a="1"/>
  <c r="BN20" i="242" s="1"/>
  <c r="BN43" i="242" a="1"/>
  <c r="BN43" i="242" s="1"/>
  <c r="CA43" i="242" a="1"/>
  <c r="CA43" i="242" s="1"/>
  <c r="AN20" i="242" l="1"/>
  <c r="AN21" i="242" s="1"/>
  <c r="AN22" i="242" s="1"/>
  <c r="AN23" i="242" s="1"/>
  <c r="AN24" i="242" s="1"/>
  <c r="AN25" i="242" s="1"/>
  <c r="AN26" i="242" s="1"/>
  <c r="AN27" i="242" s="1"/>
  <c r="AN28" i="242" s="1"/>
  <c r="AN29" i="242" s="1"/>
  <c r="AN30" i="242" s="1"/>
  <c r="AN31" i="242" s="1"/>
  <c r="AN32" i="242" s="1"/>
  <c r="AN33" i="242" s="1"/>
  <c r="AN34" i="242" s="1"/>
  <c r="AN35" i="242" s="1"/>
  <c r="AN36" i="242" s="1"/>
  <c r="AN37" i="242" s="1"/>
  <c r="AN38" i="242" s="1"/>
  <c r="AN39" i="242" s="1"/>
  <c r="AN40" i="242" s="1"/>
  <c r="AN41" i="242" s="1"/>
  <c r="AN42" i="242" s="1"/>
  <c r="AN43" i="242" s="1"/>
  <c r="AN44" i="242" s="1"/>
  <c r="AN45" i="242" s="1"/>
  <c r="AN46" i="242" s="1"/>
  <c r="AN47" i="242" s="1"/>
  <c r="AN48" i="242" s="1"/>
  <c r="AO18" i="242" s="1"/>
  <c r="AO19" i="242" s="1"/>
  <c r="AO20" i="242" s="1"/>
  <c r="AO21" i="242" s="1"/>
  <c r="AO22" i="242" s="1"/>
  <c r="AO23" i="242" s="1"/>
  <c r="AO24" i="242" s="1"/>
  <c r="AO25" i="242" s="1"/>
  <c r="AO26" i="242" s="1"/>
  <c r="AO27" i="242" s="1"/>
  <c r="AO28" i="242" s="1"/>
  <c r="AO29" i="242" s="1"/>
  <c r="AO30" i="242" s="1"/>
  <c r="AO31" i="242" s="1"/>
  <c r="AO32" i="242" s="1"/>
  <c r="AO33" i="242" s="1"/>
  <c r="AO34" i="242" s="1"/>
  <c r="AO35" i="242" s="1"/>
  <c r="AO36" i="242" s="1"/>
  <c r="AO37" i="242" s="1"/>
  <c r="AO38" i="242" s="1"/>
  <c r="AO39" i="242" s="1"/>
  <c r="AO40" i="242" s="1"/>
  <c r="AO41" i="242" s="1"/>
  <c r="AO42" i="242" s="1"/>
  <c r="AO43" i="242" s="1"/>
  <c r="AO44" i="242" s="1"/>
  <c r="AO45" i="242" s="1"/>
  <c r="AO46" i="242" s="1"/>
  <c r="AO47" i="242" s="1"/>
  <c r="AO48" i="242" s="1"/>
  <c r="AP18" i="242" s="1"/>
  <c r="AP19" i="242" s="1"/>
  <c r="AP20" i="242" s="1"/>
  <c r="AP21" i="242" s="1"/>
  <c r="AP22" i="242" s="1"/>
  <c r="AP23" i="242" s="1"/>
  <c r="AP24" i="242" s="1"/>
  <c r="AP25" i="242" s="1"/>
  <c r="AP26" i="242" s="1"/>
  <c r="AP27" i="242" s="1"/>
  <c r="AP28" i="242" s="1"/>
  <c r="AP29" i="242" s="1"/>
  <c r="AP30" i="242" s="1"/>
  <c r="AP31" i="242" s="1"/>
  <c r="AP32" i="242" s="1"/>
  <c r="AP33" i="242" s="1"/>
  <c r="AP34" i="242" s="1"/>
  <c r="AP35" i="242" s="1"/>
  <c r="AP36" i="242" s="1"/>
  <c r="AP37" i="242" s="1"/>
  <c r="AP38" i="242" s="1"/>
  <c r="AP39" i="242" s="1"/>
  <c r="AP40" i="242" s="1"/>
  <c r="AP41" i="242" s="1"/>
  <c r="AP42" i="242" s="1"/>
  <c r="AP43" i="242" s="1"/>
  <c r="AP44" i="242" s="1"/>
  <c r="AP45" i="242" s="1"/>
  <c r="AP46" i="242" s="1"/>
  <c r="AP47" i="242" s="1"/>
  <c r="AP48" i="242" s="1"/>
  <c r="AQ18" i="242" s="1"/>
  <c r="AQ19" i="242" s="1"/>
  <c r="AQ20" i="242" s="1"/>
  <c r="AQ21" i="242" s="1"/>
  <c r="AQ22" i="242" s="1"/>
  <c r="AQ23" i="242" s="1"/>
  <c r="AQ24" i="242" s="1"/>
  <c r="AQ25" i="242" s="1"/>
  <c r="AQ26" i="242" s="1"/>
  <c r="AQ27" i="242" s="1"/>
  <c r="AQ28" i="242" s="1"/>
  <c r="AQ29" i="242" s="1"/>
  <c r="AQ30" i="242" s="1"/>
  <c r="AQ31" i="242" s="1"/>
  <c r="AQ32" i="242" s="1"/>
  <c r="AQ33" i="242" s="1"/>
  <c r="AQ34" i="242" s="1"/>
  <c r="AQ35" i="242" s="1"/>
  <c r="AQ36" i="242" s="1"/>
  <c r="AQ37" i="242" s="1"/>
  <c r="AQ38" i="242" s="1"/>
  <c r="AQ39" i="242" s="1"/>
  <c r="AQ40" i="242" s="1"/>
  <c r="AQ41" i="242" s="1"/>
  <c r="AQ42" i="242" s="1"/>
  <c r="AQ43" i="242" s="1"/>
  <c r="AQ44" i="242" s="1"/>
  <c r="AQ45" i="242" s="1"/>
  <c r="AQ46" i="242" s="1"/>
  <c r="AQ47" i="242" s="1"/>
  <c r="AQ48" i="242" s="1"/>
  <c r="AR18" i="242" s="1"/>
  <c r="AR19" i="242" s="1"/>
  <c r="AR20" i="242" s="1"/>
  <c r="AR21" i="242" s="1"/>
  <c r="AR22" i="242" s="1"/>
  <c r="AR23" i="242" s="1"/>
  <c r="AR24" i="242" s="1"/>
  <c r="AR25" i="242" s="1"/>
  <c r="AR26" i="242" s="1"/>
  <c r="AR27" i="242" s="1"/>
  <c r="AR28" i="242" s="1"/>
  <c r="AR29" i="242" s="1"/>
  <c r="AR30" i="242" s="1"/>
  <c r="AR31" i="242" s="1"/>
  <c r="AR32" i="242" s="1"/>
  <c r="AR33" i="242" s="1"/>
  <c r="AR34" i="242" s="1"/>
  <c r="AR35" i="242" s="1"/>
  <c r="AR36" i="242" s="1"/>
  <c r="AR37" i="242" s="1"/>
  <c r="AR38" i="242" s="1"/>
  <c r="AR39" i="242" s="1"/>
  <c r="AR40" i="242" s="1"/>
  <c r="AR41" i="242" s="1"/>
  <c r="AR42" i="242" s="1"/>
  <c r="AR43" i="242" s="1"/>
  <c r="AR44" i="242" s="1"/>
  <c r="AR45" i="242" s="1"/>
  <c r="AR46" i="242" s="1"/>
  <c r="AR47" i="242" s="1"/>
  <c r="AR48" i="242" s="1"/>
  <c r="AS18" i="242" s="1"/>
  <c r="AS19" i="242" s="1"/>
  <c r="AS20" i="242" s="1"/>
  <c r="AS21" i="242" s="1"/>
  <c r="AS22" i="242" s="1"/>
  <c r="AS23" i="242" s="1"/>
  <c r="AS24" i="242" s="1"/>
  <c r="AS25" i="242" s="1"/>
  <c r="AS26" i="242" s="1"/>
  <c r="AS27" i="242" s="1"/>
  <c r="AS28" i="242" s="1"/>
  <c r="AS29" i="242" s="1"/>
  <c r="AS30" i="242" s="1"/>
  <c r="AS31" i="242" s="1"/>
  <c r="AS32" i="242" s="1"/>
  <c r="AS33" i="242" s="1"/>
  <c r="AS34" i="242" s="1"/>
  <c r="AS35" i="242" s="1"/>
  <c r="AS36" i="242" s="1"/>
  <c r="AS37" i="242" s="1"/>
  <c r="AS38" i="242" s="1"/>
  <c r="AS39" i="242" s="1"/>
  <c r="AS40" i="242" s="1"/>
  <c r="AS41" i="242" s="1"/>
  <c r="AS42" i="242" s="1"/>
  <c r="AS43" i="242" s="1"/>
  <c r="AS44" i="242" s="1"/>
  <c r="AS45" i="242" s="1"/>
  <c r="AS46" i="242" s="1"/>
  <c r="AS47" i="242" s="1"/>
  <c r="AS48" i="242" s="1"/>
  <c r="AT18" i="242" s="1"/>
  <c r="AT19" i="242" s="1"/>
  <c r="AT20" i="242" s="1"/>
  <c r="AT21" i="242" s="1"/>
  <c r="AT22" i="242" s="1"/>
  <c r="AT23" i="242" s="1"/>
  <c r="AT24" i="242" s="1"/>
  <c r="AT25" i="242" s="1"/>
  <c r="AT26" i="242" s="1"/>
  <c r="AT27" i="242" s="1"/>
  <c r="AT28" i="242" s="1"/>
  <c r="AT29" i="242" s="1"/>
  <c r="AT30" i="242" s="1"/>
  <c r="AT31" i="242" s="1"/>
  <c r="AT32" i="242" s="1"/>
  <c r="AT33" i="242" s="1"/>
  <c r="AT34" i="242" s="1"/>
  <c r="AT35" i="242" s="1"/>
  <c r="AT36" i="242" s="1"/>
  <c r="AT37" i="242" s="1"/>
  <c r="AT38" i="242" s="1"/>
  <c r="AT39" i="242" s="1"/>
  <c r="AT40" i="242" s="1"/>
  <c r="AT41" i="242" s="1"/>
  <c r="AT42" i="242" s="1"/>
  <c r="AT43" i="242" s="1"/>
  <c r="AT44" i="242" s="1"/>
  <c r="AT45" i="242" s="1"/>
  <c r="AT46" i="242" s="1"/>
  <c r="AT47" i="242" s="1"/>
  <c r="AT48" i="242" s="1"/>
  <c r="AU18" i="242" s="1"/>
  <c r="AU19" i="242" s="1"/>
  <c r="AU20" i="242" s="1"/>
  <c r="AU21" i="242" s="1"/>
  <c r="AU22" i="242" s="1"/>
  <c r="AU23" i="242" s="1"/>
  <c r="AU24" i="242" s="1"/>
  <c r="AU25" i="242" s="1"/>
  <c r="AU26" i="242" s="1"/>
  <c r="AU27" i="242" s="1"/>
  <c r="AU28" i="242" s="1"/>
  <c r="AU29" i="242" s="1"/>
  <c r="AU30" i="242" s="1"/>
  <c r="AU31" i="242" s="1"/>
  <c r="AU32" i="242" s="1"/>
  <c r="AU33" i="242" s="1"/>
  <c r="AU34" i="242" s="1"/>
  <c r="AU35" i="242" s="1"/>
  <c r="AU36" i="242" s="1"/>
  <c r="AU37" i="242" s="1"/>
  <c r="AU38" i="242" s="1"/>
  <c r="AU39" i="242" s="1"/>
  <c r="AU40" i="242" s="1"/>
  <c r="AU41" i="242" s="1"/>
  <c r="AU42" i="242" s="1"/>
  <c r="AU43" i="242" s="1"/>
  <c r="AU44" i="242" s="1"/>
  <c r="AU45" i="242" s="1"/>
  <c r="AU46" i="242" s="1"/>
  <c r="AU47" i="242" s="1"/>
  <c r="AU48" i="242" s="1"/>
  <c r="AV18" i="242" s="1"/>
  <c r="AV19" i="242" s="1"/>
  <c r="AV20" i="242" s="1"/>
  <c r="AV21" i="242" s="1"/>
  <c r="AV22" i="242" s="1"/>
  <c r="AV23" i="242" s="1"/>
  <c r="AV24" i="242" s="1"/>
  <c r="AV25" i="242" s="1"/>
  <c r="AV26" i="242" s="1"/>
  <c r="AV27" i="242" s="1"/>
  <c r="AV28" i="242" s="1"/>
  <c r="AV29" i="242" s="1"/>
  <c r="AV30" i="242" s="1"/>
  <c r="AV31" i="242" s="1"/>
  <c r="AV32" i="242" s="1"/>
  <c r="AV33" i="242" s="1"/>
  <c r="AV34" i="242" s="1"/>
  <c r="AV35" i="242" s="1"/>
  <c r="AV36" i="242" s="1"/>
  <c r="AV37" i="242" s="1"/>
  <c r="AV38" i="242" s="1"/>
  <c r="AV39" i="242" s="1"/>
  <c r="AV40" i="242" s="1"/>
  <c r="AV41" i="242" s="1"/>
  <c r="AV42" i="242" s="1"/>
  <c r="AV43" i="242" s="1"/>
  <c r="AV44" i="242" s="1"/>
  <c r="AV45" i="242" s="1"/>
  <c r="AV46" i="242" s="1"/>
  <c r="AV47" i="242" s="1"/>
  <c r="AV48" i="242" s="1"/>
  <c r="AW18" i="242" s="1"/>
  <c r="AW19" i="242" s="1"/>
  <c r="AW20" i="242" s="1"/>
  <c r="AW21" i="242" s="1"/>
  <c r="AW22" i="242" s="1"/>
  <c r="AW23" i="242" s="1"/>
  <c r="AW24" i="242" s="1"/>
  <c r="AW25" i="242" s="1"/>
  <c r="AW26" i="242" s="1"/>
  <c r="AW27" i="242" s="1"/>
  <c r="AW28" i="242" s="1"/>
  <c r="AW29" i="242" s="1"/>
  <c r="AW30" i="242" s="1"/>
  <c r="AW31" i="242" s="1"/>
  <c r="AW32" i="242" s="1"/>
  <c r="AW33" i="242" s="1"/>
  <c r="AW34" i="242" s="1"/>
  <c r="AW35" i="242" s="1"/>
  <c r="AW36" i="242" s="1"/>
  <c r="AW37" i="242" s="1"/>
  <c r="AW38" i="242" s="1"/>
  <c r="AW39" i="242" s="1"/>
  <c r="AW40" i="242" s="1"/>
  <c r="AW41" i="242" s="1"/>
  <c r="AW42" i="242" s="1"/>
  <c r="AW43" i="242" s="1"/>
  <c r="AW44" i="242" s="1"/>
  <c r="AW45" i="242" s="1"/>
  <c r="AW46" i="242" s="1"/>
  <c r="AW47" i="242" s="1"/>
  <c r="AW48" i="242" s="1"/>
  <c r="AX18" i="242" s="1"/>
  <c r="AX19" i="242" s="1"/>
  <c r="AX20" i="242" s="1"/>
  <c r="AX21" i="242" s="1"/>
  <c r="AX22" i="242" s="1"/>
  <c r="AX23" i="242" s="1"/>
  <c r="AX24" i="242" s="1"/>
  <c r="AX25" i="242" s="1"/>
  <c r="AX26" i="242" s="1"/>
  <c r="AX27" i="242" s="1"/>
  <c r="AX28" i="242" s="1"/>
  <c r="AX29" i="242" s="1"/>
  <c r="AX30" i="242" s="1"/>
  <c r="AX31" i="242" s="1"/>
  <c r="AX32" i="242" s="1"/>
  <c r="AX33" i="242" s="1"/>
  <c r="AX34" i="242" s="1"/>
  <c r="AX35" i="242" s="1"/>
  <c r="AX36" i="242" s="1"/>
  <c r="AX37" i="242" s="1"/>
  <c r="AX38" i="242" s="1"/>
  <c r="AX39" i="242" s="1"/>
  <c r="AX40" i="242" s="1"/>
  <c r="AX41" i="242" s="1"/>
  <c r="AX42" i="242" s="1"/>
  <c r="AX43" i="242" s="1"/>
  <c r="AX44" i="242" s="1"/>
  <c r="AX45" i="242" s="1"/>
  <c r="AX46" i="242" s="1"/>
  <c r="AX47" i="242" s="1"/>
  <c r="AX48" i="242" s="1"/>
  <c r="AY18" i="242" s="1"/>
  <c r="AY19" i="242" s="1"/>
  <c r="AY20" i="242" s="1"/>
  <c r="AY21" i="242" s="1"/>
  <c r="AY22" i="242" s="1"/>
  <c r="AY23" i="242" s="1"/>
  <c r="AY24" i="242" s="1"/>
  <c r="AY25" i="242" s="1"/>
  <c r="AY26" i="242" s="1"/>
  <c r="AY27" i="242" s="1"/>
  <c r="AY28" i="242" s="1"/>
  <c r="AY29" i="242" s="1"/>
  <c r="AY30" i="242" s="1"/>
  <c r="AY31" i="242" s="1"/>
  <c r="AY32" i="242" s="1"/>
  <c r="AY33" i="242" s="1"/>
  <c r="AY34" i="242" s="1"/>
  <c r="AY35" i="242" s="1"/>
  <c r="AY36" i="242" s="1"/>
  <c r="AY37" i="242" s="1"/>
  <c r="AY38" i="242" s="1"/>
  <c r="AY39" i="242" s="1"/>
  <c r="AY40" i="242" s="1"/>
  <c r="AY41" i="242" s="1"/>
  <c r="AY42" i="242" s="1"/>
  <c r="AY43" i="242" s="1"/>
  <c r="AY44" i="242" s="1"/>
  <c r="AY45" i="242" s="1"/>
  <c r="AY46" i="242" s="1"/>
  <c r="AY47" i="242" s="1"/>
  <c r="AY48" i="242" s="1"/>
  <c r="BA20" i="242"/>
  <c r="BA21" i="242" s="1"/>
  <c r="BA22" i="242" s="1"/>
  <c r="BA23" i="242" s="1"/>
  <c r="BA24" i="242" s="1"/>
  <c r="BA25" i="242" s="1"/>
  <c r="BA26" i="242" s="1"/>
  <c r="BA27" i="242" s="1"/>
  <c r="BA28" i="242" s="1"/>
  <c r="BA29" i="242" s="1"/>
  <c r="BA30" i="242" s="1"/>
  <c r="BA31" i="242" s="1"/>
  <c r="BA32" i="242" s="1"/>
  <c r="BA33" i="242" s="1"/>
  <c r="BA34" i="242" s="1"/>
  <c r="BA35" i="242" s="1"/>
  <c r="BA36" i="242" s="1"/>
  <c r="BA37" i="242" s="1"/>
  <c r="BA38" i="242" s="1"/>
  <c r="BA39" i="242" s="1"/>
  <c r="BA40" i="242" s="1"/>
  <c r="BA41" i="242" s="1"/>
  <c r="BA42" i="242" s="1"/>
  <c r="BA43" i="242" s="1"/>
  <c r="BA44" i="242" s="1"/>
  <c r="BA45" i="242" s="1"/>
  <c r="BA46" i="242" s="1"/>
  <c r="BA47" i="242" s="1"/>
  <c r="BA48" i="242" s="1"/>
  <c r="CK24" i="242" a="1"/>
  <c r="CK24" i="242" s="1"/>
  <c r="BS18" i="242" a="1"/>
  <c r="BS18" i="242" s="1"/>
  <c r="CB29" i="242" a="1"/>
  <c r="CB29" i="242" s="1"/>
  <c r="BO29" i="242" a="1"/>
  <c r="BO29" i="242" s="1"/>
  <c r="B25" i="242"/>
  <c r="B20" i="242"/>
  <c r="A4" i="242"/>
  <c r="W4" i="242" s="1"/>
  <c r="W5" i="242" s="1"/>
  <c r="CF18" i="242" a="1"/>
  <c r="CF18" i="242" s="1"/>
  <c r="T15" i="242"/>
  <c r="T3" i="242" s="1"/>
  <c r="BQ21" i="242" a="1"/>
  <c r="BQ21" i="242" s="1"/>
  <c r="CD21" i="242" a="1"/>
  <c r="CD21" i="242" s="1"/>
  <c r="BW46" i="242" a="1"/>
  <c r="BW46" i="242" s="1"/>
  <c r="CJ46" i="242" a="1"/>
  <c r="CJ46" i="242" s="1"/>
  <c r="CE37" i="242" a="1"/>
  <c r="CE37" i="242" s="1"/>
  <c r="BR37" i="242" a="1"/>
  <c r="BR37" i="242" s="1"/>
  <c r="BX38" i="242" a="1"/>
  <c r="BX38" i="242" s="1"/>
  <c r="CK38" i="242" a="1"/>
  <c r="CK38" i="242" s="1"/>
  <c r="CC31" i="242" a="1"/>
  <c r="CC31" i="242" s="1"/>
  <c r="BP31" i="242" a="1"/>
  <c r="BP31" i="242" s="1"/>
  <c r="BV24" i="242" a="1"/>
  <c r="BV24" i="242" s="1"/>
  <c r="CI24" i="242" a="1"/>
  <c r="CI24" i="242" s="1"/>
  <c r="BY47" i="242" a="1"/>
  <c r="BY47" i="242" s="1"/>
  <c r="CL47" i="242" a="1"/>
  <c r="CL47" i="242" s="1"/>
  <c r="CL42" i="242" a="1"/>
  <c r="CL42" i="242" s="1"/>
  <c r="BY42" i="242" a="1"/>
  <c r="BY42" i="242" s="1"/>
  <c r="BW23" i="242" a="1"/>
  <c r="BW23" i="242" s="1"/>
  <c r="CJ23" i="242" a="1"/>
  <c r="CJ23" i="242" s="1"/>
  <c r="BS28" i="242" a="1"/>
  <c r="BS28" i="242" s="1"/>
  <c r="CF28" i="242" a="1"/>
  <c r="CF28" i="242" s="1"/>
  <c r="CC35" i="242" a="1"/>
  <c r="CC35" i="242" s="1"/>
  <c r="BP35" i="242" a="1"/>
  <c r="BP35" i="242" s="1"/>
  <c r="CA26" i="242" a="1"/>
  <c r="CA26" i="242" s="1"/>
  <c r="B26" i="242"/>
  <c r="BN26" i="242" a="1"/>
  <c r="BN26" i="242" s="1"/>
  <c r="CC27" i="242" a="1"/>
  <c r="CC27" i="242" s="1"/>
  <c r="BP27" i="242" a="1"/>
  <c r="BP27" i="242" s="1"/>
  <c r="CH32" i="242" a="1"/>
  <c r="CH32" i="242" s="1"/>
  <c r="BU32" i="242" a="1"/>
  <c r="BU32" i="242" s="1"/>
  <c r="BV40" i="242" a="1"/>
  <c r="BV40" i="242" s="1"/>
  <c r="CI40" i="242" a="1"/>
  <c r="CI40" i="242" s="1"/>
  <c r="BW47" i="242" a="1"/>
  <c r="BW47" i="242" s="1"/>
  <c r="CJ47" i="242" a="1"/>
  <c r="CJ47" i="242" s="1"/>
  <c r="BW39" i="242" a="1"/>
  <c r="BW39" i="242" s="1"/>
  <c r="CJ39" i="242" a="1"/>
  <c r="CJ39" i="242" s="1"/>
  <c r="CH30" i="242" a="1"/>
  <c r="CH30" i="242" s="1"/>
  <c r="BU30" i="242" a="1"/>
  <c r="BU30" i="242" s="1"/>
  <c r="CG32" i="242" a="1"/>
  <c r="CG32" i="242" s="1"/>
  <c r="BT32" i="242" a="1"/>
  <c r="BT32" i="242" s="1"/>
  <c r="BV20" i="242" a="1"/>
  <c r="BV20" i="242" s="1"/>
  <c r="CI20" i="242" a="1"/>
  <c r="CI20" i="242" s="1"/>
  <c r="CD27" i="242" a="1"/>
  <c r="CD27" i="242" s="1"/>
  <c r="BQ27" i="242" a="1"/>
  <c r="BQ27" i="242" s="1"/>
  <c r="BX27" i="242" a="1"/>
  <c r="BX27" i="242" s="1"/>
  <c r="CK27" i="242" a="1"/>
  <c r="CK27" i="242" s="1"/>
  <c r="CB19" i="242" a="1"/>
  <c r="CB19" i="242" s="1"/>
  <c r="BO19" i="242" a="1"/>
  <c r="BO19" i="242" s="1"/>
  <c r="B41" i="242"/>
  <c r="BN41" i="242" a="1"/>
  <c r="BN41" i="242" s="1"/>
  <c r="CA41" i="242" a="1"/>
  <c r="CA41" i="242" s="1"/>
  <c r="K6" i="242"/>
  <c r="CC18" i="242" a="1"/>
  <c r="CC18" i="242" s="1"/>
  <c r="BC18" i="242"/>
  <c r="BC19" i="242" s="1"/>
  <c r="BC20" i="242" s="1"/>
  <c r="BC21" i="242" s="1"/>
  <c r="BC22" i="242" s="1"/>
  <c r="BC23" i="242" s="1"/>
  <c r="BC24" i="242" s="1"/>
  <c r="BC25" i="242" s="1"/>
  <c r="BC26" i="242" s="1"/>
  <c r="BC27" i="242" s="1"/>
  <c r="BC28" i="242" s="1"/>
  <c r="BC29" i="242" s="1"/>
  <c r="BC30" i="242" s="1"/>
  <c r="BC31" i="242" s="1"/>
  <c r="BC32" i="242" s="1"/>
  <c r="BC33" i="242" s="1"/>
  <c r="BC34" i="242" s="1"/>
  <c r="BC35" i="242" s="1"/>
  <c r="BC36" i="242" s="1"/>
  <c r="BC37" i="242" s="1"/>
  <c r="BC38" i="242" s="1"/>
  <c r="BC39" i="242" s="1"/>
  <c r="BC40" i="242" s="1"/>
  <c r="BC41" i="242" s="1"/>
  <c r="BC42" i="242" s="1"/>
  <c r="BC43" i="242" s="1"/>
  <c r="BC44" i="242" s="1"/>
  <c r="BC45" i="242" s="1"/>
  <c r="BC46" i="242" s="1"/>
  <c r="BC47" i="242" s="1"/>
  <c r="BC48" i="242" s="1"/>
  <c r="K15" i="242"/>
  <c r="K3" i="242" s="1"/>
  <c r="BP18" i="242" a="1"/>
  <c r="BP18" i="242" s="1"/>
  <c r="CI34" i="242" a="1"/>
  <c r="CI34" i="242" s="1"/>
  <c r="BV34" i="242" a="1"/>
  <c r="BV34" i="242" s="1"/>
  <c r="CC26" i="242" a="1"/>
  <c r="CC26" i="242" s="1"/>
  <c r="BP26" i="242" a="1"/>
  <c r="BP26" i="242" s="1"/>
  <c r="CE42" i="242" a="1"/>
  <c r="CE42" i="242" s="1"/>
  <c r="BR42" i="242" a="1"/>
  <c r="BR42" i="242" s="1"/>
  <c r="BS32" i="242" a="1"/>
  <c r="BS32" i="242" s="1"/>
  <c r="CF32" i="242" a="1"/>
  <c r="CF32" i="242" s="1"/>
  <c r="W6" i="242"/>
  <c r="W15" i="242"/>
  <c r="W3" i="242" s="1"/>
  <c r="BG18" i="242"/>
  <c r="BG19" i="242" s="1"/>
  <c r="BG20" i="242" s="1"/>
  <c r="BG21" i="242" s="1"/>
  <c r="BG22" i="242" s="1"/>
  <c r="BG23" i="242" s="1"/>
  <c r="BG24" i="242" s="1"/>
  <c r="BG25" i="242" s="1"/>
  <c r="BG26" i="242" s="1"/>
  <c r="BG27" i="242" s="1"/>
  <c r="BG28" i="242" s="1"/>
  <c r="BG29" i="242" s="1"/>
  <c r="BG30" i="242" s="1"/>
  <c r="BG31" i="242" s="1"/>
  <c r="BG32" i="242" s="1"/>
  <c r="BG33" i="242" s="1"/>
  <c r="BG34" i="242" s="1"/>
  <c r="BG35" i="242" s="1"/>
  <c r="BG36" i="242" s="1"/>
  <c r="BG37" i="242" s="1"/>
  <c r="BG38" i="242" s="1"/>
  <c r="BG39" i="242" s="1"/>
  <c r="BG40" i="242" s="1"/>
  <c r="BG41" i="242" s="1"/>
  <c r="BG42" i="242" s="1"/>
  <c r="BG43" i="242" s="1"/>
  <c r="BG44" i="242" s="1"/>
  <c r="BG45" i="242" s="1"/>
  <c r="BG46" i="242" s="1"/>
  <c r="BG47" i="242" s="1"/>
  <c r="BG48" i="242" s="1"/>
  <c r="CG18" i="242" a="1"/>
  <c r="CG18" i="242" s="1"/>
  <c r="BT18" i="242" a="1"/>
  <c r="BT18" i="242" s="1"/>
  <c r="CI48" i="242" a="1"/>
  <c r="CI48" i="242" s="1"/>
  <c r="BV48" i="242" a="1"/>
  <c r="BV48" i="242" s="1"/>
  <c r="BR28" i="242" a="1"/>
  <c r="BR28" i="242" s="1"/>
  <c r="CE28" i="242" a="1"/>
  <c r="CE28" i="242" s="1"/>
  <c r="BV36" i="242" a="1"/>
  <c r="BV36" i="242" s="1"/>
  <c r="CI36" i="242" a="1"/>
  <c r="CI36" i="242" s="1"/>
  <c r="CG23" i="242" a="1"/>
  <c r="CG23" i="242" s="1"/>
  <c r="BT23" i="242" a="1"/>
  <c r="BT23" i="242" s="1"/>
  <c r="CE36" i="242" a="1"/>
  <c r="CE36" i="242" s="1"/>
  <c r="BR36" i="242" a="1"/>
  <c r="BR36" i="242" s="1"/>
  <c r="CF38" i="242" a="1"/>
  <c r="CF38" i="242" s="1"/>
  <c r="BS38" i="242" a="1"/>
  <c r="BS38" i="242" s="1"/>
  <c r="CD28" i="242" a="1"/>
  <c r="CD28" i="242" s="1"/>
  <c r="BQ28" i="242" a="1"/>
  <c r="BQ28" i="242" s="1"/>
  <c r="CC36" i="242" a="1"/>
  <c r="CC36" i="242" s="1"/>
  <c r="BP36" i="242" a="1"/>
  <c r="BP36" i="242" s="1"/>
  <c r="BV42" i="242" a="1"/>
  <c r="BV42" i="242" s="1"/>
  <c r="CI42" i="242" a="1"/>
  <c r="CI42" i="242" s="1"/>
  <c r="CB41" i="242" a="1"/>
  <c r="CB41" i="242" s="1"/>
  <c r="BO41" i="242" a="1"/>
  <c r="BO41" i="242" s="1"/>
  <c r="CA32" i="242" a="1"/>
  <c r="CA32" i="242" s="1"/>
  <c r="B32" i="242"/>
  <c r="BN32" i="242" a="1"/>
  <c r="BN32" i="242" s="1"/>
  <c r="CH34" i="242" a="1"/>
  <c r="CH34" i="242" s="1"/>
  <c r="BU34" i="242" a="1"/>
  <c r="BU34" i="242" s="1"/>
  <c r="BR21" i="242" a="1"/>
  <c r="BR21" i="242" s="1"/>
  <c r="CE21" i="242" a="1"/>
  <c r="CE21" i="242" s="1"/>
  <c r="BW22" i="242" a="1"/>
  <c r="BW22" i="242" s="1"/>
  <c r="CJ22" i="242" a="1"/>
  <c r="CJ22" i="242" s="1"/>
  <c r="BT25" i="242" a="1"/>
  <c r="BT25" i="242" s="1"/>
  <c r="CG25" i="242" a="1"/>
  <c r="CG25" i="242" s="1"/>
  <c r="CL28" i="242" a="1"/>
  <c r="CL28" i="242" s="1"/>
  <c r="BY28" i="242" a="1"/>
  <c r="BY28" i="242" s="1"/>
  <c r="BQ19" i="242" a="1"/>
  <c r="BQ19" i="242" s="1"/>
  <c r="CD19" i="242" a="1"/>
  <c r="CD19" i="242" s="1"/>
  <c r="CC24" i="242" a="1"/>
  <c r="CC24" i="242" s="1"/>
  <c r="BP24" i="242" a="1"/>
  <c r="BP24" i="242" s="1"/>
  <c r="BU36" i="242" a="1"/>
  <c r="BU36" i="242" s="1"/>
  <c r="CH36" i="242" a="1"/>
  <c r="CH36" i="242" s="1"/>
  <c r="CL33" i="242" a="1"/>
  <c r="CL33" i="242" s="1"/>
  <c r="BY33" i="242" a="1"/>
  <c r="BY33" i="242" s="1"/>
  <c r="CG20" i="242" a="1"/>
  <c r="CG20" i="242" s="1"/>
  <c r="BT20" i="242" a="1"/>
  <c r="BT20" i="242" s="1"/>
  <c r="BQ25" i="242" a="1"/>
  <c r="BQ25" i="242" s="1"/>
  <c r="CD25" i="242" a="1"/>
  <c r="CD25" i="242" s="1"/>
  <c r="CB23" i="242" a="1"/>
  <c r="CB23" i="242" s="1"/>
  <c r="BO23" i="242" a="1"/>
  <c r="BO23" i="242" s="1"/>
  <c r="CJ32" i="242" a="1"/>
  <c r="CJ32" i="242" s="1"/>
  <c r="BW32" i="242" a="1"/>
  <c r="BW32" i="242" s="1"/>
  <c r="CE48" i="242" a="1"/>
  <c r="CE48" i="242" s="1"/>
  <c r="BR48" i="242" a="1"/>
  <c r="BR48" i="242" s="1"/>
  <c r="CB46" i="242" a="1"/>
  <c r="CB46" i="242" s="1"/>
  <c r="BO46" i="242" a="1"/>
  <c r="BO46" i="242" s="1"/>
  <c r="AC6" i="242"/>
  <c r="AC15" i="242"/>
  <c r="AC3" i="242" s="1"/>
  <c r="BI18" i="242"/>
  <c r="BI19" i="242" s="1"/>
  <c r="BI20" i="242" s="1"/>
  <c r="BI21" i="242" s="1"/>
  <c r="BI22" i="242" s="1"/>
  <c r="BI23" i="242" s="1"/>
  <c r="BI24" i="242" s="1"/>
  <c r="BI25" i="242" s="1"/>
  <c r="BI26" i="242" s="1"/>
  <c r="BI27" i="242" s="1"/>
  <c r="BI28" i="242" s="1"/>
  <c r="BI29" i="242" s="1"/>
  <c r="BI30" i="242" s="1"/>
  <c r="BI31" i="242" s="1"/>
  <c r="BI32" i="242" s="1"/>
  <c r="BI33" i="242" s="1"/>
  <c r="BI34" i="242" s="1"/>
  <c r="BI35" i="242" s="1"/>
  <c r="BI36" i="242" s="1"/>
  <c r="BI37" i="242" s="1"/>
  <c r="BI38" i="242" s="1"/>
  <c r="BI39" i="242" s="1"/>
  <c r="BI40" i="242" s="1"/>
  <c r="BI41" i="242" s="1"/>
  <c r="BI42" i="242" s="1"/>
  <c r="BI43" i="242" s="1"/>
  <c r="BI44" i="242" s="1"/>
  <c r="BI45" i="242" s="1"/>
  <c r="BI46" i="242" s="1"/>
  <c r="BI47" i="242" s="1"/>
  <c r="BI48" i="242" s="1"/>
  <c r="BV18" i="242" a="1"/>
  <c r="BV18" i="242" s="1"/>
  <c r="CI18" i="242" a="1"/>
  <c r="CI18" i="242" s="1"/>
  <c r="CI47" i="242" a="1"/>
  <c r="CI47" i="242" s="1"/>
  <c r="BV47" i="242" a="1"/>
  <c r="BV47" i="242" s="1"/>
  <c r="BU28" i="242" a="1"/>
  <c r="BU28" i="242" s="1"/>
  <c r="CH28" i="242" a="1"/>
  <c r="CH28" i="242" s="1"/>
  <c r="BJ18" i="242"/>
  <c r="BJ19" i="242" s="1"/>
  <c r="BJ20" i="242" s="1"/>
  <c r="BJ21" i="242" s="1"/>
  <c r="BJ22" i="242" s="1"/>
  <c r="BJ23" i="242" s="1"/>
  <c r="BJ24" i="242" s="1"/>
  <c r="BJ25" i="242" s="1"/>
  <c r="BJ26" i="242" s="1"/>
  <c r="BJ27" i="242" s="1"/>
  <c r="BJ28" i="242" s="1"/>
  <c r="BJ29" i="242" s="1"/>
  <c r="BJ30" i="242" s="1"/>
  <c r="BJ31" i="242" s="1"/>
  <c r="BJ32" i="242" s="1"/>
  <c r="BJ33" i="242" s="1"/>
  <c r="BJ34" i="242" s="1"/>
  <c r="BJ35" i="242" s="1"/>
  <c r="BJ36" i="242" s="1"/>
  <c r="BJ37" i="242" s="1"/>
  <c r="BJ38" i="242" s="1"/>
  <c r="BJ39" i="242" s="1"/>
  <c r="BJ40" i="242" s="1"/>
  <c r="BJ41" i="242" s="1"/>
  <c r="BJ42" i="242" s="1"/>
  <c r="BJ43" i="242" s="1"/>
  <c r="BJ44" i="242" s="1"/>
  <c r="BJ45" i="242" s="1"/>
  <c r="BJ46" i="242" s="1"/>
  <c r="BJ47" i="242" s="1"/>
  <c r="BJ48" i="242" s="1"/>
  <c r="AF6" i="242"/>
  <c r="BW18" i="242" a="1"/>
  <c r="BW18" i="242" s="1"/>
  <c r="AF15" i="242"/>
  <c r="AF3" i="242" s="1"/>
  <c r="CJ18" i="242" a="1"/>
  <c r="CJ18" i="242" s="1"/>
  <c r="BU25" i="242" a="1"/>
  <c r="BU25" i="242" s="1"/>
  <c r="CH25" i="242" a="1"/>
  <c r="CH25" i="242" s="1"/>
  <c r="CH38" i="242" a="1"/>
  <c r="CH38" i="242" s="1"/>
  <c r="BU38" i="242" a="1"/>
  <c r="BU38" i="242" s="1"/>
  <c r="BS26" i="242" a="1"/>
  <c r="BS26" i="242" s="1"/>
  <c r="CF26" i="242" a="1"/>
  <c r="CF26" i="242" s="1"/>
  <c r="BY34" i="242" a="1"/>
  <c r="BY34" i="242" s="1"/>
  <c r="CL34" i="242" a="1"/>
  <c r="CL34" i="242" s="1"/>
  <c r="CJ29" i="242" a="1"/>
  <c r="CJ29" i="242" s="1"/>
  <c r="BW29" i="242" a="1"/>
  <c r="BW29" i="242" s="1"/>
  <c r="CL46" i="242" a="1"/>
  <c r="CL46" i="242" s="1"/>
  <c r="BY46" i="242" a="1"/>
  <c r="BY46" i="242" s="1"/>
  <c r="BX26" i="242" a="1"/>
  <c r="BX26" i="242" s="1"/>
  <c r="CK26" i="242" a="1"/>
  <c r="CK26" i="242" s="1"/>
  <c r="BY20" i="242" a="1"/>
  <c r="BY20" i="242" s="1"/>
  <c r="CL20" i="242" a="1"/>
  <c r="CL20" i="242" s="1"/>
  <c r="CJ34" i="242" a="1"/>
  <c r="CJ34" i="242" s="1"/>
  <c r="BW34" i="242" a="1"/>
  <c r="BW34" i="242" s="1"/>
  <c r="B42" i="242"/>
  <c r="CA42" i="242" a="1"/>
  <c r="CA42" i="242" s="1"/>
  <c r="BN42" i="242" a="1"/>
  <c r="BN42" i="242" s="1"/>
  <c r="B23" i="242"/>
  <c r="CA23" i="242" a="1"/>
  <c r="CA23" i="242" s="1"/>
  <c r="BN23" i="242" a="1"/>
  <c r="BN23" i="242" s="1"/>
  <c r="Z15" i="242"/>
  <c r="Z3" i="242" s="1"/>
  <c r="Z6" i="242"/>
  <c r="BH18" i="242"/>
  <c r="BH19" i="242" s="1"/>
  <c r="BH20" i="242" s="1"/>
  <c r="BH21" i="242" s="1"/>
  <c r="BH22" i="242" s="1"/>
  <c r="BH23" i="242" s="1"/>
  <c r="BH24" i="242" s="1"/>
  <c r="BH25" i="242" s="1"/>
  <c r="BH26" i="242" s="1"/>
  <c r="BH27" i="242" s="1"/>
  <c r="BH28" i="242" s="1"/>
  <c r="BH29" i="242" s="1"/>
  <c r="BH30" i="242" s="1"/>
  <c r="BH31" i="242" s="1"/>
  <c r="BH32" i="242" s="1"/>
  <c r="BH33" i="242" s="1"/>
  <c r="BH34" i="242" s="1"/>
  <c r="BH35" i="242" s="1"/>
  <c r="BH36" i="242" s="1"/>
  <c r="BH37" i="242" s="1"/>
  <c r="BH38" i="242" s="1"/>
  <c r="BH39" i="242" s="1"/>
  <c r="BH40" i="242" s="1"/>
  <c r="BH41" i="242" s="1"/>
  <c r="BH42" i="242" s="1"/>
  <c r="BH43" i="242" s="1"/>
  <c r="BH44" i="242" s="1"/>
  <c r="BH45" i="242" s="1"/>
  <c r="BH46" i="242" s="1"/>
  <c r="BH47" i="242" s="1"/>
  <c r="BH48" i="242" s="1"/>
  <c r="BU18" i="242" a="1"/>
  <c r="BU18" i="242" s="1"/>
  <c r="CH18" i="242" a="1"/>
  <c r="CH18" i="242" s="1"/>
  <c r="CL23" i="242" a="1"/>
  <c r="CL23" i="242" s="1"/>
  <c r="BY23" i="242" a="1"/>
  <c r="BY23" i="242" s="1"/>
  <c r="BP38" i="242" a="1"/>
  <c r="BP38" i="242" s="1"/>
  <c r="CC38" i="242" a="1"/>
  <c r="CC38" i="242" s="1"/>
  <c r="CG41" i="242" a="1"/>
  <c r="CG41" i="242" s="1"/>
  <c r="BT41" i="242" a="1"/>
  <c r="BT41" i="242" s="1"/>
  <c r="BW48" i="242" a="1"/>
  <c r="BW48" i="242" s="1"/>
  <c r="CJ48" i="242" a="1"/>
  <c r="CJ48" i="242" s="1"/>
  <c r="BV27" i="242" a="1"/>
  <c r="BV27" i="242" s="1"/>
  <c r="CI27" i="242" a="1"/>
  <c r="CI27" i="242" s="1"/>
  <c r="BX25" i="242" a="1"/>
  <c r="BX25" i="242" s="1"/>
  <c r="CK25" i="242" a="1"/>
  <c r="CK25" i="242" s="1"/>
  <c r="CB27" i="242" a="1"/>
  <c r="CB27" i="242" s="1"/>
  <c r="BO27" i="242" a="1"/>
  <c r="BO27" i="242" s="1"/>
  <c r="CA40" i="242" a="1"/>
  <c r="CA40" i="242" s="1"/>
  <c r="B40" i="242"/>
  <c r="BN40" i="242" a="1"/>
  <c r="BN40" i="242" s="1"/>
  <c r="BQ42" i="242" a="1"/>
  <c r="BQ42" i="242" s="1"/>
  <c r="CD42" i="242" a="1"/>
  <c r="CD42" i="242" s="1"/>
  <c r="CE26" i="242" a="1"/>
  <c r="CE26" i="242" s="1"/>
  <c r="BR26" i="242" a="1"/>
  <c r="BR26" i="242" s="1"/>
  <c r="CE46" i="242" a="1"/>
  <c r="CE46" i="242" s="1"/>
  <c r="BR46" i="242" a="1"/>
  <c r="BR46" i="242" s="1"/>
  <c r="CF44" i="242" a="1"/>
  <c r="CF44" i="242" s="1"/>
  <c r="BS44" i="242" a="1"/>
  <c r="BS44" i="242" s="1"/>
  <c r="BO36" i="242" a="1"/>
  <c r="BO36" i="242" s="1"/>
  <c r="CB36" i="242" a="1"/>
  <c r="CB36" i="242" s="1"/>
  <c r="BX28" i="242" a="1"/>
  <c r="BX28" i="242" s="1"/>
  <c r="CK28" i="242" a="1"/>
  <c r="CK28" i="242" s="1"/>
  <c r="CG28" i="242" a="1"/>
  <c r="CG28" i="242" s="1"/>
  <c r="BT28" i="242" a="1"/>
  <c r="BT28" i="242" s="1"/>
  <c r="CA24" i="242" a="1"/>
  <c r="CA24" i="242" s="1"/>
  <c r="B24" i="242"/>
  <c r="BN24" i="242" a="1"/>
  <c r="BN24" i="242" s="1"/>
  <c r="BP34" i="242" a="1"/>
  <c r="BP34" i="242" s="1"/>
  <c r="CC34" i="242" a="1"/>
  <c r="CC34" i="242" s="1"/>
  <c r="BT26" i="242" a="1"/>
  <c r="BT26" i="242" s="1"/>
  <c r="CG26" i="242" a="1"/>
  <c r="CG26" i="242" s="1"/>
  <c r="CG29" i="242" a="1"/>
  <c r="CG29" i="242" s="1"/>
  <c r="BT29" i="242" a="1"/>
  <c r="BT29" i="242" s="1"/>
  <c r="CF35" i="242" a="1"/>
  <c r="CF35" i="242" s="1"/>
  <c r="BS35" i="242" a="1"/>
  <c r="BS35" i="242" s="1"/>
  <c r="CL25" i="242" a="1"/>
  <c r="CL25" i="242" s="1"/>
  <c r="BY25" i="242" a="1"/>
  <c r="BY25" i="242" s="1"/>
  <c r="BQ29" i="242" a="1"/>
  <c r="BQ29" i="242" s="1"/>
  <c r="CD29" i="242" a="1"/>
  <c r="CD29" i="242" s="1"/>
  <c r="BX33" i="242" a="1"/>
  <c r="BX33" i="242" s="1"/>
  <c r="CK33" i="242" a="1"/>
  <c r="CK33" i="242" s="1"/>
  <c r="BX48" i="242" a="1"/>
  <c r="BX48" i="242" s="1"/>
  <c r="CK48" i="242" a="1"/>
  <c r="CK48" i="242" s="1"/>
  <c r="BV31" i="242" a="1"/>
  <c r="BV31" i="242" s="1"/>
  <c r="CI31" i="242" a="1"/>
  <c r="CI31" i="242" s="1"/>
  <c r="CC33" i="242" a="1"/>
  <c r="CC33" i="242" s="1"/>
  <c r="BP33" i="242" a="1"/>
  <c r="BP33" i="242" s="1"/>
  <c r="BP42" i="242" a="1"/>
  <c r="BP42" i="242" s="1"/>
  <c r="CC42" i="242" a="1"/>
  <c r="CC42" i="242" s="1"/>
  <c r="BU47" i="242" a="1"/>
  <c r="BU47" i="242" s="1"/>
  <c r="CH47" i="242" a="1"/>
  <c r="CH47" i="242" s="1"/>
  <c r="CD39" i="242" a="1"/>
  <c r="CD39" i="242" s="1"/>
  <c r="BQ39" i="242" a="1"/>
  <c r="BQ39" i="242" s="1"/>
  <c r="CD41" i="242" a="1"/>
  <c r="CD41" i="242" s="1"/>
  <c r="BQ41" i="242" a="1"/>
  <c r="BQ41" i="242" s="1"/>
  <c r="BT27" i="242" a="1"/>
  <c r="BT27" i="242" s="1"/>
  <c r="CG27" i="242" a="1"/>
  <c r="CG27" i="242" s="1"/>
  <c r="CL31" i="242" a="1"/>
  <c r="CL31" i="242" s="1"/>
  <c r="BY31" i="242" a="1"/>
  <c r="BY31" i="242" s="1"/>
  <c r="BT48" i="242" a="1"/>
  <c r="BT48" i="242" s="1"/>
  <c r="CG48" i="242" a="1"/>
  <c r="CG48" i="242" s="1"/>
  <c r="BQ34" i="242" a="1"/>
  <c r="BQ34" i="242" s="1"/>
  <c r="CD34" i="242" a="1"/>
  <c r="CD34" i="242" s="1"/>
  <c r="CH43" i="242" a="1"/>
  <c r="CH43" i="242" s="1"/>
  <c r="BU43" i="242" a="1"/>
  <c r="BU43" i="242" s="1"/>
  <c r="BV29" i="242" a="1"/>
  <c r="BV29" i="242" s="1"/>
  <c r="CI29" i="242" a="1"/>
  <c r="CI29" i="242" s="1"/>
  <c r="BT39" i="242" a="1"/>
  <c r="BT39" i="242" s="1"/>
  <c r="CG39" i="242" a="1"/>
  <c r="CG39" i="242" s="1"/>
  <c r="BT19" i="242" a="1"/>
  <c r="BT19" i="242" s="1"/>
  <c r="CG19" i="242" a="1"/>
  <c r="CG19" i="242" s="1"/>
  <c r="BQ48" i="242" a="1"/>
  <c r="BQ48" i="242" s="1"/>
  <c r="CD48" i="242" a="1"/>
  <c r="CD48" i="242" s="1"/>
  <c r="CB32" i="242" a="1"/>
  <c r="CB32" i="242" s="1"/>
  <c r="BO32" i="242" a="1"/>
  <c r="BO32" i="242" s="1"/>
  <c r="AL6" i="242"/>
  <c r="BL18" i="242"/>
  <c r="BL19" i="242" s="1"/>
  <c r="BL20" i="242" s="1"/>
  <c r="BL21" i="242" s="1"/>
  <c r="BL22" i="242" s="1"/>
  <c r="BL23" i="242" s="1"/>
  <c r="BL24" i="242" s="1"/>
  <c r="BL25" i="242" s="1"/>
  <c r="BL26" i="242" s="1"/>
  <c r="BL27" i="242" s="1"/>
  <c r="BL28" i="242" s="1"/>
  <c r="BL29" i="242" s="1"/>
  <c r="BL30" i="242" s="1"/>
  <c r="BL31" i="242" s="1"/>
  <c r="BL32" i="242" s="1"/>
  <c r="BL33" i="242" s="1"/>
  <c r="BL34" i="242" s="1"/>
  <c r="BL35" i="242" s="1"/>
  <c r="BL36" i="242" s="1"/>
  <c r="BL37" i="242" s="1"/>
  <c r="BL38" i="242" s="1"/>
  <c r="BL39" i="242" s="1"/>
  <c r="BL40" i="242" s="1"/>
  <c r="BL41" i="242" s="1"/>
  <c r="BL42" i="242" s="1"/>
  <c r="BL43" i="242" s="1"/>
  <c r="BL44" i="242" s="1"/>
  <c r="BL45" i="242" s="1"/>
  <c r="BL46" i="242" s="1"/>
  <c r="BL47" i="242" s="1"/>
  <c r="BL48" i="242" s="1"/>
  <c r="AL15" i="242"/>
  <c r="AL3" i="242" s="1"/>
  <c r="CL18" i="242" a="1"/>
  <c r="CL18" i="242" s="1"/>
  <c r="BY18" i="242" a="1"/>
  <c r="BY18" i="242" s="1"/>
  <c r="CL39" i="242" a="1"/>
  <c r="CL39" i="242" s="1"/>
  <c r="BY39" i="242" a="1"/>
  <c r="BY39" i="242" s="1"/>
  <c r="CA22" i="242" a="1"/>
  <c r="CA22" i="242" s="1"/>
  <c r="B22" i="242"/>
  <c r="BN22" i="242" a="1"/>
  <c r="BN22" i="242" s="1"/>
  <c r="CC19" i="242" a="1"/>
  <c r="CC19" i="242" s="1"/>
  <c r="BP19" i="242" a="1"/>
  <c r="BP19" i="242" s="1"/>
  <c r="CB40" i="242" a="1"/>
  <c r="CB40" i="242" s="1"/>
  <c r="BO40" i="242" a="1"/>
  <c r="BO40" i="242" s="1"/>
  <c r="CB20" i="242" a="1"/>
  <c r="CB20" i="242" s="1"/>
  <c r="BO20" i="242" a="1"/>
  <c r="BO20" i="242" s="1"/>
  <c r="CJ45" i="242" a="1"/>
  <c r="CJ45" i="242" s="1"/>
  <c r="BW45" i="242" a="1"/>
  <c r="BW45" i="242" s="1"/>
  <c r="CJ36" i="242" a="1"/>
  <c r="CJ36" i="242" s="1"/>
  <c r="BW36" i="242" a="1"/>
  <c r="BW36" i="242" s="1"/>
  <c r="CK22" i="242" a="1"/>
  <c r="CK22" i="242" s="1"/>
  <c r="BX22" i="242" a="1"/>
  <c r="BX22" i="242" s="1"/>
  <c r="BR45" i="242" a="1"/>
  <c r="BR45" i="242" s="1"/>
  <c r="CE45" i="242" a="1"/>
  <c r="CE45" i="242" s="1"/>
  <c r="CC45" i="242" a="1"/>
  <c r="CC45" i="242" s="1"/>
  <c r="BP45" i="242" a="1"/>
  <c r="BP45" i="242" s="1"/>
  <c r="CL30" i="242" a="1"/>
  <c r="CL30" i="242" s="1"/>
  <c r="BY30" i="242" a="1"/>
  <c r="BY30" i="242" s="1"/>
  <c r="CG36" i="242" a="1"/>
  <c r="CG36" i="242" s="1"/>
  <c r="BT36" i="242" a="1"/>
  <c r="BT36" i="242" s="1"/>
  <c r="BW31" i="242" a="1"/>
  <c r="BW31" i="242" s="1"/>
  <c r="CJ31" i="242" a="1"/>
  <c r="CJ31" i="242" s="1"/>
  <c r="CC30" i="242" a="1"/>
  <c r="CC30" i="242" s="1"/>
  <c r="BP30" i="242" a="1"/>
  <c r="BP30" i="242" s="1"/>
  <c r="CL45" i="242" a="1"/>
  <c r="CL45" i="242" s="1"/>
  <c r="BY45" i="242" a="1"/>
  <c r="BY45" i="242" s="1"/>
  <c r="CG38" i="242" a="1"/>
  <c r="CG38" i="242" s="1"/>
  <c r="BT38" i="242" a="1"/>
  <c r="BT38" i="242" s="1"/>
  <c r="CB48" i="242" a="1"/>
  <c r="CB48" i="242" s="1"/>
  <c r="BO48" i="242" a="1"/>
  <c r="BO48" i="242" s="1"/>
  <c r="BQ45" i="242" a="1"/>
  <c r="BQ45" i="242" s="1"/>
  <c r="CD45" i="242" a="1"/>
  <c r="CD45" i="242" s="1"/>
  <c r="BS47" i="242" a="1"/>
  <c r="BS47" i="242" s="1"/>
  <c r="CF47" i="242" a="1"/>
  <c r="CF47" i="242" s="1"/>
  <c r="CB31" i="242" a="1"/>
  <c r="CB31" i="242" s="1"/>
  <c r="BO31" i="242" a="1"/>
  <c r="BO31" i="242" s="1"/>
  <c r="BX20" i="242" a="1"/>
  <c r="BX20" i="242" s="1"/>
  <c r="CK20" i="242" a="1"/>
  <c r="CK20" i="242" s="1"/>
  <c r="BQ47" i="242" a="1"/>
  <c r="BQ47" i="242" s="1"/>
  <c r="CD47" i="242" a="1"/>
  <c r="CD47" i="242" s="1"/>
  <c r="B28" i="242"/>
  <c r="CA28" i="242" a="1"/>
  <c r="CA28" i="242" s="1"/>
  <c r="BN28" i="242" a="1"/>
  <c r="BN28" i="242" s="1"/>
  <c r="BR22" i="242" a="1"/>
  <c r="BR22" i="242" s="1"/>
  <c r="CE22" i="242" a="1"/>
  <c r="CE22" i="242" s="1"/>
  <c r="CB45" i="242" a="1"/>
  <c r="CB45" i="242" s="1"/>
  <c r="BO45" i="242" a="1"/>
  <c r="BO45" i="242" s="1"/>
  <c r="CH27" i="242" a="1"/>
  <c r="CH27" i="242" s="1"/>
  <c r="BU27" i="242" a="1"/>
  <c r="BU27" i="242" s="1"/>
  <c r="BQ20" i="242" a="1"/>
  <c r="BQ20" i="242" s="1"/>
  <c r="CD20" i="242" a="1"/>
  <c r="CD20" i="242" s="1"/>
  <c r="B39" i="242"/>
  <c r="BN39" i="242" a="1"/>
  <c r="BN39" i="242" s="1"/>
  <c r="CA39" i="242" a="1"/>
  <c r="CA39" i="242" s="1"/>
  <c r="B37" i="242"/>
  <c r="CA37" i="242" a="1"/>
  <c r="CA37" i="242" s="1"/>
  <c r="BN37" i="242" a="1"/>
  <c r="BN37" i="242" s="1"/>
  <c r="BW44" i="242" a="1"/>
  <c r="BW44" i="242" s="1"/>
  <c r="CJ44" i="242" a="1"/>
  <c r="CJ44" i="242" s="1"/>
  <c r="B36" i="242"/>
  <c r="CA36" i="242" a="1"/>
  <c r="CA36" i="242" s="1"/>
  <c r="BN36" i="242" a="1"/>
  <c r="BN36" i="242" s="1"/>
  <c r="BQ30" i="242" a="1"/>
  <c r="BQ30" i="242" s="1"/>
  <c r="CD30" i="242" a="1"/>
  <c r="CD30" i="242" s="1"/>
  <c r="B48" i="242"/>
  <c r="CA48" i="242" a="1"/>
  <c r="CA48" i="242" s="1"/>
  <c r="BN48" i="242" a="1"/>
  <c r="BN48" i="242" s="1"/>
  <c r="CH26" i="242" a="1"/>
  <c r="CH26" i="242" s="1"/>
  <c r="BU26" i="242" a="1"/>
  <c r="BU26" i="242" s="1"/>
  <c r="CF36" i="242" a="1"/>
  <c r="CF36" i="242" s="1"/>
  <c r="BS36" i="242" a="1"/>
  <c r="BS36" i="242" s="1"/>
  <c r="CF48" i="242" a="1"/>
  <c r="CF48" i="242" s="1"/>
  <c r="BS48" i="242" a="1"/>
  <c r="BS48" i="242" s="1"/>
  <c r="B19" i="242"/>
  <c r="CF40" i="242" a="1"/>
  <c r="CF40" i="242" s="1"/>
  <c r="BS40" i="242" a="1"/>
  <c r="BS40" i="242" s="1"/>
  <c r="B27" i="242"/>
  <c r="CA27" i="242" a="1"/>
  <c r="CA27" i="242" s="1"/>
  <c r="BN27" i="242" a="1"/>
  <c r="BN27" i="242" s="1"/>
  <c r="BS37" i="242" a="1"/>
  <c r="BS37" i="242" s="1"/>
  <c r="CF37" i="242" a="1"/>
  <c r="CF37" i="242" s="1"/>
  <c r="CC21" i="242" a="1"/>
  <c r="CC21" i="242" s="1"/>
  <c r="BP21" i="242" a="1"/>
  <c r="BP21" i="242" s="1"/>
  <c r="BX42" i="242" a="1"/>
  <c r="BX42" i="242" s="1"/>
  <c r="CK42" i="242" a="1"/>
  <c r="CK42" i="242" s="1"/>
  <c r="CL29" i="242" a="1"/>
  <c r="CL29" i="242" s="1"/>
  <c r="BY29" i="242" a="1"/>
  <c r="BY29" i="242" s="1"/>
  <c r="BT21" i="242" a="1"/>
  <c r="BT21" i="242" s="1"/>
  <c r="CG21" i="242" a="1"/>
  <c r="CG21" i="242" s="1"/>
  <c r="BV26" i="242" a="1"/>
  <c r="BV26" i="242" s="1"/>
  <c r="CI26" i="242" a="1"/>
  <c r="CI26" i="242" s="1"/>
  <c r="CH19" i="242" a="1"/>
  <c r="CH19" i="242" s="1"/>
  <c r="BU19" i="242" a="1"/>
  <c r="BU19" i="242" s="1"/>
  <c r="BX31" i="242" a="1"/>
  <c r="BX31" i="242" s="1"/>
  <c r="CK31" i="242" a="1"/>
  <c r="CK31" i="242" s="1"/>
  <c r="CL27" i="242" a="1"/>
  <c r="CL27" i="242" s="1"/>
  <c r="BY27" i="242" a="1"/>
  <c r="BY27" i="242" s="1"/>
  <c r="CB28" i="242" a="1"/>
  <c r="CB28" i="242" s="1"/>
  <c r="BO28" i="242" a="1"/>
  <c r="BO28" i="242" s="1"/>
  <c r="CF43" i="242" a="1"/>
  <c r="CF43" i="242" s="1"/>
  <c r="BS43" i="242" a="1"/>
  <c r="BS43" i="242" s="1"/>
  <c r="CL43" i="242" a="1"/>
  <c r="CL43" i="242" s="1"/>
  <c r="BY43" i="242" a="1"/>
  <c r="BY43" i="242" s="1"/>
  <c r="BQ23" i="242" a="1"/>
  <c r="BQ23" i="242" s="1"/>
  <c r="CD23" i="242" a="1"/>
  <c r="CD23" i="242" s="1"/>
  <c r="BY26" i="242" a="1"/>
  <c r="BY26" i="242" s="1"/>
  <c r="CL26" i="242" a="1"/>
  <c r="CL26" i="242" s="1"/>
  <c r="BV44" i="242" a="1"/>
  <c r="BV44" i="242" s="1"/>
  <c r="CI44" i="242" a="1"/>
  <c r="CI44" i="242" s="1"/>
  <c r="CB24" i="242" a="1"/>
  <c r="CB24" i="242" s="1"/>
  <c r="BO24" i="242" a="1"/>
  <c r="BO24" i="242" s="1"/>
  <c r="CK43" i="242" a="1"/>
  <c r="CK43" i="242" s="1"/>
  <c r="BX43" i="242" a="1"/>
  <c r="BX43" i="242" s="1"/>
  <c r="BX44" i="242" a="1"/>
  <c r="BX44" i="242" s="1"/>
  <c r="CK44" i="242" a="1"/>
  <c r="CK44" i="242" s="1"/>
  <c r="BP48" i="242" a="1"/>
  <c r="BP48" i="242" s="1"/>
  <c r="CC48" i="242" a="1"/>
  <c r="CC48" i="242" s="1"/>
  <c r="CH33" i="242" a="1"/>
  <c r="CH33" i="242" s="1"/>
  <c r="BU33" i="242" a="1"/>
  <c r="BU33" i="242" s="1"/>
  <c r="CE34" i="242" a="1"/>
  <c r="CE34" i="242" s="1"/>
  <c r="BR34" i="242" a="1"/>
  <c r="BR34" i="242" s="1"/>
  <c r="CB43" i="242" a="1"/>
  <c r="CB43" i="242" s="1"/>
  <c r="BO43" i="242" a="1"/>
  <c r="BO43" i="242" s="1"/>
  <c r="CB30" i="242" a="1"/>
  <c r="CB30" i="242" s="1"/>
  <c r="BO30" i="242" a="1"/>
  <c r="BO30" i="242" s="1"/>
  <c r="AI15" i="242"/>
  <c r="AI3" i="242" s="1"/>
  <c r="BX18" i="242" a="1"/>
  <c r="BX18" i="242" s="1"/>
  <c r="BK18" i="242"/>
  <c r="BK19" i="242" s="1"/>
  <c r="BK20" i="242" s="1"/>
  <c r="BK21" i="242" s="1"/>
  <c r="BK22" i="242" s="1"/>
  <c r="BK23" i="242" s="1"/>
  <c r="BK24" i="242" s="1"/>
  <c r="BK25" i="242" s="1"/>
  <c r="BK26" i="242" s="1"/>
  <c r="BK27" i="242" s="1"/>
  <c r="BK28" i="242" s="1"/>
  <c r="BK29" i="242" s="1"/>
  <c r="BK30" i="242" s="1"/>
  <c r="BK31" i="242" s="1"/>
  <c r="BK32" i="242" s="1"/>
  <c r="BK33" i="242" s="1"/>
  <c r="BK34" i="242" s="1"/>
  <c r="BK35" i="242" s="1"/>
  <c r="BK36" i="242" s="1"/>
  <c r="BK37" i="242" s="1"/>
  <c r="BK38" i="242" s="1"/>
  <c r="BK39" i="242" s="1"/>
  <c r="BK40" i="242" s="1"/>
  <c r="BK41" i="242" s="1"/>
  <c r="BK42" i="242" s="1"/>
  <c r="BK43" i="242" s="1"/>
  <c r="BK44" i="242" s="1"/>
  <c r="BK45" i="242" s="1"/>
  <c r="BK46" i="242" s="1"/>
  <c r="BK47" i="242" s="1"/>
  <c r="BK48" i="242" s="1"/>
  <c r="AI6" i="242"/>
  <c r="CK18" i="242" a="1"/>
  <c r="CK18" i="242" s="1"/>
  <c r="BO39" i="242" a="1"/>
  <c r="BO39" i="242" s="1"/>
  <c r="CB39" i="242" a="1"/>
  <c r="CB39" i="242" s="1"/>
  <c r="CB21" i="242" a="1"/>
  <c r="CB21" i="242" s="1"/>
  <c r="BO21" i="242" a="1"/>
  <c r="BO21" i="242" s="1"/>
  <c r="BP44" i="242" a="1"/>
  <c r="BP44" i="242" s="1"/>
  <c r="CC44" i="242" a="1"/>
  <c r="CC44" i="242" s="1"/>
  <c r="CJ38" i="242" a="1"/>
  <c r="CJ38" i="242" s="1"/>
  <c r="BW38" i="242" a="1"/>
  <c r="BW38" i="242" s="1"/>
  <c r="BQ26" i="242" a="1"/>
  <c r="BQ26" i="242" s="1"/>
  <c r="CD26" i="242" a="1"/>
  <c r="CD26" i="242" s="1"/>
  <c r="CI28" i="242" a="1"/>
  <c r="CI28" i="242" s="1"/>
  <c r="BV28" i="242" a="1"/>
  <c r="BV28" i="242" s="1"/>
  <c r="BW26" i="242" a="1"/>
  <c r="BW26" i="242" s="1"/>
  <c r="CJ26" i="242" a="1"/>
  <c r="CJ26" i="242" s="1"/>
  <c r="CH41" i="242" a="1"/>
  <c r="CH41" i="242" s="1"/>
  <c r="BU41" i="242" a="1"/>
  <c r="BU41" i="242" s="1"/>
  <c r="CF22" i="242" a="1"/>
  <c r="CF22" i="242" s="1"/>
  <c r="BS22" i="242" a="1"/>
  <c r="BS22" i="242" s="1"/>
  <c r="BP46" i="242" a="1"/>
  <c r="BP46" i="242" s="1"/>
  <c r="CC46" i="242" a="1"/>
  <c r="CC46" i="242" s="1"/>
  <c r="CE19" i="242" a="1"/>
  <c r="CE19" i="242" s="1"/>
  <c r="BR19" i="242" a="1"/>
  <c r="BR19" i="242" s="1"/>
  <c r="CL19" i="242" a="1"/>
  <c r="CL19" i="242" s="1"/>
  <c r="BY19" i="242" a="1"/>
  <c r="BY19" i="242" s="1"/>
  <c r="CE24" i="242" a="1"/>
  <c r="CE24" i="242" s="1"/>
  <c r="BR24" i="242" a="1"/>
  <c r="BR24" i="242" s="1"/>
  <c r="CB34" i="242" a="1"/>
  <c r="CB34" i="242" s="1"/>
  <c r="BO34" i="242" a="1"/>
  <c r="BO34" i="242" s="1"/>
  <c r="BQ24" i="242" a="1"/>
  <c r="BQ24" i="242" s="1"/>
  <c r="CD24" i="242" a="1"/>
  <c r="CD24" i="242" s="1"/>
  <c r="CL21" i="242" a="1"/>
  <c r="CL21" i="242" s="1"/>
  <c r="BY21" i="242" a="1"/>
  <c r="BY21" i="242" s="1"/>
  <c r="BV43" i="242" a="1"/>
  <c r="BV43" i="242" s="1"/>
  <c r="CI43" i="242" a="1"/>
  <c r="CI43" i="242" s="1"/>
  <c r="CG46" i="242" a="1"/>
  <c r="CG46" i="242" s="1"/>
  <c r="BT46" i="242" a="1"/>
  <c r="BT46" i="242" s="1"/>
  <c r="BW24" i="242" a="1"/>
  <c r="BW24" i="242" s="1"/>
  <c r="CJ24" i="242" a="1"/>
  <c r="CJ24" i="242" s="1"/>
  <c r="BV25" i="242" a="1"/>
  <c r="BV25" i="242" s="1"/>
  <c r="CI25" i="242" a="1"/>
  <c r="CI25" i="242" s="1"/>
  <c r="Q6" i="242"/>
  <c r="CE18" i="242" a="1"/>
  <c r="CE18" i="242" s="1"/>
  <c r="BE18" i="242"/>
  <c r="BE19" i="242" s="1"/>
  <c r="BE20" i="242" s="1"/>
  <c r="BE21" i="242" s="1"/>
  <c r="BE22" i="242" s="1"/>
  <c r="BE23" i="242" s="1"/>
  <c r="BE24" i="242" s="1"/>
  <c r="BE25" i="242" s="1"/>
  <c r="BE26" i="242" s="1"/>
  <c r="BE27" i="242" s="1"/>
  <c r="BE28" i="242" s="1"/>
  <c r="BE29" i="242" s="1"/>
  <c r="BE30" i="242" s="1"/>
  <c r="BE31" i="242" s="1"/>
  <c r="BE32" i="242" s="1"/>
  <c r="BE33" i="242" s="1"/>
  <c r="BE34" i="242" s="1"/>
  <c r="BE35" i="242" s="1"/>
  <c r="BE36" i="242" s="1"/>
  <c r="BE37" i="242" s="1"/>
  <c r="BE38" i="242" s="1"/>
  <c r="BE39" i="242" s="1"/>
  <c r="BE40" i="242" s="1"/>
  <c r="BE41" i="242" s="1"/>
  <c r="BE42" i="242" s="1"/>
  <c r="BE43" i="242" s="1"/>
  <c r="BE44" i="242" s="1"/>
  <c r="BE45" i="242" s="1"/>
  <c r="BE46" i="242" s="1"/>
  <c r="BE47" i="242" s="1"/>
  <c r="BE48" i="242" s="1"/>
  <c r="Q15" i="242"/>
  <c r="Q3" i="242" s="1"/>
  <c r="BR18" i="242" a="1"/>
  <c r="BR18" i="242" s="1"/>
  <c r="CC22" i="242" a="1"/>
  <c r="CC22" i="242" s="1"/>
  <c r="BP22" i="242" a="1"/>
  <c r="BP22" i="242" s="1"/>
  <c r="BX19" i="242" a="1"/>
  <c r="BX19" i="242" s="1"/>
  <c r="CK19" i="242" a="1"/>
  <c r="CK19" i="242" s="1"/>
  <c r="CL38" i="242" a="1"/>
  <c r="CL38" i="242" s="1"/>
  <c r="BY38" i="242" a="1"/>
  <c r="BY38" i="242" s="1"/>
  <c r="CH24" i="242" a="1"/>
  <c r="CH24" i="242" s="1"/>
  <c r="BU24" i="242" a="1"/>
  <c r="BU24" i="242" s="1"/>
  <c r="CB47" i="242" a="1"/>
  <c r="CB47" i="242" s="1"/>
  <c r="BO47" i="242" a="1"/>
  <c r="BO47" i="242" s="1"/>
  <c r="B34" i="242"/>
  <c r="CA34" i="242" a="1"/>
  <c r="CA34" i="242" s="1"/>
  <c r="BN34" i="242" a="1"/>
  <c r="BN34" i="242" s="1"/>
  <c r="CL35" i="242" a="1"/>
  <c r="CL35" i="242" s="1"/>
  <c r="BY35" i="242" a="1"/>
  <c r="BY35" i="242" s="1"/>
  <c r="BX41" i="242" a="1"/>
  <c r="BX41" i="242" s="1"/>
  <c r="CK41" i="242" a="1"/>
  <c r="CK41" i="242" s="1"/>
  <c r="CL24" i="242" a="1"/>
  <c r="CL24" i="242" s="1"/>
  <c r="BY24" i="242" a="1"/>
  <c r="BY24" i="242" s="1"/>
  <c r="BR29" i="242" a="1"/>
  <c r="BR29" i="242" s="1"/>
  <c r="CE29" i="242" a="1"/>
  <c r="CE29" i="242" s="1"/>
  <c r="CC20" i="242" a="1"/>
  <c r="CC20" i="242" s="1"/>
  <c r="BP20" i="242" a="1"/>
  <c r="BP20" i="242" s="1"/>
  <c r="CC37" i="242" a="1"/>
  <c r="CC37" i="242" s="1"/>
  <c r="BP37" i="242" a="1"/>
  <c r="BP37" i="242" s="1"/>
  <c r="CF34" i="242" a="1"/>
  <c r="CF34" i="242" s="1"/>
  <c r="BS34" i="242" a="1"/>
  <c r="BS34" i="242" s="1"/>
  <c r="BS25" i="242" a="1"/>
  <c r="BS25" i="242" s="1"/>
  <c r="CF25" i="242" a="1"/>
  <c r="CF25" i="242" s="1"/>
  <c r="BQ36" i="242" a="1"/>
  <c r="BQ36" i="242" s="1"/>
  <c r="CD36" i="242" a="1"/>
  <c r="CD36" i="242" s="1"/>
  <c r="CE38" i="242" a="1"/>
  <c r="CE38" i="242" s="1"/>
  <c r="BR38" i="242" a="1"/>
  <c r="BR38" i="242" s="1"/>
  <c r="CB37" i="242" a="1"/>
  <c r="CB37" i="242" s="1"/>
  <c r="BO37" i="242" a="1"/>
  <c r="BO37" i="242" s="1"/>
  <c r="CK46" i="242" a="1"/>
  <c r="CK46" i="242" s="1"/>
  <c r="BX46" i="242" a="1"/>
  <c r="BX46" i="242" s="1"/>
  <c r="BW33" i="242" a="1"/>
  <c r="BW33" i="242" s="1"/>
  <c r="CJ33" i="242" a="1"/>
  <c r="CJ33" i="242" s="1"/>
  <c r="CH31" i="242" a="1"/>
  <c r="CH31" i="242" s="1"/>
  <c r="BU31" i="242" a="1"/>
  <c r="BU31" i="242" s="1"/>
  <c r="B46" i="242"/>
  <c r="CA46" i="242" a="1"/>
  <c r="CA46" i="242" s="1"/>
  <c r="BN46" i="242" a="1"/>
  <c r="BN46" i="242" s="1"/>
  <c r="CC28" i="242" a="1"/>
  <c r="CC28" i="242" s="1"/>
  <c r="BP28" i="242" a="1"/>
  <c r="BP28" i="242" s="1"/>
  <c r="CJ27" i="242" a="1"/>
  <c r="CJ27" i="242" s="1"/>
  <c r="BW27" i="242" a="1"/>
  <c r="BW27" i="242" s="1"/>
  <c r="BS33" i="242" a="1"/>
  <c r="BS33" i="242" s="1"/>
  <c r="CF33" i="242" a="1"/>
  <c r="CF33" i="242" s="1"/>
  <c r="BR32" i="242" a="1"/>
  <c r="BR32" i="242" s="1"/>
  <c r="CE32" i="242" a="1"/>
  <c r="CE32" i="242" s="1"/>
  <c r="CH21" i="242" a="1"/>
  <c r="CH21" i="242" s="1"/>
  <c r="BU21" i="242" a="1"/>
  <c r="BU21" i="242" s="1"/>
  <c r="BV35" i="242" a="1"/>
  <c r="BV35" i="242" s="1"/>
  <c r="CI35" i="242" a="1"/>
  <c r="CI35" i="242" s="1"/>
  <c r="BQ22" i="242" a="1"/>
  <c r="BQ22" i="242" s="1"/>
  <c r="CD22" i="242" a="1"/>
  <c r="CD22" i="242" s="1"/>
  <c r="BW35" i="242" a="1"/>
  <c r="BW35" i="242" s="1"/>
  <c r="CJ35" i="242" a="1"/>
  <c r="CJ35" i="242" s="1"/>
  <c r="CI46" i="242" a="1"/>
  <c r="CI46" i="242" s="1"/>
  <c r="BV46" i="242" a="1"/>
  <c r="BV46" i="242" s="1"/>
  <c r="B38" i="242"/>
  <c r="CA38" i="242" a="1"/>
  <c r="CA38" i="242" s="1"/>
  <c r="BN38" i="242" a="1"/>
  <c r="BN38" i="242" s="1"/>
  <c r="BQ33" i="242" a="1"/>
  <c r="BQ33" i="242" s="1"/>
  <c r="CD33" i="242" a="1"/>
  <c r="CD33" i="242" s="1"/>
  <c r="BW19" i="242" a="1"/>
  <c r="BW19" i="242" s="1"/>
  <c r="CJ19" i="242" a="1"/>
  <c r="CJ19" i="242" s="1"/>
  <c r="CB25" i="242" a="1"/>
  <c r="CB25" i="242" s="1"/>
  <c r="BO25" i="242" a="1"/>
  <c r="BO25" i="242" s="1"/>
  <c r="BT47" i="242" a="1"/>
  <c r="BT47" i="242" s="1"/>
  <c r="CG47" i="242" a="1"/>
  <c r="CG47" i="242" s="1"/>
  <c r="BQ38" i="242" a="1"/>
  <c r="BQ38" i="242" s="1"/>
  <c r="CD38" i="242" a="1"/>
  <c r="CD38" i="242" s="1"/>
  <c r="BS31" i="242" a="1"/>
  <c r="BS31" i="242" s="1"/>
  <c r="CF31" i="242" a="1"/>
  <c r="CF31" i="242" s="1"/>
  <c r="BT31" i="242" a="1"/>
  <c r="BT31" i="242" s="1"/>
  <c r="CG31" i="242" a="1"/>
  <c r="CG31" i="242" s="1"/>
  <c r="CK45" i="242" a="1"/>
  <c r="CK45" i="242" s="1"/>
  <c r="BX45" i="242" a="1"/>
  <c r="BX45" i="242" s="1"/>
  <c r="CF24" i="242" a="1"/>
  <c r="CF24" i="242" s="1"/>
  <c r="BS24" i="242" a="1"/>
  <c r="BS24" i="242" s="1"/>
  <c r="BW28" i="242" a="1"/>
  <c r="BW28" i="242" s="1"/>
  <c r="CJ28" i="242" a="1"/>
  <c r="CJ28" i="242" s="1"/>
  <c r="CF45" i="242" a="1"/>
  <c r="CF45" i="242" s="1"/>
  <c r="BS45" i="242" a="1"/>
  <c r="BS45" i="242" s="1"/>
  <c r="BV23" i="242" a="1"/>
  <c r="BV23" i="242" s="1"/>
  <c r="CI23" i="242" a="1"/>
  <c r="CI23" i="242" s="1"/>
  <c r="BV45" i="242" a="1"/>
  <c r="BV45" i="242" s="1"/>
  <c r="CI45" i="242" a="1"/>
  <c r="CI45" i="242" s="1"/>
  <c r="CG24" i="242" a="1"/>
  <c r="CG24" i="242" s="1"/>
  <c r="BT24" i="242" a="1"/>
  <c r="BT24" i="242" s="1"/>
  <c r="CE35" i="242" a="1"/>
  <c r="CE35" i="242" s="1"/>
  <c r="BR35" i="242" a="1"/>
  <c r="BR35" i="242" s="1"/>
  <c r="BX37" i="242" a="1"/>
  <c r="BX37" i="242" s="1"/>
  <c r="CK37" i="242" a="1"/>
  <c r="CK37" i="242" s="1"/>
  <c r="CL40" i="242" a="1"/>
  <c r="CL40" i="242" s="1"/>
  <c r="BY40" i="242" a="1"/>
  <c r="BY40" i="242" s="1"/>
  <c r="BT45" i="242" a="1"/>
  <c r="BT45" i="242" s="1"/>
  <c r="CG45" i="242" a="1"/>
  <c r="CG45" i="242" s="1"/>
  <c r="BT43" i="242" a="1"/>
  <c r="BT43" i="242" s="1"/>
  <c r="CG43" i="242" a="1"/>
  <c r="CG43" i="242" s="1"/>
  <c r="BQ44" i="242" a="1"/>
  <c r="BQ44" i="242" s="1"/>
  <c r="CD44" i="242" a="1"/>
  <c r="CD44" i="242" s="1"/>
  <c r="CL44" i="242" a="1"/>
  <c r="CL44" i="242" s="1"/>
  <c r="BY44" i="242" a="1"/>
  <c r="BY44" i="242" s="1"/>
  <c r="CH22" i="242" a="1"/>
  <c r="CH22" i="242" s="1"/>
  <c r="BU22" i="242" a="1"/>
  <c r="BU22" i="242" s="1"/>
  <c r="BW30" i="242" a="1"/>
  <c r="BW30" i="242" s="1"/>
  <c r="CJ30" i="242" a="1"/>
  <c r="CJ30" i="242" s="1"/>
  <c r="CE44" i="242" a="1"/>
  <c r="CE44" i="242" s="1"/>
  <c r="BR44" i="242" a="1"/>
  <c r="BR44" i="242" s="1"/>
  <c r="CH44" i="242" a="1"/>
  <c r="CH44" i="242" s="1"/>
  <c r="BU44" i="242" a="1"/>
  <c r="BU44" i="242" s="1"/>
  <c r="CJ41" i="242" a="1"/>
  <c r="CJ41" i="242" s="1"/>
  <c r="BW41" i="242" a="1"/>
  <c r="BW41" i="242" s="1"/>
  <c r="B21" i="242"/>
  <c r="CA21" i="242" a="1"/>
  <c r="CA21" i="242" s="1"/>
  <c r="BN21" i="242" a="1"/>
  <c r="BN21" i="242" s="1"/>
  <c r="BQ43" i="242" a="1"/>
  <c r="BQ43" i="242" s="1"/>
  <c r="CD43" i="242" a="1"/>
  <c r="CD43" i="242" s="1"/>
  <c r="BX34" i="242" a="1"/>
  <c r="BX34" i="242" s="1"/>
  <c r="CK34" i="242" a="1"/>
  <c r="CK34" i="242" s="1"/>
  <c r="CI39" i="242" a="1"/>
  <c r="CI39" i="242" s="1"/>
  <c r="BV39" i="242" a="1"/>
  <c r="BV39" i="242" s="1"/>
  <c r="CC25" i="242" a="1"/>
  <c r="CC25" i="242" s="1"/>
  <c r="BP25" i="242" a="1"/>
  <c r="BP25" i="242" s="1"/>
  <c r="CJ40" i="242" a="1"/>
  <c r="CJ40" i="242" s="1"/>
  <c r="BW40" i="242" a="1"/>
  <c r="BW40" i="242" s="1"/>
  <c r="BV22" i="242" a="1"/>
  <c r="BV22" i="242" s="1"/>
  <c r="CI22" i="242" a="1"/>
  <c r="CI22" i="242" s="1"/>
  <c r="BX21" i="242" a="1"/>
  <c r="BX21" i="242" s="1"/>
  <c r="CK21" i="242" a="1"/>
  <c r="CK21" i="242" s="1"/>
  <c r="CB26" i="242" a="1"/>
  <c r="CB26" i="242" s="1"/>
  <c r="BO26" i="242" a="1"/>
  <c r="BO26" i="242" s="1"/>
  <c r="CI41" i="242" a="1"/>
  <c r="CI41" i="242" s="1"/>
  <c r="BV41" i="242" a="1"/>
  <c r="BV41" i="242" s="1"/>
  <c r="E15" i="242"/>
  <c r="CF42" i="242" a="1"/>
  <c r="CF42" i="242" s="1"/>
  <c r="BS42" i="242" a="1"/>
  <c r="BS42" i="242" s="1"/>
  <c r="CE23" i="242" a="1"/>
  <c r="CE23" i="242" s="1"/>
  <c r="BR23" i="242" a="1"/>
  <c r="BR23" i="242" s="1"/>
  <c r="CJ21" i="242" a="1"/>
  <c r="CJ21" i="242" s="1"/>
  <c r="BW21" i="242" a="1"/>
  <c r="BW21" i="242" s="1"/>
  <c r="B30" i="242"/>
  <c r="BN30" i="242" a="1"/>
  <c r="BN30" i="242" s="1"/>
  <c r="CA30" i="242" a="1"/>
  <c r="CA30" i="242" s="1"/>
  <c r="BS23" i="242" a="1"/>
  <c r="BS23" i="242" s="1"/>
  <c r="CF23" i="242" a="1"/>
  <c r="CF23" i="242" s="1"/>
  <c r="CE30" i="242" a="1"/>
  <c r="CE30" i="242" s="1"/>
  <c r="BR30" i="242" a="1"/>
  <c r="BR30" i="242" s="1"/>
  <c r="CJ37" i="242" a="1"/>
  <c r="CJ37" i="242" s="1"/>
  <c r="BW37" i="242" a="1"/>
  <c r="BW37" i="242" s="1"/>
  <c r="CB44" i="242" a="1"/>
  <c r="CB44" i="242" s="1"/>
  <c r="BO44" i="242" a="1"/>
  <c r="BO44" i="242" s="1"/>
  <c r="CJ42" i="242" a="1"/>
  <c r="CJ42" i="242" s="1"/>
  <c r="BW42" i="242" a="1"/>
  <c r="BW42" i="242" s="1"/>
  <c r="BV38" i="242" a="1"/>
  <c r="BV38" i="242" s="1"/>
  <c r="CI38" i="242" a="1"/>
  <c r="CI38" i="242" s="1"/>
  <c r="CI30" i="242" a="1"/>
  <c r="CI30" i="242" s="1"/>
  <c r="BV30" i="242" a="1"/>
  <c r="BV30" i="242" s="1"/>
  <c r="CF41" i="242" a="1"/>
  <c r="CF41" i="242" s="1"/>
  <c r="BS41" i="242" a="1"/>
  <c r="BS41" i="242" s="1"/>
  <c r="CL22" i="242" a="1"/>
  <c r="CL22" i="242" s="1"/>
  <c r="BY22" i="242" a="1"/>
  <c r="BY22" i="242" s="1"/>
  <c r="CL41" i="242" a="1"/>
  <c r="CL41" i="242" s="1"/>
  <c r="BY41" i="242" a="1"/>
  <c r="BY41" i="242" s="1"/>
  <c r="CC32" i="242" a="1"/>
  <c r="CC32" i="242" s="1"/>
  <c r="BP32" i="242" a="1"/>
  <c r="BP32" i="242" s="1"/>
  <c r="CE31" i="242" a="1"/>
  <c r="CE31" i="242" s="1"/>
  <c r="BR31" i="242" a="1"/>
  <c r="BR31" i="242" s="1"/>
  <c r="CC23" i="242" a="1"/>
  <c r="CC23" i="242" s="1"/>
  <c r="BP23" i="242" a="1"/>
  <c r="BP23" i="242" s="1"/>
  <c r="BQ37" i="242" a="1"/>
  <c r="BQ37" i="242" s="1"/>
  <c r="CD37" i="242" a="1"/>
  <c r="CD37" i="242" s="1"/>
  <c r="CI19" i="242" a="1"/>
  <c r="CI19" i="242" s="1"/>
  <c r="BV19" i="242" a="1"/>
  <c r="BV19" i="242" s="1"/>
  <c r="BU37" i="242" a="1"/>
  <c r="BU37" i="242" s="1"/>
  <c r="CH37" i="242" a="1"/>
  <c r="CH37" i="242" s="1"/>
  <c r="CL48" i="242" a="1"/>
  <c r="CL48" i="242" s="1"/>
  <c r="BY48" i="242" a="1"/>
  <c r="BY48" i="242" s="1"/>
  <c r="CJ25" i="242" a="1"/>
  <c r="CJ25" i="242" s="1"/>
  <c r="BW25" i="242" a="1"/>
  <c r="BW25" i="242" s="1"/>
  <c r="BT33" i="242" a="1"/>
  <c r="BT33" i="242" s="1"/>
  <c r="CG33" i="242" a="1"/>
  <c r="CG33" i="242" s="1"/>
  <c r="BT22" i="242" a="1"/>
  <c r="BT22" i="242" s="1"/>
  <c r="CG22" i="242" a="1"/>
  <c r="CG22" i="242" s="1"/>
  <c r="B45" i="242"/>
  <c r="BN45" i="242" a="1"/>
  <c r="BN45" i="242" s="1"/>
  <c r="CA45" i="242" a="1"/>
  <c r="CA45" i="242" s="1"/>
  <c r="BQ32" i="242" a="1"/>
  <c r="BQ32" i="242" s="1"/>
  <c r="CD32" i="242" a="1"/>
  <c r="CD32" i="242" s="1"/>
  <c r="CB33" i="242" a="1"/>
  <c r="CB33" i="242" s="1"/>
  <c r="BO33" i="242" a="1"/>
  <c r="BO33" i="242" s="1"/>
  <c r="CE43" i="242" a="1"/>
  <c r="CE43" i="242" s="1"/>
  <c r="BR43" i="242" a="1"/>
  <c r="BR43" i="242" s="1"/>
  <c r="B47" i="242"/>
  <c r="CA47" i="242" a="1"/>
  <c r="CA47" i="242" s="1"/>
  <c r="BN47" i="242" a="1"/>
  <c r="BN47" i="242" s="1"/>
  <c r="CE47" i="242" a="1"/>
  <c r="CE47" i="242" s="1"/>
  <c r="BR47" i="242" a="1"/>
  <c r="BR47" i="242" s="1"/>
  <c r="CF30" i="242" a="1"/>
  <c r="CF30" i="242" s="1"/>
  <c r="BS30" i="242" a="1"/>
  <c r="BS30" i="242" s="1"/>
  <c r="BT42" i="242" a="1"/>
  <c r="BT42" i="242" s="1"/>
  <c r="CG42" i="242" a="1"/>
  <c r="CG42" i="242" s="1"/>
  <c r="CF21" i="242" a="1"/>
  <c r="CF21" i="242" s="1"/>
  <c r="BS21" i="242" a="1"/>
  <c r="BS21" i="242" s="1"/>
  <c r="CH29" i="242" a="1"/>
  <c r="CH29" i="242" s="1"/>
  <c r="BU29" i="242" a="1"/>
  <c r="BU29" i="242" s="1"/>
  <c r="BT37" i="242" a="1"/>
  <c r="BT37" i="242" s="1"/>
  <c r="CG37" i="242" a="1"/>
  <c r="CG37" i="242" s="1"/>
  <c r="BT40" i="242" a="1"/>
  <c r="BT40" i="242" s="1"/>
  <c r="CG40" i="242" a="1"/>
  <c r="CG40" i="242" s="1"/>
  <c r="CC39" i="242" a="1"/>
  <c r="CC39" i="242" s="1"/>
  <c r="BP39" i="242" a="1"/>
  <c r="BP39" i="242" s="1"/>
  <c r="CB35" i="242" a="1"/>
  <c r="CB35" i="242" s="1"/>
  <c r="BO35" i="242" a="1"/>
  <c r="BO35" i="242" s="1"/>
  <c r="CG44" i="242" a="1"/>
  <c r="CG44" i="242" s="1"/>
  <c r="BT44" i="242" a="1"/>
  <c r="BT44" i="242" s="1"/>
  <c r="CI37" i="242" a="1"/>
  <c r="CI37" i="242" s="1"/>
  <c r="BV37" i="242" a="1"/>
  <c r="BV37" i="242" s="1"/>
  <c r="BX32" i="242" a="1"/>
  <c r="BX32" i="242" s="1"/>
  <c r="CK32" i="242" a="1"/>
  <c r="CK32" i="242" s="1"/>
  <c r="CF39" i="242" a="1"/>
  <c r="CF39" i="242" s="1"/>
  <c r="BS39" i="242" a="1"/>
  <c r="BS39" i="242" s="1"/>
  <c r="B29" i="242"/>
  <c r="BN29" i="242" a="1"/>
  <c r="BN29" i="242" s="1"/>
  <c r="CA29" i="242" a="1"/>
  <c r="CA29" i="242" s="1"/>
  <c r="CF29" i="242" a="1"/>
  <c r="CF29" i="242" s="1"/>
  <c r="BS29" i="242" a="1"/>
  <c r="BS29" i="242" s="1"/>
  <c r="CB42" i="242" a="1"/>
  <c r="CB42" i="242" s="1"/>
  <c r="BO42" i="242" a="1"/>
  <c r="BO42" i="242" s="1"/>
  <c r="BW20" i="242" a="1"/>
  <c r="BW20" i="242" s="1"/>
  <c r="CJ20" i="242" a="1"/>
  <c r="CJ20" i="242" s="1"/>
  <c r="BU45" i="242" a="1"/>
  <c r="BU45" i="242" s="1"/>
  <c r="CH45" i="242" a="1"/>
  <c r="CH45" i="242" s="1"/>
  <c r="CK29" i="242" a="1"/>
  <c r="CK29" i="242" s="1"/>
  <c r="BX29" i="242" a="1"/>
  <c r="BX29" i="242" s="1"/>
  <c r="CE39" i="242" a="1"/>
  <c r="CE39" i="242" s="1"/>
  <c r="BR39" i="242" a="1"/>
  <c r="BR39" i="242" s="1"/>
  <c r="BX47" i="242" a="1"/>
  <c r="BX47" i="242" s="1"/>
  <c r="CK47" i="242" a="1"/>
  <c r="CK47" i="242" s="1"/>
  <c r="BQ31" i="242" a="1"/>
  <c r="BQ31" i="242" s="1"/>
  <c r="CD31" i="242" a="1"/>
  <c r="CD31" i="242" s="1"/>
  <c r="BQ46" i="242" a="1"/>
  <c r="BQ46" i="242" s="1"/>
  <c r="CD46" i="242" a="1"/>
  <c r="CD46" i="242" s="1"/>
  <c r="BT30" i="242" a="1"/>
  <c r="BT30" i="242" s="1"/>
  <c r="CG30" i="242" a="1"/>
  <c r="CG30" i="242" s="1"/>
  <c r="BX23" i="242" a="1"/>
  <c r="BX23" i="242" s="1"/>
  <c r="CK23" i="242" a="1"/>
  <c r="CK23" i="242" s="1"/>
  <c r="BF19" i="242"/>
  <c r="BF20" i="242" s="1"/>
  <c r="BF21" i="242" s="1"/>
  <c r="BF22" i="242" s="1"/>
  <c r="BF23" i="242" s="1"/>
  <c r="BF24" i="242" s="1"/>
  <c r="BF25" i="242" s="1"/>
  <c r="BF26" i="242" s="1"/>
  <c r="BF27" i="242" s="1"/>
  <c r="BF28" i="242" s="1"/>
  <c r="BF29" i="242" s="1"/>
  <c r="BF30" i="242" s="1"/>
  <c r="BF31" i="242" s="1"/>
  <c r="BF32" i="242" s="1"/>
  <c r="BF33" i="242" s="1"/>
  <c r="BF34" i="242" s="1"/>
  <c r="BF35" i="242" s="1"/>
  <c r="BF36" i="242" s="1"/>
  <c r="BF37" i="242" s="1"/>
  <c r="BF38" i="242" s="1"/>
  <c r="BF39" i="242" s="1"/>
  <c r="BF40" i="242" s="1"/>
  <c r="BF41" i="242" s="1"/>
  <c r="BF42" i="242" s="1"/>
  <c r="BF43" i="242" s="1"/>
  <c r="BF44" i="242" s="1"/>
  <c r="BF45" i="242" s="1"/>
  <c r="BF46" i="242" s="1"/>
  <c r="BF47" i="242" s="1"/>
  <c r="BF48" i="242" s="1"/>
  <c r="CE41" i="242" a="1"/>
  <c r="CE41" i="242" s="1"/>
  <c r="BR41" i="242" a="1"/>
  <c r="BR41" i="242" s="1"/>
  <c r="CH46" i="242" a="1"/>
  <c r="CH46" i="242" s="1"/>
  <c r="BU46" i="242" a="1"/>
  <c r="BU46" i="242" s="1"/>
  <c r="BQ40" i="242" a="1"/>
  <c r="BQ40" i="242" s="1"/>
  <c r="CD40" i="242" a="1"/>
  <c r="CD40" i="242" s="1"/>
  <c r="CK30" i="242" a="1"/>
  <c r="CK30" i="242" s="1"/>
  <c r="BX30" i="242" a="1"/>
  <c r="BX30" i="242" s="1"/>
  <c r="CF20" i="242" a="1"/>
  <c r="CF20" i="242" s="1"/>
  <c r="BS20" i="242" a="1"/>
  <c r="BS20" i="242" s="1"/>
  <c r="H15" i="242"/>
  <c r="H3" i="242" s="1"/>
  <c r="H6" i="242"/>
  <c r="CB18" i="242" a="1"/>
  <c r="CB18" i="242" s="1"/>
  <c r="BB18" i="242"/>
  <c r="BB19" i="242" s="1"/>
  <c r="BB20" i="242" s="1"/>
  <c r="BB21" i="242" s="1"/>
  <c r="BB22" i="242" s="1"/>
  <c r="BB23" i="242" s="1"/>
  <c r="BB24" i="242" s="1"/>
  <c r="BB25" i="242" s="1"/>
  <c r="BB26" i="242" s="1"/>
  <c r="BB27" i="242" s="1"/>
  <c r="BB28" i="242" s="1"/>
  <c r="BB29" i="242" s="1"/>
  <c r="BB30" i="242" s="1"/>
  <c r="BB31" i="242" s="1"/>
  <c r="BB32" i="242" s="1"/>
  <c r="BB33" i="242" s="1"/>
  <c r="BB34" i="242" s="1"/>
  <c r="BB35" i="242" s="1"/>
  <c r="BB36" i="242" s="1"/>
  <c r="BB37" i="242" s="1"/>
  <c r="BB38" i="242" s="1"/>
  <c r="BB39" i="242" s="1"/>
  <c r="BB40" i="242" s="1"/>
  <c r="BB41" i="242" s="1"/>
  <c r="BB42" i="242" s="1"/>
  <c r="BB43" i="242" s="1"/>
  <c r="BB44" i="242" s="1"/>
  <c r="BB45" i="242" s="1"/>
  <c r="BB46" i="242" s="1"/>
  <c r="BB47" i="242" s="1"/>
  <c r="BB48" i="242" s="1"/>
  <c r="BO18" i="242" a="1"/>
  <c r="BO18" i="242" s="1"/>
  <c r="BT34" i="242" a="1"/>
  <c r="BT34" i="242" s="1"/>
  <c r="CG34" i="242" a="1"/>
  <c r="CG34" i="242" s="1"/>
  <c r="CH23" i="242" a="1"/>
  <c r="CH23" i="242" s="1"/>
  <c r="BU23" i="242" a="1"/>
  <c r="BU23" i="242" s="1"/>
  <c r="BX40" i="242" a="1"/>
  <c r="BX40" i="242" s="1"/>
  <c r="CK40" i="242" a="1"/>
  <c r="CK40" i="242" s="1"/>
  <c r="E6" i="242"/>
  <c r="CE27" i="242" a="1"/>
  <c r="CE27" i="242" s="1"/>
  <c r="BR27" i="242" a="1"/>
  <c r="BR27" i="242" s="1"/>
  <c r="CH39" i="242" a="1"/>
  <c r="CH39" i="242" s="1"/>
  <c r="BU39" i="242" a="1"/>
  <c r="BU39" i="242" s="1"/>
  <c r="CH35" i="242" a="1"/>
  <c r="CH35" i="242" s="1"/>
  <c r="BU35" i="242" a="1"/>
  <c r="BU35" i="242" s="1"/>
  <c r="CH48" i="242" a="1"/>
  <c r="CH48" i="242" s="1"/>
  <c r="BU48" i="242" a="1"/>
  <c r="BU48" i="242" s="1"/>
  <c r="CC29" i="242" a="1"/>
  <c r="CC29" i="242" s="1"/>
  <c r="BP29" i="242" a="1"/>
  <c r="BP29" i="242" s="1"/>
  <c r="CL36" i="242" a="1"/>
  <c r="CL36" i="242" s="1"/>
  <c r="BY36" i="242" a="1"/>
  <c r="BY36" i="242" s="1"/>
  <c r="BV32" i="242" a="1"/>
  <c r="BV32" i="242" s="1"/>
  <c r="CI32" i="242" a="1"/>
  <c r="CI32" i="242" s="1"/>
  <c r="BS46" i="242" a="1"/>
  <c r="BS46" i="242" s="1"/>
  <c r="CF46" i="242" a="1"/>
  <c r="CF46" i="242" s="1"/>
  <c r="CE40" i="242" a="1"/>
  <c r="CE40" i="242" s="1"/>
  <c r="BR40" i="242" a="1"/>
  <c r="BR40" i="242" s="1"/>
  <c r="BX35" i="242" a="1"/>
  <c r="BX35" i="242" s="1"/>
  <c r="CK35" i="242" a="1"/>
  <c r="CK35" i="242" s="1"/>
  <c r="CC43" i="242" a="1"/>
  <c r="CC43" i="242" s="1"/>
  <c r="BP43" i="242" a="1"/>
  <c r="BP43" i="242" s="1"/>
  <c r="BY37" i="242" a="1"/>
  <c r="BY37" i="242" s="1"/>
  <c r="CL37" i="242" a="1"/>
  <c r="CL37" i="242" s="1"/>
  <c r="CB22" i="242" a="1"/>
  <c r="CB22" i="242" s="1"/>
  <c r="BO22" i="242" a="1"/>
  <c r="BO22" i="242" s="1"/>
  <c r="BV33" i="242" a="1"/>
  <c r="BV33" i="242" s="1"/>
  <c r="CI33" i="242" a="1"/>
  <c r="CI33" i="242" s="1"/>
  <c r="CC41" i="242" a="1"/>
  <c r="CC41" i="242" s="1"/>
  <c r="BP41" i="242" a="1"/>
  <c r="BP41" i="242" s="1"/>
  <c r="B31" i="242"/>
  <c r="CA31" i="242" a="1"/>
  <c r="CA31" i="242" s="1"/>
  <c r="BN31" i="242" a="1"/>
  <c r="BN31" i="242" s="1"/>
  <c r="BQ35" i="242" a="1"/>
  <c r="BQ35" i="242" s="1"/>
  <c r="CD35" i="242" a="1"/>
  <c r="CD35" i="242" s="1"/>
  <c r="BX39" i="242" a="1"/>
  <c r="BX39" i="242" s="1"/>
  <c r="CK39" i="242" a="1"/>
  <c r="CK39" i="242" s="1"/>
  <c r="BD18" i="242"/>
  <c r="BD19" i="242" s="1"/>
  <c r="BD20" i="242" s="1"/>
  <c r="BD21" i="242" s="1"/>
  <c r="BD22" i="242" s="1"/>
  <c r="BD23" i="242" s="1"/>
  <c r="BD24" i="242" s="1"/>
  <c r="BD25" i="242" s="1"/>
  <c r="BD26" i="242" s="1"/>
  <c r="BD27" i="242" s="1"/>
  <c r="BD28" i="242" s="1"/>
  <c r="BD29" i="242" s="1"/>
  <c r="BD30" i="242" s="1"/>
  <c r="BD31" i="242" s="1"/>
  <c r="BD32" i="242" s="1"/>
  <c r="BD33" i="242" s="1"/>
  <c r="BD34" i="242" s="1"/>
  <c r="BD35" i="242" s="1"/>
  <c r="BD36" i="242" s="1"/>
  <c r="BD37" i="242" s="1"/>
  <c r="BD38" i="242" s="1"/>
  <c r="BD39" i="242" s="1"/>
  <c r="BD40" i="242" s="1"/>
  <c r="BD41" i="242" s="1"/>
  <c r="BD42" i="242" s="1"/>
  <c r="BD43" i="242" s="1"/>
  <c r="BD44" i="242" s="1"/>
  <c r="BD45" i="242" s="1"/>
  <c r="BD46" i="242" s="1"/>
  <c r="BD47" i="242" s="1"/>
  <c r="BD48" i="242" s="1"/>
  <c r="BQ18" i="242" a="1"/>
  <c r="BQ18" i="242" s="1"/>
  <c r="N6" i="242"/>
  <c r="N15" i="242"/>
  <c r="N3" i="242" s="1"/>
  <c r="CD18" i="242" a="1"/>
  <c r="CD18" i="242" s="1"/>
  <c r="B44" i="242"/>
  <c r="CA44" i="242" a="1"/>
  <c r="CA44" i="242" s="1"/>
  <c r="BN44" i="242" a="1"/>
  <c r="BN44" i="242" s="1"/>
  <c r="CC47" i="242" a="1"/>
  <c r="CC47" i="242" s="1"/>
  <c r="BP47" i="242" a="1"/>
  <c r="BP47" i="242" s="1"/>
  <c r="B43" i="242"/>
  <c r="CE25" i="242" a="1"/>
  <c r="CE25" i="242" s="1"/>
  <c r="BR25" i="242" a="1"/>
  <c r="BR25" i="242" s="1"/>
  <c r="B18" i="242"/>
  <c r="CB38" i="242" a="1"/>
  <c r="CB38" i="242" s="1"/>
  <c r="BO38" i="242" a="1"/>
  <c r="BO38" i="242" s="1"/>
  <c r="BU20" i="242" a="1"/>
  <c r="BU20" i="242" s="1"/>
  <c r="CH20" i="242" a="1"/>
  <c r="CH20" i="242" s="1"/>
  <c r="B33" i="242"/>
  <c r="CA33" i="242" a="1"/>
  <c r="CA33" i="242" s="1"/>
  <c r="BN33" i="242" a="1"/>
  <c r="BN33" i="242" s="1"/>
  <c r="CF27" i="242" a="1"/>
  <c r="CF27" i="242" s="1"/>
  <c r="BS27" i="242" a="1"/>
  <c r="BS27" i="242" s="1"/>
  <c r="CH40" i="242" a="1"/>
  <c r="CH40" i="242" s="1"/>
  <c r="BU40" i="242" a="1"/>
  <c r="BU40" i="242" s="1"/>
  <c r="B35" i="242"/>
  <c r="CA35" i="242" a="1"/>
  <c r="CA35" i="242" s="1"/>
  <c r="BN35" i="242" a="1"/>
  <c r="BN35" i="242" s="1"/>
  <c r="BS19" i="242" a="1"/>
  <c r="BS19" i="242" s="1"/>
  <c r="CF19" i="242" a="1"/>
  <c r="CF19" i="242" s="1"/>
  <c r="CE33" i="242" a="1"/>
  <c r="CE33" i="242" s="1"/>
  <c r="BR33" i="242" a="1"/>
  <c r="BR33" i="242" s="1"/>
  <c r="BT35" i="242" a="1"/>
  <c r="BT35" i="242" s="1"/>
  <c r="CG35" i="242" a="1"/>
  <c r="CG35" i="242" s="1"/>
  <c r="BU42" i="242" a="1"/>
  <c r="BU42" i="242" s="1"/>
  <c r="CH42" i="242" a="1"/>
  <c r="CH42" i="242" s="1"/>
  <c r="CI21" i="242" a="1"/>
  <c r="CI21" i="242" s="1"/>
  <c r="BV21" i="242" a="1"/>
  <c r="BV21" i="242" s="1"/>
  <c r="BX36" i="242" a="1"/>
  <c r="BX36" i="242" s="1"/>
  <c r="CK36" i="242" a="1"/>
  <c r="CK36" i="242" s="1"/>
  <c r="BW43" i="242" a="1"/>
  <c r="BW43" i="242" s="1"/>
  <c r="CJ43" i="242" a="1"/>
  <c r="CJ43" i="242" s="1"/>
  <c r="T6" i="242"/>
  <c r="AI4" i="242" l="1"/>
  <c r="AI5" i="242" s="1"/>
  <c r="AF4" i="242"/>
  <c r="AF5" i="242" s="1"/>
  <c r="K4" i="242"/>
  <c r="K5" i="242" s="1"/>
  <c r="Z4" i="242"/>
  <c r="Z5" i="242" s="1"/>
  <c r="AC4" i="242"/>
  <c r="AC5" i="242" s="1"/>
  <c r="E65" i="242"/>
  <c r="AL4" i="242"/>
  <c r="AL5" i="242" s="1"/>
  <c r="H4" i="242"/>
  <c r="H5" i="242" s="1"/>
  <c r="T4" i="242"/>
  <c r="T5" i="242" s="1"/>
  <c r="T64" i="242"/>
  <c r="T57" i="242"/>
  <c r="N4" i="242"/>
  <c r="N5" i="242" s="1"/>
  <c r="E60" i="242"/>
  <c r="E4" i="242"/>
  <c r="E5" i="242" s="1"/>
  <c r="E63" i="242"/>
  <c r="Q4" i="242"/>
  <c r="Q5" i="242" s="1"/>
  <c r="E62" i="242"/>
  <c r="Z60" i="242"/>
  <c r="Z58" i="242"/>
  <c r="Z57" i="242"/>
  <c r="Z59" i="242"/>
  <c r="AC58" i="242"/>
  <c r="AC60" i="242"/>
  <c r="AC59" i="242"/>
  <c r="AC57" i="242"/>
  <c r="E64" i="242"/>
  <c r="B63" i="242"/>
  <c r="N62" i="242"/>
  <c r="N65" i="242"/>
  <c r="N64" i="242"/>
  <c r="N63" i="242"/>
  <c r="B64" i="242"/>
  <c r="B62" i="242"/>
  <c r="N59" i="242"/>
  <c r="N58" i="242"/>
  <c r="N60" i="242"/>
  <c r="N57" i="242"/>
  <c r="B6" i="242"/>
  <c r="T60" i="242"/>
  <c r="T58" i="242"/>
  <c r="Q60" i="242"/>
  <c r="Q57" i="242"/>
  <c r="Q58" i="242"/>
  <c r="Q59" i="242"/>
  <c r="AF63" i="242"/>
  <c r="AF62" i="242"/>
  <c r="AF64" i="242"/>
  <c r="AF65" i="242"/>
  <c r="T59" i="242"/>
  <c r="E58" i="242"/>
  <c r="AL58" i="242"/>
  <c r="AL57" i="242"/>
  <c r="AL60" i="242"/>
  <c r="AL59" i="242"/>
  <c r="AF59" i="242"/>
  <c r="AF57" i="242"/>
  <c r="AF58" i="242"/>
  <c r="AF60" i="242"/>
  <c r="E57" i="242"/>
  <c r="Q63" i="242"/>
  <c r="Q62" i="242"/>
  <c r="Q64" i="242"/>
  <c r="Q65" i="242"/>
  <c r="AL64" i="242"/>
  <c r="AL65" i="242"/>
  <c r="AL62" i="242"/>
  <c r="AL63" i="242"/>
  <c r="K60" i="242"/>
  <c r="K58" i="242"/>
  <c r="K59" i="242"/>
  <c r="K57" i="242"/>
  <c r="B58" i="242"/>
  <c r="B60" i="242"/>
  <c r="H57" i="242"/>
  <c r="H59" i="242"/>
  <c r="H58" i="242"/>
  <c r="H60" i="242"/>
  <c r="B57" i="242"/>
  <c r="AI64" i="242"/>
  <c r="AI65" i="242"/>
  <c r="AI62" i="242"/>
  <c r="AI63" i="242"/>
  <c r="K63" i="242"/>
  <c r="K64" i="242"/>
  <c r="K65" i="242"/>
  <c r="K62" i="242"/>
  <c r="T65" i="242"/>
  <c r="E59" i="242"/>
  <c r="E3" i="242"/>
  <c r="B3" i="242" s="1"/>
  <c r="B15" i="242"/>
  <c r="B2" i="242" s="1"/>
  <c r="T62" i="242"/>
  <c r="H65" i="242"/>
  <c r="H64" i="242"/>
  <c r="H63" i="242"/>
  <c r="H62" i="242"/>
  <c r="T63" i="242"/>
  <c r="B59" i="242"/>
  <c r="AI59" i="242"/>
  <c r="AI57" i="242"/>
  <c r="AI60" i="242"/>
  <c r="AI58" i="242"/>
  <c r="W60" i="242"/>
  <c r="W59" i="242"/>
  <c r="W58" i="242"/>
  <c r="W57" i="242"/>
  <c r="B65" i="242"/>
  <c r="Z65" i="242"/>
  <c r="Z63" i="242"/>
  <c r="Z62" i="242"/>
  <c r="Z64" i="242"/>
  <c r="AC64" i="242"/>
  <c r="AC63" i="242"/>
  <c r="AC65" i="242"/>
  <c r="AC62" i="242"/>
  <c r="W62" i="242"/>
  <c r="W63" i="242"/>
  <c r="W64" i="242"/>
  <c r="W65" i="242"/>
  <c r="B4" i="242" l="1"/>
  <c r="B5" i="24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8B78845D-5F64-4F10-A19C-45427944CE52}">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91D679FD-14F3-4F12-8F78-3EF6BCDC476E}">
      <text>
        <r>
          <rPr>
            <sz val="9"/>
            <color indexed="81"/>
            <rFont val="BIZ UDPゴシック"/>
            <family val="3"/>
            <charset val="128"/>
          </rPr>
          <t>年間目標達成率
年間損益が年間目標のどの程度達成しているかを</t>
        </r>
      </text>
    </comment>
    <comment ref="O18" authorId="0" shapeId="0" xr:uid="{BE524E51-76F6-4C5F-9E46-FBEBE5CF1A6A}">
      <text>
        <r>
          <rPr>
            <sz val="9"/>
            <color indexed="81"/>
            <rFont val="BIZ UDPゴシック"/>
            <family val="3"/>
            <charset val="128"/>
          </rPr>
          <t>年間収支の色分け
・収支プラス：ピンク色
・収支マイナス：水色</t>
        </r>
      </text>
    </comment>
    <comment ref="S32" authorId="0" shapeId="0" xr:uid="{B34397B5-5377-4AF5-9832-5024C6F4582D}">
      <text>
        <r>
          <rPr>
            <sz val="9"/>
            <color indexed="81"/>
            <rFont val="BIZ UDPゴシック"/>
            <family val="3"/>
            <charset val="128"/>
          </rPr>
          <t>月間収支の色分け
収支プラス：ピンク
収支マイナス：水色</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B3D64913-4391-4BBE-8775-782BD61FA7E3}">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1720CFBC-1B22-457F-8ACA-B4AA4EC48811}">
      <text>
        <r>
          <rPr>
            <sz val="9"/>
            <color indexed="81"/>
            <rFont val="BIZ UDPゴシック"/>
            <family val="3"/>
            <charset val="128"/>
          </rPr>
          <t>年間目標達成率
年間損益が年間目標のどの程度達成しているかを</t>
        </r>
      </text>
    </comment>
    <comment ref="O18" authorId="0" shapeId="0" xr:uid="{B4D75861-509E-46A3-82DA-BC07874C4A92}">
      <text>
        <r>
          <rPr>
            <sz val="9"/>
            <color indexed="81"/>
            <rFont val="BIZ UDPゴシック"/>
            <family val="3"/>
            <charset val="128"/>
          </rPr>
          <t>年間収支の色分け
・収支プラス：ピンク色
・収支マイナス：水色</t>
        </r>
      </text>
    </comment>
    <comment ref="S32" authorId="0" shapeId="0" xr:uid="{60F1C1B8-97E7-4BD9-B4FF-9920C3715AC7}">
      <text>
        <r>
          <rPr>
            <sz val="9"/>
            <color indexed="81"/>
            <rFont val="BIZ UDPゴシック"/>
            <family val="3"/>
            <charset val="128"/>
          </rPr>
          <t>月間収支の色分け
収支プラス：ピンク
収支マイナス：水色</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2993FB08-2C82-40B8-B10B-619757B52878}">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648461F7-9E20-45CA-BFB9-0C65DBA4CC8A}">
      <text>
        <r>
          <rPr>
            <sz val="9"/>
            <color indexed="81"/>
            <rFont val="BIZ UDPゴシック"/>
            <family val="3"/>
            <charset val="128"/>
          </rPr>
          <t>年間目標達成率
年間損益が年間目標のどの程度達成しているかを</t>
        </r>
      </text>
    </comment>
    <comment ref="O18" authorId="0" shapeId="0" xr:uid="{3FA9F04A-4FB2-4AFF-A094-5901EF5B6BD9}">
      <text>
        <r>
          <rPr>
            <sz val="9"/>
            <color indexed="81"/>
            <rFont val="BIZ UDPゴシック"/>
            <family val="3"/>
            <charset val="128"/>
          </rPr>
          <t>年間収支の色分け
・収支プラス：ピンク色
・収支マイナス：水色</t>
        </r>
      </text>
    </comment>
    <comment ref="S32" authorId="0" shapeId="0" xr:uid="{D86EFBB3-B1CD-45D0-9F9F-ED57B4C2C13C}">
      <text>
        <r>
          <rPr>
            <sz val="9"/>
            <color indexed="81"/>
            <rFont val="BIZ UDPゴシック"/>
            <family val="3"/>
            <charset val="128"/>
          </rPr>
          <t>月間収支の色分け
収支プラス：ピンク
収支マイナス：水色</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22349602-8C07-4224-A48B-22183EC22A65}">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BAEBF30C-2C0B-4BE7-BFD5-0A18D75BB43C}">
      <text>
        <r>
          <rPr>
            <sz val="9"/>
            <color indexed="81"/>
            <rFont val="BIZ UDPゴシック"/>
            <family val="3"/>
            <charset val="128"/>
          </rPr>
          <t>年間目標達成率
年間損益が年間目標のどの程度達成しているかを</t>
        </r>
      </text>
    </comment>
    <comment ref="O18" authorId="0" shapeId="0" xr:uid="{FF4B1076-75FA-43D3-9E87-89FF5E0FA6E2}">
      <text>
        <r>
          <rPr>
            <sz val="9"/>
            <color indexed="81"/>
            <rFont val="BIZ UDPゴシック"/>
            <family val="3"/>
            <charset val="128"/>
          </rPr>
          <t>年間収支の色分け
・収支プラス：ピンク色
・収支マイナス：水色</t>
        </r>
      </text>
    </comment>
    <comment ref="S32" authorId="0" shapeId="0" xr:uid="{39073305-AA06-4596-8EC8-5BC66D2B8910}">
      <text>
        <r>
          <rPr>
            <sz val="9"/>
            <color indexed="81"/>
            <rFont val="BIZ UDPゴシック"/>
            <family val="3"/>
            <charset val="128"/>
          </rPr>
          <t>月間収支の色分け
収支プラス：ピンク
収支マイナス：水色</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0473AB-772E-476E-84A7-EA9B5692F576}" keepAlive="1" name="クエリ - SBI" description="ブック内の 'SBI' クエリへの接続です。" type="5" refreshedVersion="8" background="1" saveData="1">
    <dbPr connection="Provider=Microsoft.Mashup.OleDb.1;Data Source=$Workbook$;Location=SBI;Extended Properties=&quot;&quot;" command="SELECT * FROM [SBI]"/>
  </connection>
  <connection id="2" xr16:uid="{B5A375AA-C60D-4C76-B00F-A37546D649C9}" keepAlive="1" name="クエリ - syukujitsu" description="ブック内の 'syukujitsu' クエリへの接続です。" type="5" refreshedVersion="8" background="1" saveData="1">
    <dbPr connection="Provider=Microsoft.Mashup.OleDb.1;Data Source=$Workbook$;Location=syukujitsu;Extended Properties=&quot;&quot;" command="SELECT * FROM [syukujitsu]"/>
  </connection>
  <connection id="3" xr16:uid="{8BA6E421-F4A8-498F-B9C3-1B12C8E053AC}" keepAlive="1" name="クエリ - サンプル ファイル" description="ブック内の 'サンプル ファイル' クエリへの接続です。" type="5" refreshedVersion="0" background="1">
    <dbPr connection="Provider=Microsoft.Mashup.OleDb.1;Data Source=$Workbook$;Location=&quot;サンプル ファイル&quot;;Extended Properties=&quot;&quot;" command="SELECT * FROM [サンプル ファイル]"/>
  </connection>
  <connection id="4" xr16:uid="{9AF5F4D4-2D07-4231-9333-5DCEBB3037FC}" keepAlive="1" name="クエリ - サンプル ファイルの変換" description="ブック内の 'サンプル ファイルの変換' クエリへの接続です。" type="5" refreshedVersion="0" background="1">
    <dbPr connection="Provider=Microsoft.Mashup.OleDb.1;Data Source=$Workbook$;Location=&quot;サンプル ファイルの変換&quot;;Extended Properties=&quot;&quot;" command="SELECT * FROM [サンプル ファイルの変換]"/>
  </connection>
  <connection id="5" xr16:uid="{517FC24A-0E80-4E60-B7B5-D8FB8B200D13}" keepAlive="1" name="クエリ - パラメーター1" description="ブック内の 'パラメーター1' クエリへの接続です。" type="5" refreshedVersion="0" background="1">
    <dbPr connection="Provider=Microsoft.Mashup.OleDb.1;Data Source=$Workbook$;Location=パラメーター1;Extended Properties=&quot;&quot;" command="SELECT * FROM [パラメーター1]"/>
  </connection>
  <connection id="6" xr16:uid="{BD12CB63-A51F-44A2-A8A5-F9867468E5AC}" keepAlive="1" name="クエリ - ファイルの変換" description="ブック内の 'ファイルの変換' クエリへの接続です。" type="5" refreshedVersion="0" background="1">
    <dbPr connection="Provider=Microsoft.Mashup.OleDb.1;Data Source=$Workbook$;Location=ファイルの変換;Extended Properties=&quot;&quot;" command="SELECT * FROM [ファイルの変換]"/>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cellMetadata count="1">
    <bk>
      <rc t="1" v="0"/>
    </bk>
  </cellMetadata>
  <valueMetadata count="8">
    <bk>
      <rc t="2" v="0"/>
    </bk>
    <bk>
      <rc t="2" v="1"/>
    </bk>
    <bk>
      <rc t="2" v="2"/>
    </bk>
    <bk>
      <rc t="2" v="3"/>
    </bk>
    <bk>
      <rc t="2" v="4"/>
    </bk>
    <bk>
      <rc t="2" v="5"/>
    </bk>
    <bk>
      <rc t="2" v="6"/>
    </bk>
    <bk>
      <rc t="2" v="7"/>
    </bk>
  </valueMetadata>
</metadata>
</file>

<file path=xl/sharedStrings.xml><?xml version="1.0" encoding="utf-8"?>
<sst xmlns="http://schemas.openxmlformats.org/spreadsheetml/2006/main" count="1381" uniqueCount="150">
  <si>
    <t>年月</t>
    <rPh sb="0" eb="2">
      <t>ネンゲツ</t>
    </rPh>
    <phoneticPr fontId="2"/>
  </si>
  <si>
    <t>リスクリワード</t>
    <phoneticPr fontId="2"/>
  </si>
  <si>
    <t>利益平均</t>
    <rPh sb="0" eb="2">
      <t>リエキ</t>
    </rPh>
    <rPh sb="2" eb="4">
      <t>ヘイキン</t>
    </rPh>
    <phoneticPr fontId="2"/>
  </si>
  <si>
    <t>損失平均</t>
    <rPh sb="0" eb="2">
      <t>ソンシツ</t>
    </rPh>
    <rPh sb="2" eb="4">
      <t>ヘイキン</t>
    </rPh>
    <phoneticPr fontId="2"/>
  </si>
  <si>
    <t>勝率</t>
    <rPh sb="0" eb="2">
      <t>ショウリツ</t>
    </rPh>
    <phoneticPr fontId="2"/>
  </si>
  <si>
    <t>勝ちトレード数</t>
    <rPh sb="0" eb="1">
      <t>カ</t>
    </rPh>
    <rPh sb="6" eb="7">
      <t>スウ</t>
    </rPh>
    <phoneticPr fontId="2"/>
  </si>
  <si>
    <t>負けトレード数</t>
    <rPh sb="0" eb="1">
      <t>マ</t>
    </rPh>
    <rPh sb="6" eb="7">
      <t>スウ</t>
    </rPh>
    <phoneticPr fontId="2"/>
  </si>
  <si>
    <t>損益</t>
    <rPh sb="0" eb="2">
      <t>ソンエキ</t>
    </rPh>
    <phoneticPr fontId="2"/>
  </si>
  <si>
    <t>利益計</t>
    <rPh sb="0" eb="2">
      <t>リエキ</t>
    </rPh>
    <rPh sb="2" eb="3">
      <t>ケイ</t>
    </rPh>
    <phoneticPr fontId="2"/>
  </si>
  <si>
    <t>損失計</t>
    <rPh sb="0" eb="2">
      <t>ソンシツ</t>
    </rPh>
    <rPh sb="2" eb="3">
      <t>ケイ</t>
    </rPh>
    <phoneticPr fontId="2"/>
  </si>
  <si>
    <t>受渡日</t>
  </si>
  <si>
    <t>特定</t>
  </si>
  <si>
    <t>東証</t>
  </si>
  <si>
    <t>銘柄コード</t>
  </si>
  <si>
    <t>建市場</t>
  </si>
  <si>
    <t>建日</t>
  </si>
  <si>
    <t>建単価</t>
  </si>
  <si>
    <t>年間収支プラスはピンク色、マイナスは水色</t>
    <rPh sb="0" eb="4">
      <t>ネンカンシュウシ</t>
    </rPh>
    <rPh sb="11" eb="12">
      <t>イロ</t>
    </rPh>
    <rPh sb="18" eb="20">
      <t>ミズイロ</t>
    </rPh>
    <phoneticPr fontId="2"/>
  </si>
  <si>
    <t>日毎の収支を積算しその時点で年間収支がプラスなのかマイナスなのかを色分け</t>
    <rPh sb="0" eb="2">
      <t>ヒゴト</t>
    </rPh>
    <rPh sb="3" eb="5">
      <t>シュウシ</t>
    </rPh>
    <rPh sb="6" eb="8">
      <t>セキサン</t>
    </rPh>
    <rPh sb="11" eb="13">
      <t>ジテン</t>
    </rPh>
    <rPh sb="14" eb="18">
      <t>ネンカンシュウシ</t>
    </rPh>
    <rPh sb="33" eb="35">
      <t>イロワ</t>
    </rPh>
    <phoneticPr fontId="2"/>
  </si>
  <si>
    <t>日毎の収支セルの２つ左側のセルに色を付けている　例：５月１日の場合、日毎の収支はQ11セルに表示、年間収支はO11セルに色分け</t>
    <rPh sb="0" eb="2">
      <t>ヒゴト</t>
    </rPh>
    <rPh sb="3" eb="5">
      <t>シュウシ</t>
    </rPh>
    <rPh sb="10" eb="12">
      <t>ヒダリガワ</t>
    </rPh>
    <rPh sb="16" eb="17">
      <t>イロ</t>
    </rPh>
    <rPh sb="18" eb="19">
      <t>ツ</t>
    </rPh>
    <rPh sb="24" eb="25">
      <t>レイ</t>
    </rPh>
    <rPh sb="27" eb="28">
      <t>ガツ</t>
    </rPh>
    <rPh sb="29" eb="30">
      <t>ニチ</t>
    </rPh>
    <rPh sb="31" eb="33">
      <t>バアイ</t>
    </rPh>
    <rPh sb="34" eb="36">
      <t>ヒゴト</t>
    </rPh>
    <rPh sb="37" eb="39">
      <t>シュウシ</t>
    </rPh>
    <rPh sb="46" eb="48">
      <t>ヒョウジ</t>
    </rPh>
    <rPh sb="49" eb="53">
      <t>ネンカンシュウシ</t>
    </rPh>
    <rPh sb="60" eb="62">
      <t>イロワ</t>
    </rPh>
    <phoneticPr fontId="2"/>
  </si>
  <si>
    <t>日毎の収支を積算しその時点で月間収支がプラスなのかマイナスなのかを色分け</t>
    <rPh sb="0" eb="2">
      <t>ヒゴト</t>
    </rPh>
    <rPh sb="3" eb="5">
      <t>シュウシ</t>
    </rPh>
    <rPh sb="6" eb="8">
      <t>セキサン</t>
    </rPh>
    <rPh sb="11" eb="13">
      <t>ジテン</t>
    </rPh>
    <rPh sb="14" eb="16">
      <t>ゲッカン</t>
    </rPh>
    <rPh sb="16" eb="18">
      <t>シュウシ</t>
    </rPh>
    <rPh sb="33" eb="35">
      <t>イロワ</t>
    </rPh>
    <phoneticPr fontId="2"/>
  </si>
  <si>
    <t>日毎の収支セルの１つ左側のセルに色を付けている　例：６月１５日の場合、日毎の収支はT25セルに表示、月間収支はS25セルに色分け</t>
    <rPh sb="0" eb="2">
      <t>ヒゴト</t>
    </rPh>
    <rPh sb="3" eb="5">
      <t>シュウシ</t>
    </rPh>
    <rPh sb="10" eb="12">
      <t>ヒダリガワ</t>
    </rPh>
    <rPh sb="16" eb="17">
      <t>イロ</t>
    </rPh>
    <rPh sb="18" eb="19">
      <t>ツ</t>
    </rPh>
    <rPh sb="24" eb="25">
      <t>レイ</t>
    </rPh>
    <rPh sb="27" eb="28">
      <t>ガツ</t>
    </rPh>
    <rPh sb="30" eb="31">
      <t>ニチ</t>
    </rPh>
    <rPh sb="32" eb="34">
      <t>バアイ</t>
    </rPh>
    <rPh sb="35" eb="37">
      <t>ヒゴト</t>
    </rPh>
    <rPh sb="38" eb="40">
      <t>シュウシ</t>
    </rPh>
    <rPh sb="47" eb="49">
      <t>ヒョウジ</t>
    </rPh>
    <rPh sb="50" eb="52">
      <t>ゲッカン</t>
    </rPh>
    <rPh sb="52" eb="54">
      <t>シュウシ</t>
    </rPh>
    <rPh sb="61" eb="63">
      <t>イロワ</t>
    </rPh>
    <phoneticPr fontId="2"/>
  </si>
  <si>
    <t>月間収支プラスはピンク色、マイナスは水色</t>
    <rPh sb="0" eb="2">
      <t>ゲッカン</t>
    </rPh>
    <rPh sb="2" eb="4">
      <t>シュウシ</t>
    </rPh>
    <rPh sb="11" eb="12">
      <t>イロ</t>
    </rPh>
    <rPh sb="18" eb="20">
      <t>ミズイロ</t>
    </rPh>
    <phoneticPr fontId="2"/>
  </si>
  <si>
    <t>利益</t>
    <rPh sb="0" eb="2">
      <t>リエキ</t>
    </rPh>
    <phoneticPr fontId="2"/>
  </si>
  <si>
    <t>損失</t>
    <rPh sb="0" eb="2">
      <t>ソンシツ</t>
    </rPh>
    <phoneticPr fontId="2"/>
  </si>
  <si>
    <t>最大</t>
    <rPh sb="0" eb="2">
      <t>サイダイ</t>
    </rPh>
    <phoneticPr fontId="2"/>
  </si>
  <si>
    <t>平均</t>
    <rPh sb="0" eb="2">
      <t>ヘイキン</t>
    </rPh>
    <phoneticPr fontId="2"/>
  </si>
  <si>
    <t>中央</t>
    <rPh sb="0" eb="2">
      <t>チュウオウ</t>
    </rPh>
    <phoneticPr fontId="2"/>
  </si>
  <si>
    <t>最低</t>
    <rPh sb="0" eb="2">
      <t>サイテイ</t>
    </rPh>
    <phoneticPr fontId="2"/>
  </si>
  <si>
    <t>日次集計</t>
    <rPh sb="0" eb="2">
      <t>ニチジ</t>
    </rPh>
    <rPh sb="2" eb="4">
      <t>シュウケイ</t>
    </rPh>
    <phoneticPr fontId="2"/>
  </si>
  <si>
    <t>Y)年間集計</t>
    <rPh sb="2" eb="6">
      <t>ネンカンシュウケイ</t>
    </rPh>
    <phoneticPr fontId="2"/>
  </si>
  <si>
    <t>M)月間集計</t>
    <rPh sb="2" eb="6">
      <t>ゲッカンシュウケイ</t>
    </rPh>
    <phoneticPr fontId="2"/>
  </si>
  <si>
    <t>W)日次収支（プラス）</t>
    <rPh sb="2" eb="4">
      <t>ニチジ</t>
    </rPh>
    <rPh sb="4" eb="6">
      <t>シュウシ</t>
    </rPh>
    <phoneticPr fontId="2"/>
  </si>
  <si>
    <t>L)日次収支（マイナス）</t>
    <rPh sb="2" eb="6">
      <t>ニチジシュウシ</t>
    </rPh>
    <phoneticPr fontId="2"/>
  </si>
  <si>
    <t>日次収支マイナス</t>
    <rPh sb="0" eb="2">
      <t>ニチジ</t>
    </rPh>
    <rPh sb="2" eb="4">
      <t>シュウシ</t>
    </rPh>
    <phoneticPr fontId="2"/>
  </si>
  <si>
    <t>日次目標達成率</t>
    <rPh sb="0" eb="2">
      <t>ニチジ</t>
    </rPh>
    <rPh sb="2" eb="4">
      <t>モクヒョウ</t>
    </rPh>
    <rPh sb="4" eb="7">
      <t>タッセイリツ</t>
    </rPh>
    <phoneticPr fontId="2"/>
  </si>
  <si>
    <t>松井証券（一日信用）</t>
    <rPh sb="0" eb="4">
      <t>マツイショウケン</t>
    </rPh>
    <rPh sb="5" eb="9">
      <t>イチニチシンヨウ</t>
    </rPh>
    <phoneticPr fontId="2"/>
  </si>
  <si>
    <t>株数（利益）</t>
    <rPh sb="0" eb="2">
      <t>カブスウ</t>
    </rPh>
    <rPh sb="3" eb="5">
      <t>リエキ</t>
    </rPh>
    <phoneticPr fontId="2"/>
  </si>
  <si>
    <t>株数（損失）</t>
    <rPh sb="0" eb="2">
      <t>カブスウ</t>
    </rPh>
    <rPh sb="3" eb="5">
      <t>ソンシツ</t>
    </rPh>
    <phoneticPr fontId="2"/>
  </si>
  <si>
    <t>収支計算は日次・月間・年間を集計します</t>
    <rPh sb="0" eb="4">
      <t>シュウシケイサン</t>
    </rPh>
    <rPh sb="5" eb="7">
      <t>ニチジ</t>
    </rPh>
    <rPh sb="8" eb="10">
      <t>ゲッカン</t>
    </rPh>
    <rPh sb="11" eb="13">
      <t>ネンカン</t>
    </rPh>
    <rPh sb="14" eb="16">
      <t>シュウケイ</t>
    </rPh>
    <phoneticPr fontId="2"/>
  </si>
  <si>
    <t>このExcelでできること</t>
    <phoneticPr fontId="2"/>
  </si>
  <si>
    <t>年間収支の目標を設定し目標達成の管理ができます</t>
    <rPh sb="0" eb="4">
      <t>ネンカンシュウシ</t>
    </rPh>
    <rPh sb="5" eb="7">
      <t>モクヒョウ</t>
    </rPh>
    <rPh sb="8" eb="10">
      <t>セッテイ</t>
    </rPh>
    <rPh sb="11" eb="13">
      <t>モクヒョウ</t>
    </rPh>
    <rPh sb="13" eb="15">
      <t>タッセイ</t>
    </rPh>
    <rPh sb="16" eb="18">
      <t>カンリ</t>
    </rPh>
    <phoneticPr fontId="2"/>
  </si>
  <si>
    <t>１株当たりのリスクリワード、トレード単位での勝率、月単位での損益を確認できます</t>
    <rPh sb="1" eb="3">
      <t>カブア</t>
    </rPh>
    <rPh sb="18" eb="20">
      <t>タンイ</t>
    </rPh>
    <rPh sb="22" eb="24">
      <t>ショウリツ</t>
    </rPh>
    <rPh sb="25" eb="28">
      <t>ツキタンイ</t>
    </rPh>
    <rPh sb="30" eb="32">
      <t>ソンエキ</t>
    </rPh>
    <rPh sb="33" eb="35">
      <t>カクニン</t>
    </rPh>
    <phoneticPr fontId="2"/>
  </si>
  <si>
    <t>制限事項</t>
    <rPh sb="0" eb="4">
      <t>セイゲンジコウ</t>
    </rPh>
    <phoneticPr fontId="2"/>
  </si>
  <si>
    <t>必要なもの</t>
    <rPh sb="0" eb="2">
      <t>ヒツヨウ</t>
    </rPh>
    <phoneticPr fontId="2"/>
  </si>
  <si>
    <t>操作方法</t>
    <rPh sb="0" eb="4">
      <t>ソウサホウホウ</t>
    </rPh>
    <phoneticPr fontId="2"/>
  </si>
  <si>
    <t>Source.Name</t>
  </si>
  <si>
    <t>※データに重複があるとすべて集計されるため利益が2倍になる、損失が5倍になるなど集計が正しくされません</t>
    <rPh sb="5" eb="7">
      <t>チョウフク</t>
    </rPh>
    <rPh sb="14" eb="16">
      <t>シュウケイ</t>
    </rPh>
    <rPh sb="21" eb="23">
      <t>リエキ</t>
    </rPh>
    <rPh sb="25" eb="26">
      <t>バイ</t>
    </rPh>
    <rPh sb="30" eb="32">
      <t>ソンシツ</t>
    </rPh>
    <rPh sb="34" eb="35">
      <t>バイ</t>
    </rPh>
    <rPh sb="40" eb="42">
      <t>シュウケイ</t>
    </rPh>
    <rPh sb="43" eb="44">
      <t>タダ</t>
    </rPh>
    <phoneticPr fontId="2"/>
  </si>
  <si>
    <t>データが重複しないように毎月1日から月末までなど適当な期間で区切ってデータを準備してください</t>
    <rPh sb="4" eb="6">
      <t>チョウフク</t>
    </rPh>
    <rPh sb="12" eb="14">
      <t>マイツキ</t>
    </rPh>
    <rPh sb="15" eb="16">
      <t>ニチ</t>
    </rPh>
    <rPh sb="18" eb="20">
      <t>ゲツマツ</t>
    </rPh>
    <rPh sb="24" eb="26">
      <t>テキトウ</t>
    </rPh>
    <rPh sb="27" eb="29">
      <t>キカン</t>
    </rPh>
    <rPh sb="30" eb="32">
      <t>クギ</t>
    </rPh>
    <rPh sb="38" eb="40">
      <t>ジュンビ</t>
    </rPh>
    <phoneticPr fontId="2"/>
  </si>
  <si>
    <t>※chromeであればダウンロードフォルダにダウンロードされます</t>
    <phoneticPr fontId="2"/>
  </si>
  <si>
    <t>データをダウンロード後にこのExcelファイルを開いてください</t>
    <rPh sb="10" eb="11">
      <t>ゴ</t>
    </rPh>
    <rPh sb="24" eb="25">
      <t>ヒラ</t>
    </rPh>
    <phoneticPr fontId="2"/>
  </si>
  <si>
    <t>なお、フォルダにあるすべてのファイルが集計対象となりますので取引履歴専用フォルダを準備してください</t>
    <rPh sb="19" eb="23">
      <t>シュウケイタイショウ</t>
    </rPh>
    <rPh sb="30" eb="34">
      <t>トリヒキリレキ</t>
    </rPh>
    <rPh sb="34" eb="36">
      <t>センヨウ</t>
    </rPh>
    <rPh sb="41" eb="43">
      <t>ジュンビ</t>
    </rPh>
    <phoneticPr fontId="2"/>
  </si>
  <si>
    <t>開いた後に「データ」メニューにある「すべて更新」をクリックしてください。</t>
    <rPh sb="0" eb="1">
      <t>ヒラ</t>
    </rPh>
    <rPh sb="3" eb="4">
      <t>アト</t>
    </rPh>
    <rPh sb="21" eb="23">
      <t>コウシン</t>
    </rPh>
    <phoneticPr fontId="2"/>
  </si>
  <si>
    <t>Excelファイルを開いて集計を確認する</t>
    <rPh sb="10" eb="11">
      <t>ヒラ</t>
    </rPh>
    <rPh sb="13" eb="15">
      <t>シュウケイ</t>
    </rPh>
    <rPh sb="16" eb="18">
      <t>カクニン</t>
    </rPh>
    <phoneticPr fontId="2"/>
  </si>
  <si>
    <t>取引履歴データの保存場所を変更したいとき　【超・上級者向け】</t>
    <rPh sb="0" eb="4">
      <t>トリヒキリレキ</t>
    </rPh>
    <rPh sb="8" eb="12">
      <t>ホゾンバショ</t>
    </rPh>
    <rPh sb="13" eb="15">
      <t>ヘンコウ</t>
    </rPh>
    <rPh sb="22" eb="23">
      <t>チョウ</t>
    </rPh>
    <rPh sb="24" eb="28">
      <t>ジョウキュウシャム</t>
    </rPh>
    <phoneticPr fontId="2"/>
  </si>
  <si>
    <t>上級者向けなので説明はわかってる人向けで、細かいことは省きます</t>
    <rPh sb="0" eb="4">
      <t>ジョウキュウシャム</t>
    </rPh>
    <rPh sb="8" eb="10">
      <t>セツメイ</t>
    </rPh>
    <rPh sb="16" eb="18">
      <t>ヒトム</t>
    </rPh>
    <rPh sb="21" eb="22">
      <t>コマ</t>
    </rPh>
    <rPh sb="27" eb="28">
      <t>ハブ</t>
    </rPh>
    <phoneticPr fontId="2"/>
  </si>
  <si>
    <t>PowerQueryエディタを起動してください</t>
    <rPh sb="15" eb="17">
      <t>キドウ</t>
    </rPh>
    <phoneticPr fontId="2"/>
  </si>
  <si>
    <t>サンプルファイルを選択し右クリックから「詳細エディタ」を起動してください</t>
    <rPh sb="9" eb="11">
      <t>センタク</t>
    </rPh>
    <rPh sb="12" eb="13">
      <t>ミギ</t>
    </rPh>
    <rPh sb="20" eb="22">
      <t>ショウサイ</t>
    </rPh>
    <rPh sb="28" eb="30">
      <t>キドウ</t>
    </rPh>
    <phoneticPr fontId="2"/>
  </si>
  <si>
    <t>サンプルファイルのソースを変更します</t>
    <rPh sb="13" eb="15">
      <t>ヘンコウ</t>
    </rPh>
    <phoneticPr fontId="2"/>
  </si>
  <si>
    <t>クエリのフォルダ設定を変更します</t>
    <rPh sb="8" eb="10">
      <t>セッテイ</t>
    </rPh>
    <rPh sb="11" eb="13">
      <t>ヘンコウ</t>
    </rPh>
    <phoneticPr fontId="2"/>
  </si>
  <si>
    <t>書き換えたら「完了」をクリックして設定を保存してください</t>
    <rPh sb="0" eb="1">
      <t>カ</t>
    </rPh>
    <rPh sb="2" eb="3">
      <t>カ</t>
    </rPh>
    <rPh sb="7" eb="9">
      <t>カンリョウ</t>
    </rPh>
    <rPh sb="17" eb="19">
      <t>セッテイ</t>
    </rPh>
    <rPh sb="20" eb="22">
      <t>ホゾン</t>
    </rPh>
    <phoneticPr fontId="2"/>
  </si>
  <si>
    <t>誤って修正してはいけない部分を触ると取り返しがつかなくなるので以下の作業は慎重にやってください</t>
    <rPh sb="0" eb="1">
      <t>アヤマ</t>
    </rPh>
    <rPh sb="3" eb="5">
      <t>シュウセイ</t>
    </rPh>
    <rPh sb="12" eb="14">
      <t>ブブン</t>
    </rPh>
    <rPh sb="15" eb="16">
      <t>サワ</t>
    </rPh>
    <rPh sb="18" eb="19">
      <t>ト</t>
    </rPh>
    <rPh sb="20" eb="21">
      <t>カエ</t>
    </rPh>
    <rPh sb="31" eb="33">
      <t>イカ</t>
    </rPh>
    <rPh sb="34" eb="36">
      <t>サギョウ</t>
    </rPh>
    <rPh sb="37" eb="39">
      <t>シンチョウ</t>
    </rPh>
    <phoneticPr fontId="2"/>
  </si>
  <si>
    <t>勝率（株数）</t>
    <rPh sb="0" eb="2">
      <t>ショウリツ</t>
    </rPh>
    <rPh sb="3" eb="5">
      <t>カブスウ</t>
    </rPh>
    <phoneticPr fontId="2"/>
  </si>
  <si>
    <t>破産率</t>
    <rPh sb="0" eb="3">
      <t>ハサンリツ</t>
    </rPh>
    <phoneticPr fontId="2"/>
  </si>
  <si>
    <t>国民の祝日・休日月日</t>
  </si>
  <si>
    <t>国民の祝日・休日名称</t>
  </si>
  <si>
    <t>元日</t>
  </si>
  <si>
    <t>成人の日</t>
  </si>
  <si>
    <t>春分の日</t>
  </si>
  <si>
    <t>天皇誕生日</t>
  </si>
  <si>
    <t>憲法記念日</t>
  </si>
  <si>
    <t>こどもの日</t>
  </si>
  <si>
    <t>秋分の日</t>
  </si>
  <si>
    <t>文化の日</t>
  </si>
  <si>
    <t>勤労感謝の日</t>
  </si>
  <si>
    <t>結婚の儀</t>
  </si>
  <si>
    <t>敬老の日</t>
  </si>
  <si>
    <t>体育の日</t>
  </si>
  <si>
    <t>建国記念の日</t>
  </si>
  <si>
    <t>休日</t>
  </si>
  <si>
    <t>大喪の礼</t>
  </si>
  <si>
    <t>みどりの日</t>
  </si>
  <si>
    <t>即位礼正殿の儀</t>
  </si>
  <si>
    <t>海の日</t>
  </si>
  <si>
    <t>昭和の日</t>
  </si>
  <si>
    <t>山の日</t>
  </si>
  <si>
    <t>休日（祝日扱い）</t>
  </si>
  <si>
    <t>体育の日（スポーツの日）</t>
  </si>
  <si>
    <t>スポーツの日</t>
  </si>
  <si>
    <t>休場日</t>
    <rPh sb="0" eb="3">
      <t>キュウジョウビ</t>
    </rPh>
    <phoneticPr fontId="2"/>
  </si>
  <si>
    <t>東証・営業時間・休業日一覧</t>
    <rPh sb="0" eb="2">
      <t>トウショウ</t>
    </rPh>
    <phoneticPr fontId="2"/>
  </si>
  <si>
    <t>名称</t>
    <rPh sb="0" eb="2">
      <t>メイショウ</t>
    </rPh>
    <phoneticPr fontId="2"/>
  </si>
  <si>
    <t>休業日</t>
    <rPh sb="0" eb="3">
      <t>キュウギョウビ</t>
    </rPh>
    <phoneticPr fontId="2"/>
  </si>
  <si>
    <t>内閣府・「国民の祝日」について</t>
    <rPh sb="0" eb="3">
      <t>ナイカクフ</t>
    </rPh>
    <rPh sb="5" eb="7">
      <t>コクミン</t>
    </rPh>
    <rPh sb="8" eb="10">
      <t>シュクジツ</t>
    </rPh>
    <phoneticPr fontId="2"/>
  </si>
  <si>
    <t>データ公開されているので以下のメニューで自動ダウンロード＆自動更新されます。</t>
    <rPh sb="3" eb="5">
      <t>コウカイ</t>
    </rPh>
    <rPh sb="12" eb="14">
      <t>イカ</t>
    </rPh>
    <rPh sb="20" eb="22">
      <t>ジドウ</t>
    </rPh>
    <rPh sb="29" eb="33">
      <t>ジドウコウシン</t>
    </rPh>
    <phoneticPr fontId="2"/>
  </si>
  <si>
    <t>データ＞すべて更新</t>
    <rPh sb="7" eb="9">
      <t>コウシン</t>
    </rPh>
    <phoneticPr fontId="2"/>
  </si>
  <si>
    <t>２年分の休業日一覧が出ていますので年末年始の休業日だけピックアップしてください。</t>
    <rPh sb="1" eb="3">
      <t>ネンブン</t>
    </rPh>
    <rPh sb="4" eb="9">
      <t>キュウギョウビイチラン</t>
    </rPh>
    <rPh sb="10" eb="11">
      <t>デ</t>
    </rPh>
    <rPh sb="17" eb="21">
      <t>ネンマツネンシ</t>
    </rPh>
    <rPh sb="22" eb="25">
      <t>キュウギョウビ</t>
    </rPh>
    <phoneticPr fontId="2"/>
  </si>
  <si>
    <t>一覧表に追加する場合は、挿入でテーブルに行を追加してください。</t>
    <rPh sb="0" eb="3">
      <t>イチランヒョウ</t>
    </rPh>
    <rPh sb="4" eb="6">
      <t>ツイカ</t>
    </rPh>
    <rPh sb="8" eb="10">
      <t>バアイ</t>
    </rPh>
    <rPh sb="12" eb="14">
      <t>ソウニュウ</t>
    </rPh>
    <rPh sb="20" eb="21">
      <t>ギョウ</t>
    </rPh>
    <rPh sb="22" eb="24">
      <t>ツイカ</t>
    </rPh>
    <phoneticPr fontId="2"/>
  </si>
  <si>
    <t>名称も入れてください。</t>
    <rPh sb="0" eb="2">
      <t>メイショウ</t>
    </rPh>
    <rPh sb="3" eb="4">
      <t>イ</t>
    </rPh>
    <phoneticPr fontId="2"/>
  </si>
  <si>
    <t>決済日</t>
  </si>
  <si>
    <t>銘柄</t>
  </si>
  <si>
    <t>決済市場</t>
  </si>
  <si>
    <t>取引</t>
  </si>
  <si>
    <t>期限</t>
  </si>
  <si>
    <t>預り</t>
  </si>
  <si>
    <t>課税</t>
  </si>
  <si>
    <t>買/売建</t>
  </si>
  <si>
    <t>決済数量</t>
  </si>
  <si>
    <t>決済単価</t>
  </si>
  <si>
    <t>建代金</t>
  </si>
  <si>
    <t>決済代金</t>
  </si>
  <si>
    <t>新規建手数料</t>
  </si>
  <si>
    <t>決済手数料</t>
  </si>
  <si>
    <t>管理費</t>
  </si>
  <si>
    <t>貸株料</t>
  </si>
  <si>
    <t>金利</t>
  </si>
  <si>
    <t>日数</t>
  </si>
  <si>
    <t>逆日歩</t>
  </si>
  <si>
    <t>消費税</t>
  </si>
  <si>
    <t>書換料</t>
  </si>
  <si>
    <t>諸費用計</t>
  </si>
  <si>
    <t>受渡金額/決済損益</t>
  </si>
  <si>
    <t>信用返済買</t>
  </si>
  <si>
    <t>日計り</t>
  </si>
  <si>
    <t>申告</t>
  </si>
  <si>
    <t>売建</t>
  </si>
  <si>
    <t>--</t>
  </si>
  <si>
    <t>1</t>
  </si>
  <si>
    <t>信用返済売</t>
  </si>
  <si>
    <t>買建</t>
  </si>
  <si>
    <t>ＮＥＸＴ　ＦＵＮＤＳ　日経平均レバレッジ・インデックス連動型</t>
  </si>
  <si>
    <t xml:space="preserve">1570 </t>
  </si>
  <si>
    <t>2024_SaveFile_000001_000806.csv</t>
  </si>
  <si>
    <t>ＳＢＩ証券の信用決済明細をもとにデイトレの収支計算を行います</t>
    <rPh sb="3" eb="5">
      <t>ショウケン</t>
    </rPh>
    <rPh sb="6" eb="12">
      <t>シンヨウケッサイメイサイ</t>
    </rPh>
    <rPh sb="21" eb="25">
      <t>シュウシケイサン</t>
    </rPh>
    <rPh sb="26" eb="27">
      <t>オコナ</t>
    </rPh>
    <phoneticPr fontId="2"/>
  </si>
  <si>
    <t>一日信用を損益集計の対象としています</t>
    <rPh sb="0" eb="2">
      <t>イチニチ</t>
    </rPh>
    <rPh sb="2" eb="4">
      <t>シンヨウ</t>
    </rPh>
    <rPh sb="5" eb="9">
      <t>ソンエキシュウケイ</t>
    </rPh>
    <rPh sb="10" eb="12">
      <t>タイショウ</t>
    </rPh>
    <phoneticPr fontId="2"/>
  </si>
  <si>
    <t>現引き・現渡しをして翌日以降に繰り越したものは集計対象になりません</t>
    <rPh sb="0" eb="2">
      <t>ゲンビ</t>
    </rPh>
    <rPh sb="4" eb="6">
      <t>ゲンワタ</t>
    </rPh>
    <rPh sb="10" eb="12">
      <t>ヨクジツ</t>
    </rPh>
    <rPh sb="12" eb="14">
      <t>イコウ</t>
    </rPh>
    <rPh sb="15" eb="16">
      <t>ク</t>
    </rPh>
    <rPh sb="17" eb="18">
      <t>コ</t>
    </rPh>
    <rPh sb="23" eb="27">
      <t>シュウケイタイショウ</t>
    </rPh>
    <phoneticPr fontId="2"/>
  </si>
  <si>
    <t>ＳＢＩ証券のWebページにある「取引履歴」をCSV形式ファイルでダウンロードしたデータファイル</t>
    <rPh sb="3" eb="5">
      <t>ショウケン</t>
    </rPh>
    <rPh sb="16" eb="20">
      <t>トリヒキリレキ</t>
    </rPh>
    <rPh sb="25" eb="27">
      <t>ケイシキ</t>
    </rPh>
    <phoneticPr fontId="2"/>
  </si>
  <si>
    <t>ＳＢＩ証券のWebページにログインする</t>
    <rPh sb="3" eb="5">
      <t>ショウケン</t>
    </rPh>
    <phoneticPr fontId="2"/>
  </si>
  <si>
    <t>取引履歴画面からCSVデータをダウンロードしC:¥SBIフォルダに移動する</t>
    <rPh sb="0" eb="4">
      <t>トリヒキリレキ</t>
    </rPh>
    <rPh sb="4" eb="6">
      <t>ガメン</t>
    </rPh>
    <rPh sb="33" eb="35">
      <t>イドウ</t>
    </rPh>
    <phoneticPr fontId="2"/>
  </si>
  <si>
    <t>※C:\SBI以外にデータを保管したい場合は別途設定が必要</t>
    <rPh sb="7" eb="9">
      <t>イガイ</t>
    </rPh>
    <rPh sb="14" eb="16">
      <t>ホカン</t>
    </rPh>
    <rPh sb="19" eb="21">
      <t>バアイ</t>
    </rPh>
    <rPh sb="22" eb="24">
      <t>ベット</t>
    </rPh>
    <rPh sb="24" eb="26">
      <t>セッテイ</t>
    </rPh>
    <rPh sb="27" eb="29">
      <t>ヒツヨウ</t>
    </rPh>
    <phoneticPr fontId="2"/>
  </si>
  <si>
    <t>取引区分指定は「指定なし」を設定してください</t>
    <rPh sb="0" eb="4">
      <t>トリヒキクブン</t>
    </rPh>
    <rPh sb="4" eb="6">
      <t>シテイ</t>
    </rPh>
    <rPh sb="8" eb="10">
      <t>シテイ</t>
    </rPh>
    <rPh sb="14" eb="16">
      <t>セッテイ</t>
    </rPh>
    <phoneticPr fontId="2"/>
  </si>
  <si>
    <t>決済日を設定したら照会ボタンをクリックしデータが更新後に出力ボタンをクリックしてダウンロードしてください</t>
    <rPh sb="0" eb="3">
      <t>ケッサイビ</t>
    </rPh>
    <rPh sb="4" eb="6">
      <t>セッテイ</t>
    </rPh>
    <rPh sb="9" eb="11">
      <t>ショウカイ</t>
    </rPh>
    <rPh sb="24" eb="26">
      <t>コウシン</t>
    </rPh>
    <rPh sb="26" eb="27">
      <t>ゴ</t>
    </rPh>
    <rPh sb="28" eb="30">
      <t>シュツリョク</t>
    </rPh>
    <phoneticPr fontId="2"/>
  </si>
  <si>
    <t>SaveFile_000001_0xxxxx.csvがダウンロードされたことを確認する（xxxxxは出力件数により変わります）</t>
    <rPh sb="39" eb="41">
      <t>カクニン</t>
    </rPh>
    <rPh sb="50" eb="54">
      <t>シュツリョクケンスウ</t>
    </rPh>
    <rPh sb="57" eb="58">
      <t>カ</t>
    </rPh>
    <phoneticPr fontId="2"/>
  </si>
  <si>
    <t>※最初にC:\SBIを作成してください　　※ファイル名は何でもよいですが2024_SaveFile_000001_0xxxxx.csvなど年単位などで管理すると良いと思います</t>
    <rPh sb="1" eb="3">
      <t>サイショ</t>
    </rPh>
    <rPh sb="11" eb="13">
      <t>サクセイ</t>
    </rPh>
    <rPh sb="26" eb="27">
      <t>メイ</t>
    </rPh>
    <rPh sb="28" eb="29">
      <t>ナン</t>
    </rPh>
    <rPh sb="69" eb="72">
      <t>ネンタンイ</t>
    </rPh>
    <rPh sb="75" eb="77">
      <t>カンリ</t>
    </rPh>
    <rPh sb="80" eb="81">
      <t>ヨ</t>
    </rPh>
    <rPh sb="83" eb="84">
      <t>オモ</t>
    </rPh>
    <phoneticPr fontId="2"/>
  </si>
  <si>
    <t>ダウンロードされたSaveFile_000001_0xxxxx.csvをC:\SBIへ移動する　</t>
    <rPh sb="43" eb="45">
      <t>イドウ</t>
    </rPh>
    <phoneticPr fontId="2"/>
  </si>
  <si>
    <t>ＳＢＩ証券の取引履歴をC:\SBI以外のフォルダで管理したい場合は以下の手順で変更してください</t>
    <rPh sb="3" eb="5">
      <t>ショウケン</t>
    </rPh>
    <rPh sb="6" eb="10">
      <t>トリヒキリレキ</t>
    </rPh>
    <rPh sb="17" eb="19">
      <t>イガイ</t>
    </rPh>
    <rPh sb="25" eb="27">
      <t>カンリ</t>
    </rPh>
    <rPh sb="30" eb="32">
      <t>バアイ</t>
    </rPh>
    <rPh sb="33" eb="35">
      <t>イカ</t>
    </rPh>
    <rPh sb="36" eb="38">
      <t>テジュン</t>
    </rPh>
    <rPh sb="39" eb="41">
      <t>ヘンコウ</t>
    </rPh>
    <phoneticPr fontId="2"/>
  </si>
  <si>
    <t>「ソース = Folder.Files("C:\SBI"),」の「C:\SBI」を新しいフォルダに書き換えてください</t>
    <rPh sb="41" eb="42">
      <t>アタラ</t>
    </rPh>
    <rPh sb="49" eb="50">
      <t>カ</t>
    </rPh>
    <rPh sb="51" eb="52">
      <t>カ</t>
    </rPh>
    <phoneticPr fontId="2"/>
  </si>
  <si>
    <t>「その他のクエリ」にある「SBI」を選択し右クリックで「詳細エディタ」を起動してください</t>
    <rPh sb="3" eb="4">
      <t>タ</t>
    </rPh>
    <rPh sb="18" eb="20">
      <t>センタク</t>
    </rPh>
    <rPh sb="21" eb="22">
      <t>ミギ</t>
    </rPh>
    <rPh sb="28" eb="30">
      <t>ショウサイ</t>
    </rPh>
    <rPh sb="36" eb="38">
      <t>キドウ</t>
    </rPh>
    <phoneticPr fontId="2"/>
  </si>
  <si>
    <t>「ソース = Folder.Files("C:\SBI"),」のC:\SBIを新しいフォルダに書き換えてください</t>
    <rPh sb="39" eb="40">
      <t>アタラ</t>
    </rPh>
    <rPh sb="47" eb="48">
      <t>カ</t>
    </rPh>
    <rPh sb="49" eb="50">
      <t>カ</t>
    </rPh>
    <phoneticPr fontId="2"/>
  </si>
  <si>
    <t>https://site2.sbisec.co.jp/ETGate/</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</si>
</sst>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Red]&quot;¥&quot;\-#,##0"/>
    <numFmt numFmtId="176" formatCode="&quot;¥&quot;#,##0_);[Red]\(&quot;¥&quot;#,##0\)"/>
    <numFmt numFmtId="177" formatCode="General\ &quot;年&quot;"/>
    <numFmt numFmtId="178" formatCode="General\ &quot;月&quot;"/>
    <numFmt numFmtId="179" formatCode="General\ &quot;日&quot;"/>
    <numFmt numFmtId="180" formatCode="[Red]\+#,##0;[Blue]\-#,##0;0"/>
    <numFmt numFmtId="181" formatCode="&quot;達成&quot;_*\ 0&quot;回&quot;"/>
    <numFmt numFmtId="182" formatCode="0&quot;回&quot;"/>
    <numFmt numFmtId="183" formatCode="&quot;年間目標&quot;* #,##0&quot;円&quot;"/>
    <numFmt numFmtId="184" formatCode="&quot;月間目標&quot;* #,##0&quot;円&quot;"/>
    <numFmt numFmtId="185" formatCode="&quot;日次目標&quot;* #,##0&quot;円&quot;"/>
    <numFmt numFmtId="186" formatCode="0.0%"/>
  </numFmts>
  <fonts count="15"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1"/>
      <name val="游ゴシック"/>
      <family val="3"/>
      <charset val="128"/>
      <scheme val="minor"/>
    </font>
    <font>
      <sz val="9"/>
      <color theme="1"/>
      <name val="游ゴシック"/>
      <family val="3"/>
      <charset val="128"/>
      <scheme val="minor"/>
    </font>
    <font>
      <b/>
      <sz val="9"/>
      <name val="游ゴシック"/>
      <family val="3"/>
      <charset val="128"/>
      <scheme val="minor"/>
    </font>
    <font>
      <b/>
      <sz val="9"/>
      <color theme="1"/>
      <name val="游ゴシック"/>
      <family val="3"/>
      <charset val="128"/>
      <scheme val="minor"/>
    </font>
    <font>
      <sz val="9"/>
      <color indexed="81"/>
      <name val="BIZ UDPゴシック"/>
      <family val="3"/>
      <charset val="128"/>
    </font>
    <font>
      <sz val="9"/>
      <color theme="0" tint="-0.14999847407452621"/>
      <name val="游ゴシック"/>
      <family val="3"/>
      <charset val="128"/>
      <scheme val="minor"/>
    </font>
    <font>
      <u/>
      <sz val="11"/>
      <color theme="10"/>
      <name val="游ゴシック"/>
      <family val="2"/>
      <charset val="128"/>
      <scheme val="minor"/>
    </font>
    <font>
      <b/>
      <sz val="11"/>
      <color theme="0"/>
      <name val="游ゴシック"/>
      <family val="3"/>
      <charset val="128"/>
      <scheme val="minor"/>
    </font>
    <font>
      <sz val="11"/>
      <color theme="1"/>
      <name val="游ゴシック"/>
      <family val="3"/>
      <charset val="128"/>
      <scheme val="minor"/>
    </font>
    <font>
      <sz val="11"/>
      <color theme="0" tint="-0.14999847407452621"/>
      <name val="游ゴシック"/>
      <family val="3"/>
      <charset val="128"/>
      <scheme val="minor"/>
    </font>
    <font>
      <b/>
      <sz val="18"/>
      <color theme="1"/>
      <name val="游ゴシック"/>
      <family val="3"/>
      <charset val="128"/>
      <scheme val="minor"/>
    </font>
  </fonts>
  <fills count="5">
    <fill>
      <patternFill patternType="none"/>
    </fill>
    <fill>
      <patternFill patternType="gray125"/>
    </fill>
    <fill>
      <patternFill patternType="solid">
        <fgColor theme="7" tint="0.79998168889431442"/>
        <bgColor indexed="64"/>
      </patternFill>
    </fill>
    <fill>
      <patternFill patternType="solid">
        <fgColor theme="3"/>
        <bgColor indexed="64"/>
      </patternFill>
    </fill>
    <fill>
      <patternFill patternType="solid">
        <fgColor theme="9"/>
        <bgColor indexed="64"/>
      </patternFill>
    </fill>
  </fills>
  <borders count="31">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theme="0"/>
      </right>
      <top/>
      <bottom style="double">
        <color theme="0"/>
      </bottom>
      <diagonal/>
    </border>
    <border>
      <left style="thin">
        <color theme="0"/>
      </left>
      <right style="thin">
        <color theme="0"/>
      </right>
      <top/>
      <bottom style="double">
        <color theme="0"/>
      </bottom>
      <diagonal/>
    </border>
    <border>
      <left style="thin">
        <color theme="0"/>
      </left>
      <right/>
      <top/>
      <bottom style="double">
        <color theme="0"/>
      </bottom>
      <diagonal/>
    </border>
    <border>
      <left/>
      <right style="thin">
        <color theme="0"/>
      </right>
      <top style="thin">
        <color theme="0"/>
      </top>
      <bottom style="double">
        <color theme="1" tint="0.499984740745262"/>
      </bottom>
      <diagonal/>
    </border>
    <border>
      <left style="thin">
        <color theme="0"/>
      </left>
      <right style="thin">
        <color theme="0"/>
      </right>
      <top style="thin">
        <color theme="0"/>
      </top>
      <bottom style="double">
        <color theme="1" tint="0.499984740745262"/>
      </bottom>
      <diagonal/>
    </border>
    <border>
      <left style="thin">
        <color theme="0"/>
      </left>
      <right/>
      <top style="thin">
        <color theme="0"/>
      </top>
      <bottom style="double">
        <color theme="1" tint="0.499984740745262"/>
      </bottom>
      <diagonal/>
    </border>
    <border>
      <left/>
      <right style="thin">
        <color theme="0"/>
      </right>
      <top style="double">
        <color theme="1" tint="0.499984740745262"/>
      </top>
      <bottom style="thin">
        <color theme="0"/>
      </bottom>
      <diagonal/>
    </border>
    <border>
      <left style="thin">
        <color theme="0"/>
      </left>
      <right style="thin">
        <color theme="0"/>
      </right>
      <top style="double">
        <color theme="1" tint="0.499984740745262"/>
      </top>
      <bottom style="thin">
        <color theme="0"/>
      </bottom>
      <diagonal/>
    </border>
    <border>
      <left style="thin">
        <color theme="0"/>
      </left>
      <right/>
      <top style="double">
        <color theme="1" tint="0.499984740745262"/>
      </top>
      <bottom style="thin">
        <color theme="0"/>
      </bottom>
      <diagonal/>
    </border>
    <border>
      <left/>
      <right/>
      <top style="double">
        <color theme="1" tint="0.499984740745262"/>
      </top>
      <bottom style="thin">
        <color theme="0"/>
      </bottom>
      <diagonal/>
    </border>
    <border>
      <left/>
      <right/>
      <top style="thin">
        <color theme="0"/>
      </top>
      <bottom style="thin">
        <color theme="0"/>
      </bottom>
      <diagonal/>
    </border>
    <border>
      <left/>
      <right/>
      <top style="thin">
        <color theme="0"/>
      </top>
      <bottom/>
      <diagonal/>
    </border>
    <border>
      <left/>
      <right/>
      <top/>
      <bottom style="double">
        <color theme="0"/>
      </bottom>
      <diagonal/>
    </border>
    <border>
      <left/>
      <right/>
      <top style="thin">
        <color theme="0"/>
      </top>
      <bottom style="double">
        <color theme="1" tint="0.499984740745262"/>
      </bottom>
      <diagonal/>
    </border>
    <border>
      <left/>
      <right style="thin">
        <color theme="0"/>
      </right>
      <top/>
      <bottom style="double">
        <color auto="1"/>
      </bottom>
      <diagonal/>
    </border>
    <border>
      <left style="thin">
        <color theme="0"/>
      </left>
      <right style="thin">
        <color theme="0"/>
      </right>
      <top/>
      <bottom style="double">
        <color auto="1"/>
      </bottom>
      <diagonal/>
    </border>
    <border>
      <left style="thin">
        <color theme="0"/>
      </left>
      <right/>
      <top/>
      <bottom style="double">
        <color auto="1"/>
      </bottom>
      <diagonal/>
    </border>
    <border>
      <left/>
      <right/>
      <top/>
      <bottom style="double">
        <color auto="1"/>
      </bottom>
      <diagonal/>
    </border>
    <border>
      <left/>
      <right/>
      <top style="double">
        <color auto="1"/>
      </top>
      <bottom/>
      <diagonal/>
    </border>
    <border>
      <left/>
      <right style="thin">
        <color theme="0"/>
      </right>
      <top style="double">
        <color auto="1"/>
      </top>
      <bottom/>
      <diagonal/>
    </border>
    <border>
      <left/>
      <right style="thin">
        <color theme="0"/>
      </right>
      <top style="double">
        <color auto="1"/>
      </top>
      <bottom style="thin">
        <color theme="0"/>
      </bottom>
      <diagonal/>
    </border>
    <border>
      <left style="thin">
        <color theme="0"/>
      </left>
      <right style="thin">
        <color theme="0"/>
      </right>
      <top style="double">
        <color auto="1"/>
      </top>
      <bottom style="thin">
        <color theme="0"/>
      </bottom>
      <diagonal/>
    </border>
    <border>
      <left style="thin">
        <color theme="0"/>
      </left>
      <right/>
      <top style="double">
        <color auto="1"/>
      </top>
      <bottom style="thin">
        <color theme="0"/>
      </bottom>
      <diagonal/>
    </border>
    <border>
      <left/>
      <right/>
      <top style="double">
        <color auto="1"/>
      </top>
      <bottom style="thin">
        <color theme="0"/>
      </bottom>
      <diagonal/>
    </border>
  </borders>
  <cellStyleXfs count="30">
    <xf numFmtId="0" fontId="0" fillId="0" borderId="0">
      <alignment vertical="center"/>
    </xf>
    <xf numFmtId="176" fontId="1" fillId="0" borderId="0" applyFont="0" applyFill="0" applyBorder="0" applyAlignment="0" applyProtection="0">
      <alignment vertical="center"/>
    </xf>
    <xf numFmtId="38" fontId="1" fillId="0" borderId="0" applyFont="0" applyFill="0" applyBorder="0" applyAlignment="0" applyProtection="0">
      <alignment vertical="center"/>
    </xf>
    <xf numFmtId="9"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6" fontId="1" fillId="0" borderId="0" applyFont="0" applyFill="0" applyBorder="0" applyAlignment="0" applyProtection="0">
      <alignment vertical="center"/>
    </xf>
    <xf numFmtId="0" fontId="10" fillId="0" borderId="0" applyNumberFormat="0" applyFill="0" applyBorder="0" applyAlignment="0" applyProtection="0">
      <alignment vertical="center"/>
    </xf>
  </cellStyleXfs>
  <cellXfs count="108">
    <xf numFmtId="0" fontId="0" fillId="0" borderId="0" xfId="0">
      <alignment vertical="center"/>
    </xf>
    <xf numFmtId="14" fontId="0" fillId="0" borderId="0" xfId="0" applyNumberFormat="1">
      <alignment vertical="center"/>
    </xf>
    <xf numFmtId="0" fontId="5" fillId="0" borderId="0" xfId="0" applyFont="1">
      <alignment vertical="center"/>
    </xf>
    <xf numFmtId="0" fontId="7" fillId="2" borderId="1" xfId="0" applyFont="1" applyFill="1" applyBorder="1" applyAlignment="1">
      <alignment horizontal="left" vertical="center" indent="1"/>
    </xf>
    <xf numFmtId="0" fontId="6" fillId="2" borderId="1" xfId="0" applyFont="1" applyFill="1" applyBorder="1" applyAlignment="1">
      <alignment horizontal="left" vertical="center" indent="1"/>
    </xf>
    <xf numFmtId="179" fontId="5" fillId="2" borderId="1" xfId="0" applyNumberFormat="1" applyFont="1" applyFill="1" applyBorder="1">
      <alignment vertical="center"/>
    </xf>
    <xf numFmtId="179" fontId="5" fillId="2" borderId="4" xfId="0" applyNumberFormat="1" applyFont="1" applyFill="1" applyBorder="1">
      <alignment vertical="center"/>
    </xf>
    <xf numFmtId="0" fontId="7" fillId="2" borderId="10" xfId="0" applyFont="1" applyFill="1" applyBorder="1" applyAlignment="1">
      <alignment horizontal="left" vertical="center" indent="1"/>
    </xf>
    <xf numFmtId="0" fontId="4" fillId="2" borderId="13" xfId="0" applyFont="1" applyFill="1" applyBorder="1">
      <alignment vertical="center"/>
    </xf>
    <xf numFmtId="0" fontId="3" fillId="2" borderId="13" xfId="0" applyFont="1" applyFill="1" applyBorder="1" applyAlignment="1">
      <alignment horizontal="left" vertical="center"/>
    </xf>
    <xf numFmtId="0" fontId="6" fillId="2" borderId="10" xfId="0" applyFont="1" applyFill="1" applyBorder="1" applyAlignment="1">
      <alignment horizontal="left" vertical="center" indent="1"/>
    </xf>
    <xf numFmtId="179" fontId="5" fillId="2" borderId="13" xfId="0" applyNumberFormat="1" applyFont="1" applyFill="1" applyBorder="1">
      <alignment vertical="center"/>
    </xf>
    <xf numFmtId="180" fontId="5" fillId="0" borderId="2" xfId="2" applyNumberFormat="1" applyFont="1" applyFill="1" applyBorder="1">
      <alignment vertical="center"/>
    </xf>
    <xf numFmtId="180" fontId="5" fillId="0" borderId="3" xfId="2" applyNumberFormat="1" applyFont="1" applyFill="1" applyBorder="1">
      <alignment vertical="center"/>
    </xf>
    <xf numFmtId="180" fontId="5" fillId="0" borderId="11" xfId="2" applyNumberFormat="1" applyFont="1" applyFill="1" applyBorder="1">
      <alignment vertical="center"/>
    </xf>
    <xf numFmtId="180" fontId="5" fillId="0" borderId="12" xfId="2" applyNumberFormat="1" applyFont="1" applyFill="1" applyBorder="1">
      <alignment vertical="center"/>
    </xf>
    <xf numFmtId="180" fontId="5" fillId="0" borderId="14" xfId="1" applyNumberFormat="1" applyFont="1" applyFill="1" applyBorder="1">
      <alignment vertical="center"/>
    </xf>
    <xf numFmtId="180" fontId="5" fillId="0" borderId="2" xfId="1" applyNumberFormat="1" applyFont="1" applyFill="1" applyBorder="1">
      <alignment vertical="center"/>
    </xf>
    <xf numFmtId="180" fontId="5" fillId="0" borderId="3" xfId="1" applyNumberFormat="1" applyFont="1" applyFill="1" applyBorder="1">
      <alignment vertical="center"/>
    </xf>
    <xf numFmtId="180" fontId="5" fillId="0" borderId="5" xfId="1" applyNumberFormat="1" applyFont="1" applyFill="1" applyBorder="1">
      <alignment vertical="center"/>
    </xf>
    <xf numFmtId="180" fontId="5" fillId="0" borderId="6" xfId="1" applyNumberFormat="1" applyFont="1" applyFill="1" applyBorder="1">
      <alignment vertical="center"/>
    </xf>
    <xf numFmtId="180" fontId="5" fillId="0" borderId="15" xfId="1" applyNumberFormat="1" applyFont="1" applyFill="1" applyBorder="1">
      <alignment vertical="center"/>
    </xf>
    <xf numFmtId="180" fontId="5" fillId="0" borderId="0" xfId="0" applyNumberFormat="1" applyFont="1">
      <alignment vertical="center"/>
    </xf>
    <xf numFmtId="180" fontId="5" fillId="0" borderId="1" xfId="1" applyNumberFormat="1" applyFont="1" applyFill="1" applyBorder="1">
      <alignment vertical="center"/>
    </xf>
    <xf numFmtId="180" fontId="5" fillId="0" borderId="4" xfId="1" applyNumberFormat="1" applyFont="1" applyFill="1" applyBorder="1">
      <alignment vertical="center"/>
    </xf>
    <xf numFmtId="180" fontId="5" fillId="0" borderId="16" xfId="1" applyNumberFormat="1" applyFont="1" applyFill="1" applyBorder="1">
      <alignment vertical="center"/>
    </xf>
    <xf numFmtId="180" fontId="5" fillId="0" borderId="17" xfId="1" applyNumberFormat="1" applyFont="1" applyFill="1" applyBorder="1">
      <alignment vertical="center"/>
    </xf>
    <xf numFmtId="180" fontId="5" fillId="0" borderId="18" xfId="1" applyNumberFormat="1" applyFont="1" applyFill="1" applyBorder="1">
      <alignment vertical="center"/>
    </xf>
    <xf numFmtId="180" fontId="5" fillId="0" borderId="1" xfId="2" applyNumberFormat="1" applyFont="1" applyFill="1" applyBorder="1">
      <alignment vertical="center"/>
    </xf>
    <xf numFmtId="180" fontId="5" fillId="0" borderId="10" xfId="2" applyNumberFormat="1" applyFont="1" applyFill="1" applyBorder="1">
      <alignment vertical="center"/>
    </xf>
    <xf numFmtId="180" fontId="5" fillId="0" borderId="17" xfId="2" applyNumberFormat="1" applyFont="1" applyFill="1" applyBorder="1">
      <alignment vertical="center"/>
    </xf>
    <xf numFmtId="180" fontId="5" fillId="0" borderId="20" xfId="2" applyNumberFormat="1" applyFont="1" applyFill="1" applyBorder="1">
      <alignment vertical="center"/>
    </xf>
    <xf numFmtId="180" fontId="5" fillId="0" borderId="13" xfId="1" applyNumberFormat="1" applyFont="1" applyFill="1" applyBorder="1">
      <alignment vertical="center"/>
    </xf>
    <xf numFmtId="0" fontId="0" fillId="0" borderId="0" xfId="0" applyAlignment="1">
      <alignment horizontal="left" vertical="center" indent="2"/>
    </xf>
    <xf numFmtId="0" fontId="5" fillId="0" borderId="0" xfId="0" applyFont="1" applyAlignment="1">
      <alignment horizontal="left" vertical="center" indent="2"/>
    </xf>
    <xf numFmtId="180" fontId="9" fillId="0" borderId="0" xfId="0" applyNumberFormat="1" applyFont="1">
      <alignment vertical="center"/>
    </xf>
    <xf numFmtId="0" fontId="5" fillId="0" borderId="2" xfId="2" applyNumberFormat="1" applyFont="1" applyFill="1" applyBorder="1">
      <alignment vertical="center"/>
    </xf>
    <xf numFmtId="0" fontId="5" fillId="0" borderId="3" xfId="2" applyNumberFormat="1" applyFont="1" applyFill="1" applyBorder="1">
      <alignment vertical="center"/>
    </xf>
    <xf numFmtId="0" fontId="5" fillId="0" borderId="17" xfId="2" applyNumberFormat="1" applyFont="1" applyFill="1" applyBorder="1">
      <alignment vertical="center"/>
    </xf>
    <xf numFmtId="0" fontId="5" fillId="0" borderId="1" xfId="2" applyNumberFormat="1" applyFont="1" applyFill="1" applyBorder="1">
      <alignment vertical="center"/>
    </xf>
    <xf numFmtId="0" fontId="5" fillId="0" borderId="11" xfId="2" applyNumberFormat="1" applyFont="1" applyFill="1" applyBorder="1">
      <alignment vertical="center"/>
    </xf>
    <xf numFmtId="0" fontId="5" fillId="0" borderId="12" xfId="2" applyNumberFormat="1" applyFont="1" applyFill="1" applyBorder="1">
      <alignment vertical="center"/>
    </xf>
    <xf numFmtId="0" fontId="5" fillId="0" borderId="20" xfId="2" applyNumberFormat="1" applyFont="1" applyFill="1" applyBorder="1">
      <alignment vertical="center"/>
    </xf>
    <xf numFmtId="0" fontId="5" fillId="0" borderId="10" xfId="2" applyNumberFormat="1" applyFont="1" applyFill="1" applyBorder="1">
      <alignment vertical="center"/>
    </xf>
    <xf numFmtId="183" fontId="3" fillId="2" borderId="27" xfId="0" applyNumberFormat="1" applyFont="1" applyFill="1" applyBorder="1">
      <alignment vertical="center"/>
    </xf>
    <xf numFmtId="0" fontId="11" fillId="3" borderId="21" xfId="0" applyFont="1" applyFill="1" applyBorder="1">
      <alignment vertical="center"/>
    </xf>
    <xf numFmtId="177" fontId="11" fillId="3" borderId="22" xfId="0" applyNumberFormat="1" applyFont="1" applyFill="1" applyBorder="1">
      <alignment vertical="center"/>
    </xf>
    <xf numFmtId="177" fontId="11" fillId="3" borderId="23" xfId="0" applyNumberFormat="1" applyFont="1" applyFill="1" applyBorder="1">
      <alignment vertical="center"/>
    </xf>
    <xf numFmtId="177" fontId="11" fillId="3" borderId="24" xfId="0" applyNumberFormat="1" applyFont="1" applyFill="1" applyBorder="1">
      <alignment vertical="center"/>
    </xf>
    <xf numFmtId="178" fontId="11" fillId="3" borderId="21" xfId="0" applyNumberFormat="1" applyFont="1" applyFill="1" applyBorder="1">
      <alignment vertical="center"/>
    </xf>
    <xf numFmtId="178" fontId="11" fillId="3" borderId="23" xfId="0" applyNumberFormat="1" applyFont="1" applyFill="1" applyBorder="1">
      <alignment vertical="center"/>
    </xf>
    <xf numFmtId="178" fontId="11" fillId="3" borderId="24" xfId="0" applyNumberFormat="1" applyFont="1" applyFill="1" applyBorder="1">
      <alignment vertical="center"/>
    </xf>
    <xf numFmtId="0" fontId="12" fillId="0" borderId="0" xfId="0" applyFont="1">
      <alignment vertical="center"/>
    </xf>
    <xf numFmtId="10" fontId="12" fillId="2" borderId="26" xfId="3" applyNumberFormat="1" applyFont="1" applyFill="1" applyBorder="1">
      <alignment vertical="center"/>
    </xf>
    <xf numFmtId="0" fontId="12" fillId="2" borderId="25" xfId="0" applyFont="1" applyFill="1" applyBorder="1">
      <alignment vertical="center"/>
    </xf>
    <xf numFmtId="0" fontId="12" fillId="2" borderId="26" xfId="0" applyFont="1" applyFill="1" applyBorder="1">
      <alignment vertical="center"/>
    </xf>
    <xf numFmtId="0" fontId="12" fillId="0" borderId="0" xfId="0" applyFont="1" applyAlignment="1">
      <alignment horizontal="left" vertical="center" indent="2"/>
    </xf>
    <xf numFmtId="184" fontId="7" fillId="2" borderId="1" xfId="0" applyNumberFormat="1" applyFont="1" applyFill="1" applyBorder="1" applyAlignment="1">
      <alignment horizontal="left" vertical="center" indent="1"/>
    </xf>
    <xf numFmtId="10" fontId="5" fillId="0" borderId="0" xfId="3" applyNumberFormat="1" applyFont="1">
      <alignment vertical="center"/>
    </xf>
    <xf numFmtId="10" fontId="5" fillId="0" borderId="0" xfId="0" applyNumberFormat="1" applyFont="1">
      <alignment vertical="center"/>
    </xf>
    <xf numFmtId="185" fontId="7" fillId="2" borderId="1" xfId="0" applyNumberFormat="1" applyFont="1" applyFill="1" applyBorder="1" applyAlignment="1">
      <alignment horizontal="left" vertical="center" indent="1"/>
    </xf>
    <xf numFmtId="181" fontId="5" fillId="0" borderId="0" xfId="2" applyNumberFormat="1" applyFont="1">
      <alignment vertical="center"/>
    </xf>
    <xf numFmtId="181" fontId="5" fillId="0" borderId="0" xfId="0" applyNumberFormat="1" applyFont="1">
      <alignment vertical="center"/>
    </xf>
    <xf numFmtId="182" fontId="5" fillId="0" borderId="0" xfId="0" applyNumberFormat="1" applyFont="1">
      <alignment vertical="center"/>
    </xf>
    <xf numFmtId="10" fontId="12" fillId="2" borderId="14" xfId="3" applyNumberFormat="1" applyFont="1" applyFill="1" applyBorder="1">
      <alignment vertical="center"/>
    </xf>
    <xf numFmtId="180" fontId="12" fillId="2" borderId="15" xfId="2" applyNumberFormat="1" applyFont="1" applyFill="1" applyBorder="1">
      <alignment vertical="center"/>
    </xf>
    <xf numFmtId="180" fontId="12" fillId="2" borderId="16" xfId="2" applyNumberFormat="1" applyFont="1" applyFill="1" applyBorder="1">
      <alignment vertical="center"/>
    </xf>
    <xf numFmtId="10" fontId="12" fillId="2" borderId="13" xfId="3" applyNumberFormat="1" applyFont="1" applyFill="1" applyBorder="1">
      <alignment vertical="center"/>
    </xf>
    <xf numFmtId="180" fontId="12" fillId="2" borderId="14" xfId="1" applyNumberFormat="1" applyFont="1" applyFill="1" applyBorder="1">
      <alignment vertical="center"/>
    </xf>
    <xf numFmtId="180" fontId="12" fillId="2" borderId="15" xfId="1" applyNumberFormat="1" applyFont="1" applyFill="1" applyBorder="1">
      <alignment vertical="center"/>
    </xf>
    <xf numFmtId="180" fontId="12" fillId="2" borderId="16" xfId="1" applyNumberFormat="1" applyFont="1" applyFill="1" applyBorder="1">
      <alignment vertical="center"/>
    </xf>
    <xf numFmtId="180" fontId="12" fillId="2" borderId="13" xfId="1" applyNumberFormat="1" applyFont="1" applyFill="1" applyBorder="1">
      <alignment vertical="center"/>
    </xf>
    <xf numFmtId="0" fontId="13" fillId="0" borderId="0" xfId="0" applyFont="1">
      <alignment vertical="center"/>
    </xf>
    <xf numFmtId="0" fontId="11" fillId="3" borderId="7" xfId="0" applyFont="1" applyFill="1" applyBorder="1">
      <alignment vertical="center"/>
    </xf>
    <xf numFmtId="177" fontId="11" fillId="3" borderId="8" xfId="0" applyNumberFormat="1" applyFont="1" applyFill="1" applyBorder="1">
      <alignment vertical="center"/>
    </xf>
    <xf numFmtId="177" fontId="11" fillId="3" borderId="9" xfId="0" applyNumberFormat="1" applyFont="1" applyFill="1" applyBorder="1">
      <alignment vertical="center"/>
    </xf>
    <xf numFmtId="177" fontId="11" fillId="3" borderId="19" xfId="0" applyNumberFormat="1" applyFont="1" applyFill="1" applyBorder="1">
      <alignment vertical="center"/>
    </xf>
    <xf numFmtId="178" fontId="11" fillId="3" borderId="7" xfId="0" applyNumberFormat="1" applyFont="1" applyFill="1" applyBorder="1">
      <alignment vertical="center"/>
    </xf>
    <xf numFmtId="178" fontId="11" fillId="3" borderId="9" xfId="0" applyNumberFormat="1" applyFont="1" applyFill="1" applyBorder="1">
      <alignment vertical="center"/>
    </xf>
    <xf numFmtId="178" fontId="11" fillId="3" borderId="19" xfId="0" applyNumberFormat="1" applyFont="1" applyFill="1" applyBorder="1">
      <alignment vertical="center"/>
    </xf>
    <xf numFmtId="180" fontId="12" fillId="0" borderId="0" xfId="2" applyNumberFormat="1" applyFont="1" applyBorder="1">
      <alignment vertical="center"/>
    </xf>
    <xf numFmtId="180" fontId="12" fillId="0" borderId="0" xfId="2" applyNumberFormat="1" applyFont="1">
      <alignment vertical="center"/>
    </xf>
    <xf numFmtId="0" fontId="12" fillId="0" borderId="0" xfId="0" applyFont="1" applyAlignment="1">
      <alignment horizontal="left" vertical="center"/>
    </xf>
    <xf numFmtId="38" fontId="12" fillId="0" borderId="0" xfId="2" applyFont="1">
      <alignment vertical="center"/>
    </xf>
    <xf numFmtId="0" fontId="14" fillId="0" borderId="0" xfId="0" applyFont="1">
      <alignment vertical="center"/>
    </xf>
    <xf numFmtId="38" fontId="5" fillId="0" borderId="1" xfId="2" applyFont="1" applyFill="1" applyBorder="1">
      <alignment vertical="center"/>
    </xf>
    <xf numFmtId="0" fontId="0" fillId="0" borderId="0" xfId="0" applyAlignment="1">
      <alignment horizontal="left" vertical="center" indent="3"/>
    </xf>
    <xf numFmtId="0" fontId="0" fillId="0" borderId="0" xfId="0" applyAlignment="1">
      <alignment horizontal="left" vertical="center" indent="4"/>
    </xf>
    <xf numFmtId="0" fontId="10" fillId="0" borderId="0" xfId="29" applyAlignment="1">
      <alignment horizontal="left" vertical="center" indent="4"/>
    </xf>
    <xf numFmtId="180" fontId="12" fillId="0" borderId="0" xfId="0" applyNumberFormat="1" applyFont="1">
      <alignment vertical="center"/>
    </xf>
    <xf numFmtId="0" fontId="11" fillId="3" borderId="0" xfId="0" applyFont="1" applyFill="1" applyAlignment="1">
      <alignment horizontal="left" vertical="center" indent="2"/>
    </xf>
    <xf numFmtId="0" fontId="11" fillId="3" borderId="0" xfId="0" applyFont="1" applyFill="1">
      <alignment vertical="center"/>
    </xf>
    <xf numFmtId="0" fontId="11" fillId="4" borderId="0" xfId="0" applyFont="1" applyFill="1" applyAlignment="1">
      <alignment horizontal="left" vertical="center" indent="2"/>
    </xf>
    <xf numFmtId="0" fontId="11" fillId="4" borderId="0" xfId="0" applyFont="1" applyFill="1">
      <alignment vertical="center"/>
    </xf>
    <xf numFmtId="0" fontId="7" fillId="2" borderId="21" xfId="0" applyFont="1" applyFill="1" applyBorder="1" applyAlignment="1">
      <alignment horizontal="left" vertical="center" indent="1"/>
    </xf>
    <xf numFmtId="180" fontId="5" fillId="0" borderId="23" xfId="2" applyNumberFormat="1" applyFont="1" applyFill="1" applyBorder="1">
      <alignment vertical="center"/>
    </xf>
    <xf numFmtId="180" fontId="5" fillId="0" borderId="24" xfId="2" applyNumberFormat="1" applyFont="1" applyFill="1" applyBorder="1">
      <alignment vertical="center"/>
    </xf>
    <xf numFmtId="0" fontId="3" fillId="2" borderId="27" xfId="0" applyFont="1" applyFill="1" applyBorder="1">
      <alignment vertical="center"/>
    </xf>
    <xf numFmtId="10" fontId="12" fillId="2" borderId="28" xfId="3" applyNumberFormat="1" applyFont="1" applyFill="1" applyBorder="1">
      <alignment vertical="center"/>
    </xf>
    <xf numFmtId="10" fontId="12" fillId="2" borderId="29" xfId="3" applyNumberFormat="1" applyFont="1" applyFill="1" applyBorder="1">
      <alignment vertical="center"/>
    </xf>
    <xf numFmtId="10" fontId="12" fillId="2" borderId="30" xfId="3" applyNumberFormat="1" applyFont="1" applyFill="1" applyBorder="1">
      <alignment vertical="center"/>
    </xf>
    <xf numFmtId="10" fontId="12" fillId="2" borderId="27" xfId="3" applyNumberFormat="1" applyFont="1" applyFill="1" applyBorder="1">
      <alignment vertical="center"/>
    </xf>
    <xf numFmtId="0" fontId="7" fillId="2" borderId="4" xfId="0" applyFont="1" applyFill="1" applyBorder="1" applyAlignment="1">
      <alignment horizontal="left" vertical="center" indent="1"/>
    </xf>
    <xf numFmtId="180" fontId="5" fillId="0" borderId="5" xfId="2" applyNumberFormat="1" applyFont="1" applyFill="1" applyBorder="1">
      <alignment vertical="center"/>
    </xf>
    <xf numFmtId="186" fontId="5" fillId="0" borderId="5" xfId="3" applyNumberFormat="1" applyFont="1" applyFill="1" applyBorder="1">
      <alignment vertical="center"/>
    </xf>
    <xf numFmtId="9" fontId="5" fillId="0" borderId="21" xfId="3" applyFont="1" applyFill="1" applyBorder="1">
      <alignment vertical="center"/>
    </xf>
    <xf numFmtId="0" fontId="10" fillId="0" borderId="0" xfId="29">
      <alignment vertical="center"/>
    </xf>
    <xf numFmtId="0" fontId="0" fillId="0" borderId="0" xfId="0" applyAlignment="1">
      <alignment horizontal="center" vertical="center"/>
    </xf>
  </cellXfs>
  <cellStyles count="30">
    <cellStyle name="パーセント" xfId="3" builtinId="5"/>
    <cellStyle name="ハイパーリンク" xfId="29" builtinId="8"/>
    <cellStyle name="桁区切り" xfId="2" builtinId="6"/>
    <cellStyle name="通貨" xfId="1" builtinId="7"/>
    <cellStyle name="通貨 2" xfId="4" xr:uid="{09DC691E-2AB2-4482-B60F-04C9DC746ECC}"/>
    <cellStyle name="通貨 2 10" xfId="13" xr:uid="{910F5FC3-14BF-4C40-B320-D6D74CC7D059}"/>
    <cellStyle name="通貨 2 11" xfId="14" xr:uid="{8C51DE4E-DAC6-4A9E-9361-26FC84491867}"/>
    <cellStyle name="通貨 2 12" xfId="15" xr:uid="{885632D7-2819-4C1A-9A1F-F94606E1987E}"/>
    <cellStyle name="通貨 2 13" xfId="16" xr:uid="{4A0C48EC-C7B5-4AC3-A82C-60C8C248C32F}"/>
    <cellStyle name="通貨 2 14" xfId="17" xr:uid="{4360189C-5BFA-4227-8DFD-494E57B95ACE}"/>
    <cellStyle name="通貨 2 15" xfId="18" xr:uid="{D44F4818-9F64-48FA-9DA1-B6DB61422CE7}"/>
    <cellStyle name="通貨 2 16" xfId="19" xr:uid="{C763EAD9-8953-41F5-B5E8-3077DF51E41C}"/>
    <cellStyle name="通貨 2 17" xfId="20" xr:uid="{616026B3-BD1E-44F3-9FB5-C3DAC73C5D5D}"/>
    <cellStyle name="通貨 2 18" xfId="21" xr:uid="{93044FE9-0693-4009-A4CB-05D842329A3D}"/>
    <cellStyle name="通貨 2 18 2" xfId="23" xr:uid="{2AAB6A2A-689E-4390-9469-5C305C850337}"/>
    <cellStyle name="通貨 2 19" xfId="22" xr:uid="{80AFCCB4-4BF4-492E-9833-D2AB9384B3B0}"/>
    <cellStyle name="通貨 2 2" xfId="5" xr:uid="{85C79386-2C44-4367-B6B6-C852880E93A1}"/>
    <cellStyle name="通貨 2 20" xfId="24" xr:uid="{608646ED-9E07-4A5D-A24C-D706C7B859B7}"/>
    <cellStyle name="通貨 2 21" xfId="25" xr:uid="{C128E3CC-0766-475E-9A5D-3EDE284C1B95}"/>
    <cellStyle name="通貨 2 22" xfId="26" xr:uid="{ED704698-FB92-49A9-ADB6-4F32A5F19587}"/>
    <cellStyle name="通貨 2 23" xfId="27" xr:uid="{346E06F1-195F-424A-93F4-4B819CF72223}"/>
    <cellStyle name="通貨 2 24" xfId="28" xr:uid="{2DBC2AD3-92E5-4913-97FE-CF568495016D}"/>
    <cellStyle name="通貨 2 3" xfId="6" xr:uid="{FA82A705-AFB0-4AB4-B89F-D6F2E272EC1E}"/>
    <cellStyle name="通貨 2 4" xfId="7" xr:uid="{9839173B-CC96-46C5-B013-4E46035139C1}"/>
    <cellStyle name="通貨 2 5" xfId="8" xr:uid="{FD9F1993-376E-4DDF-8AB5-AF034DE9958E}"/>
    <cellStyle name="通貨 2 6" xfId="9" xr:uid="{3300786A-CF6D-45AD-94A0-72C118628799}"/>
    <cellStyle name="通貨 2 7" xfId="10" xr:uid="{8023FCD7-08AC-4FBB-B8EE-F3C2A65B9455}"/>
    <cellStyle name="通貨 2 8" xfId="11" xr:uid="{70D0F801-A956-4610-8CB2-8D3427EFBF1B}"/>
    <cellStyle name="通貨 2 9" xfId="12" xr:uid="{17B71CB2-5898-4224-B586-D1A45D8E9FF1}"/>
    <cellStyle name="標準" xfId="0" builtinId="0"/>
  </cellStyles>
  <dxfs count="60">
    <dxf>
      <fill>
        <patternFill>
          <bgColor rgb="FFFFE7FF"/>
        </patternFill>
      </fill>
    </dxf>
    <dxf>
      <fill>
        <patternFill>
          <bgColor theme="8" tint="0.79998168889431442"/>
        </patternFill>
      </fill>
    </dxf>
    <dxf>
      <fill>
        <patternFill>
          <bgColor theme="0" tint="-0.14996795556505021"/>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theme="0" tint="-0.14996795556505021"/>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theme="0" tint="-0.14996795556505021"/>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theme="0" tint="-0.14996795556505021"/>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numFmt numFmtId="19" formatCode="yyyy/m/d"/>
    </dxf>
    <dxf>
      <numFmt numFmtId="0" formatCode="General"/>
    </dxf>
    <dxf>
      <numFmt numFmtId="19" formatCode="yyyy/m/d"/>
    </dxf>
    <dxf>
      <numFmt numFmtId="0" formatCode="General"/>
    </dxf>
    <dxf>
      <numFmt numFmtId="19"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
      <numFmt numFmtId="0" formatCode="General"/>
    </dxf>
  </dxfs>
  <tableStyles count="0" defaultTableStyle="TableStyleMedium2" defaultPivotStyle="PivotStyleLight16"/>
  <colors>
    <mruColors>
      <color rgb="FFFFE7FF"/>
      <color rgb="FFFFFE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connections" Target="connections.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22/10/relationships/richValueRel" Target="richData/richValueRel.xml"/></Relationships>
</file>

<file path=xl/drawings/drawing1.xml><?xml version="1.0" encoding="utf-8"?>
<xdr:wsDr xmlns:xdr="http://schemas.openxmlformats.org/drawingml/2006/spreadsheetDrawing" xmlns:a="http://schemas.openxmlformats.org/drawingml/2006/main">
  <xdr:twoCellAnchor>
    <xdr:from>
      <xdr:col>8</xdr:col>
      <xdr:colOff>514350</xdr:colOff>
      <xdr:row>21</xdr:row>
      <xdr:rowOff>9525</xdr:rowOff>
    </xdr:from>
    <xdr:to>
      <xdr:col>11</xdr:col>
      <xdr:colOff>152400</xdr:colOff>
      <xdr:row>25</xdr:row>
      <xdr:rowOff>47625</xdr:rowOff>
    </xdr:to>
    <xdr:sp macro="" textlink="">
      <xdr:nvSpPr>
        <xdr:cNvPr id="5" name="四角形: 角を丸くする 4">
          <a:extLst>
            <a:ext uri="{FF2B5EF4-FFF2-40B4-BE49-F238E27FC236}">
              <a16:creationId xmlns:a16="http://schemas.microsoft.com/office/drawing/2014/main" id="{E52E8CF1-7FCA-067B-7A54-238D129BBD37}"/>
            </a:ext>
          </a:extLst>
        </xdr:cNvPr>
        <xdr:cNvSpPr/>
      </xdr:nvSpPr>
      <xdr:spPr>
        <a:xfrm>
          <a:off x="6000750" y="5581650"/>
          <a:ext cx="1695450" cy="9906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571499</xdr:colOff>
      <xdr:row>25</xdr:row>
      <xdr:rowOff>219075</xdr:rowOff>
    </xdr:from>
    <xdr:to>
      <xdr:col>11</xdr:col>
      <xdr:colOff>114300</xdr:colOff>
      <xdr:row>27</xdr:row>
      <xdr:rowOff>19050</xdr:rowOff>
    </xdr:to>
    <xdr:sp macro="" textlink="">
      <xdr:nvSpPr>
        <xdr:cNvPr id="7" name="四角形: 角を丸くする 6">
          <a:extLst>
            <a:ext uri="{FF2B5EF4-FFF2-40B4-BE49-F238E27FC236}">
              <a16:creationId xmlns:a16="http://schemas.microsoft.com/office/drawing/2014/main" id="{47429906-712D-6046-E704-EB5A859A3705}"/>
            </a:ext>
          </a:extLst>
        </xdr:cNvPr>
        <xdr:cNvSpPr/>
      </xdr:nvSpPr>
      <xdr:spPr>
        <a:xfrm>
          <a:off x="6057899" y="6743700"/>
          <a:ext cx="1600201" cy="27622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581025</xdr:colOff>
      <xdr:row>44</xdr:row>
      <xdr:rowOff>133350</xdr:rowOff>
    </xdr:from>
    <xdr:to>
      <xdr:col>4</xdr:col>
      <xdr:colOff>104775</xdr:colOff>
      <xdr:row>45</xdr:row>
      <xdr:rowOff>85725</xdr:rowOff>
    </xdr:to>
    <xdr:sp macro="" textlink="">
      <xdr:nvSpPr>
        <xdr:cNvPr id="8" name="四角形: 角を丸くする 7">
          <a:extLst>
            <a:ext uri="{FF2B5EF4-FFF2-40B4-BE49-F238E27FC236}">
              <a16:creationId xmlns:a16="http://schemas.microsoft.com/office/drawing/2014/main" id="{6DDF8594-65D7-EF2A-E072-88D3BA25FBED}"/>
            </a:ext>
          </a:extLst>
        </xdr:cNvPr>
        <xdr:cNvSpPr/>
      </xdr:nvSpPr>
      <xdr:spPr>
        <a:xfrm>
          <a:off x="1952625" y="11182350"/>
          <a:ext cx="895350" cy="1905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129841</xdr:colOff>
      <xdr:row>39</xdr:row>
      <xdr:rowOff>187492</xdr:rowOff>
    </xdr:from>
    <xdr:to>
      <xdr:col>11</xdr:col>
      <xdr:colOff>352425</xdr:colOff>
      <xdr:row>41</xdr:row>
      <xdr:rowOff>76200</xdr:rowOff>
    </xdr:to>
    <xdr:sp macro="" textlink="">
      <xdr:nvSpPr>
        <xdr:cNvPr id="9" name="四角形: 角を丸くする 8">
          <a:extLst>
            <a:ext uri="{FF2B5EF4-FFF2-40B4-BE49-F238E27FC236}">
              <a16:creationId xmlns:a16="http://schemas.microsoft.com/office/drawing/2014/main" id="{5ED60E4F-B51D-D40E-6C15-1BFE0F067B6B}"/>
            </a:ext>
          </a:extLst>
        </xdr:cNvPr>
        <xdr:cNvSpPr/>
      </xdr:nvSpPr>
      <xdr:spPr>
        <a:xfrm>
          <a:off x="6987841" y="10045867"/>
          <a:ext cx="908384" cy="364958"/>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583531</xdr:colOff>
      <xdr:row>48</xdr:row>
      <xdr:rowOff>38099</xdr:rowOff>
    </xdr:from>
    <xdr:to>
      <xdr:col>6</xdr:col>
      <xdr:colOff>638175</xdr:colOff>
      <xdr:row>49</xdr:row>
      <xdr:rowOff>95249</xdr:rowOff>
    </xdr:to>
    <xdr:sp macro="" textlink="">
      <xdr:nvSpPr>
        <xdr:cNvPr id="10" name="四角形: 角を丸くする 9">
          <a:extLst>
            <a:ext uri="{FF2B5EF4-FFF2-40B4-BE49-F238E27FC236}">
              <a16:creationId xmlns:a16="http://schemas.microsoft.com/office/drawing/2014/main" id="{C68B2DC7-C8C6-CB2D-9054-62D5C40E09A1}"/>
            </a:ext>
          </a:extLst>
        </xdr:cNvPr>
        <xdr:cNvSpPr/>
      </xdr:nvSpPr>
      <xdr:spPr>
        <a:xfrm>
          <a:off x="3326731" y="12039599"/>
          <a:ext cx="1426244" cy="29527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564481</xdr:colOff>
      <xdr:row>141</xdr:row>
      <xdr:rowOff>161924</xdr:rowOff>
    </xdr:from>
    <xdr:to>
      <xdr:col>9</xdr:col>
      <xdr:colOff>276225</xdr:colOff>
      <xdr:row>142</xdr:row>
      <xdr:rowOff>123824</xdr:rowOff>
    </xdr:to>
    <xdr:sp macro="" textlink="">
      <xdr:nvSpPr>
        <xdr:cNvPr id="11" name="四角形: 角を丸くする 10">
          <a:extLst>
            <a:ext uri="{FF2B5EF4-FFF2-40B4-BE49-F238E27FC236}">
              <a16:creationId xmlns:a16="http://schemas.microsoft.com/office/drawing/2014/main" id="{3B3E5CEC-1B86-2ED8-B380-4F20977FAAA1}"/>
            </a:ext>
          </a:extLst>
        </xdr:cNvPr>
        <xdr:cNvSpPr/>
      </xdr:nvSpPr>
      <xdr:spPr>
        <a:xfrm>
          <a:off x="6050881" y="34309049"/>
          <a:ext cx="397544" cy="20002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59655</xdr:colOff>
      <xdr:row>112</xdr:row>
      <xdr:rowOff>47624</xdr:rowOff>
    </xdr:from>
    <xdr:to>
      <xdr:col>4</xdr:col>
      <xdr:colOff>85725</xdr:colOff>
      <xdr:row>113</xdr:row>
      <xdr:rowOff>47625</xdr:rowOff>
    </xdr:to>
    <xdr:sp macro="" textlink="">
      <xdr:nvSpPr>
        <xdr:cNvPr id="14" name="四角形: 角を丸くする 13">
          <a:extLst>
            <a:ext uri="{FF2B5EF4-FFF2-40B4-BE49-F238E27FC236}">
              <a16:creationId xmlns:a16="http://schemas.microsoft.com/office/drawing/2014/main" id="{25655484-3957-8F30-0F70-A489A0C27540}"/>
            </a:ext>
          </a:extLst>
        </xdr:cNvPr>
        <xdr:cNvSpPr/>
      </xdr:nvSpPr>
      <xdr:spPr>
        <a:xfrm>
          <a:off x="1431255" y="25145999"/>
          <a:ext cx="1397670" cy="23812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5789</xdr:colOff>
      <xdr:row>167</xdr:row>
      <xdr:rowOff>139590</xdr:rowOff>
    </xdr:from>
    <xdr:to>
      <xdr:col>4</xdr:col>
      <xdr:colOff>216119</xdr:colOff>
      <xdr:row>168</xdr:row>
      <xdr:rowOff>95250</xdr:rowOff>
    </xdr:to>
    <xdr:sp macro="" textlink="">
      <xdr:nvSpPr>
        <xdr:cNvPr id="16" name="四角形: 角を丸くする 15">
          <a:extLst>
            <a:ext uri="{FF2B5EF4-FFF2-40B4-BE49-F238E27FC236}">
              <a16:creationId xmlns:a16="http://schemas.microsoft.com/office/drawing/2014/main" id="{505C68DB-FEEC-0867-9B56-5523A92D4505}"/>
            </a:ext>
          </a:extLst>
        </xdr:cNvPr>
        <xdr:cNvSpPr/>
      </xdr:nvSpPr>
      <xdr:spPr>
        <a:xfrm>
          <a:off x="1377389" y="40477965"/>
          <a:ext cx="1581930" cy="19378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12030</xdr:colOff>
      <xdr:row>129</xdr:row>
      <xdr:rowOff>123826</xdr:rowOff>
    </xdr:from>
    <xdr:to>
      <xdr:col>5</xdr:col>
      <xdr:colOff>123825</xdr:colOff>
      <xdr:row>130</xdr:row>
      <xdr:rowOff>57151</xdr:rowOff>
    </xdr:to>
    <xdr:sp macro="" textlink="">
      <xdr:nvSpPr>
        <xdr:cNvPr id="17" name="四角形: 角を丸くする 16">
          <a:extLst>
            <a:ext uri="{FF2B5EF4-FFF2-40B4-BE49-F238E27FC236}">
              <a16:creationId xmlns:a16="http://schemas.microsoft.com/office/drawing/2014/main" id="{77C797AB-F04E-B121-84F2-75EFED82801F}"/>
            </a:ext>
          </a:extLst>
        </xdr:cNvPr>
        <xdr:cNvSpPr/>
      </xdr:nvSpPr>
      <xdr:spPr>
        <a:xfrm>
          <a:off x="2069430" y="31413451"/>
          <a:ext cx="1483395" cy="1714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126331</xdr:colOff>
      <xdr:row>68</xdr:row>
      <xdr:rowOff>95250</xdr:rowOff>
    </xdr:from>
    <xdr:to>
      <xdr:col>3</xdr:col>
      <xdr:colOff>409575</xdr:colOff>
      <xdr:row>68</xdr:row>
      <xdr:rowOff>228600</xdr:rowOff>
    </xdr:to>
    <xdr:sp macro="" textlink="">
      <xdr:nvSpPr>
        <xdr:cNvPr id="2" name="四角形: 角を丸くする 1">
          <a:extLst>
            <a:ext uri="{FF2B5EF4-FFF2-40B4-BE49-F238E27FC236}">
              <a16:creationId xmlns:a16="http://schemas.microsoft.com/office/drawing/2014/main" id="{BE01F045-8B90-F4B6-6667-8D4FB54D5647}"/>
            </a:ext>
          </a:extLst>
        </xdr:cNvPr>
        <xdr:cNvSpPr/>
      </xdr:nvSpPr>
      <xdr:spPr>
        <a:xfrm>
          <a:off x="2183731" y="14954250"/>
          <a:ext cx="283244" cy="1333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276225</xdr:colOff>
      <xdr:row>69</xdr:row>
      <xdr:rowOff>9525</xdr:rowOff>
    </xdr:from>
    <xdr:to>
      <xdr:col>3</xdr:col>
      <xdr:colOff>581025</xdr:colOff>
      <xdr:row>70</xdr:row>
      <xdr:rowOff>190500</xdr:rowOff>
    </xdr:to>
    <xdr:sp macro="" textlink="">
      <xdr:nvSpPr>
        <xdr:cNvPr id="3" name="四角形: 角を丸くする 2">
          <a:extLst>
            <a:ext uri="{FF2B5EF4-FFF2-40B4-BE49-F238E27FC236}">
              <a16:creationId xmlns:a16="http://schemas.microsoft.com/office/drawing/2014/main" id="{600114BE-BC5E-E323-D1BC-20A1C5D7BE3A}"/>
            </a:ext>
          </a:extLst>
        </xdr:cNvPr>
        <xdr:cNvSpPr/>
      </xdr:nvSpPr>
      <xdr:spPr>
        <a:xfrm>
          <a:off x="2333625" y="15106650"/>
          <a:ext cx="304800" cy="4191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307305</xdr:colOff>
      <xdr:row>152</xdr:row>
      <xdr:rowOff>209549</xdr:rowOff>
    </xdr:from>
    <xdr:to>
      <xdr:col>3</xdr:col>
      <xdr:colOff>333375</xdr:colOff>
      <xdr:row>153</xdr:row>
      <xdr:rowOff>209550</xdr:rowOff>
    </xdr:to>
    <xdr:sp macro="" textlink="">
      <xdr:nvSpPr>
        <xdr:cNvPr id="4" name="四角形: 角を丸くする 3">
          <a:extLst>
            <a:ext uri="{FF2B5EF4-FFF2-40B4-BE49-F238E27FC236}">
              <a16:creationId xmlns:a16="http://schemas.microsoft.com/office/drawing/2014/main" id="{3A278865-3A68-CD46-E159-9DA6ED019E05}"/>
            </a:ext>
          </a:extLst>
        </xdr:cNvPr>
        <xdr:cNvSpPr/>
      </xdr:nvSpPr>
      <xdr:spPr>
        <a:xfrm>
          <a:off x="993105" y="36976049"/>
          <a:ext cx="1397670" cy="23812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114300</xdr:colOff>
      <xdr:row>114</xdr:row>
      <xdr:rowOff>161925</xdr:rowOff>
    </xdr:from>
    <xdr:to>
      <xdr:col>4</xdr:col>
      <xdr:colOff>495300</xdr:colOff>
      <xdr:row>117</xdr:row>
      <xdr:rowOff>152400</xdr:rowOff>
    </xdr:to>
    <xdr:sp macro="" textlink="">
      <xdr:nvSpPr>
        <xdr:cNvPr id="18" name="吹き出し: 角を丸めた四角形 17">
          <a:extLst>
            <a:ext uri="{FF2B5EF4-FFF2-40B4-BE49-F238E27FC236}">
              <a16:creationId xmlns:a16="http://schemas.microsoft.com/office/drawing/2014/main" id="{41606FAE-CCD5-EA4B-1006-66B9BEC11A3C}"/>
            </a:ext>
          </a:extLst>
        </xdr:cNvPr>
        <xdr:cNvSpPr/>
      </xdr:nvSpPr>
      <xdr:spPr>
        <a:xfrm>
          <a:off x="1485900" y="25736550"/>
          <a:ext cx="1752600" cy="704850"/>
        </a:xfrm>
        <a:prstGeom prst="wedgeRoundRectCallout">
          <a:avLst>
            <a:gd name="adj1" fmla="val -32477"/>
            <a:gd name="adj2" fmla="val -96959"/>
            <a:gd name="adj3" fmla="val 1666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選択して右クリック</a:t>
          </a:r>
        </a:p>
      </xdr:txBody>
    </xdr:sp>
    <xdr:clientData/>
  </xdr:twoCellAnchor>
  <xdr:twoCellAnchor>
    <xdr:from>
      <xdr:col>1</xdr:col>
      <xdr:colOff>333375</xdr:colOff>
      <xdr:row>155</xdr:row>
      <xdr:rowOff>28575</xdr:rowOff>
    </xdr:from>
    <xdr:to>
      <xdr:col>4</xdr:col>
      <xdr:colOff>28575</xdr:colOff>
      <xdr:row>158</xdr:row>
      <xdr:rowOff>19050</xdr:rowOff>
    </xdr:to>
    <xdr:sp macro="" textlink="">
      <xdr:nvSpPr>
        <xdr:cNvPr id="19" name="吹き出し: 角を丸めた四角形 18">
          <a:extLst>
            <a:ext uri="{FF2B5EF4-FFF2-40B4-BE49-F238E27FC236}">
              <a16:creationId xmlns:a16="http://schemas.microsoft.com/office/drawing/2014/main" id="{9D69A852-ABB6-5697-988D-4FA28CC9929B}"/>
            </a:ext>
          </a:extLst>
        </xdr:cNvPr>
        <xdr:cNvSpPr/>
      </xdr:nvSpPr>
      <xdr:spPr>
        <a:xfrm>
          <a:off x="1019175" y="37509450"/>
          <a:ext cx="1752600" cy="704850"/>
        </a:xfrm>
        <a:prstGeom prst="wedgeRoundRectCallout">
          <a:avLst>
            <a:gd name="adj1" fmla="val -32477"/>
            <a:gd name="adj2" fmla="val -96959"/>
            <a:gd name="adj3" fmla="val 1666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選択して右クリック</a:t>
          </a:r>
        </a:p>
      </xdr:txBody>
    </xdr:sp>
    <xdr:clientData/>
  </xdr:twoCellAnchor>
  <xdr:twoCellAnchor>
    <xdr:from>
      <xdr:col>9</xdr:col>
      <xdr:colOff>590550</xdr:colOff>
      <xdr:row>178</xdr:row>
      <xdr:rowOff>91965</xdr:rowOff>
    </xdr:from>
    <xdr:to>
      <xdr:col>10</xdr:col>
      <xdr:colOff>358994</xdr:colOff>
      <xdr:row>179</xdr:row>
      <xdr:rowOff>28575</xdr:rowOff>
    </xdr:to>
    <xdr:sp macro="" textlink="">
      <xdr:nvSpPr>
        <xdr:cNvPr id="20" name="四角形: 角を丸くする 19">
          <a:extLst>
            <a:ext uri="{FF2B5EF4-FFF2-40B4-BE49-F238E27FC236}">
              <a16:creationId xmlns:a16="http://schemas.microsoft.com/office/drawing/2014/main" id="{6641B99F-1B43-5169-FE1E-31E65FC5F2FD}"/>
            </a:ext>
          </a:extLst>
        </xdr:cNvPr>
        <xdr:cNvSpPr/>
      </xdr:nvSpPr>
      <xdr:spPr>
        <a:xfrm>
          <a:off x="6762750" y="43049715"/>
          <a:ext cx="454244" cy="17473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659730</xdr:colOff>
      <xdr:row>50</xdr:row>
      <xdr:rowOff>133349</xdr:rowOff>
    </xdr:from>
    <xdr:to>
      <xdr:col>5</xdr:col>
      <xdr:colOff>476249</xdr:colOff>
      <xdr:row>51</xdr:row>
      <xdr:rowOff>190499</xdr:rowOff>
    </xdr:to>
    <xdr:sp macro="" textlink="">
      <xdr:nvSpPr>
        <xdr:cNvPr id="27" name="四角形: 角を丸くする 26">
          <a:extLst>
            <a:ext uri="{FF2B5EF4-FFF2-40B4-BE49-F238E27FC236}">
              <a16:creationId xmlns:a16="http://schemas.microsoft.com/office/drawing/2014/main" id="{B4D88B92-2DDB-A8F1-2F45-2F79D60A0BC0}"/>
            </a:ext>
          </a:extLst>
        </xdr:cNvPr>
        <xdr:cNvSpPr/>
      </xdr:nvSpPr>
      <xdr:spPr>
        <a:xfrm>
          <a:off x="2031330" y="12611099"/>
          <a:ext cx="1873919" cy="29527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31080</xdr:colOff>
      <xdr:row>54</xdr:row>
      <xdr:rowOff>28574</xdr:rowOff>
    </xdr:from>
    <xdr:to>
      <xdr:col>9</xdr:col>
      <xdr:colOff>314325</xdr:colOff>
      <xdr:row>55</xdr:row>
      <xdr:rowOff>85724</xdr:rowOff>
    </xdr:to>
    <xdr:sp macro="" textlink="">
      <xdr:nvSpPr>
        <xdr:cNvPr id="28" name="四角形: 角を丸くする 27">
          <a:extLst>
            <a:ext uri="{FF2B5EF4-FFF2-40B4-BE49-F238E27FC236}">
              <a16:creationId xmlns:a16="http://schemas.microsoft.com/office/drawing/2014/main" id="{F04DABD1-63D1-4EE6-EB7A-FB8D5EC0D54C}"/>
            </a:ext>
          </a:extLst>
        </xdr:cNvPr>
        <xdr:cNvSpPr/>
      </xdr:nvSpPr>
      <xdr:spPr>
        <a:xfrm>
          <a:off x="2088480" y="13458824"/>
          <a:ext cx="4398045" cy="29527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342900</xdr:colOff>
      <xdr:row>56</xdr:row>
      <xdr:rowOff>104775</xdr:rowOff>
    </xdr:from>
    <xdr:to>
      <xdr:col>7</xdr:col>
      <xdr:colOff>161925</xdr:colOff>
      <xdr:row>58</xdr:row>
      <xdr:rowOff>9525</xdr:rowOff>
    </xdr:to>
    <xdr:sp macro="" textlink="">
      <xdr:nvSpPr>
        <xdr:cNvPr id="29" name="四角形: 角を丸くする 28">
          <a:extLst>
            <a:ext uri="{FF2B5EF4-FFF2-40B4-BE49-F238E27FC236}">
              <a16:creationId xmlns:a16="http://schemas.microsoft.com/office/drawing/2014/main" id="{2727170F-10C2-82C4-C4BD-76A2C97F82E9}"/>
            </a:ext>
          </a:extLst>
        </xdr:cNvPr>
        <xdr:cNvSpPr/>
      </xdr:nvSpPr>
      <xdr:spPr>
        <a:xfrm>
          <a:off x="4457700" y="14011275"/>
          <a:ext cx="504825" cy="3810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1" xr16:uid="{19D75E9F-F8F1-4A3E-973B-60D382366DEE}" autoFormatId="20" applyNumberFormats="0" applyBorderFormats="0" applyFontFormats="0" applyPatternFormats="0" applyAlignmentFormats="0" applyWidthHeightFormats="0">
  <queryTableRefresh nextId="30">
    <queryTableFields count="29">
      <queryTableField id="1" name="Source.Name" tableColumnId="1"/>
      <queryTableField id="2" name="決済日" tableColumnId="2"/>
      <queryTableField id="3" name="銘柄" tableColumnId="3"/>
      <queryTableField id="4" name="銘柄コード" tableColumnId="4"/>
      <queryTableField id="5" name="決済市場" tableColumnId="5"/>
      <queryTableField id="6" name="取引" tableColumnId="6"/>
      <queryTableField id="7" name="期限" tableColumnId="7"/>
      <queryTableField id="8" name="預り" tableColumnId="8"/>
      <queryTableField id="9" name="課税" tableColumnId="9"/>
      <queryTableField id="10" name="建市場" tableColumnId="10"/>
      <queryTableField id="11" name="建日" tableColumnId="11"/>
      <queryTableField id="12" name="買/売建" tableColumnId="12"/>
      <queryTableField id="13" name="決済数量" tableColumnId="13"/>
      <queryTableField id="14" name="建単価" tableColumnId="14"/>
      <queryTableField id="15" name="決済単価" tableColumnId="15"/>
      <queryTableField id="16" name="建代金" tableColumnId="16"/>
      <queryTableField id="17" name="決済代金" tableColumnId="17"/>
      <queryTableField id="18" name="新規建手数料" tableColumnId="18"/>
      <queryTableField id="19" name="決済手数料" tableColumnId="19"/>
      <queryTableField id="20" name="管理費" tableColumnId="20"/>
      <queryTableField id="21" name="貸株料" tableColumnId="21"/>
      <queryTableField id="22" name="金利" tableColumnId="22"/>
      <queryTableField id="23" name="日数" tableColumnId="23"/>
      <queryTableField id="24" name="逆日歩" tableColumnId="24"/>
      <queryTableField id="25" name="消費税" tableColumnId="25"/>
      <queryTableField id="26" name="書換料" tableColumnId="26"/>
      <queryTableField id="27" name="諸費用計" tableColumnId="27"/>
      <queryTableField id="28" name="受渡日" tableColumnId="28"/>
      <queryTableField id="29" name="受渡金額/決済損益" tableColumnId="2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9B1483F3-255D-4409-98CF-8478DFE857B3}" autoFormatId="20" applyNumberFormats="0" applyBorderFormats="0" applyFontFormats="0" applyPatternFormats="0" applyAlignmentFormats="0" applyWidthHeightFormats="0">
  <queryTableRefresh nextId="3">
    <queryTableFields count="2">
      <queryTableField id="1" name="国民の祝日・休日月日" tableColumnId="1"/>
      <queryTableField id="2" name="国民の祝日・休日名称" tableColumnId="2"/>
    </queryTableFields>
  </queryTableRefresh>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E9F79B-D29B-4184-B016-51E9318BE1B8}" name="_SBI" displayName="_SBI" ref="A1:AC5" tableType="queryTable" totalsRowShown="0">
  <autoFilter ref="A1:AC5" xr:uid="{2EE9F79B-D29B-4184-B016-51E9318BE1B8}"/>
  <tableColumns count="29">
    <tableColumn id="1" xr3:uid="{589563C1-69EB-406A-8B49-8CD4A0466DDB}" uniqueName="1" name="Source.Name" queryTableFieldId="1" dataDxfId="59"/>
    <tableColumn id="2" xr3:uid="{12F256F0-EE97-4F8B-AED2-1A3C40EDBA70}" uniqueName="2" name="決済日" queryTableFieldId="2" dataDxfId="58"/>
    <tableColumn id="3" xr3:uid="{E166AA74-F6A6-4CA2-9F84-BCD88D2DF9B5}" uniqueName="3" name="銘柄" queryTableFieldId="3" dataDxfId="57"/>
    <tableColumn id="4" xr3:uid="{FFBA8AD7-4169-4380-8FC5-7D7BC6794DE9}" uniqueName="4" name="銘柄コード" queryTableFieldId="4" dataDxfId="56"/>
    <tableColumn id="5" xr3:uid="{F2A212AE-9FF5-4876-9185-06B87D43DF2C}" uniqueName="5" name="決済市場" queryTableFieldId="5" dataDxfId="55"/>
    <tableColumn id="6" xr3:uid="{1292B31E-A121-4BF2-9164-F3C87705FB3F}" uniqueName="6" name="取引" queryTableFieldId="6" dataDxfId="54"/>
    <tableColumn id="7" xr3:uid="{07EB1C89-A21C-4DF8-A380-06742FCB3685}" uniqueName="7" name="期限" queryTableFieldId="7" dataDxfId="53"/>
    <tableColumn id="8" xr3:uid="{8B07C02E-D67E-45B6-A7E3-8AC8B8BAA21E}" uniqueName="8" name="預り" queryTableFieldId="8" dataDxfId="52"/>
    <tableColumn id="9" xr3:uid="{1B7C9CAC-3E4D-43CC-B28E-83415E74E1D6}" uniqueName="9" name="課税" queryTableFieldId="9" dataDxfId="51"/>
    <tableColumn id="10" xr3:uid="{E45F94BA-8B91-44F5-B8D4-B134BF9CBCFB}" uniqueName="10" name="建市場" queryTableFieldId="10" dataDxfId="50"/>
    <tableColumn id="11" xr3:uid="{821E1A7F-BE1E-4BCD-A5A7-C4CE8E9111F3}" uniqueName="11" name="建日" queryTableFieldId="11" dataDxfId="49"/>
    <tableColumn id="12" xr3:uid="{07EC4081-40B8-475B-8E82-E547ABD8F94E}" uniqueName="12" name="買/売建" queryTableFieldId="12" dataDxfId="48"/>
    <tableColumn id="13" xr3:uid="{682E6EAF-863E-469E-A263-FA4843B9843A}" uniqueName="13" name="決済数量" queryTableFieldId="13" dataDxfId="47"/>
    <tableColumn id="14" xr3:uid="{F5E25ED3-A43D-490E-B2BA-728E38B16484}" uniqueName="14" name="建単価" queryTableFieldId="14" dataDxfId="46"/>
    <tableColumn id="15" xr3:uid="{53B08641-0243-47D6-8CA8-E9B5CC70480C}" uniqueName="15" name="決済単価" queryTableFieldId="15" dataDxfId="45"/>
    <tableColumn id="16" xr3:uid="{D2E24830-ACFC-4A14-AA7E-DCE58A6168FB}" uniqueName="16" name="建代金" queryTableFieldId="16" dataDxfId="44"/>
    <tableColumn id="17" xr3:uid="{99007267-E018-407F-87D0-834E819639EB}" uniqueName="17" name="決済代金" queryTableFieldId="17" dataDxfId="43"/>
    <tableColumn id="18" xr3:uid="{28371C2F-9CF7-4C86-9DFB-BEA19BB2C967}" uniqueName="18" name="新規建手数料" queryTableFieldId="18" dataDxfId="42"/>
    <tableColumn id="19" xr3:uid="{696F4B86-C2B0-4CA0-94B6-1C6CD4B934DE}" uniqueName="19" name="決済手数料" queryTableFieldId="19" dataDxfId="41"/>
    <tableColumn id="20" xr3:uid="{66BC354F-4108-4AF9-9F42-0156D61CCEAF}" uniqueName="20" name="管理費" queryTableFieldId="20" dataDxfId="40"/>
    <tableColumn id="21" xr3:uid="{F52CF8D5-26D0-4E01-967E-33A3B36F7DDF}" uniqueName="21" name="貸株料" queryTableFieldId="21" dataDxfId="39"/>
    <tableColumn id="22" xr3:uid="{C420C1B8-CAE5-4452-9DBB-A330C739C7C3}" uniqueName="22" name="金利" queryTableFieldId="22" dataDxfId="38"/>
    <tableColumn id="23" xr3:uid="{F28C2B88-35FF-4BB9-A690-3D3721E179FD}" uniqueName="23" name="日数" queryTableFieldId="23" dataDxfId="37"/>
    <tableColumn id="24" xr3:uid="{8E22FB31-BB8C-49A4-B6C5-AF7DD69ABCAF}" uniqueName="24" name="逆日歩" queryTableFieldId="24" dataDxfId="36"/>
    <tableColumn id="25" xr3:uid="{1D117314-40F9-4B1A-B746-E7145FFAF48E}" uniqueName="25" name="消費税" queryTableFieldId="25" dataDxfId="35"/>
    <tableColumn id="26" xr3:uid="{0EE29E20-D5FC-4A4C-BCF6-52C1198540CB}" uniqueName="26" name="書換料" queryTableFieldId="26" dataDxfId="34"/>
    <tableColumn id="27" xr3:uid="{5C9F1100-CA97-4C53-81CA-31731E4245FD}" uniqueName="27" name="諸費用計" queryTableFieldId="27" dataDxfId="33"/>
    <tableColumn id="28" xr3:uid="{165C1656-E9BA-47C2-A3B2-51F3833B59C0}" uniqueName="28" name="受渡日" queryTableFieldId="28" dataDxfId="32"/>
    <tableColumn id="29" xr3:uid="{FC1D6673-6872-49F7-AC9F-D27F4B037E9F}" uniqueName="29" name="受渡金額/決済損益" queryTableFieldId="29" dataDxfId="3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6595B2-8EF0-44E1-A81A-F0640BF3502C}" name="_syukujitsu" displayName="_syukujitsu" ref="A1:B1033" tableType="queryTable" totalsRowShown="0">
  <autoFilter ref="A1:B1033" xr:uid="{716595B2-8EF0-44E1-A81A-F0640BF3502C}"/>
  <tableColumns count="2">
    <tableColumn id="1" xr3:uid="{7939A130-7A78-464E-A0B0-19BFA5AF837B}" uniqueName="1" name="国民の祝日・休日月日" queryTableFieldId="1" dataDxfId="30"/>
    <tableColumn id="2" xr3:uid="{818A3006-D3EB-4932-8A63-79B4BF2EF580}" uniqueName="2" name="国民の祝日・休日名称" queryTableFieldId="2" dataDxfId="2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546B931-247A-4DEA-9FA8-4E30EFE29DBC}" name="_休業日" displayName="_休業日" ref="A1:B13" totalsRowShown="0">
  <autoFilter ref="A1:B13" xr:uid="{8546B931-247A-4DEA-9FA8-4E30EFE29DBC}"/>
  <sortState xmlns:xlrd2="http://schemas.microsoft.com/office/spreadsheetml/2017/richdata2" ref="A2:B13">
    <sortCondition ref="A1:A13"/>
  </sortState>
  <tableColumns count="2">
    <tableColumn id="1" xr3:uid="{9494FF6B-94BA-4C69-8177-D713AF28FA46}" name="休場日" dataDxfId="28"/>
    <tableColumn id="2" xr3:uid="{AC50B327-AE7E-4EC9-B443-37F1C53F6F35}" name="名称"/>
  </tableColumns>
  <tableStyleInfo name="TableStyleMedium2" showFirstColumn="0" showLastColumn="0" showRowStripes="1" showColumnStripes="0"/>
</table>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www8.cao.go.jp/chosei/shukujitsu/gaiyou.html" TargetMode="Externa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www.jpx.co.jp/corporate/about-jpx/calendar/index.html"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ite2.sbisec.co.jp/ETG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324E6-F2D7-4B11-ACD7-52058A4EDDAF}">
  <dimension ref="A1:CL76"/>
  <sheetViews>
    <sheetView showGridLines="0" tabSelected="1" zoomScaleNormal="100" workbookViewId="0">
      <selection activeCell="K42" sqref="K42"/>
    </sheetView>
  </sheetViews>
  <sheetFormatPr defaultRowHeight="18.75" x14ac:dyDescent="0.4"/>
  <cols>
    <col min="1" max="1" width="25" style="52" customWidth="1"/>
    <col min="2" max="2" width="12.625" style="52" customWidth="1"/>
    <col min="3" max="4" width="0.875" style="52" customWidth="1"/>
    <col min="5" max="5" width="11.625" style="52" customWidth="1"/>
    <col min="6" max="7" width="0.875" style="52" customWidth="1"/>
    <col min="8" max="8" width="11.625" style="52" customWidth="1"/>
    <col min="9" max="10" width="0.875" style="52" customWidth="1"/>
    <col min="11" max="11" width="11.625" style="52" customWidth="1"/>
    <col min="12" max="13" width="0.875" style="52" customWidth="1"/>
    <col min="14" max="14" width="11.625" style="52" customWidth="1"/>
    <col min="15" max="16" width="0.875" style="52" customWidth="1"/>
    <col min="17" max="17" width="11.625" style="52" customWidth="1"/>
    <col min="18" max="19" width="0.875" style="52" customWidth="1"/>
    <col min="20" max="20" width="11.625" style="52" customWidth="1"/>
    <col min="21" max="22" width="0.875" style="52" customWidth="1"/>
    <col min="23" max="23" width="11.625" style="52" customWidth="1"/>
    <col min="24" max="25" width="0.875" style="52" customWidth="1"/>
    <col min="26" max="26" width="11.625" style="52" customWidth="1"/>
    <col min="27" max="28" width="0.875" style="52" customWidth="1"/>
    <col min="29" max="29" width="11.625" style="52" customWidth="1"/>
    <col min="30" max="31" width="0.875" style="52" customWidth="1"/>
    <col min="32" max="32" width="11.625" style="52" customWidth="1"/>
    <col min="33" max="34" width="0.875" style="52" customWidth="1"/>
    <col min="35" max="35" width="11.625" style="52" customWidth="1"/>
    <col min="36" max="37" width="0.875" style="52" customWidth="1"/>
    <col min="38" max="38" width="11.625" style="52" customWidth="1"/>
    <col min="39" max="39" width="9" style="52"/>
    <col min="40" max="43" width="9.125" style="52" bestFit="1" customWidth="1"/>
    <col min="44" max="50" width="9.75" style="52" bestFit="1" customWidth="1"/>
    <col min="51" max="51" width="9.625" style="52" bestFit="1" customWidth="1"/>
    <col min="52" max="52" width="9" style="52"/>
    <col min="53" max="56" width="9.125" style="52" bestFit="1" customWidth="1"/>
    <col min="57" max="57" width="9.75" style="52" bestFit="1" customWidth="1"/>
    <col min="58" max="58" width="9.125" style="52" bestFit="1" customWidth="1"/>
    <col min="59" max="59" width="9.75" style="52" bestFit="1" customWidth="1"/>
    <col min="60" max="62" width="9.625" style="52" bestFit="1" customWidth="1"/>
    <col min="63" max="64" width="9.125" style="52" bestFit="1" customWidth="1"/>
    <col min="65" max="65" width="9" style="52"/>
    <col min="66" max="71" width="9.125" style="52" bestFit="1" customWidth="1"/>
    <col min="72" max="72" width="10.125" style="52" bestFit="1" customWidth="1"/>
    <col min="73" max="73" width="10.25" style="52" bestFit="1" customWidth="1"/>
    <col min="74" max="75" width="10.125" style="52" bestFit="1" customWidth="1"/>
    <col min="76" max="77" width="9.125" style="52" bestFit="1" customWidth="1"/>
    <col min="78" max="78" width="9" style="52"/>
    <col min="79" max="82" width="9.125" style="52" bestFit="1" customWidth="1"/>
    <col min="83" max="83" width="9.625" style="52" bestFit="1" customWidth="1"/>
    <col min="84" max="84" width="9.125" style="52" bestFit="1" customWidth="1"/>
    <col min="85" max="86" width="9.75" style="52" bestFit="1" customWidth="1"/>
    <col min="87" max="87" width="9.5" style="52" bestFit="1" customWidth="1"/>
    <col min="88" max="88" width="9.625" style="52" bestFit="1" customWidth="1"/>
    <col min="89" max="90" width="9.125" style="52" bestFit="1" customWidth="1"/>
    <col min="91" max="16384" width="9" style="52"/>
  </cols>
  <sheetData>
    <row r="1" spans="1:90" ht="19.5" thickBot="1" x14ac:dyDescent="0.45">
      <c r="A1" s="45" t="s">
        <v>0</v>
      </c>
      <c r="B1" s="46" cm="1">
        <f t="array" aca="1" ref="B1" ca="1">VALUE(RIGHT(CELL("filename",A1),4))</f>
        <v>2025</v>
      </c>
      <c r="C1" s="47"/>
      <c r="D1" s="48"/>
      <c r="E1" s="49">
        <v>1</v>
      </c>
      <c r="F1" s="50"/>
      <c r="G1" s="51"/>
      <c r="H1" s="49">
        <v>2</v>
      </c>
      <c r="I1" s="50"/>
      <c r="J1" s="51"/>
      <c r="K1" s="49">
        <v>3</v>
      </c>
      <c r="L1" s="50"/>
      <c r="M1" s="51"/>
      <c r="N1" s="49">
        <v>4</v>
      </c>
      <c r="O1" s="50"/>
      <c r="P1" s="51"/>
      <c r="Q1" s="49">
        <v>5</v>
      </c>
      <c r="R1" s="51"/>
      <c r="S1" s="51"/>
      <c r="T1" s="49">
        <v>6</v>
      </c>
      <c r="U1" s="51"/>
      <c r="V1" s="51"/>
      <c r="W1" s="49">
        <v>7</v>
      </c>
      <c r="X1" s="50"/>
      <c r="Y1" s="51"/>
      <c r="Z1" s="49">
        <v>8</v>
      </c>
      <c r="AA1" s="50"/>
      <c r="AB1" s="51"/>
      <c r="AC1" s="49">
        <v>9</v>
      </c>
      <c r="AD1" s="50"/>
      <c r="AE1" s="51"/>
      <c r="AF1" s="49">
        <v>10</v>
      </c>
      <c r="AG1" s="50"/>
      <c r="AH1" s="51"/>
      <c r="AI1" s="49">
        <v>11</v>
      </c>
      <c r="AJ1" s="50"/>
      <c r="AK1" s="51"/>
      <c r="AL1" s="51">
        <v>12</v>
      </c>
      <c r="AN1" s="52" t="s">
        <v>30</v>
      </c>
      <c r="BA1" s="52" t="s">
        <v>31</v>
      </c>
      <c r="BN1" s="52" t="s">
        <v>32</v>
      </c>
      <c r="CA1" s="52" t="s">
        <v>33</v>
      </c>
    </row>
    <row r="2" spans="1:90" ht="19.5" thickTop="1" x14ac:dyDescent="0.4">
      <c r="A2" s="44">
        <v>90000</v>
      </c>
      <c r="B2" s="53">
        <f ca="1">B15/A2</f>
        <v>36.111111111111114</v>
      </c>
      <c r="C2" s="54"/>
      <c r="D2" s="54"/>
      <c r="E2" s="55"/>
      <c r="F2" s="54"/>
      <c r="G2" s="54"/>
      <c r="H2" s="55"/>
      <c r="I2" s="54"/>
      <c r="J2" s="54"/>
      <c r="K2" s="55"/>
      <c r="L2" s="54"/>
      <c r="M2" s="54"/>
      <c r="N2" s="55"/>
      <c r="O2" s="54"/>
      <c r="P2" s="54"/>
      <c r="Q2" s="55"/>
      <c r="R2" s="54"/>
      <c r="S2" s="54"/>
      <c r="T2" s="55"/>
      <c r="U2" s="54"/>
      <c r="V2" s="54"/>
      <c r="W2" s="55"/>
      <c r="X2" s="54"/>
      <c r="Y2" s="54"/>
      <c r="Z2" s="55"/>
      <c r="AA2" s="54"/>
      <c r="AB2" s="54"/>
      <c r="AC2" s="55"/>
      <c r="AD2" s="54"/>
      <c r="AE2" s="54"/>
      <c r="AF2" s="55"/>
      <c r="AG2" s="54"/>
      <c r="AH2" s="54"/>
      <c r="AI2" s="55"/>
      <c r="AJ2" s="54"/>
      <c r="AK2" s="54"/>
      <c r="AL2" s="54"/>
      <c r="AN2" s="56" t="s">
        <v>18</v>
      </c>
      <c r="BA2" s="56" t="s">
        <v>20</v>
      </c>
    </row>
    <row r="3" spans="1:90" x14ac:dyDescent="0.4">
      <c r="A3" s="57">
        <f>ROUNDUP(A2/12*1.3,-4)</f>
        <v>10000</v>
      </c>
      <c r="B3" s="58">
        <f ca="1">COUNTIFS(C3:AL3,"&gt;1")/12</f>
        <v>8.3333333333333329E-2</v>
      </c>
      <c r="C3" s="2"/>
      <c r="D3" s="2"/>
      <c r="E3" s="59">
        <f ca="1">E15/$A$3</f>
        <v>325</v>
      </c>
      <c r="F3" s="2"/>
      <c r="G3" s="2"/>
      <c r="H3" s="59">
        <f ca="1">H15/$A$3</f>
        <v>0</v>
      </c>
      <c r="I3" s="2"/>
      <c r="J3" s="2"/>
      <c r="K3" s="59">
        <f ca="1">K15/$A$3</f>
        <v>0</v>
      </c>
      <c r="L3" s="2"/>
      <c r="M3" s="2"/>
      <c r="N3" s="59">
        <f ca="1">N15/$A$3</f>
        <v>0</v>
      </c>
      <c r="O3" s="2"/>
      <c r="P3" s="2"/>
      <c r="Q3" s="59">
        <f ca="1">Q15/$A$3</f>
        <v>0</v>
      </c>
      <c r="R3" s="2"/>
      <c r="S3" s="2"/>
      <c r="T3" s="59">
        <f ca="1">T15/$A$3</f>
        <v>0</v>
      </c>
      <c r="U3" s="2"/>
      <c r="V3" s="2"/>
      <c r="W3" s="59">
        <f ca="1">W15/$A$3</f>
        <v>0</v>
      </c>
      <c r="X3" s="2"/>
      <c r="Y3" s="2"/>
      <c r="Z3" s="59">
        <f ca="1">Z15/$A$3</f>
        <v>0</v>
      </c>
      <c r="AA3" s="2"/>
      <c r="AB3" s="2"/>
      <c r="AC3" s="59">
        <f ca="1">AC15/$A$3</f>
        <v>0</v>
      </c>
      <c r="AD3" s="2"/>
      <c r="AE3" s="2"/>
      <c r="AF3" s="59">
        <f ca="1">AF15/$A$3</f>
        <v>0</v>
      </c>
      <c r="AG3" s="2"/>
      <c r="AH3" s="2"/>
      <c r="AI3" s="59">
        <f ca="1">AI15/$A$3</f>
        <v>0</v>
      </c>
      <c r="AJ3" s="2"/>
      <c r="AK3" s="2"/>
      <c r="AL3" s="59">
        <f ca="1">AL15/$A$3</f>
        <v>0</v>
      </c>
      <c r="AN3" s="34" t="s">
        <v>19</v>
      </c>
      <c r="BA3" s="34" t="s">
        <v>21</v>
      </c>
    </row>
    <row r="4" spans="1:90" x14ac:dyDescent="0.4">
      <c r="A4" s="60">
        <f ca="1">ROUNDUP(A2/COUNT(C18:AL48)*1.3,-3)</f>
        <v>1000</v>
      </c>
      <c r="B4" s="61">
        <f ca="1">SUM(C4:AL4)</f>
        <v>1</v>
      </c>
      <c r="C4" s="2"/>
      <c r="D4" s="2"/>
      <c r="E4" s="62">
        <f ca="1">COUNTIFS(E$18:E$48,"&gt;"&amp;$A$4)</f>
        <v>1</v>
      </c>
      <c r="F4" s="2"/>
      <c r="G4" s="2"/>
      <c r="H4" s="62">
        <f ca="1">COUNTIFS(H$18:H$48,"&gt;"&amp;$A$4)</f>
        <v>0</v>
      </c>
      <c r="I4" s="2"/>
      <c r="J4" s="2"/>
      <c r="K4" s="62">
        <f ca="1">COUNTIFS(K$18:K$48,"&gt;"&amp;$A$4)</f>
        <v>0</v>
      </c>
      <c r="L4" s="2"/>
      <c r="M4" s="2"/>
      <c r="N4" s="62">
        <f ca="1">COUNTIFS(N$18:N$48,"&gt;"&amp;$A$4)</f>
        <v>0</v>
      </c>
      <c r="O4" s="2"/>
      <c r="P4" s="2"/>
      <c r="Q4" s="62">
        <f ca="1">COUNTIFS(Q$18:Q$48,"&gt;"&amp;$A$4)</f>
        <v>0</v>
      </c>
      <c r="R4" s="2"/>
      <c r="S4" s="2"/>
      <c r="T4" s="62">
        <f ca="1">COUNTIFS(T$18:T$48,"&gt;"&amp;$A$4)</f>
        <v>0</v>
      </c>
      <c r="U4" s="2"/>
      <c r="V4" s="2"/>
      <c r="W4" s="62">
        <f ca="1">COUNTIFS(W$18:W$48,"&gt;"&amp;$A$4)</f>
        <v>0</v>
      </c>
      <c r="X4" s="2"/>
      <c r="Y4" s="2"/>
      <c r="Z4" s="62">
        <f ca="1">COUNTIFS(Z$18:Z$48,"&gt;"&amp;$A$4)</f>
        <v>0</v>
      </c>
      <c r="AA4" s="2"/>
      <c r="AB4" s="2"/>
      <c r="AC4" s="62">
        <f ca="1">COUNTIFS(AC$18:AC$48,"&gt;"&amp;$A$4)</f>
        <v>0</v>
      </c>
      <c r="AD4" s="2"/>
      <c r="AE4" s="2"/>
      <c r="AF4" s="62">
        <f ca="1">COUNTIFS(AF$18:AF$48,"&gt;"&amp;$A$4)</f>
        <v>0</v>
      </c>
      <c r="AG4" s="2"/>
      <c r="AH4" s="2"/>
      <c r="AI4" s="62">
        <f ca="1">COUNTIFS(AI$18:AI$48,"&gt;"&amp;$A$4)</f>
        <v>0</v>
      </c>
      <c r="AJ4" s="2"/>
      <c r="AK4" s="2"/>
      <c r="AL4" s="62">
        <f ca="1">COUNTIFS(AL$18:AL$48,"&gt;"&amp;$A$4)</f>
        <v>0</v>
      </c>
      <c r="AN4" s="34" t="s">
        <v>17</v>
      </c>
      <c r="BA4" s="34" t="s">
        <v>22</v>
      </c>
    </row>
    <row r="5" spans="1:90" x14ac:dyDescent="0.4">
      <c r="A5" s="3" t="s">
        <v>35</v>
      </c>
      <c r="B5" s="58">
        <f ca="1">B4/COUNT(E18:AL48)</f>
        <v>4.11522633744856E-3</v>
      </c>
      <c r="C5" s="2"/>
      <c r="D5" s="2"/>
      <c r="E5" s="58">
        <f ca="1">E4/COUNT(E18:E48)</f>
        <v>5.2631578947368418E-2</v>
      </c>
      <c r="F5" s="2"/>
      <c r="G5" s="2"/>
      <c r="H5" s="58">
        <f ca="1">H4/COUNT(H18:H48)</f>
        <v>0</v>
      </c>
      <c r="I5" s="2"/>
      <c r="J5" s="2"/>
      <c r="K5" s="58">
        <f ca="1">K4/COUNT(K18:K48)</f>
        <v>0</v>
      </c>
      <c r="L5" s="2"/>
      <c r="M5" s="2"/>
      <c r="N5" s="58">
        <f ca="1">N4/COUNT(N18:N48)</f>
        <v>0</v>
      </c>
      <c r="O5" s="2"/>
      <c r="P5" s="2"/>
      <c r="Q5" s="58">
        <f ca="1">Q4/COUNT(Q18:Q48)</f>
        <v>0</v>
      </c>
      <c r="R5" s="2"/>
      <c r="S5" s="2"/>
      <c r="T5" s="58">
        <f ca="1">T4/COUNT(T18:T48)</f>
        <v>0</v>
      </c>
      <c r="U5" s="2"/>
      <c r="V5" s="2"/>
      <c r="W5" s="58">
        <f ca="1">W4/COUNT(W18:W48)</f>
        <v>0</v>
      </c>
      <c r="X5" s="2"/>
      <c r="Y5" s="2"/>
      <c r="Z5" s="58">
        <f ca="1">Z4/COUNT(Z18:Z48)</f>
        <v>0</v>
      </c>
      <c r="AA5" s="2"/>
      <c r="AB5" s="2"/>
      <c r="AC5" s="58">
        <f ca="1">AC4/COUNT(AC18:AC48)</f>
        <v>0</v>
      </c>
      <c r="AD5" s="2"/>
      <c r="AE5" s="2"/>
      <c r="AF5" s="58">
        <f ca="1">AF4/COUNT(AF18:AF48)</f>
        <v>0</v>
      </c>
      <c r="AG5" s="2"/>
      <c r="AH5" s="2"/>
      <c r="AI5" s="58">
        <f ca="1">AI4/COUNT(AI18:AI48)</f>
        <v>0</v>
      </c>
      <c r="AJ5" s="2"/>
      <c r="AK5" s="2"/>
      <c r="AL5" s="58">
        <f ca="1">AL4/COUNT(AL18:AL48)</f>
        <v>0</v>
      </c>
    </row>
    <row r="6" spans="1:90" ht="19.5" thickBot="1" x14ac:dyDescent="0.45">
      <c r="A6" s="7" t="s">
        <v>34</v>
      </c>
      <c r="B6" s="63">
        <f ca="1">SUM(C6:AL6)</f>
        <v>0</v>
      </c>
      <c r="C6" s="2"/>
      <c r="D6" s="2"/>
      <c r="E6" s="63">
        <f ca="1">COUNTIFS(E18:E48,"&lt;0")</f>
        <v>0</v>
      </c>
      <c r="F6" s="2"/>
      <c r="G6" s="2"/>
      <c r="H6" s="63">
        <f ca="1">COUNTIFS(H18:H48,"&lt;0")</f>
        <v>0</v>
      </c>
      <c r="I6" s="2"/>
      <c r="J6" s="2"/>
      <c r="K6" s="63">
        <f ca="1">COUNTIFS(K18:K48,"&lt;0")</f>
        <v>0</v>
      </c>
      <c r="L6" s="2"/>
      <c r="M6" s="2"/>
      <c r="N6" s="63">
        <f ca="1">COUNTIFS(N18:N48,"&lt;0")</f>
        <v>0</v>
      </c>
      <c r="O6" s="2"/>
      <c r="P6" s="2"/>
      <c r="Q6" s="63">
        <f ca="1">COUNTIFS(Q18:Q48,"&lt;0")</f>
        <v>0</v>
      </c>
      <c r="R6" s="2"/>
      <c r="S6" s="2"/>
      <c r="T6" s="63">
        <f ca="1">COUNTIFS(T18:T48,"&lt;0")</f>
        <v>0</v>
      </c>
      <c r="U6" s="2"/>
      <c r="V6" s="2"/>
      <c r="W6" s="63">
        <f ca="1">COUNTIFS(W18:W48,"&lt;0")</f>
        <v>0</v>
      </c>
      <c r="X6" s="2"/>
      <c r="Y6" s="2"/>
      <c r="Z6" s="63">
        <f ca="1">COUNTIFS(Z18:Z48,"&lt;0")</f>
        <v>0</v>
      </c>
      <c r="AA6" s="2"/>
      <c r="AB6" s="2"/>
      <c r="AC6" s="63">
        <f ca="1">COUNTIFS(AC18:AC48,"&lt;0")</f>
        <v>0</v>
      </c>
      <c r="AD6" s="2"/>
      <c r="AE6" s="2"/>
      <c r="AF6" s="63">
        <f ca="1">COUNTIFS(AF18:AF48,"&lt;0")</f>
        <v>0</v>
      </c>
      <c r="AG6" s="2"/>
      <c r="AH6" s="2"/>
      <c r="AI6" s="63">
        <f ca="1">COUNTIFS(AI18:AI48,"&lt;0")</f>
        <v>0</v>
      </c>
      <c r="AJ6" s="2"/>
      <c r="AK6" s="2"/>
      <c r="AL6" s="63">
        <f ca="1">COUNTIFS(AL18:AL48,"&lt;0")</f>
        <v>0</v>
      </c>
    </row>
    <row r="7" spans="1:90" ht="19.5" thickTop="1" x14ac:dyDescent="0.4">
      <c r="A7" s="9" t="s">
        <v>1</v>
      </c>
      <c r="B7" s="64" t="e">
        <f t="shared" ref="B7" ca="1" si="0">B8/-B9</f>
        <v>#VALUE!</v>
      </c>
      <c r="C7" s="65"/>
      <c r="D7" s="66"/>
      <c r="E7" s="67" t="str">
        <f ca="1">IFERROR(E8/E9*-1,"")</f>
        <v/>
      </c>
      <c r="F7" s="65"/>
      <c r="G7" s="66"/>
      <c r="H7" s="67" t="str">
        <f ca="1">IFERROR(H8/H9*-1,"")</f>
        <v/>
      </c>
      <c r="I7" s="65"/>
      <c r="J7" s="66"/>
      <c r="K7" s="67" t="str">
        <f ca="1">IFERROR(K8/K9*-1,"")</f>
        <v/>
      </c>
      <c r="L7" s="65"/>
      <c r="M7" s="66"/>
      <c r="N7" s="67" t="str">
        <f ca="1">IFERROR(N8/N9*-1,"")</f>
        <v/>
      </c>
      <c r="O7" s="65"/>
      <c r="P7" s="66"/>
      <c r="Q7" s="67" t="str">
        <f ca="1">IFERROR(Q8/Q9*-1,"")</f>
        <v/>
      </c>
      <c r="R7" s="66"/>
      <c r="S7" s="66"/>
      <c r="T7" s="67" t="str">
        <f ca="1">IFERROR(T8/T9*-1,"")</f>
        <v/>
      </c>
      <c r="U7" s="66"/>
      <c r="V7" s="66"/>
      <c r="W7" s="67" t="str">
        <f ca="1">IFERROR(W8/W9*-1,"")</f>
        <v/>
      </c>
      <c r="X7" s="65"/>
      <c r="Y7" s="66"/>
      <c r="Z7" s="67" t="str">
        <f ca="1">IFERROR(Z8/Z9*-1,"")</f>
        <v/>
      </c>
      <c r="AA7" s="65"/>
      <c r="AB7" s="66"/>
      <c r="AC7" s="67" t="str">
        <f ca="1">IFERROR(AC8/AC9*-1,"")</f>
        <v/>
      </c>
      <c r="AD7" s="65"/>
      <c r="AE7" s="66"/>
      <c r="AF7" s="67" t="str">
        <f ca="1">IFERROR(AF8/AF9*-1,"")</f>
        <v/>
      </c>
      <c r="AG7" s="65"/>
      <c r="AH7" s="66"/>
      <c r="AI7" s="67" t="str">
        <f ca="1">IFERROR(AI8/AI9*-1,"")</f>
        <v/>
      </c>
      <c r="AJ7" s="65"/>
      <c r="AK7" s="66"/>
      <c r="AL7" s="67" t="str">
        <f ca="1">IFERROR(AL8/AL9*-1,"")</f>
        <v/>
      </c>
    </row>
    <row r="8" spans="1:90" s="2" customFormat="1" ht="15.75" x14ac:dyDescent="0.4">
      <c r="A8" s="3" t="s">
        <v>2</v>
      </c>
      <c r="B8" s="12">
        <f ca="1">IFERROR(B70/B71,"")</f>
        <v>325</v>
      </c>
      <c r="C8" s="13"/>
      <c r="D8" s="30"/>
      <c r="E8" s="28">
        <f ca="1">IFERROR(E70/E71,"")</f>
        <v>325</v>
      </c>
      <c r="F8" s="13"/>
      <c r="G8" s="30"/>
      <c r="H8" s="28" t="str">
        <f ca="1">IFERROR(H70/H71,"")</f>
        <v/>
      </c>
      <c r="I8" s="13"/>
      <c r="J8" s="30"/>
      <c r="K8" s="28" t="str">
        <f ca="1">IFERROR(K70/K71,"")</f>
        <v/>
      </c>
      <c r="L8" s="13"/>
      <c r="M8" s="30"/>
      <c r="N8" s="28" t="str">
        <f ca="1">IFERROR(N70/N71,"")</f>
        <v/>
      </c>
      <c r="O8" s="13"/>
      <c r="P8" s="30"/>
      <c r="Q8" s="28" t="str">
        <f ca="1">IFERROR(Q70/Q71,"")</f>
        <v/>
      </c>
      <c r="R8" s="30"/>
      <c r="S8" s="30"/>
      <c r="T8" s="28" t="str">
        <f ca="1">IFERROR(T70/T71,"")</f>
        <v/>
      </c>
      <c r="U8" s="30"/>
      <c r="V8" s="30"/>
      <c r="W8" s="28" t="str">
        <f ca="1">IFERROR(W70/W71,"")</f>
        <v/>
      </c>
      <c r="X8" s="13"/>
      <c r="Y8" s="30"/>
      <c r="Z8" s="28" t="str">
        <f ca="1">IFERROR(Z70/Z71,"")</f>
        <v/>
      </c>
      <c r="AA8" s="13"/>
      <c r="AB8" s="30"/>
      <c r="AC8" s="28" t="str">
        <f ca="1">IFERROR(AC70/AC71,"")</f>
        <v/>
      </c>
      <c r="AD8" s="13"/>
      <c r="AE8" s="30"/>
      <c r="AF8" s="28" t="str">
        <f ca="1">IFERROR(AF70/AF71,"")</f>
        <v/>
      </c>
      <c r="AG8" s="13"/>
      <c r="AH8" s="30"/>
      <c r="AI8" s="28" t="str">
        <f ca="1">IFERROR(AI70/AI71,"")</f>
        <v/>
      </c>
      <c r="AJ8" s="13"/>
      <c r="AK8" s="30"/>
      <c r="AL8" s="28" t="str">
        <f ca="1">IFERROR(AL70/AL71,"")</f>
        <v/>
      </c>
    </row>
    <row r="9" spans="1:90" s="2" customFormat="1" ht="15.75" x14ac:dyDescent="0.4">
      <c r="A9" s="3" t="s">
        <v>3</v>
      </c>
      <c r="B9" s="12" t="str">
        <f ca="1">IFERROR(B72/B73,"")</f>
        <v/>
      </c>
      <c r="C9" s="12"/>
      <c r="D9" s="12"/>
      <c r="E9" s="12" t="str">
        <f ca="1">IFERROR(E72/E73,"")</f>
        <v/>
      </c>
      <c r="F9" s="12"/>
      <c r="G9" s="12"/>
      <c r="H9" s="12" t="str">
        <f ca="1">IFERROR(H72/H73,"")</f>
        <v/>
      </c>
      <c r="I9" s="12"/>
      <c r="J9" s="12"/>
      <c r="K9" s="12" t="str">
        <f ca="1">IFERROR(K72/K73,"")</f>
        <v/>
      </c>
      <c r="L9" s="12"/>
      <c r="M9" s="12"/>
      <c r="N9" s="12" t="str">
        <f ca="1">IFERROR(N72/N73,"")</f>
        <v/>
      </c>
      <c r="O9" s="12"/>
      <c r="P9" s="12"/>
      <c r="Q9" s="12" t="str">
        <f ca="1">IFERROR(Q72/Q73,"")</f>
        <v/>
      </c>
      <c r="R9" s="12"/>
      <c r="S9" s="12"/>
      <c r="T9" s="12" t="str">
        <f ca="1">IFERROR(T72/T73,"")</f>
        <v/>
      </c>
      <c r="U9" s="12"/>
      <c r="V9" s="12"/>
      <c r="W9" s="12" t="str">
        <f ca="1">IFERROR(W72/W73,"")</f>
        <v/>
      </c>
      <c r="X9" s="12"/>
      <c r="Y9" s="12"/>
      <c r="Z9" s="12" t="str">
        <f ca="1">IFERROR(Z72/Z73,"")</f>
        <v/>
      </c>
      <c r="AA9" s="12"/>
      <c r="AB9" s="12"/>
      <c r="AC9" s="12" t="str">
        <f ca="1">IFERROR(AC72/AC73,"")</f>
        <v/>
      </c>
      <c r="AD9" s="12"/>
      <c r="AE9" s="12"/>
      <c r="AF9" s="12" t="str">
        <f ca="1">IFERROR(AF72/AF73,"")</f>
        <v/>
      </c>
      <c r="AG9" s="12"/>
      <c r="AH9" s="12"/>
      <c r="AI9" s="12" t="str">
        <f ca="1">IFERROR(AI72/AI73,"")</f>
        <v/>
      </c>
      <c r="AJ9" s="12"/>
      <c r="AK9" s="12"/>
      <c r="AL9" s="12" t="str">
        <f ca="1">IFERROR(AL72/AL73,"")</f>
        <v/>
      </c>
    </row>
    <row r="10" spans="1:90" s="2" customFormat="1" ht="15.75" x14ac:dyDescent="0.4">
      <c r="A10" s="102" t="s">
        <v>62</v>
      </c>
      <c r="B10" s="104">
        <f ca="1">IFERROR(B71/(B71+B73),"")</f>
        <v>1</v>
      </c>
      <c r="C10" s="103"/>
      <c r="D10" s="103"/>
      <c r="E10" s="104">
        <f ca="1">IFERROR(E71/(E71+E73),"")</f>
        <v>1</v>
      </c>
      <c r="F10" s="103"/>
      <c r="G10" s="103"/>
      <c r="H10" s="104" t="str">
        <f ca="1">IFERROR(H71/(H71+H73),"")</f>
        <v/>
      </c>
      <c r="I10" s="103"/>
      <c r="J10" s="103"/>
      <c r="K10" s="104" t="str">
        <f ca="1">IFERROR(K71/(K71+K73),"")</f>
        <v/>
      </c>
      <c r="L10" s="103"/>
      <c r="M10" s="103"/>
      <c r="N10" s="104" t="str">
        <f ca="1">IFERROR(N71/(N71+N73),"")</f>
        <v/>
      </c>
      <c r="O10" s="103"/>
      <c r="P10" s="103"/>
      <c r="Q10" s="104" t="str">
        <f ca="1">IFERROR(Q71/(Q71+Q73),"")</f>
        <v/>
      </c>
      <c r="R10" s="103"/>
      <c r="S10" s="103"/>
      <c r="T10" s="104" t="str">
        <f ca="1">IFERROR(T71/(T71+T73),"")</f>
        <v/>
      </c>
      <c r="U10" s="103"/>
      <c r="V10" s="103"/>
      <c r="W10" s="104" t="str">
        <f ca="1">IFERROR(W71/(W71+W73),"")</f>
        <v/>
      </c>
      <c r="X10" s="103"/>
      <c r="Y10" s="103"/>
      <c r="Z10" s="104" t="str">
        <f ca="1">IFERROR(Z71/(Z71+Z73),"")</f>
        <v/>
      </c>
      <c r="AA10" s="103"/>
      <c r="AB10" s="103"/>
      <c r="AC10" s="104" t="str">
        <f ca="1">IFERROR(AC71/(AC71+AC73),"")</f>
        <v/>
      </c>
      <c r="AD10" s="103"/>
      <c r="AE10" s="103"/>
      <c r="AF10" s="104" t="str">
        <f ca="1">IFERROR(AF71/(AF71+AF73),"")</f>
        <v/>
      </c>
      <c r="AG10" s="103"/>
      <c r="AH10" s="103"/>
      <c r="AI10" s="104" t="str">
        <f ca="1">IFERROR(AI71/(AI71+AI73),"")</f>
        <v/>
      </c>
      <c r="AJ10" s="103"/>
      <c r="AK10" s="103"/>
      <c r="AL10" s="104" t="str">
        <f ca="1">IFERROR(AL71/(AL71+AL73),"")</f>
        <v/>
      </c>
    </row>
    <row r="11" spans="1:90" s="2" customFormat="1" ht="16.5" thickBot="1" x14ac:dyDescent="0.45">
      <c r="A11" s="94" t="s">
        <v>63</v>
      </c>
      <c r="B11" s="105" t="str">
        <f ca="1">IFERROR(IF(B8*B10+B9*(1-B10)&lt;0,100%,0%),"")</f>
        <v/>
      </c>
      <c r="C11" s="95"/>
      <c r="D11" s="96"/>
      <c r="E11" s="105" t="str">
        <f ca="1">IFERROR(IF(E8*E10+E9*(1-E10)&lt;0,100%,0%),"")</f>
        <v/>
      </c>
      <c r="F11" s="95"/>
      <c r="G11" s="96"/>
      <c r="H11" s="105" t="str">
        <f ca="1">IFERROR(IF(H8*H10+H9*(1-H10)&lt;0,100%,0%),"")</f>
        <v/>
      </c>
      <c r="I11" s="95"/>
      <c r="J11" s="96"/>
      <c r="K11" s="105" t="str">
        <f ca="1">IFERROR(IF(K8*K10+K9*(1-K10)&lt;0,100%,0%),"")</f>
        <v/>
      </c>
      <c r="L11" s="95"/>
      <c r="M11" s="96"/>
      <c r="N11" s="105" t="str">
        <f ca="1">IFERROR(IF(N8*N10+N9*(1-N10)&lt;0,100%,0%),"")</f>
        <v/>
      </c>
      <c r="O11" s="95"/>
      <c r="P11" s="96"/>
      <c r="Q11" s="105" t="str">
        <f ca="1">IFERROR(IF(Q8*Q10+Q9*(1-Q10)&lt;0,100%,0%),"")</f>
        <v/>
      </c>
      <c r="R11" s="96"/>
      <c r="S11" s="96"/>
      <c r="T11" s="105" t="str">
        <f ca="1">IFERROR(IF(T8*T10+T9*(1-T10)&lt;0,100%,0%),"")</f>
        <v/>
      </c>
      <c r="U11" s="96"/>
      <c r="V11" s="96"/>
      <c r="W11" s="105" t="str">
        <f ca="1">IFERROR(IF(W8*W10+W9*(1-W10)&lt;0,100%,0%),"")</f>
        <v/>
      </c>
      <c r="X11" s="95"/>
      <c r="Y11" s="96"/>
      <c r="Z11" s="105" t="str">
        <f ca="1">IFERROR(IF(Z8*Z10+Z9*(1-Z10)&lt;0,100%,0%),"")</f>
        <v/>
      </c>
      <c r="AA11" s="95"/>
      <c r="AB11" s="96"/>
      <c r="AC11" s="105" t="str">
        <f ca="1">IFERROR(IF(AC8*AC10+AC9*(1-AC10)&lt;0,100%,0%),"")</f>
        <v/>
      </c>
      <c r="AD11" s="95"/>
      <c r="AE11" s="96"/>
      <c r="AF11" s="105" t="str">
        <f ca="1">IFERROR(IF(AF8*AF10+AF9*(1-AF10)&lt;0,100%,0%),"")</f>
        <v/>
      </c>
      <c r="AG11" s="95"/>
      <c r="AH11" s="96"/>
      <c r="AI11" s="105" t="str">
        <f ca="1">IFERROR(IF(AI8*AI10+AI9*(1-AI10)&lt;0,100%,0%),"")</f>
        <v/>
      </c>
      <c r="AJ11" s="95"/>
      <c r="AK11" s="96"/>
      <c r="AL11" s="105" t="str">
        <f ca="1">IFERROR(IF(AL8*AL10+AL9*(1-AL10)&lt;0,100%,0%),"")</f>
        <v/>
      </c>
    </row>
    <row r="12" spans="1:90" ht="19.5" thickTop="1" x14ac:dyDescent="0.4">
      <c r="A12" s="97" t="s">
        <v>4</v>
      </c>
      <c r="B12" s="98">
        <f t="shared" ref="B12" ca="1" si="1">B13/SUM(B13:B14)</f>
        <v>1</v>
      </c>
      <c r="C12" s="99"/>
      <c r="D12" s="100"/>
      <c r="E12" s="101">
        <f ca="1">IFERROR(E13/SUM(E13:E14),"")</f>
        <v>1</v>
      </c>
      <c r="F12" s="99"/>
      <c r="G12" s="100"/>
      <c r="H12" s="101" t="str">
        <f ca="1">IFERROR(H13/SUM(H13:H14),"")</f>
        <v/>
      </c>
      <c r="I12" s="99"/>
      <c r="J12" s="100"/>
      <c r="K12" s="101" t="str">
        <f ca="1">IFERROR(K13/SUM(K13:K14),"")</f>
        <v/>
      </c>
      <c r="L12" s="99"/>
      <c r="M12" s="100"/>
      <c r="N12" s="101" t="str">
        <f ca="1">IFERROR(N13/SUM(N13:N14),"")</f>
        <v/>
      </c>
      <c r="O12" s="99"/>
      <c r="P12" s="100"/>
      <c r="Q12" s="101" t="str">
        <f ca="1">IFERROR(Q13/SUM(Q13:Q14),"")</f>
        <v/>
      </c>
      <c r="R12" s="100"/>
      <c r="S12" s="100"/>
      <c r="T12" s="101" t="str">
        <f ca="1">IFERROR(T13/SUM(T13:T14),"")</f>
        <v/>
      </c>
      <c r="U12" s="100"/>
      <c r="V12" s="100"/>
      <c r="W12" s="101" t="str">
        <f ca="1">IFERROR(W13/SUM(W13:W14),"")</f>
        <v/>
      </c>
      <c r="X12" s="99"/>
      <c r="Y12" s="100"/>
      <c r="Z12" s="101" t="str">
        <f ca="1">IFERROR(Z13/SUM(Z13:Z14),"")</f>
        <v/>
      </c>
      <c r="AA12" s="99"/>
      <c r="AB12" s="100"/>
      <c r="AC12" s="101" t="str">
        <f ca="1">IFERROR(AC13/SUM(AC13:AC14),"")</f>
        <v/>
      </c>
      <c r="AD12" s="99"/>
      <c r="AE12" s="100"/>
      <c r="AF12" s="101" t="str">
        <f ca="1">IFERROR(AF13/SUM(AF13:AF14),"")</f>
        <v/>
      </c>
      <c r="AG12" s="99"/>
      <c r="AH12" s="100"/>
      <c r="AI12" s="101" t="str">
        <f ca="1">IFERROR(AI13/SUM(AI13:AI14),"")</f>
        <v/>
      </c>
      <c r="AJ12" s="99"/>
      <c r="AK12" s="100"/>
      <c r="AL12" s="101" t="str">
        <f ca="1">IFERROR(AL13/SUM(AL13:AL14),"")</f>
        <v/>
      </c>
    </row>
    <row r="13" spans="1:90" s="2" customFormat="1" ht="15.75" x14ac:dyDescent="0.4">
      <c r="A13" s="3" t="s">
        <v>5</v>
      </c>
      <c r="B13" s="36">
        <f ca="1">SUM(E13:AL13)</f>
        <v>1</v>
      </c>
      <c r="C13" s="37"/>
      <c r="D13" s="38"/>
      <c r="E13" s="85">
        <f ca="1">E75</f>
        <v>1</v>
      </c>
      <c r="F13" s="37"/>
      <c r="G13" s="38"/>
      <c r="H13" s="39">
        <f t="shared" ref="H13:H14" ca="1" si="2">H75</f>
        <v>0</v>
      </c>
      <c r="I13" s="37"/>
      <c r="J13" s="38"/>
      <c r="K13" s="39">
        <f t="shared" ref="K13:K14" ca="1" si="3">K75</f>
        <v>0</v>
      </c>
      <c r="L13" s="37"/>
      <c r="M13" s="38"/>
      <c r="N13" s="39">
        <f t="shared" ref="N13:N14" ca="1" si="4">N75</f>
        <v>0</v>
      </c>
      <c r="O13" s="37"/>
      <c r="P13" s="38"/>
      <c r="Q13" s="39">
        <f t="shared" ref="Q13:Q14" ca="1" si="5">Q75</f>
        <v>0</v>
      </c>
      <c r="R13" s="38"/>
      <c r="S13" s="38"/>
      <c r="T13" s="39">
        <f t="shared" ref="T13:T14" ca="1" si="6">T75</f>
        <v>0</v>
      </c>
      <c r="U13" s="38"/>
      <c r="V13" s="38"/>
      <c r="W13" s="39">
        <f t="shared" ref="W13:W14" ca="1" si="7">W75</f>
        <v>0</v>
      </c>
      <c r="X13" s="37"/>
      <c r="Y13" s="38"/>
      <c r="Z13" s="39">
        <f t="shared" ref="Z13:Z14" ca="1" si="8">Z75</f>
        <v>0</v>
      </c>
      <c r="AA13" s="37"/>
      <c r="AB13" s="38"/>
      <c r="AC13" s="39">
        <f t="shared" ref="AC13:AC14" ca="1" si="9">AC75</f>
        <v>0</v>
      </c>
      <c r="AD13" s="37"/>
      <c r="AE13" s="38"/>
      <c r="AF13" s="39">
        <f t="shared" ref="AF13:AF14" ca="1" si="10">AF75</f>
        <v>0</v>
      </c>
      <c r="AG13" s="37"/>
      <c r="AH13" s="38"/>
      <c r="AI13" s="39">
        <f t="shared" ref="AI13:AI14" ca="1" si="11">AI75</f>
        <v>0</v>
      </c>
      <c r="AJ13" s="37"/>
      <c r="AK13" s="38"/>
      <c r="AL13" s="39">
        <f t="shared" ref="AL13:AL14" ca="1" si="12">AL75</f>
        <v>0</v>
      </c>
    </row>
    <row r="14" spans="1:90" s="2" customFormat="1" ht="16.5" thickBot="1" x14ac:dyDescent="0.45">
      <c r="A14" s="7" t="s">
        <v>6</v>
      </c>
      <c r="B14" s="40">
        <f ca="1">SUM(E14:AL14)</f>
        <v>0</v>
      </c>
      <c r="C14" s="41"/>
      <c r="D14" s="42"/>
      <c r="E14" s="43">
        <f ca="1">E76</f>
        <v>0</v>
      </c>
      <c r="F14" s="41"/>
      <c r="G14" s="42"/>
      <c r="H14" s="43">
        <f t="shared" ca="1" si="2"/>
        <v>0</v>
      </c>
      <c r="I14" s="41"/>
      <c r="J14" s="42"/>
      <c r="K14" s="43">
        <f t="shared" ca="1" si="3"/>
        <v>0</v>
      </c>
      <c r="L14" s="41"/>
      <c r="M14" s="42"/>
      <c r="N14" s="43">
        <f t="shared" ca="1" si="4"/>
        <v>0</v>
      </c>
      <c r="O14" s="41"/>
      <c r="P14" s="42"/>
      <c r="Q14" s="43">
        <f t="shared" ca="1" si="5"/>
        <v>0</v>
      </c>
      <c r="R14" s="42"/>
      <c r="S14" s="42"/>
      <c r="T14" s="43">
        <f t="shared" ca="1" si="6"/>
        <v>0</v>
      </c>
      <c r="U14" s="42"/>
      <c r="V14" s="42"/>
      <c r="W14" s="43">
        <f t="shared" ca="1" si="7"/>
        <v>0</v>
      </c>
      <c r="X14" s="41"/>
      <c r="Y14" s="42"/>
      <c r="Z14" s="43">
        <f t="shared" ca="1" si="8"/>
        <v>0</v>
      </c>
      <c r="AA14" s="41"/>
      <c r="AB14" s="42"/>
      <c r="AC14" s="43">
        <f t="shared" ca="1" si="9"/>
        <v>0</v>
      </c>
      <c r="AD14" s="41"/>
      <c r="AE14" s="42"/>
      <c r="AF14" s="43">
        <f t="shared" ca="1" si="10"/>
        <v>0</v>
      </c>
      <c r="AG14" s="41"/>
      <c r="AH14" s="42"/>
      <c r="AI14" s="43">
        <f t="shared" ca="1" si="11"/>
        <v>0</v>
      </c>
      <c r="AJ14" s="41"/>
      <c r="AK14" s="42"/>
      <c r="AL14" s="43">
        <f t="shared" ca="1" si="12"/>
        <v>0</v>
      </c>
    </row>
    <row r="15" spans="1:90" ht="19.5" thickTop="1" x14ac:dyDescent="0.4">
      <c r="A15" s="8" t="s">
        <v>7</v>
      </c>
      <c r="B15" s="68">
        <f ca="1">SUM(E15:AL15)</f>
        <v>3250000</v>
      </c>
      <c r="C15" s="69"/>
      <c r="D15" s="70"/>
      <c r="E15" s="71">
        <f t="shared" ref="E15:AI15" ca="1" si="13">SUM(E18:E48)</f>
        <v>3250000</v>
      </c>
      <c r="F15" s="69"/>
      <c r="G15" s="70"/>
      <c r="H15" s="71">
        <f t="shared" ca="1" si="13"/>
        <v>0</v>
      </c>
      <c r="I15" s="69"/>
      <c r="J15" s="70"/>
      <c r="K15" s="71">
        <f t="shared" ca="1" si="13"/>
        <v>0</v>
      </c>
      <c r="L15" s="69"/>
      <c r="M15" s="70"/>
      <c r="N15" s="71">
        <f t="shared" ca="1" si="13"/>
        <v>0</v>
      </c>
      <c r="O15" s="69"/>
      <c r="P15" s="70"/>
      <c r="Q15" s="71">
        <f t="shared" ca="1" si="13"/>
        <v>0</v>
      </c>
      <c r="R15" s="70"/>
      <c r="S15" s="70"/>
      <c r="T15" s="71">
        <f ca="1">SUM(T18:T48)</f>
        <v>0</v>
      </c>
      <c r="U15" s="70"/>
      <c r="V15" s="70"/>
      <c r="W15" s="71">
        <f t="shared" ca="1" si="13"/>
        <v>0</v>
      </c>
      <c r="X15" s="69"/>
      <c r="Y15" s="70"/>
      <c r="Z15" s="71">
        <f t="shared" ca="1" si="13"/>
        <v>0</v>
      </c>
      <c r="AA15" s="69"/>
      <c r="AB15" s="70"/>
      <c r="AC15" s="71">
        <f t="shared" ca="1" si="13"/>
        <v>0</v>
      </c>
      <c r="AD15" s="69"/>
      <c r="AE15" s="70"/>
      <c r="AF15" s="71">
        <f t="shared" ca="1" si="13"/>
        <v>0</v>
      </c>
      <c r="AG15" s="69"/>
      <c r="AH15" s="70"/>
      <c r="AI15" s="71">
        <f t="shared" ca="1" si="13"/>
        <v>0</v>
      </c>
      <c r="AJ15" s="69"/>
      <c r="AK15" s="70"/>
      <c r="AL15" s="70">
        <f t="shared" ref="AL15" ca="1" si="14">SUM(AL18:AL48)</f>
        <v>0</v>
      </c>
    </row>
    <row r="16" spans="1:90" s="2" customFormat="1" ht="15.75" x14ac:dyDescent="0.4">
      <c r="A16" s="4" t="s">
        <v>8</v>
      </c>
      <c r="B16" s="12">
        <f ca="1">B70</f>
        <v>3250000</v>
      </c>
      <c r="C16" s="13"/>
      <c r="D16" s="30"/>
      <c r="E16" s="28">
        <f ca="1">E70</f>
        <v>3250000</v>
      </c>
      <c r="F16" s="13"/>
      <c r="G16" s="30"/>
      <c r="H16" s="28">
        <f ca="1">H70</f>
        <v>0</v>
      </c>
      <c r="I16" s="13"/>
      <c r="J16" s="30"/>
      <c r="K16" s="28">
        <f ca="1">K70</f>
        <v>0</v>
      </c>
      <c r="L16" s="13"/>
      <c r="M16" s="30"/>
      <c r="N16" s="28">
        <f ca="1">N70</f>
        <v>0</v>
      </c>
      <c r="O16" s="13"/>
      <c r="P16" s="30"/>
      <c r="Q16" s="28">
        <f ca="1">Q70</f>
        <v>0</v>
      </c>
      <c r="R16" s="30"/>
      <c r="S16" s="30"/>
      <c r="T16" s="28">
        <f ca="1">T70</f>
        <v>0</v>
      </c>
      <c r="U16" s="30"/>
      <c r="V16" s="30"/>
      <c r="W16" s="28">
        <f ca="1">W70</f>
        <v>0</v>
      </c>
      <c r="X16" s="13"/>
      <c r="Y16" s="30"/>
      <c r="Z16" s="28">
        <f ca="1">Z70</f>
        <v>0</v>
      </c>
      <c r="AA16" s="13"/>
      <c r="AB16" s="30"/>
      <c r="AC16" s="28">
        <f ca="1">AC70</f>
        <v>0</v>
      </c>
      <c r="AD16" s="13"/>
      <c r="AE16" s="30"/>
      <c r="AF16" s="28">
        <f ca="1">AF70</f>
        <v>0</v>
      </c>
      <c r="AG16" s="13"/>
      <c r="AH16" s="30"/>
      <c r="AI16" s="28">
        <f ca="1">AI70</f>
        <v>0</v>
      </c>
      <c r="AJ16" s="13"/>
      <c r="AK16" s="30"/>
      <c r="AL16" s="28">
        <f ca="1">AL70</f>
        <v>0</v>
      </c>
      <c r="BN16" s="2">
        <f t="shared" ref="BN16:BY16" ca="1" si="15">MATCH(BN17,$A$1:$AL$1,)</f>
        <v>5</v>
      </c>
      <c r="BO16" s="2">
        <f t="shared" ca="1" si="15"/>
        <v>8</v>
      </c>
      <c r="BP16" s="2">
        <f t="shared" ca="1" si="15"/>
        <v>11</v>
      </c>
      <c r="BQ16" s="2">
        <f t="shared" ca="1" si="15"/>
        <v>14</v>
      </c>
      <c r="BR16" s="2">
        <f t="shared" ca="1" si="15"/>
        <v>17</v>
      </c>
      <c r="BS16" s="2">
        <f t="shared" ca="1" si="15"/>
        <v>20</v>
      </c>
      <c r="BT16" s="2">
        <f t="shared" ca="1" si="15"/>
        <v>23</v>
      </c>
      <c r="BU16" s="2">
        <f t="shared" ca="1" si="15"/>
        <v>26</v>
      </c>
      <c r="BV16" s="2">
        <f t="shared" ca="1" si="15"/>
        <v>29</v>
      </c>
      <c r="BW16" s="2">
        <f t="shared" ca="1" si="15"/>
        <v>32</v>
      </c>
      <c r="BX16" s="2">
        <f t="shared" ca="1" si="15"/>
        <v>35</v>
      </c>
      <c r="BY16" s="2">
        <f t="shared" ca="1" si="15"/>
        <v>38</v>
      </c>
      <c r="CA16" s="2">
        <f t="shared" ref="CA16:CL16" ca="1" si="16">MATCH(CA17,$A$1:$AL$1,)</f>
        <v>5</v>
      </c>
      <c r="CB16" s="2">
        <f t="shared" ca="1" si="16"/>
        <v>8</v>
      </c>
      <c r="CC16" s="2">
        <f t="shared" ca="1" si="16"/>
        <v>11</v>
      </c>
      <c r="CD16" s="2">
        <f t="shared" ca="1" si="16"/>
        <v>14</v>
      </c>
      <c r="CE16" s="2">
        <f t="shared" ca="1" si="16"/>
        <v>17</v>
      </c>
      <c r="CF16" s="2">
        <f t="shared" ca="1" si="16"/>
        <v>20</v>
      </c>
      <c r="CG16" s="2">
        <f t="shared" ca="1" si="16"/>
        <v>23</v>
      </c>
      <c r="CH16" s="2">
        <f t="shared" ca="1" si="16"/>
        <v>26</v>
      </c>
      <c r="CI16" s="2">
        <f t="shared" ca="1" si="16"/>
        <v>29</v>
      </c>
      <c r="CJ16" s="2">
        <f t="shared" ca="1" si="16"/>
        <v>32</v>
      </c>
      <c r="CK16" s="2">
        <f t="shared" ca="1" si="16"/>
        <v>35</v>
      </c>
      <c r="CL16" s="2">
        <f t="shared" ca="1" si="16"/>
        <v>38</v>
      </c>
    </row>
    <row r="17" spans="1:90" s="2" customFormat="1" ht="16.5" thickBot="1" x14ac:dyDescent="0.45">
      <c r="A17" s="10" t="s">
        <v>9</v>
      </c>
      <c r="B17" s="14">
        <f ca="1">B72</f>
        <v>0</v>
      </c>
      <c r="C17" s="15"/>
      <c r="D17" s="31"/>
      <c r="E17" s="29">
        <f ca="1">E72</f>
        <v>0</v>
      </c>
      <c r="F17" s="15"/>
      <c r="G17" s="31"/>
      <c r="H17" s="29">
        <f ca="1">H72</f>
        <v>0</v>
      </c>
      <c r="I17" s="15"/>
      <c r="J17" s="31"/>
      <c r="K17" s="29">
        <f ca="1">K72</f>
        <v>0</v>
      </c>
      <c r="L17" s="15"/>
      <c r="M17" s="31"/>
      <c r="N17" s="29">
        <f ca="1">N72</f>
        <v>0</v>
      </c>
      <c r="O17" s="15"/>
      <c r="P17" s="31"/>
      <c r="Q17" s="29">
        <f ca="1">Q72</f>
        <v>0</v>
      </c>
      <c r="R17" s="31"/>
      <c r="S17" s="31"/>
      <c r="T17" s="29">
        <f ca="1">T72</f>
        <v>0</v>
      </c>
      <c r="U17" s="31"/>
      <c r="V17" s="31"/>
      <c r="W17" s="29">
        <f ca="1">W72</f>
        <v>0</v>
      </c>
      <c r="X17" s="15"/>
      <c r="Y17" s="31"/>
      <c r="Z17" s="29">
        <f ca="1">Z72</f>
        <v>0</v>
      </c>
      <c r="AA17" s="15"/>
      <c r="AB17" s="31"/>
      <c r="AC17" s="29">
        <f ca="1">AC72</f>
        <v>0</v>
      </c>
      <c r="AD17" s="15"/>
      <c r="AE17" s="31"/>
      <c r="AF17" s="29">
        <f ca="1">AF72</f>
        <v>0</v>
      </c>
      <c r="AG17" s="15"/>
      <c r="AH17" s="31"/>
      <c r="AI17" s="29">
        <f ca="1">AI72</f>
        <v>0</v>
      </c>
      <c r="AJ17" s="15"/>
      <c r="AK17" s="31"/>
      <c r="AL17" s="29">
        <f ca="1">AL72</f>
        <v>0</v>
      </c>
      <c r="AN17" s="2">
        <v>1</v>
      </c>
      <c r="AO17" s="2">
        <v>2</v>
      </c>
      <c r="AP17" s="2">
        <v>3</v>
      </c>
      <c r="AQ17" s="2">
        <v>4</v>
      </c>
      <c r="AR17" s="2">
        <v>5</v>
      </c>
      <c r="AS17" s="2">
        <v>6</v>
      </c>
      <c r="AT17" s="2">
        <v>7</v>
      </c>
      <c r="AU17" s="2">
        <v>8</v>
      </c>
      <c r="AV17" s="2">
        <v>9</v>
      </c>
      <c r="AW17" s="2">
        <v>10</v>
      </c>
      <c r="AX17" s="2">
        <v>11</v>
      </c>
      <c r="AY17" s="2">
        <v>12</v>
      </c>
      <c r="BA17" s="2">
        <v>1</v>
      </c>
      <c r="BB17" s="2">
        <v>2</v>
      </c>
      <c r="BC17" s="2">
        <v>3</v>
      </c>
      <c r="BD17" s="2">
        <v>4</v>
      </c>
      <c r="BE17" s="2">
        <v>5</v>
      </c>
      <c r="BF17" s="2">
        <v>6</v>
      </c>
      <c r="BG17" s="2">
        <v>7</v>
      </c>
      <c r="BH17" s="2">
        <v>8</v>
      </c>
      <c r="BI17" s="2">
        <v>9</v>
      </c>
      <c r="BJ17" s="2">
        <v>10</v>
      </c>
      <c r="BK17" s="2">
        <v>11</v>
      </c>
      <c r="BL17" s="2">
        <v>12</v>
      </c>
      <c r="BN17" s="2">
        <v>1</v>
      </c>
      <c r="BO17" s="2">
        <v>2</v>
      </c>
      <c r="BP17" s="2">
        <v>3</v>
      </c>
      <c r="BQ17" s="2">
        <v>4</v>
      </c>
      <c r="BR17" s="2">
        <v>5</v>
      </c>
      <c r="BS17" s="2">
        <v>6</v>
      </c>
      <c r="BT17" s="2">
        <v>7</v>
      </c>
      <c r="BU17" s="2">
        <v>8</v>
      </c>
      <c r="BV17" s="2">
        <v>9</v>
      </c>
      <c r="BW17" s="2">
        <v>10</v>
      </c>
      <c r="BX17" s="2">
        <v>11</v>
      </c>
      <c r="BY17" s="2">
        <v>12</v>
      </c>
      <c r="CA17" s="2">
        <v>1</v>
      </c>
      <c r="CB17" s="2">
        <v>2</v>
      </c>
      <c r="CC17" s="2">
        <v>3</v>
      </c>
      <c r="CD17" s="2">
        <v>4</v>
      </c>
      <c r="CE17" s="2">
        <v>5</v>
      </c>
      <c r="CF17" s="2">
        <v>6</v>
      </c>
      <c r="CG17" s="2">
        <v>7</v>
      </c>
      <c r="CH17" s="2">
        <v>8</v>
      </c>
      <c r="CI17" s="2">
        <v>9</v>
      </c>
      <c r="CJ17" s="2">
        <v>10</v>
      </c>
      <c r="CK17" s="2">
        <v>11</v>
      </c>
      <c r="CL17" s="2">
        <v>12</v>
      </c>
    </row>
    <row r="18" spans="1:90" s="2" customFormat="1" ht="16.5" thickTop="1" x14ac:dyDescent="0.4">
      <c r="A18" s="11">
        <v>1</v>
      </c>
      <c r="B18" s="16">
        <f t="shared" ref="B18:B48" ca="1" si="17">SUM(E18:AL18)</f>
        <v>0</v>
      </c>
      <c r="C18" s="21"/>
      <c r="D18" s="25"/>
      <c r="E18" s="32" t="str">
        <f ca="1">IF(OR(MONTH(DATE($B$1,E$1,$A18))&lt;&gt;E$1,_xlfn.XLOOKUP(DATE($B$1,E$1,$A18),_syukujitsu[国民の祝日・休日月日],_syukujitsu[国民の祝日・休日名称],"XXX",0,1)&lt;&gt;"XXX",WEEKDAY(DATE($B$1,E$1,$A18),2)&gt;5,_xlfn.XLOOKUP(DATE($B$1,E$1,$A18),_休業日[休場日],_休業日[名称],"XXX",0,1)&lt;&gt;"XXX"),"",SUMIFS(_SBI[受渡金額/決済損益],_SBI[決済日],DATE(デイトレ集計2025!$B$1,デイトレ集計2025!E$1,デイトレ集計2025!$A18),_SBI[取引],"信用返済*"))</f>
        <v/>
      </c>
      <c r="F18" s="21"/>
      <c r="G18" s="25"/>
      <c r="H18" s="32" t="str">
        <f ca="1">IF(OR(MONTH(DATE($B$1,H$1,$A18))&lt;&gt;H$1,_xlfn.XLOOKUP(DATE($B$1,H$1,$A18),_syukujitsu[国民の祝日・休日月日],_syukujitsu[国民の祝日・休日名称],"XXX",0,1)&lt;&gt;"XXX",WEEKDAY(DATE($B$1,H$1,$A18),2)&gt;5,_xlfn.XLOOKUP(DATE($B$1,H$1,$A18),_休業日[休場日],_休業日[名称],"XXX",0,1)&lt;&gt;"XXX"),"",SUMIFS(_SBI[受渡金額/決済損益],_SBI[決済日],DATE(デイトレ集計2025!$B$1,デイトレ集計2025!H$1,デイトレ集計2025!$A18),_SBI[取引],"信用返済*"))</f>
        <v/>
      </c>
      <c r="I18" s="21"/>
      <c r="J18" s="25"/>
      <c r="K18" s="32" t="str">
        <f ca="1">IF(OR(MONTH(DATE($B$1,K$1,$A18))&lt;&gt;K$1,_xlfn.XLOOKUP(DATE($B$1,K$1,$A18),_syukujitsu[国民の祝日・休日月日],_syukujitsu[国民の祝日・休日名称],"XXX",0,1)&lt;&gt;"XXX",WEEKDAY(DATE($B$1,K$1,$A18),2)&gt;5,_xlfn.XLOOKUP(DATE($B$1,K$1,$A18),_休業日[休場日],_休業日[名称],"XXX",0,1)&lt;&gt;"XXX"),"",SUMIFS(_SBI[受渡金額/決済損益],_SBI[決済日],DATE(デイトレ集計2025!$B$1,デイトレ集計2025!K$1,デイトレ集計2025!$A18),_SBI[取引],"信用返済*"))</f>
        <v/>
      </c>
      <c r="L18" s="21"/>
      <c r="M18" s="25"/>
      <c r="N18" s="32">
        <f ca="1">IF(OR(MONTH(DATE($B$1,N$1,$A18))&lt;&gt;N$1,_xlfn.XLOOKUP(DATE($B$1,N$1,$A18),_syukujitsu[国民の祝日・休日月日],_syukujitsu[国民の祝日・休日名称],"XXX",0,1)&lt;&gt;"XXX",WEEKDAY(DATE($B$1,N$1,$A18),2)&gt;5,_xlfn.XLOOKUP(DATE($B$1,N$1,$A18),_休業日[休場日],_休業日[名称],"XXX",0,1)&lt;&gt;"XXX"),"",SUMIFS(_SBI[受渡金額/決済損益],_SBI[決済日],DATE(デイトレ集計2025!$B$1,デイトレ集計2025!N$1,デイトレ集計2025!$A18),_SBI[取引],"信用返済*"))</f>
        <v>0</v>
      </c>
      <c r="O18" s="21"/>
      <c r="P18" s="25"/>
      <c r="Q18" s="32">
        <f ca="1">IF(OR(MONTH(DATE($B$1,Q$1,$A18))&lt;&gt;Q$1,_xlfn.XLOOKUP(DATE($B$1,Q$1,$A18),_syukujitsu[国民の祝日・休日月日],_syukujitsu[国民の祝日・休日名称],"XXX",0,1)&lt;&gt;"XXX",WEEKDAY(DATE($B$1,Q$1,$A18),2)&gt;5,_xlfn.XLOOKUP(DATE($B$1,Q$1,$A18),_休業日[休場日],_休業日[名称],"XXX",0,1)&lt;&gt;"XXX"),"",SUMIFS(_SBI[受渡金額/決済損益],_SBI[決済日],DATE(デイトレ集計2025!$B$1,デイトレ集計2025!Q$1,デイトレ集計2025!$A18),_SBI[取引],"信用返済*"))</f>
        <v>0</v>
      </c>
      <c r="R18" s="21"/>
      <c r="S18" s="25"/>
      <c r="T18" s="32" t="str">
        <f ca="1">IF(OR(MONTH(DATE($B$1,T$1,$A18))&lt;&gt;T$1,_xlfn.XLOOKUP(DATE($B$1,T$1,$A18),_syukujitsu[国民の祝日・休日月日],_syukujitsu[国民の祝日・休日名称],"XXX",0,1)&lt;&gt;"XXX",WEEKDAY(DATE($B$1,T$1,$A18),2)&gt;5,_xlfn.XLOOKUP(DATE($B$1,T$1,$A18),_休業日[休場日],_休業日[名称],"XXX",0,1)&lt;&gt;"XXX"),"",SUMIFS(_SBI[受渡金額/決済損益],_SBI[決済日],DATE(デイトレ集計2025!$B$1,デイトレ集計2025!T$1,デイトレ集計2025!$A18),_SBI[取引],"信用返済*"))</f>
        <v/>
      </c>
      <c r="U18" s="21"/>
      <c r="V18" s="25"/>
      <c r="W18" s="32">
        <f ca="1">IF(OR(MONTH(DATE($B$1,W$1,$A18))&lt;&gt;W$1,_xlfn.XLOOKUP(DATE($B$1,W$1,$A18),_syukujitsu[国民の祝日・休日月日],_syukujitsu[国民の祝日・休日名称],"XXX",0,1)&lt;&gt;"XXX",WEEKDAY(DATE($B$1,W$1,$A18),2)&gt;5,_xlfn.XLOOKUP(DATE($B$1,W$1,$A18),_休業日[休場日],_休業日[名称],"XXX",0,1)&lt;&gt;"XXX"),"",SUMIFS(_SBI[受渡金額/決済損益],_SBI[決済日],DATE(デイトレ集計2025!$B$1,デイトレ集計2025!W$1,デイトレ集計2025!$A18),_SBI[取引],"信用返済*"))</f>
        <v>0</v>
      </c>
      <c r="X18" s="21"/>
      <c r="Y18" s="25"/>
      <c r="Z18" s="32">
        <f ca="1">IF(OR(MONTH(DATE($B$1,Z$1,$A18))&lt;&gt;Z$1,_xlfn.XLOOKUP(DATE($B$1,Z$1,$A18),_syukujitsu[国民の祝日・休日月日],_syukujitsu[国民の祝日・休日名称],"XXX",0,1)&lt;&gt;"XXX",WEEKDAY(DATE($B$1,Z$1,$A18),2)&gt;5,_xlfn.XLOOKUP(DATE($B$1,Z$1,$A18),_休業日[休場日],_休業日[名称],"XXX",0,1)&lt;&gt;"XXX"),"",SUMIFS(_SBI[受渡金額/決済損益],_SBI[決済日],DATE(デイトレ集計2025!$B$1,デイトレ集計2025!Z$1,デイトレ集計2025!$A18),_SBI[取引],"信用返済*"))</f>
        <v>0</v>
      </c>
      <c r="AA18" s="21"/>
      <c r="AB18" s="25"/>
      <c r="AC18" s="32">
        <f ca="1">IF(OR(MONTH(DATE($B$1,AC$1,$A18))&lt;&gt;AC$1,_xlfn.XLOOKUP(DATE($B$1,AC$1,$A18),_syukujitsu[国民の祝日・休日月日],_syukujitsu[国民の祝日・休日名称],"XXX",0,1)&lt;&gt;"XXX",WEEKDAY(DATE($B$1,AC$1,$A18),2)&gt;5,_xlfn.XLOOKUP(DATE($B$1,AC$1,$A18),_休業日[休場日],_休業日[名称],"XXX",0,1)&lt;&gt;"XXX"),"",SUMIFS(_SBI[受渡金額/決済損益],_SBI[決済日],DATE(デイトレ集計2025!$B$1,デイトレ集計2025!AC$1,デイトレ集計2025!$A18),_SBI[取引],"信用返済*"))</f>
        <v>0</v>
      </c>
      <c r="AD18" s="21"/>
      <c r="AE18" s="25"/>
      <c r="AF18" s="32">
        <f ca="1">IF(OR(MONTH(DATE($B$1,AF$1,$A18))&lt;&gt;AF$1,_xlfn.XLOOKUP(DATE($B$1,AF$1,$A18),_syukujitsu[国民の祝日・休日月日],_syukujitsu[国民の祝日・休日名称],"XXX",0,1)&lt;&gt;"XXX",WEEKDAY(DATE($B$1,AF$1,$A18),2)&gt;5,_xlfn.XLOOKUP(DATE($B$1,AF$1,$A18),_休業日[休場日],_休業日[名称],"XXX",0,1)&lt;&gt;"XXX"),"",SUMIFS(_SBI[受渡金額/決済損益],_SBI[決済日],DATE(デイトレ集計2025!$B$1,デイトレ集計2025!AF$1,デイトレ集計2025!$A18),_SBI[取引],"信用返済*"))</f>
        <v>0</v>
      </c>
      <c r="AG18" s="21"/>
      <c r="AH18" s="25"/>
      <c r="AI18" s="32" t="str">
        <f ca="1">IF(OR(MONTH(DATE($B$1,AI$1,$A18))&lt;&gt;AI$1,_xlfn.XLOOKUP(DATE($B$1,AI$1,$A18),_syukujitsu[国民の祝日・休日月日],_syukujitsu[国民の祝日・休日名称],"XXX",0,1)&lt;&gt;"XXX",WEEKDAY(DATE($B$1,AI$1,$A18),2)&gt;5,_xlfn.XLOOKUP(DATE($B$1,AI$1,$A18),_休業日[休場日],_休業日[名称],"XXX",0,1)&lt;&gt;"XXX"),"",SUMIFS(_SBI[受渡金額/決済損益],_SBI[決済日],DATE(デイトレ集計2025!$B$1,デイトレ集計2025!AI$1,デイトレ集計2025!$A18),_SBI[取引],"信用返済*"))</f>
        <v/>
      </c>
      <c r="AJ18" s="21"/>
      <c r="AK18" s="25"/>
      <c r="AL18" s="25">
        <f ca="1">IF(OR(MONTH(DATE($B$1,AL$1,$A18))&lt;&gt;AL$1,_xlfn.XLOOKUP(DATE($B$1,AL$1,$A18),_syukujitsu[国民の祝日・休日月日],_syukujitsu[国民の祝日・休日名称],"XXX",0,1)&lt;&gt;"XXX",WEEKDAY(DATE($B$1,AL$1,$A18),2)&gt;5,_xlfn.XLOOKUP(DATE($B$1,AL$1,$A18),_休業日[休場日],_休業日[名称],"XXX",0,1)&lt;&gt;"XXX"),"",SUMIFS(_SBI[受渡金額/決済損益],_SBI[決済日],DATE(デイトレ集計2025!$B$1,デイトレ集計2025!AL$1,デイトレ集計2025!$A18),_SBI[取引],"信用返済*"))</f>
        <v>0</v>
      </c>
      <c r="AN18" s="22">
        <f ca="1">IF(E18="",0,E18)</f>
        <v>0</v>
      </c>
      <c r="AO18" s="22">
        <f ca="1">IF(H18="",0,H18)+AN48</f>
        <v>3250000</v>
      </c>
      <c r="AP18" s="22">
        <f ca="1">IF(K18="",0,K18)+AO48</f>
        <v>3250000</v>
      </c>
      <c r="AQ18" s="22">
        <f ca="1">IF(N18="",0,N18)+AP48</f>
        <v>3250000</v>
      </c>
      <c r="AR18" s="22">
        <f ca="1">IF(Q18="",0,Q18)+AQ48</f>
        <v>3250000</v>
      </c>
      <c r="AS18" s="22">
        <f ca="1">IF(T18="",0,T18)+AR48</f>
        <v>3250000</v>
      </c>
      <c r="AT18" s="22">
        <f ca="1">IF(W18="",0,W18)+AS48</f>
        <v>3250000</v>
      </c>
      <c r="AU18" s="22">
        <f ca="1">IF(Z18="",0,Z18)+AT48</f>
        <v>3250000</v>
      </c>
      <c r="AV18" s="22">
        <f ca="1">IF(AC18="",0,AC18)+AU48</f>
        <v>3250000</v>
      </c>
      <c r="AW18" s="22">
        <f ca="1">IF(AF18="",0,AF18)+AV48</f>
        <v>3250000</v>
      </c>
      <c r="AX18" s="22">
        <f ca="1">IF(AI18="",0,AI18)+AW48</f>
        <v>3250000</v>
      </c>
      <c r="AY18" s="22">
        <f t="shared" ref="AY18" ca="1" si="18">IF(AL18="",0,AL18)+AX48</f>
        <v>3250000</v>
      </c>
      <c r="BA18" s="22">
        <f ca="1">IF(E18="",0,E18)</f>
        <v>0</v>
      </c>
      <c r="BB18" s="22">
        <f ca="1">IF(H18="",0,H18)</f>
        <v>0</v>
      </c>
      <c r="BC18" s="22">
        <f ca="1">IF(K18="",0,K18)</f>
        <v>0</v>
      </c>
      <c r="BD18" s="22">
        <f ca="1">IF(N18="",0,N18)</f>
        <v>0</v>
      </c>
      <c r="BE18" s="22">
        <f ca="1">IF(Q18="",0,Q18)</f>
        <v>0</v>
      </c>
      <c r="BF18" s="22">
        <f ca="1">IF(T18="",0,T18)</f>
        <v>0</v>
      </c>
      <c r="BG18" s="22">
        <f ca="1">IF(W18="",0,W18)</f>
        <v>0</v>
      </c>
      <c r="BH18" s="22">
        <f ca="1">IF(Z18="",0,Z18)</f>
        <v>0</v>
      </c>
      <c r="BI18" s="22">
        <f ca="1">IF(AC18="",0,AC18)</f>
        <v>0</v>
      </c>
      <c r="BJ18" s="22">
        <f ca="1">IF(AF18="",0,AF18)</f>
        <v>0</v>
      </c>
      <c r="BK18" s="22">
        <f ca="1">IF(AI18="",0,AI18)</f>
        <v>0</v>
      </c>
      <c r="BL18" s="22">
        <f t="shared" ref="BL18" ca="1" si="19">IF(AL18="",0,AL18)</f>
        <v>0</v>
      </c>
      <c r="BN18" s="22" t="str" cm="1">
        <f t="array" aca="1" ref="BN18" ca="1">IF(INDEX($A$1:$AL$48,ROW(),BN$16)&gt;0,INDEX($A$1:$AL$48,ROW(),BN$16),"")</f>
        <v/>
      </c>
      <c r="BO18" s="22" t="str" cm="1">
        <f t="array" aca="1" ref="BO18" ca="1">IF(INDEX($A$1:$AL$48,ROW(),BO$16)&gt;0,INDEX($A$1:$AL$48,ROW(),BO$16),"")</f>
        <v/>
      </c>
      <c r="BP18" s="22" t="str" cm="1">
        <f t="array" aca="1" ref="BP18" ca="1">IF(INDEX($A$1:$AL$48,ROW(),BP$16)&gt;0,INDEX($A$1:$AL$48,ROW(),BP$16),"")</f>
        <v/>
      </c>
      <c r="BQ18" s="22" t="str" cm="1">
        <f t="array" aca="1" ref="BQ18" ca="1">IF(INDEX($A$1:$AL$48,ROW(),BQ$16)&gt;0,INDEX($A$1:$AL$48,ROW(),BQ$16),"")</f>
        <v/>
      </c>
      <c r="BR18" s="22" t="str" cm="1">
        <f t="array" aca="1" ref="BR18" ca="1">IF(INDEX($A$1:$AL$48,ROW(),BR$16)&gt;0,INDEX($A$1:$AL$48,ROW(),BR$16),"")</f>
        <v/>
      </c>
      <c r="BS18" s="22" t="str" cm="1">
        <f t="array" aca="1" ref="BS18" ca="1">IF(INDEX($A$1:$AL$48,ROW(),BS$16)&gt;0,INDEX($A$1:$AL$48,ROW(),BS$16),"")</f>
        <v/>
      </c>
      <c r="BT18" s="22" t="str" cm="1">
        <f t="array" aca="1" ref="BT18" ca="1">IF(INDEX($A$1:$AL$48,ROW(),BT$16)&gt;0,INDEX($A$1:$AL$48,ROW(),BT$16),"")</f>
        <v/>
      </c>
      <c r="BU18" s="22" t="str" cm="1">
        <f t="array" aca="1" ref="BU18" ca="1">IF(INDEX($A$1:$AL$48,ROW(),BU$16)&gt;0,INDEX($A$1:$AL$48,ROW(),BU$16),"")</f>
        <v/>
      </c>
      <c r="BV18" s="22" t="str" cm="1">
        <f t="array" aca="1" ref="BV18" ca="1">IF(INDEX($A$1:$AL$48,ROW(),BV$16)&gt;0,INDEX($A$1:$AL$48,ROW(),BV$16),"")</f>
        <v/>
      </c>
      <c r="BW18" s="22" t="str" cm="1">
        <f t="array" aca="1" ref="BW18" ca="1">IF(INDEX($A$1:$AL$48,ROW(),BW$16)&gt;0,INDEX($A$1:$AL$48,ROW(),BW$16),"")</f>
        <v/>
      </c>
      <c r="BX18" s="22" t="str" cm="1">
        <f t="array" aca="1" ref="BX18" ca="1">IF(INDEX($A$1:$AL$48,ROW(),BX$16)&gt;0,INDEX($A$1:$AL$48,ROW(),BX$16),"")</f>
        <v/>
      </c>
      <c r="BY18" s="22" t="str" cm="1">
        <f t="array" aca="1" ref="BY18" ca="1">IF(INDEX($A$1:$AL$48,ROW(),BY$16)&gt;0,INDEX($A$1:$AL$48,ROW(),BY$16),"")</f>
        <v/>
      </c>
      <c r="CA18" s="22" t="str" cm="1">
        <f t="array" aca="1" ref="CA18" ca="1">IF(INDEX($A$1:$AL$48,ROW(),CA$16)&lt;0,INDEX($A$1:$AL$48,ROW(),CA$16),"")</f>
        <v/>
      </c>
      <c r="CB18" s="22" t="str" cm="1">
        <f t="array" aca="1" ref="CB18" ca="1">IF(INDEX($A$1:$AL$48,ROW(),CB$16)&lt;0,INDEX($A$1:$AL$48,ROW(),CB$16),"")</f>
        <v/>
      </c>
      <c r="CC18" s="22" t="str" cm="1">
        <f t="array" aca="1" ref="CC18" ca="1">IF(INDEX($A$1:$AL$48,ROW(),CC$16)&lt;0,INDEX($A$1:$AL$48,ROW(),CC$16),"")</f>
        <v/>
      </c>
      <c r="CD18" s="22" t="str" cm="1">
        <f t="array" aca="1" ref="CD18" ca="1">IF(INDEX($A$1:$AL$48,ROW(),CD$16)&lt;0,INDEX($A$1:$AL$48,ROW(),CD$16),"")</f>
        <v/>
      </c>
      <c r="CE18" s="22" t="str" cm="1">
        <f t="array" aca="1" ref="CE18" ca="1">IF(INDEX($A$1:$AL$48,ROW(),CE$16)&lt;0,INDEX($A$1:$AL$48,ROW(),CE$16),"")</f>
        <v/>
      </c>
      <c r="CF18" s="22" t="str" cm="1">
        <f t="array" aca="1" ref="CF18" ca="1">IF(INDEX($A$1:$AL$48,ROW(),CF$16)&lt;0,INDEX($A$1:$AL$48,ROW(),CF$16),"")</f>
        <v/>
      </c>
      <c r="CG18" s="22" t="str" cm="1">
        <f t="array" aca="1" ref="CG18" ca="1">IF(INDEX($A$1:$AL$48,ROW(),CG$16)&lt;0,INDEX($A$1:$AL$48,ROW(),CG$16),"")</f>
        <v/>
      </c>
      <c r="CH18" s="22" t="str" cm="1">
        <f t="array" aca="1" ref="CH18" ca="1">IF(INDEX($A$1:$AL$48,ROW(),CH$16)&lt;0,INDEX($A$1:$AL$48,ROW(),CH$16),"")</f>
        <v/>
      </c>
      <c r="CI18" s="22" t="str" cm="1">
        <f t="array" aca="1" ref="CI18" ca="1">IF(INDEX($A$1:$AL$48,ROW(),CI$16)&lt;0,INDEX($A$1:$AL$48,ROW(),CI$16),"")</f>
        <v/>
      </c>
      <c r="CJ18" s="22" t="str" cm="1">
        <f t="array" aca="1" ref="CJ18" ca="1">IF(INDEX($A$1:$AL$48,ROW(),CJ$16)&lt;0,INDEX($A$1:$AL$48,ROW(),CJ$16),"")</f>
        <v/>
      </c>
      <c r="CK18" s="22" t="str" cm="1">
        <f t="array" aca="1" ref="CK18" ca="1">IF(INDEX($A$1:$AL$48,ROW(),CK$16)&lt;0,INDEX($A$1:$AL$48,ROW(),CK$16),"")</f>
        <v/>
      </c>
      <c r="CL18" s="22" t="str" cm="1">
        <f t="array" aca="1" ref="CL18" ca="1">IF(INDEX($A$1:$AL$48,ROW(),CL$16)&lt;0,INDEX($A$1:$AL$48,ROW(),CL$16),"")</f>
        <v/>
      </c>
    </row>
    <row r="19" spans="1:90" s="2" customFormat="1" ht="15.75" x14ac:dyDescent="0.4">
      <c r="A19" s="5">
        <v>2</v>
      </c>
      <c r="B19" s="17">
        <f t="shared" ca="1" si="17"/>
        <v>0</v>
      </c>
      <c r="C19" s="18"/>
      <c r="D19" s="26"/>
      <c r="E19" s="23" t="str">
        <f ca="1">IF(OR(MONTH(DATE($B$1,E$1,$A19))&lt;&gt;E$1,_xlfn.XLOOKUP(DATE($B$1,E$1,$A19),_syukujitsu[国民の祝日・休日月日],_syukujitsu[国民の祝日・休日名称],"XXX",0,1)&lt;&gt;"XXX",WEEKDAY(DATE($B$1,E$1,$A19),2)&gt;5,_xlfn.XLOOKUP(DATE($B$1,E$1,$A19),_休業日[休場日],_休業日[名称],"XXX",0,1)&lt;&gt;"XXX"),"",SUMIFS(_SBI[受渡金額/決済損益],_SBI[決済日],DATE(デイトレ集計2025!$B$1,デイトレ集計2025!E$1,デイトレ集計2025!$A19),_SBI[取引],"信用返済*"))</f>
        <v/>
      </c>
      <c r="F19" s="18"/>
      <c r="G19" s="26"/>
      <c r="H19" s="23" t="str">
        <f ca="1">IF(OR(MONTH(DATE($B$1,H$1,$A19))&lt;&gt;H$1,_xlfn.XLOOKUP(DATE($B$1,H$1,$A19),_syukujitsu[国民の祝日・休日月日],_syukujitsu[国民の祝日・休日名称],"XXX",0,1)&lt;&gt;"XXX",WEEKDAY(DATE($B$1,H$1,$A19),2)&gt;5,_xlfn.XLOOKUP(DATE($B$1,H$1,$A19),_休業日[休場日],_休業日[名称],"XXX",0,1)&lt;&gt;"XXX"),"",SUMIFS(_SBI[受渡金額/決済損益],_SBI[決済日],DATE(デイトレ集計2025!$B$1,デイトレ集計2025!H$1,デイトレ集計2025!$A19),_SBI[取引],"信用返済*"))</f>
        <v/>
      </c>
      <c r="I19" s="18"/>
      <c r="J19" s="26"/>
      <c r="K19" s="23" t="str">
        <f ca="1">IF(OR(MONTH(DATE($B$1,K$1,$A19))&lt;&gt;K$1,_xlfn.XLOOKUP(DATE($B$1,K$1,$A19),_syukujitsu[国民の祝日・休日月日],_syukujitsu[国民の祝日・休日名称],"XXX",0,1)&lt;&gt;"XXX",WEEKDAY(DATE($B$1,K$1,$A19),2)&gt;5,_xlfn.XLOOKUP(DATE($B$1,K$1,$A19),_休業日[休場日],_休業日[名称],"XXX",0,1)&lt;&gt;"XXX"),"",SUMIFS(_SBI[受渡金額/決済損益],_SBI[決済日],DATE(デイトレ集計2025!$B$1,デイトレ集計2025!K$1,デイトレ集計2025!$A19),_SBI[取引],"信用返済*"))</f>
        <v/>
      </c>
      <c r="L19" s="18"/>
      <c r="M19" s="26"/>
      <c r="N19" s="23">
        <f ca="1">IF(OR(MONTH(DATE($B$1,N$1,$A19))&lt;&gt;N$1,_xlfn.XLOOKUP(DATE($B$1,N$1,$A19),_syukujitsu[国民の祝日・休日月日],_syukujitsu[国民の祝日・休日名称],"XXX",0,1)&lt;&gt;"XXX",WEEKDAY(DATE($B$1,N$1,$A19),2)&gt;5,_xlfn.XLOOKUP(DATE($B$1,N$1,$A19),_休業日[休場日],_休業日[名称],"XXX",0,1)&lt;&gt;"XXX"),"",SUMIFS(_SBI[受渡金額/決済損益],_SBI[決済日],DATE(デイトレ集計2025!$B$1,デイトレ集計2025!N$1,デイトレ集計2025!$A19),_SBI[取引],"信用返済*"))</f>
        <v>0</v>
      </c>
      <c r="O19" s="18"/>
      <c r="P19" s="26"/>
      <c r="Q19" s="23">
        <f ca="1">IF(OR(MONTH(DATE($B$1,Q$1,$A19))&lt;&gt;Q$1,_xlfn.XLOOKUP(DATE($B$1,Q$1,$A19),_syukujitsu[国民の祝日・休日月日],_syukujitsu[国民の祝日・休日名称],"XXX",0,1)&lt;&gt;"XXX",WEEKDAY(DATE($B$1,Q$1,$A19),2)&gt;5,_xlfn.XLOOKUP(DATE($B$1,Q$1,$A19),_休業日[休場日],_休業日[名称],"XXX",0,1)&lt;&gt;"XXX"),"",SUMIFS(_SBI[受渡金額/決済損益],_SBI[決済日],DATE(デイトレ集計2025!$B$1,デイトレ集計2025!Q$1,デイトレ集計2025!$A19),_SBI[取引],"信用返済*"))</f>
        <v>0</v>
      </c>
      <c r="R19" s="18"/>
      <c r="S19" s="26"/>
      <c r="T19" s="23">
        <f ca="1">IF(OR(MONTH(DATE($B$1,T$1,$A19))&lt;&gt;T$1,_xlfn.XLOOKUP(DATE($B$1,T$1,$A19),_syukujitsu[国民の祝日・休日月日],_syukujitsu[国民の祝日・休日名称],"XXX",0,1)&lt;&gt;"XXX",WEEKDAY(DATE($B$1,T$1,$A19),2)&gt;5,_xlfn.XLOOKUP(DATE($B$1,T$1,$A19),_休業日[休場日],_休業日[名称],"XXX",0,1)&lt;&gt;"XXX"),"",SUMIFS(_SBI[受渡金額/決済損益],_SBI[決済日],DATE(デイトレ集計2025!$B$1,デイトレ集計2025!T$1,デイトレ集計2025!$A19),_SBI[取引],"信用返済*"))</f>
        <v>0</v>
      </c>
      <c r="U19" s="18"/>
      <c r="V19" s="26"/>
      <c r="W19" s="23">
        <f ca="1">IF(OR(MONTH(DATE($B$1,W$1,$A19))&lt;&gt;W$1,_xlfn.XLOOKUP(DATE($B$1,W$1,$A19),_syukujitsu[国民の祝日・休日月日],_syukujitsu[国民の祝日・休日名称],"XXX",0,1)&lt;&gt;"XXX",WEEKDAY(DATE($B$1,W$1,$A19),2)&gt;5,_xlfn.XLOOKUP(DATE($B$1,W$1,$A19),_休業日[休場日],_休業日[名称],"XXX",0,1)&lt;&gt;"XXX"),"",SUMIFS(_SBI[受渡金額/決済損益],_SBI[決済日],DATE(デイトレ集計2025!$B$1,デイトレ集計2025!W$1,デイトレ集計2025!$A19),_SBI[取引],"信用返済*"))</f>
        <v>0</v>
      </c>
      <c r="X19" s="18"/>
      <c r="Y19" s="26"/>
      <c r="Z19" s="23" t="str">
        <f ca="1">IF(OR(MONTH(DATE($B$1,Z$1,$A19))&lt;&gt;Z$1,_xlfn.XLOOKUP(DATE($B$1,Z$1,$A19),_syukujitsu[国民の祝日・休日月日],_syukujitsu[国民の祝日・休日名称],"XXX",0,1)&lt;&gt;"XXX",WEEKDAY(DATE($B$1,Z$1,$A19),2)&gt;5,_xlfn.XLOOKUP(DATE($B$1,Z$1,$A19),_休業日[休場日],_休業日[名称],"XXX",0,1)&lt;&gt;"XXX"),"",SUMIFS(_SBI[受渡金額/決済損益],_SBI[決済日],DATE(デイトレ集計2025!$B$1,デイトレ集計2025!Z$1,デイトレ集計2025!$A19),_SBI[取引],"信用返済*"))</f>
        <v/>
      </c>
      <c r="AA19" s="18"/>
      <c r="AB19" s="26"/>
      <c r="AC19" s="23">
        <f ca="1">IF(OR(MONTH(DATE($B$1,AC$1,$A19))&lt;&gt;AC$1,_xlfn.XLOOKUP(DATE($B$1,AC$1,$A19),_syukujitsu[国民の祝日・休日月日],_syukujitsu[国民の祝日・休日名称],"XXX",0,1)&lt;&gt;"XXX",WEEKDAY(DATE($B$1,AC$1,$A19),2)&gt;5,_xlfn.XLOOKUP(DATE($B$1,AC$1,$A19),_休業日[休場日],_休業日[名称],"XXX",0,1)&lt;&gt;"XXX"),"",SUMIFS(_SBI[受渡金額/決済損益],_SBI[決済日],DATE(デイトレ集計2025!$B$1,デイトレ集計2025!AC$1,デイトレ集計2025!$A19),_SBI[取引],"信用返済*"))</f>
        <v>0</v>
      </c>
      <c r="AD19" s="18"/>
      <c r="AE19" s="26"/>
      <c r="AF19" s="23">
        <f ca="1">IF(OR(MONTH(DATE($B$1,AF$1,$A19))&lt;&gt;AF$1,_xlfn.XLOOKUP(DATE($B$1,AF$1,$A19),_syukujitsu[国民の祝日・休日月日],_syukujitsu[国民の祝日・休日名称],"XXX",0,1)&lt;&gt;"XXX",WEEKDAY(DATE($B$1,AF$1,$A19),2)&gt;5,_xlfn.XLOOKUP(DATE($B$1,AF$1,$A19),_休業日[休場日],_休業日[名称],"XXX",0,1)&lt;&gt;"XXX"),"",SUMIFS(_SBI[受渡金額/決済損益],_SBI[決済日],DATE(デイトレ集計2025!$B$1,デイトレ集計2025!AF$1,デイトレ集計2025!$A19),_SBI[取引],"信用返済*"))</f>
        <v>0</v>
      </c>
      <c r="AG19" s="18"/>
      <c r="AH19" s="26"/>
      <c r="AI19" s="23" t="str">
        <f ca="1">IF(OR(MONTH(DATE($B$1,AI$1,$A19))&lt;&gt;AI$1,_xlfn.XLOOKUP(DATE($B$1,AI$1,$A19),_syukujitsu[国民の祝日・休日月日],_syukujitsu[国民の祝日・休日名称],"XXX",0,1)&lt;&gt;"XXX",WEEKDAY(DATE($B$1,AI$1,$A19),2)&gt;5,_xlfn.XLOOKUP(DATE($B$1,AI$1,$A19),_休業日[休場日],_休業日[名称],"XXX",0,1)&lt;&gt;"XXX"),"",SUMIFS(_SBI[受渡金額/決済損益],_SBI[決済日],DATE(デイトレ集計2025!$B$1,デイトレ集計2025!AI$1,デイトレ集計2025!$A19),_SBI[取引],"信用返済*"))</f>
        <v/>
      </c>
      <c r="AJ19" s="18"/>
      <c r="AK19" s="26"/>
      <c r="AL19" s="26">
        <f ca="1">IF(OR(MONTH(DATE($B$1,AL$1,$A19))&lt;&gt;AL$1,_xlfn.XLOOKUP(DATE($B$1,AL$1,$A19),_syukujitsu[国民の祝日・休日月日],_syukujitsu[国民の祝日・休日名称],"XXX",0,1)&lt;&gt;"XXX",WEEKDAY(DATE($B$1,AL$1,$A19),2)&gt;5,_xlfn.XLOOKUP(DATE($B$1,AL$1,$A19),_休業日[休場日],_休業日[名称],"XXX",0,1)&lt;&gt;"XXX"),"",SUMIFS(_SBI[受渡金額/決済損益],_SBI[決済日],DATE(デイトレ集計2025!$B$1,デイトレ集計2025!AL$1,デイトレ集計2025!$A19),_SBI[取引],"信用返済*"))</f>
        <v>0</v>
      </c>
      <c r="AN19" s="22">
        <f t="shared" ref="AN19:AN48" ca="1" si="20">AN18+IF(E19="",0,E19)</f>
        <v>0</v>
      </c>
      <c r="AO19" s="22">
        <f t="shared" ref="AO19:AO48" ca="1" si="21">AO18+IF(H19="",0,H19)</f>
        <v>3250000</v>
      </c>
      <c r="AP19" s="22">
        <f t="shared" ref="AP19:AP48" ca="1" si="22">AP18+IF(K19="",0,K19)</f>
        <v>3250000</v>
      </c>
      <c r="AQ19" s="22">
        <f t="shared" ref="AQ19:AQ48" ca="1" si="23">AQ18+IF(N19="",0,N19)</f>
        <v>3250000</v>
      </c>
      <c r="AR19" s="22">
        <f t="shared" ref="AR19:AR48" ca="1" si="24">AR18+IF(Q19="",0,Q19)</f>
        <v>3250000</v>
      </c>
      <c r="AS19" s="22">
        <f t="shared" ref="AS19:AS48" ca="1" si="25">AS18+IF(T19="",0,T19)</f>
        <v>3250000</v>
      </c>
      <c r="AT19" s="22">
        <f t="shared" ref="AT19:AT48" ca="1" si="26">AT18+IF(W19="",0,W19)</f>
        <v>3250000</v>
      </c>
      <c r="AU19" s="22">
        <f ca="1">AU18+IF(Z19="",0,Z19)</f>
        <v>3250000</v>
      </c>
      <c r="AV19" s="22">
        <f t="shared" ref="AV19:AV48" ca="1" si="27">AV18+IF(AC19="",0,AC19)</f>
        <v>3250000</v>
      </c>
      <c r="AW19" s="22">
        <f t="shared" ref="AW19:AW48" ca="1" si="28">AW18+IF(AF19="",0,AF19)</f>
        <v>3250000</v>
      </c>
      <c r="AX19" s="22">
        <f t="shared" ref="AX19:AX48" ca="1" si="29">AX18+IF(AI19="",0,AI19)</f>
        <v>3250000</v>
      </c>
      <c r="AY19" s="22">
        <f t="shared" ref="AY19:AY48" ca="1" si="30">AY18+IF(AL19="",0,AL19)</f>
        <v>3250000</v>
      </c>
      <c r="BA19" s="22">
        <f ca="1">BA18+IF(E19="",0,E19)</f>
        <v>0</v>
      </c>
      <c r="BB19" s="22">
        <f ca="1">BB18+IF(H19="",0,H19)</f>
        <v>0</v>
      </c>
      <c r="BC19" s="22">
        <f ca="1">BC18+IF(K19="",0,K19)</f>
        <v>0</v>
      </c>
      <c r="BD19" s="22">
        <f ca="1">BD18+IF(N19="",0,N19)</f>
        <v>0</v>
      </c>
      <c r="BE19" s="22">
        <f ca="1">BE18+IF(Q19="",0,Q19)</f>
        <v>0</v>
      </c>
      <c r="BF19" s="22">
        <f ca="1">BF18+IF(T19="",0,T19)</f>
        <v>0</v>
      </c>
      <c r="BG19" s="22">
        <f ca="1">BG18+IF(W19="",0,W19)</f>
        <v>0</v>
      </c>
      <c r="BH19" s="22">
        <f ca="1">BH18+IF(Z19="",0,Z19)</f>
        <v>0</v>
      </c>
      <c r="BI19" s="22">
        <f ca="1">BI18+IF(AC19="",0,AC19)</f>
        <v>0</v>
      </c>
      <c r="BJ19" s="22">
        <f ca="1">BJ18+IF(AF19="",0,AF19)</f>
        <v>0</v>
      </c>
      <c r="BK19" s="22">
        <f ca="1">BK18+IF(AI19="",0,AI19)</f>
        <v>0</v>
      </c>
      <c r="BL19" s="22">
        <f t="shared" ref="BL19:BL48" ca="1" si="31">BL18+IF(AL19="",0,AL19)</f>
        <v>0</v>
      </c>
      <c r="BN19" s="22" t="str" cm="1">
        <f t="array" aca="1" ref="BN19" ca="1">IF(INDEX($A$1:$AL$48,ROW(),BN$16)&gt;0,INDEX($A$1:$AL$48,ROW(),BN$16),"")</f>
        <v/>
      </c>
      <c r="BO19" s="22" t="str" cm="1">
        <f t="array" aca="1" ref="BO19" ca="1">IF(INDEX($A$1:$AL$48,ROW(),BO$16)&gt;0,INDEX($A$1:$AL$48,ROW(),BO$16),"")</f>
        <v/>
      </c>
      <c r="BP19" s="22" t="str" cm="1">
        <f t="array" aca="1" ref="BP19" ca="1">IF(INDEX($A$1:$AL$48,ROW(),BP$16)&gt;0,INDEX($A$1:$AL$48,ROW(),BP$16),"")</f>
        <v/>
      </c>
      <c r="BQ19" s="22" t="str" cm="1">
        <f t="array" aca="1" ref="BQ19" ca="1">IF(INDEX($A$1:$AL$48,ROW(),BQ$16)&gt;0,INDEX($A$1:$AL$48,ROW(),BQ$16),"")</f>
        <v/>
      </c>
      <c r="BR19" s="22" t="str" cm="1">
        <f t="array" aca="1" ref="BR19" ca="1">IF(INDEX($A$1:$AL$48,ROW(),BR$16)&gt;0,INDEX($A$1:$AL$48,ROW(),BR$16),"")</f>
        <v/>
      </c>
      <c r="BS19" s="22" t="str" cm="1">
        <f t="array" aca="1" ref="BS19" ca="1">IF(INDEX($A$1:$AL$48,ROW(),BS$16)&gt;0,INDEX($A$1:$AL$48,ROW(),BS$16),"")</f>
        <v/>
      </c>
      <c r="BT19" s="22" t="str" cm="1">
        <f t="array" aca="1" ref="BT19" ca="1">IF(INDEX($A$1:$AL$48,ROW(),BT$16)&gt;0,INDEX($A$1:$AL$48,ROW(),BT$16),"")</f>
        <v/>
      </c>
      <c r="BU19" s="22" t="str" cm="1">
        <f t="array" aca="1" ref="BU19" ca="1">IF(INDEX($A$1:$AL$48,ROW(),BU$16)&gt;0,INDEX($A$1:$AL$48,ROW(),BU$16),"")</f>
        <v/>
      </c>
      <c r="BV19" s="22" t="str" cm="1">
        <f t="array" aca="1" ref="BV19" ca="1">IF(INDEX($A$1:$AL$48,ROW(),BV$16)&gt;0,INDEX($A$1:$AL$48,ROW(),BV$16),"")</f>
        <v/>
      </c>
      <c r="BW19" s="22" t="str" cm="1">
        <f t="array" aca="1" ref="BW19" ca="1">IF(INDEX($A$1:$AL$48,ROW(),BW$16)&gt;0,INDEX($A$1:$AL$48,ROW(),BW$16),"")</f>
        <v/>
      </c>
      <c r="BX19" s="22" t="str" cm="1">
        <f t="array" aca="1" ref="BX19" ca="1">IF(INDEX($A$1:$AL$48,ROW(),BX$16)&gt;0,INDEX($A$1:$AL$48,ROW(),BX$16),"")</f>
        <v/>
      </c>
      <c r="BY19" s="22" t="str" cm="1">
        <f t="array" aca="1" ref="BY19" ca="1">IF(INDEX($A$1:$AL$48,ROW(),BY$16)&gt;0,INDEX($A$1:$AL$48,ROW(),BY$16),"")</f>
        <v/>
      </c>
      <c r="CA19" s="22" t="str" cm="1">
        <f t="array" aca="1" ref="CA19" ca="1">IF(INDEX($A$1:$AL$48,ROW(),CA$16)&lt;0,INDEX($A$1:$AL$48,ROW(),CA$16),"")</f>
        <v/>
      </c>
      <c r="CB19" s="22" t="str" cm="1">
        <f t="array" aca="1" ref="CB19" ca="1">IF(INDEX($A$1:$AL$48,ROW(),CB$16)&lt;0,INDEX($A$1:$AL$48,ROW(),CB$16),"")</f>
        <v/>
      </c>
      <c r="CC19" s="22" t="str" cm="1">
        <f t="array" aca="1" ref="CC19" ca="1">IF(INDEX($A$1:$AL$48,ROW(),CC$16)&lt;0,INDEX($A$1:$AL$48,ROW(),CC$16),"")</f>
        <v/>
      </c>
      <c r="CD19" s="22" t="str" cm="1">
        <f t="array" aca="1" ref="CD19" ca="1">IF(INDEX($A$1:$AL$48,ROW(),CD$16)&lt;0,INDEX($A$1:$AL$48,ROW(),CD$16),"")</f>
        <v/>
      </c>
      <c r="CE19" s="22" t="str" cm="1">
        <f t="array" aca="1" ref="CE19" ca="1">IF(INDEX($A$1:$AL$48,ROW(),CE$16)&lt;0,INDEX($A$1:$AL$48,ROW(),CE$16),"")</f>
        <v/>
      </c>
      <c r="CF19" s="22" t="str" cm="1">
        <f t="array" aca="1" ref="CF19" ca="1">IF(INDEX($A$1:$AL$48,ROW(),CF$16)&lt;0,INDEX($A$1:$AL$48,ROW(),CF$16),"")</f>
        <v/>
      </c>
      <c r="CG19" s="22" t="str" cm="1">
        <f t="array" aca="1" ref="CG19" ca="1">IF(INDEX($A$1:$AL$48,ROW(),CG$16)&lt;0,INDEX($A$1:$AL$48,ROW(),CG$16),"")</f>
        <v/>
      </c>
      <c r="CH19" s="22" t="str" cm="1">
        <f t="array" aca="1" ref="CH19" ca="1">IF(INDEX($A$1:$AL$48,ROW(),CH$16)&lt;0,INDEX($A$1:$AL$48,ROW(),CH$16),"")</f>
        <v/>
      </c>
      <c r="CI19" s="22" t="str" cm="1">
        <f t="array" aca="1" ref="CI19" ca="1">IF(INDEX($A$1:$AL$48,ROW(),CI$16)&lt;0,INDEX($A$1:$AL$48,ROW(),CI$16),"")</f>
        <v/>
      </c>
      <c r="CJ19" s="22" t="str" cm="1">
        <f t="array" aca="1" ref="CJ19" ca="1">IF(INDEX($A$1:$AL$48,ROW(),CJ$16)&lt;0,INDEX($A$1:$AL$48,ROW(),CJ$16),"")</f>
        <v/>
      </c>
      <c r="CK19" s="22" t="str" cm="1">
        <f t="array" aca="1" ref="CK19" ca="1">IF(INDEX($A$1:$AL$48,ROW(),CK$16)&lt;0,INDEX($A$1:$AL$48,ROW(),CK$16),"")</f>
        <v/>
      </c>
      <c r="CL19" s="22" t="str" cm="1">
        <f t="array" aca="1" ref="CL19" ca="1">IF(INDEX($A$1:$AL$48,ROW(),CL$16)&lt;0,INDEX($A$1:$AL$48,ROW(),CL$16),"")</f>
        <v/>
      </c>
    </row>
    <row r="20" spans="1:90" s="2" customFormat="1" ht="15.75" x14ac:dyDescent="0.4">
      <c r="A20" s="5">
        <v>3</v>
      </c>
      <c r="B20" s="17">
        <f t="shared" ca="1" si="17"/>
        <v>0</v>
      </c>
      <c r="C20" s="18"/>
      <c r="D20" s="26"/>
      <c r="E20" s="23" t="str">
        <f ca="1">IF(OR(MONTH(DATE($B$1,E$1,$A20))&lt;&gt;E$1,_xlfn.XLOOKUP(DATE($B$1,E$1,$A20),_syukujitsu[国民の祝日・休日月日],_syukujitsu[国民の祝日・休日名称],"XXX",0,1)&lt;&gt;"XXX",WEEKDAY(DATE($B$1,E$1,$A20),2)&gt;5,_xlfn.XLOOKUP(DATE($B$1,E$1,$A20),_休業日[休場日],_休業日[名称],"XXX",0,1)&lt;&gt;"XXX"),"",SUMIFS(_SBI[受渡金額/決済損益],_SBI[決済日],DATE(デイトレ集計2025!$B$1,デイトレ集計2025!E$1,デイトレ集計2025!$A20),_SBI[取引],"信用返済*"))</f>
        <v/>
      </c>
      <c r="F20" s="18"/>
      <c r="G20" s="26"/>
      <c r="H20" s="23">
        <f ca="1">IF(OR(MONTH(DATE($B$1,H$1,$A20))&lt;&gt;H$1,_xlfn.XLOOKUP(DATE($B$1,H$1,$A20),_syukujitsu[国民の祝日・休日月日],_syukujitsu[国民の祝日・休日名称],"XXX",0,1)&lt;&gt;"XXX",WEEKDAY(DATE($B$1,H$1,$A20),2)&gt;5,_xlfn.XLOOKUP(DATE($B$1,H$1,$A20),_休業日[休場日],_休業日[名称],"XXX",0,1)&lt;&gt;"XXX"),"",SUMIFS(_SBI[受渡金額/決済損益],_SBI[決済日],DATE(デイトレ集計2025!$B$1,デイトレ集計2025!H$1,デイトレ集計2025!$A20),_SBI[取引],"信用返済*"))</f>
        <v>0</v>
      </c>
      <c r="I20" s="18"/>
      <c r="J20" s="26"/>
      <c r="K20" s="23">
        <f ca="1">IF(OR(MONTH(DATE($B$1,K$1,$A20))&lt;&gt;K$1,_xlfn.XLOOKUP(DATE($B$1,K$1,$A20),_syukujitsu[国民の祝日・休日月日],_syukujitsu[国民の祝日・休日名称],"XXX",0,1)&lt;&gt;"XXX",WEEKDAY(DATE($B$1,K$1,$A20),2)&gt;5,_xlfn.XLOOKUP(DATE($B$1,K$1,$A20),_休業日[休場日],_休業日[名称],"XXX",0,1)&lt;&gt;"XXX"),"",SUMIFS(_SBI[受渡金額/決済損益],_SBI[決済日],DATE(デイトレ集計2025!$B$1,デイトレ集計2025!K$1,デイトレ集計2025!$A20),_SBI[取引],"信用返済*"))</f>
        <v>0</v>
      </c>
      <c r="L20" s="18"/>
      <c r="M20" s="26"/>
      <c r="N20" s="23">
        <f ca="1">IF(OR(MONTH(DATE($B$1,N$1,$A20))&lt;&gt;N$1,_xlfn.XLOOKUP(DATE($B$1,N$1,$A20),_syukujitsu[国民の祝日・休日月日],_syukujitsu[国民の祝日・休日名称],"XXX",0,1)&lt;&gt;"XXX",WEEKDAY(DATE($B$1,N$1,$A20),2)&gt;5,_xlfn.XLOOKUP(DATE($B$1,N$1,$A20),_休業日[休場日],_休業日[名称],"XXX",0,1)&lt;&gt;"XXX"),"",SUMIFS(_SBI[受渡金額/決済損益],_SBI[決済日],DATE(デイトレ集計2025!$B$1,デイトレ集計2025!N$1,デイトレ集計2025!$A20),_SBI[取引],"信用返済*"))</f>
        <v>0</v>
      </c>
      <c r="O20" s="18"/>
      <c r="P20" s="26"/>
      <c r="Q20" s="23" t="str">
        <f ca="1">IF(OR(MONTH(DATE($B$1,Q$1,$A20))&lt;&gt;Q$1,_xlfn.XLOOKUP(DATE($B$1,Q$1,$A20),_syukujitsu[国民の祝日・休日月日],_syukujitsu[国民の祝日・休日名称],"XXX",0,1)&lt;&gt;"XXX",WEEKDAY(DATE($B$1,Q$1,$A20),2)&gt;5,_xlfn.XLOOKUP(DATE($B$1,Q$1,$A20),_休業日[休場日],_休業日[名称],"XXX",0,1)&lt;&gt;"XXX"),"",SUMIFS(_SBI[受渡金額/決済損益],_SBI[決済日],DATE(デイトレ集計2025!$B$1,デイトレ集計2025!Q$1,デイトレ集計2025!$A20),_SBI[取引],"信用返済*"))</f>
        <v/>
      </c>
      <c r="R20" s="18"/>
      <c r="S20" s="26"/>
      <c r="T20" s="23">
        <f ca="1">IF(OR(MONTH(DATE($B$1,T$1,$A20))&lt;&gt;T$1,_xlfn.XLOOKUP(DATE($B$1,T$1,$A20),_syukujitsu[国民の祝日・休日月日],_syukujitsu[国民の祝日・休日名称],"XXX",0,1)&lt;&gt;"XXX",WEEKDAY(DATE($B$1,T$1,$A20),2)&gt;5,_xlfn.XLOOKUP(DATE($B$1,T$1,$A20),_休業日[休場日],_休業日[名称],"XXX",0,1)&lt;&gt;"XXX"),"",SUMIFS(_SBI[受渡金額/決済損益],_SBI[決済日],DATE(デイトレ集計2025!$B$1,デイトレ集計2025!T$1,デイトレ集計2025!$A20),_SBI[取引],"信用返済*"))</f>
        <v>0</v>
      </c>
      <c r="U20" s="18"/>
      <c r="V20" s="26"/>
      <c r="W20" s="23">
        <f ca="1">IF(OR(MONTH(DATE($B$1,W$1,$A20))&lt;&gt;W$1,_xlfn.XLOOKUP(DATE($B$1,W$1,$A20),_syukujitsu[国民の祝日・休日月日],_syukujitsu[国民の祝日・休日名称],"XXX",0,1)&lt;&gt;"XXX",WEEKDAY(DATE($B$1,W$1,$A20),2)&gt;5,_xlfn.XLOOKUP(DATE($B$1,W$1,$A20),_休業日[休場日],_休業日[名称],"XXX",0,1)&lt;&gt;"XXX"),"",SUMIFS(_SBI[受渡金額/決済損益],_SBI[決済日],DATE(デイトレ集計2025!$B$1,デイトレ集計2025!W$1,デイトレ集計2025!$A20),_SBI[取引],"信用返済*"))</f>
        <v>0</v>
      </c>
      <c r="X20" s="18"/>
      <c r="Y20" s="26"/>
      <c r="Z20" s="23" t="str">
        <f ca="1">IF(OR(MONTH(DATE($B$1,Z$1,$A20))&lt;&gt;Z$1,_xlfn.XLOOKUP(DATE($B$1,Z$1,$A20),_syukujitsu[国民の祝日・休日月日],_syukujitsu[国民の祝日・休日名称],"XXX",0,1)&lt;&gt;"XXX",WEEKDAY(DATE($B$1,Z$1,$A20),2)&gt;5,_xlfn.XLOOKUP(DATE($B$1,Z$1,$A20),_休業日[休場日],_休業日[名称],"XXX",0,1)&lt;&gt;"XXX"),"",SUMIFS(_SBI[受渡金額/決済損益],_SBI[決済日],DATE(デイトレ集計2025!$B$1,デイトレ集計2025!Z$1,デイトレ集計2025!$A20),_SBI[取引],"信用返済*"))</f>
        <v/>
      </c>
      <c r="AA20" s="18"/>
      <c r="AB20" s="26"/>
      <c r="AC20" s="23">
        <f ca="1">IF(OR(MONTH(DATE($B$1,AC$1,$A20))&lt;&gt;AC$1,_xlfn.XLOOKUP(DATE($B$1,AC$1,$A20),_syukujitsu[国民の祝日・休日月日],_syukujitsu[国民の祝日・休日名称],"XXX",0,1)&lt;&gt;"XXX",WEEKDAY(DATE($B$1,AC$1,$A20),2)&gt;5,_xlfn.XLOOKUP(DATE($B$1,AC$1,$A20),_休業日[休場日],_休業日[名称],"XXX",0,1)&lt;&gt;"XXX"),"",SUMIFS(_SBI[受渡金額/決済損益],_SBI[決済日],DATE(デイトレ集計2025!$B$1,デイトレ集計2025!AC$1,デイトレ集計2025!$A20),_SBI[取引],"信用返済*"))</f>
        <v>0</v>
      </c>
      <c r="AD20" s="18"/>
      <c r="AE20" s="26"/>
      <c r="AF20" s="23">
        <f ca="1">IF(OR(MONTH(DATE($B$1,AF$1,$A20))&lt;&gt;AF$1,_xlfn.XLOOKUP(DATE($B$1,AF$1,$A20),_syukujitsu[国民の祝日・休日月日],_syukujitsu[国民の祝日・休日名称],"XXX",0,1)&lt;&gt;"XXX",WEEKDAY(DATE($B$1,AF$1,$A20),2)&gt;5,_xlfn.XLOOKUP(DATE($B$1,AF$1,$A20),_休業日[休場日],_休業日[名称],"XXX",0,1)&lt;&gt;"XXX"),"",SUMIFS(_SBI[受渡金額/決済損益],_SBI[決済日],DATE(デイトレ集計2025!$B$1,デイトレ集計2025!AF$1,デイトレ集計2025!$A20),_SBI[取引],"信用返済*"))</f>
        <v>0</v>
      </c>
      <c r="AG20" s="18"/>
      <c r="AH20" s="26"/>
      <c r="AI20" s="23" t="str">
        <f ca="1">IF(OR(MONTH(DATE($B$1,AI$1,$A20))&lt;&gt;AI$1,_xlfn.XLOOKUP(DATE($B$1,AI$1,$A20),_syukujitsu[国民の祝日・休日月日],_syukujitsu[国民の祝日・休日名称],"XXX",0,1)&lt;&gt;"XXX",WEEKDAY(DATE($B$1,AI$1,$A20),2)&gt;5,_xlfn.XLOOKUP(DATE($B$1,AI$1,$A20),_休業日[休場日],_休業日[名称],"XXX",0,1)&lt;&gt;"XXX"),"",SUMIFS(_SBI[受渡金額/決済損益],_SBI[決済日],DATE(デイトレ集計2025!$B$1,デイトレ集計2025!AI$1,デイトレ集計2025!$A20),_SBI[取引],"信用返済*"))</f>
        <v/>
      </c>
      <c r="AJ20" s="18"/>
      <c r="AK20" s="26"/>
      <c r="AL20" s="26">
        <f ca="1">IF(OR(MONTH(DATE($B$1,AL$1,$A20))&lt;&gt;AL$1,_xlfn.XLOOKUP(DATE($B$1,AL$1,$A20),_syukujitsu[国民の祝日・休日月日],_syukujitsu[国民の祝日・休日名称],"XXX",0,1)&lt;&gt;"XXX",WEEKDAY(DATE($B$1,AL$1,$A20),2)&gt;5,_xlfn.XLOOKUP(DATE($B$1,AL$1,$A20),_休業日[休場日],_休業日[名称],"XXX",0,1)&lt;&gt;"XXX"),"",SUMIFS(_SBI[受渡金額/決済損益],_SBI[決済日],DATE(デイトレ集計2025!$B$1,デイトレ集計2025!AL$1,デイトレ集計2025!$A20),_SBI[取引],"信用返済*"))</f>
        <v>0</v>
      </c>
      <c r="AN20" s="22">
        <f t="shared" ca="1" si="20"/>
        <v>0</v>
      </c>
      <c r="AO20" s="22">
        <f t="shared" ca="1" si="21"/>
        <v>3250000</v>
      </c>
      <c r="AP20" s="22">
        <f t="shared" ca="1" si="22"/>
        <v>3250000</v>
      </c>
      <c r="AQ20" s="22">
        <f t="shared" ca="1" si="23"/>
        <v>3250000</v>
      </c>
      <c r="AR20" s="22">
        <f t="shared" ca="1" si="24"/>
        <v>3250000</v>
      </c>
      <c r="AS20" s="22">
        <f t="shared" ca="1" si="25"/>
        <v>3250000</v>
      </c>
      <c r="AT20" s="22">
        <f t="shared" ca="1" si="26"/>
        <v>3250000</v>
      </c>
      <c r="AU20" s="22">
        <f t="shared" ref="AU20:AU48" ca="1" si="32">AU19+IF(Z20="",0,Z20)</f>
        <v>3250000</v>
      </c>
      <c r="AV20" s="22">
        <f t="shared" ca="1" si="27"/>
        <v>3250000</v>
      </c>
      <c r="AW20" s="22">
        <f t="shared" ca="1" si="28"/>
        <v>3250000</v>
      </c>
      <c r="AX20" s="22">
        <f t="shared" ca="1" si="29"/>
        <v>3250000</v>
      </c>
      <c r="AY20" s="22">
        <f t="shared" ca="1" si="30"/>
        <v>3250000</v>
      </c>
      <c r="BA20" s="22">
        <f ca="1">BA19+IF(E20="",0,E20)</f>
        <v>0</v>
      </c>
      <c r="BB20" s="22">
        <f t="shared" ref="BB20:BB48" ca="1" si="33">BB19+IF(H20="",0,H20)</f>
        <v>0</v>
      </c>
      <c r="BC20" s="22">
        <f t="shared" ref="BC20:BC48" ca="1" si="34">BC19+IF(K20="",0,K20)</f>
        <v>0</v>
      </c>
      <c r="BD20" s="22">
        <f t="shared" ref="BD20:BD48" ca="1" si="35">BD19+IF(N20="",0,N20)</f>
        <v>0</v>
      </c>
      <c r="BE20" s="22">
        <f t="shared" ref="BE20:BE48" ca="1" si="36">BE19+IF(Q20="",0,Q20)</f>
        <v>0</v>
      </c>
      <c r="BF20" s="22">
        <f t="shared" ref="BF20:BF48" ca="1" si="37">BF19+IF(T20="",0,T20)</f>
        <v>0</v>
      </c>
      <c r="BG20" s="22">
        <f t="shared" ref="BG20:BG48" ca="1" si="38">BG19+IF(W20="",0,W20)</f>
        <v>0</v>
      </c>
      <c r="BH20" s="22">
        <f t="shared" ref="BH20:BH48" ca="1" si="39">BH19+IF(Z20="",0,Z20)</f>
        <v>0</v>
      </c>
      <c r="BI20" s="22">
        <f t="shared" ref="BI20:BI48" ca="1" si="40">BI19+IF(AC20="",0,AC20)</f>
        <v>0</v>
      </c>
      <c r="BJ20" s="22">
        <f t="shared" ref="BJ20:BJ48" ca="1" si="41">BJ19+IF(AF20="",0,AF20)</f>
        <v>0</v>
      </c>
      <c r="BK20" s="22">
        <f t="shared" ref="BK20:BK48" ca="1" si="42">BK19+IF(AI20="",0,AI20)</f>
        <v>0</v>
      </c>
      <c r="BL20" s="22">
        <f t="shared" ca="1" si="31"/>
        <v>0</v>
      </c>
      <c r="BN20" s="22" t="str" cm="1">
        <f t="array" aca="1" ref="BN20" ca="1">IF(INDEX($A$1:$AL$48,ROW(),BN$16)&gt;0,INDEX($A$1:$AL$48,ROW(),BN$16),"")</f>
        <v/>
      </c>
      <c r="BO20" s="22" t="str" cm="1">
        <f t="array" aca="1" ref="BO20" ca="1">IF(INDEX($A$1:$AL$48,ROW(),BO$16)&gt;0,INDEX($A$1:$AL$48,ROW(),BO$16),"")</f>
        <v/>
      </c>
      <c r="BP20" s="22" t="str" cm="1">
        <f t="array" aca="1" ref="BP20" ca="1">IF(INDEX($A$1:$AL$48,ROW(),BP$16)&gt;0,INDEX($A$1:$AL$48,ROW(),BP$16),"")</f>
        <v/>
      </c>
      <c r="BQ20" s="22" t="str" cm="1">
        <f t="array" aca="1" ref="BQ20" ca="1">IF(INDEX($A$1:$AL$48,ROW(),BQ$16)&gt;0,INDEX($A$1:$AL$48,ROW(),BQ$16),"")</f>
        <v/>
      </c>
      <c r="BR20" s="22" t="str" cm="1">
        <f t="array" aca="1" ref="BR20" ca="1">IF(INDEX($A$1:$AL$48,ROW(),BR$16)&gt;0,INDEX($A$1:$AL$48,ROW(),BR$16),"")</f>
        <v/>
      </c>
      <c r="BS20" s="22" t="str" cm="1">
        <f t="array" aca="1" ref="BS20" ca="1">IF(INDEX($A$1:$AL$48,ROW(),BS$16)&gt;0,INDEX($A$1:$AL$48,ROW(),BS$16),"")</f>
        <v/>
      </c>
      <c r="BT20" s="22" t="str" cm="1">
        <f t="array" aca="1" ref="BT20" ca="1">IF(INDEX($A$1:$AL$48,ROW(),BT$16)&gt;0,INDEX($A$1:$AL$48,ROW(),BT$16),"")</f>
        <v/>
      </c>
      <c r="BU20" s="22" t="str" cm="1">
        <f t="array" aca="1" ref="BU20" ca="1">IF(INDEX($A$1:$AL$48,ROW(),BU$16)&gt;0,INDEX($A$1:$AL$48,ROW(),BU$16),"")</f>
        <v/>
      </c>
      <c r="BV20" s="22" t="str" cm="1">
        <f t="array" aca="1" ref="BV20" ca="1">IF(INDEX($A$1:$AL$48,ROW(),BV$16)&gt;0,INDEX($A$1:$AL$48,ROW(),BV$16),"")</f>
        <v/>
      </c>
      <c r="BW20" s="22" t="str" cm="1">
        <f t="array" aca="1" ref="BW20" ca="1">IF(INDEX($A$1:$AL$48,ROW(),BW$16)&gt;0,INDEX($A$1:$AL$48,ROW(),BW$16),"")</f>
        <v/>
      </c>
      <c r="BX20" s="22" t="str" cm="1">
        <f t="array" aca="1" ref="BX20" ca="1">IF(INDEX($A$1:$AL$48,ROW(),BX$16)&gt;0,INDEX($A$1:$AL$48,ROW(),BX$16),"")</f>
        <v/>
      </c>
      <c r="BY20" s="22" t="str" cm="1">
        <f t="array" aca="1" ref="BY20" ca="1">IF(INDEX($A$1:$AL$48,ROW(),BY$16)&gt;0,INDEX($A$1:$AL$48,ROW(),BY$16),"")</f>
        <v/>
      </c>
      <c r="CA20" s="22" t="str" cm="1">
        <f t="array" aca="1" ref="CA20" ca="1">IF(INDEX($A$1:$AL$48,ROW(),CA$16)&lt;0,INDEX($A$1:$AL$48,ROW(),CA$16),"")</f>
        <v/>
      </c>
      <c r="CB20" s="22" t="str" cm="1">
        <f t="array" aca="1" ref="CB20" ca="1">IF(INDEX($A$1:$AL$48,ROW(),CB$16)&lt;0,INDEX($A$1:$AL$48,ROW(),CB$16),"")</f>
        <v/>
      </c>
      <c r="CC20" s="22" t="str" cm="1">
        <f t="array" aca="1" ref="CC20" ca="1">IF(INDEX($A$1:$AL$48,ROW(),CC$16)&lt;0,INDEX($A$1:$AL$48,ROW(),CC$16),"")</f>
        <v/>
      </c>
      <c r="CD20" s="22" t="str" cm="1">
        <f t="array" aca="1" ref="CD20" ca="1">IF(INDEX($A$1:$AL$48,ROW(),CD$16)&lt;0,INDEX($A$1:$AL$48,ROW(),CD$16),"")</f>
        <v/>
      </c>
      <c r="CE20" s="22" t="str" cm="1">
        <f t="array" aca="1" ref="CE20" ca="1">IF(INDEX($A$1:$AL$48,ROW(),CE$16)&lt;0,INDEX($A$1:$AL$48,ROW(),CE$16),"")</f>
        <v/>
      </c>
      <c r="CF20" s="22" t="str" cm="1">
        <f t="array" aca="1" ref="CF20" ca="1">IF(INDEX($A$1:$AL$48,ROW(),CF$16)&lt;0,INDEX($A$1:$AL$48,ROW(),CF$16),"")</f>
        <v/>
      </c>
      <c r="CG20" s="22" t="str" cm="1">
        <f t="array" aca="1" ref="CG20" ca="1">IF(INDEX($A$1:$AL$48,ROW(),CG$16)&lt;0,INDEX($A$1:$AL$48,ROW(),CG$16),"")</f>
        <v/>
      </c>
      <c r="CH20" s="22" t="str" cm="1">
        <f t="array" aca="1" ref="CH20" ca="1">IF(INDEX($A$1:$AL$48,ROW(),CH$16)&lt;0,INDEX($A$1:$AL$48,ROW(),CH$16),"")</f>
        <v/>
      </c>
      <c r="CI20" s="22" t="str" cm="1">
        <f t="array" aca="1" ref="CI20" ca="1">IF(INDEX($A$1:$AL$48,ROW(),CI$16)&lt;0,INDEX($A$1:$AL$48,ROW(),CI$16),"")</f>
        <v/>
      </c>
      <c r="CJ20" s="22" t="str" cm="1">
        <f t="array" aca="1" ref="CJ20" ca="1">IF(INDEX($A$1:$AL$48,ROW(),CJ$16)&lt;0,INDEX($A$1:$AL$48,ROW(),CJ$16),"")</f>
        <v/>
      </c>
      <c r="CK20" s="22" t="str" cm="1">
        <f t="array" aca="1" ref="CK20" ca="1">IF(INDEX($A$1:$AL$48,ROW(),CK$16)&lt;0,INDEX($A$1:$AL$48,ROW(),CK$16),"")</f>
        <v/>
      </c>
      <c r="CL20" s="22" t="str" cm="1">
        <f t="array" aca="1" ref="CL20" ca="1">IF(INDEX($A$1:$AL$48,ROW(),CL$16)&lt;0,INDEX($A$1:$AL$48,ROW(),CL$16),"")</f>
        <v/>
      </c>
    </row>
    <row r="21" spans="1:90" s="2" customFormat="1" ht="15.75" x14ac:dyDescent="0.4">
      <c r="A21" s="5">
        <v>4</v>
      </c>
      <c r="B21" s="17">
        <f t="shared" ca="1" si="17"/>
        <v>0</v>
      </c>
      <c r="C21" s="18"/>
      <c r="D21" s="26"/>
      <c r="E21" s="23" t="str">
        <f ca="1">IF(OR(MONTH(DATE($B$1,E$1,$A21))&lt;&gt;E$1,_xlfn.XLOOKUP(DATE($B$1,E$1,$A21),_syukujitsu[国民の祝日・休日月日],_syukujitsu[国民の祝日・休日名称],"XXX",0,1)&lt;&gt;"XXX",WEEKDAY(DATE($B$1,E$1,$A21),2)&gt;5,_xlfn.XLOOKUP(DATE($B$1,E$1,$A21),_休業日[休場日],_休業日[名称],"XXX",0,1)&lt;&gt;"XXX"),"",SUMIFS(_SBI[受渡金額/決済損益],_SBI[決済日],DATE(デイトレ集計2025!$B$1,デイトレ集計2025!E$1,デイトレ集計2025!$A21),_SBI[取引],"信用返済*"))</f>
        <v/>
      </c>
      <c r="F21" s="18"/>
      <c r="G21" s="26"/>
      <c r="H21" s="23">
        <f ca="1">IF(OR(MONTH(DATE($B$1,H$1,$A21))&lt;&gt;H$1,_xlfn.XLOOKUP(DATE($B$1,H$1,$A21),_syukujitsu[国民の祝日・休日月日],_syukujitsu[国民の祝日・休日名称],"XXX",0,1)&lt;&gt;"XXX",WEEKDAY(DATE($B$1,H$1,$A21),2)&gt;5,_xlfn.XLOOKUP(DATE($B$1,H$1,$A21),_休業日[休場日],_休業日[名称],"XXX",0,1)&lt;&gt;"XXX"),"",SUMIFS(_SBI[受渡金額/決済損益],_SBI[決済日],DATE(デイトレ集計2025!$B$1,デイトレ集計2025!H$1,デイトレ集計2025!$A21),_SBI[取引],"信用返済*"))</f>
        <v>0</v>
      </c>
      <c r="I21" s="18"/>
      <c r="J21" s="26"/>
      <c r="K21" s="23">
        <f ca="1">IF(OR(MONTH(DATE($B$1,K$1,$A21))&lt;&gt;K$1,_xlfn.XLOOKUP(DATE($B$1,K$1,$A21),_syukujitsu[国民の祝日・休日月日],_syukujitsu[国民の祝日・休日名称],"XXX",0,1)&lt;&gt;"XXX",WEEKDAY(DATE($B$1,K$1,$A21),2)&gt;5,_xlfn.XLOOKUP(DATE($B$1,K$1,$A21),_休業日[休場日],_休業日[名称],"XXX",0,1)&lt;&gt;"XXX"),"",SUMIFS(_SBI[受渡金額/決済損益],_SBI[決済日],DATE(デイトレ集計2025!$B$1,デイトレ集計2025!K$1,デイトレ集計2025!$A21),_SBI[取引],"信用返済*"))</f>
        <v>0</v>
      </c>
      <c r="L21" s="18"/>
      <c r="M21" s="26"/>
      <c r="N21" s="23">
        <f ca="1">IF(OR(MONTH(DATE($B$1,N$1,$A21))&lt;&gt;N$1,_xlfn.XLOOKUP(DATE($B$1,N$1,$A21),_syukujitsu[国民の祝日・休日月日],_syukujitsu[国民の祝日・休日名称],"XXX",0,1)&lt;&gt;"XXX",WEEKDAY(DATE($B$1,N$1,$A21),2)&gt;5,_xlfn.XLOOKUP(DATE($B$1,N$1,$A21),_休業日[休場日],_休業日[名称],"XXX",0,1)&lt;&gt;"XXX"),"",SUMIFS(_SBI[受渡金額/決済損益],_SBI[決済日],DATE(デイトレ集計2025!$B$1,デイトレ集計2025!N$1,デイトレ集計2025!$A21),_SBI[取引],"信用返済*"))</f>
        <v>0</v>
      </c>
      <c r="O21" s="18"/>
      <c r="P21" s="26"/>
      <c r="Q21" s="23" t="str">
        <f ca="1">IF(OR(MONTH(DATE($B$1,Q$1,$A21))&lt;&gt;Q$1,_xlfn.XLOOKUP(DATE($B$1,Q$1,$A21),_syukujitsu[国民の祝日・休日月日],_syukujitsu[国民の祝日・休日名称],"XXX",0,1)&lt;&gt;"XXX",WEEKDAY(DATE($B$1,Q$1,$A21),2)&gt;5,_xlfn.XLOOKUP(DATE($B$1,Q$1,$A21),_休業日[休場日],_休業日[名称],"XXX",0,1)&lt;&gt;"XXX"),"",SUMIFS(_SBI[受渡金額/決済損益],_SBI[決済日],DATE(デイトレ集計2025!$B$1,デイトレ集計2025!Q$1,デイトレ集計2025!$A21),_SBI[取引],"信用返済*"))</f>
        <v/>
      </c>
      <c r="R21" s="18"/>
      <c r="S21" s="26"/>
      <c r="T21" s="23">
        <f ca="1">IF(OR(MONTH(DATE($B$1,T$1,$A21))&lt;&gt;T$1,_xlfn.XLOOKUP(DATE($B$1,T$1,$A21),_syukujitsu[国民の祝日・休日月日],_syukujitsu[国民の祝日・休日名称],"XXX",0,1)&lt;&gt;"XXX",WEEKDAY(DATE($B$1,T$1,$A21),2)&gt;5,_xlfn.XLOOKUP(DATE($B$1,T$1,$A21),_休業日[休場日],_休業日[名称],"XXX",0,1)&lt;&gt;"XXX"),"",SUMIFS(_SBI[受渡金額/決済損益],_SBI[決済日],DATE(デイトレ集計2025!$B$1,デイトレ集計2025!T$1,デイトレ集計2025!$A21),_SBI[取引],"信用返済*"))</f>
        <v>0</v>
      </c>
      <c r="U21" s="18"/>
      <c r="V21" s="26"/>
      <c r="W21" s="23">
        <f ca="1">IF(OR(MONTH(DATE($B$1,W$1,$A21))&lt;&gt;W$1,_xlfn.XLOOKUP(DATE($B$1,W$1,$A21),_syukujitsu[国民の祝日・休日月日],_syukujitsu[国民の祝日・休日名称],"XXX",0,1)&lt;&gt;"XXX",WEEKDAY(DATE($B$1,W$1,$A21),2)&gt;5,_xlfn.XLOOKUP(DATE($B$1,W$1,$A21),_休業日[休場日],_休業日[名称],"XXX",0,1)&lt;&gt;"XXX"),"",SUMIFS(_SBI[受渡金額/決済損益],_SBI[決済日],DATE(デイトレ集計2025!$B$1,デイトレ集計2025!W$1,デイトレ集計2025!$A21),_SBI[取引],"信用返済*"))</f>
        <v>0</v>
      </c>
      <c r="X21" s="18"/>
      <c r="Y21" s="26"/>
      <c r="Z21" s="23">
        <f ca="1">IF(OR(MONTH(DATE($B$1,Z$1,$A21))&lt;&gt;Z$1,_xlfn.XLOOKUP(DATE($B$1,Z$1,$A21),_syukujitsu[国民の祝日・休日月日],_syukujitsu[国民の祝日・休日名称],"XXX",0,1)&lt;&gt;"XXX",WEEKDAY(DATE($B$1,Z$1,$A21),2)&gt;5,_xlfn.XLOOKUP(DATE($B$1,Z$1,$A21),_休業日[休場日],_休業日[名称],"XXX",0,1)&lt;&gt;"XXX"),"",SUMIFS(_SBI[受渡金額/決済損益],_SBI[決済日],DATE(デイトレ集計2025!$B$1,デイトレ集計2025!Z$1,デイトレ集計2025!$A21),_SBI[取引],"信用返済*"))</f>
        <v>0</v>
      </c>
      <c r="AA21" s="18"/>
      <c r="AB21" s="26"/>
      <c r="AC21" s="23">
        <f ca="1">IF(OR(MONTH(DATE($B$1,AC$1,$A21))&lt;&gt;AC$1,_xlfn.XLOOKUP(DATE($B$1,AC$1,$A21),_syukujitsu[国民の祝日・休日月日],_syukujitsu[国民の祝日・休日名称],"XXX",0,1)&lt;&gt;"XXX",WEEKDAY(DATE($B$1,AC$1,$A21),2)&gt;5,_xlfn.XLOOKUP(DATE($B$1,AC$1,$A21),_休業日[休場日],_休業日[名称],"XXX",0,1)&lt;&gt;"XXX"),"",SUMIFS(_SBI[受渡金額/決済損益],_SBI[決済日],DATE(デイトレ集計2025!$B$1,デイトレ集計2025!AC$1,デイトレ集計2025!$A21),_SBI[取引],"信用返済*"))</f>
        <v>0</v>
      </c>
      <c r="AD21" s="18"/>
      <c r="AE21" s="26"/>
      <c r="AF21" s="23" t="str">
        <f ca="1">IF(OR(MONTH(DATE($B$1,AF$1,$A21))&lt;&gt;AF$1,_xlfn.XLOOKUP(DATE($B$1,AF$1,$A21),_syukujitsu[国民の祝日・休日月日],_syukujitsu[国民の祝日・休日名称],"XXX",0,1)&lt;&gt;"XXX",WEEKDAY(DATE($B$1,AF$1,$A21),2)&gt;5,_xlfn.XLOOKUP(DATE($B$1,AF$1,$A21),_休業日[休場日],_休業日[名称],"XXX",0,1)&lt;&gt;"XXX"),"",SUMIFS(_SBI[受渡金額/決済損益],_SBI[決済日],DATE(デイトレ集計2025!$B$1,デイトレ集計2025!AF$1,デイトレ集計2025!$A21),_SBI[取引],"信用返済*"))</f>
        <v/>
      </c>
      <c r="AG21" s="18"/>
      <c r="AH21" s="26"/>
      <c r="AI21" s="23">
        <f ca="1">IF(OR(MONTH(DATE($B$1,AI$1,$A21))&lt;&gt;AI$1,_xlfn.XLOOKUP(DATE($B$1,AI$1,$A21),_syukujitsu[国民の祝日・休日月日],_syukujitsu[国民の祝日・休日名称],"XXX",0,1)&lt;&gt;"XXX",WEEKDAY(DATE($B$1,AI$1,$A21),2)&gt;5,_xlfn.XLOOKUP(DATE($B$1,AI$1,$A21),_休業日[休場日],_休業日[名称],"XXX",0,1)&lt;&gt;"XXX"),"",SUMIFS(_SBI[受渡金額/決済損益],_SBI[決済日],DATE(デイトレ集計2025!$B$1,デイトレ集計2025!AI$1,デイトレ集計2025!$A21),_SBI[取引],"信用返済*"))</f>
        <v>0</v>
      </c>
      <c r="AJ21" s="18"/>
      <c r="AK21" s="26"/>
      <c r="AL21" s="26">
        <f ca="1">IF(OR(MONTH(DATE($B$1,AL$1,$A21))&lt;&gt;AL$1,_xlfn.XLOOKUP(DATE($B$1,AL$1,$A21),_syukujitsu[国民の祝日・休日月日],_syukujitsu[国民の祝日・休日名称],"XXX",0,1)&lt;&gt;"XXX",WEEKDAY(DATE($B$1,AL$1,$A21),2)&gt;5,_xlfn.XLOOKUP(DATE($B$1,AL$1,$A21),_休業日[休場日],_休業日[名称],"XXX",0,1)&lt;&gt;"XXX"),"",SUMIFS(_SBI[受渡金額/決済損益],_SBI[決済日],DATE(デイトレ集計2025!$B$1,デイトレ集計2025!AL$1,デイトレ集計2025!$A21),_SBI[取引],"信用返済*"))</f>
        <v>0</v>
      </c>
      <c r="AN21" s="22">
        <f t="shared" ca="1" si="20"/>
        <v>0</v>
      </c>
      <c r="AO21" s="22">
        <f t="shared" ca="1" si="21"/>
        <v>3250000</v>
      </c>
      <c r="AP21" s="22">
        <f t="shared" ca="1" si="22"/>
        <v>3250000</v>
      </c>
      <c r="AQ21" s="22">
        <f t="shared" ca="1" si="23"/>
        <v>3250000</v>
      </c>
      <c r="AR21" s="22">
        <f t="shared" ca="1" si="24"/>
        <v>3250000</v>
      </c>
      <c r="AS21" s="22">
        <f t="shared" ca="1" si="25"/>
        <v>3250000</v>
      </c>
      <c r="AT21" s="22">
        <f t="shared" ca="1" si="26"/>
        <v>3250000</v>
      </c>
      <c r="AU21" s="22">
        <f t="shared" ca="1" si="32"/>
        <v>3250000</v>
      </c>
      <c r="AV21" s="22">
        <f t="shared" ca="1" si="27"/>
        <v>3250000</v>
      </c>
      <c r="AW21" s="22">
        <f t="shared" ca="1" si="28"/>
        <v>3250000</v>
      </c>
      <c r="AX21" s="22">
        <f t="shared" ca="1" si="29"/>
        <v>3250000</v>
      </c>
      <c r="AY21" s="22">
        <f t="shared" ca="1" si="30"/>
        <v>3250000</v>
      </c>
      <c r="BA21" s="22">
        <f t="shared" ref="BA21:BA48" ca="1" si="43">BA20+IF(E21="",0,E21)</f>
        <v>0</v>
      </c>
      <c r="BB21" s="22">
        <f t="shared" ca="1" si="33"/>
        <v>0</v>
      </c>
      <c r="BC21" s="22">
        <f t="shared" ca="1" si="34"/>
        <v>0</v>
      </c>
      <c r="BD21" s="22">
        <f t="shared" ca="1" si="35"/>
        <v>0</v>
      </c>
      <c r="BE21" s="22">
        <f t="shared" ca="1" si="36"/>
        <v>0</v>
      </c>
      <c r="BF21" s="22">
        <f t="shared" ca="1" si="37"/>
        <v>0</v>
      </c>
      <c r="BG21" s="22">
        <f t="shared" ca="1" si="38"/>
        <v>0</v>
      </c>
      <c r="BH21" s="22">
        <f t="shared" ca="1" si="39"/>
        <v>0</v>
      </c>
      <c r="BI21" s="22">
        <f t="shared" ca="1" si="40"/>
        <v>0</v>
      </c>
      <c r="BJ21" s="22">
        <f t="shared" ca="1" si="41"/>
        <v>0</v>
      </c>
      <c r="BK21" s="22">
        <f t="shared" ca="1" si="42"/>
        <v>0</v>
      </c>
      <c r="BL21" s="22">
        <f t="shared" ca="1" si="31"/>
        <v>0</v>
      </c>
      <c r="BN21" s="22" t="str" cm="1">
        <f t="array" aca="1" ref="BN21" ca="1">IF(INDEX($A$1:$AL$48,ROW(),BN$16)&gt;0,INDEX($A$1:$AL$48,ROW(),BN$16),"")</f>
        <v/>
      </c>
      <c r="BO21" s="22" t="str" cm="1">
        <f t="array" aca="1" ref="BO21" ca="1">IF(INDEX($A$1:$AL$48,ROW(),BO$16)&gt;0,INDEX($A$1:$AL$48,ROW(),BO$16),"")</f>
        <v/>
      </c>
      <c r="BP21" s="22" t="str" cm="1">
        <f t="array" aca="1" ref="BP21" ca="1">IF(INDEX($A$1:$AL$48,ROW(),BP$16)&gt;0,INDEX($A$1:$AL$48,ROW(),BP$16),"")</f>
        <v/>
      </c>
      <c r="BQ21" s="22" t="str" cm="1">
        <f t="array" aca="1" ref="BQ21" ca="1">IF(INDEX($A$1:$AL$48,ROW(),BQ$16)&gt;0,INDEX($A$1:$AL$48,ROW(),BQ$16),"")</f>
        <v/>
      </c>
      <c r="BR21" s="22" t="str" cm="1">
        <f t="array" aca="1" ref="BR21" ca="1">IF(INDEX($A$1:$AL$48,ROW(),BR$16)&gt;0,INDEX($A$1:$AL$48,ROW(),BR$16),"")</f>
        <v/>
      </c>
      <c r="BS21" s="22" t="str" cm="1">
        <f t="array" aca="1" ref="BS21" ca="1">IF(INDEX($A$1:$AL$48,ROW(),BS$16)&gt;0,INDEX($A$1:$AL$48,ROW(),BS$16),"")</f>
        <v/>
      </c>
      <c r="BT21" s="22" t="str" cm="1">
        <f t="array" aca="1" ref="BT21" ca="1">IF(INDEX($A$1:$AL$48,ROW(),BT$16)&gt;0,INDEX($A$1:$AL$48,ROW(),BT$16),"")</f>
        <v/>
      </c>
      <c r="BU21" s="22" t="str" cm="1">
        <f t="array" aca="1" ref="BU21" ca="1">IF(INDEX($A$1:$AL$48,ROW(),BU$16)&gt;0,INDEX($A$1:$AL$48,ROW(),BU$16),"")</f>
        <v/>
      </c>
      <c r="BV21" s="22" t="str" cm="1">
        <f t="array" aca="1" ref="BV21" ca="1">IF(INDEX($A$1:$AL$48,ROW(),BV$16)&gt;0,INDEX($A$1:$AL$48,ROW(),BV$16),"")</f>
        <v/>
      </c>
      <c r="BW21" s="22" t="str" cm="1">
        <f t="array" aca="1" ref="BW21" ca="1">IF(INDEX($A$1:$AL$48,ROW(),BW$16)&gt;0,INDEX($A$1:$AL$48,ROW(),BW$16),"")</f>
        <v/>
      </c>
      <c r="BX21" s="22" t="str" cm="1">
        <f t="array" aca="1" ref="BX21" ca="1">IF(INDEX($A$1:$AL$48,ROW(),BX$16)&gt;0,INDEX($A$1:$AL$48,ROW(),BX$16),"")</f>
        <v/>
      </c>
      <c r="BY21" s="22" t="str" cm="1">
        <f t="array" aca="1" ref="BY21" ca="1">IF(INDEX($A$1:$AL$48,ROW(),BY$16)&gt;0,INDEX($A$1:$AL$48,ROW(),BY$16),"")</f>
        <v/>
      </c>
      <c r="CA21" s="22" t="str" cm="1">
        <f t="array" aca="1" ref="CA21" ca="1">IF(INDEX($A$1:$AL$48,ROW(),CA$16)&lt;0,INDEX($A$1:$AL$48,ROW(),CA$16),"")</f>
        <v/>
      </c>
      <c r="CB21" s="22" t="str" cm="1">
        <f t="array" aca="1" ref="CB21" ca="1">IF(INDEX($A$1:$AL$48,ROW(),CB$16)&lt;0,INDEX($A$1:$AL$48,ROW(),CB$16),"")</f>
        <v/>
      </c>
      <c r="CC21" s="22" t="str" cm="1">
        <f t="array" aca="1" ref="CC21" ca="1">IF(INDEX($A$1:$AL$48,ROW(),CC$16)&lt;0,INDEX($A$1:$AL$48,ROW(),CC$16),"")</f>
        <v/>
      </c>
      <c r="CD21" s="22" t="str" cm="1">
        <f t="array" aca="1" ref="CD21" ca="1">IF(INDEX($A$1:$AL$48,ROW(),CD$16)&lt;0,INDEX($A$1:$AL$48,ROW(),CD$16),"")</f>
        <v/>
      </c>
      <c r="CE21" s="22" t="str" cm="1">
        <f t="array" aca="1" ref="CE21" ca="1">IF(INDEX($A$1:$AL$48,ROW(),CE$16)&lt;0,INDEX($A$1:$AL$48,ROW(),CE$16),"")</f>
        <v/>
      </c>
      <c r="CF21" s="22" t="str" cm="1">
        <f t="array" aca="1" ref="CF21" ca="1">IF(INDEX($A$1:$AL$48,ROW(),CF$16)&lt;0,INDEX($A$1:$AL$48,ROW(),CF$16),"")</f>
        <v/>
      </c>
      <c r="CG21" s="22" t="str" cm="1">
        <f t="array" aca="1" ref="CG21" ca="1">IF(INDEX($A$1:$AL$48,ROW(),CG$16)&lt;0,INDEX($A$1:$AL$48,ROW(),CG$16),"")</f>
        <v/>
      </c>
      <c r="CH21" s="22" t="str" cm="1">
        <f t="array" aca="1" ref="CH21" ca="1">IF(INDEX($A$1:$AL$48,ROW(),CH$16)&lt;0,INDEX($A$1:$AL$48,ROW(),CH$16),"")</f>
        <v/>
      </c>
      <c r="CI21" s="22" t="str" cm="1">
        <f t="array" aca="1" ref="CI21" ca="1">IF(INDEX($A$1:$AL$48,ROW(),CI$16)&lt;0,INDEX($A$1:$AL$48,ROW(),CI$16),"")</f>
        <v/>
      </c>
      <c r="CJ21" s="22" t="str" cm="1">
        <f t="array" aca="1" ref="CJ21" ca="1">IF(INDEX($A$1:$AL$48,ROW(),CJ$16)&lt;0,INDEX($A$1:$AL$48,ROW(),CJ$16),"")</f>
        <v/>
      </c>
      <c r="CK21" s="22" t="str" cm="1">
        <f t="array" aca="1" ref="CK21" ca="1">IF(INDEX($A$1:$AL$48,ROW(),CK$16)&lt;0,INDEX($A$1:$AL$48,ROW(),CK$16),"")</f>
        <v/>
      </c>
      <c r="CL21" s="22" t="str" cm="1">
        <f t="array" aca="1" ref="CL21" ca="1">IF(INDEX($A$1:$AL$48,ROW(),CL$16)&lt;0,INDEX($A$1:$AL$48,ROW(),CL$16),"")</f>
        <v/>
      </c>
    </row>
    <row r="22" spans="1:90" s="2" customFormat="1" ht="15.75" x14ac:dyDescent="0.4">
      <c r="A22" s="5">
        <v>5</v>
      </c>
      <c r="B22" s="17">
        <f t="shared" ca="1" si="17"/>
        <v>0</v>
      </c>
      <c r="C22" s="18"/>
      <c r="D22" s="26"/>
      <c r="E22" s="23" t="str">
        <f ca="1">IF(OR(MONTH(DATE($B$1,E$1,$A22))&lt;&gt;E$1,_xlfn.XLOOKUP(DATE($B$1,E$1,$A22),_syukujitsu[国民の祝日・休日月日],_syukujitsu[国民の祝日・休日名称],"XXX",0,1)&lt;&gt;"XXX",WEEKDAY(DATE($B$1,E$1,$A22),2)&gt;5,_xlfn.XLOOKUP(DATE($B$1,E$1,$A22),_休業日[休場日],_休業日[名称],"XXX",0,1)&lt;&gt;"XXX"),"",SUMIFS(_SBI[受渡金額/決済損益],_SBI[決済日],DATE(デイトレ集計2025!$B$1,デイトレ集計2025!E$1,デイトレ集計2025!$A22),_SBI[取引],"信用返済*"))</f>
        <v/>
      </c>
      <c r="F22" s="18"/>
      <c r="G22" s="26"/>
      <c r="H22" s="23">
        <f ca="1">IF(OR(MONTH(DATE($B$1,H$1,$A22))&lt;&gt;H$1,_xlfn.XLOOKUP(DATE($B$1,H$1,$A22),_syukujitsu[国民の祝日・休日月日],_syukujitsu[国民の祝日・休日名称],"XXX",0,1)&lt;&gt;"XXX",WEEKDAY(DATE($B$1,H$1,$A22),2)&gt;5,_xlfn.XLOOKUP(DATE($B$1,H$1,$A22),_休業日[休場日],_休業日[名称],"XXX",0,1)&lt;&gt;"XXX"),"",SUMIFS(_SBI[受渡金額/決済損益],_SBI[決済日],DATE(デイトレ集計2025!$B$1,デイトレ集計2025!H$1,デイトレ集計2025!$A22),_SBI[取引],"信用返済*"))</f>
        <v>0</v>
      </c>
      <c r="I22" s="18"/>
      <c r="J22" s="26"/>
      <c r="K22" s="23">
        <f ca="1">IF(OR(MONTH(DATE($B$1,K$1,$A22))&lt;&gt;K$1,_xlfn.XLOOKUP(DATE($B$1,K$1,$A22),_syukujitsu[国民の祝日・休日月日],_syukujitsu[国民の祝日・休日名称],"XXX",0,1)&lt;&gt;"XXX",WEEKDAY(DATE($B$1,K$1,$A22),2)&gt;5,_xlfn.XLOOKUP(DATE($B$1,K$1,$A22),_休業日[休場日],_休業日[名称],"XXX",0,1)&lt;&gt;"XXX"),"",SUMIFS(_SBI[受渡金額/決済損益],_SBI[決済日],DATE(デイトレ集計2025!$B$1,デイトレ集計2025!K$1,デイトレ集計2025!$A22),_SBI[取引],"信用返済*"))</f>
        <v>0</v>
      </c>
      <c r="L22" s="18"/>
      <c r="M22" s="26"/>
      <c r="N22" s="23" t="str">
        <f ca="1">IF(OR(MONTH(DATE($B$1,N$1,$A22))&lt;&gt;N$1,_xlfn.XLOOKUP(DATE($B$1,N$1,$A22),_syukujitsu[国民の祝日・休日月日],_syukujitsu[国民の祝日・休日名称],"XXX",0,1)&lt;&gt;"XXX",WEEKDAY(DATE($B$1,N$1,$A22),2)&gt;5,_xlfn.XLOOKUP(DATE($B$1,N$1,$A22),_休業日[休場日],_休業日[名称],"XXX",0,1)&lt;&gt;"XXX"),"",SUMIFS(_SBI[受渡金額/決済損益],_SBI[決済日],DATE(デイトレ集計2025!$B$1,デイトレ集計2025!N$1,デイトレ集計2025!$A22),_SBI[取引],"信用返済*"))</f>
        <v/>
      </c>
      <c r="O22" s="18"/>
      <c r="P22" s="26"/>
      <c r="Q22" s="23" t="str">
        <f ca="1">IF(OR(MONTH(DATE($B$1,Q$1,$A22))&lt;&gt;Q$1,_xlfn.XLOOKUP(DATE($B$1,Q$1,$A22),_syukujitsu[国民の祝日・休日月日],_syukujitsu[国民の祝日・休日名称],"XXX",0,1)&lt;&gt;"XXX",WEEKDAY(DATE($B$1,Q$1,$A22),2)&gt;5,_xlfn.XLOOKUP(DATE($B$1,Q$1,$A22),_休業日[休場日],_休業日[名称],"XXX",0,1)&lt;&gt;"XXX"),"",SUMIFS(_SBI[受渡金額/決済損益],_SBI[決済日],DATE(デイトレ集計2025!$B$1,デイトレ集計2025!Q$1,デイトレ集計2025!$A22),_SBI[取引],"信用返済*"))</f>
        <v/>
      </c>
      <c r="R22" s="18"/>
      <c r="S22" s="26"/>
      <c r="T22" s="23">
        <f ca="1">IF(OR(MONTH(DATE($B$1,T$1,$A22))&lt;&gt;T$1,_xlfn.XLOOKUP(DATE($B$1,T$1,$A22),_syukujitsu[国民の祝日・休日月日],_syukujitsu[国民の祝日・休日名称],"XXX",0,1)&lt;&gt;"XXX",WEEKDAY(DATE($B$1,T$1,$A22),2)&gt;5,_xlfn.XLOOKUP(DATE($B$1,T$1,$A22),_休業日[休場日],_休業日[名称],"XXX",0,1)&lt;&gt;"XXX"),"",SUMIFS(_SBI[受渡金額/決済損益],_SBI[決済日],DATE(デイトレ集計2025!$B$1,デイトレ集計2025!T$1,デイトレ集計2025!$A22),_SBI[取引],"信用返済*"))</f>
        <v>0</v>
      </c>
      <c r="U22" s="18"/>
      <c r="V22" s="26"/>
      <c r="W22" s="23" t="str">
        <f ca="1">IF(OR(MONTH(DATE($B$1,W$1,$A22))&lt;&gt;W$1,_xlfn.XLOOKUP(DATE($B$1,W$1,$A22),_syukujitsu[国民の祝日・休日月日],_syukujitsu[国民の祝日・休日名称],"XXX",0,1)&lt;&gt;"XXX",WEEKDAY(DATE($B$1,W$1,$A22),2)&gt;5,_xlfn.XLOOKUP(DATE($B$1,W$1,$A22),_休業日[休場日],_休業日[名称],"XXX",0,1)&lt;&gt;"XXX"),"",SUMIFS(_SBI[受渡金額/決済損益],_SBI[決済日],DATE(デイトレ集計2025!$B$1,デイトレ集計2025!W$1,デイトレ集計2025!$A22),_SBI[取引],"信用返済*"))</f>
        <v/>
      </c>
      <c r="X22" s="18"/>
      <c r="Y22" s="26"/>
      <c r="Z22" s="23">
        <f ca="1">IF(OR(MONTH(DATE($B$1,Z$1,$A22))&lt;&gt;Z$1,_xlfn.XLOOKUP(DATE($B$1,Z$1,$A22),_syukujitsu[国民の祝日・休日月日],_syukujitsu[国民の祝日・休日名称],"XXX",0,1)&lt;&gt;"XXX",WEEKDAY(DATE($B$1,Z$1,$A22),2)&gt;5,_xlfn.XLOOKUP(DATE($B$1,Z$1,$A22),_休業日[休場日],_休業日[名称],"XXX",0,1)&lt;&gt;"XXX"),"",SUMIFS(_SBI[受渡金額/決済損益],_SBI[決済日],DATE(デイトレ集計2025!$B$1,デイトレ集計2025!Z$1,デイトレ集計2025!$A22),_SBI[取引],"信用返済*"))</f>
        <v>0</v>
      </c>
      <c r="AA22" s="18"/>
      <c r="AB22" s="26"/>
      <c r="AC22" s="23">
        <f ca="1">IF(OR(MONTH(DATE($B$1,AC$1,$A22))&lt;&gt;AC$1,_xlfn.XLOOKUP(DATE($B$1,AC$1,$A22),_syukujitsu[国民の祝日・休日月日],_syukujitsu[国民の祝日・休日名称],"XXX",0,1)&lt;&gt;"XXX",WEEKDAY(DATE($B$1,AC$1,$A22),2)&gt;5,_xlfn.XLOOKUP(DATE($B$1,AC$1,$A22),_休業日[休場日],_休業日[名称],"XXX",0,1)&lt;&gt;"XXX"),"",SUMIFS(_SBI[受渡金額/決済損益],_SBI[決済日],DATE(デイトレ集計2025!$B$1,デイトレ集計2025!AC$1,デイトレ集計2025!$A22),_SBI[取引],"信用返済*"))</f>
        <v>0</v>
      </c>
      <c r="AD22" s="18"/>
      <c r="AE22" s="26"/>
      <c r="AF22" s="23" t="str">
        <f ca="1">IF(OR(MONTH(DATE($B$1,AF$1,$A22))&lt;&gt;AF$1,_xlfn.XLOOKUP(DATE($B$1,AF$1,$A22),_syukujitsu[国民の祝日・休日月日],_syukujitsu[国民の祝日・休日名称],"XXX",0,1)&lt;&gt;"XXX",WEEKDAY(DATE($B$1,AF$1,$A22),2)&gt;5,_xlfn.XLOOKUP(DATE($B$1,AF$1,$A22),_休業日[休場日],_休業日[名称],"XXX",0,1)&lt;&gt;"XXX"),"",SUMIFS(_SBI[受渡金額/決済損益],_SBI[決済日],DATE(デイトレ集計2025!$B$1,デイトレ集計2025!AF$1,デイトレ集計2025!$A22),_SBI[取引],"信用返済*"))</f>
        <v/>
      </c>
      <c r="AG22" s="18"/>
      <c r="AH22" s="26"/>
      <c r="AI22" s="23">
        <f ca="1">IF(OR(MONTH(DATE($B$1,AI$1,$A22))&lt;&gt;AI$1,_xlfn.XLOOKUP(DATE($B$1,AI$1,$A22),_syukujitsu[国民の祝日・休日月日],_syukujitsu[国民の祝日・休日名称],"XXX",0,1)&lt;&gt;"XXX",WEEKDAY(DATE($B$1,AI$1,$A22),2)&gt;5,_xlfn.XLOOKUP(DATE($B$1,AI$1,$A22),_休業日[休場日],_休業日[名称],"XXX",0,1)&lt;&gt;"XXX"),"",SUMIFS(_SBI[受渡金額/決済損益],_SBI[決済日],DATE(デイトレ集計2025!$B$1,デイトレ集計2025!AI$1,デイトレ集計2025!$A22),_SBI[取引],"信用返済*"))</f>
        <v>0</v>
      </c>
      <c r="AJ22" s="18"/>
      <c r="AK22" s="26"/>
      <c r="AL22" s="26">
        <f ca="1">IF(OR(MONTH(DATE($B$1,AL$1,$A22))&lt;&gt;AL$1,_xlfn.XLOOKUP(DATE($B$1,AL$1,$A22),_syukujitsu[国民の祝日・休日月日],_syukujitsu[国民の祝日・休日名称],"XXX",0,1)&lt;&gt;"XXX",WEEKDAY(DATE($B$1,AL$1,$A22),2)&gt;5,_xlfn.XLOOKUP(DATE($B$1,AL$1,$A22),_休業日[休場日],_休業日[名称],"XXX",0,1)&lt;&gt;"XXX"),"",SUMIFS(_SBI[受渡金額/決済損益],_SBI[決済日],DATE(デイトレ集計2025!$B$1,デイトレ集計2025!AL$1,デイトレ集計2025!$A22),_SBI[取引],"信用返済*"))</f>
        <v>0</v>
      </c>
      <c r="AN22" s="22">
        <f t="shared" ca="1" si="20"/>
        <v>0</v>
      </c>
      <c r="AO22" s="22">
        <f t="shared" ca="1" si="21"/>
        <v>3250000</v>
      </c>
      <c r="AP22" s="22">
        <f t="shared" ca="1" si="22"/>
        <v>3250000</v>
      </c>
      <c r="AQ22" s="22">
        <f t="shared" ca="1" si="23"/>
        <v>3250000</v>
      </c>
      <c r="AR22" s="22">
        <f t="shared" ca="1" si="24"/>
        <v>3250000</v>
      </c>
      <c r="AS22" s="22">
        <f t="shared" ca="1" si="25"/>
        <v>3250000</v>
      </c>
      <c r="AT22" s="22">
        <f t="shared" ca="1" si="26"/>
        <v>3250000</v>
      </c>
      <c r="AU22" s="22">
        <f t="shared" ca="1" si="32"/>
        <v>3250000</v>
      </c>
      <c r="AV22" s="22">
        <f t="shared" ca="1" si="27"/>
        <v>3250000</v>
      </c>
      <c r="AW22" s="22">
        <f t="shared" ca="1" si="28"/>
        <v>3250000</v>
      </c>
      <c r="AX22" s="22">
        <f t="shared" ca="1" si="29"/>
        <v>3250000</v>
      </c>
      <c r="AY22" s="22">
        <f t="shared" ca="1" si="30"/>
        <v>3250000</v>
      </c>
      <c r="BA22" s="22">
        <f t="shared" ca="1" si="43"/>
        <v>0</v>
      </c>
      <c r="BB22" s="22">
        <f t="shared" ca="1" si="33"/>
        <v>0</v>
      </c>
      <c r="BC22" s="22">
        <f t="shared" ca="1" si="34"/>
        <v>0</v>
      </c>
      <c r="BD22" s="22">
        <f t="shared" ca="1" si="35"/>
        <v>0</v>
      </c>
      <c r="BE22" s="22">
        <f t="shared" ca="1" si="36"/>
        <v>0</v>
      </c>
      <c r="BF22" s="22">
        <f t="shared" ca="1" si="37"/>
        <v>0</v>
      </c>
      <c r="BG22" s="22">
        <f t="shared" ca="1" si="38"/>
        <v>0</v>
      </c>
      <c r="BH22" s="22">
        <f t="shared" ca="1" si="39"/>
        <v>0</v>
      </c>
      <c r="BI22" s="22">
        <f t="shared" ca="1" si="40"/>
        <v>0</v>
      </c>
      <c r="BJ22" s="22">
        <f t="shared" ca="1" si="41"/>
        <v>0</v>
      </c>
      <c r="BK22" s="22">
        <f t="shared" ca="1" si="42"/>
        <v>0</v>
      </c>
      <c r="BL22" s="22">
        <f t="shared" ca="1" si="31"/>
        <v>0</v>
      </c>
      <c r="BN22" s="22" t="str" cm="1">
        <f t="array" aca="1" ref="BN22" ca="1">IF(INDEX($A$1:$AL$48,ROW(),BN$16)&gt;0,INDEX($A$1:$AL$48,ROW(),BN$16),"")</f>
        <v/>
      </c>
      <c r="BO22" s="22" t="str" cm="1">
        <f t="array" aca="1" ref="BO22" ca="1">IF(INDEX($A$1:$AL$48,ROW(),BO$16)&gt;0,INDEX($A$1:$AL$48,ROW(),BO$16),"")</f>
        <v/>
      </c>
      <c r="BP22" s="22" t="str" cm="1">
        <f t="array" aca="1" ref="BP22" ca="1">IF(INDEX($A$1:$AL$48,ROW(),BP$16)&gt;0,INDEX($A$1:$AL$48,ROW(),BP$16),"")</f>
        <v/>
      </c>
      <c r="BQ22" s="22" t="str" cm="1">
        <f t="array" aca="1" ref="BQ22" ca="1">IF(INDEX($A$1:$AL$48,ROW(),BQ$16)&gt;0,INDEX($A$1:$AL$48,ROW(),BQ$16),"")</f>
        <v/>
      </c>
      <c r="BR22" s="22" t="str" cm="1">
        <f t="array" aca="1" ref="BR22" ca="1">IF(INDEX($A$1:$AL$48,ROW(),BR$16)&gt;0,INDEX($A$1:$AL$48,ROW(),BR$16),"")</f>
        <v/>
      </c>
      <c r="BS22" s="22" t="str" cm="1">
        <f t="array" aca="1" ref="BS22" ca="1">IF(INDEX($A$1:$AL$48,ROW(),BS$16)&gt;0,INDEX($A$1:$AL$48,ROW(),BS$16),"")</f>
        <v/>
      </c>
      <c r="BT22" s="22" t="str" cm="1">
        <f t="array" aca="1" ref="BT22" ca="1">IF(INDEX($A$1:$AL$48,ROW(),BT$16)&gt;0,INDEX($A$1:$AL$48,ROW(),BT$16),"")</f>
        <v/>
      </c>
      <c r="BU22" s="22" t="str" cm="1">
        <f t="array" aca="1" ref="BU22" ca="1">IF(INDEX($A$1:$AL$48,ROW(),BU$16)&gt;0,INDEX($A$1:$AL$48,ROW(),BU$16),"")</f>
        <v/>
      </c>
      <c r="BV22" s="22" t="str" cm="1">
        <f t="array" aca="1" ref="BV22" ca="1">IF(INDEX($A$1:$AL$48,ROW(),BV$16)&gt;0,INDEX($A$1:$AL$48,ROW(),BV$16),"")</f>
        <v/>
      </c>
      <c r="BW22" s="22" t="str" cm="1">
        <f t="array" aca="1" ref="BW22" ca="1">IF(INDEX($A$1:$AL$48,ROW(),BW$16)&gt;0,INDEX($A$1:$AL$48,ROW(),BW$16),"")</f>
        <v/>
      </c>
      <c r="BX22" s="22" t="str" cm="1">
        <f t="array" aca="1" ref="BX22" ca="1">IF(INDEX($A$1:$AL$48,ROW(),BX$16)&gt;0,INDEX($A$1:$AL$48,ROW(),BX$16),"")</f>
        <v/>
      </c>
      <c r="BY22" s="22" t="str" cm="1">
        <f t="array" aca="1" ref="BY22" ca="1">IF(INDEX($A$1:$AL$48,ROW(),BY$16)&gt;0,INDEX($A$1:$AL$48,ROW(),BY$16),"")</f>
        <v/>
      </c>
      <c r="CA22" s="22" t="str" cm="1">
        <f t="array" aca="1" ref="CA22" ca="1">IF(INDEX($A$1:$AL$48,ROW(),CA$16)&lt;0,INDEX($A$1:$AL$48,ROW(),CA$16),"")</f>
        <v/>
      </c>
      <c r="CB22" s="22" t="str" cm="1">
        <f t="array" aca="1" ref="CB22" ca="1">IF(INDEX($A$1:$AL$48,ROW(),CB$16)&lt;0,INDEX($A$1:$AL$48,ROW(),CB$16),"")</f>
        <v/>
      </c>
      <c r="CC22" s="22" t="str" cm="1">
        <f t="array" aca="1" ref="CC22" ca="1">IF(INDEX($A$1:$AL$48,ROW(),CC$16)&lt;0,INDEX($A$1:$AL$48,ROW(),CC$16),"")</f>
        <v/>
      </c>
      <c r="CD22" s="22" t="str" cm="1">
        <f t="array" aca="1" ref="CD22" ca="1">IF(INDEX($A$1:$AL$48,ROW(),CD$16)&lt;0,INDEX($A$1:$AL$48,ROW(),CD$16),"")</f>
        <v/>
      </c>
      <c r="CE22" s="22" t="str" cm="1">
        <f t="array" aca="1" ref="CE22" ca="1">IF(INDEX($A$1:$AL$48,ROW(),CE$16)&lt;0,INDEX($A$1:$AL$48,ROW(),CE$16),"")</f>
        <v/>
      </c>
      <c r="CF22" s="22" t="str" cm="1">
        <f t="array" aca="1" ref="CF22" ca="1">IF(INDEX($A$1:$AL$48,ROW(),CF$16)&lt;0,INDEX($A$1:$AL$48,ROW(),CF$16),"")</f>
        <v/>
      </c>
      <c r="CG22" s="22" t="str" cm="1">
        <f t="array" aca="1" ref="CG22" ca="1">IF(INDEX($A$1:$AL$48,ROW(),CG$16)&lt;0,INDEX($A$1:$AL$48,ROW(),CG$16),"")</f>
        <v/>
      </c>
      <c r="CH22" s="22" t="str" cm="1">
        <f t="array" aca="1" ref="CH22" ca="1">IF(INDEX($A$1:$AL$48,ROW(),CH$16)&lt;0,INDEX($A$1:$AL$48,ROW(),CH$16),"")</f>
        <v/>
      </c>
      <c r="CI22" s="22" t="str" cm="1">
        <f t="array" aca="1" ref="CI22" ca="1">IF(INDEX($A$1:$AL$48,ROW(),CI$16)&lt;0,INDEX($A$1:$AL$48,ROW(),CI$16),"")</f>
        <v/>
      </c>
      <c r="CJ22" s="22" t="str" cm="1">
        <f t="array" aca="1" ref="CJ22" ca="1">IF(INDEX($A$1:$AL$48,ROW(),CJ$16)&lt;0,INDEX($A$1:$AL$48,ROW(),CJ$16),"")</f>
        <v/>
      </c>
      <c r="CK22" s="22" t="str" cm="1">
        <f t="array" aca="1" ref="CK22" ca="1">IF(INDEX($A$1:$AL$48,ROW(),CK$16)&lt;0,INDEX($A$1:$AL$48,ROW(),CK$16),"")</f>
        <v/>
      </c>
      <c r="CL22" s="22" t="str" cm="1">
        <f t="array" aca="1" ref="CL22" ca="1">IF(INDEX($A$1:$AL$48,ROW(),CL$16)&lt;0,INDEX($A$1:$AL$48,ROW(),CL$16),"")</f>
        <v/>
      </c>
    </row>
    <row r="23" spans="1:90" s="2" customFormat="1" ht="15.75" x14ac:dyDescent="0.4">
      <c r="A23" s="5">
        <v>6</v>
      </c>
      <c r="B23" s="17">
        <f t="shared" ca="1" si="17"/>
        <v>3250000</v>
      </c>
      <c r="C23" s="18"/>
      <c r="D23" s="26"/>
      <c r="E23" s="23">
        <f ca="1">IF(OR(MONTH(DATE($B$1,E$1,$A23))&lt;&gt;E$1,_xlfn.XLOOKUP(DATE($B$1,E$1,$A23),_syukujitsu[国民の祝日・休日月日],_syukujitsu[国民の祝日・休日名称],"XXX",0,1)&lt;&gt;"XXX",WEEKDAY(DATE($B$1,E$1,$A23),2)&gt;5,_xlfn.XLOOKUP(DATE($B$1,E$1,$A23),_休業日[休場日],_休業日[名称],"XXX",0,1)&lt;&gt;"XXX"),"",SUMIFS(_SBI[受渡金額/決済損益],_SBI[決済日],DATE(デイトレ集計2025!$B$1,デイトレ集計2025!E$1,デイトレ集計2025!$A23),_SBI[取引],"信用返済*"))</f>
        <v>3250000</v>
      </c>
      <c r="F23" s="18"/>
      <c r="G23" s="26"/>
      <c r="H23" s="23">
        <f ca="1">IF(OR(MONTH(DATE($B$1,H$1,$A23))&lt;&gt;H$1,_xlfn.XLOOKUP(DATE($B$1,H$1,$A23),_syukujitsu[国民の祝日・休日月日],_syukujitsu[国民の祝日・休日名称],"XXX",0,1)&lt;&gt;"XXX",WEEKDAY(DATE($B$1,H$1,$A23),2)&gt;5,_xlfn.XLOOKUP(DATE($B$1,H$1,$A23),_休業日[休場日],_休業日[名称],"XXX",0,1)&lt;&gt;"XXX"),"",SUMIFS(_SBI[受渡金額/決済損益],_SBI[決済日],DATE(デイトレ集計2025!$B$1,デイトレ集計2025!H$1,デイトレ集計2025!$A23),_SBI[取引],"信用返済*"))</f>
        <v>0</v>
      </c>
      <c r="I23" s="18"/>
      <c r="J23" s="26"/>
      <c r="K23" s="23">
        <f ca="1">IF(OR(MONTH(DATE($B$1,K$1,$A23))&lt;&gt;K$1,_xlfn.XLOOKUP(DATE($B$1,K$1,$A23),_syukujitsu[国民の祝日・休日月日],_syukujitsu[国民の祝日・休日名称],"XXX",0,1)&lt;&gt;"XXX",WEEKDAY(DATE($B$1,K$1,$A23),2)&gt;5,_xlfn.XLOOKUP(DATE($B$1,K$1,$A23),_休業日[休場日],_休業日[名称],"XXX",0,1)&lt;&gt;"XXX"),"",SUMIFS(_SBI[受渡金額/決済損益],_SBI[決済日],DATE(デイトレ集計2025!$B$1,デイトレ集計2025!K$1,デイトレ集計2025!$A23),_SBI[取引],"信用返済*"))</f>
        <v>0</v>
      </c>
      <c r="L23" s="18"/>
      <c r="M23" s="26"/>
      <c r="N23" s="23" t="str">
        <f ca="1">IF(OR(MONTH(DATE($B$1,N$1,$A23))&lt;&gt;N$1,_xlfn.XLOOKUP(DATE($B$1,N$1,$A23),_syukujitsu[国民の祝日・休日月日],_syukujitsu[国民の祝日・休日名称],"XXX",0,1)&lt;&gt;"XXX",WEEKDAY(DATE($B$1,N$1,$A23),2)&gt;5,_xlfn.XLOOKUP(DATE($B$1,N$1,$A23),_休業日[休場日],_休業日[名称],"XXX",0,1)&lt;&gt;"XXX"),"",SUMIFS(_SBI[受渡金額/決済損益],_SBI[決済日],DATE(デイトレ集計2025!$B$1,デイトレ集計2025!N$1,デイトレ集計2025!$A23),_SBI[取引],"信用返済*"))</f>
        <v/>
      </c>
      <c r="O23" s="18"/>
      <c r="P23" s="26"/>
      <c r="Q23" s="23" t="str">
        <f ca="1">IF(OR(MONTH(DATE($B$1,Q$1,$A23))&lt;&gt;Q$1,_xlfn.XLOOKUP(DATE($B$1,Q$1,$A23),_syukujitsu[国民の祝日・休日月日],_syukujitsu[国民の祝日・休日名称],"XXX",0,1)&lt;&gt;"XXX",WEEKDAY(DATE($B$1,Q$1,$A23),2)&gt;5,_xlfn.XLOOKUP(DATE($B$1,Q$1,$A23),_休業日[休場日],_休業日[名称],"XXX",0,1)&lt;&gt;"XXX"),"",SUMIFS(_SBI[受渡金額/決済損益],_SBI[決済日],DATE(デイトレ集計2025!$B$1,デイトレ集計2025!Q$1,デイトレ集計2025!$A23),_SBI[取引],"信用返済*"))</f>
        <v/>
      </c>
      <c r="R23" s="18"/>
      <c r="S23" s="26"/>
      <c r="T23" s="23">
        <f ca="1">IF(OR(MONTH(DATE($B$1,T$1,$A23))&lt;&gt;T$1,_xlfn.XLOOKUP(DATE($B$1,T$1,$A23),_syukujitsu[国民の祝日・休日月日],_syukujitsu[国民の祝日・休日名称],"XXX",0,1)&lt;&gt;"XXX",WEEKDAY(DATE($B$1,T$1,$A23),2)&gt;5,_xlfn.XLOOKUP(DATE($B$1,T$1,$A23),_休業日[休場日],_休業日[名称],"XXX",0,1)&lt;&gt;"XXX"),"",SUMIFS(_SBI[受渡金額/決済損益],_SBI[決済日],DATE(デイトレ集計2025!$B$1,デイトレ集計2025!T$1,デイトレ集計2025!$A23),_SBI[取引],"信用返済*"))</f>
        <v>0</v>
      </c>
      <c r="U23" s="18"/>
      <c r="V23" s="26"/>
      <c r="W23" s="23" t="str">
        <f ca="1">IF(OR(MONTH(DATE($B$1,W$1,$A23))&lt;&gt;W$1,_xlfn.XLOOKUP(DATE($B$1,W$1,$A23),_syukujitsu[国民の祝日・休日月日],_syukujitsu[国民の祝日・休日名称],"XXX",0,1)&lt;&gt;"XXX",WEEKDAY(DATE($B$1,W$1,$A23),2)&gt;5,_xlfn.XLOOKUP(DATE($B$1,W$1,$A23),_休業日[休場日],_休業日[名称],"XXX",0,1)&lt;&gt;"XXX"),"",SUMIFS(_SBI[受渡金額/決済損益],_SBI[決済日],DATE(デイトレ集計2025!$B$1,デイトレ集計2025!W$1,デイトレ集計2025!$A23),_SBI[取引],"信用返済*"))</f>
        <v/>
      </c>
      <c r="X23" s="18"/>
      <c r="Y23" s="26"/>
      <c r="Z23" s="23">
        <f ca="1">IF(OR(MONTH(DATE($B$1,Z$1,$A23))&lt;&gt;Z$1,_xlfn.XLOOKUP(DATE($B$1,Z$1,$A23),_syukujitsu[国民の祝日・休日月日],_syukujitsu[国民の祝日・休日名称],"XXX",0,1)&lt;&gt;"XXX",WEEKDAY(DATE($B$1,Z$1,$A23),2)&gt;5,_xlfn.XLOOKUP(DATE($B$1,Z$1,$A23),_休業日[休場日],_休業日[名称],"XXX",0,1)&lt;&gt;"XXX"),"",SUMIFS(_SBI[受渡金額/決済損益],_SBI[決済日],DATE(デイトレ集計2025!$B$1,デイトレ集計2025!Z$1,デイトレ集計2025!$A23),_SBI[取引],"信用返済*"))</f>
        <v>0</v>
      </c>
      <c r="AA23" s="18"/>
      <c r="AB23" s="26"/>
      <c r="AC23" s="23" t="str">
        <f ca="1">IF(OR(MONTH(DATE($B$1,AC$1,$A23))&lt;&gt;AC$1,_xlfn.XLOOKUP(DATE($B$1,AC$1,$A23),_syukujitsu[国民の祝日・休日月日],_syukujitsu[国民の祝日・休日名称],"XXX",0,1)&lt;&gt;"XXX",WEEKDAY(DATE($B$1,AC$1,$A23),2)&gt;5,_xlfn.XLOOKUP(DATE($B$1,AC$1,$A23),_休業日[休場日],_休業日[名称],"XXX",0,1)&lt;&gt;"XXX"),"",SUMIFS(_SBI[受渡金額/決済損益],_SBI[決済日],DATE(デイトレ集計2025!$B$1,デイトレ集計2025!AC$1,デイトレ集計2025!$A23),_SBI[取引],"信用返済*"))</f>
        <v/>
      </c>
      <c r="AD23" s="18"/>
      <c r="AE23" s="26"/>
      <c r="AF23" s="23">
        <f ca="1">IF(OR(MONTH(DATE($B$1,AF$1,$A23))&lt;&gt;AF$1,_xlfn.XLOOKUP(DATE($B$1,AF$1,$A23),_syukujitsu[国民の祝日・休日月日],_syukujitsu[国民の祝日・休日名称],"XXX",0,1)&lt;&gt;"XXX",WEEKDAY(DATE($B$1,AF$1,$A23),2)&gt;5,_xlfn.XLOOKUP(DATE($B$1,AF$1,$A23),_休業日[休場日],_休業日[名称],"XXX",0,1)&lt;&gt;"XXX"),"",SUMIFS(_SBI[受渡金額/決済損益],_SBI[決済日],DATE(デイトレ集計2025!$B$1,デイトレ集計2025!AF$1,デイトレ集計2025!$A23),_SBI[取引],"信用返済*"))</f>
        <v>0</v>
      </c>
      <c r="AG23" s="18"/>
      <c r="AH23" s="26"/>
      <c r="AI23" s="23">
        <f ca="1">IF(OR(MONTH(DATE($B$1,AI$1,$A23))&lt;&gt;AI$1,_xlfn.XLOOKUP(DATE($B$1,AI$1,$A23),_syukujitsu[国民の祝日・休日月日],_syukujitsu[国民の祝日・休日名称],"XXX",0,1)&lt;&gt;"XXX",WEEKDAY(DATE($B$1,AI$1,$A23),2)&gt;5,_xlfn.XLOOKUP(DATE($B$1,AI$1,$A23),_休業日[休場日],_休業日[名称],"XXX",0,1)&lt;&gt;"XXX"),"",SUMIFS(_SBI[受渡金額/決済損益],_SBI[決済日],DATE(デイトレ集計2025!$B$1,デイトレ集計2025!AI$1,デイトレ集計2025!$A23),_SBI[取引],"信用返済*"))</f>
        <v>0</v>
      </c>
      <c r="AJ23" s="18"/>
      <c r="AK23" s="26"/>
      <c r="AL23" s="26" t="str">
        <f ca="1">IF(OR(MONTH(DATE($B$1,AL$1,$A23))&lt;&gt;AL$1,_xlfn.XLOOKUP(DATE($B$1,AL$1,$A23),_syukujitsu[国民の祝日・休日月日],_syukujitsu[国民の祝日・休日名称],"XXX",0,1)&lt;&gt;"XXX",WEEKDAY(DATE($B$1,AL$1,$A23),2)&gt;5,_xlfn.XLOOKUP(DATE($B$1,AL$1,$A23),_休業日[休場日],_休業日[名称],"XXX",0,1)&lt;&gt;"XXX"),"",SUMIFS(_SBI[受渡金額/決済損益],_SBI[決済日],DATE(デイトレ集計2025!$B$1,デイトレ集計2025!AL$1,デイトレ集計2025!$A23),_SBI[取引],"信用返済*"))</f>
        <v/>
      </c>
      <c r="AN23" s="22">
        <f t="shared" ca="1" si="20"/>
        <v>3250000</v>
      </c>
      <c r="AO23" s="22">
        <f t="shared" ca="1" si="21"/>
        <v>3250000</v>
      </c>
      <c r="AP23" s="22">
        <f t="shared" ca="1" si="22"/>
        <v>3250000</v>
      </c>
      <c r="AQ23" s="22">
        <f t="shared" ca="1" si="23"/>
        <v>3250000</v>
      </c>
      <c r="AR23" s="22">
        <f t="shared" ca="1" si="24"/>
        <v>3250000</v>
      </c>
      <c r="AS23" s="22">
        <f t="shared" ca="1" si="25"/>
        <v>3250000</v>
      </c>
      <c r="AT23" s="22">
        <f t="shared" ca="1" si="26"/>
        <v>3250000</v>
      </c>
      <c r="AU23" s="22">
        <f t="shared" ca="1" si="32"/>
        <v>3250000</v>
      </c>
      <c r="AV23" s="22">
        <f t="shared" ca="1" si="27"/>
        <v>3250000</v>
      </c>
      <c r="AW23" s="22">
        <f t="shared" ca="1" si="28"/>
        <v>3250000</v>
      </c>
      <c r="AX23" s="22">
        <f t="shared" ca="1" si="29"/>
        <v>3250000</v>
      </c>
      <c r="AY23" s="22">
        <f t="shared" ca="1" si="30"/>
        <v>3250000</v>
      </c>
      <c r="BA23" s="22">
        <f t="shared" ca="1" si="43"/>
        <v>3250000</v>
      </c>
      <c r="BB23" s="22">
        <f t="shared" ca="1" si="33"/>
        <v>0</v>
      </c>
      <c r="BC23" s="22">
        <f t="shared" ca="1" si="34"/>
        <v>0</v>
      </c>
      <c r="BD23" s="22">
        <f t="shared" ca="1" si="35"/>
        <v>0</v>
      </c>
      <c r="BE23" s="22">
        <f t="shared" ca="1" si="36"/>
        <v>0</v>
      </c>
      <c r="BF23" s="22">
        <f t="shared" ca="1" si="37"/>
        <v>0</v>
      </c>
      <c r="BG23" s="22">
        <f t="shared" ca="1" si="38"/>
        <v>0</v>
      </c>
      <c r="BH23" s="22">
        <f t="shared" ca="1" si="39"/>
        <v>0</v>
      </c>
      <c r="BI23" s="22">
        <f t="shared" ca="1" si="40"/>
        <v>0</v>
      </c>
      <c r="BJ23" s="22">
        <f t="shared" ca="1" si="41"/>
        <v>0</v>
      </c>
      <c r="BK23" s="22">
        <f t="shared" ca="1" si="42"/>
        <v>0</v>
      </c>
      <c r="BL23" s="22">
        <f t="shared" ca="1" si="31"/>
        <v>0</v>
      </c>
      <c r="BN23" s="22" cm="1">
        <f t="array" aca="1" ref="BN23" ca="1">IF(INDEX($A$1:$AL$48,ROW(),BN$16)&gt;0,INDEX($A$1:$AL$48,ROW(),BN$16),"")</f>
        <v>3250000</v>
      </c>
      <c r="BO23" s="22" t="str" cm="1">
        <f t="array" aca="1" ref="BO23" ca="1">IF(INDEX($A$1:$AL$48,ROW(),BO$16)&gt;0,INDEX($A$1:$AL$48,ROW(),BO$16),"")</f>
        <v/>
      </c>
      <c r="BP23" s="22" t="str" cm="1">
        <f t="array" aca="1" ref="BP23" ca="1">IF(INDEX($A$1:$AL$48,ROW(),BP$16)&gt;0,INDEX($A$1:$AL$48,ROW(),BP$16),"")</f>
        <v/>
      </c>
      <c r="BQ23" s="22" t="str" cm="1">
        <f t="array" aca="1" ref="BQ23" ca="1">IF(INDEX($A$1:$AL$48,ROW(),BQ$16)&gt;0,INDEX($A$1:$AL$48,ROW(),BQ$16),"")</f>
        <v/>
      </c>
      <c r="BR23" s="22" t="str" cm="1">
        <f t="array" aca="1" ref="BR23" ca="1">IF(INDEX($A$1:$AL$48,ROW(),BR$16)&gt;0,INDEX($A$1:$AL$48,ROW(),BR$16),"")</f>
        <v/>
      </c>
      <c r="BS23" s="22" t="str" cm="1">
        <f t="array" aca="1" ref="BS23" ca="1">IF(INDEX($A$1:$AL$48,ROW(),BS$16)&gt;0,INDEX($A$1:$AL$48,ROW(),BS$16),"")</f>
        <v/>
      </c>
      <c r="BT23" s="22" t="str" cm="1">
        <f t="array" aca="1" ref="BT23" ca="1">IF(INDEX($A$1:$AL$48,ROW(),BT$16)&gt;0,INDEX($A$1:$AL$48,ROW(),BT$16),"")</f>
        <v/>
      </c>
      <c r="BU23" s="22" t="str" cm="1">
        <f t="array" aca="1" ref="BU23" ca="1">IF(INDEX($A$1:$AL$48,ROW(),BU$16)&gt;0,INDEX($A$1:$AL$48,ROW(),BU$16),"")</f>
        <v/>
      </c>
      <c r="BV23" s="22" t="str" cm="1">
        <f t="array" aca="1" ref="BV23" ca="1">IF(INDEX($A$1:$AL$48,ROW(),BV$16)&gt;0,INDEX($A$1:$AL$48,ROW(),BV$16),"")</f>
        <v/>
      </c>
      <c r="BW23" s="22" t="str" cm="1">
        <f t="array" aca="1" ref="BW23" ca="1">IF(INDEX($A$1:$AL$48,ROW(),BW$16)&gt;0,INDEX($A$1:$AL$48,ROW(),BW$16),"")</f>
        <v/>
      </c>
      <c r="BX23" s="22" t="str" cm="1">
        <f t="array" aca="1" ref="BX23" ca="1">IF(INDEX($A$1:$AL$48,ROW(),BX$16)&gt;0,INDEX($A$1:$AL$48,ROW(),BX$16),"")</f>
        <v/>
      </c>
      <c r="BY23" s="22" t="str" cm="1">
        <f t="array" aca="1" ref="BY23" ca="1">IF(INDEX($A$1:$AL$48,ROW(),BY$16)&gt;0,INDEX($A$1:$AL$48,ROW(),BY$16),"")</f>
        <v/>
      </c>
      <c r="CA23" s="22" t="str" cm="1">
        <f t="array" aca="1" ref="CA23" ca="1">IF(INDEX($A$1:$AL$48,ROW(),CA$16)&lt;0,INDEX($A$1:$AL$48,ROW(),CA$16),"")</f>
        <v/>
      </c>
      <c r="CB23" s="22" t="str" cm="1">
        <f t="array" aca="1" ref="CB23" ca="1">IF(INDEX($A$1:$AL$48,ROW(),CB$16)&lt;0,INDEX($A$1:$AL$48,ROW(),CB$16),"")</f>
        <v/>
      </c>
      <c r="CC23" s="22" t="str" cm="1">
        <f t="array" aca="1" ref="CC23" ca="1">IF(INDEX($A$1:$AL$48,ROW(),CC$16)&lt;0,INDEX($A$1:$AL$48,ROW(),CC$16),"")</f>
        <v/>
      </c>
      <c r="CD23" s="22" t="str" cm="1">
        <f t="array" aca="1" ref="CD23" ca="1">IF(INDEX($A$1:$AL$48,ROW(),CD$16)&lt;0,INDEX($A$1:$AL$48,ROW(),CD$16),"")</f>
        <v/>
      </c>
      <c r="CE23" s="22" t="str" cm="1">
        <f t="array" aca="1" ref="CE23" ca="1">IF(INDEX($A$1:$AL$48,ROW(),CE$16)&lt;0,INDEX($A$1:$AL$48,ROW(),CE$16),"")</f>
        <v/>
      </c>
      <c r="CF23" s="22" t="str" cm="1">
        <f t="array" aca="1" ref="CF23" ca="1">IF(INDEX($A$1:$AL$48,ROW(),CF$16)&lt;0,INDEX($A$1:$AL$48,ROW(),CF$16),"")</f>
        <v/>
      </c>
      <c r="CG23" s="22" t="str" cm="1">
        <f t="array" aca="1" ref="CG23" ca="1">IF(INDEX($A$1:$AL$48,ROW(),CG$16)&lt;0,INDEX($A$1:$AL$48,ROW(),CG$16),"")</f>
        <v/>
      </c>
      <c r="CH23" s="22" t="str" cm="1">
        <f t="array" aca="1" ref="CH23" ca="1">IF(INDEX($A$1:$AL$48,ROW(),CH$16)&lt;0,INDEX($A$1:$AL$48,ROW(),CH$16),"")</f>
        <v/>
      </c>
      <c r="CI23" s="22" t="str" cm="1">
        <f t="array" aca="1" ref="CI23" ca="1">IF(INDEX($A$1:$AL$48,ROW(),CI$16)&lt;0,INDEX($A$1:$AL$48,ROW(),CI$16),"")</f>
        <v/>
      </c>
      <c r="CJ23" s="22" t="str" cm="1">
        <f t="array" aca="1" ref="CJ23" ca="1">IF(INDEX($A$1:$AL$48,ROW(),CJ$16)&lt;0,INDEX($A$1:$AL$48,ROW(),CJ$16),"")</f>
        <v/>
      </c>
      <c r="CK23" s="22" t="str" cm="1">
        <f t="array" aca="1" ref="CK23" ca="1">IF(INDEX($A$1:$AL$48,ROW(),CK$16)&lt;0,INDEX($A$1:$AL$48,ROW(),CK$16),"")</f>
        <v/>
      </c>
      <c r="CL23" s="22" t="str" cm="1">
        <f t="array" aca="1" ref="CL23" ca="1">IF(INDEX($A$1:$AL$48,ROW(),CL$16)&lt;0,INDEX($A$1:$AL$48,ROW(),CL$16),"")</f>
        <v/>
      </c>
    </row>
    <row r="24" spans="1:90" s="2" customFormat="1" ht="15.75" x14ac:dyDescent="0.4">
      <c r="A24" s="5">
        <v>7</v>
      </c>
      <c r="B24" s="17">
        <f t="shared" ca="1" si="17"/>
        <v>0</v>
      </c>
      <c r="C24" s="18"/>
      <c r="D24" s="26"/>
      <c r="E24" s="23">
        <f ca="1">IF(OR(MONTH(DATE($B$1,E$1,$A24))&lt;&gt;E$1,_xlfn.XLOOKUP(DATE($B$1,E$1,$A24),_syukujitsu[国民の祝日・休日月日],_syukujitsu[国民の祝日・休日名称],"XXX",0,1)&lt;&gt;"XXX",WEEKDAY(DATE($B$1,E$1,$A24),2)&gt;5,_xlfn.XLOOKUP(DATE($B$1,E$1,$A24),_休業日[休場日],_休業日[名称],"XXX",0,1)&lt;&gt;"XXX"),"",SUMIFS(_SBI[受渡金額/決済損益],_SBI[決済日],DATE(デイトレ集計2025!$B$1,デイトレ集計2025!E$1,デイトレ集計2025!$A24),_SBI[取引],"信用返済*"))</f>
        <v>0</v>
      </c>
      <c r="F24" s="18"/>
      <c r="G24" s="26"/>
      <c r="H24" s="23">
        <f ca="1">IF(OR(MONTH(DATE($B$1,H$1,$A24))&lt;&gt;H$1,_xlfn.XLOOKUP(DATE($B$1,H$1,$A24),_syukujitsu[国民の祝日・休日月日],_syukujitsu[国民の祝日・休日名称],"XXX",0,1)&lt;&gt;"XXX",WEEKDAY(DATE($B$1,H$1,$A24),2)&gt;5,_xlfn.XLOOKUP(DATE($B$1,H$1,$A24),_休業日[休場日],_休業日[名称],"XXX",0,1)&lt;&gt;"XXX"),"",SUMIFS(_SBI[受渡金額/決済損益],_SBI[決済日],DATE(デイトレ集計2025!$B$1,デイトレ集計2025!H$1,デイトレ集計2025!$A24),_SBI[取引],"信用返済*"))</f>
        <v>0</v>
      </c>
      <c r="I24" s="18"/>
      <c r="J24" s="26"/>
      <c r="K24" s="23">
        <f ca="1">IF(OR(MONTH(DATE($B$1,K$1,$A24))&lt;&gt;K$1,_xlfn.XLOOKUP(DATE($B$1,K$1,$A24),_syukujitsu[国民の祝日・休日月日],_syukujitsu[国民の祝日・休日名称],"XXX",0,1)&lt;&gt;"XXX",WEEKDAY(DATE($B$1,K$1,$A24),2)&gt;5,_xlfn.XLOOKUP(DATE($B$1,K$1,$A24),_休業日[休場日],_休業日[名称],"XXX",0,1)&lt;&gt;"XXX"),"",SUMIFS(_SBI[受渡金額/決済損益],_SBI[決済日],DATE(デイトレ集計2025!$B$1,デイトレ集計2025!K$1,デイトレ集計2025!$A24),_SBI[取引],"信用返済*"))</f>
        <v>0</v>
      </c>
      <c r="L24" s="18"/>
      <c r="M24" s="26"/>
      <c r="N24" s="23">
        <f ca="1">IF(OR(MONTH(DATE($B$1,N$1,$A24))&lt;&gt;N$1,_xlfn.XLOOKUP(DATE($B$1,N$1,$A24),_syukujitsu[国民の祝日・休日月日],_syukujitsu[国民の祝日・休日名称],"XXX",0,1)&lt;&gt;"XXX",WEEKDAY(DATE($B$1,N$1,$A24),2)&gt;5,_xlfn.XLOOKUP(DATE($B$1,N$1,$A24),_休業日[休場日],_休業日[名称],"XXX",0,1)&lt;&gt;"XXX"),"",SUMIFS(_SBI[受渡金額/決済損益],_SBI[決済日],DATE(デイトレ集計2025!$B$1,デイトレ集計2025!N$1,デイトレ集計2025!$A24),_SBI[取引],"信用返済*"))</f>
        <v>0</v>
      </c>
      <c r="O24" s="18"/>
      <c r="P24" s="26"/>
      <c r="Q24" s="23">
        <f ca="1">IF(OR(MONTH(DATE($B$1,Q$1,$A24))&lt;&gt;Q$1,_xlfn.XLOOKUP(DATE($B$1,Q$1,$A24),_syukujitsu[国民の祝日・休日月日],_syukujitsu[国民の祝日・休日名称],"XXX",0,1)&lt;&gt;"XXX",WEEKDAY(DATE($B$1,Q$1,$A24),2)&gt;5,_xlfn.XLOOKUP(DATE($B$1,Q$1,$A24),_休業日[休場日],_休業日[名称],"XXX",0,1)&lt;&gt;"XXX"),"",SUMIFS(_SBI[受渡金額/決済損益],_SBI[決済日],DATE(デイトレ集計2025!$B$1,デイトレ集計2025!Q$1,デイトレ集計2025!$A24),_SBI[取引],"信用返済*"))</f>
        <v>0</v>
      </c>
      <c r="R24" s="18"/>
      <c r="S24" s="26"/>
      <c r="T24" s="23" t="str">
        <f ca="1">IF(OR(MONTH(DATE($B$1,T$1,$A24))&lt;&gt;T$1,_xlfn.XLOOKUP(DATE($B$1,T$1,$A24),_syukujitsu[国民の祝日・休日月日],_syukujitsu[国民の祝日・休日名称],"XXX",0,1)&lt;&gt;"XXX",WEEKDAY(DATE($B$1,T$1,$A24),2)&gt;5,_xlfn.XLOOKUP(DATE($B$1,T$1,$A24),_休業日[休場日],_休業日[名称],"XXX",0,1)&lt;&gt;"XXX"),"",SUMIFS(_SBI[受渡金額/決済損益],_SBI[決済日],DATE(デイトレ集計2025!$B$1,デイトレ集計2025!T$1,デイトレ集計2025!$A24),_SBI[取引],"信用返済*"))</f>
        <v/>
      </c>
      <c r="U24" s="18"/>
      <c r="V24" s="26"/>
      <c r="W24" s="23">
        <f ca="1">IF(OR(MONTH(DATE($B$1,W$1,$A24))&lt;&gt;W$1,_xlfn.XLOOKUP(DATE($B$1,W$1,$A24),_syukujitsu[国民の祝日・休日月日],_syukujitsu[国民の祝日・休日名称],"XXX",0,1)&lt;&gt;"XXX",WEEKDAY(DATE($B$1,W$1,$A24),2)&gt;5,_xlfn.XLOOKUP(DATE($B$1,W$1,$A24),_休業日[休場日],_休業日[名称],"XXX",0,1)&lt;&gt;"XXX"),"",SUMIFS(_SBI[受渡金額/決済損益],_SBI[決済日],DATE(デイトレ集計2025!$B$1,デイトレ集計2025!W$1,デイトレ集計2025!$A24),_SBI[取引],"信用返済*"))</f>
        <v>0</v>
      </c>
      <c r="X24" s="18"/>
      <c r="Y24" s="26"/>
      <c r="Z24" s="23">
        <f ca="1">IF(OR(MONTH(DATE($B$1,Z$1,$A24))&lt;&gt;Z$1,_xlfn.XLOOKUP(DATE($B$1,Z$1,$A24),_syukujitsu[国民の祝日・休日月日],_syukujitsu[国民の祝日・休日名称],"XXX",0,1)&lt;&gt;"XXX",WEEKDAY(DATE($B$1,Z$1,$A24),2)&gt;5,_xlfn.XLOOKUP(DATE($B$1,Z$1,$A24),_休業日[休場日],_休業日[名称],"XXX",0,1)&lt;&gt;"XXX"),"",SUMIFS(_SBI[受渡金額/決済損益],_SBI[決済日],DATE(デイトレ集計2025!$B$1,デイトレ集計2025!Z$1,デイトレ集計2025!$A24),_SBI[取引],"信用返済*"))</f>
        <v>0</v>
      </c>
      <c r="AA24" s="18"/>
      <c r="AB24" s="26"/>
      <c r="AC24" s="23" t="str">
        <f ca="1">IF(OR(MONTH(DATE($B$1,AC$1,$A24))&lt;&gt;AC$1,_xlfn.XLOOKUP(DATE($B$1,AC$1,$A24),_syukujitsu[国民の祝日・休日月日],_syukujitsu[国民の祝日・休日名称],"XXX",0,1)&lt;&gt;"XXX",WEEKDAY(DATE($B$1,AC$1,$A24),2)&gt;5,_xlfn.XLOOKUP(DATE($B$1,AC$1,$A24),_休業日[休場日],_休業日[名称],"XXX",0,1)&lt;&gt;"XXX"),"",SUMIFS(_SBI[受渡金額/決済損益],_SBI[決済日],DATE(デイトレ集計2025!$B$1,デイトレ集計2025!AC$1,デイトレ集計2025!$A24),_SBI[取引],"信用返済*"))</f>
        <v/>
      </c>
      <c r="AD24" s="18"/>
      <c r="AE24" s="26"/>
      <c r="AF24" s="23">
        <f ca="1">IF(OR(MONTH(DATE($B$1,AF$1,$A24))&lt;&gt;AF$1,_xlfn.XLOOKUP(DATE($B$1,AF$1,$A24),_syukujitsu[国民の祝日・休日月日],_syukujitsu[国民の祝日・休日名称],"XXX",0,1)&lt;&gt;"XXX",WEEKDAY(DATE($B$1,AF$1,$A24),2)&gt;5,_xlfn.XLOOKUP(DATE($B$1,AF$1,$A24),_休業日[休場日],_休業日[名称],"XXX",0,1)&lt;&gt;"XXX"),"",SUMIFS(_SBI[受渡金額/決済損益],_SBI[決済日],DATE(デイトレ集計2025!$B$1,デイトレ集計2025!AF$1,デイトレ集計2025!$A24),_SBI[取引],"信用返済*"))</f>
        <v>0</v>
      </c>
      <c r="AG24" s="18"/>
      <c r="AH24" s="26"/>
      <c r="AI24" s="23">
        <f ca="1">IF(OR(MONTH(DATE($B$1,AI$1,$A24))&lt;&gt;AI$1,_xlfn.XLOOKUP(DATE($B$1,AI$1,$A24),_syukujitsu[国民の祝日・休日月日],_syukujitsu[国民の祝日・休日名称],"XXX",0,1)&lt;&gt;"XXX",WEEKDAY(DATE($B$1,AI$1,$A24),2)&gt;5,_xlfn.XLOOKUP(DATE($B$1,AI$1,$A24),_休業日[休場日],_休業日[名称],"XXX",0,1)&lt;&gt;"XXX"),"",SUMIFS(_SBI[受渡金額/決済損益],_SBI[決済日],DATE(デイトレ集計2025!$B$1,デイトレ集計2025!AI$1,デイトレ集計2025!$A24),_SBI[取引],"信用返済*"))</f>
        <v>0</v>
      </c>
      <c r="AJ24" s="18"/>
      <c r="AK24" s="26"/>
      <c r="AL24" s="26" t="str">
        <f ca="1">IF(OR(MONTH(DATE($B$1,AL$1,$A24))&lt;&gt;AL$1,_xlfn.XLOOKUP(DATE($B$1,AL$1,$A24),_syukujitsu[国民の祝日・休日月日],_syukujitsu[国民の祝日・休日名称],"XXX",0,1)&lt;&gt;"XXX",WEEKDAY(DATE($B$1,AL$1,$A24),2)&gt;5,_xlfn.XLOOKUP(DATE($B$1,AL$1,$A24),_休業日[休場日],_休業日[名称],"XXX",0,1)&lt;&gt;"XXX"),"",SUMIFS(_SBI[受渡金額/決済損益],_SBI[決済日],DATE(デイトレ集計2025!$B$1,デイトレ集計2025!AL$1,デイトレ集計2025!$A24),_SBI[取引],"信用返済*"))</f>
        <v/>
      </c>
      <c r="AN24" s="22">
        <f t="shared" ca="1" si="20"/>
        <v>3250000</v>
      </c>
      <c r="AO24" s="22">
        <f t="shared" ca="1" si="21"/>
        <v>3250000</v>
      </c>
      <c r="AP24" s="22">
        <f t="shared" ca="1" si="22"/>
        <v>3250000</v>
      </c>
      <c r="AQ24" s="22">
        <f t="shared" ca="1" si="23"/>
        <v>3250000</v>
      </c>
      <c r="AR24" s="22">
        <f t="shared" ca="1" si="24"/>
        <v>3250000</v>
      </c>
      <c r="AS24" s="22">
        <f t="shared" ca="1" si="25"/>
        <v>3250000</v>
      </c>
      <c r="AT24" s="22">
        <f t="shared" ca="1" si="26"/>
        <v>3250000</v>
      </c>
      <c r="AU24" s="22">
        <f t="shared" ca="1" si="32"/>
        <v>3250000</v>
      </c>
      <c r="AV24" s="22">
        <f t="shared" ca="1" si="27"/>
        <v>3250000</v>
      </c>
      <c r="AW24" s="22">
        <f t="shared" ca="1" si="28"/>
        <v>3250000</v>
      </c>
      <c r="AX24" s="22">
        <f t="shared" ca="1" si="29"/>
        <v>3250000</v>
      </c>
      <c r="AY24" s="22">
        <f t="shared" ca="1" si="30"/>
        <v>3250000</v>
      </c>
      <c r="BA24" s="22">
        <f t="shared" ca="1" si="43"/>
        <v>3250000</v>
      </c>
      <c r="BB24" s="22">
        <f t="shared" ca="1" si="33"/>
        <v>0</v>
      </c>
      <c r="BC24" s="22">
        <f t="shared" ca="1" si="34"/>
        <v>0</v>
      </c>
      <c r="BD24" s="22">
        <f t="shared" ca="1" si="35"/>
        <v>0</v>
      </c>
      <c r="BE24" s="22">
        <f t="shared" ca="1" si="36"/>
        <v>0</v>
      </c>
      <c r="BF24" s="22">
        <f t="shared" ca="1" si="37"/>
        <v>0</v>
      </c>
      <c r="BG24" s="22">
        <f t="shared" ca="1" si="38"/>
        <v>0</v>
      </c>
      <c r="BH24" s="22">
        <f t="shared" ca="1" si="39"/>
        <v>0</v>
      </c>
      <c r="BI24" s="22">
        <f t="shared" ca="1" si="40"/>
        <v>0</v>
      </c>
      <c r="BJ24" s="22">
        <f t="shared" ca="1" si="41"/>
        <v>0</v>
      </c>
      <c r="BK24" s="22">
        <f t="shared" ca="1" si="42"/>
        <v>0</v>
      </c>
      <c r="BL24" s="22">
        <f t="shared" ca="1" si="31"/>
        <v>0</v>
      </c>
      <c r="BN24" s="22" t="str" cm="1">
        <f t="array" aca="1" ref="BN24" ca="1">IF(INDEX($A$1:$AL$48,ROW(),BN$16)&gt;0,INDEX($A$1:$AL$48,ROW(),BN$16),"")</f>
        <v/>
      </c>
      <c r="BO24" s="22" t="str" cm="1">
        <f t="array" aca="1" ref="BO24" ca="1">IF(INDEX($A$1:$AL$48,ROW(),BO$16)&gt;0,INDEX($A$1:$AL$48,ROW(),BO$16),"")</f>
        <v/>
      </c>
      <c r="BP24" s="22" t="str" cm="1">
        <f t="array" aca="1" ref="BP24" ca="1">IF(INDEX($A$1:$AL$48,ROW(),BP$16)&gt;0,INDEX($A$1:$AL$48,ROW(),BP$16),"")</f>
        <v/>
      </c>
      <c r="BQ24" s="22" t="str" cm="1">
        <f t="array" aca="1" ref="BQ24" ca="1">IF(INDEX($A$1:$AL$48,ROW(),BQ$16)&gt;0,INDEX($A$1:$AL$48,ROW(),BQ$16),"")</f>
        <v/>
      </c>
      <c r="BR24" s="22" t="str" cm="1">
        <f t="array" aca="1" ref="BR24" ca="1">IF(INDEX($A$1:$AL$48,ROW(),BR$16)&gt;0,INDEX($A$1:$AL$48,ROW(),BR$16),"")</f>
        <v/>
      </c>
      <c r="BS24" s="22" t="str" cm="1">
        <f t="array" aca="1" ref="BS24" ca="1">IF(INDEX($A$1:$AL$48,ROW(),BS$16)&gt;0,INDEX($A$1:$AL$48,ROW(),BS$16),"")</f>
        <v/>
      </c>
      <c r="BT24" s="22" t="str" cm="1">
        <f t="array" aca="1" ref="BT24" ca="1">IF(INDEX($A$1:$AL$48,ROW(),BT$16)&gt;0,INDEX($A$1:$AL$48,ROW(),BT$16),"")</f>
        <v/>
      </c>
      <c r="BU24" s="22" t="str" cm="1">
        <f t="array" aca="1" ref="BU24" ca="1">IF(INDEX($A$1:$AL$48,ROW(),BU$16)&gt;0,INDEX($A$1:$AL$48,ROW(),BU$16),"")</f>
        <v/>
      </c>
      <c r="BV24" s="22" t="str" cm="1">
        <f t="array" aca="1" ref="BV24" ca="1">IF(INDEX($A$1:$AL$48,ROW(),BV$16)&gt;0,INDEX($A$1:$AL$48,ROW(),BV$16),"")</f>
        <v/>
      </c>
      <c r="BW24" s="22" t="str" cm="1">
        <f t="array" aca="1" ref="BW24" ca="1">IF(INDEX($A$1:$AL$48,ROW(),BW$16)&gt;0,INDEX($A$1:$AL$48,ROW(),BW$16),"")</f>
        <v/>
      </c>
      <c r="BX24" s="22" t="str" cm="1">
        <f t="array" aca="1" ref="BX24" ca="1">IF(INDEX($A$1:$AL$48,ROW(),BX$16)&gt;0,INDEX($A$1:$AL$48,ROW(),BX$16),"")</f>
        <v/>
      </c>
      <c r="BY24" s="22" t="str" cm="1">
        <f t="array" aca="1" ref="BY24" ca="1">IF(INDEX($A$1:$AL$48,ROW(),BY$16)&gt;0,INDEX($A$1:$AL$48,ROW(),BY$16),"")</f>
        <v/>
      </c>
      <c r="CA24" s="22" t="str" cm="1">
        <f t="array" aca="1" ref="CA24" ca="1">IF(INDEX($A$1:$AL$48,ROW(),CA$16)&lt;0,INDEX($A$1:$AL$48,ROW(),CA$16),"")</f>
        <v/>
      </c>
      <c r="CB24" s="22" t="str" cm="1">
        <f t="array" aca="1" ref="CB24" ca="1">IF(INDEX($A$1:$AL$48,ROW(),CB$16)&lt;0,INDEX($A$1:$AL$48,ROW(),CB$16),"")</f>
        <v/>
      </c>
      <c r="CC24" s="22" t="str" cm="1">
        <f t="array" aca="1" ref="CC24" ca="1">IF(INDEX($A$1:$AL$48,ROW(),CC$16)&lt;0,INDEX($A$1:$AL$48,ROW(),CC$16),"")</f>
        <v/>
      </c>
      <c r="CD24" s="22" t="str" cm="1">
        <f t="array" aca="1" ref="CD24" ca="1">IF(INDEX($A$1:$AL$48,ROW(),CD$16)&lt;0,INDEX($A$1:$AL$48,ROW(),CD$16),"")</f>
        <v/>
      </c>
      <c r="CE24" s="22" t="str" cm="1">
        <f t="array" aca="1" ref="CE24" ca="1">IF(INDEX($A$1:$AL$48,ROW(),CE$16)&lt;0,INDEX($A$1:$AL$48,ROW(),CE$16),"")</f>
        <v/>
      </c>
      <c r="CF24" s="22" t="str" cm="1">
        <f t="array" aca="1" ref="CF24" ca="1">IF(INDEX($A$1:$AL$48,ROW(),CF$16)&lt;0,INDEX($A$1:$AL$48,ROW(),CF$16),"")</f>
        <v/>
      </c>
      <c r="CG24" s="22" t="str" cm="1">
        <f t="array" aca="1" ref="CG24" ca="1">IF(INDEX($A$1:$AL$48,ROW(),CG$16)&lt;0,INDEX($A$1:$AL$48,ROW(),CG$16),"")</f>
        <v/>
      </c>
      <c r="CH24" s="22" t="str" cm="1">
        <f t="array" aca="1" ref="CH24" ca="1">IF(INDEX($A$1:$AL$48,ROW(),CH$16)&lt;0,INDEX($A$1:$AL$48,ROW(),CH$16),"")</f>
        <v/>
      </c>
      <c r="CI24" s="22" t="str" cm="1">
        <f t="array" aca="1" ref="CI24" ca="1">IF(INDEX($A$1:$AL$48,ROW(),CI$16)&lt;0,INDEX($A$1:$AL$48,ROW(),CI$16),"")</f>
        <v/>
      </c>
      <c r="CJ24" s="22" t="str" cm="1">
        <f t="array" aca="1" ref="CJ24" ca="1">IF(INDEX($A$1:$AL$48,ROW(),CJ$16)&lt;0,INDEX($A$1:$AL$48,ROW(),CJ$16),"")</f>
        <v/>
      </c>
      <c r="CK24" s="22" t="str" cm="1">
        <f t="array" aca="1" ref="CK24" ca="1">IF(INDEX($A$1:$AL$48,ROW(),CK$16)&lt;0,INDEX($A$1:$AL$48,ROW(),CK$16),"")</f>
        <v/>
      </c>
      <c r="CL24" s="22" t="str" cm="1">
        <f t="array" aca="1" ref="CL24" ca="1">IF(INDEX($A$1:$AL$48,ROW(),CL$16)&lt;0,INDEX($A$1:$AL$48,ROW(),CL$16),"")</f>
        <v/>
      </c>
    </row>
    <row r="25" spans="1:90" s="2" customFormat="1" ht="15.75" x14ac:dyDescent="0.4">
      <c r="A25" s="5">
        <v>8</v>
      </c>
      <c r="B25" s="17">
        <f t="shared" ca="1" si="17"/>
        <v>0</v>
      </c>
      <c r="C25" s="18"/>
      <c r="D25" s="26"/>
      <c r="E25" s="23">
        <f ca="1">IF(OR(MONTH(DATE($B$1,E$1,$A25))&lt;&gt;E$1,_xlfn.XLOOKUP(DATE($B$1,E$1,$A25),_syukujitsu[国民の祝日・休日月日],_syukujitsu[国民の祝日・休日名称],"XXX",0,1)&lt;&gt;"XXX",WEEKDAY(DATE($B$1,E$1,$A25),2)&gt;5,_xlfn.XLOOKUP(DATE($B$1,E$1,$A25),_休業日[休場日],_休業日[名称],"XXX",0,1)&lt;&gt;"XXX"),"",SUMIFS(_SBI[受渡金額/決済損益],_SBI[決済日],DATE(デイトレ集計2025!$B$1,デイトレ集計2025!E$1,デイトレ集計2025!$A25),_SBI[取引],"信用返済*"))</f>
        <v>0</v>
      </c>
      <c r="F25" s="18"/>
      <c r="G25" s="26"/>
      <c r="H25" s="23" t="str">
        <f ca="1">IF(OR(MONTH(DATE($B$1,H$1,$A25))&lt;&gt;H$1,_xlfn.XLOOKUP(DATE($B$1,H$1,$A25),_syukujitsu[国民の祝日・休日月日],_syukujitsu[国民の祝日・休日名称],"XXX",0,1)&lt;&gt;"XXX",WEEKDAY(DATE($B$1,H$1,$A25),2)&gt;5,_xlfn.XLOOKUP(DATE($B$1,H$1,$A25),_休業日[休場日],_休業日[名称],"XXX",0,1)&lt;&gt;"XXX"),"",SUMIFS(_SBI[受渡金額/決済損益],_SBI[決済日],DATE(デイトレ集計2025!$B$1,デイトレ集計2025!H$1,デイトレ集計2025!$A25),_SBI[取引],"信用返済*"))</f>
        <v/>
      </c>
      <c r="I25" s="18"/>
      <c r="J25" s="26"/>
      <c r="K25" s="23" t="str">
        <f ca="1">IF(OR(MONTH(DATE($B$1,K$1,$A25))&lt;&gt;K$1,_xlfn.XLOOKUP(DATE($B$1,K$1,$A25),_syukujitsu[国民の祝日・休日月日],_syukujitsu[国民の祝日・休日名称],"XXX",0,1)&lt;&gt;"XXX",WEEKDAY(DATE($B$1,K$1,$A25),2)&gt;5,_xlfn.XLOOKUP(DATE($B$1,K$1,$A25),_休業日[休場日],_休業日[名称],"XXX",0,1)&lt;&gt;"XXX"),"",SUMIFS(_SBI[受渡金額/決済損益],_SBI[決済日],DATE(デイトレ集計2025!$B$1,デイトレ集計2025!K$1,デイトレ集計2025!$A25),_SBI[取引],"信用返済*"))</f>
        <v/>
      </c>
      <c r="L25" s="18"/>
      <c r="M25" s="26"/>
      <c r="N25" s="23">
        <f ca="1">IF(OR(MONTH(DATE($B$1,N$1,$A25))&lt;&gt;N$1,_xlfn.XLOOKUP(DATE($B$1,N$1,$A25),_syukujitsu[国民の祝日・休日月日],_syukujitsu[国民の祝日・休日名称],"XXX",0,1)&lt;&gt;"XXX",WEEKDAY(DATE($B$1,N$1,$A25),2)&gt;5,_xlfn.XLOOKUP(DATE($B$1,N$1,$A25),_休業日[休場日],_休業日[名称],"XXX",0,1)&lt;&gt;"XXX"),"",SUMIFS(_SBI[受渡金額/決済損益],_SBI[決済日],DATE(デイトレ集計2025!$B$1,デイトレ集計2025!N$1,デイトレ集計2025!$A25),_SBI[取引],"信用返済*"))</f>
        <v>0</v>
      </c>
      <c r="O25" s="18"/>
      <c r="P25" s="26"/>
      <c r="Q25" s="23">
        <f ca="1">IF(OR(MONTH(DATE($B$1,Q$1,$A25))&lt;&gt;Q$1,_xlfn.XLOOKUP(DATE($B$1,Q$1,$A25),_syukujitsu[国民の祝日・休日月日],_syukujitsu[国民の祝日・休日名称],"XXX",0,1)&lt;&gt;"XXX",WEEKDAY(DATE($B$1,Q$1,$A25),2)&gt;5,_xlfn.XLOOKUP(DATE($B$1,Q$1,$A25),_休業日[休場日],_休業日[名称],"XXX",0,1)&lt;&gt;"XXX"),"",SUMIFS(_SBI[受渡金額/決済損益],_SBI[決済日],DATE(デイトレ集計2025!$B$1,デイトレ集計2025!Q$1,デイトレ集計2025!$A25),_SBI[取引],"信用返済*"))</f>
        <v>0</v>
      </c>
      <c r="R25" s="18"/>
      <c r="S25" s="26"/>
      <c r="T25" s="23" t="str">
        <f ca="1">IF(OR(MONTH(DATE($B$1,T$1,$A25))&lt;&gt;T$1,_xlfn.XLOOKUP(DATE($B$1,T$1,$A25),_syukujitsu[国民の祝日・休日月日],_syukujitsu[国民の祝日・休日名称],"XXX",0,1)&lt;&gt;"XXX",WEEKDAY(DATE($B$1,T$1,$A25),2)&gt;5,_xlfn.XLOOKUP(DATE($B$1,T$1,$A25),_休業日[休場日],_休業日[名称],"XXX",0,1)&lt;&gt;"XXX"),"",SUMIFS(_SBI[受渡金額/決済損益],_SBI[決済日],DATE(デイトレ集計2025!$B$1,デイトレ集計2025!T$1,デイトレ集計2025!$A25),_SBI[取引],"信用返済*"))</f>
        <v/>
      </c>
      <c r="U25" s="18"/>
      <c r="V25" s="26"/>
      <c r="W25" s="23">
        <f ca="1">IF(OR(MONTH(DATE($B$1,W$1,$A25))&lt;&gt;W$1,_xlfn.XLOOKUP(DATE($B$1,W$1,$A25),_syukujitsu[国民の祝日・休日月日],_syukujitsu[国民の祝日・休日名称],"XXX",0,1)&lt;&gt;"XXX",WEEKDAY(DATE($B$1,W$1,$A25),2)&gt;5,_xlfn.XLOOKUP(DATE($B$1,W$1,$A25),_休業日[休場日],_休業日[名称],"XXX",0,1)&lt;&gt;"XXX"),"",SUMIFS(_SBI[受渡金額/決済損益],_SBI[決済日],DATE(デイトレ集計2025!$B$1,デイトレ集計2025!W$1,デイトレ集計2025!$A25),_SBI[取引],"信用返済*"))</f>
        <v>0</v>
      </c>
      <c r="X25" s="18"/>
      <c r="Y25" s="26"/>
      <c r="Z25" s="23">
        <f ca="1">IF(OR(MONTH(DATE($B$1,Z$1,$A25))&lt;&gt;Z$1,_xlfn.XLOOKUP(DATE($B$1,Z$1,$A25),_syukujitsu[国民の祝日・休日月日],_syukujitsu[国民の祝日・休日名称],"XXX",0,1)&lt;&gt;"XXX",WEEKDAY(DATE($B$1,Z$1,$A25),2)&gt;5,_xlfn.XLOOKUP(DATE($B$1,Z$1,$A25),_休業日[休場日],_休業日[名称],"XXX",0,1)&lt;&gt;"XXX"),"",SUMIFS(_SBI[受渡金額/決済損益],_SBI[決済日],DATE(デイトレ集計2025!$B$1,デイトレ集計2025!Z$1,デイトレ集計2025!$A25),_SBI[取引],"信用返済*"))</f>
        <v>0</v>
      </c>
      <c r="AA25" s="18"/>
      <c r="AB25" s="26"/>
      <c r="AC25" s="23">
        <f ca="1">IF(OR(MONTH(DATE($B$1,AC$1,$A25))&lt;&gt;AC$1,_xlfn.XLOOKUP(DATE($B$1,AC$1,$A25),_syukujitsu[国民の祝日・休日月日],_syukujitsu[国民の祝日・休日名称],"XXX",0,1)&lt;&gt;"XXX",WEEKDAY(DATE($B$1,AC$1,$A25),2)&gt;5,_xlfn.XLOOKUP(DATE($B$1,AC$1,$A25),_休業日[休場日],_休業日[名称],"XXX",0,1)&lt;&gt;"XXX"),"",SUMIFS(_SBI[受渡金額/決済損益],_SBI[決済日],DATE(デイトレ集計2025!$B$1,デイトレ集計2025!AC$1,デイトレ集計2025!$A25),_SBI[取引],"信用返済*"))</f>
        <v>0</v>
      </c>
      <c r="AD25" s="18"/>
      <c r="AE25" s="26"/>
      <c r="AF25" s="23">
        <f ca="1">IF(OR(MONTH(DATE($B$1,AF$1,$A25))&lt;&gt;AF$1,_xlfn.XLOOKUP(DATE($B$1,AF$1,$A25),_syukujitsu[国民の祝日・休日月日],_syukujitsu[国民の祝日・休日名称],"XXX",0,1)&lt;&gt;"XXX",WEEKDAY(DATE($B$1,AF$1,$A25),2)&gt;5,_xlfn.XLOOKUP(DATE($B$1,AF$1,$A25),_休業日[休場日],_休業日[名称],"XXX",0,1)&lt;&gt;"XXX"),"",SUMIFS(_SBI[受渡金額/決済損益],_SBI[決済日],DATE(デイトレ集計2025!$B$1,デイトレ集計2025!AF$1,デイトレ集計2025!$A25),_SBI[取引],"信用返済*"))</f>
        <v>0</v>
      </c>
      <c r="AG25" s="18"/>
      <c r="AH25" s="26"/>
      <c r="AI25" s="23" t="str">
        <f ca="1">IF(OR(MONTH(DATE($B$1,AI$1,$A25))&lt;&gt;AI$1,_xlfn.XLOOKUP(DATE($B$1,AI$1,$A25),_syukujitsu[国民の祝日・休日月日],_syukujitsu[国民の祝日・休日名称],"XXX",0,1)&lt;&gt;"XXX",WEEKDAY(DATE($B$1,AI$1,$A25),2)&gt;5,_xlfn.XLOOKUP(DATE($B$1,AI$1,$A25),_休業日[休場日],_休業日[名称],"XXX",0,1)&lt;&gt;"XXX"),"",SUMIFS(_SBI[受渡金額/決済損益],_SBI[決済日],DATE(デイトレ集計2025!$B$1,デイトレ集計2025!AI$1,デイトレ集計2025!$A25),_SBI[取引],"信用返済*"))</f>
        <v/>
      </c>
      <c r="AJ25" s="18"/>
      <c r="AK25" s="26"/>
      <c r="AL25" s="26">
        <f ca="1">IF(OR(MONTH(DATE($B$1,AL$1,$A25))&lt;&gt;AL$1,_xlfn.XLOOKUP(DATE($B$1,AL$1,$A25),_syukujitsu[国民の祝日・休日月日],_syukujitsu[国民の祝日・休日名称],"XXX",0,1)&lt;&gt;"XXX",WEEKDAY(DATE($B$1,AL$1,$A25),2)&gt;5,_xlfn.XLOOKUP(DATE($B$1,AL$1,$A25),_休業日[休場日],_休業日[名称],"XXX",0,1)&lt;&gt;"XXX"),"",SUMIFS(_SBI[受渡金額/決済損益],_SBI[決済日],DATE(デイトレ集計2025!$B$1,デイトレ集計2025!AL$1,デイトレ集計2025!$A25),_SBI[取引],"信用返済*"))</f>
        <v>0</v>
      </c>
      <c r="AN25" s="22">
        <f t="shared" ca="1" si="20"/>
        <v>3250000</v>
      </c>
      <c r="AO25" s="22">
        <f t="shared" ca="1" si="21"/>
        <v>3250000</v>
      </c>
      <c r="AP25" s="22">
        <f t="shared" ca="1" si="22"/>
        <v>3250000</v>
      </c>
      <c r="AQ25" s="22">
        <f t="shared" ca="1" si="23"/>
        <v>3250000</v>
      </c>
      <c r="AR25" s="22">
        <f t="shared" ca="1" si="24"/>
        <v>3250000</v>
      </c>
      <c r="AS25" s="22">
        <f t="shared" ca="1" si="25"/>
        <v>3250000</v>
      </c>
      <c r="AT25" s="22">
        <f t="shared" ca="1" si="26"/>
        <v>3250000</v>
      </c>
      <c r="AU25" s="22">
        <f t="shared" ca="1" si="32"/>
        <v>3250000</v>
      </c>
      <c r="AV25" s="22">
        <f t="shared" ca="1" si="27"/>
        <v>3250000</v>
      </c>
      <c r="AW25" s="22">
        <f t="shared" ca="1" si="28"/>
        <v>3250000</v>
      </c>
      <c r="AX25" s="22">
        <f t="shared" ca="1" si="29"/>
        <v>3250000</v>
      </c>
      <c r="AY25" s="22">
        <f t="shared" ca="1" si="30"/>
        <v>3250000</v>
      </c>
      <c r="BA25" s="22">
        <f t="shared" ca="1" si="43"/>
        <v>3250000</v>
      </c>
      <c r="BB25" s="22">
        <f t="shared" ca="1" si="33"/>
        <v>0</v>
      </c>
      <c r="BC25" s="22">
        <f t="shared" ca="1" si="34"/>
        <v>0</v>
      </c>
      <c r="BD25" s="22">
        <f t="shared" ca="1" si="35"/>
        <v>0</v>
      </c>
      <c r="BE25" s="22">
        <f t="shared" ca="1" si="36"/>
        <v>0</v>
      </c>
      <c r="BF25" s="22">
        <f t="shared" ca="1" si="37"/>
        <v>0</v>
      </c>
      <c r="BG25" s="22">
        <f t="shared" ca="1" si="38"/>
        <v>0</v>
      </c>
      <c r="BH25" s="22">
        <f t="shared" ca="1" si="39"/>
        <v>0</v>
      </c>
      <c r="BI25" s="22">
        <f t="shared" ca="1" si="40"/>
        <v>0</v>
      </c>
      <c r="BJ25" s="22">
        <f t="shared" ca="1" si="41"/>
        <v>0</v>
      </c>
      <c r="BK25" s="22">
        <f t="shared" ca="1" si="42"/>
        <v>0</v>
      </c>
      <c r="BL25" s="22">
        <f t="shared" ca="1" si="31"/>
        <v>0</v>
      </c>
      <c r="BN25" s="22" t="str" cm="1">
        <f t="array" aca="1" ref="BN25" ca="1">IF(INDEX($A$1:$AL$48,ROW(),BN$16)&gt;0,INDEX($A$1:$AL$48,ROW(),BN$16),"")</f>
        <v/>
      </c>
      <c r="BO25" s="22" t="str" cm="1">
        <f t="array" aca="1" ref="BO25" ca="1">IF(INDEX($A$1:$AL$48,ROW(),BO$16)&gt;0,INDEX($A$1:$AL$48,ROW(),BO$16),"")</f>
        <v/>
      </c>
      <c r="BP25" s="22" t="str" cm="1">
        <f t="array" aca="1" ref="BP25" ca="1">IF(INDEX($A$1:$AL$48,ROW(),BP$16)&gt;0,INDEX($A$1:$AL$48,ROW(),BP$16),"")</f>
        <v/>
      </c>
      <c r="BQ25" s="22" t="str" cm="1">
        <f t="array" aca="1" ref="BQ25" ca="1">IF(INDEX($A$1:$AL$48,ROW(),BQ$16)&gt;0,INDEX($A$1:$AL$48,ROW(),BQ$16),"")</f>
        <v/>
      </c>
      <c r="BR25" s="22" t="str" cm="1">
        <f t="array" aca="1" ref="BR25" ca="1">IF(INDEX($A$1:$AL$48,ROW(),BR$16)&gt;0,INDEX($A$1:$AL$48,ROW(),BR$16),"")</f>
        <v/>
      </c>
      <c r="BS25" s="22" t="str" cm="1">
        <f t="array" aca="1" ref="BS25" ca="1">IF(INDEX($A$1:$AL$48,ROW(),BS$16)&gt;0,INDEX($A$1:$AL$48,ROW(),BS$16),"")</f>
        <v/>
      </c>
      <c r="BT25" s="22" t="str" cm="1">
        <f t="array" aca="1" ref="BT25" ca="1">IF(INDEX($A$1:$AL$48,ROW(),BT$16)&gt;0,INDEX($A$1:$AL$48,ROW(),BT$16),"")</f>
        <v/>
      </c>
      <c r="BU25" s="22" t="str" cm="1">
        <f t="array" aca="1" ref="BU25" ca="1">IF(INDEX($A$1:$AL$48,ROW(),BU$16)&gt;0,INDEX($A$1:$AL$48,ROW(),BU$16),"")</f>
        <v/>
      </c>
      <c r="BV25" s="22" t="str" cm="1">
        <f t="array" aca="1" ref="BV25" ca="1">IF(INDEX($A$1:$AL$48,ROW(),BV$16)&gt;0,INDEX($A$1:$AL$48,ROW(),BV$16),"")</f>
        <v/>
      </c>
      <c r="BW25" s="22" t="str" cm="1">
        <f t="array" aca="1" ref="BW25" ca="1">IF(INDEX($A$1:$AL$48,ROW(),BW$16)&gt;0,INDEX($A$1:$AL$48,ROW(),BW$16),"")</f>
        <v/>
      </c>
      <c r="BX25" s="22" t="str" cm="1">
        <f t="array" aca="1" ref="BX25" ca="1">IF(INDEX($A$1:$AL$48,ROW(),BX$16)&gt;0,INDEX($A$1:$AL$48,ROW(),BX$16),"")</f>
        <v/>
      </c>
      <c r="BY25" s="22" t="str" cm="1">
        <f t="array" aca="1" ref="BY25" ca="1">IF(INDEX($A$1:$AL$48,ROW(),BY$16)&gt;0,INDEX($A$1:$AL$48,ROW(),BY$16),"")</f>
        <v/>
      </c>
      <c r="CA25" s="22" t="str" cm="1">
        <f t="array" aca="1" ref="CA25" ca="1">IF(INDEX($A$1:$AL$48,ROW(),CA$16)&lt;0,INDEX($A$1:$AL$48,ROW(),CA$16),"")</f>
        <v/>
      </c>
      <c r="CB25" s="22" t="str" cm="1">
        <f t="array" aca="1" ref="CB25" ca="1">IF(INDEX($A$1:$AL$48,ROW(),CB$16)&lt;0,INDEX($A$1:$AL$48,ROW(),CB$16),"")</f>
        <v/>
      </c>
      <c r="CC25" s="22" t="str" cm="1">
        <f t="array" aca="1" ref="CC25" ca="1">IF(INDEX($A$1:$AL$48,ROW(),CC$16)&lt;0,INDEX($A$1:$AL$48,ROW(),CC$16),"")</f>
        <v/>
      </c>
      <c r="CD25" s="22" t="str" cm="1">
        <f t="array" aca="1" ref="CD25" ca="1">IF(INDEX($A$1:$AL$48,ROW(),CD$16)&lt;0,INDEX($A$1:$AL$48,ROW(),CD$16),"")</f>
        <v/>
      </c>
      <c r="CE25" s="22" t="str" cm="1">
        <f t="array" aca="1" ref="CE25" ca="1">IF(INDEX($A$1:$AL$48,ROW(),CE$16)&lt;0,INDEX($A$1:$AL$48,ROW(),CE$16),"")</f>
        <v/>
      </c>
      <c r="CF25" s="22" t="str" cm="1">
        <f t="array" aca="1" ref="CF25" ca="1">IF(INDEX($A$1:$AL$48,ROW(),CF$16)&lt;0,INDEX($A$1:$AL$48,ROW(),CF$16),"")</f>
        <v/>
      </c>
      <c r="CG25" s="22" t="str" cm="1">
        <f t="array" aca="1" ref="CG25" ca="1">IF(INDEX($A$1:$AL$48,ROW(),CG$16)&lt;0,INDEX($A$1:$AL$48,ROW(),CG$16),"")</f>
        <v/>
      </c>
      <c r="CH25" s="22" t="str" cm="1">
        <f t="array" aca="1" ref="CH25" ca="1">IF(INDEX($A$1:$AL$48,ROW(),CH$16)&lt;0,INDEX($A$1:$AL$48,ROW(),CH$16),"")</f>
        <v/>
      </c>
      <c r="CI25" s="22" t="str" cm="1">
        <f t="array" aca="1" ref="CI25" ca="1">IF(INDEX($A$1:$AL$48,ROW(),CI$16)&lt;0,INDEX($A$1:$AL$48,ROW(),CI$16),"")</f>
        <v/>
      </c>
      <c r="CJ25" s="22" t="str" cm="1">
        <f t="array" aca="1" ref="CJ25" ca="1">IF(INDEX($A$1:$AL$48,ROW(),CJ$16)&lt;0,INDEX($A$1:$AL$48,ROW(),CJ$16),"")</f>
        <v/>
      </c>
      <c r="CK25" s="22" t="str" cm="1">
        <f t="array" aca="1" ref="CK25" ca="1">IF(INDEX($A$1:$AL$48,ROW(),CK$16)&lt;0,INDEX($A$1:$AL$48,ROW(),CK$16),"")</f>
        <v/>
      </c>
      <c r="CL25" s="22" t="str" cm="1">
        <f t="array" aca="1" ref="CL25" ca="1">IF(INDEX($A$1:$AL$48,ROW(),CL$16)&lt;0,INDEX($A$1:$AL$48,ROW(),CL$16),"")</f>
        <v/>
      </c>
    </row>
    <row r="26" spans="1:90" s="2" customFormat="1" ht="15.75" x14ac:dyDescent="0.4">
      <c r="A26" s="5">
        <v>9</v>
      </c>
      <c r="B26" s="17">
        <f t="shared" ca="1" si="17"/>
        <v>0</v>
      </c>
      <c r="C26" s="18"/>
      <c r="D26" s="26"/>
      <c r="E26" s="23">
        <f ca="1">IF(OR(MONTH(DATE($B$1,E$1,$A26))&lt;&gt;E$1,_xlfn.XLOOKUP(DATE($B$1,E$1,$A26),_syukujitsu[国民の祝日・休日月日],_syukujitsu[国民の祝日・休日名称],"XXX",0,1)&lt;&gt;"XXX",WEEKDAY(DATE($B$1,E$1,$A26),2)&gt;5,_xlfn.XLOOKUP(DATE($B$1,E$1,$A26),_休業日[休場日],_休業日[名称],"XXX",0,1)&lt;&gt;"XXX"),"",SUMIFS(_SBI[受渡金額/決済損益],_SBI[決済日],DATE(デイトレ集計2025!$B$1,デイトレ集計2025!E$1,デイトレ集計2025!$A26),_SBI[取引],"信用返済*"))</f>
        <v>0</v>
      </c>
      <c r="F26" s="18"/>
      <c r="G26" s="26"/>
      <c r="H26" s="23" t="str">
        <f ca="1">IF(OR(MONTH(DATE($B$1,H$1,$A26))&lt;&gt;H$1,_xlfn.XLOOKUP(DATE($B$1,H$1,$A26),_syukujitsu[国民の祝日・休日月日],_syukujitsu[国民の祝日・休日名称],"XXX",0,1)&lt;&gt;"XXX",WEEKDAY(DATE($B$1,H$1,$A26),2)&gt;5,_xlfn.XLOOKUP(DATE($B$1,H$1,$A26),_休業日[休場日],_休業日[名称],"XXX",0,1)&lt;&gt;"XXX"),"",SUMIFS(_SBI[受渡金額/決済損益],_SBI[決済日],DATE(デイトレ集計2025!$B$1,デイトレ集計2025!H$1,デイトレ集計2025!$A26),_SBI[取引],"信用返済*"))</f>
        <v/>
      </c>
      <c r="I26" s="18"/>
      <c r="J26" s="26"/>
      <c r="K26" s="23" t="str">
        <f ca="1">IF(OR(MONTH(DATE($B$1,K$1,$A26))&lt;&gt;K$1,_xlfn.XLOOKUP(DATE($B$1,K$1,$A26),_syukujitsu[国民の祝日・休日月日],_syukujitsu[国民の祝日・休日名称],"XXX",0,1)&lt;&gt;"XXX",WEEKDAY(DATE($B$1,K$1,$A26),2)&gt;5,_xlfn.XLOOKUP(DATE($B$1,K$1,$A26),_休業日[休場日],_休業日[名称],"XXX",0,1)&lt;&gt;"XXX"),"",SUMIFS(_SBI[受渡金額/決済損益],_SBI[決済日],DATE(デイトレ集計2025!$B$1,デイトレ集計2025!K$1,デイトレ集計2025!$A26),_SBI[取引],"信用返済*"))</f>
        <v/>
      </c>
      <c r="L26" s="18"/>
      <c r="M26" s="26"/>
      <c r="N26" s="23">
        <f ca="1">IF(OR(MONTH(DATE($B$1,N$1,$A26))&lt;&gt;N$1,_xlfn.XLOOKUP(DATE($B$1,N$1,$A26),_syukujitsu[国民の祝日・休日月日],_syukujitsu[国民の祝日・休日名称],"XXX",0,1)&lt;&gt;"XXX",WEEKDAY(DATE($B$1,N$1,$A26),2)&gt;5,_xlfn.XLOOKUP(DATE($B$1,N$1,$A26),_休業日[休場日],_休業日[名称],"XXX",0,1)&lt;&gt;"XXX"),"",SUMIFS(_SBI[受渡金額/決済損益],_SBI[決済日],DATE(デイトレ集計2025!$B$1,デイトレ集計2025!N$1,デイトレ集計2025!$A26),_SBI[取引],"信用返済*"))</f>
        <v>0</v>
      </c>
      <c r="O26" s="18"/>
      <c r="P26" s="26"/>
      <c r="Q26" s="23">
        <f ca="1">IF(OR(MONTH(DATE($B$1,Q$1,$A26))&lt;&gt;Q$1,_xlfn.XLOOKUP(DATE($B$1,Q$1,$A26),_syukujitsu[国民の祝日・休日月日],_syukujitsu[国民の祝日・休日名称],"XXX",0,1)&lt;&gt;"XXX",WEEKDAY(DATE($B$1,Q$1,$A26),2)&gt;5,_xlfn.XLOOKUP(DATE($B$1,Q$1,$A26),_休業日[休場日],_休業日[名称],"XXX",0,1)&lt;&gt;"XXX"),"",SUMIFS(_SBI[受渡金額/決済損益],_SBI[決済日],DATE(デイトレ集計2025!$B$1,デイトレ集計2025!Q$1,デイトレ集計2025!$A26),_SBI[取引],"信用返済*"))</f>
        <v>0</v>
      </c>
      <c r="R26" s="18"/>
      <c r="S26" s="26"/>
      <c r="T26" s="23">
        <f ca="1">IF(OR(MONTH(DATE($B$1,T$1,$A26))&lt;&gt;T$1,_xlfn.XLOOKUP(DATE($B$1,T$1,$A26),_syukujitsu[国民の祝日・休日月日],_syukujitsu[国民の祝日・休日名称],"XXX",0,1)&lt;&gt;"XXX",WEEKDAY(DATE($B$1,T$1,$A26),2)&gt;5,_xlfn.XLOOKUP(DATE($B$1,T$1,$A26),_休業日[休場日],_休業日[名称],"XXX",0,1)&lt;&gt;"XXX"),"",SUMIFS(_SBI[受渡金額/決済損益],_SBI[決済日],DATE(デイトレ集計2025!$B$1,デイトレ集計2025!T$1,デイトレ集計2025!$A26),_SBI[取引],"信用返済*"))</f>
        <v>0</v>
      </c>
      <c r="U26" s="18"/>
      <c r="V26" s="26"/>
      <c r="W26" s="23">
        <f ca="1">IF(OR(MONTH(DATE($B$1,W$1,$A26))&lt;&gt;W$1,_xlfn.XLOOKUP(DATE($B$1,W$1,$A26),_syukujitsu[国民の祝日・休日月日],_syukujitsu[国民の祝日・休日名称],"XXX",0,1)&lt;&gt;"XXX",WEEKDAY(DATE($B$1,W$1,$A26),2)&gt;5,_xlfn.XLOOKUP(DATE($B$1,W$1,$A26),_休業日[休場日],_休業日[名称],"XXX",0,1)&lt;&gt;"XXX"),"",SUMIFS(_SBI[受渡金額/決済損益],_SBI[決済日],DATE(デイトレ集計2025!$B$1,デイトレ集計2025!W$1,デイトレ集計2025!$A26),_SBI[取引],"信用返済*"))</f>
        <v>0</v>
      </c>
      <c r="X26" s="18"/>
      <c r="Y26" s="26"/>
      <c r="Z26" s="23" t="str">
        <f ca="1">IF(OR(MONTH(DATE($B$1,Z$1,$A26))&lt;&gt;Z$1,_xlfn.XLOOKUP(DATE($B$1,Z$1,$A26),_syukujitsu[国民の祝日・休日月日],_syukujitsu[国民の祝日・休日名称],"XXX",0,1)&lt;&gt;"XXX",WEEKDAY(DATE($B$1,Z$1,$A26),2)&gt;5,_xlfn.XLOOKUP(DATE($B$1,Z$1,$A26),_休業日[休場日],_休業日[名称],"XXX",0,1)&lt;&gt;"XXX"),"",SUMIFS(_SBI[受渡金額/決済損益],_SBI[決済日],DATE(デイトレ集計2025!$B$1,デイトレ集計2025!Z$1,デイトレ集計2025!$A26),_SBI[取引],"信用返済*"))</f>
        <v/>
      </c>
      <c r="AA26" s="18"/>
      <c r="AB26" s="26"/>
      <c r="AC26" s="23">
        <f ca="1">IF(OR(MONTH(DATE($B$1,AC$1,$A26))&lt;&gt;AC$1,_xlfn.XLOOKUP(DATE($B$1,AC$1,$A26),_syukujitsu[国民の祝日・休日月日],_syukujitsu[国民の祝日・休日名称],"XXX",0,1)&lt;&gt;"XXX",WEEKDAY(DATE($B$1,AC$1,$A26),2)&gt;5,_xlfn.XLOOKUP(DATE($B$1,AC$1,$A26),_休業日[休場日],_休業日[名称],"XXX",0,1)&lt;&gt;"XXX"),"",SUMIFS(_SBI[受渡金額/決済損益],_SBI[決済日],DATE(デイトレ集計2025!$B$1,デイトレ集計2025!AC$1,デイトレ集計2025!$A26),_SBI[取引],"信用返済*"))</f>
        <v>0</v>
      </c>
      <c r="AD26" s="18"/>
      <c r="AE26" s="26"/>
      <c r="AF26" s="23">
        <f ca="1">IF(OR(MONTH(DATE($B$1,AF$1,$A26))&lt;&gt;AF$1,_xlfn.XLOOKUP(DATE($B$1,AF$1,$A26),_syukujitsu[国民の祝日・休日月日],_syukujitsu[国民の祝日・休日名称],"XXX",0,1)&lt;&gt;"XXX",WEEKDAY(DATE($B$1,AF$1,$A26),2)&gt;5,_xlfn.XLOOKUP(DATE($B$1,AF$1,$A26),_休業日[休場日],_休業日[名称],"XXX",0,1)&lt;&gt;"XXX"),"",SUMIFS(_SBI[受渡金額/決済損益],_SBI[決済日],DATE(デイトレ集計2025!$B$1,デイトレ集計2025!AF$1,デイトレ集計2025!$A26),_SBI[取引],"信用返済*"))</f>
        <v>0</v>
      </c>
      <c r="AG26" s="18"/>
      <c r="AH26" s="26"/>
      <c r="AI26" s="23" t="str">
        <f ca="1">IF(OR(MONTH(DATE($B$1,AI$1,$A26))&lt;&gt;AI$1,_xlfn.XLOOKUP(DATE($B$1,AI$1,$A26),_syukujitsu[国民の祝日・休日月日],_syukujitsu[国民の祝日・休日名称],"XXX",0,1)&lt;&gt;"XXX",WEEKDAY(DATE($B$1,AI$1,$A26),2)&gt;5,_xlfn.XLOOKUP(DATE($B$1,AI$1,$A26),_休業日[休場日],_休業日[名称],"XXX",0,1)&lt;&gt;"XXX"),"",SUMIFS(_SBI[受渡金額/決済損益],_SBI[決済日],DATE(デイトレ集計2025!$B$1,デイトレ集計2025!AI$1,デイトレ集計2025!$A26),_SBI[取引],"信用返済*"))</f>
        <v/>
      </c>
      <c r="AJ26" s="18"/>
      <c r="AK26" s="26"/>
      <c r="AL26" s="26">
        <f ca="1">IF(OR(MONTH(DATE($B$1,AL$1,$A26))&lt;&gt;AL$1,_xlfn.XLOOKUP(DATE($B$1,AL$1,$A26),_syukujitsu[国民の祝日・休日月日],_syukujitsu[国民の祝日・休日名称],"XXX",0,1)&lt;&gt;"XXX",WEEKDAY(DATE($B$1,AL$1,$A26),2)&gt;5,_xlfn.XLOOKUP(DATE($B$1,AL$1,$A26),_休業日[休場日],_休業日[名称],"XXX",0,1)&lt;&gt;"XXX"),"",SUMIFS(_SBI[受渡金額/決済損益],_SBI[決済日],DATE(デイトレ集計2025!$B$1,デイトレ集計2025!AL$1,デイトレ集計2025!$A26),_SBI[取引],"信用返済*"))</f>
        <v>0</v>
      </c>
      <c r="AN26" s="22">
        <f t="shared" ca="1" si="20"/>
        <v>3250000</v>
      </c>
      <c r="AO26" s="22">
        <f t="shared" ca="1" si="21"/>
        <v>3250000</v>
      </c>
      <c r="AP26" s="22">
        <f t="shared" ca="1" si="22"/>
        <v>3250000</v>
      </c>
      <c r="AQ26" s="22">
        <f t="shared" ca="1" si="23"/>
        <v>3250000</v>
      </c>
      <c r="AR26" s="22">
        <f t="shared" ca="1" si="24"/>
        <v>3250000</v>
      </c>
      <c r="AS26" s="22">
        <f t="shared" ca="1" si="25"/>
        <v>3250000</v>
      </c>
      <c r="AT26" s="22">
        <f t="shared" ca="1" si="26"/>
        <v>3250000</v>
      </c>
      <c r="AU26" s="22">
        <f t="shared" ca="1" si="32"/>
        <v>3250000</v>
      </c>
      <c r="AV26" s="22">
        <f t="shared" ca="1" si="27"/>
        <v>3250000</v>
      </c>
      <c r="AW26" s="22">
        <f t="shared" ca="1" si="28"/>
        <v>3250000</v>
      </c>
      <c r="AX26" s="22">
        <f t="shared" ca="1" si="29"/>
        <v>3250000</v>
      </c>
      <c r="AY26" s="22">
        <f t="shared" ca="1" si="30"/>
        <v>3250000</v>
      </c>
      <c r="BA26" s="22">
        <f t="shared" ca="1" si="43"/>
        <v>3250000</v>
      </c>
      <c r="BB26" s="22">
        <f t="shared" ca="1" si="33"/>
        <v>0</v>
      </c>
      <c r="BC26" s="22">
        <f t="shared" ca="1" si="34"/>
        <v>0</v>
      </c>
      <c r="BD26" s="22">
        <f t="shared" ca="1" si="35"/>
        <v>0</v>
      </c>
      <c r="BE26" s="22">
        <f t="shared" ca="1" si="36"/>
        <v>0</v>
      </c>
      <c r="BF26" s="22">
        <f t="shared" ca="1" si="37"/>
        <v>0</v>
      </c>
      <c r="BG26" s="22">
        <f t="shared" ca="1" si="38"/>
        <v>0</v>
      </c>
      <c r="BH26" s="22">
        <f t="shared" ca="1" si="39"/>
        <v>0</v>
      </c>
      <c r="BI26" s="22">
        <f t="shared" ca="1" si="40"/>
        <v>0</v>
      </c>
      <c r="BJ26" s="22">
        <f t="shared" ca="1" si="41"/>
        <v>0</v>
      </c>
      <c r="BK26" s="22">
        <f t="shared" ca="1" si="42"/>
        <v>0</v>
      </c>
      <c r="BL26" s="22">
        <f t="shared" ca="1" si="31"/>
        <v>0</v>
      </c>
      <c r="BN26" s="22" t="str" cm="1">
        <f t="array" aca="1" ref="BN26" ca="1">IF(INDEX($A$1:$AL$48,ROW(),BN$16)&gt;0,INDEX($A$1:$AL$48,ROW(),BN$16),"")</f>
        <v/>
      </c>
      <c r="BO26" s="22" t="str" cm="1">
        <f t="array" aca="1" ref="BO26" ca="1">IF(INDEX($A$1:$AL$48,ROW(),BO$16)&gt;0,INDEX($A$1:$AL$48,ROW(),BO$16),"")</f>
        <v/>
      </c>
      <c r="BP26" s="22" t="str" cm="1">
        <f t="array" aca="1" ref="BP26" ca="1">IF(INDEX($A$1:$AL$48,ROW(),BP$16)&gt;0,INDEX($A$1:$AL$48,ROW(),BP$16),"")</f>
        <v/>
      </c>
      <c r="BQ26" s="22" t="str" cm="1">
        <f t="array" aca="1" ref="BQ26" ca="1">IF(INDEX($A$1:$AL$48,ROW(),BQ$16)&gt;0,INDEX($A$1:$AL$48,ROW(),BQ$16),"")</f>
        <v/>
      </c>
      <c r="BR26" s="22" t="str" cm="1">
        <f t="array" aca="1" ref="BR26" ca="1">IF(INDEX($A$1:$AL$48,ROW(),BR$16)&gt;0,INDEX($A$1:$AL$48,ROW(),BR$16),"")</f>
        <v/>
      </c>
      <c r="BS26" s="22" t="str" cm="1">
        <f t="array" aca="1" ref="BS26" ca="1">IF(INDEX($A$1:$AL$48,ROW(),BS$16)&gt;0,INDEX($A$1:$AL$48,ROW(),BS$16),"")</f>
        <v/>
      </c>
      <c r="BT26" s="22" t="str" cm="1">
        <f t="array" aca="1" ref="BT26" ca="1">IF(INDEX($A$1:$AL$48,ROW(),BT$16)&gt;0,INDEX($A$1:$AL$48,ROW(),BT$16),"")</f>
        <v/>
      </c>
      <c r="BU26" s="22" t="str" cm="1">
        <f t="array" aca="1" ref="BU26" ca="1">IF(INDEX($A$1:$AL$48,ROW(),BU$16)&gt;0,INDEX($A$1:$AL$48,ROW(),BU$16),"")</f>
        <v/>
      </c>
      <c r="BV26" s="22" t="str" cm="1">
        <f t="array" aca="1" ref="BV26" ca="1">IF(INDEX($A$1:$AL$48,ROW(),BV$16)&gt;0,INDEX($A$1:$AL$48,ROW(),BV$16),"")</f>
        <v/>
      </c>
      <c r="BW26" s="22" t="str" cm="1">
        <f t="array" aca="1" ref="BW26" ca="1">IF(INDEX($A$1:$AL$48,ROW(),BW$16)&gt;0,INDEX($A$1:$AL$48,ROW(),BW$16),"")</f>
        <v/>
      </c>
      <c r="BX26" s="22" t="str" cm="1">
        <f t="array" aca="1" ref="BX26" ca="1">IF(INDEX($A$1:$AL$48,ROW(),BX$16)&gt;0,INDEX($A$1:$AL$48,ROW(),BX$16),"")</f>
        <v/>
      </c>
      <c r="BY26" s="22" t="str" cm="1">
        <f t="array" aca="1" ref="BY26" ca="1">IF(INDEX($A$1:$AL$48,ROW(),BY$16)&gt;0,INDEX($A$1:$AL$48,ROW(),BY$16),"")</f>
        <v/>
      </c>
      <c r="CA26" s="22" t="str" cm="1">
        <f t="array" aca="1" ref="CA26" ca="1">IF(INDEX($A$1:$AL$48,ROW(),CA$16)&lt;0,INDEX($A$1:$AL$48,ROW(),CA$16),"")</f>
        <v/>
      </c>
      <c r="CB26" s="22" t="str" cm="1">
        <f t="array" aca="1" ref="CB26" ca="1">IF(INDEX($A$1:$AL$48,ROW(),CB$16)&lt;0,INDEX($A$1:$AL$48,ROW(),CB$16),"")</f>
        <v/>
      </c>
      <c r="CC26" s="22" t="str" cm="1">
        <f t="array" aca="1" ref="CC26" ca="1">IF(INDEX($A$1:$AL$48,ROW(),CC$16)&lt;0,INDEX($A$1:$AL$48,ROW(),CC$16),"")</f>
        <v/>
      </c>
      <c r="CD26" s="22" t="str" cm="1">
        <f t="array" aca="1" ref="CD26" ca="1">IF(INDEX($A$1:$AL$48,ROW(),CD$16)&lt;0,INDEX($A$1:$AL$48,ROW(),CD$16),"")</f>
        <v/>
      </c>
      <c r="CE26" s="22" t="str" cm="1">
        <f t="array" aca="1" ref="CE26" ca="1">IF(INDEX($A$1:$AL$48,ROW(),CE$16)&lt;0,INDEX($A$1:$AL$48,ROW(),CE$16),"")</f>
        <v/>
      </c>
      <c r="CF26" s="22" t="str" cm="1">
        <f t="array" aca="1" ref="CF26" ca="1">IF(INDEX($A$1:$AL$48,ROW(),CF$16)&lt;0,INDEX($A$1:$AL$48,ROW(),CF$16),"")</f>
        <v/>
      </c>
      <c r="CG26" s="22" t="str" cm="1">
        <f t="array" aca="1" ref="CG26" ca="1">IF(INDEX($A$1:$AL$48,ROW(),CG$16)&lt;0,INDEX($A$1:$AL$48,ROW(),CG$16),"")</f>
        <v/>
      </c>
      <c r="CH26" s="22" t="str" cm="1">
        <f t="array" aca="1" ref="CH26" ca="1">IF(INDEX($A$1:$AL$48,ROW(),CH$16)&lt;0,INDEX($A$1:$AL$48,ROW(),CH$16),"")</f>
        <v/>
      </c>
      <c r="CI26" s="22" t="str" cm="1">
        <f t="array" aca="1" ref="CI26" ca="1">IF(INDEX($A$1:$AL$48,ROW(),CI$16)&lt;0,INDEX($A$1:$AL$48,ROW(),CI$16),"")</f>
        <v/>
      </c>
      <c r="CJ26" s="22" t="str" cm="1">
        <f t="array" aca="1" ref="CJ26" ca="1">IF(INDEX($A$1:$AL$48,ROW(),CJ$16)&lt;0,INDEX($A$1:$AL$48,ROW(),CJ$16),"")</f>
        <v/>
      </c>
      <c r="CK26" s="22" t="str" cm="1">
        <f t="array" aca="1" ref="CK26" ca="1">IF(INDEX($A$1:$AL$48,ROW(),CK$16)&lt;0,INDEX($A$1:$AL$48,ROW(),CK$16),"")</f>
        <v/>
      </c>
      <c r="CL26" s="22" t="str" cm="1">
        <f t="array" aca="1" ref="CL26" ca="1">IF(INDEX($A$1:$AL$48,ROW(),CL$16)&lt;0,INDEX($A$1:$AL$48,ROW(),CL$16),"")</f>
        <v/>
      </c>
    </row>
    <row r="27" spans="1:90" s="2" customFormat="1" ht="15.75" x14ac:dyDescent="0.4">
      <c r="A27" s="5">
        <v>10</v>
      </c>
      <c r="B27" s="17">
        <f t="shared" ca="1" si="17"/>
        <v>0</v>
      </c>
      <c r="C27" s="18"/>
      <c r="D27" s="26"/>
      <c r="E27" s="23">
        <f ca="1">IF(OR(MONTH(DATE($B$1,E$1,$A27))&lt;&gt;E$1,_xlfn.XLOOKUP(DATE($B$1,E$1,$A27),_syukujitsu[国民の祝日・休日月日],_syukujitsu[国民の祝日・休日名称],"XXX",0,1)&lt;&gt;"XXX",WEEKDAY(DATE($B$1,E$1,$A27),2)&gt;5,_xlfn.XLOOKUP(DATE($B$1,E$1,$A27),_休業日[休場日],_休業日[名称],"XXX",0,1)&lt;&gt;"XXX"),"",SUMIFS(_SBI[受渡金額/決済損益],_SBI[決済日],DATE(デイトレ集計2025!$B$1,デイトレ集計2025!E$1,デイトレ集計2025!$A27),_SBI[取引],"信用返済*"))</f>
        <v>0</v>
      </c>
      <c r="F27" s="18"/>
      <c r="G27" s="26"/>
      <c r="H27" s="23">
        <f ca="1">IF(OR(MONTH(DATE($B$1,H$1,$A27))&lt;&gt;H$1,_xlfn.XLOOKUP(DATE($B$1,H$1,$A27),_syukujitsu[国民の祝日・休日月日],_syukujitsu[国民の祝日・休日名称],"XXX",0,1)&lt;&gt;"XXX",WEEKDAY(DATE($B$1,H$1,$A27),2)&gt;5,_xlfn.XLOOKUP(DATE($B$1,H$1,$A27),_休業日[休場日],_休業日[名称],"XXX",0,1)&lt;&gt;"XXX"),"",SUMIFS(_SBI[受渡金額/決済損益],_SBI[決済日],DATE(デイトレ集計2025!$B$1,デイトレ集計2025!H$1,デイトレ集計2025!$A27),_SBI[取引],"信用返済*"))</f>
        <v>0</v>
      </c>
      <c r="I27" s="18"/>
      <c r="J27" s="26"/>
      <c r="K27" s="23">
        <f ca="1">IF(OR(MONTH(DATE($B$1,K$1,$A27))&lt;&gt;K$1,_xlfn.XLOOKUP(DATE($B$1,K$1,$A27),_syukujitsu[国民の祝日・休日月日],_syukujitsu[国民の祝日・休日名称],"XXX",0,1)&lt;&gt;"XXX",WEEKDAY(DATE($B$1,K$1,$A27),2)&gt;5,_xlfn.XLOOKUP(DATE($B$1,K$1,$A27),_休業日[休場日],_休業日[名称],"XXX",0,1)&lt;&gt;"XXX"),"",SUMIFS(_SBI[受渡金額/決済損益],_SBI[決済日],DATE(デイトレ集計2025!$B$1,デイトレ集計2025!K$1,デイトレ集計2025!$A27),_SBI[取引],"信用返済*"))</f>
        <v>0</v>
      </c>
      <c r="L27" s="18"/>
      <c r="M27" s="26"/>
      <c r="N27" s="23">
        <f ca="1">IF(OR(MONTH(DATE($B$1,N$1,$A27))&lt;&gt;N$1,_xlfn.XLOOKUP(DATE($B$1,N$1,$A27),_syukujitsu[国民の祝日・休日月日],_syukujitsu[国民の祝日・休日名称],"XXX",0,1)&lt;&gt;"XXX",WEEKDAY(DATE($B$1,N$1,$A27),2)&gt;5,_xlfn.XLOOKUP(DATE($B$1,N$1,$A27),_休業日[休場日],_休業日[名称],"XXX",0,1)&lt;&gt;"XXX"),"",SUMIFS(_SBI[受渡金額/決済損益],_SBI[決済日],DATE(デイトレ集計2025!$B$1,デイトレ集計2025!N$1,デイトレ集計2025!$A27),_SBI[取引],"信用返済*"))</f>
        <v>0</v>
      </c>
      <c r="O27" s="18"/>
      <c r="P27" s="26"/>
      <c r="Q27" s="23" t="str">
        <f ca="1">IF(OR(MONTH(DATE($B$1,Q$1,$A27))&lt;&gt;Q$1,_xlfn.XLOOKUP(DATE($B$1,Q$1,$A27),_syukujitsu[国民の祝日・休日月日],_syukujitsu[国民の祝日・休日名称],"XXX",0,1)&lt;&gt;"XXX",WEEKDAY(DATE($B$1,Q$1,$A27),2)&gt;5,_xlfn.XLOOKUP(DATE($B$1,Q$1,$A27),_休業日[休場日],_休業日[名称],"XXX",0,1)&lt;&gt;"XXX"),"",SUMIFS(_SBI[受渡金額/決済損益],_SBI[決済日],DATE(デイトレ集計2025!$B$1,デイトレ集計2025!Q$1,デイトレ集計2025!$A27),_SBI[取引],"信用返済*"))</f>
        <v/>
      </c>
      <c r="R27" s="18"/>
      <c r="S27" s="26"/>
      <c r="T27" s="23">
        <f ca="1">IF(OR(MONTH(DATE($B$1,T$1,$A27))&lt;&gt;T$1,_xlfn.XLOOKUP(DATE($B$1,T$1,$A27),_syukujitsu[国民の祝日・休日月日],_syukujitsu[国民の祝日・休日名称],"XXX",0,1)&lt;&gt;"XXX",WEEKDAY(DATE($B$1,T$1,$A27),2)&gt;5,_xlfn.XLOOKUP(DATE($B$1,T$1,$A27),_休業日[休場日],_休業日[名称],"XXX",0,1)&lt;&gt;"XXX"),"",SUMIFS(_SBI[受渡金額/決済損益],_SBI[決済日],DATE(デイトレ集計2025!$B$1,デイトレ集計2025!T$1,デイトレ集計2025!$A27),_SBI[取引],"信用返済*"))</f>
        <v>0</v>
      </c>
      <c r="U27" s="18"/>
      <c r="V27" s="26"/>
      <c r="W27" s="23">
        <f ca="1">IF(OR(MONTH(DATE($B$1,W$1,$A27))&lt;&gt;W$1,_xlfn.XLOOKUP(DATE($B$1,W$1,$A27),_syukujitsu[国民の祝日・休日月日],_syukujitsu[国民の祝日・休日名称],"XXX",0,1)&lt;&gt;"XXX",WEEKDAY(DATE($B$1,W$1,$A27),2)&gt;5,_xlfn.XLOOKUP(DATE($B$1,W$1,$A27),_休業日[休場日],_休業日[名称],"XXX",0,1)&lt;&gt;"XXX"),"",SUMIFS(_SBI[受渡金額/決済損益],_SBI[決済日],DATE(デイトレ集計2025!$B$1,デイトレ集計2025!W$1,デイトレ集計2025!$A27),_SBI[取引],"信用返済*"))</f>
        <v>0</v>
      </c>
      <c r="X27" s="18"/>
      <c r="Y27" s="26"/>
      <c r="Z27" s="23" t="str">
        <f ca="1">IF(OR(MONTH(DATE($B$1,Z$1,$A27))&lt;&gt;Z$1,_xlfn.XLOOKUP(DATE($B$1,Z$1,$A27),_syukujitsu[国民の祝日・休日月日],_syukujitsu[国民の祝日・休日名称],"XXX",0,1)&lt;&gt;"XXX",WEEKDAY(DATE($B$1,Z$1,$A27),2)&gt;5,_xlfn.XLOOKUP(DATE($B$1,Z$1,$A27),_休業日[休場日],_休業日[名称],"XXX",0,1)&lt;&gt;"XXX"),"",SUMIFS(_SBI[受渡金額/決済損益],_SBI[決済日],DATE(デイトレ集計2025!$B$1,デイトレ集計2025!Z$1,デイトレ集計2025!$A27),_SBI[取引],"信用返済*"))</f>
        <v/>
      </c>
      <c r="AA27" s="18"/>
      <c r="AB27" s="26"/>
      <c r="AC27" s="23">
        <f ca="1">IF(OR(MONTH(DATE($B$1,AC$1,$A27))&lt;&gt;AC$1,_xlfn.XLOOKUP(DATE($B$1,AC$1,$A27),_syukujitsu[国民の祝日・休日月日],_syukujitsu[国民の祝日・休日名称],"XXX",0,1)&lt;&gt;"XXX",WEEKDAY(DATE($B$1,AC$1,$A27),2)&gt;5,_xlfn.XLOOKUP(DATE($B$1,AC$1,$A27),_休業日[休場日],_休業日[名称],"XXX",0,1)&lt;&gt;"XXX"),"",SUMIFS(_SBI[受渡金額/決済損益],_SBI[決済日],DATE(デイトレ集計2025!$B$1,デイトレ集計2025!AC$1,デイトレ集計2025!$A27),_SBI[取引],"信用返済*"))</f>
        <v>0</v>
      </c>
      <c r="AD27" s="18"/>
      <c r="AE27" s="26"/>
      <c r="AF27" s="23">
        <f ca="1">IF(OR(MONTH(DATE($B$1,AF$1,$A27))&lt;&gt;AF$1,_xlfn.XLOOKUP(DATE($B$1,AF$1,$A27),_syukujitsu[国民の祝日・休日月日],_syukujitsu[国民の祝日・休日名称],"XXX",0,1)&lt;&gt;"XXX",WEEKDAY(DATE($B$1,AF$1,$A27),2)&gt;5,_xlfn.XLOOKUP(DATE($B$1,AF$1,$A27),_休業日[休場日],_休業日[名称],"XXX",0,1)&lt;&gt;"XXX"),"",SUMIFS(_SBI[受渡金額/決済損益],_SBI[決済日],DATE(デイトレ集計2025!$B$1,デイトレ集計2025!AF$1,デイトレ集計2025!$A27),_SBI[取引],"信用返済*"))</f>
        <v>0</v>
      </c>
      <c r="AG27" s="18"/>
      <c r="AH27" s="26"/>
      <c r="AI27" s="23">
        <f ca="1">IF(OR(MONTH(DATE($B$1,AI$1,$A27))&lt;&gt;AI$1,_xlfn.XLOOKUP(DATE($B$1,AI$1,$A27),_syukujitsu[国民の祝日・休日月日],_syukujitsu[国民の祝日・休日名称],"XXX",0,1)&lt;&gt;"XXX",WEEKDAY(DATE($B$1,AI$1,$A27),2)&gt;5,_xlfn.XLOOKUP(DATE($B$1,AI$1,$A27),_休業日[休場日],_休業日[名称],"XXX",0,1)&lt;&gt;"XXX"),"",SUMIFS(_SBI[受渡金額/決済損益],_SBI[決済日],DATE(デイトレ集計2025!$B$1,デイトレ集計2025!AI$1,デイトレ集計2025!$A27),_SBI[取引],"信用返済*"))</f>
        <v>0</v>
      </c>
      <c r="AJ27" s="18"/>
      <c r="AK27" s="26"/>
      <c r="AL27" s="26">
        <f ca="1">IF(OR(MONTH(DATE($B$1,AL$1,$A27))&lt;&gt;AL$1,_xlfn.XLOOKUP(DATE($B$1,AL$1,$A27),_syukujitsu[国民の祝日・休日月日],_syukujitsu[国民の祝日・休日名称],"XXX",0,1)&lt;&gt;"XXX",WEEKDAY(DATE($B$1,AL$1,$A27),2)&gt;5,_xlfn.XLOOKUP(DATE($B$1,AL$1,$A27),_休業日[休場日],_休業日[名称],"XXX",0,1)&lt;&gt;"XXX"),"",SUMIFS(_SBI[受渡金額/決済損益],_SBI[決済日],DATE(デイトレ集計2025!$B$1,デイトレ集計2025!AL$1,デイトレ集計2025!$A27),_SBI[取引],"信用返済*"))</f>
        <v>0</v>
      </c>
      <c r="AN27" s="22">
        <f t="shared" ca="1" si="20"/>
        <v>3250000</v>
      </c>
      <c r="AO27" s="22">
        <f t="shared" ca="1" si="21"/>
        <v>3250000</v>
      </c>
      <c r="AP27" s="22">
        <f t="shared" ca="1" si="22"/>
        <v>3250000</v>
      </c>
      <c r="AQ27" s="22">
        <f t="shared" ca="1" si="23"/>
        <v>3250000</v>
      </c>
      <c r="AR27" s="22">
        <f t="shared" ca="1" si="24"/>
        <v>3250000</v>
      </c>
      <c r="AS27" s="22">
        <f t="shared" ca="1" si="25"/>
        <v>3250000</v>
      </c>
      <c r="AT27" s="22">
        <f t="shared" ca="1" si="26"/>
        <v>3250000</v>
      </c>
      <c r="AU27" s="22">
        <f t="shared" ca="1" si="32"/>
        <v>3250000</v>
      </c>
      <c r="AV27" s="22">
        <f t="shared" ca="1" si="27"/>
        <v>3250000</v>
      </c>
      <c r="AW27" s="22">
        <f t="shared" ca="1" si="28"/>
        <v>3250000</v>
      </c>
      <c r="AX27" s="22">
        <f t="shared" ca="1" si="29"/>
        <v>3250000</v>
      </c>
      <c r="AY27" s="22">
        <f t="shared" ca="1" si="30"/>
        <v>3250000</v>
      </c>
      <c r="BA27" s="22">
        <f t="shared" ca="1" si="43"/>
        <v>3250000</v>
      </c>
      <c r="BB27" s="22">
        <f t="shared" ca="1" si="33"/>
        <v>0</v>
      </c>
      <c r="BC27" s="22">
        <f t="shared" ca="1" si="34"/>
        <v>0</v>
      </c>
      <c r="BD27" s="22">
        <f t="shared" ca="1" si="35"/>
        <v>0</v>
      </c>
      <c r="BE27" s="22">
        <f t="shared" ca="1" si="36"/>
        <v>0</v>
      </c>
      <c r="BF27" s="22">
        <f t="shared" ca="1" si="37"/>
        <v>0</v>
      </c>
      <c r="BG27" s="22">
        <f t="shared" ca="1" si="38"/>
        <v>0</v>
      </c>
      <c r="BH27" s="22">
        <f t="shared" ca="1" si="39"/>
        <v>0</v>
      </c>
      <c r="BI27" s="22">
        <f t="shared" ca="1" si="40"/>
        <v>0</v>
      </c>
      <c r="BJ27" s="22">
        <f t="shared" ca="1" si="41"/>
        <v>0</v>
      </c>
      <c r="BK27" s="22">
        <f t="shared" ca="1" si="42"/>
        <v>0</v>
      </c>
      <c r="BL27" s="22">
        <f t="shared" ca="1" si="31"/>
        <v>0</v>
      </c>
      <c r="BN27" s="22" t="str" cm="1">
        <f t="array" aca="1" ref="BN27" ca="1">IF(INDEX($A$1:$AL$48,ROW(),BN$16)&gt;0,INDEX($A$1:$AL$48,ROW(),BN$16),"")</f>
        <v/>
      </c>
      <c r="BO27" s="22" t="str" cm="1">
        <f t="array" aca="1" ref="BO27" ca="1">IF(INDEX($A$1:$AL$48,ROW(),BO$16)&gt;0,INDEX($A$1:$AL$48,ROW(),BO$16),"")</f>
        <v/>
      </c>
      <c r="BP27" s="22" t="str" cm="1">
        <f t="array" aca="1" ref="BP27" ca="1">IF(INDEX($A$1:$AL$48,ROW(),BP$16)&gt;0,INDEX($A$1:$AL$48,ROW(),BP$16),"")</f>
        <v/>
      </c>
      <c r="BQ27" s="22" t="str" cm="1">
        <f t="array" aca="1" ref="BQ27" ca="1">IF(INDEX($A$1:$AL$48,ROW(),BQ$16)&gt;0,INDEX($A$1:$AL$48,ROW(),BQ$16),"")</f>
        <v/>
      </c>
      <c r="BR27" s="22" t="str" cm="1">
        <f t="array" aca="1" ref="BR27" ca="1">IF(INDEX($A$1:$AL$48,ROW(),BR$16)&gt;0,INDEX($A$1:$AL$48,ROW(),BR$16),"")</f>
        <v/>
      </c>
      <c r="BS27" s="22" t="str" cm="1">
        <f t="array" aca="1" ref="BS27" ca="1">IF(INDEX($A$1:$AL$48,ROW(),BS$16)&gt;0,INDEX($A$1:$AL$48,ROW(),BS$16),"")</f>
        <v/>
      </c>
      <c r="BT27" s="22" t="str" cm="1">
        <f t="array" aca="1" ref="BT27" ca="1">IF(INDEX($A$1:$AL$48,ROW(),BT$16)&gt;0,INDEX($A$1:$AL$48,ROW(),BT$16),"")</f>
        <v/>
      </c>
      <c r="BU27" s="22" t="str" cm="1">
        <f t="array" aca="1" ref="BU27" ca="1">IF(INDEX($A$1:$AL$48,ROW(),BU$16)&gt;0,INDEX($A$1:$AL$48,ROW(),BU$16),"")</f>
        <v/>
      </c>
      <c r="BV27" s="22" t="str" cm="1">
        <f t="array" aca="1" ref="BV27" ca="1">IF(INDEX($A$1:$AL$48,ROW(),BV$16)&gt;0,INDEX($A$1:$AL$48,ROW(),BV$16),"")</f>
        <v/>
      </c>
      <c r="BW27" s="22" t="str" cm="1">
        <f t="array" aca="1" ref="BW27" ca="1">IF(INDEX($A$1:$AL$48,ROW(),BW$16)&gt;0,INDEX($A$1:$AL$48,ROW(),BW$16),"")</f>
        <v/>
      </c>
      <c r="BX27" s="22" t="str" cm="1">
        <f t="array" aca="1" ref="BX27" ca="1">IF(INDEX($A$1:$AL$48,ROW(),BX$16)&gt;0,INDEX($A$1:$AL$48,ROW(),BX$16),"")</f>
        <v/>
      </c>
      <c r="BY27" s="22" t="str" cm="1">
        <f t="array" aca="1" ref="BY27" ca="1">IF(INDEX($A$1:$AL$48,ROW(),BY$16)&gt;0,INDEX($A$1:$AL$48,ROW(),BY$16),"")</f>
        <v/>
      </c>
      <c r="CA27" s="22" t="str" cm="1">
        <f t="array" aca="1" ref="CA27" ca="1">IF(INDEX($A$1:$AL$48,ROW(),CA$16)&lt;0,INDEX($A$1:$AL$48,ROW(),CA$16),"")</f>
        <v/>
      </c>
      <c r="CB27" s="22" t="str" cm="1">
        <f t="array" aca="1" ref="CB27" ca="1">IF(INDEX($A$1:$AL$48,ROW(),CB$16)&lt;0,INDEX($A$1:$AL$48,ROW(),CB$16),"")</f>
        <v/>
      </c>
      <c r="CC27" s="22" t="str" cm="1">
        <f t="array" aca="1" ref="CC27" ca="1">IF(INDEX($A$1:$AL$48,ROW(),CC$16)&lt;0,INDEX($A$1:$AL$48,ROW(),CC$16),"")</f>
        <v/>
      </c>
      <c r="CD27" s="22" t="str" cm="1">
        <f t="array" aca="1" ref="CD27" ca="1">IF(INDEX($A$1:$AL$48,ROW(),CD$16)&lt;0,INDEX($A$1:$AL$48,ROW(),CD$16),"")</f>
        <v/>
      </c>
      <c r="CE27" s="22" t="str" cm="1">
        <f t="array" aca="1" ref="CE27" ca="1">IF(INDEX($A$1:$AL$48,ROW(),CE$16)&lt;0,INDEX($A$1:$AL$48,ROW(),CE$16),"")</f>
        <v/>
      </c>
      <c r="CF27" s="22" t="str" cm="1">
        <f t="array" aca="1" ref="CF27" ca="1">IF(INDEX($A$1:$AL$48,ROW(),CF$16)&lt;0,INDEX($A$1:$AL$48,ROW(),CF$16),"")</f>
        <v/>
      </c>
      <c r="CG27" s="22" t="str" cm="1">
        <f t="array" aca="1" ref="CG27" ca="1">IF(INDEX($A$1:$AL$48,ROW(),CG$16)&lt;0,INDEX($A$1:$AL$48,ROW(),CG$16),"")</f>
        <v/>
      </c>
      <c r="CH27" s="22" t="str" cm="1">
        <f t="array" aca="1" ref="CH27" ca="1">IF(INDEX($A$1:$AL$48,ROW(),CH$16)&lt;0,INDEX($A$1:$AL$48,ROW(),CH$16),"")</f>
        <v/>
      </c>
      <c r="CI27" s="22" t="str" cm="1">
        <f t="array" aca="1" ref="CI27" ca="1">IF(INDEX($A$1:$AL$48,ROW(),CI$16)&lt;0,INDEX($A$1:$AL$48,ROW(),CI$16),"")</f>
        <v/>
      </c>
      <c r="CJ27" s="22" t="str" cm="1">
        <f t="array" aca="1" ref="CJ27" ca="1">IF(INDEX($A$1:$AL$48,ROW(),CJ$16)&lt;0,INDEX($A$1:$AL$48,ROW(),CJ$16),"")</f>
        <v/>
      </c>
      <c r="CK27" s="22" t="str" cm="1">
        <f t="array" aca="1" ref="CK27" ca="1">IF(INDEX($A$1:$AL$48,ROW(),CK$16)&lt;0,INDEX($A$1:$AL$48,ROW(),CK$16),"")</f>
        <v/>
      </c>
      <c r="CL27" s="22" t="str" cm="1">
        <f t="array" aca="1" ref="CL27" ca="1">IF(INDEX($A$1:$AL$48,ROW(),CL$16)&lt;0,INDEX($A$1:$AL$48,ROW(),CL$16),"")</f>
        <v/>
      </c>
    </row>
    <row r="28" spans="1:90" s="2" customFormat="1" ht="15.75" x14ac:dyDescent="0.4">
      <c r="A28" s="5">
        <v>11</v>
      </c>
      <c r="B28" s="17">
        <f t="shared" ca="1" si="17"/>
        <v>0</v>
      </c>
      <c r="C28" s="18"/>
      <c r="D28" s="26"/>
      <c r="E28" s="23" t="str">
        <f ca="1">IF(OR(MONTH(DATE($B$1,E$1,$A28))&lt;&gt;E$1,_xlfn.XLOOKUP(DATE($B$1,E$1,$A28),_syukujitsu[国民の祝日・休日月日],_syukujitsu[国民の祝日・休日名称],"XXX",0,1)&lt;&gt;"XXX",WEEKDAY(DATE($B$1,E$1,$A28),2)&gt;5,_xlfn.XLOOKUP(DATE($B$1,E$1,$A28),_休業日[休場日],_休業日[名称],"XXX",0,1)&lt;&gt;"XXX"),"",SUMIFS(_SBI[受渡金額/決済損益],_SBI[決済日],DATE(デイトレ集計2025!$B$1,デイトレ集計2025!E$1,デイトレ集計2025!$A28),_SBI[取引],"信用返済*"))</f>
        <v/>
      </c>
      <c r="F28" s="18"/>
      <c r="G28" s="26"/>
      <c r="H28" s="23" t="str">
        <f ca="1">IF(OR(MONTH(DATE($B$1,H$1,$A28))&lt;&gt;H$1,_xlfn.XLOOKUP(DATE($B$1,H$1,$A28),_syukujitsu[国民の祝日・休日月日],_syukujitsu[国民の祝日・休日名称],"XXX",0,1)&lt;&gt;"XXX",WEEKDAY(DATE($B$1,H$1,$A28),2)&gt;5,_xlfn.XLOOKUP(DATE($B$1,H$1,$A28),_休業日[休場日],_休業日[名称],"XXX",0,1)&lt;&gt;"XXX"),"",SUMIFS(_SBI[受渡金額/決済損益],_SBI[決済日],DATE(デイトレ集計2025!$B$1,デイトレ集計2025!H$1,デイトレ集計2025!$A28),_SBI[取引],"信用返済*"))</f>
        <v/>
      </c>
      <c r="I28" s="18"/>
      <c r="J28" s="26"/>
      <c r="K28" s="23">
        <f ca="1">IF(OR(MONTH(DATE($B$1,K$1,$A28))&lt;&gt;K$1,_xlfn.XLOOKUP(DATE($B$1,K$1,$A28),_syukujitsu[国民の祝日・休日月日],_syukujitsu[国民の祝日・休日名称],"XXX",0,1)&lt;&gt;"XXX",WEEKDAY(DATE($B$1,K$1,$A28),2)&gt;5,_xlfn.XLOOKUP(DATE($B$1,K$1,$A28),_休業日[休場日],_休業日[名称],"XXX",0,1)&lt;&gt;"XXX"),"",SUMIFS(_SBI[受渡金額/決済損益],_SBI[決済日],DATE(デイトレ集計2025!$B$1,デイトレ集計2025!K$1,デイトレ集計2025!$A28),_SBI[取引],"信用返済*"))</f>
        <v>0</v>
      </c>
      <c r="L28" s="18"/>
      <c r="M28" s="26"/>
      <c r="N28" s="23">
        <f ca="1">IF(OR(MONTH(DATE($B$1,N$1,$A28))&lt;&gt;N$1,_xlfn.XLOOKUP(DATE($B$1,N$1,$A28),_syukujitsu[国民の祝日・休日月日],_syukujitsu[国民の祝日・休日名称],"XXX",0,1)&lt;&gt;"XXX",WEEKDAY(DATE($B$1,N$1,$A28),2)&gt;5,_xlfn.XLOOKUP(DATE($B$1,N$1,$A28),_休業日[休場日],_休業日[名称],"XXX",0,1)&lt;&gt;"XXX"),"",SUMIFS(_SBI[受渡金額/決済損益],_SBI[決済日],DATE(デイトレ集計2025!$B$1,デイトレ集計2025!N$1,デイトレ集計2025!$A28),_SBI[取引],"信用返済*"))</f>
        <v>0</v>
      </c>
      <c r="O28" s="18"/>
      <c r="P28" s="26"/>
      <c r="Q28" s="23" t="str">
        <f ca="1">IF(OR(MONTH(DATE($B$1,Q$1,$A28))&lt;&gt;Q$1,_xlfn.XLOOKUP(DATE($B$1,Q$1,$A28),_syukujitsu[国民の祝日・休日月日],_syukujitsu[国民の祝日・休日名称],"XXX",0,1)&lt;&gt;"XXX",WEEKDAY(DATE($B$1,Q$1,$A28),2)&gt;5,_xlfn.XLOOKUP(DATE($B$1,Q$1,$A28),_休業日[休場日],_休業日[名称],"XXX",0,1)&lt;&gt;"XXX"),"",SUMIFS(_SBI[受渡金額/決済損益],_SBI[決済日],DATE(デイトレ集計2025!$B$1,デイトレ集計2025!Q$1,デイトレ集計2025!$A28),_SBI[取引],"信用返済*"))</f>
        <v/>
      </c>
      <c r="R28" s="18"/>
      <c r="S28" s="26"/>
      <c r="T28" s="23">
        <f ca="1">IF(OR(MONTH(DATE($B$1,T$1,$A28))&lt;&gt;T$1,_xlfn.XLOOKUP(DATE($B$1,T$1,$A28),_syukujitsu[国民の祝日・休日月日],_syukujitsu[国民の祝日・休日名称],"XXX",0,1)&lt;&gt;"XXX",WEEKDAY(DATE($B$1,T$1,$A28),2)&gt;5,_xlfn.XLOOKUP(DATE($B$1,T$1,$A28),_休業日[休場日],_休業日[名称],"XXX",0,1)&lt;&gt;"XXX"),"",SUMIFS(_SBI[受渡金額/決済損益],_SBI[決済日],DATE(デイトレ集計2025!$B$1,デイトレ集計2025!T$1,デイトレ集計2025!$A28),_SBI[取引],"信用返済*"))</f>
        <v>0</v>
      </c>
      <c r="U28" s="18"/>
      <c r="V28" s="26"/>
      <c r="W28" s="23">
        <f ca="1">IF(OR(MONTH(DATE($B$1,W$1,$A28))&lt;&gt;W$1,_xlfn.XLOOKUP(DATE($B$1,W$1,$A28),_syukujitsu[国民の祝日・休日月日],_syukujitsu[国民の祝日・休日名称],"XXX",0,1)&lt;&gt;"XXX",WEEKDAY(DATE($B$1,W$1,$A28),2)&gt;5,_xlfn.XLOOKUP(DATE($B$1,W$1,$A28),_休業日[休場日],_休業日[名称],"XXX",0,1)&lt;&gt;"XXX"),"",SUMIFS(_SBI[受渡金額/決済損益],_SBI[決済日],DATE(デイトレ集計2025!$B$1,デイトレ集計2025!W$1,デイトレ集計2025!$A28),_SBI[取引],"信用返済*"))</f>
        <v>0</v>
      </c>
      <c r="X28" s="18"/>
      <c r="Y28" s="26"/>
      <c r="Z28" s="23" t="str">
        <f ca="1">IF(OR(MONTH(DATE($B$1,Z$1,$A28))&lt;&gt;Z$1,_xlfn.XLOOKUP(DATE($B$1,Z$1,$A28),_syukujitsu[国民の祝日・休日月日],_syukujitsu[国民の祝日・休日名称],"XXX",0,1)&lt;&gt;"XXX",WEEKDAY(DATE($B$1,Z$1,$A28),2)&gt;5,_xlfn.XLOOKUP(DATE($B$1,Z$1,$A28),_休業日[休場日],_休業日[名称],"XXX",0,1)&lt;&gt;"XXX"),"",SUMIFS(_SBI[受渡金額/決済損益],_SBI[決済日],DATE(デイトレ集計2025!$B$1,デイトレ集計2025!Z$1,デイトレ集計2025!$A28),_SBI[取引],"信用返済*"))</f>
        <v/>
      </c>
      <c r="AA28" s="18"/>
      <c r="AB28" s="26"/>
      <c r="AC28" s="23">
        <f ca="1">IF(OR(MONTH(DATE($B$1,AC$1,$A28))&lt;&gt;AC$1,_xlfn.XLOOKUP(DATE($B$1,AC$1,$A28),_syukujitsu[国民の祝日・休日月日],_syukujitsu[国民の祝日・休日名称],"XXX",0,1)&lt;&gt;"XXX",WEEKDAY(DATE($B$1,AC$1,$A28),2)&gt;5,_xlfn.XLOOKUP(DATE($B$1,AC$1,$A28),_休業日[休場日],_休業日[名称],"XXX",0,1)&lt;&gt;"XXX"),"",SUMIFS(_SBI[受渡金額/決済損益],_SBI[決済日],DATE(デイトレ集計2025!$B$1,デイトレ集計2025!AC$1,デイトレ集計2025!$A28),_SBI[取引],"信用返済*"))</f>
        <v>0</v>
      </c>
      <c r="AD28" s="18"/>
      <c r="AE28" s="26"/>
      <c r="AF28" s="23" t="str">
        <f ca="1">IF(OR(MONTH(DATE($B$1,AF$1,$A28))&lt;&gt;AF$1,_xlfn.XLOOKUP(DATE($B$1,AF$1,$A28),_syukujitsu[国民の祝日・休日月日],_syukujitsu[国民の祝日・休日名称],"XXX",0,1)&lt;&gt;"XXX",WEEKDAY(DATE($B$1,AF$1,$A28),2)&gt;5,_xlfn.XLOOKUP(DATE($B$1,AF$1,$A28),_休業日[休場日],_休業日[名称],"XXX",0,1)&lt;&gt;"XXX"),"",SUMIFS(_SBI[受渡金額/決済損益],_SBI[決済日],DATE(デイトレ集計2025!$B$1,デイトレ集計2025!AF$1,デイトレ集計2025!$A28),_SBI[取引],"信用返済*"))</f>
        <v/>
      </c>
      <c r="AG28" s="18"/>
      <c r="AH28" s="26"/>
      <c r="AI28" s="23">
        <f ca="1">IF(OR(MONTH(DATE($B$1,AI$1,$A28))&lt;&gt;AI$1,_xlfn.XLOOKUP(DATE($B$1,AI$1,$A28),_syukujitsu[国民の祝日・休日月日],_syukujitsu[国民の祝日・休日名称],"XXX",0,1)&lt;&gt;"XXX",WEEKDAY(DATE($B$1,AI$1,$A28),2)&gt;5,_xlfn.XLOOKUP(DATE($B$1,AI$1,$A28),_休業日[休場日],_休業日[名称],"XXX",0,1)&lt;&gt;"XXX"),"",SUMIFS(_SBI[受渡金額/決済損益],_SBI[決済日],DATE(デイトレ集計2025!$B$1,デイトレ集計2025!AI$1,デイトレ集計2025!$A28),_SBI[取引],"信用返済*"))</f>
        <v>0</v>
      </c>
      <c r="AJ28" s="18"/>
      <c r="AK28" s="26"/>
      <c r="AL28" s="26">
        <f ca="1">IF(OR(MONTH(DATE($B$1,AL$1,$A28))&lt;&gt;AL$1,_xlfn.XLOOKUP(DATE($B$1,AL$1,$A28),_syukujitsu[国民の祝日・休日月日],_syukujitsu[国民の祝日・休日名称],"XXX",0,1)&lt;&gt;"XXX",WEEKDAY(DATE($B$1,AL$1,$A28),2)&gt;5,_xlfn.XLOOKUP(DATE($B$1,AL$1,$A28),_休業日[休場日],_休業日[名称],"XXX",0,1)&lt;&gt;"XXX"),"",SUMIFS(_SBI[受渡金額/決済損益],_SBI[決済日],DATE(デイトレ集計2025!$B$1,デイトレ集計2025!AL$1,デイトレ集計2025!$A28),_SBI[取引],"信用返済*"))</f>
        <v>0</v>
      </c>
      <c r="AN28" s="22">
        <f t="shared" ca="1" si="20"/>
        <v>3250000</v>
      </c>
      <c r="AO28" s="22">
        <f t="shared" ca="1" si="21"/>
        <v>3250000</v>
      </c>
      <c r="AP28" s="22">
        <f t="shared" ca="1" si="22"/>
        <v>3250000</v>
      </c>
      <c r="AQ28" s="22">
        <f t="shared" ca="1" si="23"/>
        <v>3250000</v>
      </c>
      <c r="AR28" s="22">
        <f t="shared" ca="1" si="24"/>
        <v>3250000</v>
      </c>
      <c r="AS28" s="22">
        <f t="shared" ca="1" si="25"/>
        <v>3250000</v>
      </c>
      <c r="AT28" s="22">
        <f t="shared" ca="1" si="26"/>
        <v>3250000</v>
      </c>
      <c r="AU28" s="22">
        <f t="shared" ca="1" si="32"/>
        <v>3250000</v>
      </c>
      <c r="AV28" s="22">
        <f t="shared" ca="1" si="27"/>
        <v>3250000</v>
      </c>
      <c r="AW28" s="22">
        <f t="shared" ca="1" si="28"/>
        <v>3250000</v>
      </c>
      <c r="AX28" s="22">
        <f t="shared" ca="1" si="29"/>
        <v>3250000</v>
      </c>
      <c r="AY28" s="22">
        <f t="shared" ca="1" si="30"/>
        <v>3250000</v>
      </c>
      <c r="BA28" s="22">
        <f t="shared" ca="1" si="43"/>
        <v>3250000</v>
      </c>
      <c r="BB28" s="22">
        <f t="shared" ca="1" si="33"/>
        <v>0</v>
      </c>
      <c r="BC28" s="22">
        <f t="shared" ca="1" si="34"/>
        <v>0</v>
      </c>
      <c r="BD28" s="22">
        <f t="shared" ca="1" si="35"/>
        <v>0</v>
      </c>
      <c r="BE28" s="22">
        <f t="shared" ca="1" si="36"/>
        <v>0</v>
      </c>
      <c r="BF28" s="22">
        <f t="shared" ca="1" si="37"/>
        <v>0</v>
      </c>
      <c r="BG28" s="22">
        <f t="shared" ca="1" si="38"/>
        <v>0</v>
      </c>
      <c r="BH28" s="22">
        <f t="shared" ca="1" si="39"/>
        <v>0</v>
      </c>
      <c r="BI28" s="22">
        <f t="shared" ca="1" si="40"/>
        <v>0</v>
      </c>
      <c r="BJ28" s="22">
        <f t="shared" ca="1" si="41"/>
        <v>0</v>
      </c>
      <c r="BK28" s="22">
        <f t="shared" ca="1" si="42"/>
        <v>0</v>
      </c>
      <c r="BL28" s="22">
        <f t="shared" ca="1" si="31"/>
        <v>0</v>
      </c>
      <c r="BN28" s="22" t="str" cm="1">
        <f t="array" aca="1" ref="BN28" ca="1">IF(INDEX($A$1:$AL$48,ROW(),BN$16)&gt;0,INDEX($A$1:$AL$48,ROW(),BN$16),"")</f>
        <v/>
      </c>
      <c r="BO28" s="22" t="str" cm="1">
        <f t="array" aca="1" ref="BO28" ca="1">IF(INDEX($A$1:$AL$48,ROW(),BO$16)&gt;0,INDEX($A$1:$AL$48,ROW(),BO$16),"")</f>
        <v/>
      </c>
      <c r="BP28" s="22" t="str" cm="1">
        <f t="array" aca="1" ref="BP28" ca="1">IF(INDEX($A$1:$AL$48,ROW(),BP$16)&gt;0,INDEX($A$1:$AL$48,ROW(),BP$16),"")</f>
        <v/>
      </c>
      <c r="BQ28" s="22" t="str" cm="1">
        <f t="array" aca="1" ref="BQ28" ca="1">IF(INDEX($A$1:$AL$48,ROW(),BQ$16)&gt;0,INDEX($A$1:$AL$48,ROW(),BQ$16),"")</f>
        <v/>
      </c>
      <c r="BR28" s="22" t="str" cm="1">
        <f t="array" aca="1" ref="BR28" ca="1">IF(INDEX($A$1:$AL$48,ROW(),BR$16)&gt;0,INDEX($A$1:$AL$48,ROW(),BR$16),"")</f>
        <v/>
      </c>
      <c r="BS28" s="22" t="str" cm="1">
        <f t="array" aca="1" ref="BS28" ca="1">IF(INDEX($A$1:$AL$48,ROW(),BS$16)&gt;0,INDEX($A$1:$AL$48,ROW(),BS$16),"")</f>
        <v/>
      </c>
      <c r="BT28" s="22" t="str" cm="1">
        <f t="array" aca="1" ref="BT28" ca="1">IF(INDEX($A$1:$AL$48,ROW(),BT$16)&gt;0,INDEX($A$1:$AL$48,ROW(),BT$16),"")</f>
        <v/>
      </c>
      <c r="BU28" s="22" t="str" cm="1">
        <f t="array" aca="1" ref="BU28" ca="1">IF(INDEX($A$1:$AL$48,ROW(),BU$16)&gt;0,INDEX($A$1:$AL$48,ROW(),BU$16),"")</f>
        <v/>
      </c>
      <c r="BV28" s="22" t="str" cm="1">
        <f t="array" aca="1" ref="BV28" ca="1">IF(INDEX($A$1:$AL$48,ROW(),BV$16)&gt;0,INDEX($A$1:$AL$48,ROW(),BV$16),"")</f>
        <v/>
      </c>
      <c r="BW28" s="22" t="str" cm="1">
        <f t="array" aca="1" ref="BW28" ca="1">IF(INDEX($A$1:$AL$48,ROW(),BW$16)&gt;0,INDEX($A$1:$AL$48,ROW(),BW$16),"")</f>
        <v/>
      </c>
      <c r="BX28" s="22" t="str" cm="1">
        <f t="array" aca="1" ref="BX28" ca="1">IF(INDEX($A$1:$AL$48,ROW(),BX$16)&gt;0,INDEX($A$1:$AL$48,ROW(),BX$16),"")</f>
        <v/>
      </c>
      <c r="BY28" s="22" t="str" cm="1">
        <f t="array" aca="1" ref="BY28" ca="1">IF(INDEX($A$1:$AL$48,ROW(),BY$16)&gt;0,INDEX($A$1:$AL$48,ROW(),BY$16),"")</f>
        <v/>
      </c>
      <c r="CA28" s="22" t="str" cm="1">
        <f t="array" aca="1" ref="CA28" ca="1">IF(INDEX($A$1:$AL$48,ROW(),CA$16)&lt;0,INDEX($A$1:$AL$48,ROW(),CA$16),"")</f>
        <v/>
      </c>
      <c r="CB28" s="22" t="str" cm="1">
        <f t="array" aca="1" ref="CB28" ca="1">IF(INDEX($A$1:$AL$48,ROW(),CB$16)&lt;0,INDEX($A$1:$AL$48,ROW(),CB$16),"")</f>
        <v/>
      </c>
      <c r="CC28" s="22" t="str" cm="1">
        <f t="array" aca="1" ref="CC28" ca="1">IF(INDEX($A$1:$AL$48,ROW(),CC$16)&lt;0,INDEX($A$1:$AL$48,ROW(),CC$16),"")</f>
        <v/>
      </c>
      <c r="CD28" s="22" t="str" cm="1">
        <f t="array" aca="1" ref="CD28" ca="1">IF(INDEX($A$1:$AL$48,ROW(),CD$16)&lt;0,INDEX($A$1:$AL$48,ROW(),CD$16),"")</f>
        <v/>
      </c>
      <c r="CE28" s="22" t="str" cm="1">
        <f t="array" aca="1" ref="CE28" ca="1">IF(INDEX($A$1:$AL$48,ROW(),CE$16)&lt;0,INDEX($A$1:$AL$48,ROW(),CE$16),"")</f>
        <v/>
      </c>
      <c r="CF28" s="22" t="str" cm="1">
        <f t="array" aca="1" ref="CF28" ca="1">IF(INDEX($A$1:$AL$48,ROW(),CF$16)&lt;0,INDEX($A$1:$AL$48,ROW(),CF$16),"")</f>
        <v/>
      </c>
      <c r="CG28" s="22" t="str" cm="1">
        <f t="array" aca="1" ref="CG28" ca="1">IF(INDEX($A$1:$AL$48,ROW(),CG$16)&lt;0,INDEX($A$1:$AL$48,ROW(),CG$16),"")</f>
        <v/>
      </c>
      <c r="CH28" s="22" t="str" cm="1">
        <f t="array" aca="1" ref="CH28" ca="1">IF(INDEX($A$1:$AL$48,ROW(),CH$16)&lt;0,INDEX($A$1:$AL$48,ROW(),CH$16),"")</f>
        <v/>
      </c>
      <c r="CI28" s="22" t="str" cm="1">
        <f t="array" aca="1" ref="CI28" ca="1">IF(INDEX($A$1:$AL$48,ROW(),CI$16)&lt;0,INDEX($A$1:$AL$48,ROW(),CI$16),"")</f>
        <v/>
      </c>
      <c r="CJ28" s="22" t="str" cm="1">
        <f t="array" aca="1" ref="CJ28" ca="1">IF(INDEX($A$1:$AL$48,ROW(),CJ$16)&lt;0,INDEX($A$1:$AL$48,ROW(),CJ$16),"")</f>
        <v/>
      </c>
      <c r="CK28" s="22" t="str" cm="1">
        <f t="array" aca="1" ref="CK28" ca="1">IF(INDEX($A$1:$AL$48,ROW(),CK$16)&lt;0,INDEX($A$1:$AL$48,ROW(),CK$16),"")</f>
        <v/>
      </c>
      <c r="CL28" s="22" t="str" cm="1">
        <f t="array" aca="1" ref="CL28" ca="1">IF(INDEX($A$1:$AL$48,ROW(),CL$16)&lt;0,INDEX($A$1:$AL$48,ROW(),CL$16),"")</f>
        <v/>
      </c>
    </row>
    <row r="29" spans="1:90" s="2" customFormat="1" ht="15.75" x14ac:dyDescent="0.4">
      <c r="A29" s="5">
        <v>12</v>
      </c>
      <c r="B29" s="17">
        <f t="shared" ca="1" si="17"/>
        <v>0</v>
      </c>
      <c r="C29" s="18"/>
      <c r="D29" s="26"/>
      <c r="E29" s="23" t="str">
        <f ca="1">IF(OR(MONTH(DATE($B$1,E$1,$A29))&lt;&gt;E$1,_xlfn.XLOOKUP(DATE($B$1,E$1,$A29),_syukujitsu[国民の祝日・休日月日],_syukujitsu[国民の祝日・休日名称],"XXX",0,1)&lt;&gt;"XXX",WEEKDAY(DATE($B$1,E$1,$A29),2)&gt;5,_xlfn.XLOOKUP(DATE($B$1,E$1,$A29),_休業日[休場日],_休業日[名称],"XXX",0,1)&lt;&gt;"XXX"),"",SUMIFS(_SBI[受渡金額/決済損益],_SBI[決済日],DATE(デイトレ集計2025!$B$1,デイトレ集計2025!E$1,デイトレ集計2025!$A29),_SBI[取引],"信用返済*"))</f>
        <v/>
      </c>
      <c r="F29" s="18"/>
      <c r="G29" s="26"/>
      <c r="H29" s="23">
        <f ca="1">IF(OR(MONTH(DATE($B$1,H$1,$A29))&lt;&gt;H$1,_xlfn.XLOOKUP(DATE($B$1,H$1,$A29),_syukujitsu[国民の祝日・休日月日],_syukujitsu[国民の祝日・休日名称],"XXX",0,1)&lt;&gt;"XXX",WEEKDAY(DATE($B$1,H$1,$A29),2)&gt;5,_xlfn.XLOOKUP(DATE($B$1,H$1,$A29),_休業日[休場日],_休業日[名称],"XXX",0,1)&lt;&gt;"XXX"),"",SUMIFS(_SBI[受渡金額/決済損益],_SBI[決済日],DATE(デイトレ集計2025!$B$1,デイトレ集計2025!H$1,デイトレ集計2025!$A29),_SBI[取引],"信用返済*"))</f>
        <v>0</v>
      </c>
      <c r="I29" s="18"/>
      <c r="J29" s="26"/>
      <c r="K29" s="23">
        <f ca="1">IF(OR(MONTH(DATE($B$1,K$1,$A29))&lt;&gt;K$1,_xlfn.XLOOKUP(DATE($B$1,K$1,$A29),_syukujitsu[国民の祝日・休日月日],_syukujitsu[国民の祝日・休日名称],"XXX",0,1)&lt;&gt;"XXX",WEEKDAY(DATE($B$1,K$1,$A29),2)&gt;5,_xlfn.XLOOKUP(DATE($B$1,K$1,$A29),_休業日[休場日],_休業日[名称],"XXX",0,1)&lt;&gt;"XXX"),"",SUMIFS(_SBI[受渡金額/決済損益],_SBI[決済日],DATE(デイトレ集計2025!$B$1,デイトレ集計2025!K$1,デイトレ集計2025!$A29),_SBI[取引],"信用返済*"))</f>
        <v>0</v>
      </c>
      <c r="L29" s="18"/>
      <c r="M29" s="26"/>
      <c r="N29" s="23" t="str">
        <f ca="1">IF(OR(MONTH(DATE($B$1,N$1,$A29))&lt;&gt;N$1,_xlfn.XLOOKUP(DATE($B$1,N$1,$A29),_syukujitsu[国民の祝日・休日月日],_syukujitsu[国民の祝日・休日名称],"XXX",0,1)&lt;&gt;"XXX",WEEKDAY(DATE($B$1,N$1,$A29),2)&gt;5,_xlfn.XLOOKUP(DATE($B$1,N$1,$A29),_休業日[休場日],_休業日[名称],"XXX",0,1)&lt;&gt;"XXX"),"",SUMIFS(_SBI[受渡金額/決済損益],_SBI[決済日],DATE(デイトレ集計2025!$B$1,デイトレ集計2025!N$1,デイトレ集計2025!$A29),_SBI[取引],"信用返済*"))</f>
        <v/>
      </c>
      <c r="O29" s="18"/>
      <c r="P29" s="26"/>
      <c r="Q29" s="23">
        <f ca="1">IF(OR(MONTH(DATE($B$1,Q$1,$A29))&lt;&gt;Q$1,_xlfn.XLOOKUP(DATE($B$1,Q$1,$A29),_syukujitsu[国民の祝日・休日月日],_syukujitsu[国民の祝日・休日名称],"XXX",0,1)&lt;&gt;"XXX",WEEKDAY(DATE($B$1,Q$1,$A29),2)&gt;5,_xlfn.XLOOKUP(DATE($B$1,Q$1,$A29),_休業日[休場日],_休業日[名称],"XXX",0,1)&lt;&gt;"XXX"),"",SUMIFS(_SBI[受渡金額/決済損益],_SBI[決済日],DATE(デイトレ集計2025!$B$1,デイトレ集計2025!Q$1,デイトレ集計2025!$A29),_SBI[取引],"信用返済*"))</f>
        <v>0</v>
      </c>
      <c r="R29" s="18"/>
      <c r="S29" s="26"/>
      <c r="T29" s="23">
        <f ca="1">IF(OR(MONTH(DATE($B$1,T$1,$A29))&lt;&gt;T$1,_xlfn.XLOOKUP(DATE($B$1,T$1,$A29),_syukujitsu[国民の祝日・休日月日],_syukujitsu[国民の祝日・休日名称],"XXX",0,1)&lt;&gt;"XXX",WEEKDAY(DATE($B$1,T$1,$A29),2)&gt;5,_xlfn.XLOOKUP(DATE($B$1,T$1,$A29),_休業日[休場日],_休業日[名称],"XXX",0,1)&lt;&gt;"XXX"),"",SUMIFS(_SBI[受渡金額/決済損益],_SBI[決済日],DATE(デイトレ集計2025!$B$1,デイトレ集計2025!T$1,デイトレ集計2025!$A29),_SBI[取引],"信用返済*"))</f>
        <v>0</v>
      </c>
      <c r="U29" s="18"/>
      <c r="V29" s="26"/>
      <c r="W29" s="23" t="str">
        <f ca="1">IF(OR(MONTH(DATE($B$1,W$1,$A29))&lt;&gt;W$1,_xlfn.XLOOKUP(DATE($B$1,W$1,$A29),_syukujitsu[国民の祝日・休日月日],_syukujitsu[国民の祝日・休日名称],"XXX",0,1)&lt;&gt;"XXX",WEEKDAY(DATE($B$1,W$1,$A29),2)&gt;5,_xlfn.XLOOKUP(DATE($B$1,W$1,$A29),_休業日[休場日],_休業日[名称],"XXX",0,1)&lt;&gt;"XXX"),"",SUMIFS(_SBI[受渡金額/決済損益],_SBI[決済日],DATE(デイトレ集計2025!$B$1,デイトレ集計2025!W$1,デイトレ集計2025!$A29),_SBI[取引],"信用返済*"))</f>
        <v/>
      </c>
      <c r="X29" s="18"/>
      <c r="Y29" s="26"/>
      <c r="Z29" s="23">
        <f ca="1">IF(OR(MONTH(DATE($B$1,Z$1,$A29))&lt;&gt;Z$1,_xlfn.XLOOKUP(DATE($B$1,Z$1,$A29),_syukujitsu[国民の祝日・休日月日],_syukujitsu[国民の祝日・休日名称],"XXX",0,1)&lt;&gt;"XXX",WEEKDAY(DATE($B$1,Z$1,$A29),2)&gt;5,_xlfn.XLOOKUP(DATE($B$1,Z$1,$A29),_休業日[休場日],_休業日[名称],"XXX",0,1)&lt;&gt;"XXX"),"",SUMIFS(_SBI[受渡金額/決済損益],_SBI[決済日],DATE(デイトレ集計2025!$B$1,デイトレ集計2025!Z$1,デイトレ集計2025!$A29),_SBI[取引],"信用返済*"))</f>
        <v>0</v>
      </c>
      <c r="AA29" s="18"/>
      <c r="AB29" s="26"/>
      <c r="AC29" s="23">
        <f ca="1">IF(OR(MONTH(DATE($B$1,AC$1,$A29))&lt;&gt;AC$1,_xlfn.XLOOKUP(DATE($B$1,AC$1,$A29),_syukujitsu[国民の祝日・休日月日],_syukujitsu[国民の祝日・休日名称],"XXX",0,1)&lt;&gt;"XXX",WEEKDAY(DATE($B$1,AC$1,$A29),2)&gt;5,_xlfn.XLOOKUP(DATE($B$1,AC$1,$A29),_休業日[休場日],_休業日[名称],"XXX",0,1)&lt;&gt;"XXX"),"",SUMIFS(_SBI[受渡金額/決済損益],_SBI[決済日],DATE(デイトレ集計2025!$B$1,デイトレ集計2025!AC$1,デイトレ集計2025!$A29),_SBI[取引],"信用返済*"))</f>
        <v>0</v>
      </c>
      <c r="AD29" s="18"/>
      <c r="AE29" s="26"/>
      <c r="AF29" s="23" t="str">
        <f ca="1">IF(OR(MONTH(DATE($B$1,AF$1,$A29))&lt;&gt;AF$1,_xlfn.XLOOKUP(DATE($B$1,AF$1,$A29),_syukujitsu[国民の祝日・休日月日],_syukujitsu[国民の祝日・休日名称],"XXX",0,1)&lt;&gt;"XXX",WEEKDAY(DATE($B$1,AF$1,$A29),2)&gt;5,_xlfn.XLOOKUP(DATE($B$1,AF$1,$A29),_休業日[休場日],_休業日[名称],"XXX",0,1)&lt;&gt;"XXX"),"",SUMIFS(_SBI[受渡金額/決済損益],_SBI[決済日],DATE(デイトレ集計2025!$B$1,デイトレ集計2025!AF$1,デイトレ集計2025!$A29),_SBI[取引],"信用返済*"))</f>
        <v/>
      </c>
      <c r="AG29" s="18"/>
      <c r="AH29" s="26"/>
      <c r="AI29" s="23">
        <f ca="1">IF(OR(MONTH(DATE($B$1,AI$1,$A29))&lt;&gt;AI$1,_xlfn.XLOOKUP(DATE($B$1,AI$1,$A29),_syukujitsu[国民の祝日・休日月日],_syukujitsu[国民の祝日・休日名称],"XXX",0,1)&lt;&gt;"XXX",WEEKDAY(DATE($B$1,AI$1,$A29),2)&gt;5,_xlfn.XLOOKUP(DATE($B$1,AI$1,$A29),_休業日[休場日],_休業日[名称],"XXX",0,1)&lt;&gt;"XXX"),"",SUMIFS(_SBI[受渡金額/決済損益],_SBI[決済日],DATE(デイトレ集計2025!$B$1,デイトレ集計2025!AI$1,デイトレ集計2025!$A29),_SBI[取引],"信用返済*"))</f>
        <v>0</v>
      </c>
      <c r="AJ29" s="18"/>
      <c r="AK29" s="26"/>
      <c r="AL29" s="26">
        <f ca="1">IF(OR(MONTH(DATE($B$1,AL$1,$A29))&lt;&gt;AL$1,_xlfn.XLOOKUP(DATE($B$1,AL$1,$A29),_syukujitsu[国民の祝日・休日月日],_syukujitsu[国民の祝日・休日名称],"XXX",0,1)&lt;&gt;"XXX",WEEKDAY(DATE($B$1,AL$1,$A29),2)&gt;5,_xlfn.XLOOKUP(DATE($B$1,AL$1,$A29),_休業日[休場日],_休業日[名称],"XXX",0,1)&lt;&gt;"XXX"),"",SUMIFS(_SBI[受渡金額/決済損益],_SBI[決済日],DATE(デイトレ集計2025!$B$1,デイトレ集計2025!AL$1,デイトレ集計2025!$A29),_SBI[取引],"信用返済*"))</f>
        <v>0</v>
      </c>
      <c r="AN29" s="22">
        <f t="shared" ca="1" si="20"/>
        <v>3250000</v>
      </c>
      <c r="AO29" s="22">
        <f t="shared" ca="1" si="21"/>
        <v>3250000</v>
      </c>
      <c r="AP29" s="22">
        <f t="shared" ca="1" si="22"/>
        <v>3250000</v>
      </c>
      <c r="AQ29" s="22">
        <f t="shared" ca="1" si="23"/>
        <v>3250000</v>
      </c>
      <c r="AR29" s="22">
        <f t="shared" ca="1" si="24"/>
        <v>3250000</v>
      </c>
      <c r="AS29" s="22">
        <f t="shared" ca="1" si="25"/>
        <v>3250000</v>
      </c>
      <c r="AT29" s="22">
        <f t="shared" ca="1" si="26"/>
        <v>3250000</v>
      </c>
      <c r="AU29" s="22">
        <f t="shared" ca="1" si="32"/>
        <v>3250000</v>
      </c>
      <c r="AV29" s="22">
        <f t="shared" ca="1" si="27"/>
        <v>3250000</v>
      </c>
      <c r="AW29" s="22">
        <f t="shared" ca="1" si="28"/>
        <v>3250000</v>
      </c>
      <c r="AX29" s="22">
        <f t="shared" ca="1" si="29"/>
        <v>3250000</v>
      </c>
      <c r="AY29" s="22">
        <f t="shared" ca="1" si="30"/>
        <v>3250000</v>
      </c>
      <c r="BA29" s="22">
        <f t="shared" ca="1" si="43"/>
        <v>3250000</v>
      </c>
      <c r="BB29" s="22">
        <f t="shared" ca="1" si="33"/>
        <v>0</v>
      </c>
      <c r="BC29" s="22">
        <f t="shared" ca="1" si="34"/>
        <v>0</v>
      </c>
      <c r="BD29" s="22">
        <f t="shared" ca="1" si="35"/>
        <v>0</v>
      </c>
      <c r="BE29" s="22">
        <f t="shared" ca="1" si="36"/>
        <v>0</v>
      </c>
      <c r="BF29" s="22">
        <f t="shared" ca="1" si="37"/>
        <v>0</v>
      </c>
      <c r="BG29" s="22">
        <f t="shared" ca="1" si="38"/>
        <v>0</v>
      </c>
      <c r="BH29" s="22">
        <f t="shared" ca="1" si="39"/>
        <v>0</v>
      </c>
      <c r="BI29" s="22">
        <f t="shared" ca="1" si="40"/>
        <v>0</v>
      </c>
      <c r="BJ29" s="22">
        <f t="shared" ca="1" si="41"/>
        <v>0</v>
      </c>
      <c r="BK29" s="22">
        <f t="shared" ca="1" si="42"/>
        <v>0</v>
      </c>
      <c r="BL29" s="22">
        <f t="shared" ca="1" si="31"/>
        <v>0</v>
      </c>
      <c r="BN29" s="22" t="str" cm="1">
        <f t="array" aca="1" ref="BN29" ca="1">IF(INDEX($A$1:$AL$48,ROW(),BN$16)&gt;0,INDEX($A$1:$AL$48,ROW(),BN$16),"")</f>
        <v/>
      </c>
      <c r="BO29" s="22" t="str" cm="1">
        <f t="array" aca="1" ref="BO29" ca="1">IF(INDEX($A$1:$AL$48,ROW(),BO$16)&gt;0,INDEX($A$1:$AL$48,ROW(),BO$16),"")</f>
        <v/>
      </c>
      <c r="BP29" s="22" t="str" cm="1">
        <f t="array" aca="1" ref="BP29" ca="1">IF(INDEX($A$1:$AL$48,ROW(),BP$16)&gt;0,INDEX($A$1:$AL$48,ROW(),BP$16),"")</f>
        <v/>
      </c>
      <c r="BQ29" s="22" t="str" cm="1">
        <f t="array" aca="1" ref="BQ29" ca="1">IF(INDEX($A$1:$AL$48,ROW(),BQ$16)&gt;0,INDEX($A$1:$AL$48,ROW(),BQ$16),"")</f>
        <v/>
      </c>
      <c r="BR29" s="22" t="str" cm="1">
        <f t="array" aca="1" ref="BR29" ca="1">IF(INDEX($A$1:$AL$48,ROW(),BR$16)&gt;0,INDEX($A$1:$AL$48,ROW(),BR$16),"")</f>
        <v/>
      </c>
      <c r="BS29" s="22" t="str" cm="1">
        <f t="array" aca="1" ref="BS29" ca="1">IF(INDEX($A$1:$AL$48,ROW(),BS$16)&gt;0,INDEX($A$1:$AL$48,ROW(),BS$16),"")</f>
        <v/>
      </c>
      <c r="BT29" s="22" t="str" cm="1">
        <f t="array" aca="1" ref="BT29" ca="1">IF(INDEX($A$1:$AL$48,ROW(),BT$16)&gt;0,INDEX($A$1:$AL$48,ROW(),BT$16),"")</f>
        <v/>
      </c>
      <c r="BU29" s="22" t="str" cm="1">
        <f t="array" aca="1" ref="BU29" ca="1">IF(INDEX($A$1:$AL$48,ROW(),BU$16)&gt;0,INDEX($A$1:$AL$48,ROW(),BU$16),"")</f>
        <v/>
      </c>
      <c r="BV29" s="22" t="str" cm="1">
        <f t="array" aca="1" ref="BV29" ca="1">IF(INDEX($A$1:$AL$48,ROW(),BV$16)&gt;0,INDEX($A$1:$AL$48,ROW(),BV$16),"")</f>
        <v/>
      </c>
      <c r="BW29" s="22" t="str" cm="1">
        <f t="array" aca="1" ref="BW29" ca="1">IF(INDEX($A$1:$AL$48,ROW(),BW$16)&gt;0,INDEX($A$1:$AL$48,ROW(),BW$16),"")</f>
        <v/>
      </c>
      <c r="BX29" s="22" t="str" cm="1">
        <f t="array" aca="1" ref="BX29" ca="1">IF(INDEX($A$1:$AL$48,ROW(),BX$16)&gt;0,INDEX($A$1:$AL$48,ROW(),BX$16),"")</f>
        <v/>
      </c>
      <c r="BY29" s="22" t="str" cm="1">
        <f t="array" aca="1" ref="BY29" ca="1">IF(INDEX($A$1:$AL$48,ROW(),BY$16)&gt;0,INDEX($A$1:$AL$48,ROW(),BY$16),"")</f>
        <v/>
      </c>
      <c r="CA29" s="22" t="str" cm="1">
        <f t="array" aca="1" ref="CA29" ca="1">IF(INDEX($A$1:$AL$48,ROW(),CA$16)&lt;0,INDEX($A$1:$AL$48,ROW(),CA$16),"")</f>
        <v/>
      </c>
      <c r="CB29" s="22" t="str" cm="1">
        <f t="array" aca="1" ref="CB29" ca="1">IF(INDEX($A$1:$AL$48,ROW(),CB$16)&lt;0,INDEX($A$1:$AL$48,ROW(),CB$16),"")</f>
        <v/>
      </c>
      <c r="CC29" s="22" t="str" cm="1">
        <f t="array" aca="1" ref="CC29" ca="1">IF(INDEX($A$1:$AL$48,ROW(),CC$16)&lt;0,INDEX($A$1:$AL$48,ROW(),CC$16),"")</f>
        <v/>
      </c>
      <c r="CD29" s="22" t="str" cm="1">
        <f t="array" aca="1" ref="CD29" ca="1">IF(INDEX($A$1:$AL$48,ROW(),CD$16)&lt;0,INDEX($A$1:$AL$48,ROW(),CD$16),"")</f>
        <v/>
      </c>
      <c r="CE29" s="22" t="str" cm="1">
        <f t="array" aca="1" ref="CE29" ca="1">IF(INDEX($A$1:$AL$48,ROW(),CE$16)&lt;0,INDEX($A$1:$AL$48,ROW(),CE$16),"")</f>
        <v/>
      </c>
      <c r="CF29" s="22" t="str" cm="1">
        <f t="array" aca="1" ref="CF29" ca="1">IF(INDEX($A$1:$AL$48,ROW(),CF$16)&lt;0,INDEX($A$1:$AL$48,ROW(),CF$16),"")</f>
        <v/>
      </c>
      <c r="CG29" s="22" t="str" cm="1">
        <f t="array" aca="1" ref="CG29" ca="1">IF(INDEX($A$1:$AL$48,ROW(),CG$16)&lt;0,INDEX($A$1:$AL$48,ROW(),CG$16),"")</f>
        <v/>
      </c>
      <c r="CH29" s="22" t="str" cm="1">
        <f t="array" aca="1" ref="CH29" ca="1">IF(INDEX($A$1:$AL$48,ROW(),CH$16)&lt;0,INDEX($A$1:$AL$48,ROW(),CH$16),"")</f>
        <v/>
      </c>
      <c r="CI29" s="22" t="str" cm="1">
        <f t="array" aca="1" ref="CI29" ca="1">IF(INDEX($A$1:$AL$48,ROW(),CI$16)&lt;0,INDEX($A$1:$AL$48,ROW(),CI$16),"")</f>
        <v/>
      </c>
      <c r="CJ29" s="22" t="str" cm="1">
        <f t="array" aca="1" ref="CJ29" ca="1">IF(INDEX($A$1:$AL$48,ROW(),CJ$16)&lt;0,INDEX($A$1:$AL$48,ROW(),CJ$16),"")</f>
        <v/>
      </c>
      <c r="CK29" s="22" t="str" cm="1">
        <f t="array" aca="1" ref="CK29" ca="1">IF(INDEX($A$1:$AL$48,ROW(),CK$16)&lt;0,INDEX($A$1:$AL$48,ROW(),CK$16),"")</f>
        <v/>
      </c>
      <c r="CL29" s="22" t="str" cm="1">
        <f t="array" aca="1" ref="CL29" ca="1">IF(INDEX($A$1:$AL$48,ROW(),CL$16)&lt;0,INDEX($A$1:$AL$48,ROW(),CL$16),"")</f>
        <v/>
      </c>
    </row>
    <row r="30" spans="1:90" s="2" customFormat="1" ht="15.75" x14ac:dyDescent="0.4">
      <c r="A30" s="5">
        <v>13</v>
      </c>
      <c r="B30" s="17">
        <f t="shared" ca="1" si="17"/>
        <v>0</v>
      </c>
      <c r="C30" s="18"/>
      <c r="D30" s="26"/>
      <c r="E30" s="23" t="str">
        <f ca="1">IF(OR(MONTH(DATE($B$1,E$1,$A30))&lt;&gt;E$1,_xlfn.XLOOKUP(DATE($B$1,E$1,$A30),_syukujitsu[国民の祝日・休日月日],_syukujitsu[国民の祝日・休日名称],"XXX",0,1)&lt;&gt;"XXX",WEEKDAY(DATE($B$1,E$1,$A30),2)&gt;5,_xlfn.XLOOKUP(DATE($B$1,E$1,$A30),_休業日[休場日],_休業日[名称],"XXX",0,1)&lt;&gt;"XXX"),"",SUMIFS(_SBI[受渡金額/決済損益],_SBI[決済日],DATE(デイトレ集計2025!$B$1,デイトレ集計2025!E$1,デイトレ集計2025!$A30),_SBI[取引],"信用返済*"))</f>
        <v/>
      </c>
      <c r="F30" s="18"/>
      <c r="G30" s="26"/>
      <c r="H30" s="23">
        <f ca="1">IF(OR(MONTH(DATE($B$1,H$1,$A30))&lt;&gt;H$1,_xlfn.XLOOKUP(DATE($B$1,H$1,$A30),_syukujitsu[国民の祝日・休日月日],_syukujitsu[国民の祝日・休日名称],"XXX",0,1)&lt;&gt;"XXX",WEEKDAY(DATE($B$1,H$1,$A30),2)&gt;5,_xlfn.XLOOKUP(DATE($B$1,H$1,$A30),_休業日[休場日],_休業日[名称],"XXX",0,1)&lt;&gt;"XXX"),"",SUMIFS(_SBI[受渡金額/決済損益],_SBI[決済日],DATE(デイトレ集計2025!$B$1,デイトレ集計2025!H$1,デイトレ集計2025!$A30),_SBI[取引],"信用返済*"))</f>
        <v>0</v>
      </c>
      <c r="I30" s="18"/>
      <c r="J30" s="26"/>
      <c r="K30" s="23">
        <f ca="1">IF(OR(MONTH(DATE($B$1,K$1,$A30))&lt;&gt;K$1,_xlfn.XLOOKUP(DATE($B$1,K$1,$A30),_syukujitsu[国民の祝日・休日月日],_syukujitsu[国民の祝日・休日名称],"XXX",0,1)&lt;&gt;"XXX",WEEKDAY(DATE($B$1,K$1,$A30),2)&gt;5,_xlfn.XLOOKUP(DATE($B$1,K$1,$A30),_休業日[休場日],_休業日[名称],"XXX",0,1)&lt;&gt;"XXX"),"",SUMIFS(_SBI[受渡金額/決済損益],_SBI[決済日],DATE(デイトレ集計2025!$B$1,デイトレ集計2025!K$1,デイトレ集計2025!$A30),_SBI[取引],"信用返済*"))</f>
        <v>0</v>
      </c>
      <c r="L30" s="18"/>
      <c r="M30" s="26"/>
      <c r="N30" s="23" t="str">
        <f ca="1">IF(OR(MONTH(DATE($B$1,N$1,$A30))&lt;&gt;N$1,_xlfn.XLOOKUP(DATE($B$1,N$1,$A30),_syukujitsu[国民の祝日・休日月日],_syukujitsu[国民の祝日・休日名称],"XXX",0,1)&lt;&gt;"XXX",WEEKDAY(DATE($B$1,N$1,$A30),2)&gt;5,_xlfn.XLOOKUP(DATE($B$1,N$1,$A30),_休業日[休場日],_休業日[名称],"XXX",0,1)&lt;&gt;"XXX"),"",SUMIFS(_SBI[受渡金額/決済損益],_SBI[決済日],DATE(デイトレ集計2025!$B$1,デイトレ集計2025!N$1,デイトレ集計2025!$A30),_SBI[取引],"信用返済*"))</f>
        <v/>
      </c>
      <c r="O30" s="18"/>
      <c r="P30" s="26"/>
      <c r="Q30" s="23">
        <f ca="1">IF(OR(MONTH(DATE($B$1,Q$1,$A30))&lt;&gt;Q$1,_xlfn.XLOOKUP(DATE($B$1,Q$1,$A30),_syukujitsu[国民の祝日・休日月日],_syukujitsu[国民の祝日・休日名称],"XXX",0,1)&lt;&gt;"XXX",WEEKDAY(DATE($B$1,Q$1,$A30),2)&gt;5,_xlfn.XLOOKUP(DATE($B$1,Q$1,$A30),_休業日[休場日],_休業日[名称],"XXX",0,1)&lt;&gt;"XXX"),"",SUMIFS(_SBI[受渡金額/決済損益],_SBI[決済日],DATE(デイトレ集計2025!$B$1,デイトレ集計2025!Q$1,デイトレ集計2025!$A30),_SBI[取引],"信用返済*"))</f>
        <v>0</v>
      </c>
      <c r="R30" s="18"/>
      <c r="S30" s="26"/>
      <c r="T30" s="23">
        <f ca="1">IF(OR(MONTH(DATE($B$1,T$1,$A30))&lt;&gt;T$1,_xlfn.XLOOKUP(DATE($B$1,T$1,$A30),_syukujitsu[国民の祝日・休日月日],_syukujitsu[国民の祝日・休日名称],"XXX",0,1)&lt;&gt;"XXX",WEEKDAY(DATE($B$1,T$1,$A30),2)&gt;5,_xlfn.XLOOKUP(DATE($B$1,T$1,$A30),_休業日[休場日],_休業日[名称],"XXX",0,1)&lt;&gt;"XXX"),"",SUMIFS(_SBI[受渡金額/決済損益],_SBI[決済日],DATE(デイトレ集計2025!$B$1,デイトレ集計2025!T$1,デイトレ集計2025!$A30),_SBI[取引],"信用返済*"))</f>
        <v>0</v>
      </c>
      <c r="U30" s="18"/>
      <c r="V30" s="26"/>
      <c r="W30" s="23" t="str">
        <f ca="1">IF(OR(MONTH(DATE($B$1,W$1,$A30))&lt;&gt;W$1,_xlfn.XLOOKUP(DATE($B$1,W$1,$A30),_syukujitsu[国民の祝日・休日月日],_syukujitsu[国民の祝日・休日名称],"XXX",0,1)&lt;&gt;"XXX",WEEKDAY(DATE($B$1,W$1,$A30),2)&gt;5,_xlfn.XLOOKUP(DATE($B$1,W$1,$A30),_休業日[休場日],_休業日[名称],"XXX",0,1)&lt;&gt;"XXX"),"",SUMIFS(_SBI[受渡金額/決済損益],_SBI[決済日],DATE(デイトレ集計2025!$B$1,デイトレ集計2025!W$1,デイトレ集計2025!$A30),_SBI[取引],"信用返済*"))</f>
        <v/>
      </c>
      <c r="X30" s="18"/>
      <c r="Y30" s="26"/>
      <c r="Z30" s="23">
        <f ca="1">IF(OR(MONTH(DATE($B$1,Z$1,$A30))&lt;&gt;Z$1,_xlfn.XLOOKUP(DATE($B$1,Z$1,$A30),_syukujitsu[国民の祝日・休日月日],_syukujitsu[国民の祝日・休日名称],"XXX",0,1)&lt;&gt;"XXX",WEEKDAY(DATE($B$1,Z$1,$A30),2)&gt;5,_xlfn.XLOOKUP(DATE($B$1,Z$1,$A30),_休業日[休場日],_休業日[名称],"XXX",0,1)&lt;&gt;"XXX"),"",SUMIFS(_SBI[受渡金額/決済損益],_SBI[決済日],DATE(デイトレ集計2025!$B$1,デイトレ集計2025!Z$1,デイトレ集計2025!$A30),_SBI[取引],"信用返済*"))</f>
        <v>0</v>
      </c>
      <c r="AA30" s="18"/>
      <c r="AB30" s="26"/>
      <c r="AC30" s="23" t="str">
        <f ca="1">IF(OR(MONTH(DATE($B$1,AC$1,$A30))&lt;&gt;AC$1,_xlfn.XLOOKUP(DATE($B$1,AC$1,$A30),_syukujitsu[国民の祝日・休日月日],_syukujitsu[国民の祝日・休日名称],"XXX",0,1)&lt;&gt;"XXX",WEEKDAY(DATE($B$1,AC$1,$A30),2)&gt;5,_xlfn.XLOOKUP(DATE($B$1,AC$1,$A30),_休業日[休場日],_休業日[名称],"XXX",0,1)&lt;&gt;"XXX"),"",SUMIFS(_SBI[受渡金額/決済損益],_SBI[決済日],DATE(デイトレ集計2025!$B$1,デイトレ集計2025!AC$1,デイトレ集計2025!$A30),_SBI[取引],"信用返済*"))</f>
        <v/>
      </c>
      <c r="AD30" s="18"/>
      <c r="AE30" s="26"/>
      <c r="AF30" s="23" t="str">
        <f ca="1">IF(OR(MONTH(DATE($B$1,AF$1,$A30))&lt;&gt;AF$1,_xlfn.XLOOKUP(DATE($B$1,AF$1,$A30),_syukujitsu[国民の祝日・休日月日],_syukujitsu[国民の祝日・休日名称],"XXX",0,1)&lt;&gt;"XXX",WEEKDAY(DATE($B$1,AF$1,$A30),2)&gt;5,_xlfn.XLOOKUP(DATE($B$1,AF$1,$A30),_休業日[休場日],_休業日[名称],"XXX",0,1)&lt;&gt;"XXX"),"",SUMIFS(_SBI[受渡金額/決済損益],_SBI[決済日],DATE(デイトレ集計2025!$B$1,デイトレ集計2025!AF$1,デイトレ集計2025!$A30),_SBI[取引],"信用返済*"))</f>
        <v/>
      </c>
      <c r="AG30" s="18"/>
      <c r="AH30" s="26"/>
      <c r="AI30" s="23">
        <f ca="1">IF(OR(MONTH(DATE($B$1,AI$1,$A30))&lt;&gt;AI$1,_xlfn.XLOOKUP(DATE($B$1,AI$1,$A30),_syukujitsu[国民の祝日・休日月日],_syukujitsu[国民の祝日・休日名称],"XXX",0,1)&lt;&gt;"XXX",WEEKDAY(DATE($B$1,AI$1,$A30),2)&gt;5,_xlfn.XLOOKUP(DATE($B$1,AI$1,$A30),_休業日[休場日],_休業日[名称],"XXX",0,1)&lt;&gt;"XXX"),"",SUMIFS(_SBI[受渡金額/決済損益],_SBI[決済日],DATE(デイトレ集計2025!$B$1,デイトレ集計2025!AI$1,デイトレ集計2025!$A30),_SBI[取引],"信用返済*"))</f>
        <v>0</v>
      </c>
      <c r="AJ30" s="18"/>
      <c r="AK30" s="26"/>
      <c r="AL30" s="26" t="str">
        <f ca="1">IF(OR(MONTH(DATE($B$1,AL$1,$A30))&lt;&gt;AL$1,_xlfn.XLOOKUP(DATE($B$1,AL$1,$A30),_syukujitsu[国民の祝日・休日月日],_syukujitsu[国民の祝日・休日名称],"XXX",0,1)&lt;&gt;"XXX",WEEKDAY(DATE($B$1,AL$1,$A30),2)&gt;5,_xlfn.XLOOKUP(DATE($B$1,AL$1,$A30),_休業日[休場日],_休業日[名称],"XXX",0,1)&lt;&gt;"XXX"),"",SUMIFS(_SBI[受渡金額/決済損益],_SBI[決済日],DATE(デイトレ集計2025!$B$1,デイトレ集計2025!AL$1,デイトレ集計2025!$A30),_SBI[取引],"信用返済*"))</f>
        <v/>
      </c>
      <c r="AN30" s="22">
        <f t="shared" ca="1" si="20"/>
        <v>3250000</v>
      </c>
      <c r="AO30" s="22">
        <f t="shared" ca="1" si="21"/>
        <v>3250000</v>
      </c>
      <c r="AP30" s="22">
        <f t="shared" ca="1" si="22"/>
        <v>3250000</v>
      </c>
      <c r="AQ30" s="22">
        <f t="shared" ca="1" si="23"/>
        <v>3250000</v>
      </c>
      <c r="AR30" s="22">
        <f t="shared" ca="1" si="24"/>
        <v>3250000</v>
      </c>
      <c r="AS30" s="22">
        <f t="shared" ca="1" si="25"/>
        <v>3250000</v>
      </c>
      <c r="AT30" s="22">
        <f t="shared" ca="1" si="26"/>
        <v>3250000</v>
      </c>
      <c r="AU30" s="22">
        <f t="shared" ca="1" si="32"/>
        <v>3250000</v>
      </c>
      <c r="AV30" s="22">
        <f t="shared" ca="1" si="27"/>
        <v>3250000</v>
      </c>
      <c r="AW30" s="22">
        <f t="shared" ca="1" si="28"/>
        <v>3250000</v>
      </c>
      <c r="AX30" s="22">
        <f t="shared" ca="1" si="29"/>
        <v>3250000</v>
      </c>
      <c r="AY30" s="22">
        <f t="shared" ca="1" si="30"/>
        <v>3250000</v>
      </c>
      <c r="BA30" s="22">
        <f t="shared" ca="1" si="43"/>
        <v>3250000</v>
      </c>
      <c r="BB30" s="22">
        <f t="shared" ca="1" si="33"/>
        <v>0</v>
      </c>
      <c r="BC30" s="22">
        <f t="shared" ca="1" si="34"/>
        <v>0</v>
      </c>
      <c r="BD30" s="22">
        <f t="shared" ca="1" si="35"/>
        <v>0</v>
      </c>
      <c r="BE30" s="22">
        <f t="shared" ca="1" si="36"/>
        <v>0</v>
      </c>
      <c r="BF30" s="22">
        <f t="shared" ca="1" si="37"/>
        <v>0</v>
      </c>
      <c r="BG30" s="22">
        <f t="shared" ca="1" si="38"/>
        <v>0</v>
      </c>
      <c r="BH30" s="22">
        <f t="shared" ca="1" si="39"/>
        <v>0</v>
      </c>
      <c r="BI30" s="22">
        <f t="shared" ca="1" si="40"/>
        <v>0</v>
      </c>
      <c r="BJ30" s="22">
        <f t="shared" ca="1" si="41"/>
        <v>0</v>
      </c>
      <c r="BK30" s="22">
        <f t="shared" ca="1" si="42"/>
        <v>0</v>
      </c>
      <c r="BL30" s="22">
        <f t="shared" ca="1" si="31"/>
        <v>0</v>
      </c>
      <c r="BN30" s="22" t="str" cm="1">
        <f t="array" aca="1" ref="BN30" ca="1">IF(INDEX($A$1:$AL$48,ROW(),BN$16)&gt;0,INDEX($A$1:$AL$48,ROW(),BN$16),"")</f>
        <v/>
      </c>
      <c r="BO30" s="22" t="str" cm="1">
        <f t="array" aca="1" ref="BO30" ca="1">IF(INDEX($A$1:$AL$48,ROW(),BO$16)&gt;0,INDEX($A$1:$AL$48,ROW(),BO$16),"")</f>
        <v/>
      </c>
      <c r="BP30" s="22" t="str" cm="1">
        <f t="array" aca="1" ref="BP30" ca="1">IF(INDEX($A$1:$AL$48,ROW(),BP$16)&gt;0,INDEX($A$1:$AL$48,ROW(),BP$16),"")</f>
        <v/>
      </c>
      <c r="BQ30" s="22" t="str" cm="1">
        <f t="array" aca="1" ref="BQ30" ca="1">IF(INDEX($A$1:$AL$48,ROW(),BQ$16)&gt;0,INDEX($A$1:$AL$48,ROW(),BQ$16),"")</f>
        <v/>
      </c>
      <c r="BR30" s="22" t="str" cm="1">
        <f t="array" aca="1" ref="BR30" ca="1">IF(INDEX($A$1:$AL$48,ROW(),BR$16)&gt;0,INDEX($A$1:$AL$48,ROW(),BR$16),"")</f>
        <v/>
      </c>
      <c r="BS30" s="22" t="str" cm="1">
        <f t="array" aca="1" ref="BS30" ca="1">IF(INDEX($A$1:$AL$48,ROW(),BS$16)&gt;0,INDEX($A$1:$AL$48,ROW(),BS$16),"")</f>
        <v/>
      </c>
      <c r="BT30" s="22" t="str" cm="1">
        <f t="array" aca="1" ref="BT30" ca="1">IF(INDEX($A$1:$AL$48,ROW(),BT$16)&gt;0,INDEX($A$1:$AL$48,ROW(),BT$16),"")</f>
        <v/>
      </c>
      <c r="BU30" s="22" t="str" cm="1">
        <f t="array" aca="1" ref="BU30" ca="1">IF(INDEX($A$1:$AL$48,ROW(),BU$16)&gt;0,INDEX($A$1:$AL$48,ROW(),BU$16),"")</f>
        <v/>
      </c>
      <c r="BV30" s="22" t="str" cm="1">
        <f t="array" aca="1" ref="BV30" ca="1">IF(INDEX($A$1:$AL$48,ROW(),BV$16)&gt;0,INDEX($A$1:$AL$48,ROW(),BV$16),"")</f>
        <v/>
      </c>
      <c r="BW30" s="22" t="str" cm="1">
        <f t="array" aca="1" ref="BW30" ca="1">IF(INDEX($A$1:$AL$48,ROW(),BW$16)&gt;0,INDEX($A$1:$AL$48,ROW(),BW$16),"")</f>
        <v/>
      </c>
      <c r="BX30" s="22" t="str" cm="1">
        <f t="array" aca="1" ref="BX30" ca="1">IF(INDEX($A$1:$AL$48,ROW(),BX$16)&gt;0,INDEX($A$1:$AL$48,ROW(),BX$16),"")</f>
        <v/>
      </c>
      <c r="BY30" s="22" t="str" cm="1">
        <f t="array" aca="1" ref="BY30" ca="1">IF(INDEX($A$1:$AL$48,ROW(),BY$16)&gt;0,INDEX($A$1:$AL$48,ROW(),BY$16),"")</f>
        <v/>
      </c>
      <c r="CA30" s="22" t="str" cm="1">
        <f t="array" aca="1" ref="CA30" ca="1">IF(INDEX($A$1:$AL$48,ROW(),CA$16)&lt;0,INDEX($A$1:$AL$48,ROW(),CA$16),"")</f>
        <v/>
      </c>
      <c r="CB30" s="22" t="str" cm="1">
        <f t="array" aca="1" ref="CB30" ca="1">IF(INDEX($A$1:$AL$48,ROW(),CB$16)&lt;0,INDEX($A$1:$AL$48,ROW(),CB$16),"")</f>
        <v/>
      </c>
      <c r="CC30" s="22" t="str" cm="1">
        <f t="array" aca="1" ref="CC30" ca="1">IF(INDEX($A$1:$AL$48,ROW(),CC$16)&lt;0,INDEX($A$1:$AL$48,ROW(),CC$16),"")</f>
        <v/>
      </c>
      <c r="CD30" s="22" t="str" cm="1">
        <f t="array" aca="1" ref="CD30" ca="1">IF(INDEX($A$1:$AL$48,ROW(),CD$16)&lt;0,INDEX($A$1:$AL$48,ROW(),CD$16),"")</f>
        <v/>
      </c>
      <c r="CE30" s="22" t="str" cm="1">
        <f t="array" aca="1" ref="CE30" ca="1">IF(INDEX($A$1:$AL$48,ROW(),CE$16)&lt;0,INDEX($A$1:$AL$48,ROW(),CE$16),"")</f>
        <v/>
      </c>
      <c r="CF30" s="22" t="str" cm="1">
        <f t="array" aca="1" ref="CF30" ca="1">IF(INDEX($A$1:$AL$48,ROW(),CF$16)&lt;0,INDEX($A$1:$AL$48,ROW(),CF$16),"")</f>
        <v/>
      </c>
      <c r="CG30" s="22" t="str" cm="1">
        <f t="array" aca="1" ref="CG30" ca="1">IF(INDEX($A$1:$AL$48,ROW(),CG$16)&lt;0,INDEX($A$1:$AL$48,ROW(),CG$16),"")</f>
        <v/>
      </c>
      <c r="CH30" s="22" t="str" cm="1">
        <f t="array" aca="1" ref="CH30" ca="1">IF(INDEX($A$1:$AL$48,ROW(),CH$16)&lt;0,INDEX($A$1:$AL$48,ROW(),CH$16),"")</f>
        <v/>
      </c>
      <c r="CI30" s="22" t="str" cm="1">
        <f t="array" aca="1" ref="CI30" ca="1">IF(INDEX($A$1:$AL$48,ROW(),CI$16)&lt;0,INDEX($A$1:$AL$48,ROW(),CI$16),"")</f>
        <v/>
      </c>
      <c r="CJ30" s="22" t="str" cm="1">
        <f t="array" aca="1" ref="CJ30" ca="1">IF(INDEX($A$1:$AL$48,ROW(),CJ$16)&lt;0,INDEX($A$1:$AL$48,ROW(),CJ$16),"")</f>
        <v/>
      </c>
      <c r="CK30" s="22" t="str" cm="1">
        <f t="array" aca="1" ref="CK30" ca="1">IF(INDEX($A$1:$AL$48,ROW(),CK$16)&lt;0,INDEX($A$1:$AL$48,ROW(),CK$16),"")</f>
        <v/>
      </c>
      <c r="CL30" s="22" t="str" cm="1">
        <f t="array" aca="1" ref="CL30" ca="1">IF(INDEX($A$1:$AL$48,ROW(),CL$16)&lt;0,INDEX($A$1:$AL$48,ROW(),CL$16),"")</f>
        <v/>
      </c>
    </row>
    <row r="31" spans="1:90" s="2" customFormat="1" ht="15.75" x14ac:dyDescent="0.4">
      <c r="A31" s="5">
        <v>14</v>
      </c>
      <c r="B31" s="17">
        <f t="shared" ca="1" si="17"/>
        <v>0</v>
      </c>
      <c r="C31" s="18"/>
      <c r="D31" s="26"/>
      <c r="E31" s="23">
        <f ca="1">IF(OR(MONTH(DATE($B$1,E$1,$A31))&lt;&gt;E$1,_xlfn.XLOOKUP(DATE($B$1,E$1,$A31),_syukujitsu[国民の祝日・休日月日],_syukujitsu[国民の祝日・休日名称],"XXX",0,1)&lt;&gt;"XXX",WEEKDAY(DATE($B$1,E$1,$A31),2)&gt;5,_xlfn.XLOOKUP(DATE($B$1,E$1,$A31),_休業日[休場日],_休業日[名称],"XXX",0,1)&lt;&gt;"XXX"),"",SUMIFS(_SBI[受渡金額/決済損益],_SBI[決済日],DATE(デイトレ集計2025!$B$1,デイトレ集計2025!E$1,デイトレ集計2025!$A31),_SBI[取引],"信用返済*"))</f>
        <v>0</v>
      </c>
      <c r="F31" s="18"/>
      <c r="G31" s="26"/>
      <c r="H31" s="23">
        <f ca="1">IF(OR(MONTH(DATE($B$1,H$1,$A31))&lt;&gt;H$1,_xlfn.XLOOKUP(DATE($B$1,H$1,$A31),_syukujitsu[国民の祝日・休日月日],_syukujitsu[国民の祝日・休日名称],"XXX",0,1)&lt;&gt;"XXX",WEEKDAY(DATE($B$1,H$1,$A31),2)&gt;5,_xlfn.XLOOKUP(DATE($B$1,H$1,$A31),_休業日[休場日],_休業日[名称],"XXX",0,1)&lt;&gt;"XXX"),"",SUMIFS(_SBI[受渡金額/決済損益],_SBI[決済日],DATE(デイトレ集計2025!$B$1,デイトレ集計2025!H$1,デイトレ集計2025!$A31),_SBI[取引],"信用返済*"))</f>
        <v>0</v>
      </c>
      <c r="I31" s="18"/>
      <c r="J31" s="26"/>
      <c r="K31" s="23">
        <f ca="1">IF(OR(MONTH(DATE($B$1,K$1,$A31))&lt;&gt;K$1,_xlfn.XLOOKUP(DATE($B$1,K$1,$A31),_syukujitsu[国民の祝日・休日月日],_syukujitsu[国民の祝日・休日名称],"XXX",0,1)&lt;&gt;"XXX",WEEKDAY(DATE($B$1,K$1,$A31),2)&gt;5,_xlfn.XLOOKUP(DATE($B$1,K$1,$A31),_休業日[休場日],_休業日[名称],"XXX",0,1)&lt;&gt;"XXX"),"",SUMIFS(_SBI[受渡金額/決済損益],_SBI[決済日],DATE(デイトレ集計2025!$B$1,デイトレ集計2025!K$1,デイトレ集計2025!$A31),_SBI[取引],"信用返済*"))</f>
        <v>0</v>
      </c>
      <c r="L31" s="18"/>
      <c r="M31" s="26"/>
      <c r="N31" s="23">
        <f ca="1">IF(OR(MONTH(DATE($B$1,N$1,$A31))&lt;&gt;N$1,_xlfn.XLOOKUP(DATE($B$1,N$1,$A31),_syukujitsu[国民の祝日・休日月日],_syukujitsu[国民の祝日・休日名称],"XXX",0,1)&lt;&gt;"XXX",WEEKDAY(DATE($B$1,N$1,$A31),2)&gt;5,_xlfn.XLOOKUP(DATE($B$1,N$1,$A31),_休業日[休場日],_休業日[名称],"XXX",0,1)&lt;&gt;"XXX"),"",SUMIFS(_SBI[受渡金額/決済損益],_SBI[決済日],DATE(デイトレ集計2025!$B$1,デイトレ集計2025!N$1,デイトレ集計2025!$A31),_SBI[取引],"信用返済*"))</f>
        <v>0</v>
      </c>
      <c r="O31" s="18"/>
      <c r="P31" s="26"/>
      <c r="Q31" s="23">
        <f ca="1">IF(OR(MONTH(DATE($B$1,Q$1,$A31))&lt;&gt;Q$1,_xlfn.XLOOKUP(DATE($B$1,Q$1,$A31),_syukujitsu[国民の祝日・休日月日],_syukujitsu[国民の祝日・休日名称],"XXX",0,1)&lt;&gt;"XXX",WEEKDAY(DATE($B$1,Q$1,$A31),2)&gt;5,_xlfn.XLOOKUP(DATE($B$1,Q$1,$A31),_休業日[休場日],_休業日[名称],"XXX",0,1)&lt;&gt;"XXX"),"",SUMIFS(_SBI[受渡金額/決済損益],_SBI[決済日],DATE(デイトレ集計2025!$B$1,デイトレ集計2025!Q$1,デイトレ集計2025!$A31),_SBI[取引],"信用返済*"))</f>
        <v>0</v>
      </c>
      <c r="R31" s="18"/>
      <c r="S31" s="26"/>
      <c r="T31" s="23" t="str">
        <f ca="1">IF(OR(MONTH(DATE($B$1,T$1,$A31))&lt;&gt;T$1,_xlfn.XLOOKUP(DATE($B$1,T$1,$A31),_syukujitsu[国民の祝日・休日月日],_syukujitsu[国民の祝日・休日名称],"XXX",0,1)&lt;&gt;"XXX",WEEKDAY(DATE($B$1,T$1,$A31),2)&gt;5,_xlfn.XLOOKUP(DATE($B$1,T$1,$A31),_休業日[休場日],_休業日[名称],"XXX",0,1)&lt;&gt;"XXX"),"",SUMIFS(_SBI[受渡金額/決済損益],_SBI[決済日],DATE(デイトレ集計2025!$B$1,デイトレ集計2025!T$1,デイトレ集計2025!$A31),_SBI[取引],"信用返済*"))</f>
        <v/>
      </c>
      <c r="U31" s="18"/>
      <c r="V31" s="26"/>
      <c r="W31" s="23">
        <f ca="1">IF(OR(MONTH(DATE($B$1,W$1,$A31))&lt;&gt;W$1,_xlfn.XLOOKUP(DATE($B$1,W$1,$A31),_syukujitsu[国民の祝日・休日月日],_syukujitsu[国民の祝日・休日名称],"XXX",0,1)&lt;&gt;"XXX",WEEKDAY(DATE($B$1,W$1,$A31),2)&gt;5,_xlfn.XLOOKUP(DATE($B$1,W$1,$A31),_休業日[休場日],_休業日[名称],"XXX",0,1)&lt;&gt;"XXX"),"",SUMIFS(_SBI[受渡金額/決済損益],_SBI[決済日],DATE(デイトレ集計2025!$B$1,デイトレ集計2025!W$1,デイトレ集計2025!$A31),_SBI[取引],"信用返済*"))</f>
        <v>0</v>
      </c>
      <c r="X31" s="18"/>
      <c r="Y31" s="26"/>
      <c r="Z31" s="23">
        <f ca="1">IF(OR(MONTH(DATE($B$1,Z$1,$A31))&lt;&gt;Z$1,_xlfn.XLOOKUP(DATE($B$1,Z$1,$A31),_syukujitsu[国民の祝日・休日月日],_syukujitsu[国民の祝日・休日名称],"XXX",0,1)&lt;&gt;"XXX",WEEKDAY(DATE($B$1,Z$1,$A31),2)&gt;5,_xlfn.XLOOKUP(DATE($B$1,Z$1,$A31),_休業日[休場日],_休業日[名称],"XXX",0,1)&lt;&gt;"XXX"),"",SUMIFS(_SBI[受渡金額/決済損益],_SBI[決済日],DATE(デイトレ集計2025!$B$1,デイトレ集計2025!Z$1,デイトレ集計2025!$A31),_SBI[取引],"信用返済*"))</f>
        <v>0</v>
      </c>
      <c r="AA31" s="18"/>
      <c r="AB31" s="26"/>
      <c r="AC31" s="23" t="str">
        <f ca="1">IF(OR(MONTH(DATE($B$1,AC$1,$A31))&lt;&gt;AC$1,_xlfn.XLOOKUP(DATE($B$1,AC$1,$A31),_syukujitsu[国民の祝日・休日月日],_syukujitsu[国民の祝日・休日名称],"XXX",0,1)&lt;&gt;"XXX",WEEKDAY(DATE($B$1,AC$1,$A31),2)&gt;5,_xlfn.XLOOKUP(DATE($B$1,AC$1,$A31),_休業日[休場日],_休業日[名称],"XXX",0,1)&lt;&gt;"XXX"),"",SUMIFS(_SBI[受渡金額/決済損益],_SBI[決済日],DATE(デイトレ集計2025!$B$1,デイトレ集計2025!AC$1,デイトレ集計2025!$A31),_SBI[取引],"信用返済*"))</f>
        <v/>
      </c>
      <c r="AD31" s="18"/>
      <c r="AE31" s="26"/>
      <c r="AF31" s="23">
        <f ca="1">IF(OR(MONTH(DATE($B$1,AF$1,$A31))&lt;&gt;AF$1,_xlfn.XLOOKUP(DATE($B$1,AF$1,$A31),_syukujitsu[国民の祝日・休日月日],_syukujitsu[国民の祝日・休日名称],"XXX",0,1)&lt;&gt;"XXX",WEEKDAY(DATE($B$1,AF$1,$A31),2)&gt;5,_xlfn.XLOOKUP(DATE($B$1,AF$1,$A31),_休業日[休場日],_休業日[名称],"XXX",0,1)&lt;&gt;"XXX"),"",SUMIFS(_SBI[受渡金額/決済損益],_SBI[決済日],DATE(デイトレ集計2025!$B$1,デイトレ集計2025!AF$1,デイトレ集計2025!$A31),_SBI[取引],"信用返済*"))</f>
        <v>0</v>
      </c>
      <c r="AG31" s="18"/>
      <c r="AH31" s="26"/>
      <c r="AI31" s="23">
        <f ca="1">IF(OR(MONTH(DATE($B$1,AI$1,$A31))&lt;&gt;AI$1,_xlfn.XLOOKUP(DATE($B$1,AI$1,$A31),_syukujitsu[国民の祝日・休日月日],_syukujitsu[国民の祝日・休日名称],"XXX",0,1)&lt;&gt;"XXX",WEEKDAY(DATE($B$1,AI$1,$A31),2)&gt;5,_xlfn.XLOOKUP(DATE($B$1,AI$1,$A31),_休業日[休場日],_休業日[名称],"XXX",0,1)&lt;&gt;"XXX"),"",SUMIFS(_SBI[受渡金額/決済損益],_SBI[決済日],DATE(デイトレ集計2025!$B$1,デイトレ集計2025!AI$1,デイトレ集計2025!$A31),_SBI[取引],"信用返済*"))</f>
        <v>0</v>
      </c>
      <c r="AJ31" s="18"/>
      <c r="AK31" s="26"/>
      <c r="AL31" s="26" t="str">
        <f ca="1">IF(OR(MONTH(DATE($B$1,AL$1,$A31))&lt;&gt;AL$1,_xlfn.XLOOKUP(DATE($B$1,AL$1,$A31),_syukujitsu[国民の祝日・休日月日],_syukujitsu[国民の祝日・休日名称],"XXX",0,1)&lt;&gt;"XXX",WEEKDAY(DATE($B$1,AL$1,$A31),2)&gt;5,_xlfn.XLOOKUP(DATE($B$1,AL$1,$A31),_休業日[休場日],_休業日[名称],"XXX",0,1)&lt;&gt;"XXX"),"",SUMIFS(_SBI[受渡金額/決済損益],_SBI[決済日],DATE(デイトレ集計2025!$B$1,デイトレ集計2025!AL$1,デイトレ集計2025!$A31),_SBI[取引],"信用返済*"))</f>
        <v/>
      </c>
      <c r="AN31" s="22">
        <f t="shared" ca="1" si="20"/>
        <v>3250000</v>
      </c>
      <c r="AO31" s="22">
        <f t="shared" ca="1" si="21"/>
        <v>3250000</v>
      </c>
      <c r="AP31" s="22">
        <f t="shared" ca="1" si="22"/>
        <v>3250000</v>
      </c>
      <c r="AQ31" s="22">
        <f t="shared" ca="1" si="23"/>
        <v>3250000</v>
      </c>
      <c r="AR31" s="22">
        <f t="shared" ca="1" si="24"/>
        <v>3250000</v>
      </c>
      <c r="AS31" s="22">
        <f t="shared" ca="1" si="25"/>
        <v>3250000</v>
      </c>
      <c r="AT31" s="22">
        <f t="shared" ca="1" si="26"/>
        <v>3250000</v>
      </c>
      <c r="AU31" s="22">
        <f t="shared" ca="1" si="32"/>
        <v>3250000</v>
      </c>
      <c r="AV31" s="22">
        <f t="shared" ca="1" si="27"/>
        <v>3250000</v>
      </c>
      <c r="AW31" s="22">
        <f t="shared" ca="1" si="28"/>
        <v>3250000</v>
      </c>
      <c r="AX31" s="22">
        <f t="shared" ca="1" si="29"/>
        <v>3250000</v>
      </c>
      <c r="AY31" s="22">
        <f t="shared" ca="1" si="30"/>
        <v>3250000</v>
      </c>
      <c r="BA31" s="22">
        <f t="shared" ca="1" si="43"/>
        <v>3250000</v>
      </c>
      <c r="BB31" s="22">
        <f t="shared" ca="1" si="33"/>
        <v>0</v>
      </c>
      <c r="BC31" s="22">
        <f t="shared" ca="1" si="34"/>
        <v>0</v>
      </c>
      <c r="BD31" s="22">
        <f t="shared" ca="1" si="35"/>
        <v>0</v>
      </c>
      <c r="BE31" s="22">
        <f t="shared" ca="1" si="36"/>
        <v>0</v>
      </c>
      <c r="BF31" s="22">
        <f t="shared" ca="1" si="37"/>
        <v>0</v>
      </c>
      <c r="BG31" s="22">
        <f t="shared" ca="1" si="38"/>
        <v>0</v>
      </c>
      <c r="BH31" s="22">
        <f t="shared" ca="1" si="39"/>
        <v>0</v>
      </c>
      <c r="BI31" s="22">
        <f t="shared" ca="1" si="40"/>
        <v>0</v>
      </c>
      <c r="BJ31" s="22">
        <f t="shared" ca="1" si="41"/>
        <v>0</v>
      </c>
      <c r="BK31" s="22">
        <f t="shared" ca="1" si="42"/>
        <v>0</v>
      </c>
      <c r="BL31" s="22">
        <f t="shared" ca="1" si="31"/>
        <v>0</v>
      </c>
      <c r="BN31" s="22" t="str" cm="1">
        <f t="array" aca="1" ref="BN31" ca="1">IF(INDEX($A$1:$AL$48,ROW(),BN$16)&gt;0,INDEX($A$1:$AL$48,ROW(),BN$16),"")</f>
        <v/>
      </c>
      <c r="BO31" s="22" t="str" cm="1">
        <f t="array" aca="1" ref="BO31" ca="1">IF(INDEX($A$1:$AL$48,ROW(),BO$16)&gt;0,INDEX($A$1:$AL$48,ROW(),BO$16),"")</f>
        <v/>
      </c>
      <c r="BP31" s="22" t="str" cm="1">
        <f t="array" aca="1" ref="BP31" ca="1">IF(INDEX($A$1:$AL$48,ROW(),BP$16)&gt;0,INDEX($A$1:$AL$48,ROW(),BP$16),"")</f>
        <v/>
      </c>
      <c r="BQ31" s="22" t="str" cm="1">
        <f t="array" aca="1" ref="BQ31" ca="1">IF(INDEX($A$1:$AL$48,ROW(),BQ$16)&gt;0,INDEX($A$1:$AL$48,ROW(),BQ$16),"")</f>
        <v/>
      </c>
      <c r="BR31" s="22" t="str" cm="1">
        <f t="array" aca="1" ref="BR31" ca="1">IF(INDEX($A$1:$AL$48,ROW(),BR$16)&gt;0,INDEX($A$1:$AL$48,ROW(),BR$16),"")</f>
        <v/>
      </c>
      <c r="BS31" s="22" t="str" cm="1">
        <f t="array" aca="1" ref="BS31" ca="1">IF(INDEX($A$1:$AL$48,ROW(),BS$16)&gt;0,INDEX($A$1:$AL$48,ROW(),BS$16),"")</f>
        <v/>
      </c>
      <c r="BT31" s="22" t="str" cm="1">
        <f t="array" aca="1" ref="BT31" ca="1">IF(INDEX($A$1:$AL$48,ROW(),BT$16)&gt;0,INDEX($A$1:$AL$48,ROW(),BT$16),"")</f>
        <v/>
      </c>
      <c r="BU31" s="22" t="str" cm="1">
        <f t="array" aca="1" ref="BU31" ca="1">IF(INDEX($A$1:$AL$48,ROW(),BU$16)&gt;0,INDEX($A$1:$AL$48,ROW(),BU$16),"")</f>
        <v/>
      </c>
      <c r="BV31" s="22" t="str" cm="1">
        <f t="array" aca="1" ref="BV31" ca="1">IF(INDEX($A$1:$AL$48,ROW(),BV$16)&gt;0,INDEX($A$1:$AL$48,ROW(),BV$16),"")</f>
        <v/>
      </c>
      <c r="BW31" s="22" t="str" cm="1">
        <f t="array" aca="1" ref="BW31" ca="1">IF(INDEX($A$1:$AL$48,ROW(),BW$16)&gt;0,INDEX($A$1:$AL$48,ROW(),BW$16),"")</f>
        <v/>
      </c>
      <c r="BX31" s="22" t="str" cm="1">
        <f t="array" aca="1" ref="BX31" ca="1">IF(INDEX($A$1:$AL$48,ROW(),BX$16)&gt;0,INDEX($A$1:$AL$48,ROW(),BX$16),"")</f>
        <v/>
      </c>
      <c r="BY31" s="22" t="str" cm="1">
        <f t="array" aca="1" ref="BY31" ca="1">IF(INDEX($A$1:$AL$48,ROW(),BY$16)&gt;0,INDEX($A$1:$AL$48,ROW(),BY$16),"")</f>
        <v/>
      </c>
      <c r="CA31" s="22" t="str" cm="1">
        <f t="array" aca="1" ref="CA31" ca="1">IF(INDEX($A$1:$AL$48,ROW(),CA$16)&lt;0,INDEX($A$1:$AL$48,ROW(),CA$16),"")</f>
        <v/>
      </c>
      <c r="CB31" s="22" t="str" cm="1">
        <f t="array" aca="1" ref="CB31" ca="1">IF(INDEX($A$1:$AL$48,ROW(),CB$16)&lt;0,INDEX($A$1:$AL$48,ROW(),CB$16),"")</f>
        <v/>
      </c>
      <c r="CC31" s="22" t="str" cm="1">
        <f t="array" aca="1" ref="CC31" ca="1">IF(INDEX($A$1:$AL$48,ROW(),CC$16)&lt;0,INDEX($A$1:$AL$48,ROW(),CC$16),"")</f>
        <v/>
      </c>
      <c r="CD31" s="22" t="str" cm="1">
        <f t="array" aca="1" ref="CD31" ca="1">IF(INDEX($A$1:$AL$48,ROW(),CD$16)&lt;0,INDEX($A$1:$AL$48,ROW(),CD$16),"")</f>
        <v/>
      </c>
      <c r="CE31" s="22" t="str" cm="1">
        <f t="array" aca="1" ref="CE31" ca="1">IF(INDEX($A$1:$AL$48,ROW(),CE$16)&lt;0,INDEX($A$1:$AL$48,ROW(),CE$16),"")</f>
        <v/>
      </c>
      <c r="CF31" s="22" t="str" cm="1">
        <f t="array" aca="1" ref="CF31" ca="1">IF(INDEX($A$1:$AL$48,ROW(),CF$16)&lt;0,INDEX($A$1:$AL$48,ROW(),CF$16),"")</f>
        <v/>
      </c>
      <c r="CG31" s="22" t="str" cm="1">
        <f t="array" aca="1" ref="CG31" ca="1">IF(INDEX($A$1:$AL$48,ROW(),CG$16)&lt;0,INDEX($A$1:$AL$48,ROW(),CG$16),"")</f>
        <v/>
      </c>
      <c r="CH31" s="22" t="str" cm="1">
        <f t="array" aca="1" ref="CH31" ca="1">IF(INDEX($A$1:$AL$48,ROW(),CH$16)&lt;0,INDEX($A$1:$AL$48,ROW(),CH$16),"")</f>
        <v/>
      </c>
      <c r="CI31" s="22" t="str" cm="1">
        <f t="array" aca="1" ref="CI31" ca="1">IF(INDEX($A$1:$AL$48,ROW(),CI$16)&lt;0,INDEX($A$1:$AL$48,ROW(),CI$16),"")</f>
        <v/>
      </c>
      <c r="CJ31" s="22" t="str" cm="1">
        <f t="array" aca="1" ref="CJ31" ca="1">IF(INDEX($A$1:$AL$48,ROW(),CJ$16)&lt;0,INDEX($A$1:$AL$48,ROW(),CJ$16),"")</f>
        <v/>
      </c>
      <c r="CK31" s="22" t="str" cm="1">
        <f t="array" aca="1" ref="CK31" ca="1">IF(INDEX($A$1:$AL$48,ROW(),CK$16)&lt;0,INDEX($A$1:$AL$48,ROW(),CK$16),"")</f>
        <v/>
      </c>
      <c r="CL31" s="22" t="str" cm="1">
        <f t="array" aca="1" ref="CL31" ca="1">IF(INDEX($A$1:$AL$48,ROW(),CL$16)&lt;0,INDEX($A$1:$AL$48,ROW(),CL$16),"")</f>
        <v/>
      </c>
    </row>
    <row r="32" spans="1:90" s="2" customFormat="1" ht="15.75" x14ac:dyDescent="0.4">
      <c r="A32" s="5">
        <v>15</v>
      </c>
      <c r="B32" s="17">
        <f t="shared" ca="1" si="17"/>
        <v>0</v>
      </c>
      <c r="C32" s="18"/>
      <c r="D32" s="26"/>
      <c r="E32" s="23">
        <f ca="1">IF(OR(MONTH(DATE($B$1,E$1,$A32))&lt;&gt;E$1,_xlfn.XLOOKUP(DATE($B$1,E$1,$A32),_syukujitsu[国民の祝日・休日月日],_syukujitsu[国民の祝日・休日名称],"XXX",0,1)&lt;&gt;"XXX",WEEKDAY(DATE($B$1,E$1,$A32),2)&gt;5,_xlfn.XLOOKUP(DATE($B$1,E$1,$A32),_休業日[休場日],_休業日[名称],"XXX",0,1)&lt;&gt;"XXX"),"",SUMIFS(_SBI[受渡金額/決済損益],_SBI[決済日],DATE(デイトレ集計2025!$B$1,デイトレ集計2025!E$1,デイトレ集計2025!$A32),_SBI[取引],"信用返済*"))</f>
        <v>0</v>
      </c>
      <c r="F32" s="18"/>
      <c r="G32" s="26"/>
      <c r="H32" s="23" t="str">
        <f ca="1">IF(OR(MONTH(DATE($B$1,H$1,$A32))&lt;&gt;H$1,_xlfn.XLOOKUP(DATE($B$1,H$1,$A32),_syukujitsu[国民の祝日・休日月日],_syukujitsu[国民の祝日・休日名称],"XXX",0,1)&lt;&gt;"XXX",WEEKDAY(DATE($B$1,H$1,$A32),2)&gt;5,_xlfn.XLOOKUP(DATE($B$1,H$1,$A32),_休業日[休場日],_休業日[名称],"XXX",0,1)&lt;&gt;"XXX"),"",SUMIFS(_SBI[受渡金額/決済損益],_SBI[決済日],DATE(デイトレ集計2025!$B$1,デイトレ集計2025!H$1,デイトレ集計2025!$A32),_SBI[取引],"信用返済*"))</f>
        <v/>
      </c>
      <c r="I32" s="18"/>
      <c r="J32" s="26"/>
      <c r="K32" s="23" t="str">
        <f ca="1">IF(OR(MONTH(DATE($B$1,K$1,$A32))&lt;&gt;K$1,_xlfn.XLOOKUP(DATE($B$1,K$1,$A32),_syukujitsu[国民の祝日・休日月日],_syukujitsu[国民の祝日・休日名称],"XXX",0,1)&lt;&gt;"XXX",WEEKDAY(DATE($B$1,K$1,$A32),2)&gt;5,_xlfn.XLOOKUP(DATE($B$1,K$1,$A32),_休業日[休場日],_休業日[名称],"XXX",0,1)&lt;&gt;"XXX"),"",SUMIFS(_SBI[受渡金額/決済損益],_SBI[決済日],DATE(デイトレ集計2025!$B$1,デイトレ集計2025!K$1,デイトレ集計2025!$A32),_SBI[取引],"信用返済*"))</f>
        <v/>
      </c>
      <c r="L32" s="18"/>
      <c r="M32" s="26"/>
      <c r="N32" s="23">
        <f ca="1">IF(OR(MONTH(DATE($B$1,N$1,$A32))&lt;&gt;N$1,_xlfn.XLOOKUP(DATE($B$1,N$1,$A32),_syukujitsu[国民の祝日・休日月日],_syukujitsu[国民の祝日・休日名称],"XXX",0,1)&lt;&gt;"XXX",WEEKDAY(DATE($B$1,N$1,$A32),2)&gt;5,_xlfn.XLOOKUP(DATE($B$1,N$1,$A32),_休業日[休場日],_休業日[名称],"XXX",0,1)&lt;&gt;"XXX"),"",SUMIFS(_SBI[受渡金額/決済損益],_SBI[決済日],DATE(デイトレ集計2025!$B$1,デイトレ集計2025!N$1,デイトレ集計2025!$A32),_SBI[取引],"信用返済*"))</f>
        <v>0</v>
      </c>
      <c r="O32" s="18"/>
      <c r="P32" s="26"/>
      <c r="Q32" s="23">
        <f ca="1">IF(OR(MONTH(DATE($B$1,Q$1,$A32))&lt;&gt;Q$1,_xlfn.XLOOKUP(DATE($B$1,Q$1,$A32),_syukujitsu[国民の祝日・休日月日],_syukujitsu[国民の祝日・休日名称],"XXX",0,1)&lt;&gt;"XXX",WEEKDAY(DATE($B$1,Q$1,$A32),2)&gt;5,_xlfn.XLOOKUP(DATE($B$1,Q$1,$A32),_休業日[休場日],_休業日[名称],"XXX",0,1)&lt;&gt;"XXX"),"",SUMIFS(_SBI[受渡金額/決済損益],_SBI[決済日],DATE(デイトレ集計2025!$B$1,デイトレ集計2025!Q$1,デイトレ集計2025!$A32),_SBI[取引],"信用返済*"))</f>
        <v>0</v>
      </c>
      <c r="R32" s="18"/>
      <c r="S32" s="26"/>
      <c r="T32" s="23" t="str">
        <f ca="1">IF(OR(MONTH(DATE($B$1,T$1,$A32))&lt;&gt;T$1,_xlfn.XLOOKUP(DATE($B$1,T$1,$A32),_syukujitsu[国民の祝日・休日月日],_syukujitsu[国民の祝日・休日名称],"XXX",0,1)&lt;&gt;"XXX",WEEKDAY(DATE($B$1,T$1,$A32),2)&gt;5,_xlfn.XLOOKUP(DATE($B$1,T$1,$A32),_休業日[休場日],_休業日[名称],"XXX",0,1)&lt;&gt;"XXX"),"",SUMIFS(_SBI[受渡金額/決済損益],_SBI[決済日],DATE(デイトレ集計2025!$B$1,デイトレ集計2025!T$1,デイトレ集計2025!$A32),_SBI[取引],"信用返済*"))</f>
        <v/>
      </c>
      <c r="U32" s="18"/>
      <c r="V32" s="26"/>
      <c r="W32" s="23">
        <f ca="1">IF(OR(MONTH(DATE($B$1,W$1,$A32))&lt;&gt;W$1,_xlfn.XLOOKUP(DATE($B$1,W$1,$A32),_syukujitsu[国民の祝日・休日月日],_syukujitsu[国民の祝日・休日名称],"XXX",0,1)&lt;&gt;"XXX",WEEKDAY(DATE($B$1,W$1,$A32),2)&gt;5,_xlfn.XLOOKUP(DATE($B$1,W$1,$A32),_休業日[休場日],_休業日[名称],"XXX",0,1)&lt;&gt;"XXX"),"",SUMIFS(_SBI[受渡金額/決済損益],_SBI[決済日],DATE(デイトレ集計2025!$B$1,デイトレ集計2025!W$1,デイトレ集計2025!$A32),_SBI[取引],"信用返済*"))</f>
        <v>0</v>
      </c>
      <c r="X32" s="18"/>
      <c r="Y32" s="26"/>
      <c r="Z32" s="23">
        <f ca="1">IF(OR(MONTH(DATE($B$1,Z$1,$A32))&lt;&gt;Z$1,_xlfn.XLOOKUP(DATE($B$1,Z$1,$A32),_syukujitsu[国民の祝日・休日月日],_syukujitsu[国民の祝日・休日名称],"XXX",0,1)&lt;&gt;"XXX",WEEKDAY(DATE($B$1,Z$1,$A32),2)&gt;5,_xlfn.XLOOKUP(DATE($B$1,Z$1,$A32),_休業日[休場日],_休業日[名称],"XXX",0,1)&lt;&gt;"XXX"),"",SUMIFS(_SBI[受渡金額/決済損益],_SBI[決済日],DATE(デイトレ集計2025!$B$1,デイトレ集計2025!Z$1,デイトレ集計2025!$A32),_SBI[取引],"信用返済*"))</f>
        <v>0</v>
      </c>
      <c r="AA32" s="18"/>
      <c r="AB32" s="26"/>
      <c r="AC32" s="23" t="str">
        <f ca="1">IF(OR(MONTH(DATE($B$1,AC$1,$A32))&lt;&gt;AC$1,_xlfn.XLOOKUP(DATE($B$1,AC$1,$A32),_syukujitsu[国民の祝日・休日月日],_syukujitsu[国民の祝日・休日名称],"XXX",0,1)&lt;&gt;"XXX",WEEKDAY(DATE($B$1,AC$1,$A32),2)&gt;5,_xlfn.XLOOKUP(DATE($B$1,AC$1,$A32),_休業日[休場日],_休業日[名称],"XXX",0,1)&lt;&gt;"XXX"),"",SUMIFS(_SBI[受渡金額/決済損益],_SBI[決済日],DATE(デイトレ集計2025!$B$1,デイトレ集計2025!AC$1,デイトレ集計2025!$A32),_SBI[取引],"信用返済*"))</f>
        <v/>
      </c>
      <c r="AD32" s="18"/>
      <c r="AE32" s="26"/>
      <c r="AF32" s="23">
        <f ca="1">IF(OR(MONTH(DATE($B$1,AF$1,$A32))&lt;&gt;AF$1,_xlfn.XLOOKUP(DATE($B$1,AF$1,$A32),_syukujitsu[国民の祝日・休日月日],_syukujitsu[国民の祝日・休日名称],"XXX",0,1)&lt;&gt;"XXX",WEEKDAY(DATE($B$1,AF$1,$A32),2)&gt;5,_xlfn.XLOOKUP(DATE($B$1,AF$1,$A32),_休業日[休場日],_休業日[名称],"XXX",0,1)&lt;&gt;"XXX"),"",SUMIFS(_SBI[受渡金額/決済損益],_SBI[決済日],DATE(デイトレ集計2025!$B$1,デイトレ集計2025!AF$1,デイトレ集計2025!$A32),_SBI[取引],"信用返済*"))</f>
        <v>0</v>
      </c>
      <c r="AG32" s="18"/>
      <c r="AH32" s="26"/>
      <c r="AI32" s="23" t="str">
        <f ca="1">IF(OR(MONTH(DATE($B$1,AI$1,$A32))&lt;&gt;AI$1,_xlfn.XLOOKUP(DATE($B$1,AI$1,$A32),_syukujitsu[国民の祝日・休日月日],_syukujitsu[国民の祝日・休日名称],"XXX",0,1)&lt;&gt;"XXX",WEEKDAY(DATE($B$1,AI$1,$A32),2)&gt;5,_xlfn.XLOOKUP(DATE($B$1,AI$1,$A32),_休業日[休場日],_休業日[名称],"XXX",0,1)&lt;&gt;"XXX"),"",SUMIFS(_SBI[受渡金額/決済損益],_SBI[決済日],DATE(デイトレ集計2025!$B$1,デイトレ集計2025!AI$1,デイトレ集計2025!$A32),_SBI[取引],"信用返済*"))</f>
        <v/>
      </c>
      <c r="AJ32" s="18"/>
      <c r="AK32" s="26"/>
      <c r="AL32" s="26">
        <f ca="1">IF(OR(MONTH(DATE($B$1,AL$1,$A32))&lt;&gt;AL$1,_xlfn.XLOOKUP(DATE($B$1,AL$1,$A32),_syukujitsu[国民の祝日・休日月日],_syukujitsu[国民の祝日・休日名称],"XXX",0,1)&lt;&gt;"XXX",WEEKDAY(DATE($B$1,AL$1,$A32),2)&gt;5,_xlfn.XLOOKUP(DATE($B$1,AL$1,$A32),_休業日[休場日],_休業日[名称],"XXX",0,1)&lt;&gt;"XXX"),"",SUMIFS(_SBI[受渡金額/決済損益],_SBI[決済日],DATE(デイトレ集計2025!$B$1,デイトレ集計2025!AL$1,デイトレ集計2025!$A32),_SBI[取引],"信用返済*"))</f>
        <v>0</v>
      </c>
      <c r="AN32" s="22">
        <f t="shared" ca="1" si="20"/>
        <v>3250000</v>
      </c>
      <c r="AO32" s="22">
        <f t="shared" ca="1" si="21"/>
        <v>3250000</v>
      </c>
      <c r="AP32" s="22">
        <f t="shared" ca="1" si="22"/>
        <v>3250000</v>
      </c>
      <c r="AQ32" s="22">
        <f t="shared" ca="1" si="23"/>
        <v>3250000</v>
      </c>
      <c r="AR32" s="22">
        <f t="shared" ca="1" si="24"/>
        <v>3250000</v>
      </c>
      <c r="AS32" s="22">
        <f t="shared" ca="1" si="25"/>
        <v>3250000</v>
      </c>
      <c r="AT32" s="22">
        <f t="shared" ca="1" si="26"/>
        <v>3250000</v>
      </c>
      <c r="AU32" s="22">
        <f t="shared" ca="1" si="32"/>
        <v>3250000</v>
      </c>
      <c r="AV32" s="22">
        <f t="shared" ca="1" si="27"/>
        <v>3250000</v>
      </c>
      <c r="AW32" s="22">
        <f t="shared" ca="1" si="28"/>
        <v>3250000</v>
      </c>
      <c r="AX32" s="22">
        <f t="shared" ca="1" si="29"/>
        <v>3250000</v>
      </c>
      <c r="AY32" s="22">
        <f t="shared" ca="1" si="30"/>
        <v>3250000</v>
      </c>
      <c r="BA32" s="22">
        <f t="shared" ca="1" si="43"/>
        <v>3250000</v>
      </c>
      <c r="BB32" s="22">
        <f t="shared" ca="1" si="33"/>
        <v>0</v>
      </c>
      <c r="BC32" s="22">
        <f t="shared" ca="1" si="34"/>
        <v>0</v>
      </c>
      <c r="BD32" s="22">
        <f t="shared" ca="1" si="35"/>
        <v>0</v>
      </c>
      <c r="BE32" s="22">
        <f t="shared" ca="1" si="36"/>
        <v>0</v>
      </c>
      <c r="BF32" s="22">
        <f t="shared" ca="1" si="37"/>
        <v>0</v>
      </c>
      <c r="BG32" s="22">
        <f t="shared" ca="1" si="38"/>
        <v>0</v>
      </c>
      <c r="BH32" s="22">
        <f t="shared" ca="1" si="39"/>
        <v>0</v>
      </c>
      <c r="BI32" s="22">
        <f t="shared" ca="1" si="40"/>
        <v>0</v>
      </c>
      <c r="BJ32" s="22">
        <f t="shared" ca="1" si="41"/>
        <v>0</v>
      </c>
      <c r="BK32" s="22">
        <f t="shared" ca="1" si="42"/>
        <v>0</v>
      </c>
      <c r="BL32" s="22">
        <f t="shared" ca="1" si="31"/>
        <v>0</v>
      </c>
      <c r="BN32" s="22" t="str" cm="1">
        <f t="array" aca="1" ref="BN32" ca="1">IF(INDEX($A$1:$AL$48,ROW(),BN$16)&gt;0,INDEX($A$1:$AL$48,ROW(),BN$16),"")</f>
        <v/>
      </c>
      <c r="BO32" s="22" t="str" cm="1">
        <f t="array" aca="1" ref="BO32" ca="1">IF(INDEX($A$1:$AL$48,ROW(),BO$16)&gt;0,INDEX($A$1:$AL$48,ROW(),BO$16),"")</f>
        <v/>
      </c>
      <c r="BP32" s="22" t="str" cm="1">
        <f t="array" aca="1" ref="BP32" ca="1">IF(INDEX($A$1:$AL$48,ROW(),BP$16)&gt;0,INDEX($A$1:$AL$48,ROW(),BP$16),"")</f>
        <v/>
      </c>
      <c r="BQ32" s="22" t="str" cm="1">
        <f t="array" aca="1" ref="BQ32" ca="1">IF(INDEX($A$1:$AL$48,ROW(),BQ$16)&gt;0,INDEX($A$1:$AL$48,ROW(),BQ$16),"")</f>
        <v/>
      </c>
      <c r="BR32" s="22" t="str" cm="1">
        <f t="array" aca="1" ref="BR32" ca="1">IF(INDEX($A$1:$AL$48,ROW(),BR$16)&gt;0,INDEX($A$1:$AL$48,ROW(),BR$16),"")</f>
        <v/>
      </c>
      <c r="BS32" s="22" t="str" cm="1">
        <f t="array" aca="1" ref="BS32" ca="1">IF(INDEX($A$1:$AL$48,ROW(),BS$16)&gt;0,INDEX($A$1:$AL$48,ROW(),BS$16),"")</f>
        <v/>
      </c>
      <c r="BT32" s="22" t="str" cm="1">
        <f t="array" aca="1" ref="BT32" ca="1">IF(INDEX($A$1:$AL$48,ROW(),BT$16)&gt;0,INDEX($A$1:$AL$48,ROW(),BT$16),"")</f>
        <v/>
      </c>
      <c r="BU32" s="22" t="str" cm="1">
        <f t="array" aca="1" ref="BU32" ca="1">IF(INDEX($A$1:$AL$48,ROW(),BU$16)&gt;0,INDEX($A$1:$AL$48,ROW(),BU$16),"")</f>
        <v/>
      </c>
      <c r="BV32" s="22" t="str" cm="1">
        <f t="array" aca="1" ref="BV32" ca="1">IF(INDEX($A$1:$AL$48,ROW(),BV$16)&gt;0,INDEX($A$1:$AL$48,ROW(),BV$16),"")</f>
        <v/>
      </c>
      <c r="BW32" s="22" t="str" cm="1">
        <f t="array" aca="1" ref="BW32" ca="1">IF(INDEX($A$1:$AL$48,ROW(),BW$16)&gt;0,INDEX($A$1:$AL$48,ROW(),BW$16),"")</f>
        <v/>
      </c>
      <c r="BX32" s="22" t="str" cm="1">
        <f t="array" aca="1" ref="BX32" ca="1">IF(INDEX($A$1:$AL$48,ROW(),BX$16)&gt;0,INDEX($A$1:$AL$48,ROW(),BX$16),"")</f>
        <v/>
      </c>
      <c r="BY32" s="22" t="str" cm="1">
        <f t="array" aca="1" ref="BY32" ca="1">IF(INDEX($A$1:$AL$48,ROW(),BY$16)&gt;0,INDEX($A$1:$AL$48,ROW(),BY$16),"")</f>
        <v/>
      </c>
      <c r="CA32" s="22" t="str" cm="1">
        <f t="array" aca="1" ref="CA32" ca="1">IF(INDEX($A$1:$AL$48,ROW(),CA$16)&lt;0,INDEX($A$1:$AL$48,ROW(),CA$16),"")</f>
        <v/>
      </c>
      <c r="CB32" s="22" t="str" cm="1">
        <f t="array" aca="1" ref="CB32" ca="1">IF(INDEX($A$1:$AL$48,ROW(),CB$16)&lt;0,INDEX($A$1:$AL$48,ROW(),CB$16),"")</f>
        <v/>
      </c>
      <c r="CC32" s="22" t="str" cm="1">
        <f t="array" aca="1" ref="CC32" ca="1">IF(INDEX($A$1:$AL$48,ROW(),CC$16)&lt;0,INDEX($A$1:$AL$48,ROW(),CC$16),"")</f>
        <v/>
      </c>
      <c r="CD32" s="22" t="str" cm="1">
        <f t="array" aca="1" ref="CD32" ca="1">IF(INDEX($A$1:$AL$48,ROW(),CD$16)&lt;0,INDEX($A$1:$AL$48,ROW(),CD$16),"")</f>
        <v/>
      </c>
      <c r="CE32" s="22" t="str" cm="1">
        <f t="array" aca="1" ref="CE32" ca="1">IF(INDEX($A$1:$AL$48,ROW(),CE$16)&lt;0,INDEX($A$1:$AL$48,ROW(),CE$16),"")</f>
        <v/>
      </c>
      <c r="CF32" s="22" t="str" cm="1">
        <f t="array" aca="1" ref="CF32" ca="1">IF(INDEX($A$1:$AL$48,ROW(),CF$16)&lt;0,INDEX($A$1:$AL$48,ROW(),CF$16),"")</f>
        <v/>
      </c>
      <c r="CG32" s="22" t="str" cm="1">
        <f t="array" aca="1" ref="CG32" ca="1">IF(INDEX($A$1:$AL$48,ROW(),CG$16)&lt;0,INDEX($A$1:$AL$48,ROW(),CG$16),"")</f>
        <v/>
      </c>
      <c r="CH32" s="22" t="str" cm="1">
        <f t="array" aca="1" ref="CH32" ca="1">IF(INDEX($A$1:$AL$48,ROW(),CH$16)&lt;0,INDEX($A$1:$AL$48,ROW(),CH$16),"")</f>
        <v/>
      </c>
      <c r="CI32" s="22" t="str" cm="1">
        <f t="array" aca="1" ref="CI32" ca="1">IF(INDEX($A$1:$AL$48,ROW(),CI$16)&lt;0,INDEX($A$1:$AL$48,ROW(),CI$16),"")</f>
        <v/>
      </c>
      <c r="CJ32" s="22" t="str" cm="1">
        <f t="array" aca="1" ref="CJ32" ca="1">IF(INDEX($A$1:$AL$48,ROW(),CJ$16)&lt;0,INDEX($A$1:$AL$48,ROW(),CJ$16),"")</f>
        <v/>
      </c>
      <c r="CK32" s="22" t="str" cm="1">
        <f t="array" aca="1" ref="CK32" ca="1">IF(INDEX($A$1:$AL$48,ROW(),CK$16)&lt;0,INDEX($A$1:$AL$48,ROW(),CK$16),"")</f>
        <v/>
      </c>
      <c r="CL32" s="22" t="str" cm="1">
        <f t="array" aca="1" ref="CL32" ca="1">IF(INDEX($A$1:$AL$48,ROW(),CL$16)&lt;0,INDEX($A$1:$AL$48,ROW(),CL$16),"")</f>
        <v/>
      </c>
    </row>
    <row r="33" spans="1:90" s="2" customFormat="1" ht="15.75" x14ac:dyDescent="0.4">
      <c r="A33" s="5">
        <v>16</v>
      </c>
      <c r="B33" s="17">
        <f t="shared" ca="1" si="17"/>
        <v>0</v>
      </c>
      <c r="C33" s="18"/>
      <c r="D33" s="26"/>
      <c r="E33" s="23">
        <f ca="1">IF(OR(MONTH(DATE($B$1,E$1,$A33))&lt;&gt;E$1,_xlfn.XLOOKUP(DATE($B$1,E$1,$A33),_syukujitsu[国民の祝日・休日月日],_syukujitsu[国民の祝日・休日名称],"XXX",0,1)&lt;&gt;"XXX",WEEKDAY(DATE($B$1,E$1,$A33),2)&gt;5,_xlfn.XLOOKUP(DATE($B$1,E$1,$A33),_休業日[休場日],_休業日[名称],"XXX",0,1)&lt;&gt;"XXX"),"",SUMIFS(_SBI[受渡金額/決済損益],_SBI[決済日],DATE(デイトレ集計2025!$B$1,デイトレ集計2025!E$1,デイトレ集計2025!$A33),_SBI[取引],"信用返済*"))</f>
        <v>0</v>
      </c>
      <c r="F33" s="18"/>
      <c r="G33" s="26"/>
      <c r="H33" s="23" t="str">
        <f ca="1">IF(OR(MONTH(DATE($B$1,H$1,$A33))&lt;&gt;H$1,_xlfn.XLOOKUP(DATE($B$1,H$1,$A33),_syukujitsu[国民の祝日・休日月日],_syukujitsu[国民の祝日・休日名称],"XXX",0,1)&lt;&gt;"XXX",WEEKDAY(DATE($B$1,H$1,$A33),2)&gt;5,_xlfn.XLOOKUP(DATE($B$1,H$1,$A33),_休業日[休場日],_休業日[名称],"XXX",0,1)&lt;&gt;"XXX"),"",SUMIFS(_SBI[受渡金額/決済損益],_SBI[決済日],DATE(デイトレ集計2025!$B$1,デイトレ集計2025!H$1,デイトレ集計2025!$A33),_SBI[取引],"信用返済*"))</f>
        <v/>
      </c>
      <c r="I33" s="18"/>
      <c r="J33" s="26"/>
      <c r="K33" s="23" t="str">
        <f ca="1">IF(OR(MONTH(DATE($B$1,K$1,$A33))&lt;&gt;K$1,_xlfn.XLOOKUP(DATE($B$1,K$1,$A33),_syukujitsu[国民の祝日・休日月日],_syukujitsu[国民の祝日・休日名称],"XXX",0,1)&lt;&gt;"XXX",WEEKDAY(DATE($B$1,K$1,$A33),2)&gt;5,_xlfn.XLOOKUP(DATE($B$1,K$1,$A33),_休業日[休場日],_休業日[名称],"XXX",0,1)&lt;&gt;"XXX"),"",SUMIFS(_SBI[受渡金額/決済損益],_SBI[決済日],DATE(デイトレ集計2025!$B$1,デイトレ集計2025!K$1,デイトレ集計2025!$A33),_SBI[取引],"信用返済*"))</f>
        <v/>
      </c>
      <c r="L33" s="18"/>
      <c r="M33" s="26"/>
      <c r="N33" s="23">
        <f ca="1">IF(OR(MONTH(DATE($B$1,N$1,$A33))&lt;&gt;N$1,_xlfn.XLOOKUP(DATE($B$1,N$1,$A33),_syukujitsu[国民の祝日・休日月日],_syukujitsu[国民の祝日・休日名称],"XXX",0,1)&lt;&gt;"XXX",WEEKDAY(DATE($B$1,N$1,$A33),2)&gt;5,_xlfn.XLOOKUP(DATE($B$1,N$1,$A33),_休業日[休場日],_休業日[名称],"XXX",0,1)&lt;&gt;"XXX"),"",SUMIFS(_SBI[受渡金額/決済損益],_SBI[決済日],DATE(デイトレ集計2025!$B$1,デイトレ集計2025!N$1,デイトレ集計2025!$A33),_SBI[取引],"信用返済*"))</f>
        <v>0</v>
      </c>
      <c r="O33" s="18"/>
      <c r="P33" s="26"/>
      <c r="Q33" s="23">
        <f ca="1">IF(OR(MONTH(DATE($B$1,Q$1,$A33))&lt;&gt;Q$1,_xlfn.XLOOKUP(DATE($B$1,Q$1,$A33),_syukujitsu[国民の祝日・休日月日],_syukujitsu[国民の祝日・休日名称],"XXX",0,1)&lt;&gt;"XXX",WEEKDAY(DATE($B$1,Q$1,$A33),2)&gt;5,_xlfn.XLOOKUP(DATE($B$1,Q$1,$A33),_休業日[休場日],_休業日[名称],"XXX",0,1)&lt;&gt;"XXX"),"",SUMIFS(_SBI[受渡金額/決済損益],_SBI[決済日],DATE(デイトレ集計2025!$B$1,デイトレ集計2025!Q$1,デイトレ集計2025!$A33),_SBI[取引],"信用返済*"))</f>
        <v>0</v>
      </c>
      <c r="R33" s="18"/>
      <c r="S33" s="26"/>
      <c r="T33" s="23">
        <f ca="1">IF(OR(MONTH(DATE($B$1,T$1,$A33))&lt;&gt;T$1,_xlfn.XLOOKUP(DATE($B$1,T$1,$A33),_syukujitsu[国民の祝日・休日月日],_syukujitsu[国民の祝日・休日名称],"XXX",0,1)&lt;&gt;"XXX",WEEKDAY(DATE($B$1,T$1,$A33),2)&gt;5,_xlfn.XLOOKUP(DATE($B$1,T$1,$A33),_休業日[休場日],_休業日[名称],"XXX",0,1)&lt;&gt;"XXX"),"",SUMIFS(_SBI[受渡金額/決済損益],_SBI[決済日],DATE(デイトレ集計2025!$B$1,デイトレ集計2025!T$1,デイトレ集計2025!$A33),_SBI[取引],"信用返済*"))</f>
        <v>0</v>
      </c>
      <c r="U33" s="18"/>
      <c r="V33" s="26"/>
      <c r="W33" s="23">
        <f ca="1">IF(OR(MONTH(DATE($B$1,W$1,$A33))&lt;&gt;W$1,_xlfn.XLOOKUP(DATE($B$1,W$1,$A33),_syukujitsu[国民の祝日・休日月日],_syukujitsu[国民の祝日・休日名称],"XXX",0,1)&lt;&gt;"XXX",WEEKDAY(DATE($B$1,W$1,$A33),2)&gt;5,_xlfn.XLOOKUP(DATE($B$1,W$1,$A33),_休業日[休場日],_休業日[名称],"XXX",0,1)&lt;&gt;"XXX"),"",SUMIFS(_SBI[受渡金額/決済損益],_SBI[決済日],DATE(デイトレ集計2025!$B$1,デイトレ集計2025!W$1,デイトレ集計2025!$A33),_SBI[取引],"信用返済*"))</f>
        <v>0</v>
      </c>
      <c r="X33" s="18"/>
      <c r="Y33" s="26"/>
      <c r="Z33" s="23" t="str">
        <f ca="1">IF(OR(MONTH(DATE($B$1,Z$1,$A33))&lt;&gt;Z$1,_xlfn.XLOOKUP(DATE($B$1,Z$1,$A33),_syukujitsu[国民の祝日・休日月日],_syukujitsu[国民の祝日・休日名称],"XXX",0,1)&lt;&gt;"XXX",WEEKDAY(DATE($B$1,Z$1,$A33),2)&gt;5,_xlfn.XLOOKUP(DATE($B$1,Z$1,$A33),_休業日[休場日],_休業日[名称],"XXX",0,1)&lt;&gt;"XXX"),"",SUMIFS(_SBI[受渡金額/決済損益],_SBI[決済日],DATE(デイトレ集計2025!$B$1,デイトレ集計2025!Z$1,デイトレ集計2025!$A33),_SBI[取引],"信用返済*"))</f>
        <v/>
      </c>
      <c r="AA33" s="18"/>
      <c r="AB33" s="26"/>
      <c r="AC33" s="23">
        <f ca="1">IF(OR(MONTH(DATE($B$1,AC$1,$A33))&lt;&gt;AC$1,_xlfn.XLOOKUP(DATE($B$1,AC$1,$A33),_syukujitsu[国民の祝日・休日月日],_syukujitsu[国民の祝日・休日名称],"XXX",0,1)&lt;&gt;"XXX",WEEKDAY(DATE($B$1,AC$1,$A33),2)&gt;5,_xlfn.XLOOKUP(DATE($B$1,AC$1,$A33),_休業日[休場日],_休業日[名称],"XXX",0,1)&lt;&gt;"XXX"),"",SUMIFS(_SBI[受渡金額/決済損益],_SBI[決済日],DATE(デイトレ集計2025!$B$1,デイトレ集計2025!AC$1,デイトレ集計2025!$A33),_SBI[取引],"信用返済*"))</f>
        <v>0</v>
      </c>
      <c r="AD33" s="18"/>
      <c r="AE33" s="26"/>
      <c r="AF33" s="23">
        <f ca="1">IF(OR(MONTH(DATE($B$1,AF$1,$A33))&lt;&gt;AF$1,_xlfn.XLOOKUP(DATE($B$1,AF$1,$A33),_syukujitsu[国民の祝日・休日月日],_syukujitsu[国民の祝日・休日名称],"XXX",0,1)&lt;&gt;"XXX",WEEKDAY(DATE($B$1,AF$1,$A33),2)&gt;5,_xlfn.XLOOKUP(DATE($B$1,AF$1,$A33),_休業日[休場日],_休業日[名称],"XXX",0,1)&lt;&gt;"XXX"),"",SUMIFS(_SBI[受渡金額/決済損益],_SBI[決済日],DATE(デイトレ集計2025!$B$1,デイトレ集計2025!AF$1,デイトレ集計2025!$A33),_SBI[取引],"信用返済*"))</f>
        <v>0</v>
      </c>
      <c r="AG33" s="18"/>
      <c r="AH33" s="26"/>
      <c r="AI33" s="23" t="str">
        <f ca="1">IF(OR(MONTH(DATE($B$1,AI$1,$A33))&lt;&gt;AI$1,_xlfn.XLOOKUP(DATE($B$1,AI$1,$A33),_syukujitsu[国民の祝日・休日月日],_syukujitsu[国民の祝日・休日名称],"XXX",0,1)&lt;&gt;"XXX",WEEKDAY(DATE($B$1,AI$1,$A33),2)&gt;5,_xlfn.XLOOKUP(DATE($B$1,AI$1,$A33),_休業日[休場日],_休業日[名称],"XXX",0,1)&lt;&gt;"XXX"),"",SUMIFS(_SBI[受渡金額/決済損益],_SBI[決済日],DATE(デイトレ集計2025!$B$1,デイトレ集計2025!AI$1,デイトレ集計2025!$A33),_SBI[取引],"信用返済*"))</f>
        <v/>
      </c>
      <c r="AJ33" s="18"/>
      <c r="AK33" s="26"/>
      <c r="AL33" s="26">
        <f ca="1">IF(OR(MONTH(DATE($B$1,AL$1,$A33))&lt;&gt;AL$1,_xlfn.XLOOKUP(DATE($B$1,AL$1,$A33),_syukujitsu[国民の祝日・休日月日],_syukujitsu[国民の祝日・休日名称],"XXX",0,1)&lt;&gt;"XXX",WEEKDAY(DATE($B$1,AL$1,$A33),2)&gt;5,_xlfn.XLOOKUP(DATE($B$1,AL$1,$A33),_休業日[休場日],_休業日[名称],"XXX",0,1)&lt;&gt;"XXX"),"",SUMIFS(_SBI[受渡金額/決済損益],_SBI[決済日],DATE(デイトレ集計2025!$B$1,デイトレ集計2025!AL$1,デイトレ集計2025!$A33),_SBI[取引],"信用返済*"))</f>
        <v>0</v>
      </c>
      <c r="AN33" s="22">
        <f t="shared" ca="1" si="20"/>
        <v>3250000</v>
      </c>
      <c r="AO33" s="22">
        <f t="shared" ca="1" si="21"/>
        <v>3250000</v>
      </c>
      <c r="AP33" s="22">
        <f t="shared" ca="1" si="22"/>
        <v>3250000</v>
      </c>
      <c r="AQ33" s="22">
        <f t="shared" ca="1" si="23"/>
        <v>3250000</v>
      </c>
      <c r="AR33" s="22">
        <f t="shared" ca="1" si="24"/>
        <v>3250000</v>
      </c>
      <c r="AS33" s="22">
        <f t="shared" ca="1" si="25"/>
        <v>3250000</v>
      </c>
      <c r="AT33" s="22">
        <f t="shared" ca="1" si="26"/>
        <v>3250000</v>
      </c>
      <c r="AU33" s="22">
        <f t="shared" ca="1" si="32"/>
        <v>3250000</v>
      </c>
      <c r="AV33" s="22">
        <f t="shared" ca="1" si="27"/>
        <v>3250000</v>
      </c>
      <c r="AW33" s="22">
        <f t="shared" ca="1" si="28"/>
        <v>3250000</v>
      </c>
      <c r="AX33" s="22">
        <f t="shared" ca="1" si="29"/>
        <v>3250000</v>
      </c>
      <c r="AY33" s="22">
        <f t="shared" ca="1" si="30"/>
        <v>3250000</v>
      </c>
      <c r="BA33" s="22">
        <f t="shared" ca="1" si="43"/>
        <v>3250000</v>
      </c>
      <c r="BB33" s="22">
        <f t="shared" ca="1" si="33"/>
        <v>0</v>
      </c>
      <c r="BC33" s="22">
        <f t="shared" ca="1" si="34"/>
        <v>0</v>
      </c>
      <c r="BD33" s="22">
        <f t="shared" ca="1" si="35"/>
        <v>0</v>
      </c>
      <c r="BE33" s="22">
        <f t="shared" ca="1" si="36"/>
        <v>0</v>
      </c>
      <c r="BF33" s="22">
        <f t="shared" ca="1" si="37"/>
        <v>0</v>
      </c>
      <c r="BG33" s="22">
        <f t="shared" ca="1" si="38"/>
        <v>0</v>
      </c>
      <c r="BH33" s="22">
        <f t="shared" ca="1" si="39"/>
        <v>0</v>
      </c>
      <c r="BI33" s="22">
        <f t="shared" ca="1" si="40"/>
        <v>0</v>
      </c>
      <c r="BJ33" s="22">
        <f t="shared" ca="1" si="41"/>
        <v>0</v>
      </c>
      <c r="BK33" s="22">
        <f t="shared" ca="1" si="42"/>
        <v>0</v>
      </c>
      <c r="BL33" s="22">
        <f t="shared" ca="1" si="31"/>
        <v>0</v>
      </c>
      <c r="BN33" s="22" t="str" cm="1">
        <f t="array" aca="1" ref="BN33" ca="1">IF(INDEX($A$1:$AL$48,ROW(),BN$16)&gt;0,INDEX($A$1:$AL$48,ROW(),BN$16),"")</f>
        <v/>
      </c>
      <c r="BO33" s="22" t="str" cm="1">
        <f t="array" aca="1" ref="BO33" ca="1">IF(INDEX($A$1:$AL$48,ROW(),BO$16)&gt;0,INDEX($A$1:$AL$48,ROW(),BO$16),"")</f>
        <v/>
      </c>
      <c r="BP33" s="22" t="str" cm="1">
        <f t="array" aca="1" ref="BP33" ca="1">IF(INDEX($A$1:$AL$48,ROW(),BP$16)&gt;0,INDEX($A$1:$AL$48,ROW(),BP$16),"")</f>
        <v/>
      </c>
      <c r="BQ33" s="22" t="str" cm="1">
        <f t="array" aca="1" ref="BQ33" ca="1">IF(INDEX($A$1:$AL$48,ROW(),BQ$16)&gt;0,INDEX($A$1:$AL$48,ROW(),BQ$16),"")</f>
        <v/>
      </c>
      <c r="BR33" s="22" t="str" cm="1">
        <f t="array" aca="1" ref="BR33" ca="1">IF(INDEX($A$1:$AL$48,ROW(),BR$16)&gt;0,INDEX($A$1:$AL$48,ROW(),BR$16),"")</f>
        <v/>
      </c>
      <c r="BS33" s="22" t="str" cm="1">
        <f t="array" aca="1" ref="BS33" ca="1">IF(INDEX($A$1:$AL$48,ROW(),BS$16)&gt;0,INDEX($A$1:$AL$48,ROW(),BS$16),"")</f>
        <v/>
      </c>
      <c r="BT33" s="22" t="str" cm="1">
        <f t="array" aca="1" ref="BT33" ca="1">IF(INDEX($A$1:$AL$48,ROW(),BT$16)&gt;0,INDEX($A$1:$AL$48,ROW(),BT$16),"")</f>
        <v/>
      </c>
      <c r="BU33" s="22" t="str" cm="1">
        <f t="array" aca="1" ref="BU33" ca="1">IF(INDEX($A$1:$AL$48,ROW(),BU$16)&gt;0,INDEX($A$1:$AL$48,ROW(),BU$16),"")</f>
        <v/>
      </c>
      <c r="BV33" s="22" t="str" cm="1">
        <f t="array" aca="1" ref="BV33" ca="1">IF(INDEX($A$1:$AL$48,ROW(),BV$16)&gt;0,INDEX($A$1:$AL$48,ROW(),BV$16),"")</f>
        <v/>
      </c>
      <c r="BW33" s="22" t="str" cm="1">
        <f t="array" aca="1" ref="BW33" ca="1">IF(INDEX($A$1:$AL$48,ROW(),BW$16)&gt;0,INDEX($A$1:$AL$48,ROW(),BW$16),"")</f>
        <v/>
      </c>
      <c r="BX33" s="22" t="str" cm="1">
        <f t="array" aca="1" ref="BX33" ca="1">IF(INDEX($A$1:$AL$48,ROW(),BX$16)&gt;0,INDEX($A$1:$AL$48,ROW(),BX$16),"")</f>
        <v/>
      </c>
      <c r="BY33" s="22" t="str" cm="1">
        <f t="array" aca="1" ref="BY33" ca="1">IF(INDEX($A$1:$AL$48,ROW(),BY$16)&gt;0,INDEX($A$1:$AL$48,ROW(),BY$16),"")</f>
        <v/>
      </c>
      <c r="CA33" s="22" t="str" cm="1">
        <f t="array" aca="1" ref="CA33" ca="1">IF(INDEX($A$1:$AL$48,ROW(),CA$16)&lt;0,INDEX($A$1:$AL$48,ROW(),CA$16),"")</f>
        <v/>
      </c>
      <c r="CB33" s="22" t="str" cm="1">
        <f t="array" aca="1" ref="CB33" ca="1">IF(INDEX($A$1:$AL$48,ROW(),CB$16)&lt;0,INDEX($A$1:$AL$48,ROW(),CB$16),"")</f>
        <v/>
      </c>
      <c r="CC33" s="22" t="str" cm="1">
        <f t="array" aca="1" ref="CC33" ca="1">IF(INDEX($A$1:$AL$48,ROW(),CC$16)&lt;0,INDEX($A$1:$AL$48,ROW(),CC$16),"")</f>
        <v/>
      </c>
      <c r="CD33" s="22" t="str" cm="1">
        <f t="array" aca="1" ref="CD33" ca="1">IF(INDEX($A$1:$AL$48,ROW(),CD$16)&lt;0,INDEX($A$1:$AL$48,ROW(),CD$16),"")</f>
        <v/>
      </c>
      <c r="CE33" s="22" t="str" cm="1">
        <f t="array" aca="1" ref="CE33" ca="1">IF(INDEX($A$1:$AL$48,ROW(),CE$16)&lt;0,INDEX($A$1:$AL$48,ROW(),CE$16),"")</f>
        <v/>
      </c>
      <c r="CF33" s="22" t="str" cm="1">
        <f t="array" aca="1" ref="CF33" ca="1">IF(INDEX($A$1:$AL$48,ROW(),CF$16)&lt;0,INDEX($A$1:$AL$48,ROW(),CF$16),"")</f>
        <v/>
      </c>
      <c r="CG33" s="22" t="str" cm="1">
        <f t="array" aca="1" ref="CG33" ca="1">IF(INDEX($A$1:$AL$48,ROW(),CG$16)&lt;0,INDEX($A$1:$AL$48,ROW(),CG$16),"")</f>
        <v/>
      </c>
      <c r="CH33" s="22" t="str" cm="1">
        <f t="array" aca="1" ref="CH33" ca="1">IF(INDEX($A$1:$AL$48,ROW(),CH$16)&lt;0,INDEX($A$1:$AL$48,ROW(),CH$16),"")</f>
        <v/>
      </c>
      <c r="CI33" s="22" t="str" cm="1">
        <f t="array" aca="1" ref="CI33" ca="1">IF(INDEX($A$1:$AL$48,ROW(),CI$16)&lt;0,INDEX($A$1:$AL$48,ROW(),CI$16),"")</f>
        <v/>
      </c>
      <c r="CJ33" s="22" t="str" cm="1">
        <f t="array" aca="1" ref="CJ33" ca="1">IF(INDEX($A$1:$AL$48,ROW(),CJ$16)&lt;0,INDEX($A$1:$AL$48,ROW(),CJ$16),"")</f>
        <v/>
      </c>
      <c r="CK33" s="22" t="str" cm="1">
        <f t="array" aca="1" ref="CK33" ca="1">IF(INDEX($A$1:$AL$48,ROW(),CK$16)&lt;0,INDEX($A$1:$AL$48,ROW(),CK$16),"")</f>
        <v/>
      </c>
      <c r="CL33" s="22" t="str" cm="1">
        <f t="array" aca="1" ref="CL33" ca="1">IF(INDEX($A$1:$AL$48,ROW(),CL$16)&lt;0,INDEX($A$1:$AL$48,ROW(),CL$16),"")</f>
        <v/>
      </c>
    </row>
    <row r="34" spans="1:90" s="2" customFormat="1" ht="15.75" x14ac:dyDescent="0.4">
      <c r="A34" s="5">
        <v>17</v>
      </c>
      <c r="B34" s="17">
        <f t="shared" ca="1" si="17"/>
        <v>0</v>
      </c>
      <c r="C34" s="18"/>
      <c r="D34" s="26"/>
      <c r="E34" s="23">
        <f ca="1">IF(OR(MONTH(DATE($B$1,E$1,$A34))&lt;&gt;E$1,_xlfn.XLOOKUP(DATE($B$1,E$1,$A34),_syukujitsu[国民の祝日・休日月日],_syukujitsu[国民の祝日・休日名称],"XXX",0,1)&lt;&gt;"XXX",WEEKDAY(DATE($B$1,E$1,$A34),2)&gt;5,_xlfn.XLOOKUP(DATE($B$1,E$1,$A34),_休業日[休場日],_休業日[名称],"XXX",0,1)&lt;&gt;"XXX"),"",SUMIFS(_SBI[受渡金額/決済損益],_SBI[決済日],DATE(デイトレ集計2025!$B$1,デイトレ集計2025!E$1,デイトレ集計2025!$A34),_SBI[取引],"信用返済*"))</f>
        <v>0</v>
      </c>
      <c r="F34" s="18"/>
      <c r="G34" s="26"/>
      <c r="H34" s="23">
        <f ca="1">IF(OR(MONTH(DATE($B$1,H$1,$A34))&lt;&gt;H$1,_xlfn.XLOOKUP(DATE($B$1,H$1,$A34),_syukujitsu[国民の祝日・休日月日],_syukujitsu[国民の祝日・休日名称],"XXX",0,1)&lt;&gt;"XXX",WEEKDAY(DATE($B$1,H$1,$A34),2)&gt;5,_xlfn.XLOOKUP(DATE($B$1,H$1,$A34),_休業日[休場日],_休業日[名称],"XXX",0,1)&lt;&gt;"XXX"),"",SUMIFS(_SBI[受渡金額/決済損益],_SBI[決済日],DATE(デイトレ集計2025!$B$1,デイトレ集計2025!H$1,デイトレ集計2025!$A34),_SBI[取引],"信用返済*"))</f>
        <v>0</v>
      </c>
      <c r="I34" s="18"/>
      <c r="J34" s="26"/>
      <c r="K34" s="23">
        <f ca="1">IF(OR(MONTH(DATE($B$1,K$1,$A34))&lt;&gt;K$1,_xlfn.XLOOKUP(DATE($B$1,K$1,$A34),_syukujitsu[国民の祝日・休日月日],_syukujitsu[国民の祝日・休日名称],"XXX",0,1)&lt;&gt;"XXX",WEEKDAY(DATE($B$1,K$1,$A34),2)&gt;5,_xlfn.XLOOKUP(DATE($B$1,K$1,$A34),_休業日[休場日],_休業日[名称],"XXX",0,1)&lt;&gt;"XXX"),"",SUMIFS(_SBI[受渡金額/決済損益],_SBI[決済日],DATE(デイトレ集計2025!$B$1,デイトレ集計2025!K$1,デイトレ集計2025!$A34),_SBI[取引],"信用返済*"))</f>
        <v>0</v>
      </c>
      <c r="L34" s="18"/>
      <c r="M34" s="26"/>
      <c r="N34" s="23">
        <f ca="1">IF(OR(MONTH(DATE($B$1,N$1,$A34))&lt;&gt;N$1,_xlfn.XLOOKUP(DATE($B$1,N$1,$A34),_syukujitsu[国民の祝日・休日月日],_syukujitsu[国民の祝日・休日名称],"XXX",0,1)&lt;&gt;"XXX",WEEKDAY(DATE($B$1,N$1,$A34),2)&gt;5,_xlfn.XLOOKUP(DATE($B$1,N$1,$A34),_休業日[休場日],_休業日[名称],"XXX",0,1)&lt;&gt;"XXX"),"",SUMIFS(_SBI[受渡金額/決済損益],_SBI[決済日],DATE(デイトレ集計2025!$B$1,デイトレ集計2025!N$1,デイトレ集計2025!$A34),_SBI[取引],"信用返済*"))</f>
        <v>0</v>
      </c>
      <c r="O34" s="18"/>
      <c r="P34" s="26"/>
      <c r="Q34" s="23" t="str">
        <f ca="1">IF(OR(MONTH(DATE($B$1,Q$1,$A34))&lt;&gt;Q$1,_xlfn.XLOOKUP(DATE($B$1,Q$1,$A34),_syukujitsu[国民の祝日・休日月日],_syukujitsu[国民の祝日・休日名称],"XXX",0,1)&lt;&gt;"XXX",WEEKDAY(DATE($B$1,Q$1,$A34),2)&gt;5,_xlfn.XLOOKUP(DATE($B$1,Q$1,$A34),_休業日[休場日],_休業日[名称],"XXX",0,1)&lt;&gt;"XXX"),"",SUMIFS(_SBI[受渡金額/決済損益],_SBI[決済日],DATE(デイトレ集計2025!$B$1,デイトレ集計2025!Q$1,デイトレ集計2025!$A34),_SBI[取引],"信用返済*"))</f>
        <v/>
      </c>
      <c r="R34" s="18"/>
      <c r="S34" s="26"/>
      <c r="T34" s="23">
        <f ca="1">IF(OR(MONTH(DATE($B$1,T$1,$A34))&lt;&gt;T$1,_xlfn.XLOOKUP(DATE($B$1,T$1,$A34),_syukujitsu[国民の祝日・休日月日],_syukujitsu[国民の祝日・休日名称],"XXX",0,1)&lt;&gt;"XXX",WEEKDAY(DATE($B$1,T$1,$A34),2)&gt;5,_xlfn.XLOOKUP(DATE($B$1,T$1,$A34),_休業日[休場日],_休業日[名称],"XXX",0,1)&lt;&gt;"XXX"),"",SUMIFS(_SBI[受渡金額/決済損益],_SBI[決済日],DATE(デイトレ集計2025!$B$1,デイトレ集計2025!T$1,デイトレ集計2025!$A34),_SBI[取引],"信用返済*"))</f>
        <v>0</v>
      </c>
      <c r="U34" s="18"/>
      <c r="V34" s="26"/>
      <c r="W34" s="23">
        <f ca="1">IF(OR(MONTH(DATE($B$1,W$1,$A34))&lt;&gt;W$1,_xlfn.XLOOKUP(DATE($B$1,W$1,$A34),_syukujitsu[国民の祝日・休日月日],_syukujitsu[国民の祝日・休日名称],"XXX",0,1)&lt;&gt;"XXX",WEEKDAY(DATE($B$1,W$1,$A34),2)&gt;5,_xlfn.XLOOKUP(DATE($B$1,W$1,$A34),_休業日[休場日],_休業日[名称],"XXX",0,1)&lt;&gt;"XXX"),"",SUMIFS(_SBI[受渡金額/決済損益],_SBI[決済日],DATE(デイトレ集計2025!$B$1,デイトレ集計2025!W$1,デイトレ集計2025!$A34),_SBI[取引],"信用返済*"))</f>
        <v>0</v>
      </c>
      <c r="X34" s="18"/>
      <c r="Y34" s="26"/>
      <c r="Z34" s="23" t="str">
        <f ca="1">IF(OR(MONTH(DATE($B$1,Z$1,$A34))&lt;&gt;Z$1,_xlfn.XLOOKUP(DATE($B$1,Z$1,$A34),_syukujitsu[国民の祝日・休日月日],_syukujitsu[国民の祝日・休日名称],"XXX",0,1)&lt;&gt;"XXX",WEEKDAY(DATE($B$1,Z$1,$A34),2)&gt;5,_xlfn.XLOOKUP(DATE($B$1,Z$1,$A34),_休業日[休場日],_休業日[名称],"XXX",0,1)&lt;&gt;"XXX"),"",SUMIFS(_SBI[受渡金額/決済損益],_SBI[決済日],DATE(デイトレ集計2025!$B$1,デイトレ集計2025!Z$1,デイトレ集計2025!$A34),_SBI[取引],"信用返済*"))</f>
        <v/>
      </c>
      <c r="AA34" s="18"/>
      <c r="AB34" s="26"/>
      <c r="AC34" s="23">
        <f ca="1">IF(OR(MONTH(DATE($B$1,AC$1,$A34))&lt;&gt;AC$1,_xlfn.XLOOKUP(DATE($B$1,AC$1,$A34),_syukujitsu[国民の祝日・休日月日],_syukujitsu[国民の祝日・休日名称],"XXX",0,1)&lt;&gt;"XXX",WEEKDAY(DATE($B$1,AC$1,$A34),2)&gt;5,_xlfn.XLOOKUP(DATE($B$1,AC$1,$A34),_休業日[休場日],_休業日[名称],"XXX",0,1)&lt;&gt;"XXX"),"",SUMIFS(_SBI[受渡金額/決済損益],_SBI[決済日],DATE(デイトレ集計2025!$B$1,デイトレ集計2025!AC$1,デイトレ集計2025!$A34),_SBI[取引],"信用返済*"))</f>
        <v>0</v>
      </c>
      <c r="AD34" s="18"/>
      <c r="AE34" s="26"/>
      <c r="AF34" s="23">
        <f ca="1">IF(OR(MONTH(DATE($B$1,AF$1,$A34))&lt;&gt;AF$1,_xlfn.XLOOKUP(DATE($B$1,AF$1,$A34),_syukujitsu[国民の祝日・休日月日],_syukujitsu[国民の祝日・休日名称],"XXX",0,1)&lt;&gt;"XXX",WEEKDAY(DATE($B$1,AF$1,$A34),2)&gt;5,_xlfn.XLOOKUP(DATE($B$1,AF$1,$A34),_休業日[休場日],_休業日[名称],"XXX",0,1)&lt;&gt;"XXX"),"",SUMIFS(_SBI[受渡金額/決済損益],_SBI[決済日],DATE(デイトレ集計2025!$B$1,デイトレ集計2025!AF$1,デイトレ集計2025!$A34),_SBI[取引],"信用返済*"))</f>
        <v>0</v>
      </c>
      <c r="AG34" s="18"/>
      <c r="AH34" s="26"/>
      <c r="AI34" s="23">
        <f ca="1">IF(OR(MONTH(DATE($B$1,AI$1,$A34))&lt;&gt;AI$1,_xlfn.XLOOKUP(DATE($B$1,AI$1,$A34),_syukujitsu[国民の祝日・休日月日],_syukujitsu[国民の祝日・休日名称],"XXX",0,1)&lt;&gt;"XXX",WEEKDAY(DATE($B$1,AI$1,$A34),2)&gt;5,_xlfn.XLOOKUP(DATE($B$1,AI$1,$A34),_休業日[休場日],_休業日[名称],"XXX",0,1)&lt;&gt;"XXX"),"",SUMIFS(_SBI[受渡金額/決済損益],_SBI[決済日],DATE(デイトレ集計2025!$B$1,デイトレ集計2025!AI$1,デイトレ集計2025!$A34),_SBI[取引],"信用返済*"))</f>
        <v>0</v>
      </c>
      <c r="AJ34" s="18"/>
      <c r="AK34" s="26"/>
      <c r="AL34" s="26">
        <f ca="1">IF(OR(MONTH(DATE($B$1,AL$1,$A34))&lt;&gt;AL$1,_xlfn.XLOOKUP(DATE($B$1,AL$1,$A34),_syukujitsu[国民の祝日・休日月日],_syukujitsu[国民の祝日・休日名称],"XXX",0,1)&lt;&gt;"XXX",WEEKDAY(DATE($B$1,AL$1,$A34),2)&gt;5,_xlfn.XLOOKUP(DATE($B$1,AL$1,$A34),_休業日[休場日],_休業日[名称],"XXX",0,1)&lt;&gt;"XXX"),"",SUMIFS(_SBI[受渡金額/決済損益],_SBI[決済日],DATE(デイトレ集計2025!$B$1,デイトレ集計2025!AL$1,デイトレ集計2025!$A34),_SBI[取引],"信用返済*"))</f>
        <v>0</v>
      </c>
      <c r="AN34" s="22">
        <f t="shared" ca="1" si="20"/>
        <v>3250000</v>
      </c>
      <c r="AO34" s="22">
        <f t="shared" ca="1" si="21"/>
        <v>3250000</v>
      </c>
      <c r="AP34" s="22">
        <f t="shared" ca="1" si="22"/>
        <v>3250000</v>
      </c>
      <c r="AQ34" s="22">
        <f t="shared" ca="1" si="23"/>
        <v>3250000</v>
      </c>
      <c r="AR34" s="22">
        <f t="shared" ca="1" si="24"/>
        <v>3250000</v>
      </c>
      <c r="AS34" s="22">
        <f t="shared" ca="1" si="25"/>
        <v>3250000</v>
      </c>
      <c r="AT34" s="22">
        <f t="shared" ca="1" si="26"/>
        <v>3250000</v>
      </c>
      <c r="AU34" s="22">
        <f t="shared" ca="1" si="32"/>
        <v>3250000</v>
      </c>
      <c r="AV34" s="22">
        <f t="shared" ca="1" si="27"/>
        <v>3250000</v>
      </c>
      <c r="AW34" s="22">
        <f t="shared" ca="1" si="28"/>
        <v>3250000</v>
      </c>
      <c r="AX34" s="22">
        <f t="shared" ca="1" si="29"/>
        <v>3250000</v>
      </c>
      <c r="AY34" s="22">
        <f t="shared" ca="1" si="30"/>
        <v>3250000</v>
      </c>
      <c r="BA34" s="22">
        <f t="shared" ca="1" si="43"/>
        <v>3250000</v>
      </c>
      <c r="BB34" s="22">
        <f t="shared" ca="1" si="33"/>
        <v>0</v>
      </c>
      <c r="BC34" s="22">
        <f t="shared" ca="1" si="34"/>
        <v>0</v>
      </c>
      <c r="BD34" s="22">
        <f t="shared" ca="1" si="35"/>
        <v>0</v>
      </c>
      <c r="BE34" s="22">
        <f t="shared" ca="1" si="36"/>
        <v>0</v>
      </c>
      <c r="BF34" s="22">
        <f t="shared" ca="1" si="37"/>
        <v>0</v>
      </c>
      <c r="BG34" s="22">
        <f t="shared" ca="1" si="38"/>
        <v>0</v>
      </c>
      <c r="BH34" s="22">
        <f t="shared" ca="1" si="39"/>
        <v>0</v>
      </c>
      <c r="BI34" s="22">
        <f t="shared" ca="1" si="40"/>
        <v>0</v>
      </c>
      <c r="BJ34" s="22">
        <f t="shared" ca="1" si="41"/>
        <v>0</v>
      </c>
      <c r="BK34" s="22">
        <f t="shared" ca="1" si="42"/>
        <v>0</v>
      </c>
      <c r="BL34" s="22">
        <f t="shared" ca="1" si="31"/>
        <v>0</v>
      </c>
      <c r="BN34" s="22" t="str" cm="1">
        <f t="array" aca="1" ref="BN34" ca="1">IF(INDEX($A$1:$AL$48,ROW(),BN$16)&gt;0,INDEX($A$1:$AL$48,ROW(),BN$16),"")</f>
        <v/>
      </c>
      <c r="BO34" s="22" t="str" cm="1">
        <f t="array" aca="1" ref="BO34" ca="1">IF(INDEX($A$1:$AL$48,ROW(),BO$16)&gt;0,INDEX($A$1:$AL$48,ROW(),BO$16),"")</f>
        <v/>
      </c>
      <c r="BP34" s="22" t="str" cm="1">
        <f t="array" aca="1" ref="BP34" ca="1">IF(INDEX($A$1:$AL$48,ROW(),BP$16)&gt;0,INDEX($A$1:$AL$48,ROW(),BP$16),"")</f>
        <v/>
      </c>
      <c r="BQ34" s="22" t="str" cm="1">
        <f t="array" aca="1" ref="BQ34" ca="1">IF(INDEX($A$1:$AL$48,ROW(),BQ$16)&gt;0,INDEX($A$1:$AL$48,ROW(),BQ$16),"")</f>
        <v/>
      </c>
      <c r="BR34" s="22" t="str" cm="1">
        <f t="array" aca="1" ref="BR34" ca="1">IF(INDEX($A$1:$AL$48,ROW(),BR$16)&gt;0,INDEX($A$1:$AL$48,ROW(),BR$16),"")</f>
        <v/>
      </c>
      <c r="BS34" s="22" t="str" cm="1">
        <f t="array" aca="1" ref="BS34" ca="1">IF(INDEX($A$1:$AL$48,ROW(),BS$16)&gt;0,INDEX($A$1:$AL$48,ROW(),BS$16),"")</f>
        <v/>
      </c>
      <c r="BT34" s="22" t="str" cm="1">
        <f t="array" aca="1" ref="BT34" ca="1">IF(INDEX($A$1:$AL$48,ROW(),BT$16)&gt;0,INDEX($A$1:$AL$48,ROW(),BT$16),"")</f>
        <v/>
      </c>
      <c r="BU34" s="22" t="str" cm="1">
        <f t="array" aca="1" ref="BU34" ca="1">IF(INDEX($A$1:$AL$48,ROW(),BU$16)&gt;0,INDEX($A$1:$AL$48,ROW(),BU$16),"")</f>
        <v/>
      </c>
      <c r="BV34" s="22" t="str" cm="1">
        <f t="array" aca="1" ref="BV34" ca="1">IF(INDEX($A$1:$AL$48,ROW(),BV$16)&gt;0,INDEX($A$1:$AL$48,ROW(),BV$16),"")</f>
        <v/>
      </c>
      <c r="BW34" s="22" t="str" cm="1">
        <f t="array" aca="1" ref="BW34" ca="1">IF(INDEX($A$1:$AL$48,ROW(),BW$16)&gt;0,INDEX($A$1:$AL$48,ROW(),BW$16),"")</f>
        <v/>
      </c>
      <c r="BX34" s="22" t="str" cm="1">
        <f t="array" aca="1" ref="BX34" ca="1">IF(INDEX($A$1:$AL$48,ROW(),BX$16)&gt;0,INDEX($A$1:$AL$48,ROW(),BX$16),"")</f>
        <v/>
      </c>
      <c r="BY34" s="22" t="str" cm="1">
        <f t="array" aca="1" ref="BY34" ca="1">IF(INDEX($A$1:$AL$48,ROW(),BY$16)&gt;0,INDEX($A$1:$AL$48,ROW(),BY$16),"")</f>
        <v/>
      </c>
      <c r="CA34" s="22" t="str" cm="1">
        <f t="array" aca="1" ref="CA34" ca="1">IF(INDEX($A$1:$AL$48,ROW(),CA$16)&lt;0,INDEX($A$1:$AL$48,ROW(),CA$16),"")</f>
        <v/>
      </c>
      <c r="CB34" s="22" t="str" cm="1">
        <f t="array" aca="1" ref="CB34" ca="1">IF(INDEX($A$1:$AL$48,ROW(),CB$16)&lt;0,INDEX($A$1:$AL$48,ROW(),CB$16),"")</f>
        <v/>
      </c>
      <c r="CC34" s="22" t="str" cm="1">
        <f t="array" aca="1" ref="CC34" ca="1">IF(INDEX($A$1:$AL$48,ROW(),CC$16)&lt;0,INDEX($A$1:$AL$48,ROW(),CC$16),"")</f>
        <v/>
      </c>
      <c r="CD34" s="22" t="str" cm="1">
        <f t="array" aca="1" ref="CD34" ca="1">IF(INDEX($A$1:$AL$48,ROW(),CD$16)&lt;0,INDEX($A$1:$AL$48,ROW(),CD$16),"")</f>
        <v/>
      </c>
      <c r="CE34" s="22" t="str" cm="1">
        <f t="array" aca="1" ref="CE34" ca="1">IF(INDEX($A$1:$AL$48,ROW(),CE$16)&lt;0,INDEX($A$1:$AL$48,ROW(),CE$16),"")</f>
        <v/>
      </c>
      <c r="CF34" s="22" t="str" cm="1">
        <f t="array" aca="1" ref="CF34" ca="1">IF(INDEX($A$1:$AL$48,ROW(),CF$16)&lt;0,INDEX($A$1:$AL$48,ROW(),CF$16),"")</f>
        <v/>
      </c>
      <c r="CG34" s="22" t="str" cm="1">
        <f t="array" aca="1" ref="CG34" ca="1">IF(INDEX($A$1:$AL$48,ROW(),CG$16)&lt;0,INDEX($A$1:$AL$48,ROW(),CG$16),"")</f>
        <v/>
      </c>
      <c r="CH34" s="22" t="str" cm="1">
        <f t="array" aca="1" ref="CH34" ca="1">IF(INDEX($A$1:$AL$48,ROW(),CH$16)&lt;0,INDEX($A$1:$AL$48,ROW(),CH$16),"")</f>
        <v/>
      </c>
      <c r="CI34" s="22" t="str" cm="1">
        <f t="array" aca="1" ref="CI34" ca="1">IF(INDEX($A$1:$AL$48,ROW(),CI$16)&lt;0,INDEX($A$1:$AL$48,ROW(),CI$16),"")</f>
        <v/>
      </c>
      <c r="CJ34" s="22" t="str" cm="1">
        <f t="array" aca="1" ref="CJ34" ca="1">IF(INDEX($A$1:$AL$48,ROW(),CJ$16)&lt;0,INDEX($A$1:$AL$48,ROW(),CJ$16),"")</f>
        <v/>
      </c>
      <c r="CK34" s="22" t="str" cm="1">
        <f t="array" aca="1" ref="CK34" ca="1">IF(INDEX($A$1:$AL$48,ROW(),CK$16)&lt;0,INDEX($A$1:$AL$48,ROW(),CK$16),"")</f>
        <v/>
      </c>
      <c r="CL34" s="22" t="str" cm="1">
        <f t="array" aca="1" ref="CL34" ca="1">IF(INDEX($A$1:$AL$48,ROW(),CL$16)&lt;0,INDEX($A$1:$AL$48,ROW(),CL$16),"")</f>
        <v/>
      </c>
    </row>
    <row r="35" spans="1:90" s="2" customFormat="1" ht="15.75" x14ac:dyDescent="0.4">
      <c r="A35" s="5">
        <v>18</v>
      </c>
      <c r="B35" s="17">
        <f t="shared" ca="1" si="17"/>
        <v>0</v>
      </c>
      <c r="C35" s="18"/>
      <c r="D35" s="26"/>
      <c r="E35" s="23" t="str">
        <f ca="1">IF(OR(MONTH(DATE($B$1,E$1,$A35))&lt;&gt;E$1,_xlfn.XLOOKUP(DATE($B$1,E$1,$A35),_syukujitsu[国民の祝日・休日月日],_syukujitsu[国民の祝日・休日名称],"XXX",0,1)&lt;&gt;"XXX",WEEKDAY(DATE($B$1,E$1,$A35),2)&gt;5,_xlfn.XLOOKUP(DATE($B$1,E$1,$A35),_休業日[休場日],_休業日[名称],"XXX",0,1)&lt;&gt;"XXX"),"",SUMIFS(_SBI[受渡金額/決済損益],_SBI[決済日],DATE(デイトレ集計2025!$B$1,デイトレ集計2025!E$1,デイトレ集計2025!$A35),_SBI[取引],"信用返済*"))</f>
        <v/>
      </c>
      <c r="F35" s="18"/>
      <c r="G35" s="26"/>
      <c r="H35" s="23">
        <f ca="1">IF(OR(MONTH(DATE($B$1,H$1,$A35))&lt;&gt;H$1,_xlfn.XLOOKUP(DATE($B$1,H$1,$A35),_syukujitsu[国民の祝日・休日月日],_syukujitsu[国民の祝日・休日名称],"XXX",0,1)&lt;&gt;"XXX",WEEKDAY(DATE($B$1,H$1,$A35),2)&gt;5,_xlfn.XLOOKUP(DATE($B$1,H$1,$A35),_休業日[休場日],_休業日[名称],"XXX",0,1)&lt;&gt;"XXX"),"",SUMIFS(_SBI[受渡金額/決済損益],_SBI[決済日],DATE(デイトレ集計2025!$B$1,デイトレ集計2025!H$1,デイトレ集計2025!$A35),_SBI[取引],"信用返済*"))</f>
        <v>0</v>
      </c>
      <c r="I35" s="18"/>
      <c r="J35" s="26"/>
      <c r="K35" s="23">
        <f ca="1">IF(OR(MONTH(DATE($B$1,K$1,$A35))&lt;&gt;K$1,_xlfn.XLOOKUP(DATE($B$1,K$1,$A35),_syukujitsu[国民の祝日・休日月日],_syukujitsu[国民の祝日・休日名称],"XXX",0,1)&lt;&gt;"XXX",WEEKDAY(DATE($B$1,K$1,$A35),2)&gt;5,_xlfn.XLOOKUP(DATE($B$1,K$1,$A35),_休業日[休場日],_休業日[名称],"XXX",0,1)&lt;&gt;"XXX"),"",SUMIFS(_SBI[受渡金額/決済損益],_SBI[決済日],DATE(デイトレ集計2025!$B$1,デイトレ集計2025!K$1,デイトレ集計2025!$A35),_SBI[取引],"信用返済*"))</f>
        <v>0</v>
      </c>
      <c r="L35" s="18"/>
      <c r="M35" s="26"/>
      <c r="N35" s="23">
        <f ca="1">IF(OR(MONTH(DATE($B$1,N$1,$A35))&lt;&gt;N$1,_xlfn.XLOOKUP(DATE($B$1,N$1,$A35),_syukujitsu[国民の祝日・休日月日],_syukujitsu[国民の祝日・休日名称],"XXX",0,1)&lt;&gt;"XXX",WEEKDAY(DATE($B$1,N$1,$A35),2)&gt;5,_xlfn.XLOOKUP(DATE($B$1,N$1,$A35),_休業日[休場日],_休業日[名称],"XXX",0,1)&lt;&gt;"XXX"),"",SUMIFS(_SBI[受渡金額/決済損益],_SBI[決済日],DATE(デイトレ集計2025!$B$1,デイトレ集計2025!N$1,デイトレ集計2025!$A35),_SBI[取引],"信用返済*"))</f>
        <v>0</v>
      </c>
      <c r="O35" s="18"/>
      <c r="P35" s="26"/>
      <c r="Q35" s="23" t="str">
        <f ca="1">IF(OR(MONTH(DATE($B$1,Q$1,$A35))&lt;&gt;Q$1,_xlfn.XLOOKUP(DATE($B$1,Q$1,$A35),_syukujitsu[国民の祝日・休日月日],_syukujitsu[国民の祝日・休日名称],"XXX",0,1)&lt;&gt;"XXX",WEEKDAY(DATE($B$1,Q$1,$A35),2)&gt;5,_xlfn.XLOOKUP(DATE($B$1,Q$1,$A35),_休業日[休場日],_休業日[名称],"XXX",0,1)&lt;&gt;"XXX"),"",SUMIFS(_SBI[受渡金額/決済損益],_SBI[決済日],DATE(デイトレ集計2025!$B$1,デイトレ集計2025!Q$1,デイトレ集計2025!$A35),_SBI[取引],"信用返済*"))</f>
        <v/>
      </c>
      <c r="R35" s="18"/>
      <c r="S35" s="26"/>
      <c r="T35" s="23">
        <f ca="1">IF(OR(MONTH(DATE($B$1,T$1,$A35))&lt;&gt;T$1,_xlfn.XLOOKUP(DATE($B$1,T$1,$A35),_syukujitsu[国民の祝日・休日月日],_syukujitsu[国民の祝日・休日名称],"XXX",0,1)&lt;&gt;"XXX",WEEKDAY(DATE($B$1,T$1,$A35),2)&gt;5,_xlfn.XLOOKUP(DATE($B$1,T$1,$A35),_休業日[休場日],_休業日[名称],"XXX",0,1)&lt;&gt;"XXX"),"",SUMIFS(_SBI[受渡金額/決済損益],_SBI[決済日],DATE(デイトレ集計2025!$B$1,デイトレ集計2025!T$1,デイトレ集計2025!$A35),_SBI[取引],"信用返済*"))</f>
        <v>0</v>
      </c>
      <c r="U35" s="18"/>
      <c r="V35" s="26"/>
      <c r="W35" s="23">
        <f ca="1">IF(OR(MONTH(DATE($B$1,W$1,$A35))&lt;&gt;W$1,_xlfn.XLOOKUP(DATE($B$1,W$1,$A35),_syukujitsu[国民の祝日・休日月日],_syukujitsu[国民の祝日・休日名称],"XXX",0,1)&lt;&gt;"XXX",WEEKDAY(DATE($B$1,W$1,$A35),2)&gt;5,_xlfn.XLOOKUP(DATE($B$1,W$1,$A35),_休業日[休場日],_休業日[名称],"XXX",0,1)&lt;&gt;"XXX"),"",SUMIFS(_SBI[受渡金額/決済損益],_SBI[決済日],DATE(デイトレ集計2025!$B$1,デイトレ集計2025!W$1,デイトレ集計2025!$A35),_SBI[取引],"信用返済*"))</f>
        <v>0</v>
      </c>
      <c r="X35" s="18"/>
      <c r="Y35" s="26"/>
      <c r="Z35" s="23">
        <f ca="1">IF(OR(MONTH(DATE($B$1,Z$1,$A35))&lt;&gt;Z$1,_xlfn.XLOOKUP(DATE($B$1,Z$1,$A35),_syukujitsu[国民の祝日・休日月日],_syukujitsu[国民の祝日・休日名称],"XXX",0,1)&lt;&gt;"XXX",WEEKDAY(DATE($B$1,Z$1,$A35),2)&gt;5,_xlfn.XLOOKUP(DATE($B$1,Z$1,$A35),_休業日[休場日],_休業日[名称],"XXX",0,1)&lt;&gt;"XXX"),"",SUMIFS(_SBI[受渡金額/決済損益],_SBI[決済日],DATE(デイトレ集計2025!$B$1,デイトレ集計2025!Z$1,デイトレ集計2025!$A35),_SBI[取引],"信用返済*"))</f>
        <v>0</v>
      </c>
      <c r="AA35" s="18"/>
      <c r="AB35" s="26"/>
      <c r="AC35" s="23">
        <f ca="1">IF(OR(MONTH(DATE($B$1,AC$1,$A35))&lt;&gt;AC$1,_xlfn.XLOOKUP(DATE($B$1,AC$1,$A35),_syukujitsu[国民の祝日・休日月日],_syukujitsu[国民の祝日・休日名称],"XXX",0,1)&lt;&gt;"XXX",WEEKDAY(DATE($B$1,AC$1,$A35),2)&gt;5,_xlfn.XLOOKUP(DATE($B$1,AC$1,$A35),_休業日[休場日],_休業日[名称],"XXX",0,1)&lt;&gt;"XXX"),"",SUMIFS(_SBI[受渡金額/決済損益],_SBI[決済日],DATE(デイトレ集計2025!$B$1,デイトレ集計2025!AC$1,デイトレ集計2025!$A35),_SBI[取引],"信用返済*"))</f>
        <v>0</v>
      </c>
      <c r="AD35" s="18"/>
      <c r="AE35" s="26"/>
      <c r="AF35" s="23" t="str">
        <f ca="1">IF(OR(MONTH(DATE($B$1,AF$1,$A35))&lt;&gt;AF$1,_xlfn.XLOOKUP(DATE($B$1,AF$1,$A35),_syukujitsu[国民の祝日・休日月日],_syukujitsu[国民の祝日・休日名称],"XXX",0,1)&lt;&gt;"XXX",WEEKDAY(DATE($B$1,AF$1,$A35),2)&gt;5,_xlfn.XLOOKUP(DATE($B$1,AF$1,$A35),_休業日[休場日],_休業日[名称],"XXX",0,1)&lt;&gt;"XXX"),"",SUMIFS(_SBI[受渡金額/決済損益],_SBI[決済日],DATE(デイトレ集計2025!$B$1,デイトレ集計2025!AF$1,デイトレ集計2025!$A35),_SBI[取引],"信用返済*"))</f>
        <v/>
      </c>
      <c r="AG35" s="18"/>
      <c r="AH35" s="26"/>
      <c r="AI35" s="23">
        <f ca="1">IF(OR(MONTH(DATE($B$1,AI$1,$A35))&lt;&gt;AI$1,_xlfn.XLOOKUP(DATE($B$1,AI$1,$A35),_syukujitsu[国民の祝日・休日月日],_syukujitsu[国民の祝日・休日名称],"XXX",0,1)&lt;&gt;"XXX",WEEKDAY(DATE($B$1,AI$1,$A35),2)&gt;5,_xlfn.XLOOKUP(DATE($B$1,AI$1,$A35),_休業日[休場日],_休業日[名称],"XXX",0,1)&lt;&gt;"XXX"),"",SUMIFS(_SBI[受渡金額/決済損益],_SBI[決済日],DATE(デイトレ集計2025!$B$1,デイトレ集計2025!AI$1,デイトレ集計2025!$A35),_SBI[取引],"信用返済*"))</f>
        <v>0</v>
      </c>
      <c r="AJ35" s="18"/>
      <c r="AK35" s="26"/>
      <c r="AL35" s="26">
        <f ca="1">IF(OR(MONTH(DATE($B$1,AL$1,$A35))&lt;&gt;AL$1,_xlfn.XLOOKUP(DATE($B$1,AL$1,$A35),_syukujitsu[国民の祝日・休日月日],_syukujitsu[国民の祝日・休日名称],"XXX",0,1)&lt;&gt;"XXX",WEEKDAY(DATE($B$1,AL$1,$A35),2)&gt;5,_xlfn.XLOOKUP(DATE($B$1,AL$1,$A35),_休業日[休場日],_休業日[名称],"XXX",0,1)&lt;&gt;"XXX"),"",SUMIFS(_SBI[受渡金額/決済損益],_SBI[決済日],DATE(デイトレ集計2025!$B$1,デイトレ集計2025!AL$1,デイトレ集計2025!$A35),_SBI[取引],"信用返済*"))</f>
        <v>0</v>
      </c>
      <c r="AN35" s="22">
        <f t="shared" ca="1" si="20"/>
        <v>3250000</v>
      </c>
      <c r="AO35" s="22">
        <f t="shared" ca="1" si="21"/>
        <v>3250000</v>
      </c>
      <c r="AP35" s="22">
        <f t="shared" ca="1" si="22"/>
        <v>3250000</v>
      </c>
      <c r="AQ35" s="22">
        <f t="shared" ca="1" si="23"/>
        <v>3250000</v>
      </c>
      <c r="AR35" s="22">
        <f t="shared" ca="1" si="24"/>
        <v>3250000</v>
      </c>
      <c r="AS35" s="22">
        <f t="shared" ca="1" si="25"/>
        <v>3250000</v>
      </c>
      <c r="AT35" s="22">
        <f t="shared" ca="1" si="26"/>
        <v>3250000</v>
      </c>
      <c r="AU35" s="22">
        <f t="shared" ca="1" si="32"/>
        <v>3250000</v>
      </c>
      <c r="AV35" s="22">
        <f t="shared" ca="1" si="27"/>
        <v>3250000</v>
      </c>
      <c r="AW35" s="22">
        <f t="shared" ca="1" si="28"/>
        <v>3250000</v>
      </c>
      <c r="AX35" s="22">
        <f t="shared" ca="1" si="29"/>
        <v>3250000</v>
      </c>
      <c r="AY35" s="22">
        <f t="shared" ca="1" si="30"/>
        <v>3250000</v>
      </c>
      <c r="BA35" s="22">
        <f t="shared" ca="1" si="43"/>
        <v>3250000</v>
      </c>
      <c r="BB35" s="22">
        <f t="shared" ca="1" si="33"/>
        <v>0</v>
      </c>
      <c r="BC35" s="22">
        <f t="shared" ca="1" si="34"/>
        <v>0</v>
      </c>
      <c r="BD35" s="22">
        <f t="shared" ca="1" si="35"/>
        <v>0</v>
      </c>
      <c r="BE35" s="22">
        <f t="shared" ca="1" si="36"/>
        <v>0</v>
      </c>
      <c r="BF35" s="22">
        <f t="shared" ca="1" si="37"/>
        <v>0</v>
      </c>
      <c r="BG35" s="22">
        <f t="shared" ca="1" si="38"/>
        <v>0</v>
      </c>
      <c r="BH35" s="22">
        <f t="shared" ca="1" si="39"/>
        <v>0</v>
      </c>
      <c r="BI35" s="22">
        <f t="shared" ca="1" si="40"/>
        <v>0</v>
      </c>
      <c r="BJ35" s="22">
        <f t="shared" ca="1" si="41"/>
        <v>0</v>
      </c>
      <c r="BK35" s="22">
        <f t="shared" ca="1" si="42"/>
        <v>0</v>
      </c>
      <c r="BL35" s="22">
        <f t="shared" ca="1" si="31"/>
        <v>0</v>
      </c>
      <c r="BN35" s="22" t="str" cm="1">
        <f t="array" aca="1" ref="BN35" ca="1">IF(INDEX($A$1:$AL$48,ROW(),BN$16)&gt;0,INDEX($A$1:$AL$48,ROW(),BN$16),"")</f>
        <v/>
      </c>
      <c r="BO35" s="22" t="str" cm="1">
        <f t="array" aca="1" ref="BO35" ca="1">IF(INDEX($A$1:$AL$48,ROW(),BO$16)&gt;0,INDEX($A$1:$AL$48,ROW(),BO$16),"")</f>
        <v/>
      </c>
      <c r="BP35" s="22" t="str" cm="1">
        <f t="array" aca="1" ref="BP35" ca="1">IF(INDEX($A$1:$AL$48,ROW(),BP$16)&gt;0,INDEX($A$1:$AL$48,ROW(),BP$16),"")</f>
        <v/>
      </c>
      <c r="BQ35" s="22" t="str" cm="1">
        <f t="array" aca="1" ref="BQ35" ca="1">IF(INDEX($A$1:$AL$48,ROW(),BQ$16)&gt;0,INDEX($A$1:$AL$48,ROW(),BQ$16),"")</f>
        <v/>
      </c>
      <c r="BR35" s="22" t="str" cm="1">
        <f t="array" aca="1" ref="BR35" ca="1">IF(INDEX($A$1:$AL$48,ROW(),BR$16)&gt;0,INDEX($A$1:$AL$48,ROW(),BR$16),"")</f>
        <v/>
      </c>
      <c r="BS35" s="22" t="str" cm="1">
        <f t="array" aca="1" ref="BS35" ca="1">IF(INDEX($A$1:$AL$48,ROW(),BS$16)&gt;0,INDEX($A$1:$AL$48,ROW(),BS$16),"")</f>
        <v/>
      </c>
      <c r="BT35" s="22" t="str" cm="1">
        <f t="array" aca="1" ref="BT35" ca="1">IF(INDEX($A$1:$AL$48,ROW(),BT$16)&gt;0,INDEX($A$1:$AL$48,ROW(),BT$16),"")</f>
        <v/>
      </c>
      <c r="BU35" s="22" t="str" cm="1">
        <f t="array" aca="1" ref="BU35" ca="1">IF(INDEX($A$1:$AL$48,ROW(),BU$16)&gt;0,INDEX($A$1:$AL$48,ROW(),BU$16),"")</f>
        <v/>
      </c>
      <c r="BV35" s="22" t="str" cm="1">
        <f t="array" aca="1" ref="BV35" ca="1">IF(INDEX($A$1:$AL$48,ROW(),BV$16)&gt;0,INDEX($A$1:$AL$48,ROW(),BV$16),"")</f>
        <v/>
      </c>
      <c r="BW35" s="22" t="str" cm="1">
        <f t="array" aca="1" ref="BW35" ca="1">IF(INDEX($A$1:$AL$48,ROW(),BW$16)&gt;0,INDEX($A$1:$AL$48,ROW(),BW$16),"")</f>
        <v/>
      </c>
      <c r="BX35" s="22" t="str" cm="1">
        <f t="array" aca="1" ref="BX35" ca="1">IF(INDEX($A$1:$AL$48,ROW(),BX$16)&gt;0,INDEX($A$1:$AL$48,ROW(),BX$16),"")</f>
        <v/>
      </c>
      <c r="BY35" s="22" t="str" cm="1">
        <f t="array" aca="1" ref="BY35" ca="1">IF(INDEX($A$1:$AL$48,ROW(),BY$16)&gt;0,INDEX($A$1:$AL$48,ROW(),BY$16),"")</f>
        <v/>
      </c>
      <c r="CA35" s="22" t="str" cm="1">
        <f t="array" aca="1" ref="CA35" ca="1">IF(INDEX($A$1:$AL$48,ROW(),CA$16)&lt;0,INDEX($A$1:$AL$48,ROW(),CA$16),"")</f>
        <v/>
      </c>
      <c r="CB35" s="22" t="str" cm="1">
        <f t="array" aca="1" ref="CB35" ca="1">IF(INDEX($A$1:$AL$48,ROW(),CB$16)&lt;0,INDEX($A$1:$AL$48,ROW(),CB$16),"")</f>
        <v/>
      </c>
      <c r="CC35" s="22" t="str" cm="1">
        <f t="array" aca="1" ref="CC35" ca="1">IF(INDEX($A$1:$AL$48,ROW(),CC$16)&lt;0,INDEX($A$1:$AL$48,ROW(),CC$16),"")</f>
        <v/>
      </c>
      <c r="CD35" s="22" t="str" cm="1">
        <f t="array" aca="1" ref="CD35" ca="1">IF(INDEX($A$1:$AL$48,ROW(),CD$16)&lt;0,INDEX($A$1:$AL$48,ROW(),CD$16),"")</f>
        <v/>
      </c>
      <c r="CE35" s="22" t="str" cm="1">
        <f t="array" aca="1" ref="CE35" ca="1">IF(INDEX($A$1:$AL$48,ROW(),CE$16)&lt;0,INDEX($A$1:$AL$48,ROW(),CE$16),"")</f>
        <v/>
      </c>
      <c r="CF35" s="22" t="str" cm="1">
        <f t="array" aca="1" ref="CF35" ca="1">IF(INDEX($A$1:$AL$48,ROW(),CF$16)&lt;0,INDEX($A$1:$AL$48,ROW(),CF$16),"")</f>
        <v/>
      </c>
      <c r="CG35" s="22" t="str" cm="1">
        <f t="array" aca="1" ref="CG35" ca="1">IF(INDEX($A$1:$AL$48,ROW(),CG$16)&lt;0,INDEX($A$1:$AL$48,ROW(),CG$16),"")</f>
        <v/>
      </c>
      <c r="CH35" s="22" t="str" cm="1">
        <f t="array" aca="1" ref="CH35" ca="1">IF(INDEX($A$1:$AL$48,ROW(),CH$16)&lt;0,INDEX($A$1:$AL$48,ROW(),CH$16),"")</f>
        <v/>
      </c>
      <c r="CI35" s="22" t="str" cm="1">
        <f t="array" aca="1" ref="CI35" ca="1">IF(INDEX($A$1:$AL$48,ROW(),CI$16)&lt;0,INDEX($A$1:$AL$48,ROW(),CI$16),"")</f>
        <v/>
      </c>
      <c r="CJ35" s="22" t="str" cm="1">
        <f t="array" aca="1" ref="CJ35" ca="1">IF(INDEX($A$1:$AL$48,ROW(),CJ$16)&lt;0,INDEX($A$1:$AL$48,ROW(),CJ$16),"")</f>
        <v/>
      </c>
      <c r="CK35" s="22" t="str" cm="1">
        <f t="array" aca="1" ref="CK35" ca="1">IF(INDEX($A$1:$AL$48,ROW(),CK$16)&lt;0,INDEX($A$1:$AL$48,ROW(),CK$16),"")</f>
        <v/>
      </c>
      <c r="CL35" s="22" t="str" cm="1">
        <f t="array" aca="1" ref="CL35" ca="1">IF(INDEX($A$1:$AL$48,ROW(),CL$16)&lt;0,INDEX($A$1:$AL$48,ROW(),CL$16),"")</f>
        <v/>
      </c>
    </row>
    <row r="36" spans="1:90" s="2" customFormat="1" ht="15.75" x14ac:dyDescent="0.4">
      <c r="A36" s="5">
        <v>19</v>
      </c>
      <c r="B36" s="17">
        <f t="shared" ca="1" si="17"/>
        <v>0</v>
      </c>
      <c r="C36" s="18"/>
      <c r="D36" s="26"/>
      <c r="E36" s="23" t="str">
        <f ca="1">IF(OR(MONTH(DATE($B$1,E$1,$A36))&lt;&gt;E$1,_xlfn.XLOOKUP(DATE($B$1,E$1,$A36),_syukujitsu[国民の祝日・休日月日],_syukujitsu[国民の祝日・休日名称],"XXX",0,1)&lt;&gt;"XXX",WEEKDAY(DATE($B$1,E$1,$A36),2)&gt;5,_xlfn.XLOOKUP(DATE($B$1,E$1,$A36),_休業日[休場日],_休業日[名称],"XXX",0,1)&lt;&gt;"XXX"),"",SUMIFS(_SBI[受渡金額/決済損益],_SBI[決済日],DATE(デイトレ集計2025!$B$1,デイトレ集計2025!E$1,デイトレ集計2025!$A36),_SBI[取引],"信用返済*"))</f>
        <v/>
      </c>
      <c r="F36" s="18"/>
      <c r="G36" s="26"/>
      <c r="H36" s="23">
        <f ca="1">IF(OR(MONTH(DATE($B$1,H$1,$A36))&lt;&gt;H$1,_xlfn.XLOOKUP(DATE($B$1,H$1,$A36),_syukujitsu[国民の祝日・休日月日],_syukujitsu[国民の祝日・休日名称],"XXX",0,1)&lt;&gt;"XXX",WEEKDAY(DATE($B$1,H$1,$A36),2)&gt;5,_xlfn.XLOOKUP(DATE($B$1,H$1,$A36),_休業日[休場日],_休業日[名称],"XXX",0,1)&lt;&gt;"XXX"),"",SUMIFS(_SBI[受渡金額/決済損益],_SBI[決済日],DATE(デイトレ集計2025!$B$1,デイトレ集計2025!H$1,デイトレ集計2025!$A36),_SBI[取引],"信用返済*"))</f>
        <v>0</v>
      </c>
      <c r="I36" s="18"/>
      <c r="J36" s="26"/>
      <c r="K36" s="23">
        <f ca="1">IF(OR(MONTH(DATE($B$1,K$1,$A36))&lt;&gt;K$1,_xlfn.XLOOKUP(DATE($B$1,K$1,$A36),_syukujitsu[国民の祝日・休日月日],_syukujitsu[国民の祝日・休日名称],"XXX",0,1)&lt;&gt;"XXX",WEEKDAY(DATE($B$1,K$1,$A36),2)&gt;5,_xlfn.XLOOKUP(DATE($B$1,K$1,$A36),_休業日[休場日],_休業日[名称],"XXX",0,1)&lt;&gt;"XXX"),"",SUMIFS(_SBI[受渡金額/決済損益],_SBI[決済日],DATE(デイトレ集計2025!$B$1,デイトレ集計2025!K$1,デイトレ集計2025!$A36),_SBI[取引],"信用返済*"))</f>
        <v>0</v>
      </c>
      <c r="L36" s="18"/>
      <c r="M36" s="26"/>
      <c r="N36" s="23" t="str">
        <f ca="1">IF(OR(MONTH(DATE($B$1,N$1,$A36))&lt;&gt;N$1,_xlfn.XLOOKUP(DATE($B$1,N$1,$A36),_syukujitsu[国民の祝日・休日月日],_syukujitsu[国民の祝日・休日名称],"XXX",0,1)&lt;&gt;"XXX",WEEKDAY(DATE($B$1,N$1,$A36),2)&gt;5,_xlfn.XLOOKUP(DATE($B$1,N$1,$A36),_休業日[休場日],_休業日[名称],"XXX",0,1)&lt;&gt;"XXX"),"",SUMIFS(_SBI[受渡金額/決済損益],_SBI[決済日],DATE(デイトレ集計2025!$B$1,デイトレ集計2025!N$1,デイトレ集計2025!$A36),_SBI[取引],"信用返済*"))</f>
        <v/>
      </c>
      <c r="O36" s="18"/>
      <c r="P36" s="26"/>
      <c r="Q36" s="23">
        <f ca="1">IF(OR(MONTH(DATE($B$1,Q$1,$A36))&lt;&gt;Q$1,_xlfn.XLOOKUP(DATE($B$1,Q$1,$A36),_syukujitsu[国民の祝日・休日月日],_syukujitsu[国民の祝日・休日名称],"XXX",0,1)&lt;&gt;"XXX",WEEKDAY(DATE($B$1,Q$1,$A36),2)&gt;5,_xlfn.XLOOKUP(DATE($B$1,Q$1,$A36),_休業日[休場日],_休業日[名称],"XXX",0,1)&lt;&gt;"XXX"),"",SUMIFS(_SBI[受渡金額/決済損益],_SBI[決済日],DATE(デイトレ集計2025!$B$1,デイトレ集計2025!Q$1,デイトレ集計2025!$A36),_SBI[取引],"信用返済*"))</f>
        <v>0</v>
      </c>
      <c r="R36" s="18"/>
      <c r="S36" s="26"/>
      <c r="T36" s="23">
        <f ca="1">IF(OR(MONTH(DATE($B$1,T$1,$A36))&lt;&gt;T$1,_xlfn.XLOOKUP(DATE($B$1,T$1,$A36),_syukujitsu[国民の祝日・休日月日],_syukujitsu[国民の祝日・休日名称],"XXX",0,1)&lt;&gt;"XXX",WEEKDAY(DATE($B$1,T$1,$A36),2)&gt;5,_xlfn.XLOOKUP(DATE($B$1,T$1,$A36),_休業日[休場日],_休業日[名称],"XXX",0,1)&lt;&gt;"XXX"),"",SUMIFS(_SBI[受渡金額/決済損益],_SBI[決済日],DATE(デイトレ集計2025!$B$1,デイトレ集計2025!T$1,デイトレ集計2025!$A36),_SBI[取引],"信用返済*"))</f>
        <v>0</v>
      </c>
      <c r="U36" s="18"/>
      <c r="V36" s="26"/>
      <c r="W36" s="23" t="str">
        <f ca="1">IF(OR(MONTH(DATE($B$1,W$1,$A36))&lt;&gt;W$1,_xlfn.XLOOKUP(DATE($B$1,W$1,$A36),_syukujitsu[国民の祝日・休日月日],_syukujitsu[国民の祝日・休日名称],"XXX",0,1)&lt;&gt;"XXX",WEEKDAY(DATE($B$1,W$1,$A36),2)&gt;5,_xlfn.XLOOKUP(DATE($B$1,W$1,$A36),_休業日[休場日],_休業日[名称],"XXX",0,1)&lt;&gt;"XXX"),"",SUMIFS(_SBI[受渡金額/決済損益],_SBI[決済日],DATE(デイトレ集計2025!$B$1,デイトレ集計2025!W$1,デイトレ集計2025!$A36),_SBI[取引],"信用返済*"))</f>
        <v/>
      </c>
      <c r="X36" s="18"/>
      <c r="Y36" s="26"/>
      <c r="Z36" s="23">
        <f ca="1">IF(OR(MONTH(DATE($B$1,Z$1,$A36))&lt;&gt;Z$1,_xlfn.XLOOKUP(DATE($B$1,Z$1,$A36),_syukujitsu[国民の祝日・休日月日],_syukujitsu[国民の祝日・休日名称],"XXX",0,1)&lt;&gt;"XXX",WEEKDAY(DATE($B$1,Z$1,$A36),2)&gt;5,_xlfn.XLOOKUP(DATE($B$1,Z$1,$A36),_休業日[休場日],_休業日[名称],"XXX",0,1)&lt;&gt;"XXX"),"",SUMIFS(_SBI[受渡金額/決済損益],_SBI[決済日],DATE(デイトレ集計2025!$B$1,デイトレ集計2025!Z$1,デイトレ集計2025!$A36),_SBI[取引],"信用返済*"))</f>
        <v>0</v>
      </c>
      <c r="AA36" s="18"/>
      <c r="AB36" s="26"/>
      <c r="AC36" s="23">
        <f ca="1">IF(OR(MONTH(DATE($B$1,AC$1,$A36))&lt;&gt;AC$1,_xlfn.XLOOKUP(DATE($B$1,AC$1,$A36),_syukujitsu[国民の祝日・休日月日],_syukujitsu[国民の祝日・休日名称],"XXX",0,1)&lt;&gt;"XXX",WEEKDAY(DATE($B$1,AC$1,$A36),2)&gt;5,_xlfn.XLOOKUP(DATE($B$1,AC$1,$A36),_休業日[休場日],_休業日[名称],"XXX",0,1)&lt;&gt;"XXX"),"",SUMIFS(_SBI[受渡金額/決済損益],_SBI[決済日],DATE(デイトレ集計2025!$B$1,デイトレ集計2025!AC$1,デイトレ集計2025!$A36),_SBI[取引],"信用返済*"))</f>
        <v>0</v>
      </c>
      <c r="AD36" s="18"/>
      <c r="AE36" s="26"/>
      <c r="AF36" s="23" t="str">
        <f ca="1">IF(OR(MONTH(DATE($B$1,AF$1,$A36))&lt;&gt;AF$1,_xlfn.XLOOKUP(DATE($B$1,AF$1,$A36),_syukujitsu[国民の祝日・休日月日],_syukujitsu[国民の祝日・休日名称],"XXX",0,1)&lt;&gt;"XXX",WEEKDAY(DATE($B$1,AF$1,$A36),2)&gt;5,_xlfn.XLOOKUP(DATE($B$1,AF$1,$A36),_休業日[休場日],_休業日[名称],"XXX",0,1)&lt;&gt;"XXX"),"",SUMIFS(_SBI[受渡金額/決済損益],_SBI[決済日],DATE(デイトレ集計2025!$B$1,デイトレ集計2025!AF$1,デイトレ集計2025!$A36),_SBI[取引],"信用返済*"))</f>
        <v/>
      </c>
      <c r="AG36" s="18"/>
      <c r="AH36" s="26"/>
      <c r="AI36" s="23">
        <f ca="1">IF(OR(MONTH(DATE($B$1,AI$1,$A36))&lt;&gt;AI$1,_xlfn.XLOOKUP(DATE($B$1,AI$1,$A36),_syukujitsu[国民の祝日・休日月日],_syukujitsu[国民の祝日・休日名称],"XXX",0,1)&lt;&gt;"XXX",WEEKDAY(DATE($B$1,AI$1,$A36),2)&gt;5,_xlfn.XLOOKUP(DATE($B$1,AI$1,$A36),_休業日[休場日],_休業日[名称],"XXX",0,1)&lt;&gt;"XXX"),"",SUMIFS(_SBI[受渡金額/決済損益],_SBI[決済日],DATE(デイトレ集計2025!$B$1,デイトレ集計2025!AI$1,デイトレ集計2025!$A36),_SBI[取引],"信用返済*"))</f>
        <v>0</v>
      </c>
      <c r="AJ36" s="18"/>
      <c r="AK36" s="26"/>
      <c r="AL36" s="26">
        <f ca="1">IF(OR(MONTH(DATE($B$1,AL$1,$A36))&lt;&gt;AL$1,_xlfn.XLOOKUP(DATE($B$1,AL$1,$A36),_syukujitsu[国民の祝日・休日月日],_syukujitsu[国民の祝日・休日名称],"XXX",0,1)&lt;&gt;"XXX",WEEKDAY(DATE($B$1,AL$1,$A36),2)&gt;5,_xlfn.XLOOKUP(DATE($B$1,AL$1,$A36),_休業日[休場日],_休業日[名称],"XXX",0,1)&lt;&gt;"XXX"),"",SUMIFS(_SBI[受渡金額/決済損益],_SBI[決済日],DATE(デイトレ集計2025!$B$1,デイトレ集計2025!AL$1,デイトレ集計2025!$A36),_SBI[取引],"信用返済*"))</f>
        <v>0</v>
      </c>
      <c r="AN36" s="22">
        <f t="shared" ca="1" si="20"/>
        <v>3250000</v>
      </c>
      <c r="AO36" s="22">
        <f t="shared" ca="1" si="21"/>
        <v>3250000</v>
      </c>
      <c r="AP36" s="22">
        <f t="shared" ca="1" si="22"/>
        <v>3250000</v>
      </c>
      <c r="AQ36" s="22">
        <f t="shared" ca="1" si="23"/>
        <v>3250000</v>
      </c>
      <c r="AR36" s="22">
        <f t="shared" ca="1" si="24"/>
        <v>3250000</v>
      </c>
      <c r="AS36" s="22">
        <f t="shared" ca="1" si="25"/>
        <v>3250000</v>
      </c>
      <c r="AT36" s="22">
        <f t="shared" ca="1" si="26"/>
        <v>3250000</v>
      </c>
      <c r="AU36" s="22">
        <f t="shared" ca="1" si="32"/>
        <v>3250000</v>
      </c>
      <c r="AV36" s="22">
        <f t="shared" ca="1" si="27"/>
        <v>3250000</v>
      </c>
      <c r="AW36" s="22">
        <f t="shared" ca="1" si="28"/>
        <v>3250000</v>
      </c>
      <c r="AX36" s="22">
        <f t="shared" ca="1" si="29"/>
        <v>3250000</v>
      </c>
      <c r="AY36" s="22">
        <f t="shared" ca="1" si="30"/>
        <v>3250000</v>
      </c>
      <c r="BA36" s="22">
        <f t="shared" ca="1" si="43"/>
        <v>3250000</v>
      </c>
      <c r="BB36" s="22">
        <f t="shared" ca="1" si="33"/>
        <v>0</v>
      </c>
      <c r="BC36" s="22">
        <f t="shared" ca="1" si="34"/>
        <v>0</v>
      </c>
      <c r="BD36" s="22">
        <f t="shared" ca="1" si="35"/>
        <v>0</v>
      </c>
      <c r="BE36" s="22">
        <f t="shared" ca="1" si="36"/>
        <v>0</v>
      </c>
      <c r="BF36" s="22">
        <f t="shared" ca="1" si="37"/>
        <v>0</v>
      </c>
      <c r="BG36" s="22">
        <f t="shared" ca="1" si="38"/>
        <v>0</v>
      </c>
      <c r="BH36" s="22">
        <f t="shared" ca="1" si="39"/>
        <v>0</v>
      </c>
      <c r="BI36" s="22">
        <f t="shared" ca="1" si="40"/>
        <v>0</v>
      </c>
      <c r="BJ36" s="22">
        <f t="shared" ca="1" si="41"/>
        <v>0</v>
      </c>
      <c r="BK36" s="22">
        <f t="shared" ca="1" si="42"/>
        <v>0</v>
      </c>
      <c r="BL36" s="22">
        <f t="shared" ca="1" si="31"/>
        <v>0</v>
      </c>
      <c r="BN36" s="22" t="str" cm="1">
        <f t="array" aca="1" ref="BN36" ca="1">IF(INDEX($A$1:$AL$48,ROW(),BN$16)&gt;0,INDEX($A$1:$AL$48,ROW(),BN$16),"")</f>
        <v/>
      </c>
      <c r="BO36" s="22" t="str" cm="1">
        <f t="array" aca="1" ref="BO36" ca="1">IF(INDEX($A$1:$AL$48,ROW(),BO$16)&gt;0,INDEX($A$1:$AL$48,ROW(),BO$16),"")</f>
        <v/>
      </c>
      <c r="BP36" s="22" t="str" cm="1">
        <f t="array" aca="1" ref="BP36" ca="1">IF(INDEX($A$1:$AL$48,ROW(),BP$16)&gt;0,INDEX($A$1:$AL$48,ROW(),BP$16),"")</f>
        <v/>
      </c>
      <c r="BQ36" s="22" t="str" cm="1">
        <f t="array" aca="1" ref="BQ36" ca="1">IF(INDEX($A$1:$AL$48,ROW(),BQ$16)&gt;0,INDEX($A$1:$AL$48,ROW(),BQ$16),"")</f>
        <v/>
      </c>
      <c r="BR36" s="22" t="str" cm="1">
        <f t="array" aca="1" ref="BR36" ca="1">IF(INDEX($A$1:$AL$48,ROW(),BR$16)&gt;0,INDEX($A$1:$AL$48,ROW(),BR$16),"")</f>
        <v/>
      </c>
      <c r="BS36" s="22" t="str" cm="1">
        <f t="array" aca="1" ref="BS36" ca="1">IF(INDEX($A$1:$AL$48,ROW(),BS$16)&gt;0,INDEX($A$1:$AL$48,ROW(),BS$16),"")</f>
        <v/>
      </c>
      <c r="BT36" s="22" t="str" cm="1">
        <f t="array" aca="1" ref="BT36" ca="1">IF(INDEX($A$1:$AL$48,ROW(),BT$16)&gt;0,INDEX($A$1:$AL$48,ROW(),BT$16),"")</f>
        <v/>
      </c>
      <c r="BU36" s="22" t="str" cm="1">
        <f t="array" aca="1" ref="BU36" ca="1">IF(INDEX($A$1:$AL$48,ROW(),BU$16)&gt;0,INDEX($A$1:$AL$48,ROW(),BU$16),"")</f>
        <v/>
      </c>
      <c r="BV36" s="22" t="str" cm="1">
        <f t="array" aca="1" ref="BV36" ca="1">IF(INDEX($A$1:$AL$48,ROW(),BV$16)&gt;0,INDEX($A$1:$AL$48,ROW(),BV$16),"")</f>
        <v/>
      </c>
      <c r="BW36" s="22" t="str" cm="1">
        <f t="array" aca="1" ref="BW36" ca="1">IF(INDEX($A$1:$AL$48,ROW(),BW$16)&gt;0,INDEX($A$1:$AL$48,ROW(),BW$16),"")</f>
        <v/>
      </c>
      <c r="BX36" s="22" t="str" cm="1">
        <f t="array" aca="1" ref="BX36" ca="1">IF(INDEX($A$1:$AL$48,ROW(),BX$16)&gt;0,INDEX($A$1:$AL$48,ROW(),BX$16),"")</f>
        <v/>
      </c>
      <c r="BY36" s="22" t="str" cm="1">
        <f t="array" aca="1" ref="BY36" ca="1">IF(INDEX($A$1:$AL$48,ROW(),BY$16)&gt;0,INDEX($A$1:$AL$48,ROW(),BY$16),"")</f>
        <v/>
      </c>
      <c r="CA36" s="22" t="str" cm="1">
        <f t="array" aca="1" ref="CA36" ca="1">IF(INDEX($A$1:$AL$48,ROW(),CA$16)&lt;0,INDEX($A$1:$AL$48,ROW(),CA$16),"")</f>
        <v/>
      </c>
      <c r="CB36" s="22" t="str" cm="1">
        <f t="array" aca="1" ref="CB36" ca="1">IF(INDEX($A$1:$AL$48,ROW(),CB$16)&lt;0,INDEX($A$1:$AL$48,ROW(),CB$16),"")</f>
        <v/>
      </c>
      <c r="CC36" s="22" t="str" cm="1">
        <f t="array" aca="1" ref="CC36" ca="1">IF(INDEX($A$1:$AL$48,ROW(),CC$16)&lt;0,INDEX($A$1:$AL$48,ROW(),CC$16),"")</f>
        <v/>
      </c>
      <c r="CD36" s="22" t="str" cm="1">
        <f t="array" aca="1" ref="CD36" ca="1">IF(INDEX($A$1:$AL$48,ROW(),CD$16)&lt;0,INDEX($A$1:$AL$48,ROW(),CD$16),"")</f>
        <v/>
      </c>
      <c r="CE36" s="22" t="str" cm="1">
        <f t="array" aca="1" ref="CE36" ca="1">IF(INDEX($A$1:$AL$48,ROW(),CE$16)&lt;0,INDEX($A$1:$AL$48,ROW(),CE$16),"")</f>
        <v/>
      </c>
      <c r="CF36" s="22" t="str" cm="1">
        <f t="array" aca="1" ref="CF36" ca="1">IF(INDEX($A$1:$AL$48,ROW(),CF$16)&lt;0,INDEX($A$1:$AL$48,ROW(),CF$16),"")</f>
        <v/>
      </c>
      <c r="CG36" s="22" t="str" cm="1">
        <f t="array" aca="1" ref="CG36" ca="1">IF(INDEX($A$1:$AL$48,ROW(),CG$16)&lt;0,INDEX($A$1:$AL$48,ROW(),CG$16),"")</f>
        <v/>
      </c>
      <c r="CH36" s="22" t="str" cm="1">
        <f t="array" aca="1" ref="CH36" ca="1">IF(INDEX($A$1:$AL$48,ROW(),CH$16)&lt;0,INDEX($A$1:$AL$48,ROW(),CH$16),"")</f>
        <v/>
      </c>
      <c r="CI36" s="22" t="str" cm="1">
        <f t="array" aca="1" ref="CI36" ca="1">IF(INDEX($A$1:$AL$48,ROW(),CI$16)&lt;0,INDEX($A$1:$AL$48,ROW(),CI$16),"")</f>
        <v/>
      </c>
      <c r="CJ36" s="22" t="str" cm="1">
        <f t="array" aca="1" ref="CJ36" ca="1">IF(INDEX($A$1:$AL$48,ROW(),CJ$16)&lt;0,INDEX($A$1:$AL$48,ROW(),CJ$16),"")</f>
        <v/>
      </c>
      <c r="CK36" s="22" t="str" cm="1">
        <f t="array" aca="1" ref="CK36" ca="1">IF(INDEX($A$1:$AL$48,ROW(),CK$16)&lt;0,INDEX($A$1:$AL$48,ROW(),CK$16),"")</f>
        <v/>
      </c>
      <c r="CL36" s="22" t="str" cm="1">
        <f t="array" aca="1" ref="CL36" ca="1">IF(INDEX($A$1:$AL$48,ROW(),CL$16)&lt;0,INDEX($A$1:$AL$48,ROW(),CL$16),"")</f>
        <v/>
      </c>
    </row>
    <row r="37" spans="1:90" s="2" customFormat="1" ht="15.75" x14ac:dyDescent="0.4">
      <c r="A37" s="5">
        <v>20</v>
      </c>
      <c r="B37" s="17">
        <f t="shared" ca="1" si="17"/>
        <v>0</v>
      </c>
      <c r="C37" s="18"/>
      <c r="D37" s="26"/>
      <c r="E37" s="23">
        <f ca="1">IF(OR(MONTH(DATE($B$1,E$1,$A37))&lt;&gt;E$1,_xlfn.XLOOKUP(DATE($B$1,E$1,$A37),_syukujitsu[国民の祝日・休日月日],_syukujitsu[国民の祝日・休日名称],"XXX",0,1)&lt;&gt;"XXX",WEEKDAY(DATE($B$1,E$1,$A37),2)&gt;5,_xlfn.XLOOKUP(DATE($B$1,E$1,$A37),_休業日[休場日],_休業日[名称],"XXX",0,1)&lt;&gt;"XXX"),"",SUMIFS(_SBI[受渡金額/決済損益],_SBI[決済日],DATE(デイトレ集計2025!$B$1,デイトレ集計2025!E$1,デイトレ集計2025!$A37),_SBI[取引],"信用返済*"))</f>
        <v>0</v>
      </c>
      <c r="F37" s="18"/>
      <c r="G37" s="26"/>
      <c r="H37" s="23">
        <f ca="1">IF(OR(MONTH(DATE($B$1,H$1,$A37))&lt;&gt;H$1,_xlfn.XLOOKUP(DATE($B$1,H$1,$A37),_syukujitsu[国民の祝日・休日月日],_syukujitsu[国民の祝日・休日名称],"XXX",0,1)&lt;&gt;"XXX",WEEKDAY(DATE($B$1,H$1,$A37),2)&gt;5,_xlfn.XLOOKUP(DATE($B$1,H$1,$A37),_休業日[休場日],_休業日[名称],"XXX",0,1)&lt;&gt;"XXX"),"",SUMIFS(_SBI[受渡金額/決済損益],_SBI[決済日],DATE(デイトレ集計2025!$B$1,デイトレ集計2025!H$1,デイトレ集計2025!$A37),_SBI[取引],"信用返済*"))</f>
        <v>0</v>
      </c>
      <c r="I37" s="18"/>
      <c r="J37" s="26"/>
      <c r="K37" s="23" t="str">
        <f ca="1">IF(OR(MONTH(DATE($B$1,K$1,$A37))&lt;&gt;K$1,_xlfn.XLOOKUP(DATE($B$1,K$1,$A37),_syukujitsu[国民の祝日・休日月日],_syukujitsu[国民の祝日・休日名称],"XXX",0,1)&lt;&gt;"XXX",WEEKDAY(DATE($B$1,K$1,$A37),2)&gt;5,_xlfn.XLOOKUP(DATE($B$1,K$1,$A37),_休業日[休場日],_休業日[名称],"XXX",0,1)&lt;&gt;"XXX"),"",SUMIFS(_SBI[受渡金額/決済損益],_SBI[決済日],DATE(デイトレ集計2025!$B$1,デイトレ集計2025!K$1,デイトレ集計2025!$A37),_SBI[取引],"信用返済*"))</f>
        <v/>
      </c>
      <c r="L37" s="18"/>
      <c r="M37" s="26"/>
      <c r="N37" s="23" t="str">
        <f ca="1">IF(OR(MONTH(DATE($B$1,N$1,$A37))&lt;&gt;N$1,_xlfn.XLOOKUP(DATE($B$1,N$1,$A37),_syukujitsu[国民の祝日・休日月日],_syukujitsu[国民の祝日・休日名称],"XXX",0,1)&lt;&gt;"XXX",WEEKDAY(DATE($B$1,N$1,$A37),2)&gt;5,_xlfn.XLOOKUP(DATE($B$1,N$1,$A37),_休業日[休場日],_休業日[名称],"XXX",0,1)&lt;&gt;"XXX"),"",SUMIFS(_SBI[受渡金額/決済損益],_SBI[決済日],DATE(デイトレ集計2025!$B$1,デイトレ集計2025!N$1,デイトレ集計2025!$A37),_SBI[取引],"信用返済*"))</f>
        <v/>
      </c>
      <c r="O37" s="18"/>
      <c r="P37" s="26"/>
      <c r="Q37" s="23">
        <f ca="1">IF(OR(MONTH(DATE($B$1,Q$1,$A37))&lt;&gt;Q$1,_xlfn.XLOOKUP(DATE($B$1,Q$1,$A37),_syukujitsu[国民の祝日・休日月日],_syukujitsu[国民の祝日・休日名称],"XXX",0,1)&lt;&gt;"XXX",WEEKDAY(DATE($B$1,Q$1,$A37),2)&gt;5,_xlfn.XLOOKUP(DATE($B$1,Q$1,$A37),_休業日[休場日],_休業日[名称],"XXX",0,1)&lt;&gt;"XXX"),"",SUMIFS(_SBI[受渡金額/決済損益],_SBI[決済日],DATE(デイトレ集計2025!$B$1,デイトレ集計2025!Q$1,デイトレ集計2025!$A37),_SBI[取引],"信用返済*"))</f>
        <v>0</v>
      </c>
      <c r="R37" s="18"/>
      <c r="S37" s="26"/>
      <c r="T37" s="23">
        <f ca="1">IF(OR(MONTH(DATE($B$1,T$1,$A37))&lt;&gt;T$1,_xlfn.XLOOKUP(DATE($B$1,T$1,$A37),_syukujitsu[国民の祝日・休日月日],_syukujitsu[国民の祝日・休日名称],"XXX",0,1)&lt;&gt;"XXX",WEEKDAY(DATE($B$1,T$1,$A37),2)&gt;5,_xlfn.XLOOKUP(DATE($B$1,T$1,$A37),_休業日[休場日],_休業日[名称],"XXX",0,1)&lt;&gt;"XXX"),"",SUMIFS(_SBI[受渡金額/決済損益],_SBI[決済日],DATE(デイトレ集計2025!$B$1,デイトレ集計2025!T$1,デイトレ集計2025!$A37),_SBI[取引],"信用返済*"))</f>
        <v>0</v>
      </c>
      <c r="U37" s="18"/>
      <c r="V37" s="26"/>
      <c r="W37" s="23" t="str">
        <f ca="1">IF(OR(MONTH(DATE($B$1,W$1,$A37))&lt;&gt;W$1,_xlfn.XLOOKUP(DATE($B$1,W$1,$A37),_syukujitsu[国民の祝日・休日月日],_syukujitsu[国民の祝日・休日名称],"XXX",0,1)&lt;&gt;"XXX",WEEKDAY(DATE($B$1,W$1,$A37),2)&gt;5,_xlfn.XLOOKUP(DATE($B$1,W$1,$A37),_休業日[休場日],_休業日[名称],"XXX",0,1)&lt;&gt;"XXX"),"",SUMIFS(_SBI[受渡金額/決済損益],_SBI[決済日],DATE(デイトレ集計2025!$B$1,デイトレ集計2025!W$1,デイトレ集計2025!$A37),_SBI[取引],"信用返済*"))</f>
        <v/>
      </c>
      <c r="X37" s="18"/>
      <c r="Y37" s="26"/>
      <c r="Z37" s="23">
        <f ca="1">IF(OR(MONTH(DATE($B$1,Z$1,$A37))&lt;&gt;Z$1,_xlfn.XLOOKUP(DATE($B$1,Z$1,$A37),_syukujitsu[国民の祝日・休日月日],_syukujitsu[国民の祝日・休日名称],"XXX",0,1)&lt;&gt;"XXX",WEEKDAY(DATE($B$1,Z$1,$A37),2)&gt;5,_xlfn.XLOOKUP(DATE($B$1,Z$1,$A37),_休業日[休場日],_休業日[名称],"XXX",0,1)&lt;&gt;"XXX"),"",SUMIFS(_SBI[受渡金額/決済損益],_SBI[決済日],DATE(デイトレ集計2025!$B$1,デイトレ集計2025!Z$1,デイトレ集計2025!$A37),_SBI[取引],"信用返済*"))</f>
        <v>0</v>
      </c>
      <c r="AA37" s="18"/>
      <c r="AB37" s="26"/>
      <c r="AC37" s="23" t="str">
        <f ca="1">IF(OR(MONTH(DATE($B$1,AC$1,$A37))&lt;&gt;AC$1,_xlfn.XLOOKUP(DATE($B$1,AC$1,$A37),_syukujitsu[国民の祝日・休日月日],_syukujitsu[国民の祝日・休日名称],"XXX",0,1)&lt;&gt;"XXX",WEEKDAY(DATE($B$1,AC$1,$A37),2)&gt;5,_xlfn.XLOOKUP(DATE($B$1,AC$1,$A37),_休業日[休場日],_休業日[名称],"XXX",0,1)&lt;&gt;"XXX"),"",SUMIFS(_SBI[受渡金額/決済損益],_SBI[決済日],DATE(デイトレ集計2025!$B$1,デイトレ集計2025!AC$1,デイトレ集計2025!$A37),_SBI[取引],"信用返済*"))</f>
        <v/>
      </c>
      <c r="AD37" s="18"/>
      <c r="AE37" s="26"/>
      <c r="AF37" s="23">
        <f ca="1">IF(OR(MONTH(DATE($B$1,AF$1,$A37))&lt;&gt;AF$1,_xlfn.XLOOKUP(DATE($B$1,AF$1,$A37),_syukujitsu[国民の祝日・休日月日],_syukujitsu[国民の祝日・休日名称],"XXX",0,1)&lt;&gt;"XXX",WEEKDAY(DATE($B$1,AF$1,$A37),2)&gt;5,_xlfn.XLOOKUP(DATE($B$1,AF$1,$A37),_休業日[休場日],_休業日[名称],"XXX",0,1)&lt;&gt;"XXX"),"",SUMIFS(_SBI[受渡金額/決済損益],_SBI[決済日],DATE(デイトレ集計2025!$B$1,デイトレ集計2025!AF$1,デイトレ集計2025!$A37),_SBI[取引],"信用返済*"))</f>
        <v>0</v>
      </c>
      <c r="AG37" s="18"/>
      <c r="AH37" s="26"/>
      <c r="AI37" s="23">
        <f ca="1">IF(OR(MONTH(DATE($B$1,AI$1,$A37))&lt;&gt;AI$1,_xlfn.XLOOKUP(DATE($B$1,AI$1,$A37),_syukujitsu[国民の祝日・休日月日],_syukujitsu[国民の祝日・休日名称],"XXX",0,1)&lt;&gt;"XXX",WEEKDAY(DATE($B$1,AI$1,$A37),2)&gt;5,_xlfn.XLOOKUP(DATE($B$1,AI$1,$A37),_休業日[休場日],_休業日[名称],"XXX",0,1)&lt;&gt;"XXX"),"",SUMIFS(_SBI[受渡金額/決済損益],_SBI[決済日],DATE(デイトレ集計2025!$B$1,デイトレ集計2025!AI$1,デイトレ集計2025!$A37),_SBI[取引],"信用返済*"))</f>
        <v>0</v>
      </c>
      <c r="AJ37" s="18"/>
      <c r="AK37" s="26"/>
      <c r="AL37" s="26" t="str">
        <f ca="1">IF(OR(MONTH(DATE($B$1,AL$1,$A37))&lt;&gt;AL$1,_xlfn.XLOOKUP(DATE($B$1,AL$1,$A37),_syukujitsu[国民の祝日・休日月日],_syukujitsu[国民の祝日・休日名称],"XXX",0,1)&lt;&gt;"XXX",WEEKDAY(DATE($B$1,AL$1,$A37),2)&gt;5,_xlfn.XLOOKUP(DATE($B$1,AL$1,$A37),_休業日[休場日],_休業日[名称],"XXX",0,1)&lt;&gt;"XXX"),"",SUMIFS(_SBI[受渡金額/決済損益],_SBI[決済日],DATE(デイトレ集計2025!$B$1,デイトレ集計2025!AL$1,デイトレ集計2025!$A37),_SBI[取引],"信用返済*"))</f>
        <v/>
      </c>
      <c r="AN37" s="22">
        <f t="shared" ca="1" si="20"/>
        <v>3250000</v>
      </c>
      <c r="AO37" s="22">
        <f t="shared" ca="1" si="21"/>
        <v>3250000</v>
      </c>
      <c r="AP37" s="22">
        <f t="shared" ca="1" si="22"/>
        <v>3250000</v>
      </c>
      <c r="AQ37" s="22">
        <f t="shared" ca="1" si="23"/>
        <v>3250000</v>
      </c>
      <c r="AR37" s="22">
        <f t="shared" ca="1" si="24"/>
        <v>3250000</v>
      </c>
      <c r="AS37" s="22">
        <f t="shared" ca="1" si="25"/>
        <v>3250000</v>
      </c>
      <c r="AT37" s="22">
        <f t="shared" ca="1" si="26"/>
        <v>3250000</v>
      </c>
      <c r="AU37" s="22">
        <f t="shared" ca="1" si="32"/>
        <v>3250000</v>
      </c>
      <c r="AV37" s="22">
        <f t="shared" ca="1" si="27"/>
        <v>3250000</v>
      </c>
      <c r="AW37" s="22">
        <f t="shared" ca="1" si="28"/>
        <v>3250000</v>
      </c>
      <c r="AX37" s="22">
        <f t="shared" ca="1" si="29"/>
        <v>3250000</v>
      </c>
      <c r="AY37" s="22">
        <f t="shared" ca="1" si="30"/>
        <v>3250000</v>
      </c>
      <c r="BA37" s="22">
        <f t="shared" ca="1" si="43"/>
        <v>3250000</v>
      </c>
      <c r="BB37" s="22">
        <f t="shared" ca="1" si="33"/>
        <v>0</v>
      </c>
      <c r="BC37" s="22">
        <f t="shared" ca="1" si="34"/>
        <v>0</v>
      </c>
      <c r="BD37" s="22">
        <f t="shared" ca="1" si="35"/>
        <v>0</v>
      </c>
      <c r="BE37" s="22">
        <f t="shared" ca="1" si="36"/>
        <v>0</v>
      </c>
      <c r="BF37" s="22">
        <f t="shared" ca="1" si="37"/>
        <v>0</v>
      </c>
      <c r="BG37" s="22">
        <f t="shared" ca="1" si="38"/>
        <v>0</v>
      </c>
      <c r="BH37" s="22">
        <f t="shared" ca="1" si="39"/>
        <v>0</v>
      </c>
      <c r="BI37" s="22">
        <f t="shared" ca="1" si="40"/>
        <v>0</v>
      </c>
      <c r="BJ37" s="22">
        <f t="shared" ca="1" si="41"/>
        <v>0</v>
      </c>
      <c r="BK37" s="22">
        <f t="shared" ca="1" si="42"/>
        <v>0</v>
      </c>
      <c r="BL37" s="22">
        <f t="shared" ca="1" si="31"/>
        <v>0</v>
      </c>
      <c r="BN37" s="22" t="str" cm="1">
        <f t="array" aca="1" ref="BN37" ca="1">IF(INDEX($A$1:$AL$48,ROW(),BN$16)&gt;0,INDEX($A$1:$AL$48,ROW(),BN$16),"")</f>
        <v/>
      </c>
      <c r="BO37" s="22" t="str" cm="1">
        <f t="array" aca="1" ref="BO37" ca="1">IF(INDEX($A$1:$AL$48,ROW(),BO$16)&gt;0,INDEX($A$1:$AL$48,ROW(),BO$16),"")</f>
        <v/>
      </c>
      <c r="BP37" s="22" t="str" cm="1">
        <f t="array" aca="1" ref="BP37" ca="1">IF(INDEX($A$1:$AL$48,ROW(),BP$16)&gt;0,INDEX($A$1:$AL$48,ROW(),BP$16),"")</f>
        <v/>
      </c>
      <c r="BQ37" s="22" t="str" cm="1">
        <f t="array" aca="1" ref="BQ37" ca="1">IF(INDEX($A$1:$AL$48,ROW(),BQ$16)&gt;0,INDEX($A$1:$AL$48,ROW(),BQ$16),"")</f>
        <v/>
      </c>
      <c r="BR37" s="22" t="str" cm="1">
        <f t="array" aca="1" ref="BR37" ca="1">IF(INDEX($A$1:$AL$48,ROW(),BR$16)&gt;0,INDEX($A$1:$AL$48,ROW(),BR$16),"")</f>
        <v/>
      </c>
      <c r="BS37" s="22" t="str" cm="1">
        <f t="array" aca="1" ref="BS37" ca="1">IF(INDEX($A$1:$AL$48,ROW(),BS$16)&gt;0,INDEX($A$1:$AL$48,ROW(),BS$16),"")</f>
        <v/>
      </c>
      <c r="BT37" s="22" t="str" cm="1">
        <f t="array" aca="1" ref="BT37" ca="1">IF(INDEX($A$1:$AL$48,ROW(),BT$16)&gt;0,INDEX($A$1:$AL$48,ROW(),BT$16),"")</f>
        <v/>
      </c>
      <c r="BU37" s="22" t="str" cm="1">
        <f t="array" aca="1" ref="BU37" ca="1">IF(INDEX($A$1:$AL$48,ROW(),BU$16)&gt;0,INDEX($A$1:$AL$48,ROW(),BU$16),"")</f>
        <v/>
      </c>
      <c r="BV37" s="22" t="str" cm="1">
        <f t="array" aca="1" ref="BV37" ca="1">IF(INDEX($A$1:$AL$48,ROW(),BV$16)&gt;0,INDEX($A$1:$AL$48,ROW(),BV$16),"")</f>
        <v/>
      </c>
      <c r="BW37" s="22" t="str" cm="1">
        <f t="array" aca="1" ref="BW37" ca="1">IF(INDEX($A$1:$AL$48,ROW(),BW$16)&gt;0,INDEX($A$1:$AL$48,ROW(),BW$16),"")</f>
        <v/>
      </c>
      <c r="BX37" s="22" t="str" cm="1">
        <f t="array" aca="1" ref="BX37" ca="1">IF(INDEX($A$1:$AL$48,ROW(),BX$16)&gt;0,INDEX($A$1:$AL$48,ROW(),BX$16),"")</f>
        <v/>
      </c>
      <c r="BY37" s="22" t="str" cm="1">
        <f t="array" aca="1" ref="BY37" ca="1">IF(INDEX($A$1:$AL$48,ROW(),BY$16)&gt;0,INDEX($A$1:$AL$48,ROW(),BY$16),"")</f>
        <v/>
      </c>
      <c r="CA37" s="22" t="str" cm="1">
        <f t="array" aca="1" ref="CA37" ca="1">IF(INDEX($A$1:$AL$48,ROW(),CA$16)&lt;0,INDEX($A$1:$AL$48,ROW(),CA$16),"")</f>
        <v/>
      </c>
      <c r="CB37" s="22" t="str" cm="1">
        <f t="array" aca="1" ref="CB37" ca="1">IF(INDEX($A$1:$AL$48,ROW(),CB$16)&lt;0,INDEX($A$1:$AL$48,ROW(),CB$16),"")</f>
        <v/>
      </c>
      <c r="CC37" s="22" t="str" cm="1">
        <f t="array" aca="1" ref="CC37" ca="1">IF(INDEX($A$1:$AL$48,ROW(),CC$16)&lt;0,INDEX($A$1:$AL$48,ROW(),CC$16),"")</f>
        <v/>
      </c>
      <c r="CD37" s="22" t="str" cm="1">
        <f t="array" aca="1" ref="CD37" ca="1">IF(INDEX($A$1:$AL$48,ROW(),CD$16)&lt;0,INDEX($A$1:$AL$48,ROW(),CD$16),"")</f>
        <v/>
      </c>
      <c r="CE37" s="22" t="str" cm="1">
        <f t="array" aca="1" ref="CE37" ca="1">IF(INDEX($A$1:$AL$48,ROW(),CE$16)&lt;0,INDEX($A$1:$AL$48,ROW(),CE$16),"")</f>
        <v/>
      </c>
      <c r="CF37" s="22" t="str" cm="1">
        <f t="array" aca="1" ref="CF37" ca="1">IF(INDEX($A$1:$AL$48,ROW(),CF$16)&lt;0,INDEX($A$1:$AL$48,ROW(),CF$16),"")</f>
        <v/>
      </c>
      <c r="CG37" s="22" t="str" cm="1">
        <f t="array" aca="1" ref="CG37" ca="1">IF(INDEX($A$1:$AL$48,ROW(),CG$16)&lt;0,INDEX($A$1:$AL$48,ROW(),CG$16),"")</f>
        <v/>
      </c>
      <c r="CH37" s="22" t="str" cm="1">
        <f t="array" aca="1" ref="CH37" ca="1">IF(INDEX($A$1:$AL$48,ROW(),CH$16)&lt;0,INDEX($A$1:$AL$48,ROW(),CH$16),"")</f>
        <v/>
      </c>
      <c r="CI37" s="22" t="str" cm="1">
        <f t="array" aca="1" ref="CI37" ca="1">IF(INDEX($A$1:$AL$48,ROW(),CI$16)&lt;0,INDEX($A$1:$AL$48,ROW(),CI$16),"")</f>
        <v/>
      </c>
      <c r="CJ37" s="22" t="str" cm="1">
        <f t="array" aca="1" ref="CJ37" ca="1">IF(INDEX($A$1:$AL$48,ROW(),CJ$16)&lt;0,INDEX($A$1:$AL$48,ROW(),CJ$16),"")</f>
        <v/>
      </c>
      <c r="CK37" s="22" t="str" cm="1">
        <f t="array" aca="1" ref="CK37" ca="1">IF(INDEX($A$1:$AL$48,ROW(),CK$16)&lt;0,INDEX($A$1:$AL$48,ROW(),CK$16),"")</f>
        <v/>
      </c>
      <c r="CL37" s="22" t="str" cm="1">
        <f t="array" aca="1" ref="CL37" ca="1">IF(INDEX($A$1:$AL$48,ROW(),CL$16)&lt;0,INDEX($A$1:$AL$48,ROW(),CL$16),"")</f>
        <v/>
      </c>
    </row>
    <row r="38" spans="1:90" s="2" customFormat="1" ht="15.75" x14ac:dyDescent="0.4">
      <c r="A38" s="5">
        <v>21</v>
      </c>
      <c r="B38" s="17">
        <f t="shared" ca="1" si="17"/>
        <v>0</v>
      </c>
      <c r="C38" s="18"/>
      <c r="D38" s="26"/>
      <c r="E38" s="23">
        <f ca="1">IF(OR(MONTH(DATE($B$1,E$1,$A38))&lt;&gt;E$1,_xlfn.XLOOKUP(DATE($B$1,E$1,$A38),_syukujitsu[国民の祝日・休日月日],_syukujitsu[国民の祝日・休日名称],"XXX",0,1)&lt;&gt;"XXX",WEEKDAY(DATE($B$1,E$1,$A38),2)&gt;5,_xlfn.XLOOKUP(DATE($B$1,E$1,$A38),_休業日[休場日],_休業日[名称],"XXX",0,1)&lt;&gt;"XXX"),"",SUMIFS(_SBI[受渡金額/決済損益],_SBI[決済日],DATE(デイトレ集計2025!$B$1,デイトレ集計2025!E$1,デイトレ集計2025!$A38),_SBI[取引],"信用返済*"))</f>
        <v>0</v>
      </c>
      <c r="F38" s="18"/>
      <c r="G38" s="26"/>
      <c r="H38" s="23">
        <f ca="1">IF(OR(MONTH(DATE($B$1,H$1,$A38))&lt;&gt;H$1,_xlfn.XLOOKUP(DATE($B$1,H$1,$A38),_syukujitsu[国民の祝日・休日月日],_syukujitsu[国民の祝日・休日名称],"XXX",0,1)&lt;&gt;"XXX",WEEKDAY(DATE($B$1,H$1,$A38),2)&gt;5,_xlfn.XLOOKUP(DATE($B$1,H$1,$A38),_休業日[休場日],_休業日[名称],"XXX",0,1)&lt;&gt;"XXX"),"",SUMIFS(_SBI[受渡金額/決済損益],_SBI[決済日],DATE(デイトレ集計2025!$B$1,デイトレ集計2025!H$1,デイトレ集計2025!$A38),_SBI[取引],"信用返済*"))</f>
        <v>0</v>
      </c>
      <c r="I38" s="18"/>
      <c r="J38" s="26"/>
      <c r="K38" s="23">
        <f ca="1">IF(OR(MONTH(DATE($B$1,K$1,$A38))&lt;&gt;K$1,_xlfn.XLOOKUP(DATE($B$1,K$1,$A38),_syukujitsu[国民の祝日・休日月日],_syukujitsu[国民の祝日・休日名称],"XXX",0,1)&lt;&gt;"XXX",WEEKDAY(DATE($B$1,K$1,$A38),2)&gt;5,_xlfn.XLOOKUP(DATE($B$1,K$1,$A38),_休業日[休場日],_休業日[名称],"XXX",0,1)&lt;&gt;"XXX"),"",SUMIFS(_SBI[受渡金額/決済損益],_SBI[決済日],DATE(デイトレ集計2025!$B$1,デイトレ集計2025!K$1,デイトレ集計2025!$A38),_SBI[取引],"信用返済*"))</f>
        <v>0</v>
      </c>
      <c r="L38" s="18"/>
      <c r="M38" s="26"/>
      <c r="N38" s="23">
        <f ca="1">IF(OR(MONTH(DATE($B$1,N$1,$A38))&lt;&gt;N$1,_xlfn.XLOOKUP(DATE($B$1,N$1,$A38),_syukujitsu[国民の祝日・休日月日],_syukujitsu[国民の祝日・休日名称],"XXX",0,1)&lt;&gt;"XXX",WEEKDAY(DATE($B$1,N$1,$A38),2)&gt;5,_xlfn.XLOOKUP(DATE($B$1,N$1,$A38),_休業日[休場日],_休業日[名称],"XXX",0,1)&lt;&gt;"XXX"),"",SUMIFS(_SBI[受渡金額/決済損益],_SBI[決済日],DATE(デイトレ集計2025!$B$1,デイトレ集計2025!N$1,デイトレ集計2025!$A38),_SBI[取引],"信用返済*"))</f>
        <v>0</v>
      </c>
      <c r="O38" s="18"/>
      <c r="P38" s="26"/>
      <c r="Q38" s="23">
        <f ca="1">IF(OR(MONTH(DATE($B$1,Q$1,$A38))&lt;&gt;Q$1,_xlfn.XLOOKUP(DATE($B$1,Q$1,$A38),_syukujitsu[国民の祝日・休日月日],_syukujitsu[国民の祝日・休日名称],"XXX",0,1)&lt;&gt;"XXX",WEEKDAY(DATE($B$1,Q$1,$A38),2)&gt;5,_xlfn.XLOOKUP(DATE($B$1,Q$1,$A38),_休業日[休場日],_休業日[名称],"XXX",0,1)&lt;&gt;"XXX"),"",SUMIFS(_SBI[受渡金額/決済損益],_SBI[決済日],DATE(デイトレ集計2025!$B$1,デイトレ集計2025!Q$1,デイトレ集計2025!$A38),_SBI[取引],"信用返済*"))</f>
        <v>0</v>
      </c>
      <c r="R38" s="18"/>
      <c r="S38" s="26"/>
      <c r="T38" s="23" t="str">
        <f ca="1">IF(OR(MONTH(DATE($B$1,T$1,$A38))&lt;&gt;T$1,_xlfn.XLOOKUP(DATE($B$1,T$1,$A38),_syukujitsu[国民の祝日・休日月日],_syukujitsu[国民の祝日・休日名称],"XXX",0,1)&lt;&gt;"XXX",WEEKDAY(DATE($B$1,T$1,$A38),2)&gt;5,_xlfn.XLOOKUP(DATE($B$1,T$1,$A38),_休業日[休場日],_休業日[名称],"XXX",0,1)&lt;&gt;"XXX"),"",SUMIFS(_SBI[受渡金額/決済損益],_SBI[決済日],DATE(デイトレ集計2025!$B$1,デイトレ集計2025!T$1,デイトレ集計2025!$A38),_SBI[取引],"信用返済*"))</f>
        <v/>
      </c>
      <c r="U38" s="18"/>
      <c r="V38" s="26"/>
      <c r="W38" s="23" t="str">
        <f ca="1">IF(OR(MONTH(DATE($B$1,W$1,$A38))&lt;&gt;W$1,_xlfn.XLOOKUP(DATE($B$1,W$1,$A38),_syukujitsu[国民の祝日・休日月日],_syukujitsu[国民の祝日・休日名称],"XXX",0,1)&lt;&gt;"XXX",WEEKDAY(DATE($B$1,W$1,$A38),2)&gt;5,_xlfn.XLOOKUP(DATE($B$1,W$1,$A38),_休業日[休場日],_休業日[名称],"XXX",0,1)&lt;&gt;"XXX"),"",SUMIFS(_SBI[受渡金額/決済損益],_SBI[決済日],DATE(デイトレ集計2025!$B$1,デイトレ集計2025!W$1,デイトレ集計2025!$A38),_SBI[取引],"信用返済*"))</f>
        <v/>
      </c>
      <c r="X38" s="18"/>
      <c r="Y38" s="26"/>
      <c r="Z38" s="23">
        <f ca="1">IF(OR(MONTH(DATE($B$1,Z$1,$A38))&lt;&gt;Z$1,_xlfn.XLOOKUP(DATE($B$1,Z$1,$A38),_syukujitsu[国民の祝日・休日月日],_syukujitsu[国民の祝日・休日名称],"XXX",0,1)&lt;&gt;"XXX",WEEKDAY(DATE($B$1,Z$1,$A38),2)&gt;5,_xlfn.XLOOKUP(DATE($B$1,Z$1,$A38),_休業日[休場日],_休業日[名称],"XXX",0,1)&lt;&gt;"XXX"),"",SUMIFS(_SBI[受渡金額/決済損益],_SBI[決済日],DATE(デイトレ集計2025!$B$1,デイトレ集計2025!Z$1,デイトレ集計2025!$A38),_SBI[取引],"信用返済*"))</f>
        <v>0</v>
      </c>
      <c r="AA38" s="18"/>
      <c r="AB38" s="26"/>
      <c r="AC38" s="23" t="str">
        <f ca="1">IF(OR(MONTH(DATE($B$1,AC$1,$A38))&lt;&gt;AC$1,_xlfn.XLOOKUP(DATE($B$1,AC$1,$A38),_syukujitsu[国民の祝日・休日月日],_syukujitsu[国民の祝日・休日名称],"XXX",0,1)&lt;&gt;"XXX",WEEKDAY(DATE($B$1,AC$1,$A38),2)&gt;5,_xlfn.XLOOKUP(DATE($B$1,AC$1,$A38),_休業日[休場日],_休業日[名称],"XXX",0,1)&lt;&gt;"XXX"),"",SUMIFS(_SBI[受渡金額/決済損益],_SBI[決済日],DATE(デイトレ集計2025!$B$1,デイトレ集計2025!AC$1,デイトレ集計2025!$A38),_SBI[取引],"信用返済*"))</f>
        <v/>
      </c>
      <c r="AD38" s="18"/>
      <c r="AE38" s="26"/>
      <c r="AF38" s="23">
        <f ca="1">IF(OR(MONTH(DATE($B$1,AF$1,$A38))&lt;&gt;AF$1,_xlfn.XLOOKUP(DATE($B$1,AF$1,$A38),_syukujitsu[国民の祝日・休日月日],_syukujitsu[国民の祝日・休日名称],"XXX",0,1)&lt;&gt;"XXX",WEEKDAY(DATE($B$1,AF$1,$A38),2)&gt;5,_xlfn.XLOOKUP(DATE($B$1,AF$1,$A38),_休業日[休場日],_休業日[名称],"XXX",0,1)&lt;&gt;"XXX"),"",SUMIFS(_SBI[受渡金額/決済損益],_SBI[決済日],DATE(デイトレ集計2025!$B$1,デイトレ集計2025!AF$1,デイトレ集計2025!$A38),_SBI[取引],"信用返済*"))</f>
        <v>0</v>
      </c>
      <c r="AG38" s="18"/>
      <c r="AH38" s="26"/>
      <c r="AI38" s="23">
        <f ca="1">IF(OR(MONTH(DATE($B$1,AI$1,$A38))&lt;&gt;AI$1,_xlfn.XLOOKUP(DATE($B$1,AI$1,$A38),_syukujitsu[国民の祝日・休日月日],_syukujitsu[国民の祝日・休日名称],"XXX",0,1)&lt;&gt;"XXX",WEEKDAY(DATE($B$1,AI$1,$A38),2)&gt;5,_xlfn.XLOOKUP(DATE($B$1,AI$1,$A38),_休業日[休場日],_休業日[名称],"XXX",0,1)&lt;&gt;"XXX"),"",SUMIFS(_SBI[受渡金額/決済損益],_SBI[決済日],DATE(デイトレ集計2025!$B$1,デイトレ集計2025!AI$1,デイトレ集計2025!$A38),_SBI[取引],"信用返済*"))</f>
        <v>0</v>
      </c>
      <c r="AJ38" s="18"/>
      <c r="AK38" s="26"/>
      <c r="AL38" s="26" t="str">
        <f ca="1">IF(OR(MONTH(DATE($B$1,AL$1,$A38))&lt;&gt;AL$1,_xlfn.XLOOKUP(DATE($B$1,AL$1,$A38),_syukujitsu[国民の祝日・休日月日],_syukujitsu[国民の祝日・休日名称],"XXX",0,1)&lt;&gt;"XXX",WEEKDAY(DATE($B$1,AL$1,$A38),2)&gt;5,_xlfn.XLOOKUP(DATE($B$1,AL$1,$A38),_休業日[休場日],_休業日[名称],"XXX",0,1)&lt;&gt;"XXX"),"",SUMIFS(_SBI[受渡金額/決済損益],_SBI[決済日],DATE(デイトレ集計2025!$B$1,デイトレ集計2025!AL$1,デイトレ集計2025!$A38),_SBI[取引],"信用返済*"))</f>
        <v/>
      </c>
      <c r="AN38" s="22">
        <f t="shared" ca="1" si="20"/>
        <v>3250000</v>
      </c>
      <c r="AO38" s="22">
        <f t="shared" ca="1" si="21"/>
        <v>3250000</v>
      </c>
      <c r="AP38" s="22">
        <f t="shared" ca="1" si="22"/>
        <v>3250000</v>
      </c>
      <c r="AQ38" s="22">
        <f t="shared" ca="1" si="23"/>
        <v>3250000</v>
      </c>
      <c r="AR38" s="22">
        <f t="shared" ca="1" si="24"/>
        <v>3250000</v>
      </c>
      <c r="AS38" s="22">
        <f t="shared" ca="1" si="25"/>
        <v>3250000</v>
      </c>
      <c r="AT38" s="22">
        <f t="shared" ca="1" si="26"/>
        <v>3250000</v>
      </c>
      <c r="AU38" s="22">
        <f t="shared" ca="1" si="32"/>
        <v>3250000</v>
      </c>
      <c r="AV38" s="22">
        <f t="shared" ca="1" si="27"/>
        <v>3250000</v>
      </c>
      <c r="AW38" s="22">
        <f t="shared" ca="1" si="28"/>
        <v>3250000</v>
      </c>
      <c r="AX38" s="22">
        <f t="shared" ca="1" si="29"/>
        <v>3250000</v>
      </c>
      <c r="AY38" s="22">
        <f t="shared" ca="1" si="30"/>
        <v>3250000</v>
      </c>
      <c r="BA38" s="22">
        <f t="shared" ca="1" si="43"/>
        <v>3250000</v>
      </c>
      <c r="BB38" s="22">
        <f t="shared" ca="1" si="33"/>
        <v>0</v>
      </c>
      <c r="BC38" s="22">
        <f t="shared" ca="1" si="34"/>
        <v>0</v>
      </c>
      <c r="BD38" s="22">
        <f t="shared" ca="1" si="35"/>
        <v>0</v>
      </c>
      <c r="BE38" s="22">
        <f t="shared" ca="1" si="36"/>
        <v>0</v>
      </c>
      <c r="BF38" s="22">
        <f t="shared" ca="1" si="37"/>
        <v>0</v>
      </c>
      <c r="BG38" s="22">
        <f t="shared" ca="1" si="38"/>
        <v>0</v>
      </c>
      <c r="BH38" s="22">
        <f t="shared" ca="1" si="39"/>
        <v>0</v>
      </c>
      <c r="BI38" s="22">
        <f t="shared" ca="1" si="40"/>
        <v>0</v>
      </c>
      <c r="BJ38" s="22">
        <f t="shared" ca="1" si="41"/>
        <v>0</v>
      </c>
      <c r="BK38" s="22">
        <f t="shared" ca="1" si="42"/>
        <v>0</v>
      </c>
      <c r="BL38" s="22">
        <f t="shared" ca="1" si="31"/>
        <v>0</v>
      </c>
      <c r="BN38" s="22" t="str" cm="1">
        <f t="array" aca="1" ref="BN38" ca="1">IF(INDEX($A$1:$AL$48,ROW(),BN$16)&gt;0,INDEX($A$1:$AL$48,ROW(),BN$16),"")</f>
        <v/>
      </c>
      <c r="BO38" s="22" t="str" cm="1">
        <f t="array" aca="1" ref="BO38" ca="1">IF(INDEX($A$1:$AL$48,ROW(),BO$16)&gt;0,INDEX($A$1:$AL$48,ROW(),BO$16),"")</f>
        <v/>
      </c>
      <c r="BP38" s="22" t="str" cm="1">
        <f t="array" aca="1" ref="BP38" ca="1">IF(INDEX($A$1:$AL$48,ROW(),BP$16)&gt;0,INDEX($A$1:$AL$48,ROW(),BP$16),"")</f>
        <v/>
      </c>
      <c r="BQ38" s="22" t="str" cm="1">
        <f t="array" aca="1" ref="BQ38" ca="1">IF(INDEX($A$1:$AL$48,ROW(),BQ$16)&gt;0,INDEX($A$1:$AL$48,ROW(),BQ$16),"")</f>
        <v/>
      </c>
      <c r="BR38" s="22" t="str" cm="1">
        <f t="array" aca="1" ref="BR38" ca="1">IF(INDEX($A$1:$AL$48,ROW(),BR$16)&gt;0,INDEX($A$1:$AL$48,ROW(),BR$16),"")</f>
        <v/>
      </c>
      <c r="BS38" s="22" t="str" cm="1">
        <f t="array" aca="1" ref="BS38" ca="1">IF(INDEX($A$1:$AL$48,ROW(),BS$16)&gt;0,INDEX($A$1:$AL$48,ROW(),BS$16),"")</f>
        <v/>
      </c>
      <c r="BT38" s="22" t="str" cm="1">
        <f t="array" aca="1" ref="BT38" ca="1">IF(INDEX($A$1:$AL$48,ROW(),BT$16)&gt;0,INDEX($A$1:$AL$48,ROW(),BT$16),"")</f>
        <v/>
      </c>
      <c r="BU38" s="22" t="str" cm="1">
        <f t="array" aca="1" ref="BU38" ca="1">IF(INDEX($A$1:$AL$48,ROW(),BU$16)&gt;0,INDEX($A$1:$AL$48,ROW(),BU$16),"")</f>
        <v/>
      </c>
      <c r="BV38" s="22" t="str" cm="1">
        <f t="array" aca="1" ref="BV38" ca="1">IF(INDEX($A$1:$AL$48,ROW(),BV$16)&gt;0,INDEX($A$1:$AL$48,ROW(),BV$16),"")</f>
        <v/>
      </c>
      <c r="BW38" s="22" t="str" cm="1">
        <f t="array" aca="1" ref="BW38" ca="1">IF(INDEX($A$1:$AL$48,ROW(),BW$16)&gt;0,INDEX($A$1:$AL$48,ROW(),BW$16),"")</f>
        <v/>
      </c>
      <c r="BX38" s="22" t="str" cm="1">
        <f t="array" aca="1" ref="BX38" ca="1">IF(INDEX($A$1:$AL$48,ROW(),BX$16)&gt;0,INDEX($A$1:$AL$48,ROW(),BX$16),"")</f>
        <v/>
      </c>
      <c r="BY38" s="22" t="str" cm="1">
        <f t="array" aca="1" ref="BY38" ca="1">IF(INDEX($A$1:$AL$48,ROW(),BY$16)&gt;0,INDEX($A$1:$AL$48,ROW(),BY$16),"")</f>
        <v/>
      </c>
      <c r="CA38" s="22" t="str" cm="1">
        <f t="array" aca="1" ref="CA38" ca="1">IF(INDEX($A$1:$AL$48,ROW(),CA$16)&lt;0,INDEX($A$1:$AL$48,ROW(),CA$16),"")</f>
        <v/>
      </c>
      <c r="CB38" s="22" t="str" cm="1">
        <f t="array" aca="1" ref="CB38" ca="1">IF(INDEX($A$1:$AL$48,ROW(),CB$16)&lt;0,INDEX($A$1:$AL$48,ROW(),CB$16),"")</f>
        <v/>
      </c>
      <c r="CC38" s="22" t="str" cm="1">
        <f t="array" aca="1" ref="CC38" ca="1">IF(INDEX($A$1:$AL$48,ROW(),CC$16)&lt;0,INDEX($A$1:$AL$48,ROW(),CC$16),"")</f>
        <v/>
      </c>
      <c r="CD38" s="22" t="str" cm="1">
        <f t="array" aca="1" ref="CD38" ca="1">IF(INDEX($A$1:$AL$48,ROW(),CD$16)&lt;0,INDEX($A$1:$AL$48,ROW(),CD$16),"")</f>
        <v/>
      </c>
      <c r="CE38" s="22" t="str" cm="1">
        <f t="array" aca="1" ref="CE38" ca="1">IF(INDEX($A$1:$AL$48,ROW(),CE$16)&lt;0,INDEX($A$1:$AL$48,ROW(),CE$16),"")</f>
        <v/>
      </c>
      <c r="CF38" s="22" t="str" cm="1">
        <f t="array" aca="1" ref="CF38" ca="1">IF(INDEX($A$1:$AL$48,ROW(),CF$16)&lt;0,INDEX($A$1:$AL$48,ROW(),CF$16),"")</f>
        <v/>
      </c>
      <c r="CG38" s="22" t="str" cm="1">
        <f t="array" aca="1" ref="CG38" ca="1">IF(INDEX($A$1:$AL$48,ROW(),CG$16)&lt;0,INDEX($A$1:$AL$48,ROW(),CG$16),"")</f>
        <v/>
      </c>
      <c r="CH38" s="22" t="str" cm="1">
        <f t="array" aca="1" ref="CH38" ca="1">IF(INDEX($A$1:$AL$48,ROW(),CH$16)&lt;0,INDEX($A$1:$AL$48,ROW(),CH$16),"")</f>
        <v/>
      </c>
      <c r="CI38" s="22" t="str" cm="1">
        <f t="array" aca="1" ref="CI38" ca="1">IF(INDEX($A$1:$AL$48,ROW(),CI$16)&lt;0,INDEX($A$1:$AL$48,ROW(),CI$16),"")</f>
        <v/>
      </c>
      <c r="CJ38" s="22" t="str" cm="1">
        <f t="array" aca="1" ref="CJ38" ca="1">IF(INDEX($A$1:$AL$48,ROW(),CJ$16)&lt;0,INDEX($A$1:$AL$48,ROW(),CJ$16),"")</f>
        <v/>
      </c>
      <c r="CK38" s="22" t="str" cm="1">
        <f t="array" aca="1" ref="CK38" ca="1">IF(INDEX($A$1:$AL$48,ROW(),CK$16)&lt;0,INDEX($A$1:$AL$48,ROW(),CK$16),"")</f>
        <v/>
      </c>
      <c r="CL38" s="22" t="str" cm="1">
        <f t="array" aca="1" ref="CL38" ca="1">IF(INDEX($A$1:$AL$48,ROW(),CL$16)&lt;0,INDEX($A$1:$AL$48,ROW(),CL$16),"")</f>
        <v/>
      </c>
    </row>
    <row r="39" spans="1:90" s="2" customFormat="1" ht="15.75" x14ac:dyDescent="0.4">
      <c r="A39" s="5">
        <v>22</v>
      </c>
      <c r="B39" s="17">
        <f t="shared" ca="1" si="17"/>
        <v>0</v>
      </c>
      <c r="C39" s="18"/>
      <c r="D39" s="26"/>
      <c r="E39" s="23">
        <f ca="1">IF(OR(MONTH(DATE($B$1,E$1,$A39))&lt;&gt;E$1,_xlfn.XLOOKUP(DATE($B$1,E$1,$A39),_syukujitsu[国民の祝日・休日月日],_syukujitsu[国民の祝日・休日名称],"XXX",0,1)&lt;&gt;"XXX",WEEKDAY(DATE($B$1,E$1,$A39),2)&gt;5,_xlfn.XLOOKUP(DATE($B$1,E$1,$A39),_休業日[休場日],_休業日[名称],"XXX",0,1)&lt;&gt;"XXX"),"",SUMIFS(_SBI[受渡金額/決済損益],_SBI[決済日],DATE(デイトレ集計2025!$B$1,デイトレ集計2025!E$1,デイトレ集計2025!$A39),_SBI[取引],"信用返済*"))</f>
        <v>0</v>
      </c>
      <c r="F39" s="18"/>
      <c r="G39" s="26"/>
      <c r="H39" s="23" t="str">
        <f ca="1">IF(OR(MONTH(DATE($B$1,H$1,$A39))&lt;&gt;H$1,_xlfn.XLOOKUP(DATE($B$1,H$1,$A39),_syukujitsu[国民の祝日・休日月日],_syukujitsu[国民の祝日・休日名称],"XXX",0,1)&lt;&gt;"XXX",WEEKDAY(DATE($B$1,H$1,$A39),2)&gt;5,_xlfn.XLOOKUP(DATE($B$1,H$1,$A39),_休業日[休場日],_休業日[名称],"XXX",0,1)&lt;&gt;"XXX"),"",SUMIFS(_SBI[受渡金額/決済損益],_SBI[決済日],DATE(デイトレ集計2025!$B$1,デイトレ集計2025!H$1,デイトレ集計2025!$A39),_SBI[取引],"信用返済*"))</f>
        <v/>
      </c>
      <c r="I39" s="18"/>
      <c r="J39" s="26"/>
      <c r="K39" s="23" t="str">
        <f ca="1">IF(OR(MONTH(DATE($B$1,K$1,$A39))&lt;&gt;K$1,_xlfn.XLOOKUP(DATE($B$1,K$1,$A39),_syukujitsu[国民の祝日・休日月日],_syukujitsu[国民の祝日・休日名称],"XXX",0,1)&lt;&gt;"XXX",WEEKDAY(DATE($B$1,K$1,$A39),2)&gt;5,_xlfn.XLOOKUP(DATE($B$1,K$1,$A39),_休業日[休場日],_休業日[名称],"XXX",0,1)&lt;&gt;"XXX"),"",SUMIFS(_SBI[受渡金額/決済損益],_SBI[決済日],DATE(デイトレ集計2025!$B$1,デイトレ集計2025!K$1,デイトレ集計2025!$A39),_SBI[取引],"信用返済*"))</f>
        <v/>
      </c>
      <c r="L39" s="18"/>
      <c r="M39" s="26"/>
      <c r="N39" s="23">
        <f ca="1">IF(OR(MONTH(DATE($B$1,N$1,$A39))&lt;&gt;N$1,_xlfn.XLOOKUP(DATE($B$1,N$1,$A39),_syukujitsu[国民の祝日・休日月日],_syukujitsu[国民の祝日・休日名称],"XXX",0,1)&lt;&gt;"XXX",WEEKDAY(DATE($B$1,N$1,$A39),2)&gt;5,_xlfn.XLOOKUP(DATE($B$1,N$1,$A39),_休業日[休場日],_休業日[名称],"XXX",0,1)&lt;&gt;"XXX"),"",SUMIFS(_SBI[受渡金額/決済損益],_SBI[決済日],DATE(デイトレ集計2025!$B$1,デイトレ集計2025!N$1,デイトレ集計2025!$A39),_SBI[取引],"信用返済*"))</f>
        <v>0</v>
      </c>
      <c r="O39" s="18"/>
      <c r="P39" s="26"/>
      <c r="Q39" s="23">
        <f ca="1">IF(OR(MONTH(DATE($B$1,Q$1,$A39))&lt;&gt;Q$1,_xlfn.XLOOKUP(DATE($B$1,Q$1,$A39),_syukujitsu[国民の祝日・休日月日],_syukujitsu[国民の祝日・休日名称],"XXX",0,1)&lt;&gt;"XXX",WEEKDAY(DATE($B$1,Q$1,$A39),2)&gt;5,_xlfn.XLOOKUP(DATE($B$1,Q$1,$A39),_休業日[休場日],_休業日[名称],"XXX",0,1)&lt;&gt;"XXX"),"",SUMIFS(_SBI[受渡金額/決済損益],_SBI[決済日],DATE(デイトレ集計2025!$B$1,デイトレ集計2025!Q$1,デイトレ集計2025!$A39),_SBI[取引],"信用返済*"))</f>
        <v>0</v>
      </c>
      <c r="R39" s="18"/>
      <c r="S39" s="26"/>
      <c r="T39" s="23" t="str">
        <f ca="1">IF(OR(MONTH(DATE($B$1,T$1,$A39))&lt;&gt;T$1,_xlfn.XLOOKUP(DATE($B$1,T$1,$A39),_syukujitsu[国民の祝日・休日月日],_syukujitsu[国民の祝日・休日名称],"XXX",0,1)&lt;&gt;"XXX",WEEKDAY(DATE($B$1,T$1,$A39),2)&gt;5,_xlfn.XLOOKUP(DATE($B$1,T$1,$A39),_休業日[休場日],_休業日[名称],"XXX",0,1)&lt;&gt;"XXX"),"",SUMIFS(_SBI[受渡金額/決済損益],_SBI[決済日],DATE(デイトレ集計2025!$B$1,デイトレ集計2025!T$1,デイトレ集計2025!$A39),_SBI[取引],"信用返済*"))</f>
        <v/>
      </c>
      <c r="U39" s="18"/>
      <c r="V39" s="26"/>
      <c r="W39" s="23">
        <f ca="1">IF(OR(MONTH(DATE($B$1,W$1,$A39))&lt;&gt;W$1,_xlfn.XLOOKUP(DATE($B$1,W$1,$A39),_syukujitsu[国民の祝日・休日月日],_syukujitsu[国民の祝日・休日名称],"XXX",0,1)&lt;&gt;"XXX",WEEKDAY(DATE($B$1,W$1,$A39),2)&gt;5,_xlfn.XLOOKUP(DATE($B$1,W$1,$A39),_休業日[休場日],_休業日[名称],"XXX",0,1)&lt;&gt;"XXX"),"",SUMIFS(_SBI[受渡金額/決済損益],_SBI[決済日],DATE(デイトレ集計2025!$B$1,デイトレ集計2025!W$1,デイトレ集計2025!$A39),_SBI[取引],"信用返済*"))</f>
        <v>0</v>
      </c>
      <c r="X39" s="18"/>
      <c r="Y39" s="26"/>
      <c r="Z39" s="23">
        <f ca="1">IF(OR(MONTH(DATE($B$1,Z$1,$A39))&lt;&gt;Z$1,_xlfn.XLOOKUP(DATE($B$1,Z$1,$A39),_syukujitsu[国民の祝日・休日月日],_syukujitsu[国民の祝日・休日名称],"XXX",0,1)&lt;&gt;"XXX",WEEKDAY(DATE($B$1,Z$1,$A39),2)&gt;5,_xlfn.XLOOKUP(DATE($B$1,Z$1,$A39),_休業日[休場日],_休業日[名称],"XXX",0,1)&lt;&gt;"XXX"),"",SUMIFS(_SBI[受渡金額/決済損益],_SBI[決済日],DATE(デイトレ集計2025!$B$1,デイトレ集計2025!Z$1,デイトレ集計2025!$A39),_SBI[取引],"信用返済*"))</f>
        <v>0</v>
      </c>
      <c r="AA39" s="18"/>
      <c r="AB39" s="26"/>
      <c r="AC39" s="23">
        <f ca="1">IF(OR(MONTH(DATE($B$1,AC$1,$A39))&lt;&gt;AC$1,_xlfn.XLOOKUP(DATE($B$1,AC$1,$A39),_syukujitsu[国民の祝日・休日月日],_syukujitsu[国民の祝日・休日名称],"XXX",0,1)&lt;&gt;"XXX",WEEKDAY(DATE($B$1,AC$1,$A39),2)&gt;5,_xlfn.XLOOKUP(DATE($B$1,AC$1,$A39),_休業日[休場日],_休業日[名称],"XXX",0,1)&lt;&gt;"XXX"),"",SUMIFS(_SBI[受渡金額/決済損益],_SBI[決済日],DATE(デイトレ集計2025!$B$1,デイトレ集計2025!AC$1,デイトレ集計2025!$A39),_SBI[取引],"信用返済*"))</f>
        <v>0</v>
      </c>
      <c r="AD39" s="18"/>
      <c r="AE39" s="26"/>
      <c r="AF39" s="23">
        <f ca="1">IF(OR(MONTH(DATE($B$1,AF$1,$A39))&lt;&gt;AF$1,_xlfn.XLOOKUP(DATE($B$1,AF$1,$A39),_syukujitsu[国民の祝日・休日月日],_syukujitsu[国民の祝日・休日名称],"XXX",0,1)&lt;&gt;"XXX",WEEKDAY(DATE($B$1,AF$1,$A39),2)&gt;5,_xlfn.XLOOKUP(DATE($B$1,AF$1,$A39),_休業日[休場日],_休業日[名称],"XXX",0,1)&lt;&gt;"XXX"),"",SUMIFS(_SBI[受渡金額/決済損益],_SBI[決済日],DATE(デイトレ集計2025!$B$1,デイトレ集計2025!AF$1,デイトレ集計2025!$A39),_SBI[取引],"信用返済*"))</f>
        <v>0</v>
      </c>
      <c r="AG39" s="18"/>
      <c r="AH39" s="26"/>
      <c r="AI39" s="23" t="str">
        <f ca="1">IF(OR(MONTH(DATE($B$1,AI$1,$A39))&lt;&gt;AI$1,_xlfn.XLOOKUP(DATE($B$1,AI$1,$A39),_syukujitsu[国民の祝日・休日月日],_syukujitsu[国民の祝日・休日名称],"XXX",0,1)&lt;&gt;"XXX",WEEKDAY(DATE($B$1,AI$1,$A39),2)&gt;5,_xlfn.XLOOKUP(DATE($B$1,AI$1,$A39),_休業日[休場日],_休業日[名称],"XXX",0,1)&lt;&gt;"XXX"),"",SUMIFS(_SBI[受渡金額/決済損益],_SBI[決済日],DATE(デイトレ集計2025!$B$1,デイトレ集計2025!AI$1,デイトレ集計2025!$A39),_SBI[取引],"信用返済*"))</f>
        <v/>
      </c>
      <c r="AJ39" s="18"/>
      <c r="AK39" s="26"/>
      <c r="AL39" s="26">
        <f ca="1">IF(OR(MONTH(DATE($B$1,AL$1,$A39))&lt;&gt;AL$1,_xlfn.XLOOKUP(DATE($B$1,AL$1,$A39),_syukujitsu[国民の祝日・休日月日],_syukujitsu[国民の祝日・休日名称],"XXX",0,1)&lt;&gt;"XXX",WEEKDAY(DATE($B$1,AL$1,$A39),2)&gt;5,_xlfn.XLOOKUP(DATE($B$1,AL$1,$A39),_休業日[休場日],_休業日[名称],"XXX",0,1)&lt;&gt;"XXX"),"",SUMIFS(_SBI[受渡金額/決済損益],_SBI[決済日],DATE(デイトレ集計2025!$B$1,デイトレ集計2025!AL$1,デイトレ集計2025!$A39),_SBI[取引],"信用返済*"))</f>
        <v>0</v>
      </c>
      <c r="AN39" s="22">
        <f t="shared" ca="1" si="20"/>
        <v>3250000</v>
      </c>
      <c r="AO39" s="22">
        <f t="shared" ca="1" si="21"/>
        <v>3250000</v>
      </c>
      <c r="AP39" s="22">
        <f t="shared" ca="1" si="22"/>
        <v>3250000</v>
      </c>
      <c r="AQ39" s="22">
        <f t="shared" ca="1" si="23"/>
        <v>3250000</v>
      </c>
      <c r="AR39" s="22">
        <f t="shared" ca="1" si="24"/>
        <v>3250000</v>
      </c>
      <c r="AS39" s="22">
        <f t="shared" ca="1" si="25"/>
        <v>3250000</v>
      </c>
      <c r="AT39" s="22">
        <f t="shared" ca="1" si="26"/>
        <v>3250000</v>
      </c>
      <c r="AU39" s="22">
        <f t="shared" ca="1" si="32"/>
        <v>3250000</v>
      </c>
      <c r="AV39" s="22">
        <f t="shared" ca="1" si="27"/>
        <v>3250000</v>
      </c>
      <c r="AW39" s="22">
        <f t="shared" ca="1" si="28"/>
        <v>3250000</v>
      </c>
      <c r="AX39" s="22">
        <f t="shared" ca="1" si="29"/>
        <v>3250000</v>
      </c>
      <c r="AY39" s="22">
        <f t="shared" ca="1" si="30"/>
        <v>3250000</v>
      </c>
      <c r="BA39" s="22">
        <f t="shared" ca="1" si="43"/>
        <v>3250000</v>
      </c>
      <c r="BB39" s="22">
        <f t="shared" ca="1" si="33"/>
        <v>0</v>
      </c>
      <c r="BC39" s="22">
        <f t="shared" ca="1" si="34"/>
        <v>0</v>
      </c>
      <c r="BD39" s="22">
        <f t="shared" ca="1" si="35"/>
        <v>0</v>
      </c>
      <c r="BE39" s="22">
        <f t="shared" ca="1" si="36"/>
        <v>0</v>
      </c>
      <c r="BF39" s="22">
        <f t="shared" ca="1" si="37"/>
        <v>0</v>
      </c>
      <c r="BG39" s="22">
        <f t="shared" ca="1" si="38"/>
        <v>0</v>
      </c>
      <c r="BH39" s="22">
        <f t="shared" ca="1" si="39"/>
        <v>0</v>
      </c>
      <c r="BI39" s="22">
        <f t="shared" ca="1" si="40"/>
        <v>0</v>
      </c>
      <c r="BJ39" s="22">
        <f t="shared" ca="1" si="41"/>
        <v>0</v>
      </c>
      <c r="BK39" s="22">
        <f t="shared" ca="1" si="42"/>
        <v>0</v>
      </c>
      <c r="BL39" s="22">
        <f t="shared" ca="1" si="31"/>
        <v>0</v>
      </c>
      <c r="BN39" s="22" t="str" cm="1">
        <f t="array" aca="1" ref="BN39" ca="1">IF(INDEX($A$1:$AL$48,ROW(),BN$16)&gt;0,INDEX($A$1:$AL$48,ROW(),BN$16),"")</f>
        <v/>
      </c>
      <c r="BO39" s="22" t="str" cm="1">
        <f t="array" aca="1" ref="BO39" ca="1">IF(INDEX($A$1:$AL$48,ROW(),BO$16)&gt;0,INDEX($A$1:$AL$48,ROW(),BO$16),"")</f>
        <v/>
      </c>
      <c r="BP39" s="22" t="str" cm="1">
        <f t="array" aca="1" ref="BP39" ca="1">IF(INDEX($A$1:$AL$48,ROW(),BP$16)&gt;0,INDEX($A$1:$AL$48,ROW(),BP$16),"")</f>
        <v/>
      </c>
      <c r="BQ39" s="22" t="str" cm="1">
        <f t="array" aca="1" ref="BQ39" ca="1">IF(INDEX($A$1:$AL$48,ROW(),BQ$16)&gt;0,INDEX($A$1:$AL$48,ROW(),BQ$16),"")</f>
        <v/>
      </c>
      <c r="BR39" s="22" t="str" cm="1">
        <f t="array" aca="1" ref="BR39" ca="1">IF(INDEX($A$1:$AL$48,ROW(),BR$16)&gt;0,INDEX($A$1:$AL$48,ROW(),BR$16),"")</f>
        <v/>
      </c>
      <c r="BS39" s="22" t="str" cm="1">
        <f t="array" aca="1" ref="BS39" ca="1">IF(INDEX($A$1:$AL$48,ROW(),BS$16)&gt;0,INDEX($A$1:$AL$48,ROW(),BS$16),"")</f>
        <v/>
      </c>
      <c r="BT39" s="22" t="str" cm="1">
        <f t="array" aca="1" ref="BT39" ca="1">IF(INDEX($A$1:$AL$48,ROW(),BT$16)&gt;0,INDEX($A$1:$AL$48,ROW(),BT$16),"")</f>
        <v/>
      </c>
      <c r="BU39" s="22" t="str" cm="1">
        <f t="array" aca="1" ref="BU39" ca="1">IF(INDEX($A$1:$AL$48,ROW(),BU$16)&gt;0,INDEX($A$1:$AL$48,ROW(),BU$16),"")</f>
        <v/>
      </c>
      <c r="BV39" s="22" t="str" cm="1">
        <f t="array" aca="1" ref="BV39" ca="1">IF(INDEX($A$1:$AL$48,ROW(),BV$16)&gt;0,INDEX($A$1:$AL$48,ROW(),BV$16),"")</f>
        <v/>
      </c>
      <c r="BW39" s="22" t="str" cm="1">
        <f t="array" aca="1" ref="BW39" ca="1">IF(INDEX($A$1:$AL$48,ROW(),BW$16)&gt;0,INDEX($A$1:$AL$48,ROW(),BW$16),"")</f>
        <v/>
      </c>
      <c r="BX39" s="22" t="str" cm="1">
        <f t="array" aca="1" ref="BX39" ca="1">IF(INDEX($A$1:$AL$48,ROW(),BX$16)&gt;0,INDEX($A$1:$AL$48,ROW(),BX$16),"")</f>
        <v/>
      </c>
      <c r="BY39" s="22" t="str" cm="1">
        <f t="array" aca="1" ref="BY39" ca="1">IF(INDEX($A$1:$AL$48,ROW(),BY$16)&gt;0,INDEX($A$1:$AL$48,ROW(),BY$16),"")</f>
        <v/>
      </c>
      <c r="CA39" s="22" t="str" cm="1">
        <f t="array" aca="1" ref="CA39" ca="1">IF(INDEX($A$1:$AL$48,ROW(),CA$16)&lt;0,INDEX($A$1:$AL$48,ROW(),CA$16),"")</f>
        <v/>
      </c>
      <c r="CB39" s="22" t="str" cm="1">
        <f t="array" aca="1" ref="CB39" ca="1">IF(INDEX($A$1:$AL$48,ROW(),CB$16)&lt;0,INDEX($A$1:$AL$48,ROW(),CB$16),"")</f>
        <v/>
      </c>
      <c r="CC39" s="22" t="str" cm="1">
        <f t="array" aca="1" ref="CC39" ca="1">IF(INDEX($A$1:$AL$48,ROW(),CC$16)&lt;0,INDEX($A$1:$AL$48,ROW(),CC$16),"")</f>
        <v/>
      </c>
      <c r="CD39" s="22" t="str" cm="1">
        <f t="array" aca="1" ref="CD39" ca="1">IF(INDEX($A$1:$AL$48,ROW(),CD$16)&lt;0,INDEX($A$1:$AL$48,ROW(),CD$16),"")</f>
        <v/>
      </c>
      <c r="CE39" s="22" t="str" cm="1">
        <f t="array" aca="1" ref="CE39" ca="1">IF(INDEX($A$1:$AL$48,ROW(),CE$16)&lt;0,INDEX($A$1:$AL$48,ROW(),CE$16),"")</f>
        <v/>
      </c>
      <c r="CF39" s="22" t="str" cm="1">
        <f t="array" aca="1" ref="CF39" ca="1">IF(INDEX($A$1:$AL$48,ROW(),CF$16)&lt;0,INDEX($A$1:$AL$48,ROW(),CF$16),"")</f>
        <v/>
      </c>
      <c r="CG39" s="22" t="str" cm="1">
        <f t="array" aca="1" ref="CG39" ca="1">IF(INDEX($A$1:$AL$48,ROW(),CG$16)&lt;0,INDEX($A$1:$AL$48,ROW(),CG$16),"")</f>
        <v/>
      </c>
      <c r="CH39" s="22" t="str" cm="1">
        <f t="array" aca="1" ref="CH39" ca="1">IF(INDEX($A$1:$AL$48,ROW(),CH$16)&lt;0,INDEX($A$1:$AL$48,ROW(),CH$16),"")</f>
        <v/>
      </c>
      <c r="CI39" s="22" t="str" cm="1">
        <f t="array" aca="1" ref="CI39" ca="1">IF(INDEX($A$1:$AL$48,ROW(),CI$16)&lt;0,INDEX($A$1:$AL$48,ROW(),CI$16),"")</f>
        <v/>
      </c>
      <c r="CJ39" s="22" t="str" cm="1">
        <f t="array" aca="1" ref="CJ39" ca="1">IF(INDEX($A$1:$AL$48,ROW(),CJ$16)&lt;0,INDEX($A$1:$AL$48,ROW(),CJ$16),"")</f>
        <v/>
      </c>
      <c r="CK39" s="22" t="str" cm="1">
        <f t="array" aca="1" ref="CK39" ca="1">IF(INDEX($A$1:$AL$48,ROW(),CK$16)&lt;0,INDEX($A$1:$AL$48,ROW(),CK$16),"")</f>
        <v/>
      </c>
      <c r="CL39" s="22" t="str" cm="1">
        <f t="array" aca="1" ref="CL39" ca="1">IF(INDEX($A$1:$AL$48,ROW(),CL$16)&lt;0,INDEX($A$1:$AL$48,ROW(),CL$16),"")</f>
        <v/>
      </c>
    </row>
    <row r="40" spans="1:90" s="2" customFormat="1" ht="15.75" x14ac:dyDescent="0.4">
      <c r="A40" s="5">
        <v>23</v>
      </c>
      <c r="B40" s="17">
        <f t="shared" ca="1" si="17"/>
        <v>0</v>
      </c>
      <c r="C40" s="18"/>
      <c r="D40" s="26"/>
      <c r="E40" s="23">
        <f ca="1">IF(OR(MONTH(DATE($B$1,E$1,$A40))&lt;&gt;E$1,_xlfn.XLOOKUP(DATE($B$1,E$1,$A40),_syukujitsu[国民の祝日・休日月日],_syukujitsu[国民の祝日・休日名称],"XXX",0,1)&lt;&gt;"XXX",WEEKDAY(DATE($B$1,E$1,$A40),2)&gt;5,_xlfn.XLOOKUP(DATE($B$1,E$1,$A40),_休業日[休場日],_休業日[名称],"XXX",0,1)&lt;&gt;"XXX"),"",SUMIFS(_SBI[受渡金額/決済損益],_SBI[決済日],DATE(デイトレ集計2025!$B$1,デイトレ集計2025!E$1,デイトレ集計2025!$A40),_SBI[取引],"信用返済*"))</f>
        <v>0</v>
      </c>
      <c r="F40" s="18"/>
      <c r="G40" s="26"/>
      <c r="H40" s="23" t="str">
        <f ca="1">IF(OR(MONTH(DATE($B$1,H$1,$A40))&lt;&gt;H$1,_xlfn.XLOOKUP(DATE($B$1,H$1,$A40),_syukujitsu[国民の祝日・休日月日],_syukujitsu[国民の祝日・休日名称],"XXX",0,1)&lt;&gt;"XXX",WEEKDAY(DATE($B$1,H$1,$A40),2)&gt;5,_xlfn.XLOOKUP(DATE($B$1,H$1,$A40),_休業日[休場日],_休業日[名称],"XXX",0,1)&lt;&gt;"XXX"),"",SUMIFS(_SBI[受渡金額/決済損益],_SBI[決済日],DATE(デイトレ集計2025!$B$1,デイトレ集計2025!H$1,デイトレ集計2025!$A40),_SBI[取引],"信用返済*"))</f>
        <v/>
      </c>
      <c r="I40" s="18"/>
      <c r="J40" s="26"/>
      <c r="K40" s="23" t="str">
        <f ca="1">IF(OR(MONTH(DATE($B$1,K$1,$A40))&lt;&gt;K$1,_xlfn.XLOOKUP(DATE($B$1,K$1,$A40),_syukujitsu[国民の祝日・休日月日],_syukujitsu[国民の祝日・休日名称],"XXX",0,1)&lt;&gt;"XXX",WEEKDAY(DATE($B$1,K$1,$A40),2)&gt;5,_xlfn.XLOOKUP(DATE($B$1,K$1,$A40),_休業日[休場日],_休業日[名称],"XXX",0,1)&lt;&gt;"XXX"),"",SUMIFS(_SBI[受渡金額/決済損益],_SBI[決済日],DATE(デイトレ集計2025!$B$1,デイトレ集計2025!K$1,デイトレ集計2025!$A40),_SBI[取引],"信用返済*"))</f>
        <v/>
      </c>
      <c r="L40" s="18"/>
      <c r="M40" s="26"/>
      <c r="N40" s="23">
        <f ca="1">IF(OR(MONTH(DATE($B$1,N$1,$A40))&lt;&gt;N$1,_xlfn.XLOOKUP(DATE($B$1,N$1,$A40),_syukujitsu[国民の祝日・休日月日],_syukujitsu[国民の祝日・休日名称],"XXX",0,1)&lt;&gt;"XXX",WEEKDAY(DATE($B$1,N$1,$A40),2)&gt;5,_xlfn.XLOOKUP(DATE($B$1,N$1,$A40),_休業日[休場日],_休業日[名称],"XXX",0,1)&lt;&gt;"XXX"),"",SUMIFS(_SBI[受渡金額/決済損益],_SBI[決済日],DATE(デイトレ集計2025!$B$1,デイトレ集計2025!N$1,デイトレ集計2025!$A40),_SBI[取引],"信用返済*"))</f>
        <v>0</v>
      </c>
      <c r="O40" s="18"/>
      <c r="P40" s="26"/>
      <c r="Q40" s="23">
        <f ca="1">IF(OR(MONTH(DATE($B$1,Q$1,$A40))&lt;&gt;Q$1,_xlfn.XLOOKUP(DATE($B$1,Q$1,$A40),_syukujitsu[国民の祝日・休日月日],_syukujitsu[国民の祝日・休日名称],"XXX",0,1)&lt;&gt;"XXX",WEEKDAY(DATE($B$1,Q$1,$A40),2)&gt;5,_xlfn.XLOOKUP(DATE($B$1,Q$1,$A40),_休業日[休場日],_休業日[名称],"XXX",0,1)&lt;&gt;"XXX"),"",SUMIFS(_SBI[受渡金額/決済損益],_SBI[決済日],DATE(デイトレ集計2025!$B$1,デイトレ集計2025!Q$1,デイトレ集計2025!$A40),_SBI[取引],"信用返済*"))</f>
        <v>0</v>
      </c>
      <c r="R40" s="18"/>
      <c r="S40" s="26"/>
      <c r="T40" s="23">
        <f ca="1">IF(OR(MONTH(DATE($B$1,T$1,$A40))&lt;&gt;T$1,_xlfn.XLOOKUP(DATE($B$1,T$1,$A40),_syukujitsu[国民の祝日・休日月日],_syukujitsu[国民の祝日・休日名称],"XXX",0,1)&lt;&gt;"XXX",WEEKDAY(DATE($B$1,T$1,$A40),2)&gt;5,_xlfn.XLOOKUP(DATE($B$1,T$1,$A40),_休業日[休場日],_休業日[名称],"XXX",0,1)&lt;&gt;"XXX"),"",SUMIFS(_SBI[受渡金額/決済損益],_SBI[決済日],DATE(デイトレ集計2025!$B$1,デイトレ集計2025!T$1,デイトレ集計2025!$A40),_SBI[取引],"信用返済*"))</f>
        <v>0</v>
      </c>
      <c r="U40" s="18"/>
      <c r="V40" s="26"/>
      <c r="W40" s="23">
        <f ca="1">IF(OR(MONTH(DATE($B$1,W$1,$A40))&lt;&gt;W$1,_xlfn.XLOOKUP(DATE($B$1,W$1,$A40),_syukujitsu[国民の祝日・休日月日],_syukujitsu[国民の祝日・休日名称],"XXX",0,1)&lt;&gt;"XXX",WEEKDAY(DATE($B$1,W$1,$A40),2)&gt;5,_xlfn.XLOOKUP(DATE($B$1,W$1,$A40),_休業日[休場日],_休業日[名称],"XXX",0,1)&lt;&gt;"XXX"),"",SUMIFS(_SBI[受渡金額/決済損益],_SBI[決済日],DATE(デイトレ集計2025!$B$1,デイトレ集計2025!W$1,デイトレ集計2025!$A40),_SBI[取引],"信用返済*"))</f>
        <v>0</v>
      </c>
      <c r="X40" s="18"/>
      <c r="Y40" s="26"/>
      <c r="Z40" s="23" t="str">
        <f ca="1">IF(OR(MONTH(DATE($B$1,Z$1,$A40))&lt;&gt;Z$1,_xlfn.XLOOKUP(DATE($B$1,Z$1,$A40),_syukujitsu[国民の祝日・休日月日],_syukujitsu[国民の祝日・休日名称],"XXX",0,1)&lt;&gt;"XXX",WEEKDAY(DATE($B$1,Z$1,$A40),2)&gt;5,_xlfn.XLOOKUP(DATE($B$1,Z$1,$A40),_休業日[休場日],_休業日[名称],"XXX",0,1)&lt;&gt;"XXX"),"",SUMIFS(_SBI[受渡金額/決済損益],_SBI[決済日],DATE(デイトレ集計2025!$B$1,デイトレ集計2025!Z$1,デイトレ集計2025!$A40),_SBI[取引],"信用返済*"))</f>
        <v/>
      </c>
      <c r="AA40" s="18"/>
      <c r="AB40" s="26"/>
      <c r="AC40" s="23" t="str">
        <f ca="1">IF(OR(MONTH(DATE($B$1,AC$1,$A40))&lt;&gt;AC$1,_xlfn.XLOOKUP(DATE($B$1,AC$1,$A40),_syukujitsu[国民の祝日・休日月日],_syukujitsu[国民の祝日・休日名称],"XXX",0,1)&lt;&gt;"XXX",WEEKDAY(DATE($B$1,AC$1,$A40),2)&gt;5,_xlfn.XLOOKUP(DATE($B$1,AC$1,$A40),_休業日[休場日],_休業日[名称],"XXX",0,1)&lt;&gt;"XXX"),"",SUMIFS(_SBI[受渡金額/決済損益],_SBI[決済日],DATE(デイトレ集計2025!$B$1,デイトレ集計2025!AC$1,デイトレ集計2025!$A40),_SBI[取引],"信用返済*"))</f>
        <v/>
      </c>
      <c r="AD40" s="18"/>
      <c r="AE40" s="26"/>
      <c r="AF40" s="23">
        <f ca="1">IF(OR(MONTH(DATE($B$1,AF$1,$A40))&lt;&gt;AF$1,_xlfn.XLOOKUP(DATE($B$1,AF$1,$A40),_syukujitsu[国民の祝日・休日月日],_syukujitsu[国民の祝日・休日名称],"XXX",0,1)&lt;&gt;"XXX",WEEKDAY(DATE($B$1,AF$1,$A40),2)&gt;5,_xlfn.XLOOKUP(DATE($B$1,AF$1,$A40),_休業日[休場日],_休業日[名称],"XXX",0,1)&lt;&gt;"XXX"),"",SUMIFS(_SBI[受渡金額/決済損益],_SBI[決済日],DATE(デイトレ集計2025!$B$1,デイトレ集計2025!AF$1,デイトレ集計2025!$A40),_SBI[取引],"信用返済*"))</f>
        <v>0</v>
      </c>
      <c r="AG40" s="18"/>
      <c r="AH40" s="26"/>
      <c r="AI40" s="23" t="str">
        <f ca="1">IF(OR(MONTH(DATE($B$1,AI$1,$A40))&lt;&gt;AI$1,_xlfn.XLOOKUP(DATE($B$1,AI$1,$A40),_syukujitsu[国民の祝日・休日月日],_syukujitsu[国民の祝日・休日名称],"XXX",0,1)&lt;&gt;"XXX",WEEKDAY(DATE($B$1,AI$1,$A40),2)&gt;5,_xlfn.XLOOKUP(DATE($B$1,AI$1,$A40),_休業日[休場日],_休業日[名称],"XXX",0,1)&lt;&gt;"XXX"),"",SUMIFS(_SBI[受渡金額/決済損益],_SBI[決済日],DATE(デイトレ集計2025!$B$1,デイトレ集計2025!AI$1,デイトレ集計2025!$A40),_SBI[取引],"信用返済*"))</f>
        <v/>
      </c>
      <c r="AJ40" s="18"/>
      <c r="AK40" s="26"/>
      <c r="AL40" s="26">
        <f ca="1">IF(OR(MONTH(DATE($B$1,AL$1,$A40))&lt;&gt;AL$1,_xlfn.XLOOKUP(DATE($B$1,AL$1,$A40),_syukujitsu[国民の祝日・休日月日],_syukujitsu[国民の祝日・休日名称],"XXX",0,1)&lt;&gt;"XXX",WEEKDAY(DATE($B$1,AL$1,$A40),2)&gt;5,_xlfn.XLOOKUP(DATE($B$1,AL$1,$A40),_休業日[休場日],_休業日[名称],"XXX",0,1)&lt;&gt;"XXX"),"",SUMIFS(_SBI[受渡金額/決済損益],_SBI[決済日],DATE(デイトレ集計2025!$B$1,デイトレ集計2025!AL$1,デイトレ集計2025!$A40),_SBI[取引],"信用返済*"))</f>
        <v>0</v>
      </c>
      <c r="AN40" s="22">
        <f t="shared" ca="1" si="20"/>
        <v>3250000</v>
      </c>
      <c r="AO40" s="22">
        <f t="shared" ca="1" si="21"/>
        <v>3250000</v>
      </c>
      <c r="AP40" s="22">
        <f t="shared" ca="1" si="22"/>
        <v>3250000</v>
      </c>
      <c r="AQ40" s="22">
        <f t="shared" ca="1" si="23"/>
        <v>3250000</v>
      </c>
      <c r="AR40" s="22">
        <f t="shared" ca="1" si="24"/>
        <v>3250000</v>
      </c>
      <c r="AS40" s="22">
        <f t="shared" ca="1" si="25"/>
        <v>3250000</v>
      </c>
      <c r="AT40" s="22">
        <f t="shared" ca="1" si="26"/>
        <v>3250000</v>
      </c>
      <c r="AU40" s="22">
        <f t="shared" ca="1" si="32"/>
        <v>3250000</v>
      </c>
      <c r="AV40" s="22">
        <f t="shared" ca="1" si="27"/>
        <v>3250000</v>
      </c>
      <c r="AW40" s="22">
        <f t="shared" ca="1" si="28"/>
        <v>3250000</v>
      </c>
      <c r="AX40" s="22">
        <f t="shared" ca="1" si="29"/>
        <v>3250000</v>
      </c>
      <c r="AY40" s="22">
        <f t="shared" ca="1" si="30"/>
        <v>3250000</v>
      </c>
      <c r="BA40" s="22">
        <f t="shared" ca="1" si="43"/>
        <v>3250000</v>
      </c>
      <c r="BB40" s="22">
        <f t="shared" ca="1" si="33"/>
        <v>0</v>
      </c>
      <c r="BC40" s="22">
        <f t="shared" ca="1" si="34"/>
        <v>0</v>
      </c>
      <c r="BD40" s="22">
        <f t="shared" ca="1" si="35"/>
        <v>0</v>
      </c>
      <c r="BE40" s="22">
        <f t="shared" ca="1" si="36"/>
        <v>0</v>
      </c>
      <c r="BF40" s="22">
        <f t="shared" ca="1" si="37"/>
        <v>0</v>
      </c>
      <c r="BG40" s="22">
        <f t="shared" ca="1" si="38"/>
        <v>0</v>
      </c>
      <c r="BH40" s="22">
        <f t="shared" ca="1" si="39"/>
        <v>0</v>
      </c>
      <c r="BI40" s="22">
        <f t="shared" ca="1" si="40"/>
        <v>0</v>
      </c>
      <c r="BJ40" s="22">
        <f t="shared" ca="1" si="41"/>
        <v>0</v>
      </c>
      <c r="BK40" s="22">
        <f t="shared" ca="1" si="42"/>
        <v>0</v>
      </c>
      <c r="BL40" s="22">
        <f t="shared" ca="1" si="31"/>
        <v>0</v>
      </c>
      <c r="BN40" s="22" t="str" cm="1">
        <f t="array" aca="1" ref="BN40" ca="1">IF(INDEX($A$1:$AL$48,ROW(),BN$16)&gt;0,INDEX($A$1:$AL$48,ROW(),BN$16),"")</f>
        <v/>
      </c>
      <c r="BO40" s="22" t="str" cm="1">
        <f t="array" aca="1" ref="BO40" ca="1">IF(INDEX($A$1:$AL$48,ROW(),BO$16)&gt;0,INDEX($A$1:$AL$48,ROW(),BO$16),"")</f>
        <v/>
      </c>
      <c r="BP40" s="22" t="str" cm="1">
        <f t="array" aca="1" ref="BP40" ca="1">IF(INDEX($A$1:$AL$48,ROW(),BP$16)&gt;0,INDEX($A$1:$AL$48,ROW(),BP$16),"")</f>
        <v/>
      </c>
      <c r="BQ40" s="22" t="str" cm="1">
        <f t="array" aca="1" ref="BQ40" ca="1">IF(INDEX($A$1:$AL$48,ROW(),BQ$16)&gt;0,INDEX($A$1:$AL$48,ROW(),BQ$16),"")</f>
        <v/>
      </c>
      <c r="BR40" s="22" t="str" cm="1">
        <f t="array" aca="1" ref="BR40" ca="1">IF(INDEX($A$1:$AL$48,ROW(),BR$16)&gt;0,INDEX($A$1:$AL$48,ROW(),BR$16),"")</f>
        <v/>
      </c>
      <c r="BS40" s="22" t="str" cm="1">
        <f t="array" aca="1" ref="BS40" ca="1">IF(INDEX($A$1:$AL$48,ROW(),BS$16)&gt;0,INDEX($A$1:$AL$48,ROW(),BS$16),"")</f>
        <v/>
      </c>
      <c r="BT40" s="22" t="str" cm="1">
        <f t="array" aca="1" ref="BT40" ca="1">IF(INDEX($A$1:$AL$48,ROW(),BT$16)&gt;0,INDEX($A$1:$AL$48,ROW(),BT$16),"")</f>
        <v/>
      </c>
      <c r="BU40" s="22" t="str" cm="1">
        <f t="array" aca="1" ref="BU40" ca="1">IF(INDEX($A$1:$AL$48,ROW(),BU$16)&gt;0,INDEX($A$1:$AL$48,ROW(),BU$16),"")</f>
        <v/>
      </c>
      <c r="BV40" s="22" t="str" cm="1">
        <f t="array" aca="1" ref="BV40" ca="1">IF(INDEX($A$1:$AL$48,ROW(),BV$16)&gt;0,INDEX($A$1:$AL$48,ROW(),BV$16),"")</f>
        <v/>
      </c>
      <c r="BW40" s="22" t="str" cm="1">
        <f t="array" aca="1" ref="BW40" ca="1">IF(INDEX($A$1:$AL$48,ROW(),BW$16)&gt;0,INDEX($A$1:$AL$48,ROW(),BW$16),"")</f>
        <v/>
      </c>
      <c r="BX40" s="22" t="str" cm="1">
        <f t="array" aca="1" ref="BX40" ca="1">IF(INDEX($A$1:$AL$48,ROW(),BX$16)&gt;0,INDEX($A$1:$AL$48,ROW(),BX$16),"")</f>
        <v/>
      </c>
      <c r="BY40" s="22" t="str" cm="1">
        <f t="array" aca="1" ref="BY40" ca="1">IF(INDEX($A$1:$AL$48,ROW(),BY$16)&gt;0,INDEX($A$1:$AL$48,ROW(),BY$16),"")</f>
        <v/>
      </c>
      <c r="CA40" s="22" t="str" cm="1">
        <f t="array" aca="1" ref="CA40" ca="1">IF(INDEX($A$1:$AL$48,ROW(),CA$16)&lt;0,INDEX($A$1:$AL$48,ROW(),CA$16),"")</f>
        <v/>
      </c>
      <c r="CB40" s="22" t="str" cm="1">
        <f t="array" aca="1" ref="CB40" ca="1">IF(INDEX($A$1:$AL$48,ROW(),CB$16)&lt;0,INDEX($A$1:$AL$48,ROW(),CB$16),"")</f>
        <v/>
      </c>
      <c r="CC40" s="22" t="str" cm="1">
        <f t="array" aca="1" ref="CC40" ca="1">IF(INDEX($A$1:$AL$48,ROW(),CC$16)&lt;0,INDEX($A$1:$AL$48,ROW(),CC$16),"")</f>
        <v/>
      </c>
      <c r="CD40" s="22" t="str" cm="1">
        <f t="array" aca="1" ref="CD40" ca="1">IF(INDEX($A$1:$AL$48,ROW(),CD$16)&lt;0,INDEX($A$1:$AL$48,ROW(),CD$16),"")</f>
        <v/>
      </c>
      <c r="CE40" s="22" t="str" cm="1">
        <f t="array" aca="1" ref="CE40" ca="1">IF(INDEX($A$1:$AL$48,ROW(),CE$16)&lt;0,INDEX($A$1:$AL$48,ROW(),CE$16),"")</f>
        <v/>
      </c>
      <c r="CF40" s="22" t="str" cm="1">
        <f t="array" aca="1" ref="CF40" ca="1">IF(INDEX($A$1:$AL$48,ROW(),CF$16)&lt;0,INDEX($A$1:$AL$48,ROW(),CF$16),"")</f>
        <v/>
      </c>
      <c r="CG40" s="22" t="str" cm="1">
        <f t="array" aca="1" ref="CG40" ca="1">IF(INDEX($A$1:$AL$48,ROW(),CG$16)&lt;0,INDEX($A$1:$AL$48,ROW(),CG$16),"")</f>
        <v/>
      </c>
      <c r="CH40" s="22" t="str" cm="1">
        <f t="array" aca="1" ref="CH40" ca="1">IF(INDEX($A$1:$AL$48,ROW(),CH$16)&lt;0,INDEX($A$1:$AL$48,ROW(),CH$16),"")</f>
        <v/>
      </c>
      <c r="CI40" s="22" t="str" cm="1">
        <f t="array" aca="1" ref="CI40" ca="1">IF(INDEX($A$1:$AL$48,ROW(),CI$16)&lt;0,INDEX($A$1:$AL$48,ROW(),CI$16),"")</f>
        <v/>
      </c>
      <c r="CJ40" s="22" t="str" cm="1">
        <f t="array" aca="1" ref="CJ40" ca="1">IF(INDEX($A$1:$AL$48,ROW(),CJ$16)&lt;0,INDEX($A$1:$AL$48,ROW(),CJ$16),"")</f>
        <v/>
      </c>
      <c r="CK40" s="22" t="str" cm="1">
        <f t="array" aca="1" ref="CK40" ca="1">IF(INDEX($A$1:$AL$48,ROW(),CK$16)&lt;0,INDEX($A$1:$AL$48,ROW(),CK$16),"")</f>
        <v/>
      </c>
      <c r="CL40" s="22" t="str" cm="1">
        <f t="array" aca="1" ref="CL40" ca="1">IF(INDEX($A$1:$AL$48,ROW(),CL$16)&lt;0,INDEX($A$1:$AL$48,ROW(),CL$16),"")</f>
        <v/>
      </c>
    </row>
    <row r="41" spans="1:90" s="2" customFormat="1" ht="15.75" x14ac:dyDescent="0.4">
      <c r="A41" s="5">
        <v>24</v>
      </c>
      <c r="B41" s="17">
        <f t="shared" ca="1" si="17"/>
        <v>0</v>
      </c>
      <c r="C41" s="18"/>
      <c r="D41" s="26"/>
      <c r="E41" s="23">
        <f ca="1">IF(OR(MONTH(DATE($B$1,E$1,$A41))&lt;&gt;E$1,_xlfn.XLOOKUP(DATE($B$1,E$1,$A41),_syukujitsu[国民の祝日・休日月日],_syukujitsu[国民の祝日・休日名称],"XXX",0,1)&lt;&gt;"XXX",WEEKDAY(DATE($B$1,E$1,$A41),2)&gt;5,_xlfn.XLOOKUP(DATE($B$1,E$1,$A41),_休業日[休場日],_休業日[名称],"XXX",0,1)&lt;&gt;"XXX"),"",SUMIFS(_SBI[受渡金額/決済損益],_SBI[決済日],DATE(デイトレ集計2025!$B$1,デイトレ集計2025!E$1,デイトレ集計2025!$A41),_SBI[取引],"信用返済*"))</f>
        <v>0</v>
      </c>
      <c r="F41" s="18"/>
      <c r="G41" s="26"/>
      <c r="H41" s="23" t="str">
        <f ca="1">IF(OR(MONTH(DATE($B$1,H$1,$A41))&lt;&gt;H$1,_xlfn.XLOOKUP(DATE($B$1,H$1,$A41),_syukujitsu[国民の祝日・休日月日],_syukujitsu[国民の祝日・休日名称],"XXX",0,1)&lt;&gt;"XXX",WEEKDAY(DATE($B$1,H$1,$A41),2)&gt;5,_xlfn.XLOOKUP(DATE($B$1,H$1,$A41),_休業日[休場日],_休業日[名称],"XXX",0,1)&lt;&gt;"XXX"),"",SUMIFS(_SBI[受渡金額/決済損益],_SBI[決済日],DATE(デイトレ集計2025!$B$1,デイトレ集計2025!H$1,デイトレ集計2025!$A41),_SBI[取引],"信用返済*"))</f>
        <v/>
      </c>
      <c r="I41" s="18"/>
      <c r="J41" s="26"/>
      <c r="K41" s="23">
        <f ca="1">IF(OR(MONTH(DATE($B$1,K$1,$A41))&lt;&gt;K$1,_xlfn.XLOOKUP(DATE($B$1,K$1,$A41),_syukujitsu[国民の祝日・休日月日],_syukujitsu[国民の祝日・休日名称],"XXX",0,1)&lt;&gt;"XXX",WEEKDAY(DATE($B$1,K$1,$A41),2)&gt;5,_xlfn.XLOOKUP(DATE($B$1,K$1,$A41),_休業日[休場日],_休業日[名称],"XXX",0,1)&lt;&gt;"XXX"),"",SUMIFS(_SBI[受渡金額/決済損益],_SBI[決済日],DATE(デイトレ集計2025!$B$1,デイトレ集計2025!K$1,デイトレ集計2025!$A41),_SBI[取引],"信用返済*"))</f>
        <v>0</v>
      </c>
      <c r="L41" s="18"/>
      <c r="M41" s="26"/>
      <c r="N41" s="23">
        <f ca="1">IF(OR(MONTH(DATE($B$1,N$1,$A41))&lt;&gt;N$1,_xlfn.XLOOKUP(DATE($B$1,N$1,$A41),_syukujitsu[国民の祝日・休日月日],_syukujitsu[国民の祝日・休日名称],"XXX",0,1)&lt;&gt;"XXX",WEEKDAY(DATE($B$1,N$1,$A41),2)&gt;5,_xlfn.XLOOKUP(DATE($B$1,N$1,$A41),_休業日[休場日],_休業日[名称],"XXX",0,1)&lt;&gt;"XXX"),"",SUMIFS(_SBI[受渡金額/決済損益],_SBI[決済日],DATE(デイトレ集計2025!$B$1,デイトレ集計2025!N$1,デイトレ集計2025!$A41),_SBI[取引],"信用返済*"))</f>
        <v>0</v>
      </c>
      <c r="O41" s="18"/>
      <c r="P41" s="26"/>
      <c r="Q41" s="23" t="str">
        <f ca="1">IF(OR(MONTH(DATE($B$1,Q$1,$A41))&lt;&gt;Q$1,_xlfn.XLOOKUP(DATE($B$1,Q$1,$A41),_syukujitsu[国民の祝日・休日月日],_syukujitsu[国民の祝日・休日名称],"XXX",0,1)&lt;&gt;"XXX",WEEKDAY(DATE($B$1,Q$1,$A41),2)&gt;5,_xlfn.XLOOKUP(DATE($B$1,Q$1,$A41),_休業日[休場日],_休業日[名称],"XXX",0,1)&lt;&gt;"XXX"),"",SUMIFS(_SBI[受渡金額/決済損益],_SBI[決済日],DATE(デイトレ集計2025!$B$1,デイトレ集計2025!Q$1,デイトレ集計2025!$A41),_SBI[取引],"信用返済*"))</f>
        <v/>
      </c>
      <c r="R41" s="18"/>
      <c r="S41" s="26"/>
      <c r="T41" s="23">
        <f ca="1">IF(OR(MONTH(DATE($B$1,T$1,$A41))&lt;&gt;T$1,_xlfn.XLOOKUP(DATE($B$1,T$1,$A41),_syukujitsu[国民の祝日・休日月日],_syukujitsu[国民の祝日・休日名称],"XXX",0,1)&lt;&gt;"XXX",WEEKDAY(DATE($B$1,T$1,$A41),2)&gt;5,_xlfn.XLOOKUP(DATE($B$1,T$1,$A41),_休業日[休場日],_休業日[名称],"XXX",0,1)&lt;&gt;"XXX"),"",SUMIFS(_SBI[受渡金額/決済損益],_SBI[決済日],DATE(デイトレ集計2025!$B$1,デイトレ集計2025!T$1,デイトレ集計2025!$A41),_SBI[取引],"信用返済*"))</f>
        <v>0</v>
      </c>
      <c r="U41" s="18"/>
      <c r="V41" s="26"/>
      <c r="W41" s="23">
        <f ca="1">IF(OR(MONTH(DATE($B$1,W$1,$A41))&lt;&gt;W$1,_xlfn.XLOOKUP(DATE($B$1,W$1,$A41),_syukujitsu[国民の祝日・休日月日],_syukujitsu[国民の祝日・休日名称],"XXX",0,1)&lt;&gt;"XXX",WEEKDAY(DATE($B$1,W$1,$A41),2)&gt;5,_xlfn.XLOOKUP(DATE($B$1,W$1,$A41),_休業日[休場日],_休業日[名称],"XXX",0,1)&lt;&gt;"XXX"),"",SUMIFS(_SBI[受渡金額/決済損益],_SBI[決済日],DATE(デイトレ集計2025!$B$1,デイトレ集計2025!W$1,デイトレ集計2025!$A41),_SBI[取引],"信用返済*"))</f>
        <v>0</v>
      </c>
      <c r="X41" s="18"/>
      <c r="Y41" s="26"/>
      <c r="Z41" s="23" t="str">
        <f ca="1">IF(OR(MONTH(DATE($B$1,Z$1,$A41))&lt;&gt;Z$1,_xlfn.XLOOKUP(DATE($B$1,Z$1,$A41),_syukujitsu[国民の祝日・休日月日],_syukujitsu[国民の祝日・休日名称],"XXX",0,1)&lt;&gt;"XXX",WEEKDAY(DATE($B$1,Z$1,$A41),2)&gt;5,_xlfn.XLOOKUP(DATE($B$1,Z$1,$A41),_休業日[休場日],_休業日[名称],"XXX",0,1)&lt;&gt;"XXX"),"",SUMIFS(_SBI[受渡金額/決済損益],_SBI[決済日],DATE(デイトレ集計2025!$B$1,デイトレ集計2025!Z$1,デイトレ集計2025!$A41),_SBI[取引],"信用返済*"))</f>
        <v/>
      </c>
      <c r="AA41" s="18"/>
      <c r="AB41" s="26"/>
      <c r="AC41" s="23">
        <f ca="1">IF(OR(MONTH(DATE($B$1,AC$1,$A41))&lt;&gt;AC$1,_xlfn.XLOOKUP(DATE($B$1,AC$1,$A41),_syukujitsu[国民の祝日・休日月日],_syukujitsu[国民の祝日・休日名称],"XXX",0,1)&lt;&gt;"XXX",WEEKDAY(DATE($B$1,AC$1,$A41),2)&gt;5,_xlfn.XLOOKUP(DATE($B$1,AC$1,$A41),_休業日[休場日],_休業日[名称],"XXX",0,1)&lt;&gt;"XXX"),"",SUMIFS(_SBI[受渡金額/決済損益],_SBI[決済日],DATE(デイトレ集計2025!$B$1,デイトレ集計2025!AC$1,デイトレ集計2025!$A41),_SBI[取引],"信用返済*"))</f>
        <v>0</v>
      </c>
      <c r="AD41" s="18"/>
      <c r="AE41" s="26"/>
      <c r="AF41" s="23">
        <f ca="1">IF(OR(MONTH(DATE($B$1,AF$1,$A41))&lt;&gt;AF$1,_xlfn.XLOOKUP(DATE($B$1,AF$1,$A41),_syukujitsu[国民の祝日・休日月日],_syukujitsu[国民の祝日・休日名称],"XXX",0,1)&lt;&gt;"XXX",WEEKDAY(DATE($B$1,AF$1,$A41),2)&gt;5,_xlfn.XLOOKUP(DATE($B$1,AF$1,$A41),_休業日[休場日],_休業日[名称],"XXX",0,1)&lt;&gt;"XXX"),"",SUMIFS(_SBI[受渡金額/決済損益],_SBI[決済日],DATE(デイトレ集計2025!$B$1,デイトレ集計2025!AF$1,デイトレ集計2025!$A41),_SBI[取引],"信用返済*"))</f>
        <v>0</v>
      </c>
      <c r="AG41" s="18"/>
      <c r="AH41" s="26"/>
      <c r="AI41" s="23" t="str">
        <f ca="1">IF(OR(MONTH(DATE($B$1,AI$1,$A41))&lt;&gt;AI$1,_xlfn.XLOOKUP(DATE($B$1,AI$1,$A41),_syukujitsu[国民の祝日・休日月日],_syukujitsu[国民の祝日・休日名称],"XXX",0,1)&lt;&gt;"XXX",WEEKDAY(DATE($B$1,AI$1,$A41),2)&gt;5,_xlfn.XLOOKUP(DATE($B$1,AI$1,$A41),_休業日[休場日],_休業日[名称],"XXX",0,1)&lt;&gt;"XXX"),"",SUMIFS(_SBI[受渡金額/決済損益],_SBI[決済日],DATE(デイトレ集計2025!$B$1,デイトレ集計2025!AI$1,デイトレ集計2025!$A41),_SBI[取引],"信用返済*"))</f>
        <v/>
      </c>
      <c r="AJ41" s="18"/>
      <c r="AK41" s="26"/>
      <c r="AL41" s="26">
        <f ca="1">IF(OR(MONTH(DATE($B$1,AL$1,$A41))&lt;&gt;AL$1,_xlfn.XLOOKUP(DATE($B$1,AL$1,$A41),_syukujitsu[国民の祝日・休日月日],_syukujitsu[国民の祝日・休日名称],"XXX",0,1)&lt;&gt;"XXX",WEEKDAY(DATE($B$1,AL$1,$A41),2)&gt;5,_xlfn.XLOOKUP(DATE($B$1,AL$1,$A41),_休業日[休場日],_休業日[名称],"XXX",0,1)&lt;&gt;"XXX"),"",SUMIFS(_SBI[受渡金額/決済損益],_SBI[決済日],DATE(デイトレ集計2025!$B$1,デイトレ集計2025!AL$1,デイトレ集計2025!$A41),_SBI[取引],"信用返済*"))</f>
        <v>0</v>
      </c>
      <c r="AN41" s="22">
        <f t="shared" ca="1" si="20"/>
        <v>3250000</v>
      </c>
      <c r="AO41" s="22">
        <f t="shared" ca="1" si="21"/>
        <v>3250000</v>
      </c>
      <c r="AP41" s="22">
        <f t="shared" ca="1" si="22"/>
        <v>3250000</v>
      </c>
      <c r="AQ41" s="22">
        <f t="shared" ca="1" si="23"/>
        <v>3250000</v>
      </c>
      <c r="AR41" s="22">
        <f t="shared" ca="1" si="24"/>
        <v>3250000</v>
      </c>
      <c r="AS41" s="22">
        <f t="shared" ca="1" si="25"/>
        <v>3250000</v>
      </c>
      <c r="AT41" s="22">
        <f t="shared" ca="1" si="26"/>
        <v>3250000</v>
      </c>
      <c r="AU41" s="22">
        <f t="shared" ca="1" si="32"/>
        <v>3250000</v>
      </c>
      <c r="AV41" s="22">
        <f t="shared" ca="1" si="27"/>
        <v>3250000</v>
      </c>
      <c r="AW41" s="22">
        <f t="shared" ca="1" si="28"/>
        <v>3250000</v>
      </c>
      <c r="AX41" s="22">
        <f t="shared" ca="1" si="29"/>
        <v>3250000</v>
      </c>
      <c r="AY41" s="22">
        <f t="shared" ca="1" si="30"/>
        <v>3250000</v>
      </c>
      <c r="BA41" s="22">
        <f t="shared" ca="1" si="43"/>
        <v>3250000</v>
      </c>
      <c r="BB41" s="22">
        <f t="shared" ca="1" si="33"/>
        <v>0</v>
      </c>
      <c r="BC41" s="22">
        <f t="shared" ca="1" si="34"/>
        <v>0</v>
      </c>
      <c r="BD41" s="22">
        <f t="shared" ca="1" si="35"/>
        <v>0</v>
      </c>
      <c r="BE41" s="22">
        <f t="shared" ca="1" si="36"/>
        <v>0</v>
      </c>
      <c r="BF41" s="22">
        <f t="shared" ca="1" si="37"/>
        <v>0</v>
      </c>
      <c r="BG41" s="22">
        <f t="shared" ca="1" si="38"/>
        <v>0</v>
      </c>
      <c r="BH41" s="22">
        <f t="shared" ca="1" si="39"/>
        <v>0</v>
      </c>
      <c r="BI41" s="22">
        <f t="shared" ca="1" si="40"/>
        <v>0</v>
      </c>
      <c r="BJ41" s="22">
        <f t="shared" ca="1" si="41"/>
        <v>0</v>
      </c>
      <c r="BK41" s="22">
        <f t="shared" ca="1" si="42"/>
        <v>0</v>
      </c>
      <c r="BL41" s="22">
        <f t="shared" ca="1" si="31"/>
        <v>0</v>
      </c>
      <c r="BN41" s="22" t="str" cm="1">
        <f t="array" aca="1" ref="BN41" ca="1">IF(INDEX($A$1:$AL$48,ROW(),BN$16)&gt;0,INDEX($A$1:$AL$48,ROW(),BN$16),"")</f>
        <v/>
      </c>
      <c r="BO41" s="22" t="str" cm="1">
        <f t="array" aca="1" ref="BO41" ca="1">IF(INDEX($A$1:$AL$48,ROW(),BO$16)&gt;0,INDEX($A$1:$AL$48,ROW(),BO$16),"")</f>
        <v/>
      </c>
      <c r="BP41" s="22" t="str" cm="1">
        <f t="array" aca="1" ref="BP41" ca="1">IF(INDEX($A$1:$AL$48,ROW(),BP$16)&gt;0,INDEX($A$1:$AL$48,ROW(),BP$16),"")</f>
        <v/>
      </c>
      <c r="BQ41" s="22" t="str" cm="1">
        <f t="array" aca="1" ref="BQ41" ca="1">IF(INDEX($A$1:$AL$48,ROW(),BQ$16)&gt;0,INDEX($A$1:$AL$48,ROW(),BQ$16),"")</f>
        <v/>
      </c>
      <c r="BR41" s="22" t="str" cm="1">
        <f t="array" aca="1" ref="BR41" ca="1">IF(INDEX($A$1:$AL$48,ROW(),BR$16)&gt;0,INDEX($A$1:$AL$48,ROW(),BR$16),"")</f>
        <v/>
      </c>
      <c r="BS41" s="22" t="str" cm="1">
        <f t="array" aca="1" ref="BS41" ca="1">IF(INDEX($A$1:$AL$48,ROW(),BS$16)&gt;0,INDEX($A$1:$AL$48,ROW(),BS$16),"")</f>
        <v/>
      </c>
      <c r="BT41" s="22" t="str" cm="1">
        <f t="array" aca="1" ref="BT41" ca="1">IF(INDEX($A$1:$AL$48,ROW(),BT$16)&gt;0,INDEX($A$1:$AL$48,ROW(),BT$16),"")</f>
        <v/>
      </c>
      <c r="BU41" s="22" t="str" cm="1">
        <f t="array" aca="1" ref="BU41" ca="1">IF(INDEX($A$1:$AL$48,ROW(),BU$16)&gt;0,INDEX($A$1:$AL$48,ROW(),BU$16),"")</f>
        <v/>
      </c>
      <c r="BV41" s="22" t="str" cm="1">
        <f t="array" aca="1" ref="BV41" ca="1">IF(INDEX($A$1:$AL$48,ROW(),BV$16)&gt;0,INDEX($A$1:$AL$48,ROW(),BV$16),"")</f>
        <v/>
      </c>
      <c r="BW41" s="22" t="str" cm="1">
        <f t="array" aca="1" ref="BW41" ca="1">IF(INDEX($A$1:$AL$48,ROW(),BW$16)&gt;0,INDEX($A$1:$AL$48,ROW(),BW$16),"")</f>
        <v/>
      </c>
      <c r="BX41" s="22" t="str" cm="1">
        <f t="array" aca="1" ref="BX41" ca="1">IF(INDEX($A$1:$AL$48,ROW(),BX$16)&gt;0,INDEX($A$1:$AL$48,ROW(),BX$16),"")</f>
        <v/>
      </c>
      <c r="BY41" s="22" t="str" cm="1">
        <f t="array" aca="1" ref="BY41" ca="1">IF(INDEX($A$1:$AL$48,ROW(),BY$16)&gt;0,INDEX($A$1:$AL$48,ROW(),BY$16),"")</f>
        <v/>
      </c>
      <c r="CA41" s="22" t="str" cm="1">
        <f t="array" aca="1" ref="CA41" ca="1">IF(INDEX($A$1:$AL$48,ROW(),CA$16)&lt;0,INDEX($A$1:$AL$48,ROW(),CA$16),"")</f>
        <v/>
      </c>
      <c r="CB41" s="22" t="str" cm="1">
        <f t="array" aca="1" ref="CB41" ca="1">IF(INDEX($A$1:$AL$48,ROW(),CB$16)&lt;0,INDEX($A$1:$AL$48,ROW(),CB$16),"")</f>
        <v/>
      </c>
      <c r="CC41" s="22" t="str" cm="1">
        <f t="array" aca="1" ref="CC41" ca="1">IF(INDEX($A$1:$AL$48,ROW(),CC$16)&lt;0,INDEX($A$1:$AL$48,ROW(),CC$16),"")</f>
        <v/>
      </c>
      <c r="CD41" s="22" t="str" cm="1">
        <f t="array" aca="1" ref="CD41" ca="1">IF(INDEX($A$1:$AL$48,ROW(),CD$16)&lt;0,INDEX($A$1:$AL$48,ROW(),CD$16),"")</f>
        <v/>
      </c>
      <c r="CE41" s="22" t="str" cm="1">
        <f t="array" aca="1" ref="CE41" ca="1">IF(INDEX($A$1:$AL$48,ROW(),CE$16)&lt;0,INDEX($A$1:$AL$48,ROW(),CE$16),"")</f>
        <v/>
      </c>
      <c r="CF41" s="22" t="str" cm="1">
        <f t="array" aca="1" ref="CF41" ca="1">IF(INDEX($A$1:$AL$48,ROW(),CF$16)&lt;0,INDEX($A$1:$AL$48,ROW(),CF$16),"")</f>
        <v/>
      </c>
      <c r="CG41" s="22" t="str" cm="1">
        <f t="array" aca="1" ref="CG41" ca="1">IF(INDEX($A$1:$AL$48,ROW(),CG$16)&lt;0,INDEX($A$1:$AL$48,ROW(),CG$16),"")</f>
        <v/>
      </c>
      <c r="CH41" s="22" t="str" cm="1">
        <f t="array" aca="1" ref="CH41" ca="1">IF(INDEX($A$1:$AL$48,ROW(),CH$16)&lt;0,INDEX($A$1:$AL$48,ROW(),CH$16),"")</f>
        <v/>
      </c>
      <c r="CI41" s="22" t="str" cm="1">
        <f t="array" aca="1" ref="CI41" ca="1">IF(INDEX($A$1:$AL$48,ROW(),CI$16)&lt;0,INDEX($A$1:$AL$48,ROW(),CI$16),"")</f>
        <v/>
      </c>
      <c r="CJ41" s="22" t="str" cm="1">
        <f t="array" aca="1" ref="CJ41" ca="1">IF(INDEX($A$1:$AL$48,ROW(),CJ$16)&lt;0,INDEX($A$1:$AL$48,ROW(),CJ$16),"")</f>
        <v/>
      </c>
      <c r="CK41" s="22" t="str" cm="1">
        <f t="array" aca="1" ref="CK41" ca="1">IF(INDEX($A$1:$AL$48,ROW(),CK$16)&lt;0,INDEX($A$1:$AL$48,ROW(),CK$16),"")</f>
        <v/>
      </c>
      <c r="CL41" s="22" t="str" cm="1">
        <f t="array" aca="1" ref="CL41" ca="1">IF(INDEX($A$1:$AL$48,ROW(),CL$16)&lt;0,INDEX($A$1:$AL$48,ROW(),CL$16),"")</f>
        <v/>
      </c>
    </row>
    <row r="42" spans="1:90" s="2" customFormat="1" ht="15.75" x14ac:dyDescent="0.4">
      <c r="A42" s="5">
        <v>25</v>
      </c>
      <c r="B42" s="17">
        <f t="shared" ca="1" si="17"/>
        <v>0</v>
      </c>
      <c r="C42" s="18"/>
      <c r="D42" s="26"/>
      <c r="E42" s="23" t="str">
        <f ca="1">IF(OR(MONTH(DATE($B$1,E$1,$A42))&lt;&gt;E$1,_xlfn.XLOOKUP(DATE($B$1,E$1,$A42),_syukujitsu[国民の祝日・休日月日],_syukujitsu[国民の祝日・休日名称],"XXX",0,1)&lt;&gt;"XXX",WEEKDAY(DATE($B$1,E$1,$A42),2)&gt;5,_xlfn.XLOOKUP(DATE($B$1,E$1,$A42),_休業日[休場日],_休業日[名称],"XXX",0,1)&lt;&gt;"XXX"),"",SUMIFS(_SBI[受渡金額/決済損益],_SBI[決済日],DATE(デイトレ集計2025!$B$1,デイトレ集計2025!E$1,デイトレ集計2025!$A42),_SBI[取引],"信用返済*"))</f>
        <v/>
      </c>
      <c r="F42" s="18"/>
      <c r="G42" s="26"/>
      <c r="H42" s="23">
        <f ca="1">IF(OR(MONTH(DATE($B$1,H$1,$A42))&lt;&gt;H$1,_xlfn.XLOOKUP(DATE($B$1,H$1,$A42),_syukujitsu[国民の祝日・休日月日],_syukujitsu[国民の祝日・休日名称],"XXX",0,1)&lt;&gt;"XXX",WEEKDAY(DATE($B$1,H$1,$A42),2)&gt;5,_xlfn.XLOOKUP(DATE($B$1,H$1,$A42),_休業日[休場日],_休業日[名称],"XXX",0,1)&lt;&gt;"XXX"),"",SUMIFS(_SBI[受渡金額/決済損益],_SBI[決済日],DATE(デイトレ集計2025!$B$1,デイトレ集計2025!H$1,デイトレ集計2025!$A42),_SBI[取引],"信用返済*"))</f>
        <v>0</v>
      </c>
      <c r="I42" s="18"/>
      <c r="J42" s="26"/>
      <c r="K42" s="23">
        <f ca="1">IF(OR(MONTH(DATE($B$1,K$1,$A42))&lt;&gt;K$1,_xlfn.XLOOKUP(DATE($B$1,K$1,$A42),_syukujitsu[国民の祝日・休日月日],_syukujitsu[国民の祝日・休日名称],"XXX",0,1)&lt;&gt;"XXX",WEEKDAY(DATE($B$1,K$1,$A42),2)&gt;5,_xlfn.XLOOKUP(DATE($B$1,K$1,$A42),_休業日[休場日],_休業日[名称],"XXX",0,1)&lt;&gt;"XXX"),"",SUMIFS(_SBI[受渡金額/決済損益],_SBI[決済日],DATE(デイトレ集計2025!$B$1,デイトレ集計2025!K$1,デイトレ集計2025!$A42),_SBI[取引],"信用返済*"))</f>
        <v>0</v>
      </c>
      <c r="L42" s="18"/>
      <c r="M42" s="26"/>
      <c r="N42" s="23">
        <f ca="1">IF(OR(MONTH(DATE($B$1,N$1,$A42))&lt;&gt;N$1,_xlfn.XLOOKUP(DATE($B$1,N$1,$A42),_syukujitsu[国民の祝日・休日月日],_syukujitsu[国民の祝日・休日名称],"XXX",0,1)&lt;&gt;"XXX",WEEKDAY(DATE($B$1,N$1,$A42),2)&gt;5,_xlfn.XLOOKUP(DATE($B$1,N$1,$A42),_休業日[休場日],_休業日[名称],"XXX",0,1)&lt;&gt;"XXX"),"",SUMIFS(_SBI[受渡金額/決済損益],_SBI[決済日],DATE(デイトレ集計2025!$B$1,デイトレ集計2025!N$1,デイトレ集計2025!$A42),_SBI[取引],"信用返済*"))</f>
        <v>0</v>
      </c>
      <c r="O42" s="18"/>
      <c r="P42" s="26"/>
      <c r="Q42" s="23" t="str">
        <f ca="1">IF(OR(MONTH(DATE($B$1,Q$1,$A42))&lt;&gt;Q$1,_xlfn.XLOOKUP(DATE($B$1,Q$1,$A42),_syukujitsu[国民の祝日・休日月日],_syukujitsu[国民の祝日・休日名称],"XXX",0,1)&lt;&gt;"XXX",WEEKDAY(DATE($B$1,Q$1,$A42),2)&gt;5,_xlfn.XLOOKUP(DATE($B$1,Q$1,$A42),_休業日[休場日],_休業日[名称],"XXX",0,1)&lt;&gt;"XXX"),"",SUMIFS(_SBI[受渡金額/決済損益],_SBI[決済日],DATE(デイトレ集計2025!$B$1,デイトレ集計2025!Q$1,デイトレ集計2025!$A42),_SBI[取引],"信用返済*"))</f>
        <v/>
      </c>
      <c r="R42" s="18"/>
      <c r="S42" s="26"/>
      <c r="T42" s="23">
        <f ca="1">IF(OR(MONTH(DATE($B$1,T$1,$A42))&lt;&gt;T$1,_xlfn.XLOOKUP(DATE($B$1,T$1,$A42),_syukujitsu[国民の祝日・休日月日],_syukujitsu[国民の祝日・休日名称],"XXX",0,1)&lt;&gt;"XXX",WEEKDAY(DATE($B$1,T$1,$A42),2)&gt;5,_xlfn.XLOOKUP(DATE($B$1,T$1,$A42),_休業日[休場日],_休業日[名称],"XXX",0,1)&lt;&gt;"XXX"),"",SUMIFS(_SBI[受渡金額/決済損益],_SBI[決済日],DATE(デイトレ集計2025!$B$1,デイトレ集計2025!T$1,デイトレ集計2025!$A42),_SBI[取引],"信用返済*"))</f>
        <v>0</v>
      </c>
      <c r="U42" s="18"/>
      <c r="V42" s="26"/>
      <c r="W42" s="23">
        <f ca="1">IF(OR(MONTH(DATE($B$1,W$1,$A42))&lt;&gt;W$1,_xlfn.XLOOKUP(DATE($B$1,W$1,$A42),_syukujitsu[国民の祝日・休日月日],_syukujitsu[国民の祝日・休日名称],"XXX",0,1)&lt;&gt;"XXX",WEEKDAY(DATE($B$1,W$1,$A42),2)&gt;5,_xlfn.XLOOKUP(DATE($B$1,W$1,$A42),_休業日[休場日],_休業日[名称],"XXX",0,1)&lt;&gt;"XXX"),"",SUMIFS(_SBI[受渡金額/決済損益],_SBI[決済日],DATE(デイトレ集計2025!$B$1,デイトレ集計2025!W$1,デイトレ集計2025!$A42),_SBI[取引],"信用返済*"))</f>
        <v>0</v>
      </c>
      <c r="X42" s="18"/>
      <c r="Y42" s="26"/>
      <c r="Z42" s="23">
        <f ca="1">IF(OR(MONTH(DATE($B$1,Z$1,$A42))&lt;&gt;Z$1,_xlfn.XLOOKUP(DATE($B$1,Z$1,$A42),_syukujitsu[国民の祝日・休日月日],_syukujitsu[国民の祝日・休日名称],"XXX",0,1)&lt;&gt;"XXX",WEEKDAY(DATE($B$1,Z$1,$A42),2)&gt;5,_xlfn.XLOOKUP(DATE($B$1,Z$1,$A42),_休業日[休場日],_休業日[名称],"XXX",0,1)&lt;&gt;"XXX"),"",SUMIFS(_SBI[受渡金額/決済損益],_SBI[決済日],DATE(デイトレ集計2025!$B$1,デイトレ集計2025!Z$1,デイトレ集計2025!$A42),_SBI[取引],"信用返済*"))</f>
        <v>0</v>
      </c>
      <c r="AA42" s="18"/>
      <c r="AB42" s="26"/>
      <c r="AC42" s="23">
        <f ca="1">IF(OR(MONTH(DATE($B$1,AC$1,$A42))&lt;&gt;AC$1,_xlfn.XLOOKUP(DATE($B$1,AC$1,$A42),_syukujitsu[国民の祝日・休日月日],_syukujitsu[国民の祝日・休日名称],"XXX",0,1)&lt;&gt;"XXX",WEEKDAY(DATE($B$1,AC$1,$A42),2)&gt;5,_xlfn.XLOOKUP(DATE($B$1,AC$1,$A42),_休業日[休場日],_休業日[名称],"XXX",0,1)&lt;&gt;"XXX"),"",SUMIFS(_SBI[受渡金額/決済損益],_SBI[決済日],DATE(デイトレ集計2025!$B$1,デイトレ集計2025!AC$1,デイトレ集計2025!$A42),_SBI[取引],"信用返済*"))</f>
        <v>0</v>
      </c>
      <c r="AD42" s="18"/>
      <c r="AE42" s="26"/>
      <c r="AF42" s="23" t="str">
        <f ca="1">IF(OR(MONTH(DATE($B$1,AF$1,$A42))&lt;&gt;AF$1,_xlfn.XLOOKUP(DATE($B$1,AF$1,$A42),_syukujitsu[国民の祝日・休日月日],_syukujitsu[国民の祝日・休日名称],"XXX",0,1)&lt;&gt;"XXX",WEEKDAY(DATE($B$1,AF$1,$A42),2)&gt;5,_xlfn.XLOOKUP(DATE($B$1,AF$1,$A42),_休業日[休場日],_休業日[名称],"XXX",0,1)&lt;&gt;"XXX"),"",SUMIFS(_SBI[受渡金額/決済損益],_SBI[決済日],DATE(デイトレ集計2025!$B$1,デイトレ集計2025!AF$1,デイトレ集計2025!$A42),_SBI[取引],"信用返済*"))</f>
        <v/>
      </c>
      <c r="AG42" s="18"/>
      <c r="AH42" s="26"/>
      <c r="AI42" s="23">
        <f ca="1">IF(OR(MONTH(DATE($B$1,AI$1,$A42))&lt;&gt;AI$1,_xlfn.XLOOKUP(DATE($B$1,AI$1,$A42),_syukujitsu[国民の祝日・休日月日],_syukujitsu[国民の祝日・休日名称],"XXX",0,1)&lt;&gt;"XXX",WEEKDAY(DATE($B$1,AI$1,$A42),2)&gt;5,_xlfn.XLOOKUP(DATE($B$1,AI$1,$A42),_休業日[休場日],_休業日[名称],"XXX",0,1)&lt;&gt;"XXX"),"",SUMIFS(_SBI[受渡金額/決済損益],_SBI[決済日],DATE(デイトレ集計2025!$B$1,デイトレ集計2025!AI$1,デイトレ集計2025!$A42),_SBI[取引],"信用返済*"))</f>
        <v>0</v>
      </c>
      <c r="AJ42" s="18"/>
      <c r="AK42" s="26"/>
      <c r="AL42" s="26">
        <f ca="1">IF(OR(MONTH(DATE($B$1,AL$1,$A42))&lt;&gt;AL$1,_xlfn.XLOOKUP(DATE($B$1,AL$1,$A42),_syukujitsu[国民の祝日・休日月日],_syukujitsu[国民の祝日・休日名称],"XXX",0,1)&lt;&gt;"XXX",WEEKDAY(DATE($B$1,AL$1,$A42),2)&gt;5,_xlfn.XLOOKUP(DATE($B$1,AL$1,$A42),_休業日[休場日],_休業日[名称],"XXX",0,1)&lt;&gt;"XXX"),"",SUMIFS(_SBI[受渡金額/決済損益],_SBI[決済日],DATE(デイトレ集計2025!$B$1,デイトレ集計2025!AL$1,デイトレ集計2025!$A42),_SBI[取引],"信用返済*"))</f>
        <v>0</v>
      </c>
      <c r="AN42" s="22">
        <f t="shared" ca="1" si="20"/>
        <v>3250000</v>
      </c>
      <c r="AO42" s="22">
        <f t="shared" ca="1" si="21"/>
        <v>3250000</v>
      </c>
      <c r="AP42" s="22">
        <f t="shared" ca="1" si="22"/>
        <v>3250000</v>
      </c>
      <c r="AQ42" s="22">
        <f t="shared" ca="1" si="23"/>
        <v>3250000</v>
      </c>
      <c r="AR42" s="22">
        <f t="shared" ca="1" si="24"/>
        <v>3250000</v>
      </c>
      <c r="AS42" s="22">
        <f t="shared" ca="1" si="25"/>
        <v>3250000</v>
      </c>
      <c r="AT42" s="22">
        <f t="shared" ca="1" si="26"/>
        <v>3250000</v>
      </c>
      <c r="AU42" s="22">
        <f t="shared" ca="1" si="32"/>
        <v>3250000</v>
      </c>
      <c r="AV42" s="22">
        <f t="shared" ca="1" si="27"/>
        <v>3250000</v>
      </c>
      <c r="AW42" s="22">
        <f t="shared" ca="1" si="28"/>
        <v>3250000</v>
      </c>
      <c r="AX42" s="22">
        <f t="shared" ca="1" si="29"/>
        <v>3250000</v>
      </c>
      <c r="AY42" s="22">
        <f t="shared" ca="1" si="30"/>
        <v>3250000</v>
      </c>
      <c r="BA42" s="22">
        <f t="shared" ca="1" si="43"/>
        <v>3250000</v>
      </c>
      <c r="BB42" s="22">
        <f t="shared" ca="1" si="33"/>
        <v>0</v>
      </c>
      <c r="BC42" s="22">
        <f t="shared" ca="1" si="34"/>
        <v>0</v>
      </c>
      <c r="BD42" s="22">
        <f t="shared" ca="1" si="35"/>
        <v>0</v>
      </c>
      <c r="BE42" s="22">
        <f t="shared" ca="1" si="36"/>
        <v>0</v>
      </c>
      <c r="BF42" s="22">
        <f t="shared" ca="1" si="37"/>
        <v>0</v>
      </c>
      <c r="BG42" s="22">
        <f t="shared" ca="1" si="38"/>
        <v>0</v>
      </c>
      <c r="BH42" s="22">
        <f t="shared" ca="1" si="39"/>
        <v>0</v>
      </c>
      <c r="BI42" s="22">
        <f t="shared" ca="1" si="40"/>
        <v>0</v>
      </c>
      <c r="BJ42" s="22">
        <f t="shared" ca="1" si="41"/>
        <v>0</v>
      </c>
      <c r="BK42" s="22">
        <f t="shared" ca="1" si="42"/>
        <v>0</v>
      </c>
      <c r="BL42" s="22">
        <f t="shared" ca="1" si="31"/>
        <v>0</v>
      </c>
      <c r="BN42" s="22" t="str" cm="1">
        <f t="array" aca="1" ref="BN42" ca="1">IF(INDEX($A$1:$AL$48,ROW(),BN$16)&gt;0,INDEX($A$1:$AL$48,ROW(),BN$16),"")</f>
        <v/>
      </c>
      <c r="BO42" s="22" t="str" cm="1">
        <f t="array" aca="1" ref="BO42" ca="1">IF(INDEX($A$1:$AL$48,ROW(),BO$16)&gt;0,INDEX($A$1:$AL$48,ROW(),BO$16),"")</f>
        <v/>
      </c>
      <c r="BP42" s="22" t="str" cm="1">
        <f t="array" aca="1" ref="BP42" ca="1">IF(INDEX($A$1:$AL$48,ROW(),BP$16)&gt;0,INDEX($A$1:$AL$48,ROW(),BP$16),"")</f>
        <v/>
      </c>
      <c r="BQ42" s="22" t="str" cm="1">
        <f t="array" aca="1" ref="BQ42" ca="1">IF(INDEX($A$1:$AL$48,ROW(),BQ$16)&gt;0,INDEX($A$1:$AL$48,ROW(),BQ$16),"")</f>
        <v/>
      </c>
      <c r="BR42" s="22" t="str" cm="1">
        <f t="array" aca="1" ref="BR42" ca="1">IF(INDEX($A$1:$AL$48,ROW(),BR$16)&gt;0,INDEX($A$1:$AL$48,ROW(),BR$16),"")</f>
        <v/>
      </c>
      <c r="BS42" s="22" t="str" cm="1">
        <f t="array" aca="1" ref="BS42" ca="1">IF(INDEX($A$1:$AL$48,ROW(),BS$16)&gt;0,INDEX($A$1:$AL$48,ROW(),BS$16),"")</f>
        <v/>
      </c>
      <c r="BT42" s="22" t="str" cm="1">
        <f t="array" aca="1" ref="BT42" ca="1">IF(INDEX($A$1:$AL$48,ROW(),BT$16)&gt;0,INDEX($A$1:$AL$48,ROW(),BT$16),"")</f>
        <v/>
      </c>
      <c r="BU42" s="22" t="str" cm="1">
        <f t="array" aca="1" ref="BU42" ca="1">IF(INDEX($A$1:$AL$48,ROW(),BU$16)&gt;0,INDEX($A$1:$AL$48,ROW(),BU$16),"")</f>
        <v/>
      </c>
      <c r="BV42" s="22" t="str" cm="1">
        <f t="array" aca="1" ref="BV42" ca="1">IF(INDEX($A$1:$AL$48,ROW(),BV$16)&gt;0,INDEX($A$1:$AL$48,ROW(),BV$16),"")</f>
        <v/>
      </c>
      <c r="BW42" s="22" t="str" cm="1">
        <f t="array" aca="1" ref="BW42" ca="1">IF(INDEX($A$1:$AL$48,ROW(),BW$16)&gt;0,INDEX($A$1:$AL$48,ROW(),BW$16),"")</f>
        <v/>
      </c>
      <c r="BX42" s="22" t="str" cm="1">
        <f t="array" aca="1" ref="BX42" ca="1">IF(INDEX($A$1:$AL$48,ROW(),BX$16)&gt;0,INDEX($A$1:$AL$48,ROW(),BX$16),"")</f>
        <v/>
      </c>
      <c r="BY42" s="22" t="str" cm="1">
        <f t="array" aca="1" ref="BY42" ca="1">IF(INDEX($A$1:$AL$48,ROW(),BY$16)&gt;0,INDEX($A$1:$AL$48,ROW(),BY$16),"")</f>
        <v/>
      </c>
      <c r="CA42" s="22" t="str" cm="1">
        <f t="array" aca="1" ref="CA42" ca="1">IF(INDEX($A$1:$AL$48,ROW(),CA$16)&lt;0,INDEX($A$1:$AL$48,ROW(),CA$16),"")</f>
        <v/>
      </c>
      <c r="CB42" s="22" t="str" cm="1">
        <f t="array" aca="1" ref="CB42" ca="1">IF(INDEX($A$1:$AL$48,ROW(),CB$16)&lt;0,INDEX($A$1:$AL$48,ROW(),CB$16),"")</f>
        <v/>
      </c>
      <c r="CC42" s="22" t="str" cm="1">
        <f t="array" aca="1" ref="CC42" ca="1">IF(INDEX($A$1:$AL$48,ROW(),CC$16)&lt;0,INDEX($A$1:$AL$48,ROW(),CC$16),"")</f>
        <v/>
      </c>
      <c r="CD42" s="22" t="str" cm="1">
        <f t="array" aca="1" ref="CD42" ca="1">IF(INDEX($A$1:$AL$48,ROW(),CD$16)&lt;0,INDEX($A$1:$AL$48,ROW(),CD$16),"")</f>
        <v/>
      </c>
      <c r="CE42" s="22" t="str" cm="1">
        <f t="array" aca="1" ref="CE42" ca="1">IF(INDEX($A$1:$AL$48,ROW(),CE$16)&lt;0,INDEX($A$1:$AL$48,ROW(),CE$16),"")</f>
        <v/>
      </c>
      <c r="CF42" s="22" t="str" cm="1">
        <f t="array" aca="1" ref="CF42" ca="1">IF(INDEX($A$1:$AL$48,ROW(),CF$16)&lt;0,INDEX($A$1:$AL$48,ROW(),CF$16),"")</f>
        <v/>
      </c>
      <c r="CG42" s="22" t="str" cm="1">
        <f t="array" aca="1" ref="CG42" ca="1">IF(INDEX($A$1:$AL$48,ROW(),CG$16)&lt;0,INDEX($A$1:$AL$48,ROW(),CG$16),"")</f>
        <v/>
      </c>
      <c r="CH42" s="22" t="str" cm="1">
        <f t="array" aca="1" ref="CH42" ca="1">IF(INDEX($A$1:$AL$48,ROW(),CH$16)&lt;0,INDEX($A$1:$AL$48,ROW(),CH$16),"")</f>
        <v/>
      </c>
      <c r="CI42" s="22" t="str" cm="1">
        <f t="array" aca="1" ref="CI42" ca="1">IF(INDEX($A$1:$AL$48,ROW(),CI$16)&lt;0,INDEX($A$1:$AL$48,ROW(),CI$16),"")</f>
        <v/>
      </c>
      <c r="CJ42" s="22" t="str" cm="1">
        <f t="array" aca="1" ref="CJ42" ca="1">IF(INDEX($A$1:$AL$48,ROW(),CJ$16)&lt;0,INDEX($A$1:$AL$48,ROW(),CJ$16),"")</f>
        <v/>
      </c>
      <c r="CK42" s="22" t="str" cm="1">
        <f t="array" aca="1" ref="CK42" ca="1">IF(INDEX($A$1:$AL$48,ROW(),CK$16)&lt;0,INDEX($A$1:$AL$48,ROW(),CK$16),"")</f>
        <v/>
      </c>
      <c r="CL42" s="22" t="str" cm="1">
        <f t="array" aca="1" ref="CL42" ca="1">IF(INDEX($A$1:$AL$48,ROW(),CL$16)&lt;0,INDEX($A$1:$AL$48,ROW(),CL$16),"")</f>
        <v/>
      </c>
    </row>
    <row r="43" spans="1:90" s="2" customFormat="1" ht="15.75" x14ac:dyDescent="0.4">
      <c r="A43" s="5">
        <v>26</v>
      </c>
      <c r="B43" s="17">
        <f t="shared" ca="1" si="17"/>
        <v>0</v>
      </c>
      <c r="C43" s="18"/>
      <c r="D43" s="26"/>
      <c r="E43" s="23" t="str">
        <f ca="1">IF(OR(MONTH(DATE($B$1,E$1,$A43))&lt;&gt;E$1,_xlfn.XLOOKUP(DATE($B$1,E$1,$A43),_syukujitsu[国民の祝日・休日月日],_syukujitsu[国民の祝日・休日名称],"XXX",0,1)&lt;&gt;"XXX",WEEKDAY(DATE($B$1,E$1,$A43),2)&gt;5,_xlfn.XLOOKUP(DATE($B$1,E$1,$A43),_休業日[休場日],_休業日[名称],"XXX",0,1)&lt;&gt;"XXX"),"",SUMIFS(_SBI[受渡金額/決済損益],_SBI[決済日],DATE(デイトレ集計2025!$B$1,デイトレ集計2025!E$1,デイトレ集計2025!$A43),_SBI[取引],"信用返済*"))</f>
        <v/>
      </c>
      <c r="F43" s="18"/>
      <c r="G43" s="26"/>
      <c r="H43" s="23">
        <f ca="1">IF(OR(MONTH(DATE($B$1,H$1,$A43))&lt;&gt;H$1,_xlfn.XLOOKUP(DATE($B$1,H$1,$A43),_syukujitsu[国民の祝日・休日月日],_syukujitsu[国民の祝日・休日名称],"XXX",0,1)&lt;&gt;"XXX",WEEKDAY(DATE($B$1,H$1,$A43),2)&gt;5,_xlfn.XLOOKUP(DATE($B$1,H$1,$A43),_休業日[休場日],_休業日[名称],"XXX",0,1)&lt;&gt;"XXX"),"",SUMIFS(_SBI[受渡金額/決済損益],_SBI[決済日],DATE(デイトレ集計2025!$B$1,デイトレ集計2025!H$1,デイトレ集計2025!$A43),_SBI[取引],"信用返済*"))</f>
        <v>0</v>
      </c>
      <c r="I43" s="18"/>
      <c r="J43" s="26"/>
      <c r="K43" s="23">
        <f ca="1">IF(OR(MONTH(DATE($B$1,K$1,$A43))&lt;&gt;K$1,_xlfn.XLOOKUP(DATE($B$1,K$1,$A43),_syukujitsu[国民の祝日・休日月日],_syukujitsu[国民の祝日・休日名称],"XXX",0,1)&lt;&gt;"XXX",WEEKDAY(DATE($B$1,K$1,$A43),2)&gt;5,_xlfn.XLOOKUP(DATE($B$1,K$1,$A43),_休業日[休場日],_休業日[名称],"XXX",0,1)&lt;&gt;"XXX"),"",SUMIFS(_SBI[受渡金額/決済損益],_SBI[決済日],DATE(デイトレ集計2025!$B$1,デイトレ集計2025!K$1,デイトレ集計2025!$A43),_SBI[取引],"信用返済*"))</f>
        <v>0</v>
      </c>
      <c r="L43" s="18"/>
      <c r="M43" s="26"/>
      <c r="N43" s="23" t="str">
        <f ca="1">IF(OR(MONTH(DATE($B$1,N$1,$A43))&lt;&gt;N$1,_xlfn.XLOOKUP(DATE($B$1,N$1,$A43),_syukujitsu[国民の祝日・休日月日],_syukujitsu[国民の祝日・休日名称],"XXX",0,1)&lt;&gt;"XXX",WEEKDAY(DATE($B$1,N$1,$A43),2)&gt;5,_xlfn.XLOOKUP(DATE($B$1,N$1,$A43),_休業日[休場日],_休業日[名称],"XXX",0,1)&lt;&gt;"XXX"),"",SUMIFS(_SBI[受渡金額/決済損益],_SBI[決済日],DATE(デイトレ集計2025!$B$1,デイトレ集計2025!N$1,デイトレ集計2025!$A43),_SBI[取引],"信用返済*"))</f>
        <v/>
      </c>
      <c r="O43" s="18"/>
      <c r="P43" s="26"/>
      <c r="Q43" s="23">
        <f ca="1">IF(OR(MONTH(DATE($B$1,Q$1,$A43))&lt;&gt;Q$1,_xlfn.XLOOKUP(DATE($B$1,Q$1,$A43),_syukujitsu[国民の祝日・休日月日],_syukujitsu[国民の祝日・休日名称],"XXX",0,1)&lt;&gt;"XXX",WEEKDAY(DATE($B$1,Q$1,$A43),2)&gt;5,_xlfn.XLOOKUP(DATE($B$1,Q$1,$A43),_休業日[休場日],_休業日[名称],"XXX",0,1)&lt;&gt;"XXX"),"",SUMIFS(_SBI[受渡金額/決済損益],_SBI[決済日],DATE(デイトレ集計2025!$B$1,デイトレ集計2025!Q$1,デイトレ集計2025!$A43),_SBI[取引],"信用返済*"))</f>
        <v>0</v>
      </c>
      <c r="R43" s="18"/>
      <c r="S43" s="26"/>
      <c r="T43" s="23">
        <f ca="1">IF(OR(MONTH(DATE($B$1,T$1,$A43))&lt;&gt;T$1,_xlfn.XLOOKUP(DATE($B$1,T$1,$A43),_syukujitsu[国民の祝日・休日月日],_syukujitsu[国民の祝日・休日名称],"XXX",0,1)&lt;&gt;"XXX",WEEKDAY(DATE($B$1,T$1,$A43),2)&gt;5,_xlfn.XLOOKUP(DATE($B$1,T$1,$A43),_休業日[休場日],_休業日[名称],"XXX",0,1)&lt;&gt;"XXX"),"",SUMIFS(_SBI[受渡金額/決済損益],_SBI[決済日],DATE(デイトレ集計2025!$B$1,デイトレ集計2025!T$1,デイトレ集計2025!$A43),_SBI[取引],"信用返済*"))</f>
        <v>0</v>
      </c>
      <c r="U43" s="18"/>
      <c r="V43" s="26"/>
      <c r="W43" s="23" t="str">
        <f ca="1">IF(OR(MONTH(DATE($B$1,W$1,$A43))&lt;&gt;W$1,_xlfn.XLOOKUP(DATE($B$1,W$1,$A43),_syukujitsu[国民の祝日・休日月日],_syukujitsu[国民の祝日・休日名称],"XXX",0,1)&lt;&gt;"XXX",WEEKDAY(DATE($B$1,W$1,$A43),2)&gt;5,_xlfn.XLOOKUP(DATE($B$1,W$1,$A43),_休業日[休場日],_休業日[名称],"XXX",0,1)&lt;&gt;"XXX"),"",SUMIFS(_SBI[受渡金額/決済損益],_SBI[決済日],DATE(デイトレ集計2025!$B$1,デイトレ集計2025!W$1,デイトレ集計2025!$A43),_SBI[取引],"信用返済*"))</f>
        <v/>
      </c>
      <c r="X43" s="18"/>
      <c r="Y43" s="26"/>
      <c r="Z43" s="23">
        <f ca="1">IF(OR(MONTH(DATE($B$1,Z$1,$A43))&lt;&gt;Z$1,_xlfn.XLOOKUP(DATE($B$1,Z$1,$A43),_syukujitsu[国民の祝日・休日月日],_syukujitsu[国民の祝日・休日名称],"XXX",0,1)&lt;&gt;"XXX",WEEKDAY(DATE($B$1,Z$1,$A43),2)&gt;5,_xlfn.XLOOKUP(DATE($B$1,Z$1,$A43),_休業日[休場日],_休業日[名称],"XXX",0,1)&lt;&gt;"XXX"),"",SUMIFS(_SBI[受渡金額/決済損益],_SBI[決済日],DATE(デイトレ集計2025!$B$1,デイトレ集計2025!Z$1,デイトレ集計2025!$A43),_SBI[取引],"信用返済*"))</f>
        <v>0</v>
      </c>
      <c r="AA43" s="18"/>
      <c r="AB43" s="26"/>
      <c r="AC43" s="23">
        <f ca="1">IF(OR(MONTH(DATE($B$1,AC$1,$A43))&lt;&gt;AC$1,_xlfn.XLOOKUP(DATE($B$1,AC$1,$A43),_syukujitsu[国民の祝日・休日月日],_syukujitsu[国民の祝日・休日名称],"XXX",0,1)&lt;&gt;"XXX",WEEKDAY(DATE($B$1,AC$1,$A43),2)&gt;5,_xlfn.XLOOKUP(DATE($B$1,AC$1,$A43),_休業日[休場日],_休業日[名称],"XXX",0,1)&lt;&gt;"XXX"),"",SUMIFS(_SBI[受渡金額/決済損益],_SBI[決済日],DATE(デイトレ集計2025!$B$1,デイトレ集計2025!AC$1,デイトレ集計2025!$A43),_SBI[取引],"信用返済*"))</f>
        <v>0</v>
      </c>
      <c r="AD43" s="18"/>
      <c r="AE43" s="26"/>
      <c r="AF43" s="23" t="str">
        <f ca="1">IF(OR(MONTH(DATE($B$1,AF$1,$A43))&lt;&gt;AF$1,_xlfn.XLOOKUP(DATE($B$1,AF$1,$A43),_syukujitsu[国民の祝日・休日月日],_syukujitsu[国民の祝日・休日名称],"XXX",0,1)&lt;&gt;"XXX",WEEKDAY(DATE($B$1,AF$1,$A43),2)&gt;5,_xlfn.XLOOKUP(DATE($B$1,AF$1,$A43),_休業日[休場日],_休業日[名称],"XXX",0,1)&lt;&gt;"XXX"),"",SUMIFS(_SBI[受渡金額/決済損益],_SBI[決済日],DATE(デイトレ集計2025!$B$1,デイトレ集計2025!AF$1,デイトレ集計2025!$A43),_SBI[取引],"信用返済*"))</f>
        <v/>
      </c>
      <c r="AG43" s="18"/>
      <c r="AH43" s="26"/>
      <c r="AI43" s="23">
        <f ca="1">IF(OR(MONTH(DATE($B$1,AI$1,$A43))&lt;&gt;AI$1,_xlfn.XLOOKUP(DATE($B$1,AI$1,$A43),_syukujitsu[国民の祝日・休日月日],_syukujitsu[国民の祝日・休日名称],"XXX",0,1)&lt;&gt;"XXX",WEEKDAY(DATE($B$1,AI$1,$A43),2)&gt;5,_xlfn.XLOOKUP(DATE($B$1,AI$1,$A43),_休業日[休場日],_休業日[名称],"XXX",0,1)&lt;&gt;"XXX"),"",SUMIFS(_SBI[受渡金額/決済損益],_SBI[決済日],DATE(デイトレ集計2025!$B$1,デイトレ集計2025!AI$1,デイトレ集計2025!$A43),_SBI[取引],"信用返済*"))</f>
        <v>0</v>
      </c>
      <c r="AJ43" s="18"/>
      <c r="AK43" s="26"/>
      <c r="AL43" s="26">
        <f ca="1">IF(OR(MONTH(DATE($B$1,AL$1,$A43))&lt;&gt;AL$1,_xlfn.XLOOKUP(DATE($B$1,AL$1,$A43),_syukujitsu[国民の祝日・休日月日],_syukujitsu[国民の祝日・休日名称],"XXX",0,1)&lt;&gt;"XXX",WEEKDAY(DATE($B$1,AL$1,$A43),2)&gt;5,_xlfn.XLOOKUP(DATE($B$1,AL$1,$A43),_休業日[休場日],_休業日[名称],"XXX",0,1)&lt;&gt;"XXX"),"",SUMIFS(_SBI[受渡金額/決済損益],_SBI[決済日],DATE(デイトレ集計2025!$B$1,デイトレ集計2025!AL$1,デイトレ集計2025!$A43),_SBI[取引],"信用返済*"))</f>
        <v>0</v>
      </c>
      <c r="AN43" s="22">
        <f t="shared" ca="1" si="20"/>
        <v>3250000</v>
      </c>
      <c r="AO43" s="22">
        <f t="shared" ca="1" si="21"/>
        <v>3250000</v>
      </c>
      <c r="AP43" s="22">
        <f t="shared" ca="1" si="22"/>
        <v>3250000</v>
      </c>
      <c r="AQ43" s="22">
        <f t="shared" ca="1" si="23"/>
        <v>3250000</v>
      </c>
      <c r="AR43" s="22">
        <f t="shared" ca="1" si="24"/>
        <v>3250000</v>
      </c>
      <c r="AS43" s="22">
        <f t="shared" ca="1" si="25"/>
        <v>3250000</v>
      </c>
      <c r="AT43" s="22">
        <f t="shared" ca="1" si="26"/>
        <v>3250000</v>
      </c>
      <c r="AU43" s="22">
        <f t="shared" ca="1" si="32"/>
        <v>3250000</v>
      </c>
      <c r="AV43" s="22">
        <f t="shared" ca="1" si="27"/>
        <v>3250000</v>
      </c>
      <c r="AW43" s="22">
        <f t="shared" ca="1" si="28"/>
        <v>3250000</v>
      </c>
      <c r="AX43" s="22">
        <f t="shared" ca="1" si="29"/>
        <v>3250000</v>
      </c>
      <c r="AY43" s="22">
        <f t="shared" ca="1" si="30"/>
        <v>3250000</v>
      </c>
      <c r="BA43" s="22">
        <f t="shared" ca="1" si="43"/>
        <v>3250000</v>
      </c>
      <c r="BB43" s="22">
        <f t="shared" ca="1" si="33"/>
        <v>0</v>
      </c>
      <c r="BC43" s="22">
        <f t="shared" ca="1" si="34"/>
        <v>0</v>
      </c>
      <c r="BD43" s="22">
        <f t="shared" ca="1" si="35"/>
        <v>0</v>
      </c>
      <c r="BE43" s="22">
        <f t="shared" ca="1" si="36"/>
        <v>0</v>
      </c>
      <c r="BF43" s="22">
        <f t="shared" ca="1" si="37"/>
        <v>0</v>
      </c>
      <c r="BG43" s="22">
        <f t="shared" ca="1" si="38"/>
        <v>0</v>
      </c>
      <c r="BH43" s="22">
        <f t="shared" ca="1" si="39"/>
        <v>0</v>
      </c>
      <c r="BI43" s="22">
        <f t="shared" ca="1" si="40"/>
        <v>0</v>
      </c>
      <c r="BJ43" s="22">
        <f t="shared" ca="1" si="41"/>
        <v>0</v>
      </c>
      <c r="BK43" s="22">
        <f t="shared" ca="1" si="42"/>
        <v>0</v>
      </c>
      <c r="BL43" s="22">
        <f t="shared" ca="1" si="31"/>
        <v>0</v>
      </c>
      <c r="BN43" s="22" t="str" cm="1">
        <f t="array" aca="1" ref="BN43" ca="1">IF(INDEX($A$1:$AL$48,ROW(),BN$16)&gt;0,INDEX($A$1:$AL$48,ROW(),BN$16),"")</f>
        <v/>
      </c>
      <c r="BO43" s="22" t="str" cm="1">
        <f t="array" aca="1" ref="BO43" ca="1">IF(INDEX($A$1:$AL$48,ROW(),BO$16)&gt;0,INDEX($A$1:$AL$48,ROW(),BO$16),"")</f>
        <v/>
      </c>
      <c r="BP43" s="22" t="str" cm="1">
        <f t="array" aca="1" ref="BP43" ca="1">IF(INDEX($A$1:$AL$48,ROW(),BP$16)&gt;0,INDEX($A$1:$AL$48,ROW(),BP$16),"")</f>
        <v/>
      </c>
      <c r="BQ43" s="22" t="str" cm="1">
        <f t="array" aca="1" ref="BQ43" ca="1">IF(INDEX($A$1:$AL$48,ROW(),BQ$16)&gt;0,INDEX($A$1:$AL$48,ROW(),BQ$16),"")</f>
        <v/>
      </c>
      <c r="BR43" s="22" t="str" cm="1">
        <f t="array" aca="1" ref="BR43" ca="1">IF(INDEX($A$1:$AL$48,ROW(),BR$16)&gt;0,INDEX($A$1:$AL$48,ROW(),BR$16),"")</f>
        <v/>
      </c>
      <c r="BS43" s="22" t="str" cm="1">
        <f t="array" aca="1" ref="BS43" ca="1">IF(INDEX($A$1:$AL$48,ROW(),BS$16)&gt;0,INDEX($A$1:$AL$48,ROW(),BS$16),"")</f>
        <v/>
      </c>
      <c r="BT43" s="22" t="str" cm="1">
        <f t="array" aca="1" ref="BT43" ca="1">IF(INDEX($A$1:$AL$48,ROW(),BT$16)&gt;0,INDEX($A$1:$AL$48,ROW(),BT$16),"")</f>
        <v/>
      </c>
      <c r="BU43" s="22" t="str" cm="1">
        <f t="array" aca="1" ref="BU43" ca="1">IF(INDEX($A$1:$AL$48,ROW(),BU$16)&gt;0,INDEX($A$1:$AL$48,ROW(),BU$16),"")</f>
        <v/>
      </c>
      <c r="BV43" s="22" t="str" cm="1">
        <f t="array" aca="1" ref="BV43" ca="1">IF(INDEX($A$1:$AL$48,ROW(),BV$16)&gt;0,INDEX($A$1:$AL$48,ROW(),BV$16),"")</f>
        <v/>
      </c>
      <c r="BW43" s="22" t="str" cm="1">
        <f t="array" aca="1" ref="BW43" ca="1">IF(INDEX($A$1:$AL$48,ROW(),BW$16)&gt;0,INDEX($A$1:$AL$48,ROW(),BW$16),"")</f>
        <v/>
      </c>
      <c r="BX43" s="22" t="str" cm="1">
        <f t="array" aca="1" ref="BX43" ca="1">IF(INDEX($A$1:$AL$48,ROW(),BX$16)&gt;0,INDEX($A$1:$AL$48,ROW(),BX$16),"")</f>
        <v/>
      </c>
      <c r="BY43" s="22" t="str" cm="1">
        <f t="array" aca="1" ref="BY43" ca="1">IF(INDEX($A$1:$AL$48,ROW(),BY$16)&gt;0,INDEX($A$1:$AL$48,ROW(),BY$16),"")</f>
        <v/>
      </c>
      <c r="CA43" s="22" t="str" cm="1">
        <f t="array" aca="1" ref="CA43" ca="1">IF(INDEX($A$1:$AL$48,ROW(),CA$16)&lt;0,INDEX($A$1:$AL$48,ROW(),CA$16),"")</f>
        <v/>
      </c>
      <c r="CB43" s="22" t="str" cm="1">
        <f t="array" aca="1" ref="CB43" ca="1">IF(INDEX($A$1:$AL$48,ROW(),CB$16)&lt;0,INDEX($A$1:$AL$48,ROW(),CB$16),"")</f>
        <v/>
      </c>
      <c r="CC43" s="22" t="str" cm="1">
        <f t="array" aca="1" ref="CC43" ca="1">IF(INDEX($A$1:$AL$48,ROW(),CC$16)&lt;0,INDEX($A$1:$AL$48,ROW(),CC$16),"")</f>
        <v/>
      </c>
      <c r="CD43" s="22" t="str" cm="1">
        <f t="array" aca="1" ref="CD43" ca="1">IF(INDEX($A$1:$AL$48,ROW(),CD$16)&lt;0,INDEX($A$1:$AL$48,ROW(),CD$16),"")</f>
        <v/>
      </c>
      <c r="CE43" s="22" t="str" cm="1">
        <f t="array" aca="1" ref="CE43" ca="1">IF(INDEX($A$1:$AL$48,ROW(),CE$16)&lt;0,INDEX($A$1:$AL$48,ROW(),CE$16),"")</f>
        <v/>
      </c>
      <c r="CF43" s="22" t="str" cm="1">
        <f t="array" aca="1" ref="CF43" ca="1">IF(INDEX($A$1:$AL$48,ROW(),CF$16)&lt;0,INDEX($A$1:$AL$48,ROW(),CF$16),"")</f>
        <v/>
      </c>
      <c r="CG43" s="22" t="str" cm="1">
        <f t="array" aca="1" ref="CG43" ca="1">IF(INDEX($A$1:$AL$48,ROW(),CG$16)&lt;0,INDEX($A$1:$AL$48,ROW(),CG$16),"")</f>
        <v/>
      </c>
      <c r="CH43" s="22" t="str" cm="1">
        <f t="array" aca="1" ref="CH43" ca="1">IF(INDEX($A$1:$AL$48,ROW(),CH$16)&lt;0,INDEX($A$1:$AL$48,ROW(),CH$16),"")</f>
        <v/>
      </c>
      <c r="CI43" s="22" t="str" cm="1">
        <f t="array" aca="1" ref="CI43" ca="1">IF(INDEX($A$1:$AL$48,ROW(),CI$16)&lt;0,INDEX($A$1:$AL$48,ROW(),CI$16),"")</f>
        <v/>
      </c>
      <c r="CJ43" s="22" t="str" cm="1">
        <f t="array" aca="1" ref="CJ43" ca="1">IF(INDEX($A$1:$AL$48,ROW(),CJ$16)&lt;0,INDEX($A$1:$AL$48,ROW(),CJ$16),"")</f>
        <v/>
      </c>
      <c r="CK43" s="22" t="str" cm="1">
        <f t="array" aca="1" ref="CK43" ca="1">IF(INDEX($A$1:$AL$48,ROW(),CK$16)&lt;0,INDEX($A$1:$AL$48,ROW(),CK$16),"")</f>
        <v/>
      </c>
      <c r="CL43" s="22" t="str" cm="1">
        <f t="array" aca="1" ref="CL43" ca="1">IF(INDEX($A$1:$AL$48,ROW(),CL$16)&lt;0,INDEX($A$1:$AL$48,ROW(),CL$16),"")</f>
        <v/>
      </c>
    </row>
    <row r="44" spans="1:90" s="2" customFormat="1" ht="15.75" x14ac:dyDescent="0.4">
      <c r="A44" s="5">
        <v>27</v>
      </c>
      <c r="B44" s="17">
        <f t="shared" ca="1" si="17"/>
        <v>0</v>
      </c>
      <c r="C44" s="18"/>
      <c r="D44" s="26"/>
      <c r="E44" s="23">
        <f ca="1">IF(OR(MONTH(DATE($B$1,E$1,$A44))&lt;&gt;E$1,_xlfn.XLOOKUP(DATE($B$1,E$1,$A44),_syukujitsu[国民の祝日・休日月日],_syukujitsu[国民の祝日・休日名称],"XXX",0,1)&lt;&gt;"XXX",WEEKDAY(DATE($B$1,E$1,$A44),2)&gt;5,_xlfn.XLOOKUP(DATE($B$1,E$1,$A44),_休業日[休場日],_休業日[名称],"XXX",0,1)&lt;&gt;"XXX"),"",SUMIFS(_SBI[受渡金額/決済損益],_SBI[決済日],DATE(デイトレ集計2025!$B$1,デイトレ集計2025!E$1,デイトレ集計2025!$A44),_SBI[取引],"信用返済*"))</f>
        <v>0</v>
      </c>
      <c r="F44" s="18"/>
      <c r="G44" s="26"/>
      <c r="H44" s="23">
        <f ca="1">IF(OR(MONTH(DATE($B$1,H$1,$A44))&lt;&gt;H$1,_xlfn.XLOOKUP(DATE($B$1,H$1,$A44),_syukujitsu[国民の祝日・休日月日],_syukujitsu[国民の祝日・休日名称],"XXX",0,1)&lt;&gt;"XXX",WEEKDAY(DATE($B$1,H$1,$A44),2)&gt;5,_xlfn.XLOOKUP(DATE($B$1,H$1,$A44),_休業日[休場日],_休業日[名称],"XXX",0,1)&lt;&gt;"XXX"),"",SUMIFS(_SBI[受渡金額/決済損益],_SBI[決済日],DATE(デイトレ集計2025!$B$1,デイトレ集計2025!H$1,デイトレ集計2025!$A44),_SBI[取引],"信用返済*"))</f>
        <v>0</v>
      </c>
      <c r="I44" s="18"/>
      <c r="J44" s="26"/>
      <c r="K44" s="23">
        <f ca="1">IF(OR(MONTH(DATE($B$1,K$1,$A44))&lt;&gt;K$1,_xlfn.XLOOKUP(DATE($B$1,K$1,$A44),_syukujitsu[国民の祝日・休日月日],_syukujitsu[国民の祝日・休日名称],"XXX",0,1)&lt;&gt;"XXX",WEEKDAY(DATE($B$1,K$1,$A44),2)&gt;5,_xlfn.XLOOKUP(DATE($B$1,K$1,$A44),_休業日[休場日],_休業日[名称],"XXX",0,1)&lt;&gt;"XXX"),"",SUMIFS(_SBI[受渡金額/決済損益],_SBI[決済日],DATE(デイトレ集計2025!$B$1,デイトレ集計2025!K$1,デイトレ集計2025!$A44),_SBI[取引],"信用返済*"))</f>
        <v>0</v>
      </c>
      <c r="L44" s="18"/>
      <c r="M44" s="26"/>
      <c r="N44" s="23" t="str">
        <f ca="1">IF(OR(MONTH(DATE($B$1,N$1,$A44))&lt;&gt;N$1,_xlfn.XLOOKUP(DATE($B$1,N$1,$A44),_syukujitsu[国民の祝日・休日月日],_syukujitsu[国民の祝日・休日名称],"XXX",0,1)&lt;&gt;"XXX",WEEKDAY(DATE($B$1,N$1,$A44),2)&gt;5,_xlfn.XLOOKUP(DATE($B$1,N$1,$A44),_休業日[休場日],_休業日[名称],"XXX",0,1)&lt;&gt;"XXX"),"",SUMIFS(_SBI[受渡金額/決済損益],_SBI[決済日],DATE(デイトレ集計2025!$B$1,デイトレ集計2025!N$1,デイトレ集計2025!$A44),_SBI[取引],"信用返済*"))</f>
        <v/>
      </c>
      <c r="O44" s="18"/>
      <c r="P44" s="26"/>
      <c r="Q44" s="23">
        <f ca="1">IF(OR(MONTH(DATE($B$1,Q$1,$A44))&lt;&gt;Q$1,_xlfn.XLOOKUP(DATE($B$1,Q$1,$A44),_syukujitsu[国民の祝日・休日月日],_syukujitsu[国民の祝日・休日名称],"XXX",0,1)&lt;&gt;"XXX",WEEKDAY(DATE($B$1,Q$1,$A44),2)&gt;5,_xlfn.XLOOKUP(DATE($B$1,Q$1,$A44),_休業日[休場日],_休業日[名称],"XXX",0,1)&lt;&gt;"XXX"),"",SUMIFS(_SBI[受渡金額/決済損益],_SBI[決済日],DATE(デイトレ集計2025!$B$1,デイトレ集計2025!Q$1,デイトレ集計2025!$A44),_SBI[取引],"信用返済*"))</f>
        <v>0</v>
      </c>
      <c r="R44" s="18"/>
      <c r="S44" s="26"/>
      <c r="T44" s="23">
        <f ca="1">IF(OR(MONTH(DATE($B$1,T$1,$A44))&lt;&gt;T$1,_xlfn.XLOOKUP(DATE($B$1,T$1,$A44),_syukujitsu[国民の祝日・休日月日],_syukujitsu[国民の祝日・休日名称],"XXX",0,1)&lt;&gt;"XXX",WEEKDAY(DATE($B$1,T$1,$A44),2)&gt;5,_xlfn.XLOOKUP(DATE($B$1,T$1,$A44),_休業日[休場日],_休業日[名称],"XXX",0,1)&lt;&gt;"XXX"),"",SUMIFS(_SBI[受渡金額/決済損益],_SBI[決済日],DATE(デイトレ集計2025!$B$1,デイトレ集計2025!T$1,デイトレ集計2025!$A44),_SBI[取引],"信用返済*"))</f>
        <v>0</v>
      </c>
      <c r="U44" s="18"/>
      <c r="V44" s="26"/>
      <c r="W44" s="23" t="str">
        <f ca="1">IF(OR(MONTH(DATE($B$1,W$1,$A44))&lt;&gt;W$1,_xlfn.XLOOKUP(DATE($B$1,W$1,$A44),_syukujitsu[国民の祝日・休日月日],_syukujitsu[国民の祝日・休日名称],"XXX",0,1)&lt;&gt;"XXX",WEEKDAY(DATE($B$1,W$1,$A44),2)&gt;5,_xlfn.XLOOKUP(DATE($B$1,W$1,$A44),_休業日[休場日],_休業日[名称],"XXX",0,1)&lt;&gt;"XXX"),"",SUMIFS(_SBI[受渡金額/決済損益],_SBI[決済日],DATE(デイトレ集計2025!$B$1,デイトレ集計2025!W$1,デイトレ集計2025!$A44),_SBI[取引],"信用返済*"))</f>
        <v/>
      </c>
      <c r="X44" s="18"/>
      <c r="Y44" s="26"/>
      <c r="Z44" s="23">
        <f ca="1">IF(OR(MONTH(DATE($B$1,Z$1,$A44))&lt;&gt;Z$1,_xlfn.XLOOKUP(DATE($B$1,Z$1,$A44),_syukujitsu[国民の祝日・休日月日],_syukujitsu[国民の祝日・休日名称],"XXX",0,1)&lt;&gt;"XXX",WEEKDAY(DATE($B$1,Z$1,$A44),2)&gt;5,_xlfn.XLOOKUP(DATE($B$1,Z$1,$A44),_休業日[休場日],_休業日[名称],"XXX",0,1)&lt;&gt;"XXX"),"",SUMIFS(_SBI[受渡金額/決済損益],_SBI[決済日],DATE(デイトレ集計2025!$B$1,デイトレ集計2025!Z$1,デイトレ集計2025!$A44),_SBI[取引],"信用返済*"))</f>
        <v>0</v>
      </c>
      <c r="AA44" s="18"/>
      <c r="AB44" s="26"/>
      <c r="AC44" s="23" t="str">
        <f ca="1">IF(OR(MONTH(DATE($B$1,AC$1,$A44))&lt;&gt;AC$1,_xlfn.XLOOKUP(DATE($B$1,AC$1,$A44),_syukujitsu[国民の祝日・休日月日],_syukujitsu[国民の祝日・休日名称],"XXX",0,1)&lt;&gt;"XXX",WEEKDAY(DATE($B$1,AC$1,$A44),2)&gt;5,_xlfn.XLOOKUP(DATE($B$1,AC$1,$A44),_休業日[休場日],_休業日[名称],"XXX",0,1)&lt;&gt;"XXX"),"",SUMIFS(_SBI[受渡金額/決済損益],_SBI[決済日],DATE(デイトレ集計2025!$B$1,デイトレ集計2025!AC$1,デイトレ集計2025!$A44),_SBI[取引],"信用返済*"))</f>
        <v/>
      </c>
      <c r="AD44" s="18"/>
      <c r="AE44" s="26"/>
      <c r="AF44" s="23">
        <f ca="1">IF(OR(MONTH(DATE($B$1,AF$1,$A44))&lt;&gt;AF$1,_xlfn.XLOOKUP(DATE($B$1,AF$1,$A44),_syukujitsu[国民の祝日・休日月日],_syukujitsu[国民の祝日・休日名称],"XXX",0,1)&lt;&gt;"XXX",WEEKDAY(DATE($B$1,AF$1,$A44),2)&gt;5,_xlfn.XLOOKUP(DATE($B$1,AF$1,$A44),_休業日[休場日],_休業日[名称],"XXX",0,1)&lt;&gt;"XXX"),"",SUMIFS(_SBI[受渡金額/決済損益],_SBI[決済日],DATE(デイトレ集計2025!$B$1,デイトレ集計2025!AF$1,デイトレ集計2025!$A44),_SBI[取引],"信用返済*"))</f>
        <v>0</v>
      </c>
      <c r="AG44" s="18"/>
      <c r="AH44" s="26"/>
      <c r="AI44" s="23">
        <f ca="1">IF(OR(MONTH(DATE($B$1,AI$1,$A44))&lt;&gt;AI$1,_xlfn.XLOOKUP(DATE($B$1,AI$1,$A44),_syukujitsu[国民の祝日・休日月日],_syukujitsu[国民の祝日・休日名称],"XXX",0,1)&lt;&gt;"XXX",WEEKDAY(DATE($B$1,AI$1,$A44),2)&gt;5,_xlfn.XLOOKUP(DATE($B$1,AI$1,$A44),_休業日[休場日],_休業日[名称],"XXX",0,1)&lt;&gt;"XXX"),"",SUMIFS(_SBI[受渡金額/決済損益],_SBI[決済日],DATE(デイトレ集計2025!$B$1,デイトレ集計2025!AI$1,デイトレ集計2025!$A44),_SBI[取引],"信用返済*"))</f>
        <v>0</v>
      </c>
      <c r="AJ44" s="18"/>
      <c r="AK44" s="26"/>
      <c r="AL44" s="26" t="str">
        <f ca="1">IF(OR(MONTH(DATE($B$1,AL$1,$A44))&lt;&gt;AL$1,_xlfn.XLOOKUP(DATE($B$1,AL$1,$A44),_syukujitsu[国民の祝日・休日月日],_syukujitsu[国民の祝日・休日名称],"XXX",0,1)&lt;&gt;"XXX",WEEKDAY(DATE($B$1,AL$1,$A44),2)&gt;5,_xlfn.XLOOKUP(DATE($B$1,AL$1,$A44),_休業日[休場日],_休業日[名称],"XXX",0,1)&lt;&gt;"XXX"),"",SUMIFS(_SBI[受渡金額/決済損益],_SBI[決済日],DATE(デイトレ集計2025!$B$1,デイトレ集計2025!AL$1,デイトレ集計2025!$A44),_SBI[取引],"信用返済*"))</f>
        <v/>
      </c>
      <c r="AN44" s="22">
        <f t="shared" ca="1" si="20"/>
        <v>3250000</v>
      </c>
      <c r="AO44" s="22">
        <f t="shared" ca="1" si="21"/>
        <v>3250000</v>
      </c>
      <c r="AP44" s="22">
        <f t="shared" ca="1" si="22"/>
        <v>3250000</v>
      </c>
      <c r="AQ44" s="22">
        <f t="shared" ca="1" si="23"/>
        <v>3250000</v>
      </c>
      <c r="AR44" s="22">
        <f t="shared" ca="1" si="24"/>
        <v>3250000</v>
      </c>
      <c r="AS44" s="22">
        <f t="shared" ca="1" si="25"/>
        <v>3250000</v>
      </c>
      <c r="AT44" s="22">
        <f t="shared" ca="1" si="26"/>
        <v>3250000</v>
      </c>
      <c r="AU44" s="22">
        <f t="shared" ca="1" si="32"/>
        <v>3250000</v>
      </c>
      <c r="AV44" s="22">
        <f t="shared" ca="1" si="27"/>
        <v>3250000</v>
      </c>
      <c r="AW44" s="22">
        <f t="shared" ca="1" si="28"/>
        <v>3250000</v>
      </c>
      <c r="AX44" s="22">
        <f t="shared" ca="1" si="29"/>
        <v>3250000</v>
      </c>
      <c r="AY44" s="22">
        <f t="shared" ca="1" si="30"/>
        <v>3250000</v>
      </c>
      <c r="BA44" s="22">
        <f t="shared" ca="1" si="43"/>
        <v>3250000</v>
      </c>
      <c r="BB44" s="22">
        <f t="shared" ca="1" si="33"/>
        <v>0</v>
      </c>
      <c r="BC44" s="22">
        <f t="shared" ca="1" si="34"/>
        <v>0</v>
      </c>
      <c r="BD44" s="22">
        <f t="shared" ca="1" si="35"/>
        <v>0</v>
      </c>
      <c r="BE44" s="22">
        <f t="shared" ca="1" si="36"/>
        <v>0</v>
      </c>
      <c r="BF44" s="22">
        <f t="shared" ca="1" si="37"/>
        <v>0</v>
      </c>
      <c r="BG44" s="22">
        <f t="shared" ca="1" si="38"/>
        <v>0</v>
      </c>
      <c r="BH44" s="22">
        <f t="shared" ca="1" si="39"/>
        <v>0</v>
      </c>
      <c r="BI44" s="22">
        <f t="shared" ca="1" si="40"/>
        <v>0</v>
      </c>
      <c r="BJ44" s="22">
        <f t="shared" ca="1" si="41"/>
        <v>0</v>
      </c>
      <c r="BK44" s="22">
        <f t="shared" ca="1" si="42"/>
        <v>0</v>
      </c>
      <c r="BL44" s="22">
        <f t="shared" ca="1" si="31"/>
        <v>0</v>
      </c>
      <c r="BN44" s="22" t="str" cm="1">
        <f t="array" aca="1" ref="BN44" ca="1">IF(INDEX($A$1:$AL$48,ROW(),BN$16)&gt;0,INDEX($A$1:$AL$48,ROW(),BN$16),"")</f>
        <v/>
      </c>
      <c r="BO44" s="22" t="str" cm="1">
        <f t="array" aca="1" ref="BO44" ca="1">IF(INDEX($A$1:$AL$48,ROW(),BO$16)&gt;0,INDEX($A$1:$AL$48,ROW(),BO$16),"")</f>
        <v/>
      </c>
      <c r="BP44" s="22" t="str" cm="1">
        <f t="array" aca="1" ref="BP44" ca="1">IF(INDEX($A$1:$AL$48,ROW(),BP$16)&gt;0,INDEX($A$1:$AL$48,ROW(),BP$16),"")</f>
        <v/>
      </c>
      <c r="BQ44" s="22" t="str" cm="1">
        <f t="array" aca="1" ref="BQ44" ca="1">IF(INDEX($A$1:$AL$48,ROW(),BQ$16)&gt;0,INDEX($A$1:$AL$48,ROW(),BQ$16),"")</f>
        <v/>
      </c>
      <c r="BR44" s="22" t="str" cm="1">
        <f t="array" aca="1" ref="BR44" ca="1">IF(INDEX($A$1:$AL$48,ROW(),BR$16)&gt;0,INDEX($A$1:$AL$48,ROW(),BR$16),"")</f>
        <v/>
      </c>
      <c r="BS44" s="22" t="str" cm="1">
        <f t="array" aca="1" ref="BS44" ca="1">IF(INDEX($A$1:$AL$48,ROW(),BS$16)&gt;0,INDEX($A$1:$AL$48,ROW(),BS$16),"")</f>
        <v/>
      </c>
      <c r="BT44" s="22" t="str" cm="1">
        <f t="array" aca="1" ref="BT44" ca="1">IF(INDEX($A$1:$AL$48,ROW(),BT$16)&gt;0,INDEX($A$1:$AL$48,ROW(),BT$16),"")</f>
        <v/>
      </c>
      <c r="BU44" s="22" t="str" cm="1">
        <f t="array" aca="1" ref="BU44" ca="1">IF(INDEX($A$1:$AL$48,ROW(),BU$16)&gt;0,INDEX($A$1:$AL$48,ROW(),BU$16),"")</f>
        <v/>
      </c>
      <c r="BV44" s="22" t="str" cm="1">
        <f t="array" aca="1" ref="BV44" ca="1">IF(INDEX($A$1:$AL$48,ROW(),BV$16)&gt;0,INDEX($A$1:$AL$48,ROW(),BV$16),"")</f>
        <v/>
      </c>
      <c r="BW44" s="22" t="str" cm="1">
        <f t="array" aca="1" ref="BW44" ca="1">IF(INDEX($A$1:$AL$48,ROW(),BW$16)&gt;0,INDEX($A$1:$AL$48,ROW(),BW$16),"")</f>
        <v/>
      </c>
      <c r="BX44" s="22" t="str" cm="1">
        <f t="array" aca="1" ref="BX44" ca="1">IF(INDEX($A$1:$AL$48,ROW(),BX$16)&gt;0,INDEX($A$1:$AL$48,ROW(),BX$16),"")</f>
        <v/>
      </c>
      <c r="BY44" s="22" t="str" cm="1">
        <f t="array" aca="1" ref="BY44" ca="1">IF(INDEX($A$1:$AL$48,ROW(),BY$16)&gt;0,INDEX($A$1:$AL$48,ROW(),BY$16),"")</f>
        <v/>
      </c>
      <c r="CA44" s="22" t="str" cm="1">
        <f t="array" aca="1" ref="CA44" ca="1">IF(INDEX($A$1:$AL$48,ROW(),CA$16)&lt;0,INDEX($A$1:$AL$48,ROW(),CA$16),"")</f>
        <v/>
      </c>
      <c r="CB44" s="22" t="str" cm="1">
        <f t="array" aca="1" ref="CB44" ca="1">IF(INDEX($A$1:$AL$48,ROW(),CB$16)&lt;0,INDEX($A$1:$AL$48,ROW(),CB$16),"")</f>
        <v/>
      </c>
      <c r="CC44" s="22" t="str" cm="1">
        <f t="array" aca="1" ref="CC44" ca="1">IF(INDEX($A$1:$AL$48,ROW(),CC$16)&lt;0,INDEX($A$1:$AL$48,ROW(),CC$16),"")</f>
        <v/>
      </c>
      <c r="CD44" s="22" t="str" cm="1">
        <f t="array" aca="1" ref="CD44" ca="1">IF(INDEX($A$1:$AL$48,ROW(),CD$16)&lt;0,INDEX($A$1:$AL$48,ROW(),CD$16),"")</f>
        <v/>
      </c>
      <c r="CE44" s="22" t="str" cm="1">
        <f t="array" aca="1" ref="CE44" ca="1">IF(INDEX($A$1:$AL$48,ROW(),CE$16)&lt;0,INDEX($A$1:$AL$48,ROW(),CE$16),"")</f>
        <v/>
      </c>
      <c r="CF44" s="22" t="str" cm="1">
        <f t="array" aca="1" ref="CF44" ca="1">IF(INDEX($A$1:$AL$48,ROW(),CF$16)&lt;0,INDEX($A$1:$AL$48,ROW(),CF$16),"")</f>
        <v/>
      </c>
      <c r="CG44" s="22" t="str" cm="1">
        <f t="array" aca="1" ref="CG44" ca="1">IF(INDEX($A$1:$AL$48,ROW(),CG$16)&lt;0,INDEX($A$1:$AL$48,ROW(),CG$16),"")</f>
        <v/>
      </c>
      <c r="CH44" s="22" t="str" cm="1">
        <f t="array" aca="1" ref="CH44" ca="1">IF(INDEX($A$1:$AL$48,ROW(),CH$16)&lt;0,INDEX($A$1:$AL$48,ROW(),CH$16),"")</f>
        <v/>
      </c>
      <c r="CI44" s="22" t="str" cm="1">
        <f t="array" aca="1" ref="CI44" ca="1">IF(INDEX($A$1:$AL$48,ROW(),CI$16)&lt;0,INDEX($A$1:$AL$48,ROW(),CI$16),"")</f>
        <v/>
      </c>
      <c r="CJ44" s="22" t="str" cm="1">
        <f t="array" aca="1" ref="CJ44" ca="1">IF(INDEX($A$1:$AL$48,ROW(),CJ$16)&lt;0,INDEX($A$1:$AL$48,ROW(),CJ$16),"")</f>
        <v/>
      </c>
      <c r="CK44" s="22" t="str" cm="1">
        <f t="array" aca="1" ref="CK44" ca="1">IF(INDEX($A$1:$AL$48,ROW(),CK$16)&lt;0,INDEX($A$1:$AL$48,ROW(),CK$16),"")</f>
        <v/>
      </c>
      <c r="CL44" s="22" t="str" cm="1">
        <f t="array" aca="1" ref="CL44" ca="1">IF(INDEX($A$1:$AL$48,ROW(),CL$16)&lt;0,INDEX($A$1:$AL$48,ROW(),CL$16),"")</f>
        <v/>
      </c>
    </row>
    <row r="45" spans="1:90" s="2" customFormat="1" ht="15.75" x14ac:dyDescent="0.4">
      <c r="A45" s="5">
        <v>28</v>
      </c>
      <c r="B45" s="17">
        <f t="shared" ca="1" si="17"/>
        <v>0</v>
      </c>
      <c r="C45" s="18"/>
      <c r="D45" s="26"/>
      <c r="E45" s="23">
        <f ca="1">IF(OR(MONTH(DATE($B$1,E$1,$A45))&lt;&gt;E$1,_xlfn.XLOOKUP(DATE($B$1,E$1,$A45),_syukujitsu[国民の祝日・休日月日],_syukujitsu[国民の祝日・休日名称],"XXX",0,1)&lt;&gt;"XXX",WEEKDAY(DATE($B$1,E$1,$A45),2)&gt;5,_xlfn.XLOOKUP(DATE($B$1,E$1,$A45),_休業日[休場日],_休業日[名称],"XXX",0,1)&lt;&gt;"XXX"),"",SUMIFS(_SBI[受渡金額/決済損益],_SBI[決済日],DATE(デイトレ集計2025!$B$1,デイトレ集計2025!E$1,デイトレ集計2025!$A45),_SBI[取引],"信用返済*"))</f>
        <v>0</v>
      </c>
      <c r="F45" s="18"/>
      <c r="G45" s="26"/>
      <c r="H45" s="23">
        <f ca="1">IF(OR(MONTH(DATE($B$1,H$1,$A45))&lt;&gt;H$1,_xlfn.XLOOKUP(DATE($B$1,H$1,$A45),_syukujitsu[国民の祝日・休日月日],_syukujitsu[国民の祝日・休日名称],"XXX",0,1)&lt;&gt;"XXX",WEEKDAY(DATE($B$1,H$1,$A45),2)&gt;5,_xlfn.XLOOKUP(DATE($B$1,H$1,$A45),_休業日[休場日],_休業日[名称],"XXX",0,1)&lt;&gt;"XXX"),"",SUMIFS(_SBI[受渡金額/決済損益],_SBI[決済日],DATE(デイトレ集計2025!$B$1,デイトレ集計2025!H$1,デイトレ集計2025!$A45),_SBI[取引],"信用返済*"))</f>
        <v>0</v>
      </c>
      <c r="I45" s="18"/>
      <c r="J45" s="26"/>
      <c r="K45" s="23">
        <f ca="1">IF(OR(MONTH(DATE($B$1,K$1,$A45))&lt;&gt;K$1,_xlfn.XLOOKUP(DATE($B$1,K$1,$A45),_syukujitsu[国民の祝日・休日月日],_syukujitsu[国民の祝日・休日名称],"XXX",0,1)&lt;&gt;"XXX",WEEKDAY(DATE($B$1,K$1,$A45),2)&gt;5,_xlfn.XLOOKUP(DATE($B$1,K$1,$A45),_休業日[休場日],_休業日[名称],"XXX",0,1)&lt;&gt;"XXX"),"",SUMIFS(_SBI[受渡金額/決済損益],_SBI[決済日],DATE(デイトレ集計2025!$B$1,デイトレ集計2025!K$1,デイトレ集計2025!$A45),_SBI[取引],"信用返済*"))</f>
        <v>0</v>
      </c>
      <c r="L45" s="18"/>
      <c r="M45" s="26"/>
      <c r="N45" s="23">
        <f ca="1">IF(OR(MONTH(DATE($B$1,N$1,$A45))&lt;&gt;N$1,_xlfn.XLOOKUP(DATE($B$1,N$1,$A45),_syukujitsu[国民の祝日・休日月日],_syukujitsu[国民の祝日・休日名称],"XXX",0,1)&lt;&gt;"XXX",WEEKDAY(DATE($B$1,N$1,$A45),2)&gt;5,_xlfn.XLOOKUP(DATE($B$1,N$1,$A45),_休業日[休場日],_休業日[名称],"XXX",0,1)&lt;&gt;"XXX"),"",SUMIFS(_SBI[受渡金額/決済損益],_SBI[決済日],DATE(デイトレ集計2025!$B$1,デイトレ集計2025!N$1,デイトレ集計2025!$A45),_SBI[取引],"信用返済*"))</f>
        <v>0</v>
      </c>
      <c r="O45" s="18"/>
      <c r="P45" s="26"/>
      <c r="Q45" s="23">
        <f ca="1">IF(OR(MONTH(DATE($B$1,Q$1,$A45))&lt;&gt;Q$1,_xlfn.XLOOKUP(DATE($B$1,Q$1,$A45),_syukujitsu[国民の祝日・休日月日],_syukujitsu[国民の祝日・休日名称],"XXX",0,1)&lt;&gt;"XXX",WEEKDAY(DATE($B$1,Q$1,$A45),2)&gt;5,_xlfn.XLOOKUP(DATE($B$1,Q$1,$A45),_休業日[休場日],_休業日[名称],"XXX",0,1)&lt;&gt;"XXX"),"",SUMIFS(_SBI[受渡金額/決済損益],_SBI[決済日],DATE(デイトレ集計2025!$B$1,デイトレ集計2025!Q$1,デイトレ集計2025!$A45),_SBI[取引],"信用返済*"))</f>
        <v>0</v>
      </c>
      <c r="R45" s="18"/>
      <c r="S45" s="26"/>
      <c r="T45" s="23" t="str">
        <f ca="1">IF(OR(MONTH(DATE($B$1,T$1,$A45))&lt;&gt;T$1,_xlfn.XLOOKUP(DATE($B$1,T$1,$A45),_syukujitsu[国民の祝日・休日月日],_syukujitsu[国民の祝日・休日名称],"XXX",0,1)&lt;&gt;"XXX",WEEKDAY(DATE($B$1,T$1,$A45),2)&gt;5,_xlfn.XLOOKUP(DATE($B$1,T$1,$A45),_休業日[休場日],_休業日[名称],"XXX",0,1)&lt;&gt;"XXX"),"",SUMIFS(_SBI[受渡金額/決済損益],_SBI[決済日],DATE(デイトレ集計2025!$B$1,デイトレ集計2025!T$1,デイトレ集計2025!$A45),_SBI[取引],"信用返済*"))</f>
        <v/>
      </c>
      <c r="U45" s="18"/>
      <c r="V45" s="26"/>
      <c r="W45" s="23">
        <f ca="1">IF(OR(MONTH(DATE($B$1,W$1,$A45))&lt;&gt;W$1,_xlfn.XLOOKUP(DATE($B$1,W$1,$A45),_syukujitsu[国民の祝日・休日月日],_syukujitsu[国民の祝日・休日名称],"XXX",0,1)&lt;&gt;"XXX",WEEKDAY(DATE($B$1,W$1,$A45),2)&gt;5,_xlfn.XLOOKUP(DATE($B$1,W$1,$A45),_休業日[休場日],_休業日[名称],"XXX",0,1)&lt;&gt;"XXX"),"",SUMIFS(_SBI[受渡金額/決済損益],_SBI[決済日],DATE(デイトレ集計2025!$B$1,デイトレ集計2025!W$1,デイトレ集計2025!$A45),_SBI[取引],"信用返済*"))</f>
        <v>0</v>
      </c>
      <c r="X45" s="18"/>
      <c r="Y45" s="26"/>
      <c r="Z45" s="23">
        <f ca="1">IF(OR(MONTH(DATE($B$1,Z$1,$A45))&lt;&gt;Z$1,_xlfn.XLOOKUP(DATE($B$1,Z$1,$A45),_syukujitsu[国民の祝日・休日月日],_syukujitsu[国民の祝日・休日名称],"XXX",0,1)&lt;&gt;"XXX",WEEKDAY(DATE($B$1,Z$1,$A45),2)&gt;5,_xlfn.XLOOKUP(DATE($B$1,Z$1,$A45),_休業日[休場日],_休業日[名称],"XXX",0,1)&lt;&gt;"XXX"),"",SUMIFS(_SBI[受渡金額/決済損益],_SBI[決済日],DATE(デイトレ集計2025!$B$1,デイトレ集計2025!Z$1,デイトレ集計2025!$A45),_SBI[取引],"信用返済*"))</f>
        <v>0</v>
      </c>
      <c r="AA45" s="18"/>
      <c r="AB45" s="26"/>
      <c r="AC45" s="23" t="str">
        <f ca="1">IF(OR(MONTH(DATE($B$1,AC$1,$A45))&lt;&gt;AC$1,_xlfn.XLOOKUP(DATE($B$1,AC$1,$A45),_syukujitsu[国民の祝日・休日月日],_syukujitsu[国民の祝日・休日名称],"XXX",0,1)&lt;&gt;"XXX",WEEKDAY(DATE($B$1,AC$1,$A45),2)&gt;5,_xlfn.XLOOKUP(DATE($B$1,AC$1,$A45),_休業日[休場日],_休業日[名称],"XXX",0,1)&lt;&gt;"XXX"),"",SUMIFS(_SBI[受渡金額/決済損益],_SBI[決済日],DATE(デイトレ集計2025!$B$1,デイトレ集計2025!AC$1,デイトレ集計2025!$A45),_SBI[取引],"信用返済*"))</f>
        <v/>
      </c>
      <c r="AD45" s="18"/>
      <c r="AE45" s="26"/>
      <c r="AF45" s="23">
        <f ca="1">IF(OR(MONTH(DATE($B$1,AF$1,$A45))&lt;&gt;AF$1,_xlfn.XLOOKUP(DATE($B$1,AF$1,$A45),_syukujitsu[国民の祝日・休日月日],_syukujitsu[国民の祝日・休日名称],"XXX",0,1)&lt;&gt;"XXX",WEEKDAY(DATE($B$1,AF$1,$A45),2)&gt;5,_xlfn.XLOOKUP(DATE($B$1,AF$1,$A45),_休業日[休場日],_休業日[名称],"XXX",0,1)&lt;&gt;"XXX"),"",SUMIFS(_SBI[受渡金額/決済損益],_SBI[決済日],DATE(デイトレ集計2025!$B$1,デイトレ集計2025!AF$1,デイトレ集計2025!$A45),_SBI[取引],"信用返済*"))</f>
        <v>0</v>
      </c>
      <c r="AG45" s="18"/>
      <c r="AH45" s="26"/>
      <c r="AI45" s="23">
        <f ca="1">IF(OR(MONTH(DATE($B$1,AI$1,$A45))&lt;&gt;AI$1,_xlfn.XLOOKUP(DATE($B$1,AI$1,$A45),_syukujitsu[国民の祝日・休日月日],_syukujitsu[国民の祝日・休日名称],"XXX",0,1)&lt;&gt;"XXX",WEEKDAY(DATE($B$1,AI$1,$A45),2)&gt;5,_xlfn.XLOOKUP(DATE($B$1,AI$1,$A45),_休業日[休場日],_休業日[名称],"XXX",0,1)&lt;&gt;"XXX"),"",SUMIFS(_SBI[受渡金額/決済損益],_SBI[決済日],DATE(デイトレ集計2025!$B$1,デイトレ集計2025!AI$1,デイトレ集計2025!$A45),_SBI[取引],"信用返済*"))</f>
        <v>0</v>
      </c>
      <c r="AJ45" s="18"/>
      <c r="AK45" s="26"/>
      <c r="AL45" s="26" t="str">
        <f ca="1">IF(OR(MONTH(DATE($B$1,AL$1,$A45))&lt;&gt;AL$1,_xlfn.XLOOKUP(DATE($B$1,AL$1,$A45),_syukujitsu[国民の祝日・休日月日],_syukujitsu[国民の祝日・休日名称],"XXX",0,1)&lt;&gt;"XXX",WEEKDAY(DATE($B$1,AL$1,$A45),2)&gt;5,_xlfn.XLOOKUP(DATE($B$1,AL$1,$A45),_休業日[休場日],_休業日[名称],"XXX",0,1)&lt;&gt;"XXX"),"",SUMIFS(_SBI[受渡金額/決済損益],_SBI[決済日],DATE(デイトレ集計2025!$B$1,デイトレ集計2025!AL$1,デイトレ集計2025!$A45),_SBI[取引],"信用返済*"))</f>
        <v/>
      </c>
      <c r="AN45" s="22">
        <f t="shared" ca="1" si="20"/>
        <v>3250000</v>
      </c>
      <c r="AO45" s="22">
        <f t="shared" ca="1" si="21"/>
        <v>3250000</v>
      </c>
      <c r="AP45" s="22">
        <f t="shared" ca="1" si="22"/>
        <v>3250000</v>
      </c>
      <c r="AQ45" s="22">
        <f t="shared" ca="1" si="23"/>
        <v>3250000</v>
      </c>
      <c r="AR45" s="22">
        <f t="shared" ca="1" si="24"/>
        <v>3250000</v>
      </c>
      <c r="AS45" s="22">
        <f t="shared" ca="1" si="25"/>
        <v>3250000</v>
      </c>
      <c r="AT45" s="22">
        <f t="shared" ca="1" si="26"/>
        <v>3250000</v>
      </c>
      <c r="AU45" s="22">
        <f t="shared" ca="1" si="32"/>
        <v>3250000</v>
      </c>
      <c r="AV45" s="22">
        <f t="shared" ca="1" si="27"/>
        <v>3250000</v>
      </c>
      <c r="AW45" s="22">
        <f t="shared" ca="1" si="28"/>
        <v>3250000</v>
      </c>
      <c r="AX45" s="22">
        <f t="shared" ca="1" si="29"/>
        <v>3250000</v>
      </c>
      <c r="AY45" s="22">
        <f t="shared" ca="1" si="30"/>
        <v>3250000</v>
      </c>
      <c r="BA45" s="22">
        <f t="shared" ca="1" si="43"/>
        <v>3250000</v>
      </c>
      <c r="BB45" s="22">
        <f t="shared" ca="1" si="33"/>
        <v>0</v>
      </c>
      <c r="BC45" s="22">
        <f t="shared" ca="1" si="34"/>
        <v>0</v>
      </c>
      <c r="BD45" s="22">
        <f t="shared" ca="1" si="35"/>
        <v>0</v>
      </c>
      <c r="BE45" s="22">
        <f t="shared" ca="1" si="36"/>
        <v>0</v>
      </c>
      <c r="BF45" s="22">
        <f t="shared" ca="1" si="37"/>
        <v>0</v>
      </c>
      <c r="BG45" s="22">
        <f t="shared" ca="1" si="38"/>
        <v>0</v>
      </c>
      <c r="BH45" s="22">
        <f t="shared" ca="1" si="39"/>
        <v>0</v>
      </c>
      <c r="BI45" s="22">
        <f t="shared" ca="1" si="40"/>
        <v>0</v>
      </c>
      <c r="BJ45" s="22">
        <f t="shared" ca="1" si="41"/>
        <v>0</v>
      </c>
      <c r="BK45" s="22">
        <f t="shared" ca="1" si="42"/>
        <v>0</v>
      </c>
      <c r="BL45" s="22">
        <f t="shared" ca="1" si="31"/>
        <v>0</v>
      </c>
      <c r="BN45" s="22" t="str" cm="1">
        <f t="array" aca="1" ref="BN45" ca="1">IF(INDEX($A$1:$AL$48,ROW(),BN$16)&gt;0,INDEX($A$1:$AL$48,ROW(),BN$16),"")</f>
        <v/>
      </c>
      <c r="BO45" s="22" t="str" cm="1">
        <f t="array" aca="1" ref="BO45" ca="1">IF(INDEX($A$1:$AL$48,ROW(),BO$16)&gt;0,INDEX($A$1:$AL$48,ROW(),BO$16),"")</f>
        <v/>
      </c>
      <c r="BP45" s="22" t="str" cm="1">
        <f t="array" aca="1" ref="BP45" ca="1">IF(INDEX($A$1:$AL$48,ROW(),BP$16)&gt;0,INDEX($A$1:$AL$48,ROW(),BP$16),"")</f>
        <v/>
      </c>
      <c r="BQ45" s="22" t="str" cm="1">
        <f t="array" aca="1" ref="BQ45" ca="1">IF(INDEX($A$1:$AL$48,ROW(),BQ$16)&gt;0,INDEX($A$1:$AL$48,ROW(),BQ$16),"")</f>
        <v/>
      </c>
      <c r="BR45" s="22" t="str" cm="1">
        <f t="array" aca="1" ref="BR45" ca="1">IF(INDEX($A$1:$AL$48,ROW(),BR$16)&gt;0,INDEX($A$1:$AL$48,ROW(),BR$16),"")</f>
        <v/>
      </c>
      <c r="BS45" s="22" t="str" cm="1">
        <f t="array" aca="1" ref="BS45" ca="1">IF(INDEX($A$1:$AL$48,ROW(),BS$16)&gt;0,INDEX($A$1:$AL$48,ROW(),BS$16),"")</f>
        <v/>
      </c>
      <c r="BT45" s="22" t="str" cm="1">
        <f t="array" aca="1" ref="BT45" ca="1">IF(INDEX($A$1:$AL$48,ROW(),BT$16)&gt;0,INDEX($A$1:$AL$48,ROW(),BT$16),"")</f>
        <v/>
      </c>
      <c r="BU45" s="22" t="str" cm="1">
        <f t="array" aca="1" ref="BU45" ca="1">IF(INDEX($A$1:$AL$48,ROW(),BU$16)&gt;0,INDEX($A$1:$AL$48,ROW(),BU$16),"")</f>
        <v/>
      </c>
      <c r="BV45" s="22" t="str" cm="1">
        <f t="array" aca="1" ref="BV45" ca="1">IF(INDEX($A$1:$AL$48,ROW(),BV$16)&gt;0,INDEX($A$1:$AL$48,ROW(),BV$16),"")</f>
        <v/>
      </c>
      <c r="BW45" s="22" t="str" cm="1">
        <f t="array" aca="1" ref="BW45" ca="1">IF(INDEX($A$1:$AL$48,ROW(),BW$16)&gt;0,INDEX($A$1:$AL$48,ROW(),BW$16),"")</f>
        <v/>
      </c>
      <c r="BX45" s="22" t="str" cm="1">
        <f t="array" aca="1" ref="BX45" ca="1">IF(INDEX($A$1:$AL$48,ROW(),BX$16)&gt;0,INDEX($A$1:$AL$48,ROW(),BX$16),"")</f>
        <v/>
      </c>
      <c r="BY45" s="22" t="str" cm="1">
        <f t="array" aca="1" ref="BY45" ca="1">IF(INDEX($A$1:$AL$48,ROW(),BY$16)&gt;0,INDEX($A$1:$AL$48,ROW(),BY$16),"")</f>
        <v/>
      </c>
      <c r="CA45" s="22" t="str" cm="1">
        <f t="array" aca="1" ref="CA45" ca="1">IF(INDEX($A$1:$AL$48,ROW(),CA$16)&lt;0,INDEX($A$1:$AL$48,ROW(),CA$16),"")</f>
        <v/>
      </c>
      <c r="CB45" s="22" t="str" cm="1">
        <f t="array" aca="1" ref="CB45" ca="1">IF(INDEX($A$1:$AL$48,ROW(),CB$16)&lt;0,INDEX($A$1:$AL$48,ROW(),CB$16),"")</f>
        <v/>
      </c>
      <c r="CC45" s="22" t="str" cm="1">
        <f t="array" aca="1" ref="CC45" ca="1">IF(INDEX($A$1:$AL$48,ROW(),CC$16)&lt;0,INDEX($A$1:$AL$48,ROW(),CC$16),"")</f>
        <v/>
      </c>
      <c r="CD45" s="22" t="str" cm="1">
        <f t="array" aca="1" ref="CD45" ca="1">IF(INDEX($A$1:$AL$48,ROW(),CD$16)&lt;0,INDEX($A$1:$AL$48,ROW(),CD$16),"")</f>
        <v/>
      </c>
      <c r="CE45" s="22" t="str" cm="1">
        <f t="array" aca="1" ref="CE45" ca="1">IF(INDEX($A$1:$AL$48,ROW(),CE$16)&lt;0,INDEX($A$1:$AL$48,ROW(),CE$16),"")</f>
        <v/>
      </c>
      <c r="CF45" s="22" t="str" cm="1">
        <f t="array" aca="1" ref="CF45" ca="1">IF(INDEX($A$1:$AL$48,ROW(),CF$16)&lt;0,INDEX($A$1:$AL$48,ROW(),CF$16),"")</f>
        <v/>
      </c>
      <c r="CG45" s="22" t="str" cm="1">
        <f t="array" aca="1" ref="CG45" ca="1">IF(INDEX($A$1:$AL$48,ROW(),CG$16)&lt;0,INDEX($A$1:$AL$48,ROW(),CG$16),"")</f>
        <v/>
      </c>
      <c r="CH45" s="22" t="str" cm="1">
        <f t="array" aca="1" ref="CH45" ca="1">IF(INDEX($A$1:$AL$48,ROW(),CH$16)&lt;0,INDEX($A$1:$AL$48,ROW(),CH$16),"")</f>
        <v/>
      </c>
      <c r="CI45" s="22" t="str" cm="1">
        <f t="array" aca="1" ref="CI45" ca="1">IF(INDEX($A$1:$AL$48,ROW(),CI$16)&lt;0,INDEX($A$1:$AL$48,ROW(),CI$16),"")</f>
        <v/>
      </c>
      <c r="CJ45" s="22" t="str" cm="1">
        <f t="array" aca="1" ref="CJ45" ca="1">IF(INDEX($A$1:$AL$48,ROW(),CJ$16)&lt;0,INDEX($A$1:$AL$48,ROW(),CJ$16),"")</f>
        <v/>
      </c>
      <c r="CK45" s="22" t="str" cm="1">
        <f t="array" aca="1" ref="CK45" ca="1">IF(INDEX($A$1:$AL$48,ROW(),CK$16)&lt;0,INDEX($A$1:$AL$48,ROW(),CK$16),"")</f>
        <v/>
      </c>
      <c r="CL45" s="22" t="str" cm="1">
        <f t="array" aca="1" ref="CL45" ca="1">IF(INDEX($A$1:$AL$48,ROW(),CL$16)&lt;0,INDEX($A$1:$AL$48,ROW(),CL$16),"")</f>
        <v/>
      </c>
    </row>
    <row r="46" spans="1:90" s="2" customFormat="1" ht="15.75" x14ac:dyDescent="0.4">
      <c r="A46" s="5">
        <v>29</v>
      </c>
      <c r="B46" s="17">
        <f t="shared" ca="1" si="17"/>
        <v>0</v>
      </c>
      <c r="C46" s="18"/>
      <c r="D46" s="26"/>
      <c r="E46" s="23">
        <f ca="1">IF(OR(MONTH(DATE($B$1,E$1,$A46))&lt;&gt;E$1,_xlfn.XLOOKUP(DATE($B$1,E$1,$A46),_syukujitsu[国民の祝日・休日月日],_syukujitsu[国民の祝日・休日名称],"XXX",0,1)&lt;&gt;"XXX",WEEKDAY(DATE($B$1,E$1,$A46),2)&gt;5,_xlfn.XLOOKUP(DATE($B$1,E$1,$A46),_休業日[休場日],_休業日[名称],"XXX",0,1)&lt;&gt;"XXX"),"",SUMIFS(_SBI[受渡金額/決済損益],_SBI[決済日],DATE(デイトレ集計2025!$B$1,デイトレ集計2025!E$1,デイトレ集計2025!$A46),_SBI[取引],"信用返済*"))</f>
        <v>0</v>
      </c>
      <c r="F46" s="18"/>
      <c r="G46" s="26"/>
      <c r="H46" s="23" t="str">
        <f ca="1">IF(OR(MONTH(DATE($B$1,H$1,$A46))&lt;&gt;H$1,_xlfn.XLOOKUP(DATE($B$1,H$1,$A46),_syukujitsu[国民の祝日・休日月日],_syukujitsu[国民の祝日・休日名称],"XXX",0,1)&lt;&gt;"XXX",WEEKDAY(DATE($B$1,H$1,$A46),2)&gt;5,_xlfn.XLOOKUP(DATE($B$1,H$1,$A46),_休業日[休場日],_休業日[名称],"XXX",0,1)&lt;&gt;"XXX"),"",SUMIFS(_SBI[受渡金額/決済損益],_SBI[決済日],DATE(デイトレ集計2025!$B$1,デイトレ集計2025!H$1,デイトレ集計2025!$A46),_SBI[取引],"信用返済*"))</f>
        <v/>
      </c>
      <c r="I46" s="18"/>
      <c r="J46" s="26"/>
      <c r="K46" s="23" t="str">
        <f ca="1">IF(OR(MONTH(DATE($B$1,K$1,$A46))&lt;&gt;K$1,_xlfn.XLOOKUP(DATE($B$1,K$1,$A46),_syukujitsu[国民の祝日・休日月日],_syukujitsu[国民の祝日・休日名称],"XXX",0,1)&lt;&gt;"XXX",WEEKDAY(DATE($B$1,K$1,$A46),2)&gt;5,_xlfn.XLOOKUP(DATE($B$1,K$1,$A46),_休業日[休場日],_休業日[名称],"XXX",0,1)&lt;&gt;"XXX"),"",SUMIFS(_SBI[受渡金額/決済損益],_SBI[決済日],DATE(デイトレ集計2025!$B$1,デイトレ集計2025!K$1,デイトレ集計2025!$A46),_SBI[取引],"信用返済*"))</f>
        <v/>
      </c>
      <c r="L46" s="18"/>
      <c r="M46" s="26"/>
      <c r="N46" s="23" t="str">
        <f ca="1">IF(OR(MONTH(DATE($B$1,N$1,$A46))&lt;&gt;N$1,_xlfn.XLOOKUP(DATE($B$1,N$1,$A46),_syukujitsu[国民の祝日・休日月日],_syukujitsu[国民の祝日・休日名称],"XXX",0,1)&lt;&gt;"XXX",WEEKDAY(DATE($B$1,N$1,$A46),2)&gt;5,_xlfn.XLOOKUP(DATE($B$1,N$1,$A46),_休業日[休場日],_休業日[名称],"XXX",0,1)&lt;&gt;"XXX"),"",SUMIFS(_SBI[受渡金額/決済損益],_SBI[決済日],DATE(デイトレ集計2025!$B$1,デイトレ集計2025!N$1,デイトレ集計2025!$A46),_SBI[取引],"信用返済*"))</f>
        <v/>
      </c>
      <c r="O46" s="18"/>
      <c r="P46" s="26"/>
      <c r="Q46" s="23">
        <f ca="1">IF(OR(MONTH(DATE($B$1,Q$1,$A46))&lt;&gt;Q$1,_xlfn.XLOOKUP(DATE($B$1,Q$1,$A46),_syukujitsu[国民の祝日・休日月日],_syukujitsu[国民の祝日・休日名称],"XXX",0,1)&lt;&gt;"XXX",WEEKDAY(DATE($B$1,Q$1,$A46),2)&gt;5,_xlfn.XLOOKUP(DATE($B$1,Q$1,$A46),_休業日[休場日],_休業日[名称],"XXX",0,1)&lt;&gt;"XXX"),"",SUMIFS(_SBI[受渡金額/決済損益],_SBI[決済日],DATE(デイトレ集計2025!$B$1,デイトレ集計2025!Q$1,デイトレ集計2025!$A46),_SBI[取引],"信用返済*"))</f>
        <v>0</v>
      </c>
      <c r="R46" s="18"/>
      <c r="S46" s="26"/>
      <c r="T46" s="23" t="str">
        <f ca="1">IF(OR(MONTH(DATE($B$1,T$1,$A46))&lt;&gt;T$1,_xlfn.XLOOKUP(DATE($B$1,T$1,$A46),_syukujitsu[国民の祝日・休日月日],_syukujitsu[国民の祝日・休日名称],"XXX",0,1)&lt;&gt;"XXX",WEEKDAY(DATE($B$1,T$1,$A46),2)&gt;5,_xlfn.XLOOKUP(DATE($B$1,T$1,$A46),_休業日[休場日],_休業日[名称],"XXX",0,1)&lt;&gt;"XXX"),"",SUMIFS(_SBI[受渡金額/決済損益],_SBI[決済日],DATE(デイトレ集計2025!$B$1,デイトレ集計2025!T$1,デイトレ集計2025!$A46),_SBI[取引],"信用返済*"))</f>
        <v/>
      </c>
      <c r="U46" s="18"/>
      <c r="V46" s="26"/>
      <c r="W46" s="23">
        <f ca="1">IF(OR(MONTH(DATE($B$1,W$1,$A46))&lt;&gt;W$1,_xlfn.XLOOKUP(DATE($B$1,W$1,$A46),_syukujitsu[国民の祝日・休日月日],_syukujitsu[国民の祝日・休日名称],"XXX",0,1)&lt;&gt;"XXX",WEEKDAY(DATE($B$1,W$1,$A46),2)&gt;5,_xlfn.XLOOKUP(DATE($B$1,W$1,$A46),_休業日[休場日],_休業日[名称],"XXX",0,1)&lt;&gt;"XXX"),"",SUMIFS(_SBI[受渡金額/決済損益],_SBI[決済日],DATE(デイトレ集計2025!$B$1,デイトレ集計2025!W$1,デイトレ集計2025!$A46),_SBI[取引],"信用返済*"))</f>
        <v>0</v>
      </c>
      <c r="X46" s="18"/>
      <c r="Y46" s="26"/>
      <c r="Z46" s="23">
        <f ca="1">IF(OR(MONTH(DATE($B$1,Z$1,$A46))&lt;&gt;Z$1,_xlfn.XLOOKUP(DATE($B$1,Z$1,$A46),_syukujitsu[国民の祝日・休日月日],_syukujitsu[国民の祝日・休日名称],"XXX",0,1)&lt;&gt;"XXX",WEEKDAY(DATE($B$1,Z$1,$A46),2)&gt;5,_xlfn.XLOOKUP(DATE($B$1,Z$1,$A46),_休業日[休場日],_休業日[名称],"XXX",0,1)&lt;&gt;"XXX"),"",SUMIFS(_SBI[受渡金額/決済損益],_SBI[決済日],DATE(デイトレ集計2025!$B$1,デイトレ集計2025!Z$1,デイトレ集計2025!$A46),_SBI[取引],"信用返済*"))</f>
        <v>0</v>
      </c>
      <c r="AA46" s="18"/>
      <c r="AB46" s="26"/>
      <c r="AC46" s="23">
        <f ca="1">IF(OR(MONTH(DATE($B$1,AC$1,$A46))&lt;&gt;AC$1,_xlfn.XLOOKUP(DATE($B$1,AC$1,$A46),_syukujitsu[国民の祝日・休日月日],_syukujitsu[国民の祝日・休日名称],"XXX",0,1)&lt;&gt;"XXX",WEEKDAY(DATE($B$1,AC$1,$A46),2)&gt;5,_xlfn.XLOOKUP(DATE($B$1,AC$1,$A46),_休業日[休場日],_休業日[名称],"XXX",0,1)&lt;&gt;"XXX"),"",SUMIFS(_SBI[受渡金額/決済損益],_SBI[決済日],DATE(デイトレ集計2025!$B$1,デイトレ集計2025!AC$1,デイトレ集計2025!$A46),_SBI[取引],"信用返済*"))</f>
        <v>0</v>
      </c>
      <c r="AD46" s="18"/>
      <c r="AE46" s="26"/>
      <c r="AF46" s="23">
        <f ca="1">IF(OR(MONTH(DATE($B$1,AF$1,$A46))&lt;&gt;AF$1,_xlfn.XLOOKUP(DATE($B$1,AF$1,$A46),_syukujitsu[国民の祝日・休日月日],_syukujitsu[国民の祝日・休日名称],"XXX",0,1)&lt;&gt;"XXX",WEEKDAY(DATE($B$1,AF$1,$A46),2)&gt;5,_xlfn.XLOOKUP(DATE($B$1,AF$1,$A46),_休業日[休場日],_休業日[名称],"XXX",0,1)&lt;&gt;"XXX"),"",SUMIFS(_SBI[受渡金額/決済損益],_SBI[決済日],DATE(デイトレ集計2025!$B$1,デイトレ集計2025!AF$1,デイトレ集計2025!$A46),_SBI[取引],"信用返済*"))</f>
        <v>0</v>
      </c>
      <c r="AG46" s="18"/>
      <c r="AH46" s="26"/>
      <c r="AI46" s="23" t="str">
        <f ca="1">IF(OR(MONTH(DATE($B$1,AI$1,$A46))&lt;&gt;AI$1,_xlfn.XLOOKUP(DATE($B$1,AI$1,$A46),_syukujitsu[国民の祝日・休日月日],_syukujitsu[国民の祝日・休日名称],"XXX",0,1)&lt;&gt;"XXX",WEEKDAY(DATE($B$1,AI$1,$A46),2)&gt;5,_xlfn.XLOOKUP(DATE($B$1,AI$1,$A46),_休業日[休場日],_休業日[名称],"XXX",0,1)&lt;&gt;"XXX"),"",SUMIFS(_SBI[受渡金額/決済損益],_SBI[決済日],DATE(デイトレ集計2025!$B$1,デイトレ集計2025!AI$1,デイトレ集計2025!$A46),_SBI[取引],"信用返済*"))</f>
        <v/>
      </c>
      <c r="AJ46" s="18"/>
      <c r="AK46" s="26"/>
      <c r="AL46" s="26">
        <f ca="1">IF(OR(MONTH(DATE($B$1,AL$1,$A46))&lt;&gt;AL$1,_xlfn.XLOOKUP(DATE($B$1,AL$1,$A46),_syukujitsu[国民の祝日・休日月日],_syukujitsu[国民の祝日・休日名称],"XXX",0,1)&lt;&gt;"XXX",WEEKDAY(DATE($B$1,AL$1,$A46),2)&gt;5,_xlfn.XLOOKUP(DATE($B$1,AL$1,$A46),_休業日[休場日],_休業日[名称],"XXX",0,1)&lt;&gt;"XXX"),"",SUMIFS(_SBI[受渡金額/決済損益],_SBI[決済日],DATE(デイトレ集計2025!$B$1,デイトレ集計2025!AL$1,デイトレ集計2025!$A46),_SBI[取引],"信用返済*"))</f>
        <v>0</v>
      </c>
      <c r="AN46" s="22">
        <f t="shared" ca="1" si="20"/>
        <v>3250000</v>
      </c>
      <c r="AO46" s="22">
        <f t="shared" ca="1" si="21"/>
        <v>3250000</v>
      </c>
      <c r="AP46" s="22">
        <f t="shared" ca="1" si="22"/>
        <v>3250000</v>
      </c>
      <c r="AQ46" s="22">
        <f t="shared" ca="1" si="23"/>
        <v>3250000</v>
      </c>
      <c r="AR46" s="22">
        <f t="shared" ca="1" si="24"/>
        <v>3250000</v>
      </c>
      <c r="AS46" s="22">
        <f t="shared" ca="1" si="25"/>
        <v>3250000</v>
      </c>
      <c r="AT46" s="22">
        <f t="shared" ca="1" si="26"/>
        <v>3250000</v>
      </c>
      <c r="AU46" s="22">
        <f t="shared" ca="1" si="32"/>
        <v>3250000</v>
      </c>
      <c r="AV46" s="22">
        <f t="shared" ca="1" si="27"/>
        <v>3250000</v>
      </c>
      <c r="AW46" s="22">
        <f t="shared" ca="1" si="28"/>
        <v>3250000</v>
      </c>
      <c r="AX46" s="22">
        <f t="shared" ca="1" si="29"/>
        <v>3250000</v>
      </c>
      <c r="AY46" s="22">
        <f t="shared" ca="1" si="30"/>
        <v>3250000</v>
      </c>
      <c r="BA46" s="22">
        <f t="shared" ca="1" si="43"/>
        <v>3250000</v>
      </c>
      <c r="BB46" s="22">
        <f t="shared" ca="1" si="33"/>
        <v>0</v>
      </c>
      <c r="BC46" s="22">
        <f t="shared" ca="1" si="34"/>
        <v>0</v>
      </c>
      <c r="BD46" s="22">
        <f t="shared" ca="1" si="35"/>
        <v>0</v>
      </c>
      <c r="BE46" s="22">
        <f t="shared" ca="1" si="36"/>
        <v>0</v>
      </c>
      <c r="BF46" s="22">
        <f t="shared" ca="1" si="37"/>
        <v>0</v>
      </c>
      <c r="BG46" s="22">
        <f t="shared" ca="1" si="38"/>
        <v>0</v>
      </c>
      <c r="BH46" s="22">
        <f t="shared" ca="1" si="39"/>
        <v>0</v>
      </c>
      <c r="BI46" s="22">
        <f t="shared" ca="1" si="40"/>
        <v>0</v>
      </c>
      <c r="BJ46" s="22">
        <f t="shared" ca="1" si="41"/>
        <v>0</v>
      </c>
      <c r="BK46" s="22">
        <f t="shared" ca="1" si="42"/>
        <v>0</v>
      </c>
      <c r="BL46" s="22">
        <f t="shared" ca="1" si="31"/>
        <v>0</v>
      </c>
      <c r="BN46" s="22" t="str" cm="1">
        <f t="array" aca="1" ref="BN46" ca="1">IF(INDEX($A$1:$AL$48,ROW(),BN$16)&gt;0,INDEX($A$1:$AL$48,ROW(),BN$16),"")</f>
        <v/>
      </c>
      <c r="BO46" s="22" t="str" cm="1">
        <f t="array" aca="1" ref="BO46" ca="1">IF(INDEX($A$1:$AL$48,ROW(),BO$16)&gt;0,INDEX($A$1:$AL$48,ROW(),BO$16),"")</f>
        <v/>
      </c>
      <c r="BP46" s="22" t="str" cm="1">
        <f t="array" aca="1" ref="BP46" ca="1">IF(INDEX($A$1:$AL$48,ROW(),BP$16)&gt;0,INDEX($A$1:$AL$48,ROW(),BP$16),"")</f>
        <v/>
      </c>
      <c r="BQ46" s="22" t="str" cm="1">
        <f t="array" aca="1" ref="BQ46" ca="1">IF(INDEX($A$1:$AL$48,ROW(),BQ$16)&gt;0,INDEX($A$1:$AL$48,ROW(),BQ$16),"")</f>
        <v/>
      </c>
      <c r="BR46" s="22" t="str" cm="1">
        <f t="array" aca="1" ref="BR46" ca="1">IF(INDEX($A$1:$AL$48,ROW(),BR$16)&gt;0,INDEX($A$1:$AL$48,ROW(),BR$16),"")</f>
        <v/>
      </c>
      <c r="BS46" s="22" t="str" cm="1">
        <f t="array" aca="1" ref="BS46" ca="1">IF(INDEX($A$1:$AL$48,ROW(),BS$16)&gt;0,INDEX($A$1:$AL$48,ROW(),BS$16),"")</f>
        <v/>
      </c>
      <c r="BT46" s="22" t="str" cm="1">
        <f t="array" aca="1" ref="BT46" ca="1">IF(INDEX($A$1:$AL$48,ROW(),BT$16)&gt;0,INDEX($A$1:$AL$48,ROW(),BT$16),"")</f>
        <v/>
      </c>
      <c r="BU46" s="22" t="str" cm="1">
        <f t="array" aca="1" ref="BU46" ca="1">IF(INDEX($A$1:$AL$48,ROW(),BU$16)&gt;0,INDEX($A$1:$AL$48,ROW(),BU$16),"")</f>
        <v/>
      </c>
      <c r="BV46" s="22" t="str" cm="1">
        <f t="array" aca="1" ref="BV46" ca="1">IF(INDEX($A$1:$AL$48,ROW(),BV$16)&gt;0,INDEX($A$1:$AL$48,ROW(),BV$16),"")</f>
        <v/>
      </c>
      <c r="BW46" s="22" t="str" cm="1">
        <f t="array" aca="1" ref="BW46" ca="1">IF(INDEX($A$1:$AL$48,ROW(),BW$16)&gt;0,INDEX($A$1:$AL$48,ROW(),BW$16),"")</f>
        <v/>
      </c>
      <c r="BX46" s="22" t="str" cm="1">
        <f t="array" aca="1" ref="BX46" ca="1">IF(INDEX($A$1:$AL$48,ROW(),BX$16)&gt;0,INDEX($A$1:$AL$48,ROW(),BX$16),"")</f>
        <v/>
      </c>
      <c r="BY46" s="22" t="str" cm="1">
        <f t="array" aca="1" ref="BY46" ca="1">IF(INDEX($A$1:$AL$48,ROW(),BY$16)&gt;0,INDEX($A$1:$AL$48,ROW(),BY$16),"")</f>
        <v/>
      </c>
      <c r="CA46" s="22" t="str" cm="1">
        <f t="array" aca="1" ref="CA46" ca="1">IF(INDEX($A$1:$AL$48,ROW(),CA$16)&lt;0,INDEX($A$1:$AL$48,ROW(),CA$16),"")</f>
        <v/>
      </c>
      <c r="CB46" s="22" t="str" cm="1">
        <f t="array" aca="1" ref="CB46" ca="1">IF(INDEX($A$1:$AL$48,ROW(),CB$16)&lt;0,INDEX($A$1:$AL$48,ROW(),CB$16),"")</f>
        <v/>
      </c>
      <c r="CC46" s="22" t="str" cm="1">
        <f t="array" aca="1" ref="CC46" ca="1">IF(INDEX($A$1:$AL$48,ROW(),CC$16)&lt;0,INDEX($A$1:$AL$48,ROW(),CC$16),"")</f>
        <v/>
      </c>
      <c r="CD46" s="22" t="str" cm="1">
        <f t="array" aca="1" ref="CD46" ca="1">IF(INDEX($A$1:$AL$48,ROW(),CD$16)&lt;0,INDEX($A$1:$AL$48,ROW(),CD$16),"")</f>
        <v/>
      </c>
      <c r="CE46" s="22" t="str" cm="1">
        <f t="array" aca="1" ref="CE46" ca="1">IF(INDEX($A$1:$AL$48,ROW(),CE$16)&lt;0,INDEX($A$1:$AL$48,ROW(),CE$16),"")</f>
        <v/>
      </c>
      <c r="CF46" s="22" t="str" cm="1">
        <f t="array" aca="1" ref="CF46" ca="1">IF(INDEX($A$1:$AL$48,ROW(),CF$16)&lt;0,INDEX($A$1:$AL$48,ROW(),CF$16),"")</f>
        <v/>
      </c>
      <c r="CG46" s="22" t="str" cm="1">
        <f t="array" aca="1" ref="CG46" ca="1">IF(INDEX($A$1:$AL$48,ROW(),CG$16)&lt;0,INDEX($A$1:$AL$48,ROW(),CG$16),"")</f>
        <v/>
      </c>
      <c r="CH46" s="22" t="str" cm="1">
        <f t="array" aca="1" ref="CH46" ca="1">IF(INDEX($A$1:$AL$48,ROW(),CH$16)&lt;0,INDEX($A$1:$AL$48,ROW(),CH$16),"")</f>
        <v/>
      </c>
      <c r="CI46" s="22" t="str" cm="1">
        <f t="array" aca="1" ref="CI46" ca="1">IF(INDEX($A$1:$AL$48,ROW(),CI$16)&lt;0,INDEX($A$1:$AL$48,ROW(),CI$16),"")</f>
        <v/>
      </c>
      <c r="CJ46" s="22" t="str" cm="1">
        <f t="array" aca="1" ref="CJ46" ca="1">IF(INDEX($A$1:$AL$48,ROW(),CJ$16)&lt;0,INDEX($A$1:$AL$48,ROW(),CJ$16),"")</f>
        <v/>
      </c>
      <c r="CK46" s="22" t="str" cm="1">
        <f t="array" aca="1" ref="CK46" ca="1">IF(INDEX($A$1:$AL$48,ROW(),CK$16)&lt;0,INDEX($A$1:$AL$48,ROW(),CK$16),"")</f>
        <v/>
      </c>
      <c r="CL46" s="22" t="str" cm="1">
        <f t="array" aca="1" ref="CL46" ca="1">IF(INDEX($A$1:$AL$48,ROW(),CL$16)&lt;0,INDEX($A$1:$AL$48,ROW(),CL$16),"")</f>
        <v/>
      </c>
    </row>
    <row r="47" spans="1:90" s="2" customFormat="1" ht="15.75" x14ac:dyDescent="0.4">
      <c r="A47" s="5">
        <v>30</v>
      </c>
      <c r="B47" s="17">
        <f t="shared" ca="1" si="17"/>
        <v>0</v>
      </c>
      <c r="C47" s="18"/>
      <c r="D47" s="26"/>
      <c r="E47" s="23">
        <f ca="1">IF(OR(MONTH(DATE($B$1,E$1,$A47))&lt;&gt;E$1,_xlfn.XLOOKUP(DATE($B$1,E$1,$A47),_syukujitsu[国民の祝日・休日月日],_syukujitsu[国民の祝日・休日名称],"XXX",0,1)&lt;&gt;"XXX",WEEKDAY(DATE($B$1,E$1,$A47),2)&gt;5,_xlfn.XLOOKUP(DATE($B$1,E$1,$A47),_休業日[休場日],_休業日[名称],"XXX",0,1)&lt;&gt;"XXX"),"",SUMIFS(_SBI[受渡金額/決済損益],_SBI[決済日],DATE(デイトレ集計2025!$B$1,デイトレ集計2025!E$1,デイトレ集計2025!$A47),_SBI[取引],"信用返済*"))</f>
        <v>0</v>
      </c>
      <c r="F47" s="18"/>
      <c r="G47" s="26"/>
      <c r="H47" s="23" t="str">
        <f ca="1">IF(OR(MONTH(DATE($B$1,H$1,$A47))&lt;&gt;H$1,_xlfn.XLOOKUP(DATE($B$1,H$1,$A47),_syukujitsu[国民の祝日・休日月日],_syukujitsu[国民の祝日・休日名称],"XXX",0,1)&lt;&gt;"XXX",WEEKDAY(DATE($B$1,H$1,$A47),2)&gt;5,_xlfn.XLOOKUP(DATE($B$1,H$1,$A47),_休業日[休場日],_休業日[名称],"XXX",0,1)&lt;&gt;"XXX"),"",SUMIFS(_SBI[受渡金額/決済損益],_SBI[決済日],DATE(デイトレ集計2025!$B$1,デイトレ集計2025!H$1,デイトレ集計2025!$A47),_SBI[取引],"信用返済*"))</f>
        <v/>
      </c>
      <c r="I47" s="18"/>
      <c r="J47" s="26"/>
      <c r="K47" s="23" t="str">
        <f ca="1">IF(OR(MONTH(DATE($B$1,K$1,$A47))&lt;&gt;K$1,_xlfn.XLOOKUP(DATE($B$1,K$1,$A47),_syukujitsu[国民の祝日・休日月日],_syukujitsu[国民の祝日・休日名称],"XXX",0,1)&lt;&gt;"XXX",WEEKDAY(DATE($B$1,K$1,$A47),2)&gt;5,_xlfn.XLOOKUP(DATE($B$1,K$1,$A47),_休業日[休場日],_休業日[名称],"XXX",0,1)&lt;&gt;"XXX"),"",SUMIFS(_SBI[受渡金額/決済損益],_SBI[決済日],DATE(デイトレ集計2025!$B$1,デイトレ集計2025!K$1,デイトレ集計2025!$A47),_SBI[取引],"信用返済*"))</f>
        <v/>
      </c>
      <c r="L47" s="18"/>
      <c r="M47" s="26"/>
      <c r="N47" s="23">
        <f ca="1">IF(OR(MONTH(DATE($B$1,N$1,$A47))&lt;&gt;N$1,_xlfn.XLOOKUP(DATE($B$1,N$1,$A47),_syukujitsu[国民の祝日・休日月日],_syukujitsu[国民の祝日・休日名称],"XXX",0,1)&lt;&gt;"XXX",WEEKDAY(DATE($B$1,N$1,$A47),2)&gt;5,_xlfn.XLOOKUP(DATE($B$1,N$1,$A47),_休業日[休場日],_休業日[名称],"XXX",0,1)&lt;&gt;"XXX"),"",SUMIFS(_SBI[受渡金額/決済損益],_SBI[決済日],DATE(デイトレ集計2025!$B$1,デイトレ集計2025!N$1,デイトレ集計2025!$A47),_SBI[取引],"信用返済*"))</f>
        <v>0</v>
      </c>
      <c r="O47" s="18"/>
      <c r="P47" s="26"/>
      <c r="Q47" s="23">
        <f ca="1">IF(OR(MONTH(DATE($B$1,Q$1,$A47))&lt;&gt;Q$1,_xlfn.XLOOKUP(DATE($B$1,Q$1,$A47),_syukujitsu[国民の祝日・休日月日],_syukujitsu[国民の祝日・休日名称],"XXX",0,1)&lt;&gt;"XXX",WEEKDAY(DATE($B$1,Q$1,$A47),2)&gt;5,_xlfn.XLOOKUP(DATE($B$1,Q$1,$A47),_休業日[休場日],_休業日[名称],"XXX",0,1)&lt;&gt;"XXX"),"",SUMIFS(_SBI[受渡金額/決済損益],_SBI[決済日],DATE(デイトレ集計2025!$B$1,デイトレ集計2025!Q$1,デイトレ集計2025!$A47),_SBI[取引],"信用返済*"))</f>
        <v>0</v>
      </c>
      <c r="R47" s="18"/>
      <c r="S47" s="26"/>
      <c r="T47" s="23">
        <f ca="1">IF(OR(MONTH(DATE($B$1,T$1,$A47))&lt;&gt;T$1,_xlfn.XLOOKUP(DATE($B$1,T$1,$A47),_syukujitsu[国民の祝日・休日月日],_syukujitsu[国民の祝日・休日名称],"XXX",0,1)&lt;&gt;"XXX",WEEKDAY(DATE($B$1,T$1,$A47),2)&gt;5,_xlfn.XLOOKUP(DATE($B$1,T$1,$A47),_休業日[休場日],_休業日[名称],"XXX",0,1)&lt;&gt;"XXX"),"",SUMIFS(_SBI[受渡金額/決済損益],_SBI[決済日],DATE(デイトレ集計2025!$B$1,デイトレ集計2025!T$1,デイトレ集計2025!$A47),_SBI[取引],"信用返済*"))</f>
        <v>0</v>
      </c>
      <c r="U47" s="18"/>
      <c r="V47" s="26"/>
      <c r="W47" s="23">
        <f ca="1">IF(OR(MONTH(DATE($B$1,W$1,$A47))&lt;&gt;W$1,_xlfn.XLOOKUP(DATE($B$1,W$1,$A47),_syukujitsu[国民の祝日・休日月日],_syukujitsu[国民の祝日・休日名称],"XXX",0,1)&lt;&gt;"XXX",WEEKDAY(DATE($B$1,W$1,$A47),2)&gt;5,_xlfn.XLOOKUP(DATE($B$1,W$1,$A47),_休業日[休場日],_休業日[名称],"XXX",0,1)&lt;&gt;"XXX"),"",SUMIFS(_SBI[受渡金額/決済損益],_SBI[決済日],DATE(デイトレ集計2025!$B$1,デイトレ集計2025!W$1,デイトレ集計2025!$A47),_SBI[取引],"信用返済*"))</f>
        <v>0</v>
      </c>
      <c r="X47" s="18"/>
      <c r="Y47" s="26"/>
      <c r="Z47" s="23" t="str">
        <f ca="1">IF(OR(MONTH(DATE($B$1,Z$1,$A47))&lt;&gt;Z$1,_xlfn.XLOOKUP(DATE($B$1,Z$1,$A47),_syukujitsu[国民の祝日・休日月日],_syukujitsu[国民の祝日・休日名称],"XXX",0,1)&lt;&gt;"XXX",WEEKDAY(DATE($B$1,Z$1,$A47),2)&gt;5,_xlfn.XLOOKUP(DATE($B$1,Z$1,$A47),_休業日[休場日],_休業日[名称],"XXX",0,1)&lt;&gt;"XXX"),"",SUMIFS(_SBI[受渡金額/決済損益],_SBI[決済日],DATE(デイトレ集計2025!$B$1,デイトレ集計2025!Z$1,デイトレ集計2025!$A47),_SBI[取引],"信用返済*"))</f>
        <v/>
      </c>
      <c r="AA47" s="18"/>
      <c r="AB47" s="26"/>
      <c r="AC47" s="23">
        <f ca="1">IF(OR(MONTH(DATE($B$1,AC$1,$A47))&lt;&gt;AC$1,_xlfn.XLOOKUP(DATE($B$1,AC$1,$A47),_syukujitsu[国民の祝日・休日月日],_syukujitsu[国民の祝日・休日名称],"XXX",0,1)&lt;&gt;"XXX",WEEKDAY(DATE($B$1,AC$1,$A47),2)&gt;5,_xlfn.XLOOKUP(DATE($B$1,AC$1,$A47),_休業日[休場日],_休業日[名称],"XXX",0,1)&lt;&gt;"XXX"),"",SUMIFS(_SBI[受渡金額/決済損益],_SBI[決済日],DATE(デイトレ集計2025!$B$1,デイトレ集計2025!AC$1,デイトレ集計2025!$A47),_SBI[取引],"信用返済*"))</f>
        <v>0</v>
      </c>
      <c r="AD47" s="18"/>
      <c r="AE47" s="26"/>
      <c r="AF47" s="23">
        <f ca="1">IF(OR(MONTH(DATE($B$1,AF$1,$A47))&lt;&gt;AF$1,_xlfn.XLOOKUP(DATE($B$1,AF$1,$A47),_syukujitsu[国民の祝日・休日月日],_syukujitsu[国民の祝日・休日名称],"XXX",0,1)&lt;&gt;"XXX",WEEKDAY(DATE($B$1,AF$1,$A47),2)&gt;5,_xlfn.XLOOKUP(DATE($B$1,AF$1,$A47),_休業日[休場日],_休業日[名称],"XXX",0,1)&lt;&gt;"XXX"),"",SUMIFS(_SBI[受渡金額/決済損益],_SBI[決済日],DATE(デイトレ集計2025!$B$1,デイトレ集計2025!AF$1,デイトレ集計2025!$A47),_SBI[取引],"信用返済*"))</f>
        <v>0</v>
      </c>
      <c r="AG47" s="18"/>
      <c r="AH47" s="26"/>
      <c r="AI47" s="23" t="str">
        <f ca="1">IF(OR(MONTH(DATE($B$1,AI$1,$A47))&lt;&gt;AI$1,_xlfn.XLOOKUP(DATE($B$1,AI$1,$A47),_syukujitsu[国民の祝日・休日月日],_syukujitsu[国民の祝日・休日名称],"XXX",0,1)&lt;&gt;"XXX",WEEKDAY(DATE($B$1,AI$1,$A47),2)&gt;5,_xlfn.XLOOKUP(DATE($B$1,AI$1,$A47),_休業日[休場日],_休業日[名称],"XXX",0,1)&lt;&gt;"XXX"),"",SUMIFS(_SBI[受渡金額/決済損益],_SBI[決済日],DATE(デイトレ集計2025!$B$1,デイトレ集計2025!AI$1,デイトレ集計2025!$A47),_SBI[取引],"信用返済*"))</f>
        <v/>
      </c>
      <c r="AJ47" s="18"/>
      <c r="AK47" s="26"/>
      <c r="AL47" s="26">
        <f ca="1">IF(OR(MONTH(DATE($B$1,AL$1,$A47))&lt;&gt;AL$1,_xlfn.XLOOKUP(DATE($B$1,AL$1,$A47),_syukujitsu[国民の祝日・休日月日],_syukujitsu[国民の祝日・休日名称],"XXX",0,1)&lt;&gt;"XXX",WEEKDAY(DATE($B$1,AL$1,$A47),2)&gt;5,_xlfn.XLOOKUP(DATE($B$1,AL$1,$A47),_休業日[休場日],_休業日[名称],"XXX",0,1)&lt;&gt;"XXX"),"",SUMIFS(_SBI[受渡金額/決済損益],_SBI[決済日],DATE(デイトレ集計2025!$B$1,デイトレ集計2025!AL$1,デイトレ集計2025!$A47),_SBI[取引],"信用返済*"))</f>
        <v>0</v>
      </c>
      <c r="AN47" s="22">
        <f t="shared" ca="1" si="20"/>
        <v>3250000</v>
      </c>
      <c r="AO47" s="22">
        <f t="shared" ca="1" si="21"/>
        <v>3250000</v>
      </c>
      <c r="AP47" s="22">
        <f t="shared" ca="1" si="22"/>
        <v>3250000</v>
      </c>
      <c r="AQ47" s="22">
        <f t="shared" ca="1" si="23"/>
        <v>3250000</v>
      </c>
      <c r="AR47" s="22">
        <f t="shared" ca="1" si="24"/>
        <v>3250000</v>
      </c>
      <c r="AS47" s="22">
        <f t="shared" ca="1" si="25"/>
        <v>3250000</v>
      </c>
      <c r="AT47" s="22">
        <f t="shared" ca="1" si="26"/>
        <v>3250000</v>
      </c>
      <c r="AU47" s="22">
        <f t="shared" ca="1" si="32"/>
        <v>3250000</v>
      </c>
      <c r="AV47" s="22">
        <f t="shared" ca="1" si="27"/>
        <v>3250000</v>
      </c>
      <c r="AW47" s="22">
        <f t="shared" ca="1" si="28"/>
        <v>3250000</v>
      </c>
      <c r="AX47" s="22">
        <f t="shared" ca="1" si="29"/>
        <v>3250000</v>
      </c>
      <c r="AY47" s="22">
        <f t="shared" ca="1" si="30"/>
        <v>3250000</v>
      </c>
      <c r="BA47" s="22">
        <f t="shared" ca="1" si="43"/>
        <v>3250000</v>
      </c>
      <c r="BB47" s="22">
        <f t="shared" ca="1" si="33"/>
        <v>0</v>
      </c>
      <c r="BC47" s="22">
        <f t="shared" ca="1" si="34"/>
        <v>0</v>
      </c>
      <c r="BD47" s="22">
        <f t="shared" ca="1" si="35"/>
        <v>0</v>
      </c>
      <c r="BE47" s="22">
        <f t="shared" ca="1" si="36"/>
        <v>0</v>
      </c>
      <c r="BF47" s="22">
        <f t="shared" ca="1" si="37"/>
        <v>0</v>
      </c>
      <c r="BG47" s="22">
        <f t="shared" ca="1" si="38"/>
        <v>0</v>
      </c>
      <c r="BH47" s="22">
        <f t="shared" ca="1" si="39"/>
        <v>0</v>
      </c>
      <c r="BI47" s="22">
        <f t="shared" ca="1" si="40"/>
        <v>0</v>
      </c>
      <c r="BJ47" s="22">
        <f t="shared" ca="1" si="41"/>
        <v>0</v>
      </c>
      <c r="BK47" s="22">
        <f t="shared" ca="1" si="42"/>
        <v>0</v>
      </c>
      <c r="BL47" s="22">
        <f t="shared" ca="1" si="31"/>
        <v>0</v>
      </c>
      <c r="BN47" s="22" t="str" cm="1">
        <f t="array" aca="1" ref="BN47" ca="1">IF(INDEX($A$1:$AL$48,ROW(),BN$16)&gt;0,INDEX($A$1:$AL$48,ROW(),BN$16),"")</f>
        <v/>
      </c>
      <c r="BO47" s="22" t="str" cm="1">
        <f t="array" aca="1" ref="BO47" ca="1">IF(INDEX($A$1:$AL$48,ROW(),BO$16)&gt;0,INDEX($A$1:$AL$48,ROW(),BO$16),"")</f>
        <v/>
      </c>
      <c r="BP47" s="22" t="str" cm="1">
        <f t="array" aca="1" ref="BP47" ca="1">IF(INDEX($A$1:$AL$48,ROW(),BP$16)&gt;0,INDEX($A$1:$AL$48,ROW(),BP$16),"")</f>
        <v/>
      </c>
      <c r="BQ47" s="22" t="str" cm="1">
        <f t="array" aca="1" ref="BQ47" ca="1">IF(INDEX($A$1:$AL$48,ROW(),BQ$16)&gt;0,INDEX($A$1:$AL$48,ROW(),BQ$16),"")</f>
        <v/>
      </c>
      <c r="BR47" s="22" t="str" cm="1">
        <f t="array" aca="1" ref="BR47" ca="1">IF(INDEX($A$1:$AL$48,ROW(),BR$16)&gt;0,INDEX($A$1:$AL$48,ROW(),BR$16),"")</f>
        <v/>
      </c>
      <c r="BS47" s="22" t="str" cm="1">
        <f t="array" aca="1" ref="BS47" ca="1">IF(INDEX($A$1:$AL$48,ROW(),BS$16)&gt;0,INDEX($A$1:$AL$48,ROW(),BS$16),"")</f>
        <v/>
      </c>
      <c r="BT47" s="22" t="str" cm="1">
        <f t="array" aca="1" ref="BT47" ca="1">IF(INDEX($A$1:$AL$48,ROW(),BT$16)&gt;0,INDEX($A$1:$AL$48,ROW(),BT$16),"")</f>
        <v/>
      </c>
      <c r="BU47" s="22" t="str" cm="1">
        <f t="array" aca="1" ref="BU47" ca="1">IF(INDEX($A$1:$AL$48,ROW(),BU$16)&gt;0,INDEX($A$1:$AL$48,ROW(),BU$16),"")</f>
        <v/>
      </c>
      <c r="BV47" s="22" t="str" cm="1">
        <f t="array" aca="1" ref="BV47" ca="1">IF(INDEX($A$1:$AL$48,ROW(),BV$16)&gt;0,INDEX($A$1:$AL$48,ROW(),BV$16),"")</f>
        <v/>
      </c>
      <c r="BW47" s="22" t="str" cm="1">
        <f t="array" aca="1" ref="BW47" ca="1">IF(INDEX($A$1:$AL$48,ROW(),BW$16)&gt;0,INDEX($A$1:$AL$48,ROW(),BW$16),"")</f>
        <v/>
      </c>
      <c r="BX47" s="22" t="str" cm="1">
        <f t="array" aca="1" ref="BX47" ca="1">IF(INDEX($A$1:$AL$48,ROW(),BX$16)&gt;0,INDEX($A$1:$AL$48,ROW(),BX$16),"")</f>
        <v/>
      </c>
      <c r="BY47" s="22" t="str" cm="1">
        <f t="array" aca="1" ref="BY47" ca="1">IF(INDEX($A$1:$AL$48,ROW(),BY$16)&gt;0,INDEX($A$1:$AL$48,ROW(),BY$16),"")</f>
        <v/>
      </c>
      <c r="CA47" s="22" t="str" cm="1">
        <f t="array" aca="1" ref="CA47" ca="1">IF(INDEX($A$1:$AL$48,ROW(),CA$16)&lt;0,INDEX($A$1:$AL$48,ROW(),CA$16),"")</f>
        <v/>
      </c>
      <c r="CB47" s="22" t="str" cm="1">
        <f t="array" aca="1" ref="CB47" ca="1">IF(INDEX($A$1:$AL$48,ROW(),CB$16)&lt;0,INDEX($A$1:$AL$48,ROW(),CB$16),"")</f>
        <v/>
      </c>
      <c r="CC47" s="22" t="str" cm="1">
        <f t="array" aca="1" ref="CC47" ca="1">IF(INDEX($A$1:$AL$48,ROW(),CC$16)&lt;0,INDEX($A$1:$AL$48,ROW(),CC$16),"")</f>
        <v/>
      </c>
      <c r="CD47" s="22" t="str" cm="1">
        <f t="array" aca="1" ref="CD47" ca="1">IF(INDEX($A$1:$AL$48,ROW(),CD$16)&lt;0,INDEX($A$1:$AL$48,ROW(),CD$16),"")</f>
        <v/>
      </c>
      <c r="CE47" s="22" t="str" cm="1">
        <f t="array" aca="1" ref="CE47" ca="1">IF(INDEX($A$1:$AL$48,ROW(),CE$16)&lt;0,INDEX($A$1:$AL$48,ROW(),CE$16),"")</f>
        <v/>
      </c>
      <c r="CF47" s="22" t="str" cm="1">
        <f t="array" aca="1" ref="CF47" ca="1">IF(INDEX($A$1:$AL$48,ROW(),CF$16)&lt;0,INDEX($A$1:$AL$48,ROW(),CF$16),"")</f>
        <v/>
      </c>
      <c r="CG47" s="22" t="str" cm="1">
        <f t="array" aca="1" ref="CG47" ca="1">IF(INDEX($A$1:$AL$48,ROW(),CG$16)&lt;0,INDEX($A$1:$AL$48,ROW(),CG$16),"")</f>
        <v/>
      </c>
      <c r="CH47" s="22" t="str" cm="1">
        <f t="array" aca="1" ref="CH47" ca="1">IF(INDEX($A$1:$AL$48,ROW(),CH$16)&lt;0,INDEX($A$1:$AL$48,ROW(),CH$16),"")</f>
        <v/>
      </c>
      <c r="CI47" s="22" t="str" cm="1">
        <f t="array" aca="1" ref="CI47" ca="1">IF(INDEX($A$1:$AL$48,ROW(),CI$16)&lt;0,INDEX($A$1:$AL$48,ROW(),CI$16),"")</f>
        <v/>
      </c>
      <c r="CJ47" s="22" t="str" cm="1">
        <f t="array" aca="1" ref="CJ47" ca="1">IF(INDEX($A$1:$AL$48,ROW(),CJ$16)&lt;0,INDEX($A$1:$AL$48,ROW(),CJ$16),"")</f>
        <v/>
      </c>
      <c r="CK47" s="22" t="str" cm="1">
        <f t="array" aca="1" ref="CK47" ca="1">IF(INDEX($A$1:$AL$48,ROW(),CK$16)&lt;0,INDEX($A$1:$AL$48,ROW(),CK$16),"")</f>
        <v/>
      </c>
      <c r="CL47" s="22" t="str" cm="1">
        <f t="array" aca="1" ref="CL47" ca="1">IF(INDEX($A$1:$AL$48,ROW(),CL$16)&lt;0,INDEX($A$1:$AL$48,ROW(),CL$16),"")</f>
        <v/>
      </c>
    </row>
    <row r="48" spans="1:90" s="2" customFormat="1" ht="15.75" x14ac:dyDescent="0.4">
      <c r="A48" s="6">
        <v>31</v>
      </c>
      <c r="B48" s="19">
        <f t="shared" ca="1" si="17"/>
        <v>0</v>
      </c>
      <c r="C48" s="20"/>
      <c r="D48" s="27"/>
      <c r="E48" s="24">
        <f ca="1">IF(OR(MONTH(DATE($B$1,E$1,$A48))&lt;&gt;E$1,_xlfn.XLOOKUP(DATE($B$1,E$1,$A48),_syukujitsu[国民の祝日・休日月日],_syukujitsu[国民の祝日・休日名称],"XXX",0,1)&lt;&gt;"XXX",WEEKDAY(DATE($B$1,E$1,$A48),2)&gt;5,_xlfn.XLOOKUP(DATE($B$1,E$1,$A48),_休業日[休場日],_休業日[名称],"XXX",0,1)&lt;&gt;"XXX"),"",SUMIFS(_SBI[受渡金額/決済損益],_SBI[決済日],DATE(デイトレ集計2025!$B$1,デイトレ集計2025!E$1,デイトレ集計2025!$A48),_SBI[取引],"信用返済*"))</f>
        <v>0</v>
      </c>
      <c r="F48" s="20"/>
      <c r="G48" s="27"/>
      <c r="H48" s="24" t="str">
        <f ca="1">IF(OR(MONTH(DATE($B$1,H$1,$A48))&lt;&gt;H$1,_xlfn.XLOOKUP(DATE($B$1,H$1,$A48),_syukujitsu[国民の祝日・休日月日],_syukujitsu[国民の祝日・休日名称],"XXX",0,1)&lt;&gt;"XXX",WEEKDAY(DATE($B$1,H$1,$A48),2)&gt;5,_xlfn.XLOOKUP(DATE($B$1,H$1,$A48),_休業日[休場日],_休業日[名称],"XXX",0,1)&lt;&gt;"XXX"),"",SUMIFS(_SBI[受渡金額/決済損益],_SBI[決済日],DATE(デイトレ集計2025!$B$1,デイトレ集計2025!H$1,デイトレ集計2025!$A48),_SBI[取引],"信用返済*"))</f>
        <v/>
      </c>
      <c r="I48" s="20"/>
      <c r="J48" s="27"/>
      <c r="K48" s="24">
        <f ca="1">IF(OR(MONTH(DATE($B$1,K$1,$A48))&lt;&gt;K$1,_xlfn.XLOOKUP(DATE($B$1,K$1,$A48),_syukujitsu[国民の祝日・休日月日],_syukujitsu[国民の祝日・休日名称],"XXX",0,1)&lt;&gt;"XXX",WEEKDAY(DATE($B$1,K$1,$A48),2)&gt;5,_xlfn.XLOOKUP(DATE($B$1,K$1,$A48),_休業日[休場日],_休業日[名称],"XXX",0,1)&lt;&gt;"XXX"),"",SUMIFS(_SBI[受渡金額/決済損益],_SBI[決済日],DATE(デイトレ集計2025!$B$1,デイトレ集計2025!K$1,デイトレ集計2025!$A48),_SBI[取引],"信用返済*"))</f>
        <v>0</v>
      </c>
      <c r="L48" s="20"/>
      <c r="M48" s="27"/>
      <c r="N48" s="24" t="str">
        <f ca="1">IF(OR(MONTH(DATE($B$1,N$1,$A48))&lt;&gt;N$1,_xlfn.XLOOKUP(DATE($B$1,N$1,$A48),_syukujitsu[国民の祝日・休日月日],_syukujitsu[国民の祝日・休日名称],"XXX",0,1)&lt;&gt;"XXX",WEEKDAY(DATE($B$1,N$1,$A48),2)&gt;5,_xlfn.XLOOKUP(DATE($B$1,N$1,$A48),_休業日[休場日],_休業日[名称],"XXX",0,1)&lt;&gt;"XXX"),"",SUMIFS(_SBI[受渡金額/決済損益],_SBI[決済日],DATE(デイトレ集計2025!$B$1,デイトレ集計2025!N$1,デイトレ集計2025!$A48),_SBI[取引],"信用返済*"))</f>
        <v/>
      </c>
      <c r="O48" s="20"/>
      <c r="P48" s="27"/>
      <c r="Q48" s="24" t="str">
        <f ca="1">IF(OR(MONTH(DATE($B$1,Q$1,$A48))&lt;&gt;Q$1,_xlfn.XLOOKUP(DATE($B$1,Q$1,$A48),_syukujitsu[国民の祝日・休日月日],_syukujitsu[国民の祝日・休日名称],"XXX",0,1)&lt;&gt;"XXX",WEEKDAY(DATE($B$1,Q$1,$A48),2)&gt;5,_xlfn.XLOOKUP(DATE($B$1,Q$1,$A48),_休業日[休場日],_休業日[名称],"XXX",0,1)&lt;&gt;"XXX"),"",SUMIFS(_SBI[受渡金額/決済損益],_SBI[決済日],DATE(デイトレ集計2025!$B$1,デイトレ集計2025!Q$1,デイトレ集計2025!$A48),_SBI[取引],"信用返済*"))</f>
        <v/>
      </c>
      <c r="R48" s="20"/>
      <c r="S48" s="27"/>
      <c r="T48" s="24" t="str">
        <f ca="1">IF(OR(MONTH(DATE($B$1,T$1,$A48))&lt;&gt;T$1,_xlfn.XLOOKUP(DATE($B$1,T$1,$A48),_syukujitsu[国民の祝日・休日月日],_syukujitsu[国民の祝日・休日名称],"XXX",0,1)&lt;&gt;"XXX",WEEKDAY(DATE($B$1,T$1,$A48),2)&gt;5,_xlfn.XLOOKUP(DATE($B$1,T$1,$A48),_休業日[休場日],_休業日[名称],"XXX",0,1)&lt;&gt;"XXX"),"",SUMIFS(_SBI[受渡金額/決済損益],_SBI[決済日],DATE(デイトレ集計2025!$B$1,デイトレ集計2025!T$1,デイトレ集計2025!$A48),_SBI[取引],"信用返済*"))</f>
        <v/>
      </c>
      <c r="U48" s="20"/>
      <c r="V48" s="27"/>
      <c r="W48" s="24">
        <f ca="1">IF(OR(MONTH(DATE($B$1,W$1,$A48))&lt;&gt;W$1,_xlfn.XLOOKUP(DATE($B$1,W$1,$A48),_syukujitsu[国民の祝日・休日月日],_syukujitsu[国民の祝日・休日名称],"XXX",0,1)&lt;&gt;"XXX",WEEKDAY(DATE($B$1,W$1,$A48),2)&gt;5,_xlfn.XLOOKUP(DATE($B$1,W$1,$A48),_休業日[休場日],_休業日[名称],"XXX",0,1)&lt;&gt;"XXX"),"",SUMIFS(_SBI[受渡金額/決済損益],_SBI[決済日],DATE(デイトレ集計2025!$B$1,デイトレ集計2025!W$1,デイトレ集計2025!$A48),_SBI[取引],"信用返済*"))</f>
        <v>0</v>
      </c>
      <c r="X48" s="20"/>
      <c r="Y48" s="27"/>
      <c r="Z48" s="24" t="str">
        <f ca="1">IF(OR(MONTH(DATE($B$1,Z$1,$A48))&lt;&gt;Z$1,_xlfn.XLOOKUP(DATE($B$1,Z$1,$A48),_syukujitsu[国民の祝日・休日月日],_syukujitsu[国民の祝日・休日名称],"XXX",0,1)&lt;&gt;"XXX",WEEKDAY(DATE($B$1,Z$1,$A48),2)&gt;5,_xlfn.XLOOKUP(DATE($B$1,Z$1,$A48),_休業日[休場日],_休業日[名称],"XXX",0,1)&lt;&gt;"XXX"),"",SUMIFS(_SBI[受渡金額/決済損益],_SBI[決済日],DATE(デイトレ集計2025!$B$1,デイトレ集計2025!Z$1,デイトレ集計2025!$A48),_SBI[取引],"信用返済*"))</f>
        <v/>
      </c>
      <c r="AA48" s="20"/>
      <c r="AB48" s="27"/>
      <c r="AC48" s="24" t="str">
        <f ca="1">IF(OR(MONTH(DATE($B$1,AC$1,$A48))&lt;&gt;AC$1,_xlfn.XLOOKUP(DATE($B$1,AC$1,$A48),_syukujitsu[国民の祝日・休日月日],_syukujitsu[国民の祝日・休日名称],"XXX",0,1)&lt;&gt;"XXX",WEEKDAY(DATE($B$1,AC$1,$A48),2)&gt;5,_xlfn.XLOOKUP(DATE($B$1,AC$1,$A48),_休業日[休場日],_休業日[名称],"XXX",0,1)&lt;&gt;"XXX"),"",SUMIFS(_SBI[受渡金額/決済損益],_SBI[決済日],DATE(デイトレ集計2025!$B$1,デイトレ集計2025!AC$1,デイトレ集計2025!$A48),_SBI[取引],"信用返済*"))</f>
        <v/>
      </c>
      <c r="AD48" s="20"/>
      <c r="AE48" s="27"/>
      <c r="AF48" s="24">
        <f ca="1">IF(OR(MONTH(DATE($B$1,AF$1,$A48))&lt;&gt;AF$1,_xlfn.XLOOKUP(DATE($B$1,AF$1,$A48),_syukujitsu[国民の祝日・休日月日],_syukujitsu[国民の祝日・休日名称],"XXX",0,1)&lt;&gt;"XXX",WEEKDAY(DATE($B$1,AF$1,$A48),2)&gt;5,_xlfn.XLOOKUP(DATE($B$1,AF$1,$A48),_休業日[休場日],_休業日[名称],"XXX",0,1)&lt;&gt;"XXX"),"",SUMIFS(_SBI[受渡金額/決済損益],_SBI[決済日],DATE(デイトレ集計2025!$B$1,デイトレ集計2025!AF$1,デイトレ集計2025!$A48),_SBI[取引],"信用返済*"))</f>
        <v>0</v>
      </c>
      <c r="AG48" s="20"/>
      <c r="AH48" s="27"/>
      <c r="AI48" s="24" t="str">
        <f ca="1">IF(OR(MONTH(DATE($B$1,AI$1,$A48))&lt;&gt;AI$1,_xlfn.XLOOKUP(DATE($B$1,AI$1,$A48),_syukujitsu[国民の祝日・休日月日],_syukujitsu[国民の祝日・休日名称],"XXX",0,1)&lt;&gt;"XXX",WEEKDAY(DATE($B$1,AI$1,$A48),2)&gt;5,_xlfn.XLOOKUP(DATE($B$1,AI$1,$A48),_休業日[休場日],_休業日[名称],"XXX",0,1)&lt;&gt;"XXX"),"",SUMIFS(_SBI[受渡金額/決済損益],_SBI[決済日],DATE(デイトレ集計2025!$B$1,デイトレ集計2025!AI$1,デイトレ集計2025!$A48),_SBI[取引],"信用返済*"))</f>
        <v/>
      </c>
      <c r="AJ48" s="20"/>
      <c r="AK48" s="27"/>
      <c r="AL48" s="27" t="str">
        <f ca="1">IF(OR(MONTH(DATE($B$1,AL$1,$A48))&lt;&gt;AL$1,_xlfn.XLOOKUP(DATE($B$1,AL$1,$A48),_syukujitsu[国民の祝日・休日月日],_syukujitsu[国民の祝日・休日名称],"XXX",0,1)&lt;&gt;"XXX",WEEKDAY(DATE($B$1,AL$1,$A48),2)&gt;5,_xlfn.XLOOKUP(DATE($B$1,AL$1,$A48),_休業日[休場日],_休業日[名称],"XXX",0,1)&lt;&gt;"XXX"),"",SUMIFS(_SBI[受渡金額/決済損益],_SBI[決済日],DATE(デイトレ集計2025!$B$1,デイトレ集計2025!AL$1,デイトレ集計2025!$A48),_SBI[取引],"信用返済*"))</f>
        <v/>
      </c>
      <c r="AN48" s="22">
        <f t="shared" ca="1" si="20"/>
        <v>3250000</v>
      </c>
      <c r="AO48" s="22">
        <f t="shared" ca="1" si="21"/>
        <v>3250000</v>
      </c>
      <c r="AP48" s="22">
        <f t="shared" ca="1" si="22"/>
        <v>3250000</v>
      </c>
      <c r="AQ48" s="22">
        <f t="shared" ca="1" si="23"/>
        <v>3250000</v>
      </c>
      <c r="AR48" s="22">
        <f t="shared" ca="1" si="24"/>
        <v>3250000</v>
      </c>
      <c r="AS48" s="22">
        <f t="shared" ca="1" si="25"/>
        <v>3250000</v>
      </c>
      <c r="AT48" s="22">
        <f t="shared" ca="1" si="26"/>
        <v>3250000</v>
      </c>
      <c r="AU48" s="22">
        <f t="shared" ca="1" si="32"/>
        <v>3250000</v>
      </c>
      <c r="AV48" s="22">
        <f t="shared" ca="1" si="27"/>
        <v>3250000</v>
      </c>
      <c r="AW48" s="22">
        <f t="shared" ca="1" si="28"/>
        <v>3250000</v>
      </c>
      <c r="AX48" s="22">
        <f t="shared" ca="1" si="29"/>
        <v>3250000</v>
      </c>
      <c r="AY48" s="22">
        <f t="shared" ca="1" si="30"/>
        <v>3250000</v>
      </c>
      <c r="BA48" s="22">
        <f t="shared" ca="1" si="43"/>
        <v>3250000</v>
      </c>
      <c r="BB48" s="22">
        <f t="shared" ca="1" si="33"/>
        <v>0</v>
      </c>
      <c r="BC48" s="22">
        <f t="shared" ca="1" si="34"/>
        <v>0</v>
      </c>
      <c r="BD48" s="22">
        <f t="shared" ca="1" si="35"/>
        <v>0</v>
      </c>
      <c r="BE48" s="22">
        <f t="shared" ca="1" si="36"/>
        <v>0</v>
      </c>
      <c r="BF48" s="22">
        <f t="shared" ca="1" si="37"/>
        <v>0</v>
      </c>
      <c r="BG48" s="22">
        <f t="shared" ca="1" si="38"/>
        <v>0</v>
      </c>
      <c r="BH48" s="22">
        <f t="shared" ca="1" si="39"/>
        <v>0</v>
      </c>
      <c r="BI48" s="22">
        <f t="shared" ca="1" si="40"/>
        <v>0</v>
      </c>
      <c r="BJ48" s="22">
        <f t="shared" ca="1" si="41"/>
        <v>0</v>
      </c>
      <c r="BK48" s="22">
        <f t="shared" ca="1" si="42"/>
        <v>0</v>
      </c>
      <c r="BL48" s="22">
        <f t="shared" ca="1" si="31"/>
        <v>0</v>
      </c>
      <c r="BN48" s="22" t="str" cm="1">
        <f t="array" aca="1" ref="BN48" ca="1">IF(INDEX($A$1:$AL$48,ROW(),BN$16)&gt;0,INDEX($A$1:$AL$48,ROW(),BN$16),"")</f>
        <v/>
      </c>
      <c r="BO48" s="22" t="str" cm="1">
        <f t="array" aca="1" ref="BO48" ca="1">IF(INDEX($A$1:$AL$48,ROW(),BO$16)&gt;0,INDEX($A$1:$AL$48,ROW(),BO$16),"")</f>
        <v/>
      </c>
      <c r="BP48" s="22" t="str" cm="1">
        <f t="array" aca="1" ref="BP48" ca="1">IF(INDEX($A$1:$AL$48,ROW(),BP$16)&gt;0,INDEX($A$1:$AL$48,ROW(),BP$16),"")</f>
        <v/>
      </c>
      <c r="BQ48" s="22" t="str" cm="1">
        <f t="array" aca="1" ref="BQ48" ca="1">IF(INDEX($A$1:$AL$48,ROW(),BQ$16)&gt;0,INDEX($A$1:$AL$48,ROW(),BQ$16),"")</f>
        <v/>
      </c>
      <c r="BR48" s="22" t="str" cm="1">
        <f t="array" aca="1" ref="BR48" ca="1">IF(INDEX($A$1:$AL$48,ROW(),BR$16)&gt;0,INDEX($A$1:$AL$48,ROW(),BR$16),"")</f>
        <v/>
      </c>
      <c r="BS48" s="22" t="str" cm="1">
        <f t="array" aca="1" ref="BS48" ca="1">IF(INDEX($A$1:$AL$48,ROW(),BS$16)&gt;0,INDEX($A$1:$AL$48,ROW(),BS$16),"")</f>
        <v/>
      </c>
      <c r="BT48" s="22" t="str" cm="1">
        <f t="array" aca="1" ref="BT48" ca="1">IF(INDEX($A$1:$AL$48,ROW(),BT$16)&gt;0,INDEX($A$1:$AL$48,ROW(),BT$16),"")</f>
        <v/>
      </c>
      <c r="BU48" s="22" t="str" cm="1">
        <f t="array" aca="1" ref="BU48" ca="1">IF(INDEX($A$1:$AL$48,ROW(),BU$16)&gt;0,INDEX($A$1:$AL$48,ROW(),BU$16),"")</f>
        <v/>
      </c>
      <c r="BV48" s="22" t="str" cm="1">
        <f t="array" aca="1" ref="BV48" ca="1">IF(INDEX($A$1:$AL$48,ROW(),BV$16)&gt;0,INDEX($A$1:$AL$48,ROW(),BV$16),"")</f>
        <v/>
      </c>
      <c r="BW48" s="22" t="str" cm="1">
        <f t="array" aca="1" ref="BW48" ca="1">IF(INDEX($A$1:$AL$48,ROW(),BW$16)&gt;0,INDEX($A$1:$AL$48,ROW(),BW$16),"")</f>
        <v/>
      </c>
      <c r="BX48" s="22" t="str" cm="1">
        <f t="array" aca="1" ref="BX48" ca="1">IF(INDEX($A$1:$AL$48,ROW(),BX$16)&gt;0,INDEX($A$1:$AL$48,ROW(),BX$16),"")</f>
        <v/>
      </c>
      <c r="BY48" s="22" t="str" cm="1">
        <f t="array" aca="1" ref="BY48" ca="1">IF(INDEX($A$1:$AL$48,ROW(),BY$16)&gt;0,INDEX($A$1:$AL$48,ROW(),BY$16),"")</f>
        <v/>
      </c>
      <c r="CA48" s="22" t="str" cm="1">
        <f t="array" aca="1" ref="CA48" ca="1">IF(INDEX($A$1:$AL$48,ROW(),CA$16)&lt;0,INDEX($A$1:$AL$48,ROW(),CA$16),"")</f>
        <v/>
      </c>
      <c r="CB48" s="22" t="str" cm="1">
        <f t="array" aca="1" ref="CB48" ca="1">IF(INDEX($A$1:$AL$48,ROW(),CB$16)&lt;0,INDEX($A$1:$AL$48,ROW(),CB$16),"")</f>
        <v/>
      </c>
      <c r="CC48" s="22" t="str" cm="1">
        <f t="array" aca="1" ref="CC48" ca="1">IF(INDEX($A$1:$AL$48,ROW(),CC$16)&lt;0,INDEX($A$1:$AL$48,ROW(),CC$16),"")</f>
        <v/>
      </c>
      <c r="CD48" s="22" t="str" cm="1">
        <f t="array" aca="1" ref="CD48" ca="1">IF(INDEX($A$1:$AL$48,ROW(),CD$16)&lt;0,INDEX($A$1:$AL$48,ROW(),CD$16),"")</f>
        <v/>
      </c>
      <c r="CE48" s="22" t="str" cm="1">
        <f t="array" aca="1" ref="CE48" ca="1">IF(INDEX($A$1:$AL$48,ROW(),CE$16)&lt;0,INDEX($A$1:$AL$48,ROW(),CE$16),"")</f>
        <v/>
      </c>
      <c r="CF48" s="22" t="str" cm="1">
        <f t="array" aca="1" ref="CF48" ca="1">IF(INDEX($A$1:$AL$48,ROW(),CF$16)&lt;0,INDEX($A$1:$AL$48,ROW(),CF$16),"")</f>
        <v/>
      </c>
      <c r="CG48" s="22" t="str" cm="1">
        <f t="array" aca="1" ref="CG48" ca="1">IF(INDEX($A$1:$AL$48,ROW(),CG$16)&lt;0,INDEX($A$1:$AL$48,ROW(),CG$16),"")</f>
        <v/>
      </c>
      <c r="CH48" s="22" t="str" cm="1">
        <f t="array" aca="1" ref="CH48" ca="1">IF(INDEX($A$1:$AL$48,ROW(),CH$16)&lt;0,INDEX($A$1:$AL$48,ROW(),CH$16),"")</f>
        <v/>
      </c>
      <c r="CI48" s="22" t="str" cm="1">
        <f t="array" aca="1" ref="CI48" ca="1">IF(INDEX($A$1:$AL$48,ROW(),CI$16)&lt;0,INDEX($A$1:$AL$48,ROW(),CI$16),"")</f>
        <v/>
      </c>
      <c r="CJ48" s="22" t="str" cm="1">
        <f t="array" aca="1" ref="CJ48" ca="1">IF(INDEX($A$1:$AL$48,ROW(),CJ$16)&lt;0,INDEX($A$1:$AL$48,ROW(),CJ$16),"")</f>
        <v/>
      </c>
      <c r="CK48" s="22" t="str" cm="1">
        <f t="array" aca="1" ref="CK48" ca="1">IF(INDEX($A$1:$AL$48,ROW(),CK$16)&lt;0,INDEX($A$1:$AL$48,ROW(),CK$16),"")</f>
        <v/>
      </c>
      <c r="CL48" s="22" t="str" cm="1">
        <f t="array" aca="1" ref="CL48" ca="1">IF(INDEX($A$1:$AL$48,ROW(),CL$16)&lt;0,INDEX($A$1:$AL$48,ROW(),CL$16),"")</f>
        <v/>
      </c>
    </row>
    <row r="49" spans="1:90" x14ac:dyDescent="0.4">
      <c r="AN49" s="35" t="str">
        <f>LEFT($AN$1,1)&amp;TEXT(AN17,"00")</f>
        <v>Y01</v>
      </c>
      <c r="AO49" s="35" t="str">
        <f t="shared" ref="AO49:AY49" si="44">LEFT($AN$1,1)&amp;TEXT(AO17,"00")</f>
        <v>Y02</v>
      </c>
      <c r="AP49" s="35" t="str">
        <f t="shared" si="44"/>
        <v>Y03</v>
      </c>
      <c r="AQ49" s="35" t="str">
        <f t="shared" si="44"/>
        <v>Y04</v>
      </c>
      <c r="AR49" s="35" t="str">
        <f t="shared" si="44"/>
        <v>Y05</v>
      </c>
      <c r="AS49" s="35" t="str">
        <f t="shared" si="44"/>
        <v>Y06</v>
      </c>
      <c r="AT49" s="35" t="str">
        <f t="shared" si="44"/>
        <v>Y07</v>
      </c>
      <c r="AU49" s="35" t="str">
        <f t="shared" si="44"/>
        <v>Y08</v>
      </c>
      <c r="AV49" s="35" t="str">
        <f t="shared" si="44"/>
        <v>Y09</v>
      </c>
      <c r="AW49" s="35" t="str">
        <f t="shared" si="44"/>
        <v>Y10</v>
      </c>
      <c r="AX49" s="35" t="str">
        <f t="shared" si="44"/>
        <v>Y11</v>
      </c>
      <c r="AY49" s="35" t="str">
        <f t="shared" si="44"/>
        <v>Y12</v>
      </c>
      <c r="BA49" s="35" t="str">
        <f>LEFT($BA$1,1)&amp;TEXT(BA17,"00")</f>
        <v>M01</v>
      </c>
      <c r="BB49" s="35" t="str">
        <f t="shared" ref="BB49:BL49" si="45">LEFT($BA$1,1)&amp;TEXT(BB17,"00")</f>
        <v>M02</v>
      </c>
      <c r="BC49" s="35" t="str">
        <f t="shared" si="45"/>
        <v>M03</v>
      </c>
      <c r="BD49" s="35" t="str">
        <f t="shared" si="45"/>
        <v>M04</v>
      </c>
      <c r="BE49" s="35" t="str">
        <f t="shared" si="45"/>
        <v>M05</v>
      </c>
      <c r="BF49" s="35" t="str">
        <f t="shared" si="45"/>
        <v>M06</v>
      </c>
      <c r="BG49" s="35" t="str">
        <f t="shared" si="45"/>
        <v>M07</v>
      </c>
      <c r="BH49" s="35" t="str">
        <f t="shared" si="45"/>
        <v>M08</v>
      </c>
      <c r="BI49" s="35" t="str">
        <f t="shared" si="45"/>
        <v>M09</v>
      </c>
      <c r="BJ49" s="35" t="str">
        <f t="shared" si="45"/>
        <v>M10</v>
      </c>
      <c r="BK49" s="35" t="str">
        <f t="shared" si="45"/>
        <v>M11</v>
      </c>
      <c r="BL49" s="35" t="str">
        <f t="shared" si="45"/>
        <v>M12</v>
      </c>
      <c r="BN49" s="35" t="str">
        <f>LEFT($BN$1,1)&amp;TEXT(BN17,"00")</f>
        <v>W01</v>
      </c>
      <c r="BO49" s="35" t="str">
        <f t="shared" ref="BO49:BY49" si="46">LEFT($BN$1,1)&amp;TEXT(BO17,"00")</f>
        <v>W02</v>
      </c>
      <c r="BP49" s="35" t="str">
        <f t="shared" si="46"/>
        <v>W03</v>
      </c>
      <c r="BQ49" s="35" t="str">
        <f t="shared" si="46"/>
        <v>W04</v>
      </c>
      <c r="BR49" s="35" t="str">
        <f t="shared" si="46"/>
        <v>W05</v>
      </c>
      <c r="BS49" s="35" t="str">
        <f t="shared" si="46"/>
        <v>W06</v>
      </c>
      <c r="BT49" s="35" t="str">
        <f t="shared" si="46"/>
        <v>W07</v>
      </c>
      <c r="BU49" s="35" t="str">
        <f t="shared" si="46"/>
        <v>W08</v>
      </c>
      <c r="BV49" s="35" t="str">
        <f t="shared" si="46"/>
        <v>W09</v>
      </c>
      <c r="BW49" s="35" t="str">
        <f t="shared" si="46"/>
        <v>W10</v>
      </c>
      <c r="BX49" s="35" t="str">
        <f t="shared" si="46"/>
        <v>W11</v>
      </c>
      <c r="BY49" s="35" t="str">
        <f t="shared" si="46"/>
        <v>W12</v>
      </c>
      <c r="CA49" s="35" t="str">
        <f>LEFT($CA$1,1)&amp;TEXT(CA17,"00")</f>
        <v>L01</v>
      </c>
      <c r="CB49" s="35" t="str">
        <f t="shared" ref="CB49:CL49" si="47">LEFT($CA$1,1)&amp;TEXT(CB17,"00")</f>
        <v>L02</v>
      </c>
      <c r="CC49" s="35" t="str">
        <f t="shared" si="47"/>
        <v>L03</v>
      </c>
      <c r="CD49" s="35" t="str">
        <f t="shared" si="47"/>
        <v>L04</v>
      </c>
      <c r="CE49" s="35" t="str">
        <f t="shared" si="47"/>
        <v>L05</v>
      </c>
      <c r="CF49" s="35" t="str">
        <f t="shared" si="47"/>
        <v>L06</v>
      </c>
      <c r="CG49" s="35" t="str">
        <f t="shared" si="47"/>
        <v>L07</v>
      </c>
      <c r="CH49" s="35" t="str">
        <f t="shared" si="47"/>
        <v>L08</v>
      </c>
      <c r="CI49" s="35" t="str">
        <f t="shared" si="47"/>
        <v>L09</v>
      </c>
      <c r="CJ49" s="35" t="str">
        <f t="shared" si="47"/>
        <v>L10</v>
      </c>
      <c r="CK49" s="35" t="str">
        <f t="shared" si="47"/>
        <v>L11</v>
      </c>
      <c r="CL49" s="35" t="str">
        <f t="shared" si="47"/>
        <v>L12</v>
      </c>
    </row>
    <row r="50" spans="1:90" x14ac:dyDescent="0.4">
      <c r="A50" s="72" t="str">
        <f>AN1&amp;"のカラム番号"</f>
        <v>Y)年間集計のカラム番号</v>
      </c>
      <c r="B50" s="72"/>
      <c r="C50" s="72"/>
      <c r="D50" s="72"/>
      <c r="E50" s="72">
        <f>_xlfn.XMATCH(LEFT($A50,1)&amp;TEXT(E$1,"00"),$49:$49,0,1)</f>
        <v>40</v>
      </c>
      <c r="F50" s="72"/>
      <c r="G50" s="72"/>
      <c r="H50" s="72">
        <f>_xlfn.XMATCH(LEFT($A50,1)&amp;TEXT(H$1,"00"),$49:$49,0,1)</f>
        <v>41</v>
      </c>
      <c r="I50" s="72"/>
      <c r="J50" s="72"/>
      <c r="K50" s="72">
        <f>_xlfn.XMATCH(LEFT($A50,1)&amp;TEXT(K$1,"00"),$49:$49,0,1)</f>
        <v>42</v>
      </c>
      <c r="L50" s="72"/>
      <c r="M50" s="72"/>
      <c r="N50" s="72">
        <f>_xlfn.XMATCH(LEFT($A50,1)&amp;TEXT(N$1,"00"),$49:$49,0,1)</f>
        <v>43</v>
      </c>
      <c r="O50" s="72"/>
      <c r="P50" s="72"/>
      <c r="Q50" s="72">
        <f>_xlfn.XMATCH(LEFT($A50,1)&amp;TEXT(Q$1,"00"),$49:$49,0,1)</f>
        <v>44</v>
      </c>
      <c r="R50" s="72"/>
      <c r="S50" s="72"/>
      <c r="T50" s="72">
        <f>_xlfn.XMATCH(LEFT($A50,1)&amp;TEXT(T$1,"00"),$49:$49,0,1)</f>
        <v>45</v>
      </c>
      <c r="U50" s="72"/>
      <c r="V50" s="72"/>
      <c r="W50" s="72">
        <f>_xlfn.XMATCH(LEFT($A50,1)&amp;TEXT(W$1,"00"),$49:$49,0,1)</f>
        <v>46</v>
      </c>
      <c r="X50" s="72"/>
      <c r="Y50" s="72"/>
      <c r="Z50" s="72">
        <f>_xlfn.XMATCH(LEFT($A50,1)&amp;TEXT(Z$1,"00"),$49:$49,0,1)</f>
        <v>47</v>
      </c>
      <c r="AA50" s="72"/>
      <c r="AB50" s="72"/>
      <c r="AC50" s="72">
        <f>_xlfn.XMATCH(LEFT($A50,1)&amp;TEXT(AC$1,"00"),$49:$49,0,1)</f>
        <v>48</v>
      </c>
      <c r="AD50" s="72"/>
      <c r="AE50" s="72"/>
      <c r="AF50" s="72">
        <f>_xlfn.XMATCH(LEFT($A50,1)&amp;TEXT(AF$1,"00"),$49:$49,0,1)</f>
        <v>49</v>
      </c>
      <c r="AG50" s="72"/>
      <c r="AH50" s="72"/>
      <c r="AI50" s="72">
        <f>_xlfn.XMATCH(LEFT($A50,1)&amp;TEXT(AI$1,"00"),$49:$49,0,1)</f>
        <v>50</v>
      </c>
      <c r="AJ50" s="72"/>
      <c r="AK50" s="72"/>
      <c r="AL50" s="72">
        <f>_xlfn.XMATCH(LEFT($A50,1)&amp;TEXT(AL$1,"00"),$49:$49,0,1)</f>
        <v>51</v>
      </c>
      <c r="AN50" s="22"/>
    </row>
    <row r="51" spans="1:90" x14ac:dyDescent="0.4">
      <c r="A51" s="72" t="str">
        <f>BA1&amp;"のカラム番号"</f>
        <v>M)月間集計のカラム番号</v>
      </c>
      <c r="B51" s="72"/>
      <c r="C51" s="72"/>
      <c r="D51" s="72"/>
      <c r="E51" s="72">
        <f>_xlfn.XMATCH(LEFT($A51,1)&amp;TEXT(E$1,"00"),$49:$49,0,1)</f>
        <v>53</v>
      </c>
      <c r="F51" s="72"/>
      <c r="G51" s="72"/>
      <c r="H51" s="72">
        <f>_xlfn.XMATCH(LEFT($A51,1)&amp;TEXT(H$1,"00"),$49:$49,0,1)</f>
        <v>54</v>
      </c>
      <c r="I51" s="72"/>
      <c r="J51" s="72"/>
      <c r="K51" s="72">
        <f>_xlfn.XMATCH(LEFT($A51,1)&amp;TEXT(K$1,"00"),$49:$49,0,1)</f>
        <v>55</v>
      </c>
      <c r="L51" s="72"/>
      <c r="M51" s="72"/>
      <c r="N51" s="72">
        <f>_xlfn.XMATCH(LEFT($A51,1)&amp;TEXT(N$1,"00"),$49:$49,0,1)</f>
        <v>56</v>
      </c>
      <c r="O51" s="72"/>
      <c r="P51" s="72"/>
      <c r="Q51" s="72">
        <f>_xlfn.XMATCH(LEFT($A51,1)&amp;TEXT(Q$1,"00"),$49:$49,0,1)</f>
        <v>57</v>
      </c>
      <c r="R51" s="72"/>
      <c r="S51" s="72"/>
      <c r="T51" s="72">
        <f>_xlfn.XMATCH(LEFT($A51,1)&amp;TEXT(T$1,"00"),$49:$49,0,1)</f>
        <v>58</v>
      </c>
      <c r="U51" s="72"/>
      <c r="V51" s="72"/>
      <c r="W51" s="72">
        <f>_xlfn.XMATCH(LEFT($A51,1)&amp;TEXT(W$1,"00"),$49:$49,0,1)</f>
        <v>59</v>
      </c>
      <c r="X51" s="72"/>
      <c r="Y51" s="72"/>
      <c r="Z51" s="72">
        <f>_xlfn.XMATCH(LEFT($A51,1)&amp;TEXT(Z$1,"00"),$49:$49,0,1)</f>
        <v>60</v>
      </c>
      <c r="AA51" s="72"/>
      <c r="AB51" s="72"/>
      <c r="AC51" s="72">
        <f>_xlfn.XMATCH(LEFT($A51,1)&amp;TEXT(AC$1,"00"),$49:$49,0,1)</f>
        <v>61</v>
      </c>
      <c r="AD51" s="72"/>
      <c r="AE51" s="72"/>
      <c r="AF51" s="72">
        <f>_xlfn.XMATCH(LEFT($A51,1)&amp;TEXT(AF$1,"00"),$49:$49,0,1)</f>
        <v>62</v>
      </c>
      <c r="AG51" s="72"/>
      <c r="AH51" s="72"/>
      <c r="AI51" s="72">
        <f>_xlfn.XMATCH(LEFT($A51,1)&amp;TEXT(AI$1,"00"),$49:$49,0,1)</f>
        <v>63</v>
      </c>
      <c r="AJ51" s="72"/>
      <c r="AK51" s="72"/>
      <c r="AL51" s="72">
        <f>_xlfn.XMATCH(LEFT($A51,1)&amp;TEXT(AL$1,"00"),$49:$49,0,1)</f>
        <v>64</v>
      </c>
    </row>
    <row r="52" spans="1:90" x14ac:dyDescent="0.4">
      <c r="A52" s="72" t="str">
        <f>BN1&amp;"のカラム番号"</f>
        <v>W)日次収支（プラス）のカラム番号</v>
      </c>
      <c r="B52" s="72"/>
      <c r="C52" s="72"/>
      <c r="D52" s="72"/>
      <c r="E52" s="72">
        <f>_xlfn.XMATCH(LEFT($A52,1)&amp;TEXT(E$1,"00"),$49:$49,0,1)</f>
        <v>66</v>
      </c>
      <c r="F52" s="72"/>
      <c r="G52" s="72"/>
      <c r="H52" s="72">
        <f>_xlfn.XMATCH(LEFT($A52,1)&amp;TEXT(H$1,"00"),$49:$49,0,1)</f>
        <v>67</v>
      </c>
      <c r="I52" s="72"/>
      <c r="J52" s="72"/>
      <c r="K52" s="72">
        <f>_xlfn.XMATCH(LEFT($A52,1)&amp;TEXT(K$1,"00"),$49:$49,0,1)</f>
        <v>68</v>
      </c>
      <c r="L52" s="72"/>
      <c r="M52" s="72"/>
      <c r="N52" s="72">
        <f>_xlfn.XMATCH(LEFT($A52,1)&amp;TEXT(N$1,"00"),$49:$49,0,1)</f>
        <v>69</v>
      </c>
      <c r="O52" s="72"/>
      <c r="P52" s="72"/>
      <c r="Q52" s="72">
        <f>_xlfn.XMATCH(LEFT($A52,1)&amp;TEXT(Q$1,"00"),$49:$49,0,1)</f>
        <v>70</v>
      </c>
      <c r="R52" s="72"/>
      <c r="S52" s="72"/>
      <c r="T52" s="72">
        <f>_xlfn.XMATCH(LEFT($A52,1)&amp;TEXT(T$1,"00"),$49:$49,0,1)</f>
        <v>71</v>
      </c>
      <c r="U52" s="72"/>
      <c r="V52" s="72"/>
      <c r="W52" s="72">
        <f>_xlfn.XMATCH(LEFT($A52,1)&amp;TEXT(W$1,"00"),$49:$49,0,1)</f>
        <v>72</v>
      </c>
      <c r="X52" s="72"/>
      <c r="Y52" s="72"/>
      <c r="Z52" s="72">
        <f>_xlfn.XMATCH(LEFT($A52,1)&amp;TEXT(Z$1,"00"),$49:$49,0,1)</f>
        <v>73</v>
      </c>
      <c r="AA52" s="72"/>
      <c r="AB52" s="72"/>
      <c r="AC52" s="72">
        <f>_xlfn.XMATCH(LEFT($A52,1)&amp;TEXT(AC$1,"00"),$49:$49,0,1)</f>
        <v>74</v>
      </c>
      <c r="AD52" s="72"/>
      <c r="AE52" s="72"/>
      <c r="AF52" s="72">
        <f>_xlfn.XMATCH(LEFT($A52,1)&amp;TEXT(AF$1,"00"),$49:$49,0,1)</f>
        <v>75</v>
      </c>
      <c r="AG52" s="72"/>
      <c r="AH52" s="72"/>
      <c r="AI52" s="72">
        <f>_xlfn.XMATCH(LEFT($A52,1)&amp;TEXT(AI$1,"00"),$49:$49,0,1)</f>
        <v>76</v>
      </c>
      <c r="AJ52" s="72"/>
      <c r="AK52" s="72"/>
      <c r="AL52" s="72">
        <f>_xlfn.XMATCH(LEFT($A52,1)&amp;TEXT(AL$1,"00"),$49:$49,0,1)</f>
        <v>77</v>
      </c>
    </row>
    <row r="53" spans="1:90" x14ac:dyDescent="0.4">
      <c r="A53" s="72" t="str">
        <f>CA1&amp;"のカラム番号"</f>
        <v>L)日次収支（マイナス）のカラム番号</v>
      </c>
      <c r="B53" s="72"/>
      <c r="C53" s="72"/>
      <c r="D53" s="72"/>
      <c r="E53" s="72">
        <f>_xlfn.XMATCH(LEFT($A53,1)&amp;TEXT(E$1,"00"),$49:$49,0,1)</f>
        <v>79</v>
      </c>
      <c r="F53" s="72"/>
      <c r="G53" s="72"/>
      <c r="H53" s="72">
        <f>_xlfn.XMATCH(LEFT($A53,1)&amp;TEXT(H$1,"00"),$49:$49,0,1)</f>
        <v>80</v>
      </c>
      <c r="I53" s="72"/>
      <c r="J53" s="72"/>
      <c r="K53" s="72">
        <f>_xlfn.XMATCH(LEFT($A53,1)&amp;TEXT(K$1,"00"),$49:$49,0,1)</f>
        <v>81</v>
      </c>
      <c r="L53" s="72"/>
      <c r="M53" s="72"/>
      <c r="N53" s="72">
        <f>_xlfn.XMATCH(LEFT($A53,1)&amp;TEXT(N$1,"00"),$49:$49,0,1)</f>
        <v>82</v>
      </c>
      <c r="O53" s="72"/>
      <c r="P53" s="72"/>
      <c r="Q53" s="72">
        <f>_xlfn.XMATCH(LEFT($A53,1)&amp;TEXT(Q$1,"00"),$49:$49,0,1)</f>
        <v>83</v>
      </c>
      <c r="R53" s="72"/>
      <c r="S53" s="72"/>
      <c r="T53" s="72">
        <f>_xlfn.XMATCH(LEFT($A53,1)&amp;TEXT(T$1,"00"),$49:$49,0,1)</f>
        <v>84</v>
      </c>
      <c r="U53" s="72"/>
      <c r="V53" s="72"/>
      <c r="W53" s="72">
        <f>_xlfn.XMATCH(LEFT($A53,1)&amp;TEXT(W$1,"00"),$49:$49,0,1)</f>
        <v>85</v>
      </c>
      <c r="X53" s="72"/>
      <c r="Y53" s="72"/>
      <c r="Z53" s="72">
        <f>_xlfn.XMATCH(LEFT($A53,1)&amp;TEXT(Z$1,"00"),$49:$49,0,1)</f>
        <v>86</v>
      </c>
      <c r="AA53" s="72"/>
      <c r="AB53" s="72"/>
      <c r="AC53" s="72">
        <f>_xlfn.XMATCH(LEFT($A53,1)&amp;TEXT(AC$1,"00"),$49:$49,0,1)</f>
        <v>87</v>
      </c>
      <c r="AD53" s="72"/>
      <c r="AE53" s="72"/>
      <c r="AF53" s="72">
        <f>_xlfn.XMATCH(LEFT($A53,1)&amp;TEXT(AF$1,"00"),$49:$49,0,1)</f>
        <v>88</v>
      </c>
      <c r="AG53" s="72"/>
      <c r="AH53" s="72"/>
      <c r="AI53" s="72">
        <f>_xlfn.XMATCH(LEFT($A53,1)&amp;TEXT(AI$1,"00"),$49:$49,0,1)</f>
        <v>89</v>
      </c>
      <c r="AJ53" s="72"/>
      <c r="AK53" s="72"/>
      <c r="AL53" s="72">
        <f>_xlfn.XMATCH(LEFT($A53,1)&amp;TEXT(AL$1,"00"),$49:$49,0,1)</f>
        <v>90</v>
      </c>
    </row>
    <row r="55" spans="1:90" ht="19.5" thickBot="1" x14ac:dyDescent="0.45">
      <c r="A55" s="73" t="s">
        <v>29</v>
      </c>
      <c r="B55" s="74">
        <f ca="1">B1</f>
        <v>2025</v>
      </c>
      <c r="C55" s="75"/>
      <c r="D55" s="76"/>
      <c r="E55" s="77">
        <v>1</v>
      </c>
      <c r="F55" s="78"/>
      <c r="G55" s="79"/>
      <c r="H55" s="77">
        <v>2</v>
      </c>
      <c r="I55" s="78"/>
      <c r="J55" s="79"/>
      <c r="K55" s="77">
        <v>3</v>
      </c>
      <c r="L55" s="78"/>
      <c r="M55" s="79"/>
      <c r="N55" s="77">
        <v>4</v>
      </c>
      <c r="O55" s="78"/>
      <c r="P55" s="79"/>
      <c r="Q55" s="77">
        <v>5</v>
      </c>
      <c r="R55" s="79"/>
      <c r="S55" s="79"/>
      <c r="T55" s="77">
        <v>6</v>
      </c>
      <c r="U55" s="79"/>
      <c r="V55" s="79"/>
      <c r="W55" s="77">
        <v>7</v>
      </c>
      <c r="X55" s="78"/>
      <c r="Y55" s="79"/>
      <c r="Z55" s="77">
        <v>8</v>
      </c>
      <c r="AA55" s="78"/>
      <c r="AB55" s="79"/>
      <c r="AC55" s="77">
        <v>9</v>
      </c>
      <c r="AD55" s="78"/>
      <c r="AE55" s="79"/>
      <c r="AF55" s="77">
        <v>10</v>
      </c>
      <c r="AG55" s="78"/>
      <c r="AH55" s="79"/>
      <c r="AI55" s="77">
        <v>11</v>
      </c>
      <c r="AJ55" s="78"/>
      <c r="AK55" s="79"/>
      <c r="AL55" s="79">
        <v>12</v>
      </c>
    </row>
    <row r="56" spans="1:90" ht="19.5" thickTop="1" x14ac:dyDescent="0.4">
      <c r="A56" s="52" t="s">
        <v>23</v>
      </c>
    </row>
    <row r="57" spans="1:90" x14ac:dyDescent="0.4">
      <c r="A57" s="56" t="s">
        <v>25</v>
      </c>
      <c r="B57" s="80">
        <f ca="1">MAX(OFFSET($A$1,ROW($A$18)-1,E$52-1,31,12))</f>
        <v>3250000</v>
      </c>
      <c r="C57" s="80"/>
      <c r="D57" s="80"/>
      <c r="E57" s="80">
        <f ca="1">MAX(OFFSET($A$1,ROW($A$18)-1,E$52-1,31,1))</f>
        <v>3250000</v>
      </c>
      <c r="F57" s="80"/>
      <c r="G57" s="80"/>
      <c r="H57" s="80">
        <f ca="1">MAX(OFFSET($A$1,ROW($A$18)-1,H$52-1,31,1))</f>
        <v>0</v>
      </c>
      <c r="I57" s="80"/>
      <c r="J57" s="80"/>
      <c r="K57" s="80">
        <f ca="1">MAX(OFFSET($A$1,ROW($A$18)-1,K$52-1,31,1))</f>
        <v>0</v>
      </c>
      <c r="L57" s="80"/>
      <c r="M57" s="80"/>
      <c r="N57" s="80">
        <f ca="1">MAX(OFFSET($A$1,ROW($A$18)-1,N$52-1,31,1))</f>
        <v>0</v>
      </c>
      <c r="O57" s="81"/>
      <c r="P57" s="81"/>
      <c r="Q57" s="80">
        <f ca="1">MAX(OFFSET($A$1,ROW($A$18)-1,Q$52-1,31,1))</f>
        <v>0</v>
      </c>
      <c r="R57" s="80"/>
      <c r="S57" s="80"/>
      <c r="T57" s="80">
        <f ca="1">MAX(OFFSET($A$1,ROW($A$18)-1,T$52-1,31,1))</f>
        <v>0</v>
      </c>
      <c r="U57" s="80"/>
      <c r="V57" s="80"/>
      <c r="W57" s="80">
        <f ca="1">MAX(OFFSET($A$1,ROW($A$18)-1,W$52-1,31,1))</f>
        <v>0</v>
      </c>
      <c r="X57" s="80"/>
      <c r="Y57" s="80"/>
      <c r="Z57" s="80">
        <f ca="1">MAX(OFFSET($A$1,ROW($A$18)-1,Z$52-1,31,1))</f>
        <v>0</v>
      </c>
      <c r="AA57" s="80"/>
      <c r="AB57" s="80"/>
      <c r="AC57" s="80">
        <f ca="1">MAX(OFFSET($A$1,ROW($A$18)-1,AC$52-1,31,1))</f>
        <v>0</v>
      </c>
      <c r="AD57" s="80"/>
      <c r="AE57" s="80"/>
      <c r="AF57" s="80">
        <f ca="1">MAX(OFFSET($A$1,ROW($A$18)-1,AF$52-1,31,1))</f>
        <v>0</v>
      </c>
      <c r="AG57" s="80"/>
      <c r="AH57" s="80"/>
      <c r="AI57" s="80">
        <f ca="1">MAX(OFFSET($A$1,ROW($A$18)-1,AI$52-1,31,1))</f>
        <v>0</v>
      </c>
      <c r="AJ57" s="80"/>
      <c r="AK57" s="80"/>
      <c r="AL57" s="80">
        <f ca="1">MAX(OFFSET($A$1,ROW($A$18)-1,AL$52-1,31,1))</f>
        <v>0</v>
      </c>
    </row>
    <row r="58" spans="1:90" x14ac:dyDescent="0.4">
      <c r="A58" s="56" t="s">
        <v>26</v>
      </c>
      <c r="B58" s="80">
        <f ca="1">AVERAGE(OFFSET($A$1,ROW($A$18)-1,E$52-1,31,12))</f>
        <v>3250000</v>
      </c>
      <c r="C58" s="80"/>
      <c r="D58" s="80"/>
      <c r="E58" s="80">
        <f ca="1">IFERROR(AVERAGE(OFFSET($A$1,ROW($A$18)-1,E$52-1,31,1)),"")</f>
        <v>3250000</v>
      </c>
      <c r="F58" s="80"/>
      <c r="G58" s="80"/>
      <c r="H58" s="80" t="str">
        <f ca="1">IFERROR(AVERAGE(OFFSET($A$1,ROW($A$18)-1,H$52-1,31,1)),"")</f>
        <v/>
      </c>
      <c r="I58" s="80"/>
      <c r="J58" s="80"/>
      <c r="K58" s="80" t="str">
        <f ca="1">IFERROR(AVERAGE(OFFSET($A$1,ROW($A$18)-1,K$52-1,31,1)),"")</f>
        <v/>
      </c>
      <c r="L58" s="80"/>
      <c r="M58" s="80"/>
      <c r="N58" s="80" t="str">
        <f ca="1">IFERROR(AVERAGE(OFFSET($A$1,ROW($A$18)-1,N$52-1,31,1)),"")</f>
        <v/>
      </c>
      <c r="O58" s="81"/>
      <c r="P58" s="81"/>
      <c r="Q58" s="80" t="str">
        <f ca="1">IFERROR(AVERAGE(OFFSET($A$1,ROW($A$18)-1,Q$52-1,31,1)),"")</f>
        <v/>
      </c>
      <c r="R58" s="80"/>
      <c r="S58" s="80"/>
      <c r="T58" s="80" t="str">
        <f ca="1">IFERROR(AVERAGE(OFFSET($A$1,ROW($A$18)-1,T$52-1,31,1)),"")</f>
        <v/>
      </c>
      <c r="U58" s="80"/>
      <c r="V58" s="80"/>
      <c r="W58" s="80" t="str">
        <f ca="1">IFERROR(AVERAGE(OFFSET($A$1,ROW($A$18)-1,W$52-1,31,1)),"")</f>
        <v/>
      </c>
      <c r="X58" s="80"/>
      <c r="Y58" s="80"/>
      <c r="Z58" s="80" t="str">
        <f ca="1">IFERROR(AVERAGE(OFFSET($A$1,ROW($A$18)-1,Z$52-1,31,1)),"")</f>
        <v/>
      </c>
      <c r="AA58" s="80"/>
      <c r="AB58" s="80"/>
      <c r="AC58" s="80" t="str">
        <f ca="1">IFERROR(AVERAGE(OFFSET($A$1,ROW($A$18)-1,AC$52-1,31,1)),"")</f>
        <v/>
      </c>
      <c r="AD58" s="80"/>
      <c r="AE58" s="80"/>
      <c r="AF58" s="80" t="str">
        <f ca="1">IFERROR(AVERAGE(OFFSET($A$1,ROW($A$18)-1,AF$52-1,31,1)),"")</f>
        <v/>
      </c>
      <c r="AG58" s="80"/>
      <c r="AH58" s="80"/>
      <c r="AI58" s="80" t="str">
        <f ca="1">IFERROR(AVERAGE(OFFSET($A$1,ROW($A$18)-1,AI$52-1,31,1)),"")</f>
        <v/>
      </c>
      <c r="AJ58" s="80"/>
      <c r="AK58" s="80"/>
      <c r="AL58" s="80" t="str">
        <f ca="1">IFERROR(AVERAGE(OFFSET($A$1,ROW($A$18)-1,AL$52-1,31,1)),"")</f>
        <v/>
      </c>
    </row>
    <row r="59" spans="1:90" x14ac:dyDescent="0.4">
      <c r="A59" s="56" t="s">
        <v>27</v>
      </c>
      <c r="B59" s="80">
        <f ca="1">MEDIAN(OFFSET($A$1,ROW($A$18)-1,E$52-1,31,12))</f>
        <v>3250000</v>
      </c>
      <c r="C59" s="80"/>
      <c r="D59" s="80"/>
      <c r="E59" s="80">
        <f ca="1">IFERROR(MEDIAN(OFFSET($A$1,ROW($A$18)-1,E$52-1,31,1)),"")</f>
        <v>3250000</v>
      </c>
      <c r="F59" s="80"/>
      <c r="G59" s="80"/>
      <c r="H59" s="80" t="str">
        <f ca="1">IFERROR(MEDIAN(OFFSET($A$1,ROW($A$18)-1,H$52-1,31,1)),"")</f>
        <v/>
      </c>
      <c r="I59" s="80"/>
      <c r="J59" s="80"/>
      <c r="K59" s="80" t="str">
        <f ca="1">IFERROR(MEDIAN(OFFSET($A$1,ROW($A$18)-1,K$52-1,31,1)),"")</f>
        <v/>
      </c>
      <c r="L59" s="80"/>
      <c r="M59" s="80"/>
      <c r="N59" s="80" t="str">
        <f ca="1">IFERROR(MEDIAN(OFFSET($A$1,ROW($A$18)-1,N$52-1,31,1)),"")</f>
        <v/>
      </c>
      <c r="O59" s="81"/>
      <c r="P59" s="81"/>
      <c r="Q59" s="80" t="str">
        <f ca="1">IFERROR(MEDIAN(OFFSET($A$1,ROW($A$18)-1,Q$52-1,31,1)),"")</f>
        <v/>
      </c>
      <c r="R59" s="80"/>
      <c r="S59" s="80"/>
      <c r="T59" s="80" t="str">
        <f ca="1">IFERROR(MEDIAN(OFFSET($A$1,ROW($A$18)-1,T$52-1,31,1)),"")</f>
        <v/>
      </c>
      <c r="U59" s="80"/>
      <c r="V59" s="80"/>
      <c r="W59" s="80" t="str">
        <f ca="1">IFERROR(MEDIAN(OFFSET($A$1,ROW($A$18)-1,W$52-1,31,1)),"")</f>
        <v/>
      </c>
      <c r="X59" s="80"/>
      <c r="Y59" s="80"/>
      <c r="Z59" s="80" t="str">
        <f ca="1">IFERROR(MEDIAN(OFFSET($A$1,ROW($A$18)-1,Z$52-1,31,1)),"")</f>
        <v/>
      </c>
      <c r="AA59" s="80"/>
      <c r="AB59" s="80"/>
      <c r="AC59" s="80" t="str">
        <f ca="1">IFERROR(MEDIAN(OFFSET($A$1,ROW($A$18)-1,AC$52-1,31,1)),"")</f>
        <v/>
      </c>
      <c r="AD59" s="80"/>
      <c r="AE59" s="80"/>
      <c r="AF59" s="80" t="str">
        <f ca="1">IFERROR(MEDIAN(OFFSET($A$1,ROW($A$18)-1,AF$52-1,31,1)),"")</f>
        <v/>
      </c>
      <c r="AG59" s="80"/>
      <c r="AH59" s="80"/>
      <c r="AI59" s="80" t="str">
        <f ca="1">IFERROR(MEDIAN(OFFSET($A$1,ROW($A$18)-1,AI$52-1,31,1)),"")</f>
        <v/>
      </c>
      <c r="AJ59" s="80"/>
      <c r="AK59" s="80"/>
      <c r="AL59" s="80" t="str">
        <f ca="1">IFERROR(MEDIAN(OFFSET($A$1,ROW($A$18)-1,AL$52-1,31,1)),"")</f>
        <v/>
      </c>
    </row>
    <row r="60" spans="1:90" x14ac:dyDescent="0.4">
      <c r="A60" s="56" t="s">
        <v>28</v>
      </c>
      <c r="B60" s="80">
        <f ca="1">MIN(OFFSET($A$1,ROW($A$18)-1,E$52-1,31,12))</f>
        <v>3250000</v>
      </c>
      <c r="C60" s="80"/>
      <c r="D60" s="80"/>
      <c r="E60" s="80">
        <f ca="1">MIN(OFFSET($A$1,ROW($A$18)-1,E$52-1,31,1))</f>
        <v>3250000</v>
      </c>
      <c r="F60" s="80"/>
      <c r="G60" s="80"/>
      <c r="H60" s="80">
        <f ca="1">MIN(OFFSET($A$1,ROW($A$18)-1,H$52-1,31,1))</f>
        <v>0</v>
      </c>
      <c r="I60" s="80"/>
      <c r="J60" s="80"/>
      <c r="K60" s="80">
        <f ca="1">MIN(OFFSET($A$1,ROW($A$18)-1,K$52-1,31,1))</f>
        <v>0</v>
      </c>
      <c r="L60" s="80"/>
      <c r="M60" s="80"/>
      <c r="N60" s="80">
        <f ca="1">MIN(OFFSET($A$1,ROW($A$18)-1,N$52-1,31,1))</f>
        <v>0</v>
      </c>
      <c r="O60" s="81"/>
      <c r="P60" s="81"/>
      <c r="Q60" s="80">
        <f ca="1">MIN(OFFSET($A$1,ROW($A$18)-1,Q$52-1,31,1))</f>
        <v>0</v>
      </c>
      <c r="R60" s="80"/>
      <c r="S60" s="80"/>
      <c r="T60" s="80">
        <f ca="1">MIN(OFFSET($A$1,ROW($A$18)-1,T$52-1,31,1))</f>
        <v>0</v>
      </c>
      <c r="U60" s="80"/>
      <c r="V60" s="80"/>
      <c r="W60" s="80">
        <f ca="1">MIN(OFFSET($A$1,ROW($A$18)-1,W$52-1,31,1))</f>
        <v>0</v>
      </c>
      <c r="X60" s="80"/>
      <c r="Y60" s="80"/>
      <c r="Z60" s="80">
        <f ca="1">MIN(OFFSET($A$1,ROW($A$18)-1,Z$52-1,31,1))</f>
        <v>0</v>
      </c>
      <c r="AA60" s="80"/>
      <c r="AB60" s="80"/>
      <c r="AC60" s="80">
        <f ca="1">MIN(OFFSET($A$1,ROW($A$18)-1,AC$52-1,31,1))</f>
        <v>0</v>
      </c>
      <c r="AD60" s="80"/>
      <c r="AE60" s="80"/>
      <c r="AF60" s="80">
        <f ca="1">MIN(OFFSET($A$1,ROW($A$18)-1,AF$52-1,31,1))</f>
        <v>0</v>
      </c>
      <c r="AG60" s="80"/>
      <c r="AH60" s="80"/>
      <c r="AI60" s="80">
        <f ca="1">MIN(OFFSET($A$1,ROW($A$18)-1,AI$52-1,31,1))</f>
        <v>0</v>
      </c>
      <c r="AJ60" s="80"/>
      <c r="AK60" s="80"/>
      <c r="AL60" s="80">
        <f ca="1">MIN(OFFSET($A$1,ROW($A$18)-1,AL$52-1,31,1))</f>
        <v>0</v>
      </c>
    </row>
    <row r="61" spans="1:90" x14ac:dyDescent="0.4">
      <c r="A61" s="82" t="s">
        <v>24</v>
      </c>
      <c r="B61" s="81"/>
      <c r="C61" s="80"/>
      <c r="D61" s="80"/>
      <c r="E61" s="80"/>
      <c r="F61" s="80"/>
      <c r="G61" s="80"/>
      <c r="H61" s="80"/>
      <c r="I61" s="80"/>
      <c r="J61" s="80"/>
      <c r="K61" s="80"/>
      <c r="L61" s="80"/>
      <c r="M61" s="80"/>
      <c r="N61" s="80"/>
      <c r="O61" s="81"/>
      <c r="P61" s="81"/>
      <c r="Q61" s="80"/>
      <c r="R61" s="80"/>
      <c r="S61" s="80"/>
      <c r="T61" s="80"/>
      <c r="U61" s="80"/>
      <c r="V61" s="80"/>
      <c r="W61" s="80"/>
      <c r="X61" s="80"/>
      <c r="Y61" s="80"/>
      <c r="Z61" s="80"/>
      <c r="AA61" s="80"/>
      <c r="AB61" s="80"/>
      <c r="AC61" s="80"/>
      <c r="AD61" s="80"/>
      <c r="AE61" s="80"/>
      <c r="AF61" s="80"/>
      <c r="AG61" s="80"/>
      <c r="AH61" s="80"/>
      <c r="AI61" s="80"/>
      <c r="AJ61" s="80"/>
      <c r="AK61" s="80"/>
      <c r="AL61" s="80"/>
    </row>
    <row r="62" spans="1:90" x14ac:dyDescent="0.4">
      <c r="A62" s="56" t="s">
        <v>28</v>
      </c>
      <c r="B62" s="80">
        <f ca="1">MAX(OFFSET($A$1,ROW($A$18)-1,E$53-1,31,12))</f>
        <v>0</v>
      </c>
      <c r="C62" s="80"/>
      <c r="D62" s="80"/>
      <c r="E62" s="80">
        <f ca="1">MAX(OFFSET($A$1,ROW($A$18)-1,E$53-1,31,1))</f>
        <v>0</v>
      </c>
      <c r="F62" s="80"/>
      <c r="G62" s="80"/>
      <c r="H62" s="80">
        <f ca="1">MAX(OFFSET($A$1,ROW($A$18)-1,H$53-1,31,1))</f>
        <v>0</v>
      </c>
      <c r="I62" s="80"/>
      <c r="J62" s="80"/>
      <c r="K62" s="80">
        <f ca="1">MAX(OFFSET($A$1,ROW($A$18)-1,K$53-1,31,1))</f>
        <v>0</v>
      </c>
      <c r="L62" s="80"/>
      <c r="M62" s="80"/>
      <c r="N62" s="80">
        <f ca="1">MAX(OFFSET($A$1,ROW($A$18)-1,N$53-1,31,1))</f>
        <v>0</v>
      </c>
      <c r="O62" s="81"/>
      <c r="P62" s="81"/>
      <c r="Q62" s="80">
        <f ca="1">MAX(OFFSET($A$1,ROW($A$18)-1,Q$53-1,31,1))</f>
        <v>0</v>
      </c>
      <c r="R62" s="80"/>
      <c r="S62" s="80"/>
      <c r="T62" s="80">
        <f ca="1">MAX(OFFSET($A$1,ROW($A$18)-1,T$53-1,31,1))</f>
        <v>0</v>
      </c>
      <c r="U62" s="80"/>
      <c r="V62" s="80"/>
      <c r="W62" s="80">
        <f ca="1">MAX(OFFSET($A$1,ROW($A$18)-1,W$53-1,31,1))</f>
        <v>0</v>
      </c>
      <c r="X62" s="80"/>
      <c r="Y62" s="80"/>
      <c r="Z62" s="80">
        <f ca="1">MAX(OFFSET($A$1,ROW($A$18)-1,Z$53-1,31,1))</f>
        <v>0</v>
      </c>
      <c r="AA62" s="80"/>
      <c r="AB62" s="80"/>
      <c r="AC62" s="80">
        <f ca="1">MAX(OFFSET($A$1,ROW($A$18)-1,AC$53-1,31,1))</f>
        <v>0</v>
      </c>
      <c r="AD62" s="80"/>
      <c r="AE62" s="80"/>
      <c r="AF62" s="80">
        <f ca="1">MAX(OFFSET($A$1,ROW($A$18)-1,AF$53-1,31,1))</f>
        <v>0</v>
      </c>
      <c r="AG62" s="80"/>
      <c r="AH62" s="80"/>
      <c r="AI62" s="80">
        <f ca="1">MAX(OFFSET($A$1,ROW($A$18)-1,AI$53-1,31,1))</f>
        <v>0</v>
      </c>
      <c r="AJ62" s="80"/>
      <c r="AK62" s="80"/>
      <c r="AL62" s="80">
        <f ca="1">MAX(OFFSET($A$1,ROW($A$18)-1,AL$53-1,31,1))</f>
        <v>0</v>
      </c>
    </row>
    <row r="63" spans="1:90" x14ac:dyDescent="0.4">
      <c r="A63" s="56" t="s">
        <v>26</v>
      </c>
      <c r="B63" s="80" t="e">
        <f ca="1">AVERAGE(OFFSET($A$1,ROW($A$18)-1,E$53-1,31,12))</f>
        <v>#DIV/0!</v>
      </c>
      <c r="C63" s="80"/>
      <c r="D63" s="80"/>
      <c r="E63" s="80" t="str">
        <f ca="1">IFERROR(AVERAGE(OFFSET($A$1,ROW($A$18)-1,E$53-1,31,1)),"")</f>
        <v/>
      </c>
      <c r="F63" s="80"/>
      <c r="G63" s="80"/>
      <c r="H63" s="80" t="str">
        <f ca="1">IFERROR(AVERAGE(OFFSET($A$1,ROW($A$18)-1,H$53-1,31,1)),"")</f>
        <v/>
      </c>
      <c r="I63" s="80"/>
      <c r="J63" s="80"/>
      <c r="K63" s="80" t="str">
        <f ca="1">IFERROR(AVERAGE(OFFSET($A$1,ROW($A$18)-1,K$53-1,31,1)),"")</f>
        <v/>
      </c>
      <c r="L63" s="80"/>
      <c r="M63" s="80"/>
      <c r="N63" s="80" t="str">
        <f ca="1">IFERROR(AVERAGE(OFFSET($A$1,ROW($A$18)-1,N$53-1,31,1)),"")</f>
        <v/>
      </c>
      <c r="O63" s="81"/>
      <c r="P63" s="81"/>
      <c r="Q63" s="80" t="str">
        <f ca="1">IFERROR(AVERAGE(OFFSET($A$1,ROW($A$18)-1,Q$53-1,31,1)),"")</f>
        <v/>
      </c>
      <c r="R63" s="80"/>
      <c r="S63" s="80"/>
      <c r="T63" s="80" t="str">
        <f ca="1">IFERROR(AVERAGE(OFFSET($A$1,ROW($A$18)-1,T$53-1,31,1)),"")</f>
        <v/>
      </c>
      <c r="U63" s="80"/>
      <c r="V63" s="80"/>
      <c r="W63" s="80" t="str">
        <f ca="1">IFERROR(AVERAGE(OFFSET($A$1,ROW($A$18)-1,W$53-1,31,1)),"")</f>
        <v/>
      </c>
      <c r="X63" s="80"/>
      <c r="Y63" s="80"/>
      <c r="Z63" s="80" t="str">
        <f ca="1">IFERROR(AVERAGE(OFFSET($A$1,ROW($A$18)-1,Z$53-1,31,1)),"")</f>
        <v/>
      </c>
      <c r="AA63" s="80"/>
      <c r="AB63" s="80"/>
      <c r="AC63" s="80" t="str">
        <f ca="1">IFERROR(AVERAGE(OFFSET($A$1,ROW($A$18)-1,AC$53-1,31,1)),"")</f>
        <v/>
      </c>
      <c r="AD63" s="80"/>
      <c r="AE63" s="80"/>
      <c r="AF63" s="80" t="str">
        <f ca="1">IFERROR(AVERAGE(OFFSET($A$1,ROW($A$18)-1,AF$53-1,31,1)),"")</f>
        <v/>
      </c>
      <c r="AG63" s="80"/>
      <c r="AH63" s="80"/>
      <c r="AI63" s="80" t="str">
        <f ca="1">IFERROR(AVERAGE(OFFSET($A$1,ROW($A$18)-1,AI$53-1,31,1)),"")</f>
        <v/>
      </c>
      <c r="AJ63" s="80"/>
      <c r="AK63" s="80"/>
      <c r="AL63" s="80" t="str">
        <f ca="1">IFERROR(AVERAGE(OFFSET($A$1,ROW($A$18)-1,AL$53-1,31,1)),"")</f>
        <v/>
      </c>
    </row>
    <row r="64" spans="1:90" x14ac:dyDescent="0.4">
      <c r="A64" s="56" t="s">
        <v>27</v>
      </c>
      <c r="B64" s="80" t="e">
        <f ca="1">MEDIAN(OFFSET($A$1,ROW($A$18)-1,E$53-1,31,12))</f>
        <v>#NUM!</v>
      </c>
      <c r="C64" s="80"/>
      <c r="D64" s="80"/>
      <c r="E64" s="80" t="str">
        <f ca="1">IFERROR(MEDIAN(OFFSET($A$1,ROW($A$18)-1,E$53-1,31,1)),"")</f>
        <v/>
      </c>
      <c r="F64" s="80"/>
      <c r="G64" s="80"/>
      <c r="H64" s="80" t="str">
        <f ca="1">IFERROR(MEDIAN(OFFSET($A$1,ROW($A$18)-1,H$53-1,31,1)),"")</f>
        <v/>
      </c>
      <c r="I64" s="80"/>
      <c r="J64" s="80"/>
      <c r="K64" s="80" t="str">
        <f ca="1">IFERROR(MEDIAN(OFFSET($A$1,ROW($A$18)-1,K$53-1,31,1)),"")</f>
        <v/>
      </c>
      <c r="L64" s="80"/>
      <c r="M64" s="80"/>
      <c r="N64" s="80" t="str">
        <f ca="1">IFERROR(MEDIAN(OFFSET($A$1,ROW($A$18)-1,N$53-1,31,1)),"")</f>
        <v/>
      </c>
      <c r="O64" s="81"/>
      <c r="P64" s="81"/>
      <c r="Q64" s="80" t="str">
        <f ca="1">IFERROR(MEDIAN(OFFSET($A$1,ROW($A$18)-1,Q$53-1,31,1)),"")</f>
        <v/>
      </c>
      <c r="R64" s="80"/>
      <c r="S64" s="80"/>
      <c r="T64" s="80" t="str">
        <f ca="1">IFERROR(MEDIAN(OFFSET($A$1,ROW($A$18)-1,T$53-1,31,1)),"")</f>
        <v/>
      </c>
      <c r="U64" s="80"/>
      <c r="V64" s="80"/>
      <c r="W64" s="80" t="str">
        <f ca="1">IFERROR(MEDIAN(OFFSET($A$1,ROW($A$18)-1,W$53-1,31,1)),"")</f>
        <v/>
      </c>
      <c r="X64" s="80"/>
      <c r="Y64" s="80"/>
      <c r="Z64" s="80" t="str">
        <f ca="1">IFERROR(MEDIAN(OFFSET($A$1,ROW($A$18)-1,Z$53-1,31,1)),"")</f>
        <v/>
      </c>
      <c r="AA64" s="80"/>
      <c r="AB64" s="80"/>
      <c r="AC64" s="80" t="str">
        <f ca="1">IFERROR(MEDIAN(OFFSET($A$1,ROW($A$18)-1,AC$53-1,31,1)),"")</f>
        <v/>
      </c>
      <c r="AD64" s="80"/>
      <c r="AE64" s="80"/>
      <c r="AF64" s="80" t="str">
        <f ca="1">IFERROR(MEDIAN(OFFSET($A$1,ROW($A$18)-1,AF$53-1,31,1)),"")</f>
        <v/>
      </c>
      <c r="AG64" s="80"/>
      <c r="AH64" s="80"/>
      <c r="AI64" s="80" t="str">
        <f ca="1">IFERROR(MEDIAN(OFFSET($A$1,ROW($A$18)-1,AI$53-1,31,1)),"")</f>
        <v/>
      </c>
      <c r="AJ64" s="80"/>
      <c r="AK64" s="80"/>
      <c r="AL64" s="80" t="str">
        <f ca="1">IFERROR(MEDIAN(OFFSET($A$1,ROW($A$18)-1,AL$53-1,31,1)),"")</f>
        <v/>
      </c>
    </row>
    <row r="65" spans="1:38" x14ac:dyDescent="0.4">
      <c r="A65" s="56" t="s">
        <v>25</v>
      </c>
      <c r="B65" s="80">
        <f ca="1">MIN(OFFSET($A$1,ROW($A$18)-1,E$53-1,31,12))</f>
        <v>0</v>
      </c>
      <c r="C65" s="80"/>
      <c r="D65" s="80"/>
      <c r="E65" s="80">
        <f ca="1">MIN(OFFSET($A$1,ROW($A$18)-1,E$53-1,31,1))</f>
        <v>0</v>
      </c>
      <c r="F65" s="80"/>
      <c r="G65" s="80"/>
      <c r="H65" s="80">
        <f ca="1">MIN(OFFSET($A$1,ROW($A$18)-1,H$53-1,31,1))</f>
        <v>0</v>
      </c>
      <c r="I65" s="80"/>
      <c r="J65" s="80"/>
      <c r="K65" s="80">
        <f ca="1">MIN(OFFSET($A$1,ROW($A$18)-1,K$53-1,31,1))</f>
        <v>0</v>
      </c>
      <c r="L65" s="80"/>
      <c r="M65" s="80"/>
      <c r="N65" s="80">
        <f ca="1">MIN(OFFSET($A$1,ROW($A$18)-1,N$53-1,31,1))</f>
        <v>0</v>
      </c>
      <c r="O65" s="81"/>
      <c r="P65" s="81"/>
      <c r="Q65" s="80">
        <f ca="1">MIN(OFFSET($A$1,ROW($A$18)-1,Q$53-1,31,1))</f>
        <v>0</v>
      </c>
      <c r="R65" s="80"/>
      <c r="S65" s="80"/>
      <c r="T65" s="80">
        <f ca="1">MIN(OFFSET($A$1,ROW($A$18)-1,T$53-1,31,1))</f>
        <v>0</v>
      </c>
      <c r="U65" s="80"/>
      <c r="V65" s="80"/>
      <c r="W65" s="80">
        <f ca="1">MIN(OFFSET($A$1,ROW($A$18)-1,W$53-1,31,1))</f>
        <v>0</v>
      </c>
      <c r="X65" s="80"/>
      <c r="Y65" s="80"/>
      <c r="Z65" s="80">
        <f ca="1">MIN(OFFSET($A$1,ROW($A$18)-1,Z$53-1,31,1))</f>
        <v>0</v>
      </c>
      <c r="AA65" s="80"/>
      <c r="AB65" s="80"/>
      <c r="AC65" s="80">
        <f ca="1">MIN(OFFSET($A$1,ROW($A$18)-1,AC$53-1,31,1))</f>
        <v>0</v>
      </c>
      <c r="AD65" s="80"/>
      <c r="AE65" s="80"/>
      <c r="AF65" s="80">
        <f ca="1">MIN(OFFSET($A$1,ROW($A$18)-1,AF$53-1,31,1))</f>
        <v>0</v>
      </c>
      <c r="AG65" s="80"/>
      <c r="AH65" s="80"/>
      <c r="AI65" s="80">
        <f ca="1">MIN(OFFSET($A$1,ROW($A$18)-1,AI$53-1,31,1))</f>
        <v>0</v>
      </c>
      <c r="AJ65" s="80"/>
      <c r="AK65" s="80"/>
      <c r="AL65" s="80">
        <f ca="1">MIN(OFFSET($A$1,ROW($A$18)-1,AL$53-1,31,1))</f>
        <v>0</v>
      </c>
    </row>
    <row r="68" spans="1:38" ht="19.5" thickBot="1" x14ac:dyDescent="0.45">
      <c r="A68" s="73" t="s">
        <v>36</v>
      </c>
      <c r="B68" s="74">
        <f ca="1">B1</f>
        <v>2025</v>
      </c>
      <c r="C68" s="75"/>
      <c r="D68" s="76"/>
      <c r="E68" s="77">
        <v>1</v>
      </c>
      <c r="F68" s="78"/>
      <c r="G68" s="79"/>
      <c r="H68" s="77">
        <v>2</v>
      </c>
      <c r="I68" s="78"/>
      <c r="J68" s="79"/>
      <c r="K68" s="77">
        <v>3</v>
      </c>
      <c r="L68" s="78"/>
      <c r="M68" s="79"/>
      <c r="N68" s="77">
        <v>4</v>
      </c>
      <c r="O68" s="78"/>
      <c r="P68" s="79"/>
      <c r="Q68" s="77">
        <v>5</v>
      </c>
      <c r="R68" s="79"/>
      <c r="S68" s="79"/>
      <c r="T68" s="77">
        <v>6</v>
      </c>
      <c r="U68" s="79"/>
      <c r="V68" s="79"/>
      <c r="W68" s="77">
        <v>7</v>
      </c>
      <c r="X68" s="78"/>
      <c r="Y68" s="79"/>
      <c r="Z68" s="77">
        <v>8</v>
      </c>
      <c r="AA68" s="78"/>
      <c r="AB68" s="79"/>
      <c r="AC68" s="77">
        <v>9</v>
      </c>
      <c r="AD68" s="78"/>
      <c r="AE68" s="79"/>
      <c r="AF68" s="77">
        <v>10</v>
      </c>
      <c r="AG68" s="78"/>
      <c r="AH68" s="79"/>
      <c r="AI68" s="77">
        <v>11</v>
      </c>
      <c r="AJ68" s="78"/>
      <c r="AK68" s="79"/>
      <c r="AL68" s="79">
        <v>12</v>
      </c>
    </row>
    <row r="69" spans="1:38" ht="19.5" thickTop="1" x14ac:dyDescent="0.4">
      <c r="A69" s="82" t="s">
        <v>1</v>
      </c>
    </row>
    <row r="70" spans="1:38" x14ac:dyDescent="0.4">
      <c r="A70" s="56" t="s">
        <v>8</v>
      </c>
      <c r="B70" s="89">
        <f ca="1">SUM(E70,H70,K70,N70,Q70,T70,W70,Z70,AC70,AF70,AI70,AL70)</f>
        <v>3250000</v>
      </c>
      <c r="E70" s="81">
        <f ca="1">SUMIFS(_SBI[受渡金額/決済損益],_SBI[決済日],"&gt;="&amp;DATE(デイトレ集計2025!$B$1,デイトレ集計2025!E$1,1),_SBI[決済日],"&lt;"&amp;DATE(デイトレ集計2025!$B$1,デイトレ集計2025!E$1+1,1),_SBI[受渡金額/決済損益],"&gt;0")</f>
        <v>3250000</v>
      </c>
      <c r="F70" s="89"/>
      <c r="G70" s="89"/>
      <c r="H70" s="81">
        <f ca="1">SUMIFS(_SBI[受渡金額/決済損益],_SBI[決済日],"&gt;="&amp;DATE(デイトレ集計2025!$B$1,デイトレ集計2025!H$1,1),_SBI[決済日],"&lt;"&amp;DATE(デイトレ集計2025!$B$1,デイトレ集計2025!H$1+1,1),_SBI[受渡金額/決済損益],"&gt;0")</f>
        <v>0</v>
      </c>
      <c r="I70" s="89"/>
      <c r="J70" s="89"/>
      <c r="K70" s="81">
        <f ca="1">SUMIFS(_SBI[受渡金額/決済損益],_SBI[決済日],"&gt;="&amp;DATE(デイトレ集計2025!$B$1,デイトレ集計2025!K$1,1),_SBI[決済日],"&lt;"&amp;DATE(デイトレ集計2025!$B$1,デイトレ集計2025!K$1+1,1),_SBI[受渡金額/決済損益],"&gt;0")</f>
        <v>0</v>
      </c>
      <c r="L70" s="89"/>
      <c r="M70" s="89"/>
      <c r="N70" s="81">
        <f ca="1">SUMIFS(_SBI[受渡金額/決済損益],_SBI[決済日],"&gt;="&amp;DATE(デイトレ集計2025!$B$1,デイトレ集計2025!N$1,1),_SBI[決済日],"&lt;"&amp;DATE(デイトレ集計2025!$B$1,デイトレ集計2025!N$1+1,1),_SBI[受渡金額/決済損益],"&gt;0")</f>
        <v>0</v>
      </c>
      <c r="O70" s="89"/>
      <c r="P70" s="89"/>
      <c r="Q70" s="81">
        <f ca="1">SUMIFS(_SBI[受渡金額/決済損益],_SBI[決済日],"&gt;="&amp;DATE(デイトレ集計2025!$B$1,デイトレ集計2025!Q$1,1),_SBI[決済日],"&lt;"&amp;DATE(デイトレ集計2025!$B$1,デイトレ集計2025!Q$1+1,1),_SBI[受渡金額/決済損益],"&gt;0")</f>
        <v>0</v>
      </c>
      <c r="R70" s="89"/>
      <c r="S70" s="89"/>
      <c r="T70" s="81">
        <f ca="1">SUMIFS(_SBI[受渡金額/決済損益],_SBI[決済日],"&gt;="&amp;DATE(デイトレ集計2025!$B$1,デイトレ集計2025!T$1,1),_SBI[決済日],"&lt;"&amp;DATE(デイトレ集計2025!$B$1,デイトレ集計2025!T$1+1,1),_SBI[受渡金額/決済損益],"&gt;0")</f>
        <v>0</v>
      </c>
      <c r="U70" s="89"/>
      <c r="V70" s="89"/>
      <c r="W70" s="81">
        <f ca="1">SUMIFS(_SBI[受渡金額/決済損益],_SBI[決済日],"&gt;="&amp;DATE(デイトレ集計2025!$B$1,デイトレ集計2025!W$1,1),_SBI[決済日],"&lt;"&amp;DATE(デイトレ集計2025!$B$1,デイトレ集計2025!W$1+1,1),_SBI[受渡金額/決済損益],"&gt;0")</f>
        <v>0</v>
      </c>
      <c r="X70" s="89"/>
      <c r="Y70" s="89"/>
      <c r="Z70" s="81">
        <f ca="1">SUMIFS(_SBI[受渡金額/決済損益],_SBI[決済日],"&gt;="&amp;DATE(デイトレ集計2025!$B$1,デイトレ集計2025!Z$1,1),_SBI[決済日],"&lt;"&amp;DATE(デイトレ集計2025!$B$1,デイトレ集計2025!Z$1+1,1),_SBI[受渡金額/決済損益],"&gt;0")</f>
        <v>0</v>
      </c>
      <c r="AA70" s="89"/>
      <c r="AB70" s="89"/>
      <c r="AC70" s="81">
        <f ca="1">SUMIFS(_SBI[受渡金額/決済損益],_SBI[決済日],"&gt;="&amp;DATE(デイトレ集計2025!$B$1,デイトレ集計2025!AC$1,1),_SBI[決済日],"&lt;"&amp;DATE(デイトレ集計2025!$B$1,デイトレ集計2025!AC$1+1,1),_SBI[受渡金額/決済損益],"&gt;0")</f>
        <v>0</v>
      </c>
      <c r="AD70" s="89"/>
      <c r="AE70" s="89"/>
      <c r="AF70" s="81">
        <f ca="1">SUMIFS(_SBI[受渡金額/決済損益],_SBI[決済日],"&gt;="&amp;DATE(デイトレ集計2025!$B$1,デイトレ集計2025!AF$1,1),_SBI[決済日],"&lt;"&amp;DATE(デイトレ集計2025!$B$1,デイトレ集計2025!AF$1+1,1),_SBI[受渡金額/決済損益],"&gt;0")</f>
        <v>0</v>
      </c>
      <c r="AG70" s="89"/>
      <c r="AH70" s="89"/>
      <c r="AI70" s="81">
        <f ca="1">SUMIFS(_SBI[受渡金額/決済損益],_SBI[決済日],"&gt;="&amp;DATE(デイトレ集計2025!$B$1,デイトレ集計2025!AI$1,1),_SBI[決済日],"&lt;"&amp;DATE(デイトレ集計2025!$B$1,デイトレ集計2025!AI$1+1,1),_SBI[受渡金額/決済損益],"&gt;0")</f>
        <v>0</v>
      </c>
      <c r="AJ70" s="89"/>
      <c r="AK70" s="89"/>
      <c r="AL70" s="81">
        <f ca="1">SUMIFS(_SBI[受渡金額/決済損益],_SBI[決済日],"&gt;="&amp;DATE(デイトレ集計2025!$B$1,デイトレ集計2025!AL$1,1),_SBI[決済日],"&lt;"&amp;DATE(デイトレ集計2025!$B$1,デイトレ集計2025!AL$1+1,1),_SBI[受渡金額/決済損益],"&gt;0")</f>
        <v>0</v>
      </c>
    </row>
    <row r="71" spans="1:38" x14ac:dyDescent="0.4">
      <c r="A71" s="56" t="s">
        <v>37</v>
      </c>
      <c r="B71" s="83">
        <f ca="1">SUM(E71,H71,K71,N71,Q71,T71,W71,Z71,AC71,AF71,AI71,AL71)</f>
        <v>10000</v>
      </c>
      <c r="E71" s="83">
        <f ca="1">SUMIFS(_SBI[決済数量],_SBI[決済日],"&gt;="&amp;DATE(デイトレ集計2025!$B$1,デイトレ集計2025!E$1,1),_SBI[決済日],"&lt;"&amp;DATE(デイトレ集計2025!$B$1,デイトレ集計2025!E$1+1,1),_SBI[受渡金額/決済損益],"&gt;0")</f>
        <v>10000</v>
      </c>
      <c r="H71" s="83">
        <f ca="1">SUMIFS(_SBI[決済数量],_SBI[決済日],"&gt;="&amp;DATE(デイトレ集計2025!$B$1,デイトレ集計2025!H$1,1),_SBI[決済日],"&lt;"&amp;DATE(デイトレ集計2025!$B$1,デイトレ集計2025!H$1+1,1),_SBI[受渡金額/決済損益],"&gt;0")</f>
        <v>0</v>
      </c>
      <c r="K71" s="83">
        <f ca="1">SUMIFS(_SBI[決済数量],_SBI[決済日],"&gt;="&amp;DATE(デイトレ集計2025!$B$1,デイトレ集計2025!K$1,1),_SBI[決済日],"&lt;"&amp;DATE(デイトレ集計2025!$B$1,デイトレ集計2025!K$1+1,1),_SBI[受渡金額/決済損益],"&gt;0")</f>
        <v>0</v>
      </c>
      <c r="N71" s="83">
        <f ca="1">SUMIFS(_SBI[決済数量],_SBI[決済日],"&gt;="&amp;DATE(デイトレ集計2025!$B$1,デイトレ集計2025!N$1,1),_SBI[決済日],"&lt;"&amp;DATE(デイトレ集計2025!$B$1,デイトレ集計2025!N$1+1,1),_SBI[受渡金額/決済損益],"&gt;0")</f>
        <v>0</v>
      </c>
      <c r="Q71" s="83">
        <f ca="1">SUMIFS(_SBI[決済数量],_SBI[決済日],"&gt;="&amp;DATE(デイトレ集計2025!$B$1,デイトレ集計2025!Q$1,1),_SBI[決済日],"&lt;"&amp;DATE(デイトレ集計2025!$B$1,デイトレ集計2025!Q$1+1,1),_SBI[受渡金額/決済損益],"&gt;0")</f>
        <v>0</v>
      </c>
      <c r="T71" s="83">
        <f ca="1">SUMIFS(_SBI[決済数量],_SBI[決済日],"&gt;="&amp;DATE(デイトレ集計2025!$B$1,デイトレ集計2025!T$1,1),_SBI[決済日],"&lt;"&amp;DATE(デイトレ集計2025!$B$1,デイトレ集計2025!T$1+1,1),_SBI[受渡金額/決済損益],"&gt;0")</f>
        <v>0</v>
      </c>
      <c r="W71" s="83">
        <f ca="1">SUMIFS(_SBI[決済数量],_SBI[決済日],"&gt;="&amp;DATE(デイトレ集計2025!$B$1,デイトレ集計2025!W$1,1),_SBI[決済日],"&lt;"&amp;DATE(デイトレ集計2025!$B$1,デイトレ集計2025!W$1+1,1),_SBI[受渡金額/決済損益],"&gt;0")</f>
        <v>0</v>
      </c>
      <c r="Z71" s="83">
        <f ca="1">SUMIFS(_SBI[決済数量],_SBI[決済日],"&gt;="&amp;DATE(デイトレ集計2025!$B$1,デイトレ集計2025!Z$1,1),_SBI[決済日],"&lt;"&amp;DATE(デイトレ集計2025!$B$1,デイトレ集計2025!Z$1+1,1),_SBI[受渡金額/決済損益],"&gt;0")</f>
        <v>0</v>
      </c>
      <c r="AC71" s="83">
        <f ca="1">SUMIFS(_SBI[決済数量],_SBI[決済日],"&gt;="&amp;DATE(デイトレ集計2025!$B$1,デイトレ集計2025!AC$1,1),_SBI[決済日],"&lt;"&amp;DATE(デイトレ集計2025!$B$1,デイトレ集計2025!AC$1+1,1),_SBI[受渡金額/決済損益],"&gt;0")</f>
        <v>0</v>
      </c>
      <c r="AF71" s="83">
        <f ca="1">SUMIFS(_SBI[決済数量],_SBI[決済日],"&gt;="&amp;DATE(デイトレ集計2025!$B$1,デイトレ集計2025!AF$1,1),_SBI[決済日],"&lt;"&amp;DATE(デイトレ集計2025!$B$1,デイトレ集計2025!AF$1+1,1),_SBI[受渡金額/決済損益],"&gt;0")</f>
        <v>0</v>
      </c>
      <c r="AI71" s="83">
        <f ca="1">SUMIFS(_SBI[決済数量],_SBI[決済日],"&gt;="&amp;DATE(デイトレ集計2025!$B$1,デイトレ集計2025!AI$1,1),_SBI[決済日],"&lt;"&amp;DATE(デイトレ集計2025!$B$1,デイトレ集計2025!AI$1+1,1),_SBI[受渡金額/決済損益],"&gt;0")</f>
        <v>0</v>
      </c>
      <c r="AL71" s="83">
        <f ca="1">SUMIFS(_SBI[決済数量],_SBI[決済日],"&gt;="&amp;DATE(デイトレ集計2025!$B$1,デイトレ集計2025!AL$1,1),_SBI[決済日],"&lt;"&amp;DATE(デイトレ集計2025!$B$1,デイトレ集計2025!AL$1+1,1),_SBI[受渡金額/決済損益],"&gt;0")</f>
        <v>0</v>
      </c>
    </row>
    <row r="72" spans="1:38" x14ac:dyDescent="0.4">
      <c r="A72" s="56" t="s">
        <v>9</v>
      </c>
      <c r="B72" s="89">
        <f ca="1">SUM(E72,H72,K72,N72,Q72,T72,W72,Z72,AC72,AF72,AI72,AL72)</f>
        <v>0</v>
      </c>
      <c r="E72" s="81">
        <f ca="1">SUMIFS(_SBI[受渡金額/決済損益],_SBI[決済日],"&gt;="&amp;DATE(デイトレ集計2025!$B$1,デイトレ集計2025!E$1,1),_SBI[決済日],"&lt;"&amp;DATE(デイトレ集計2025!$B$1,デイトレ集計2025!E$1+1,1),_SBI[受渡金額/決済損益],"&lt;=0")</f>
        <v>0</v>
      </c>
      <c r="F72" s="89"/>
      <c r="G72" s="89"/>
      <c r="H72" s="81">
        <f ca="1">SUMIFS(_SBI[受渡金額/決済損益],_SBI[決済日],"&gt;="&amp;DATE(デイトレ集計2025!$B$1,デイトレ集計2025!H$1,1),_SBI[決済日],"&lt;"&amp;DATE(デイトレ集計2025!$B$1,デイトレ集計2025!H$1+1,1),_SBI[受渡金額/決済損益],"&lt;=0")</f>
        <v>0</v>
      </c>
      <c r="I72" s="89"/>
      <c r="J72" s="89"/>
      <c r="K72" s="81">
        <f ca="1">SUMIFS(_SBI[受渡金額/決済損益],_SBI[決済日],"&gt;="&amp;DATE(デイトレ集計2025!$B$1,デイトレ集計2025!K$1,1),_SBI[決済日],"&lt;"&amp;DATE(デイトレ集計2025!$B$1,デイトレ集計2025!K$1+1,1),_SBI[受渡金額/決済損益],"&lt;=0")</f>
        <v>0</v>
      </c>
      <c r="L72" s="89"/>
      <c r="M72" s="89"/>
      <c r="N72" s="81">
        <f ca="1">SUMIFS(_SBI[受渡金額/決済損益],_SBI[決済日],"&gt;="&amp;DATE(デイトレ集計2025!$B$1,デイトレ集計2025!N$1,1),_SBI[決済日],"&lt;"&amp;DATE(デイトレ集計2025!$B$1,デイトレ集計2025!N$1+1,1),_SBI[受渡金額/決済損益],"&lt;=0")</f>
        <v>0</v>
      </c>
      <c r="O72" s="89"/>
      <c r="P72" s="89"/>
      <c r="Q72" s="81">
        <f ca="1">SUMIFS(_SBI[受渡金額/決済損益],_SBI[決済日],"&gt;="&amp;DATE(デイトレ集計2025!$B$1,デイトレ集計2025!Q$1,1),_SBI[決済日],"&lt;"&amp;DATE(デイトレ集計2025!$B$1,デイトレ集計2025!Q$1+1,1),_SBI[受渡金額/決済損益],"&lt;=0")</f>
        <v>0</v>
      </c>
      <c r="R72" s="89"/>
      <c r="S72" s="89"/>
      <c r="T72" s="81">
        <f ca="1">SUMIFS(_SBI[受渡金額/決済損益],_SBI[決済日],"&gt;="&amp;DATE(デイトレ集計2025!$B$1,デイトレ集計2025!T$1,1),_SBI[決済日],"&lt;"&amp;DATE(デイトレ集計2025!$B$1,デイトレ集計2025!T$1+1,1),_SBI[受渡金額/決済損益],"&lt;=0")</f>
        <v>0</v>
      </c>
      <c r="U72" s="89"/>
      <c r="V72" s="89"/>
      <c r="W72" s="81">
        <f ca="1">SUMIFS(_SBI[受渡金額/決済損益],_SBI[決済日],"&gt;="&amp;DATE(デイトレ集計2025!$B$1,デイトレ集計2025!W$1,1),_SBI[決済日],"&lt;"&amp;DATE(デイトレ集計2025!$B$1,デイトレ集計2025!W$1+1,1),_SBI[受渡金額/決済損益],"&lt;=0")</f>
        <v>0</v>
      </c>
      <c r="X72" s="89"/>
      <c r="Y72" s="89"/>
      <c r="Z72" s="81">
        <f ca="1">SUMIFS(_SBI[受渡金額/決済損益],_SBI[決済日],"&gt;="&amp;DATE(デイトレ集計2025!$B$1,デイトレ集計2025!Z$1,1),_SBI[決済日],"&lt;"&amp;DATE(デイトレ集計2025!$B$1,デイトレ集計2025!Z$1+1,1),_SBI[受渡金額/決済損益],"&lt;=0")</f>
        <v>0</v>
      </c>
      <c r="AA72" s="89"/>
      <c r="AB72" s="89"/>
      <c r="AC72" s="81">
        <f ca="1">SUMIFS(_SBI[受渡金額/決済損益],_SBI[決済日],"&gt;="&amp;DATE(デイトレ集計2025!$B$1,デイトレ集計2025!AC$1,1),_SBI[決済日],"&lt;"&amp;DATE(デイトレ集計2025!$B$1,デイトレ集計2025!AC$1+1,1),_SBI[受渡金額/決済損益],"&lt;=0")</f>
        <v>0</v>
      </c>
      <c r="AD72" s="89"/>
      <c r="AE72" s="89"/>
      <c r="AF72" s="81">
        <f ca="1">SUMIFS(_SBI[受渡金額/決済損益],_SBI[決済日],"&gt;="&amp;DATE(デイトレ集計2025!$B$1,デイトレ集計2025!AF$1,1),_SBI[決済日],"&lt;"&amp;DATE(デイトレ集計2025!$B$1,デイトレ集計2025!AF$1+1,1),_SBI[受渡金額/決済損益],"&lt;=0")</f>
        <v>0</v>
      </c>
      <c r="AG72" s="89"/>
      <c r="AH72" s="89"/>
      <c r="AI72" s="81">
        <f ca="1">SUMIFS(_SBI[受渡金額/決済損益],_SBI[決済日],"&gt;="&amp;DATE(デイトレ集計2025!$B$1,デイトレ集計2025!AI$1,1),_SBI[決済日],"&lt;"&amp;DATE(デイトレ集計2025!$B$1,デイトレ集計2025!AI$1+1,1),_SBI[受渡金額/決済損益],"&lt;=0")</f>
        <v>0</v>
      </c>
      <c r="AJ72" s="89"/>
      <c r="AK72" s="89"/>
      <c r="AL72" s="81">
        <f ca="1">SUMIFS(_SBI[受渡金額/決済損益],_SBI[決済日],"&gt;="&amp;DATE(デイトレ集計2025!$B$1,デイトレ集計2025!AL$1,1),_SBI[決済日],"&lt;"&amp;DATE(デイトレ集計2025!$B$1,デイトレ集計2025!AL$1+1,1),_SBI[受渡金額/決済損益],"&lt;=0")</f>
        <v>0</v>
      </c>
    </row>
    <row r="73" spans="1:38" x14ac:dyDescent="0.4">
      <c r="A73" s="56" t="s">
        <v>38</v>
      </c>
      <c r="B73" s="83">
        <f ca="1">SUM(E73,H73,K73,N73,Q73,T73,W73,Z73,AC73,AF73,AI73,AL73)</f>
        <v>0</v>
      </c>
      <c r="E73" s="83">
        <f ca="1">SUMIFS(_SBI[決済数量],_SBI[決済日],"&gt;="&amp;DATE(デイトレ集計2025!$B$1,デイトレ集計2025!E$1,1),_SBI[決済日],"&lt;"&amp;DATE(デイトレ集計2025!$B$1,デイトレ集計2025!E$1+1,1),_SBI[受渡金額/決済損益],"&lt;=0")</f>
        <v>0</v>
      </c>
      <c r="H73" s="83">
        <f ca="1">SUMIFS(_SBI[決済数量],_SBI[決済日],"&gt;="&amp;DATE(デイトレ集計2025!$B$1,デイトレ集計2025!H$1,1),_SBI[決済日],"&lt;"&amp;DATE(デイトレ集計2025!$B$1,デイトレ集計2025!H$1+1,1),_SBI[受渡金額/決済損益],"&lt;=0")</f>
        <v>0</v>
      </c>
      <c r="K73" s="83">
        <f ca="1">SUMIFS(_SBI[決済数量],_SBI[決済日],"&gt;="&amp;DATE(デイトレ集計2025!$B$1,デイトレ集計2025!K$1,1),_SBI[決済日],"&lt;"&amp;DATE(デイトレ集計2025!$B$1,デイトレ集計2025!K$1+1,1),_SBI[受渡金額/決済損益],"&lt;=0")</f>
        <v>0</v>
      </c>
      <c r="N73" s="83">
        <f ca="1">SUMIFS(_SBI[決済数量],_SBI[決済日],"&gt;="&amp;DATE(デイトレ集計2025!$B$1,デイトレ集計2025!N$1,1),_SBI[決済日],"&lt;"&amp;DATE(デイトレ集計2025!$B$1,デイトレ集計2025!N$1+1,1),_SBI[受渡金額/決済損益],"&lt;=0")</f>
        <v>0</v>
      </c>
      <c r="Q73" s="83">
        <f ca="1">SUMIFS(_SBI[決済数量],_SBI[決済日],"&gt;="&amp;DATE(デイトレ集計2025!$B$1,デイトレ集計2025!Q$1,1),_SBI[決済日],"&lt;"&amp;DATE(デイトレ集計2025!$B$1,デイトレ集計2025!Q$1+1,1),_SBI[受渡金額/決済損益],"&lt;=0")</f>
        <v>0</v>
      </c>
      <c r="T73" s="83">
        <f ca="1">SUMIFS(_SBI[決済数量],_SBI[決済日],"&gt;="&amp;DATE(デイトレ集計2025!$B$1,デイトレ集計2025!T$1,1),_SBI[決済日],"&lt;"&amp;DATE(デイトレ集計2025!$B$1,デイトレ集計2025!T$1+1,1),_SBI[受渡金額/決済損益],"&lt;=0")</f>
        <v>0</v>
      </c>
      <c r="W73" s="83">
        <f ca="1">SUMIFS(_SBI[決済数量],_SBI[決済日],"&gt;="&amp;DATE(デイトレ集計2025!$B$1,デイトレ集計2025!W$1,1),_SBI[決済日],"&lt;"&amp;DATE(デイトレ集計2025!$B$1,デイトレ集計2025!W$1+1,1),_SBI[受渡金額/決済損益],"&lt;=0")</f>
        <v>0</v>
      </c>
      <c r="Z73" s="83">
        <f ca="1">SUMIFS(_SBI[決済数量],_SBI[決済日],"&gt;="&amp;DATE(デイトレ集計2025!$B$1,デイトレ集計2025!Z$1,1),_SBI[決済日],"&lt;"&amp;DATE(デイトレ集計2025!$B$1,デイトレ集計2025!Z$1+1,1),_SBI[受渡金額/決済損益],"&lt;=0")</f>
        <v>0</v>
      </c>
      <c r="AC73" s="83">
        <f ca="1">SUMIFS(_SBI[決済数量],_SBI[決済日],"&gt;="&amp;DATE(デイトレ集計2025!$B$1,デイトレ集計2025!AC$1,1),_SBI[決済日],"&lt;"&amp;DATE(デイトレ集計2025!$B$1,デイトレ集計2025!AC$1+1,1),_SBI[受渡金額/決済損益],"&lt;=0")</f>
        <v>0</v>
      </c>
      <c r="AF73" s="83">
        <f ca="1">SUMIFS(_SBI[決済数量],_SBI[決済日],"&gt;="&amp;DATE(デイトレ集計2025!$B$1,デイトレ集計2025!AF$1,1),_SBI[決済日],"&lt;"&amp;DATE(デイトレ集計2025!$B$1,デイトレ集計2025!AF$1+1,1),_SBI[受渡金額/決済損益],"&lt;=0")</f>
        <v>0</v>
      </c>
      <c r="AI73" s="83">
        <f ca="1">SUMIFS(_SBI[決済数量],_SBI[決済日],"&gt;="&amp;DATE(デイトレ集計2025!$B$1,デイトレ集計2025!AI$1,1),_SBI[決済日],"&lt;"&amp;DATE(デイトレ集計2025!$B$1,デイトレ集計2025!AI$1+1,1),_SBI[受渡金額/決済損益],"&lt;=0")</f>
        <v>0</v>
      </c>
      <c r="AL73" s="83">
        <f ca="1">SUMIFS(_SBI[決済数量],_SBI[決済日],"&gt;="&amp;DATE(デイトレ集計2025!$B$1,デイトレ集計2025!AL$1,1),_SBI[決済日],"&lt;"&amp;DATE(デイトレ集計2025!$B$1,デイトレ集計2025!AL$1+1,1),_SBI[受渡金額/決済損益],"&lt;=0")</f>
        <v>0</v>
      </c>
    </row>
    <row r="74" spans="1:38" x14ac:dyDescent="0.4">
      <c r="A74" s="82" t="s">
        <v>4</v>
      </c>
    </row>
    <row r="75" spans="1:38" x14ac:dyDescent="0.4">
      <c r="A75" s="56" t="s">
        <v>5</v>
      </c>
      <c r="E75" s="83">
        <f ca="1">COUNTIFS(_SBI[決済日],"&gt;="&amp;DATE(デイトレ集計2025!$B$1,デイトレ集計2025!E$1,1),_SBI[決済日],"&lt;"&amp;DATE(デイトレ集計2025!$B$1,デイトレ集計2025!E$1+1,1),_SBI[受渡金額/決済損益],"&gt;0")</f>
        <v>1</v>
      </c>
      <c r="H75" s="83">
        <f ca="1">COUNTIFS(_SBI[決済日],"&gt;="&amp;DATE(デイトレ集計2025!$B$1,デイトレ集計2025!H$1,1),_SBI[決済日],"&lt;"&amp;DATE(デイトレ集計2025!$B$1,デイトレ集計2025!H$1+1,1),_SBI[受渡金額/決済損益],"&gt;0")</f>
        <v>0</v>
      </c>
      <c r="K75" s="83">
        <f ca="1">COUNTIFS(_SBI[決済日],"&gt;="&amp;DATE(デイトレ集計2025!$B$1,デイトレ集計2025!K$1,1),_SBI[決済日],"&lt;"&amp;DATE(デイトレ集計2025!$B$1,デイトレ集計2025!K$1+1,1),_SBI[受渡金額/決済損益],"&gt;0")</f>
        <v>0</v>
      </c>
      <c r="N75" s="83">
        <f ca="1">COUNTIFS(_SBI[決済日],"&gt;="&amp;DATE(デイトレ集計2025!$B$1,デイトレ集計2025!N$1,1),_SBI[決済日],"&lt;"&amp;DATE(デイトレ集計2025!$B$1,デイトレ集計2025!N$1+1,1),_SBI[受渡金額/決済損益],"&gt;0")</f>
        <v>0</v>
      </c>
      <c r="Q75" s="83">
        <f ca="1">COUNTIFS(_SBI[決済日],"&gt;="&amp;DATE(デイトレ集計2025!$B$1,デイトレ集計2025!Q$1,1),_SBI[決済日],"&lt;"&amp;DATE(デイトレ集計2025!$B$1,デイトレ集計2025!Q$1+1,1),_SBI[受渡金額/決済損益],"&gt;0")</f>
        <v>0</v>
      </c>
      <c r="T75" s="83">
        <f ca="1">COUNTIFS(_SBI[決済日],"&gt;="&amp;DATE(デイトレ集計2025!$B$1,デイトレ集計2025!T$1,1),_SBI[決済日],"&lt;"&amp;DATE(デイトレ集計2025!$B$1,デイトレ集計2025!T$1+1,1),_SBI[受渡金額/決済損益],"&gt;0")</f>
        <v>0</v>
      </c>
      <c r="W75" s="83">
        <f ca="1">COUNTIFS(_SBI[決済日],"&gt;="&amp;DATE(デイトレ集計2025!$B$1,デイトレ集計2025!W$1,1),_SBI[決済日],"&lt;"&amp;DATE(デイトレ集計2025!$B$1,デイトレ集計2025!W$1+1,1),_SBI[受渡金額/決済損益],"&gt;0")</f>
        <v>0</v>
      </c>
      <c r="Z75" s="83">
        <f ca="1">COUNTIFS(_SBI[決済日],"&gt;="&amp;DATE(デイトレ集計2025!$B$1,デイトレ集計2025!Z$1,1),_SBI[決済日],"&lt;"&amp;DATE(デイトレ集計2025!$B$1,デイトレ集計2025!Z$1+1,1),_SBI[受渡金額/決済損益],"&gt;0")</f>
        <v>0</v>
      </c>
      <c r="AC75" s="83">
        <f ca="1">COUNTIFS(_SBI[決済日],"&gt;="&amp;DATE(デイトレ集計2025!$B$1,デイトレ集計2025!AC$1,1),_SBI[決済日],"&lt;"&amp;DATE(デイトレ集計2025!$B$1,デイトレ集計2025!AC$1+1,1),_SBI[受渡金額/決済損益],"&gt;0")</f>
        <v>0</v>
      </c>
      <c r="AF75" s="83">
        <f ca="1">COUNTIFS(_SBI[決済日],"&gt;="&amp;DATE(デイトレ集計2025!$B$1,デイトレ集計2025!AF$1,1),_SBI[決済日],"&lt;"&amp;DATE(デイトレ集計2025!$B$1,デイトレ集計2025!AF$1+1,1),_SBI[受渡金額/決済損益],"&gt;0")</f>
        <v>0</v>
      </c>
      <c r="AI75" s="83">
        <f ca="1">COUNTIFS(_SBI[決済日],"&gt;="&amp;DATE(デイトレ集計2025!$B$1,デイトレ集計2025!AI$1,1),_SBI[決済日],"&lt;"&amp;DATE(デイトレ集計2025!$B$1,デイトレ集計2025!AI$1+1,1),_SBI[受渡金額/決済損益],"&gt;0")</f>
        <v>0</v>
      </c>
      <c r="AL75" s="83">
        <f ca="1">COUNTIFS(_SBI[決済日],"&gt;="&amp;DATE(デイトレ集計2025!$B$1,デイトレ集計2025!AL$1,1),_SBI[決済日],"&lt;"&amp;DATE(デイトレ集計2025!$B$1,デイトレ集計2025!AL$1+1,1),_SBI[受渡金額/決済損益],"&gt;0")</f>
        <v>0</v>
      </c>
    </row>
    <row r="76" spans="1:38" x14ac:dyDescent="0.4">
      <c r="A76" s="56" t="s">
        <v>6</v>
      </c>
      <c r="E76" s="83">
        <f ca="1">COUNTIFS(_SBI[決済日],"&gt;="&amp;DATE(デイトレ集計2025!$B$1,デイトレ集計2025!E$1,1),_SBI[決済日],"&lt;"&amp;DATE(デイトレ集計2025!$B$1,デイトレ集計2025!E$1+1,1),_SBI[受渡金額/決済損益],"&lt;=0")</f>
        <v>0</v>
      </c>
      <c r="H76" s="83">
        <f ca="1">COUNTIFS(_SBI[決済日],"&gt;="&amp;DATE(デイトレ集計2025!$B$1,デイトレ集計2025!H$1,1),_SBI[決済日],"&lt;"&amp;DATE(デイトレ集計2025!$B$1,デイトレ集計2025!H$1+1,1),_SBI[受渡金額/決済損益],"&lt;=0")</f>
        <v>0</v>
      </c>
      <c r="K76" s="83">
        <f ca="1">COUNTIFS(_SBI[決済日],"&gt;="&amp;DATE(デイトレ集計2025!$B$1,デイトレ集計2025!K$1,1),_SBI[決済日],"&lt;"&amp;DATE(デイトレ集計2025!$B$1,デイトレ集計2025!K$1+1,1),_SBI[受渡金額/決済損益],"&lt;=0")</f>
        <v>0</v>
      </c>
      <c r="N76" s="83">
        <f ca="1">COUNTIFS(_SBI[決済日],"&gt;="&amp;DATE(デイトレ集計2025!$B$1,デイトレ集計2025!N$1,1),_SBI[決済日],"&lt;"&amp;DATE(デイトレ集計2025!$B$1,デイトレ集計2025!N$1+1,1),_SBI[受渡金額/決済損益],"&lt;=0")</f>
        <v>0</v>
      </c>
      <c r="Q76" s="83">
        <f ca="1">COUNTIFS(_SBI[決済日],"&gt;="&amp;DATE(デイトレ集計2025!$B$1,デイトレ集計2025!Q$1,1),_SBI[決済日],"&lt;"&amp;DATE(デイトレ集計2025!$B$1,デイトレ集計2025!Q$1+1,1),_SBI[受渡金額/決済損益],"&lt;=0")</f>
        <v>0</v>
      </c>
      <c r="T76" s="83">
        <f ca="1">COUNTIFS(_SBI[決済日],"&gt;="&amp;DATE(デイトレ集計2025!$B$1,デイトレ集計2025!T$1,1),_SBI[決済日],"&lt;"&amp;DATE(デイトレ集計2025!$B$1,デイトレ集計2025!T$1+1,1),_SBI[受渡金額/決済損益],"&lt;=0")</f>
        <v>0</v>
      </c>
      <c r="W76" s="83">
        <f ca="1">COUNTIFS(_SBI[決済日],"&gt;="&amp;DATE(デイトレ集計2025!$B$1,デイトレ集計2025!W$1,1),_SBI[決済日],"&lt;"&amp;DATE(デイトレ集計2025!$B$1,デイトレ集計2025!W$1+1,1),_SBI[受渡金額/決済損益],"&lt;=0")</f>
        <v>0</v>
      </c>
      <c r="Z76" s="83">
        <f ca="1">COUNTIFS(_SBI[決済日],"&gt;="&amp;DATE(デイトレ集計2025!$B$1,デイトレ集計2025!Z$1,1),_SBI[決済日],"&lt;"&amp;DATE(デイトレ集計2025!$B$1,デイトレ集計2025!Z$1+1,1),_SBI[受渡金額/決済損益],"&lt;=0")</f>
        <v>0</v>
      </c>
      <c r="AC76" s="83">
        <f ca="1">COUNTIFS(_SBI[決済日],"&gt;="&amp;DATE(デイトレ集計2025!$B$1,デイトレ集計2025!AC$1,1),_SBI[決済日],"&lt;"&amp;DATE(デイトレ集計2025!$B$1,デイトレ集計2025!AC$1+1,1),_SBI[受渡金額/決済損益],"&lt;=0")</f>
        <v>0</v>
      </c>
      <c r="AF76" s="83">
        <f ca="1">COUNTIFS(_SBI[決済日],"&gt;="&amp;DATE(デイトレ集計2025!$B$1,デイトレ集計2025!AF$1,1),_SBI[決済日],"&lt;"&amp;DATE(デイトレ集計2025!$B$1,デイトレ集計2025!AF$1+1,1),_SBI[受渡金額/決済損益],"&lt;=0")</f>
        <v>0</v>
      </c>
      <c r="AI76" s="83">
        <f ca="1">COUNTIFS(_SBI[決済日],"&gt;="&amp;DATE(デイトレ集計2025!$B$1,デイトレ集計2025!AI$1,1),_SBI[決済日],"&lt;"&amp;DATE(デイトレ集計2025!$B$1,デイトレ集計2025!AI$1+1,1),_SBI[受渡金額/決済損益],"&lt;=0")</f>
        <v>0</v>
      </c>
      <c r="AL76" s="83">
        <f ca="1">COUNTIFS(_SBI[決済日],"&gt;="&amp;DATE(デイトレ集計2025!$B$1,デイトレ集計2025!AL$1,1),_SBI[決済日],"&lt;"&amp;DATE(デイトレ集計2025!$B$1,デイトレ集計2025!AL$1+1,1),_SBI[受渡金額/決済損益],"&lt;=0")</f>
        <v>0</v>
      </c>
    </row>
  </sheetData>
  <phoneticPr fontId="2"/>
  <conditionalFormatting sqref="C18:C48 F18:F48 I18:I48 L18:L48 O18:O48 R18:R48 U18:U48 X18:X48 AA18:AA48 AD18:AD48 AG18:AG48 AJ18:AJ48">
    <cfRule type="expression" dxfId="27" priority="4">
      <formula>INDIRECT("R"&amp;ROW()&amp;"C"&amp;E$50,FALSE)&lt;0</formula>
    </cfRule>
    <cfRule type="expression" dxfId="26" priority="5">
      <formula>INDIRECT("R"&amp;ROW()&amp;"C"&amp;E$50,FALSE)&gt;0</formula>
    </cfRule>
  </conditionalFormatting>
  <conditionalFormatting sqref="D18:D48 G18:G48 J18:J48 M18:M48 P18:P48 S18:S48 V18:V48 Y18:Y48 AB18:AB48 AE18:AE48 AH18:AH48 AK18:AK48">
    <cfRule type="expression" dxfId="25" priority="6">
      <formula>INDIRECT("R"&amp;ROW()&amp;"C"&amp;E$51,FALSE)&lt;0</formula>
    </cfRule>
    <cfRule type="expression" dxfId="24" priority="7">
      <formula>INDIRECT("R"&amp;ROW()&amp;"C"&amp;E$51,FALSE)&gt;0</formula>
    </cfRule>
  </conditionalFormatting>
  <conditionalFormatting sqref="E18:E48 H18:H48 K18:K48 N18:N48 Q18:Q48 T18:T48 W18:W48 Z18:Z48 AC18:AC48 AF18:AF48 AI18:AI48 AL18:AL48">
    <cfRule type="containsBlanks" dxfId="23" priority="1" stopIfTrue="1">
      <formula>LEN(TRIM(E18))=0</formula>
    </cfRule>
    <cfRule type="expression" dxfId="22" priority="2" stopIfTrue="1">
      <formula>E18&lt;0</formula>
    </cfRule>
    <cfRule type="expression" dxfId="21" priority="3" stopIfTrue="1">
      <formula>E18&gt;0</formula>
    </cfRule>
  </conditionalFormatting>
  <pageMargins left="0.7" right="0.7" top="0.75" bottom="0.75" header="0.3" footer="0.3"/>
  <pageSetup paperSize="9" orientation="portrait" horizontalDpi="4294967293"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00D58-1BAB-432F-966E-64AD5F709CD2}">
  <dimension ref="A1:CL76"/>
  <sheetViews>
    <sheetView showGridLines="0" zoomScaleNormal="100" workbookViewId="0">
      <selection activeCell="AL18" sqref="AL18:AL48"/>
    </sheetView>
  </sheetViews>
  <sheetFormatPr defaultRowHeight="18.75" x14ac:dyDescent="0.4"/>
  <cols>
    <col min="1" max="1" width="25" style="52" customWidth="1"/>
    <col min="2" max="2" width="12.625" style="52" customWidth="1"/>
    <col min="3" max="4" width="0.875" style="52" customWidth="1"/>
    <col min="5" max="5" width="11.625" style="52" customWidth="1"/>
    <col min="6" max="7" width="0.875" style="52" customWidth="1"/>
    <col min="8" max="8" width="11.625" style="52" customWidth="1"/>
    <col min="9" max="10" width="0.875" style="52" customWidth="1"/>
    <col min="11" max="11" width="11.625" style="52" customWidth="1"/>
    <col min="12" max="13" width="0.875" style="52" customWidth="1"/>
    <col min="14" max="14" width="11.625" style="52" customWidth="1"/>
    <col min="15" max="16" width="0.875" style="52" customWidth="1"/>
    <col min="17" max="17" width="11.625" style="52" customWidth="1"/>
    <col min="18" max="19" width="0.875" style="52" customWidth="1"/>
    <col min="20" max="20" width="11.625" style="52" customWidth="1"/>
    <col min="21" max="22" width="0.875" style="52" customWidth="1"/>
    <col min="23" max="23" width="11.625" style="52" customWidth="1"/>
    <col min="24" max="25" width="0.875" style="52" customWidth="1"/>
    <col min="26" max="26" width="11.625" style="52" customWidth="1"/>
    <col min="27" max="28" width="0.875" style="52" customWidth="1"/>
    <col min="29" max="29" width="11.625" style="52" customWidth="1"/>
    <col min="30" max="31" width="0.875" style="52" customWidth="1"/>
    <col min="32" max="32" width="11.625" style="52" customWidth="1"/>
    <col min="33" max="34" width="0.875" style="52" customWidth="1"/>
    <col min="35" max="35" width="11.625" style="52" customWidth="1"/>
    <col min="36" max="37" width="0.875" style="52" customWidth="1"/>
    <col min="38" max="38" width="11.625" style="52" customWidth="1"/>
    <col min="39" max="39" width="9" style="52"/>
    <col min="40" max="43" width="9.125" style="52" bestFit="1" customWidth="1"/>
    <col min="44" max="50" width="9.75" style="52" bestFit="1" customWidth="1"/>
    <col min="51" max="51" width="9.625" style="52" bestFit="1" customWidth="1"/>
    <col min="52" max="52" width="9" style="52"/>
    <col min="53" max="56" width="9.125" style="52" bestFit="1" customWidth="1"/>
    <col min="57" max="57" width="9.75" style="52" bestFit="1" customWidth="1"/>
    <col min="58" max="58" width="9.125" style="52" bestFit="1" customWidth="1"/>
    <col min="59" max="59" width="9.75" style="52" bestFit="1" customWidth="1"/>
    <col min="60" max="62" width="9.625" style="52" bestFit="1" customWidth="1"/>
    <col min="63" max="64" width="9.125" style="52" bestFit="1" customWidth="1"/>
    <col min="65" max="65" width="9" style="52"/>
    <col min="66" max="71" width="9.125" style="52" bestFit="1" customWidth="1"/>
    <col min="72" max="72" width="10.125" style="52" bestFit="1" customWidth="1"/>
    <col min="73" max="73" width="10.25" style="52" bestFit="1" customWidth="1"/>
    <col min="74" max="75" width="10.125" style="52" bestFit="1" customWidth="1"/>
    <col min="76" max="77" width="9.125" style="52" bestFit="1" customWidth="1"/>
    <col min="78" max="78" width="9" style="52"/>
    <col min="79" max="82" width="9.125" style="52" bestFit="1" customWidth="1"/>
    <col min="83" max="83" width="9.625" style="52" bestFit="1" customWidth="1"/>
    <col min="84" max="84" width="9.125" style="52" bestFit="1" customWidth="1"/>
    <col min="85" max="86" width="9.75" style="52" bestFit="1" customWidth="1"/>
    <col min="87" max="87" width="9.5" style="52" bestFit="1" customWidth="1"/>
    <col min="88" max="88" width="9.625" style="52" bestFit="1" customWidth="1"/>
    <col min="89" max="90" width="9.125" style="52" bestFit="1" customWidth="1"/>
    <col min="91" max="16384" width="9" style="52"/>
  </cols>
  <sheetData>
    <row r="1" spans="1:90" ht="19.5" thickBot="1" x14ac:dyDescent="0.45">
      <c r="A1" s="45" t="s">
        <v>0</v>
      </c>
      <c r="B1" s="46" cm="1">
        <f t="array" aca="1" ref="B1" ca="1">VALUE(RIGHT(CELL("filename",A1),4))</f>
        <v>2024</v>
      </c>
      <c r="C1" s="47"/>
      <c r="D1" s="48"/>
      <c r="E1" s="49">
        <v>1</v>
      </c>
      <c r="F1" s="50"/>
      <c r="G1" s="51"/>
      <c r="H1" s="49">
        <v>2</v>
      </c>
      <c r="I1" s="50"/>
      <c r="J1" s="51"/>
      <c r="K1" s="49">
        <v>3</v>
      </c>
      <c r="L1" s="50"/>
      <c r="M1" s="51"/>
      <c r="N1" s="49">
        <v>4</v>
      </c>
      <c r="O1" s="50"/>
      <c r="P1" s="51"/>
      <c r="Q1" s="49">
        <v>5</v>
      </c>
      <c r="R1" s="51"/>
      <c r="S1" s="51"/>
      <c r="T1" s="49">
        <v>6</v>
      </c>
      <c r="U1" s="51"/>
      <c r="V1" s="51"/>
      <c r="W1" s="49">
        <v>7</v>
      </c>
      <c r="X1" s="50"/>
      <c r="Y1" s="51"/>
      <c r="Z1" s="49">
        <v>8</v>
      </c>
      <c r="AA1" s="50"/>
      <c r="AB1" s="51"/>
      <c r="AC1" s="49">
        <v>9</v>
      </c>
      <c r="AD1" s="50"/>
      <c r="AE1" s="51"/>
      <c r="AF1" s="49">
        <v>10</v>
      </c>
      <c r="AG1" s="50"/>
      <c r="AH1" s="51"/>
      <c r="AI1" s="49">
        <v>11</v>
      </c>
      <c r="AJ1" s="50"/>
      <c r="AK1" s="51"/>
      <c r="AL1" s="51">
        <v>12</v>
      </c>
      <c r="AN1" s="52" t="s">
        <v>30</v>
      </c>
      <c r="BA1" s="52" t="s">
        <v>31</v>
      </c>
      <c r="BN1" s="52" t="s">
        <v>32</v>
      </c>
      <c r="CA1" s="52" t="s">
        <v>33</v>
      </c>
    </row>
    <row r="2" spans="1:90" ht="19.5" thickTop="1" x14ac:dyDescent="0.4">
      <c r="A2" s="44">
        <v>90000</v>
      </c>
      <c r="B2" s="53">
        <f ca="1">B15/A2</f>
        <v>56.111111111111114</v>
      </c>
      <c r="C2" s="54"/>
      <c r="D2" s="54"/>
      <c r="E2" s="55"/>
      <c r="F2" s="54"/>
      <c r="G2" s="54"/>
      <c r="H2" s="55"/>
      <c r="I2" s="54"/>
      <c r="J2" s="54"/>
      <c r="K2" s="55"/>
      <c r="L2" s="54"/>
      <c r="M2" s="54"/>
      <c r="N2" s="55"/>
      <c r="O2" s="54"/>
      <c r="P2" s="54"/>
      <c r="Q2" s="55"/>
      <c r="R2" s="54"/>
      <c r="S2" s="54"/>
      <c r="T2" s="55"/>
      <c r="U2" s="54"/>
      <c r="V2" s="54"/>
      <c r="W2" s="55"/>
      <c r="X2" s="54"/>
      <c r="Y2" s="54"/>
      <c r="Z2" s="55"/>
      <c r="AA2" s="54"/>
      <c r="AB2" s="54"/>
      <c r="AC2" s="55"/>
      <c r="AD2" s="54"/>
      <c r="AE2" s="54"/>
      <c r="AF2" s="55"/>
      <c r="AG2" s="54"/>
      <c r="AH2" s="54"/>
      <c r="AI2" s="55"/>
      <c r="AJ2" s="54"/>
      <c r="AK2" s="54"/>
      <c r="AL2" s="54"/>
      <c r="AN2" s="56" t="s">
        <v>18</v>
      </c>
      <c r="BA2" s="56" t="s">
        <v>20</v>
      </c>
    </row>
    <row r="3" spans="1:90" x14ac:dyDescent="0.4">
      <c r="A3" s="57">
        <f>ROUNDUP(A2/12*1.3,-4)</f>
        <v>10000</v>
      </c>
      <c r="B3" s="58">
        <f ca="1">COUNTIFS(C3:AL3,"&gt;1")/12</f>
        <v>8.3333333333333329E-2</v>
      </c>
      <c r="C3" s="2"/>
      <c r="D3" s="2"/>
      <c r="E3" s="59">
        <f ca="1">E15/$A$3</f>
        <v>505</v>
      </c>
      <c r="F3" s="2"/>
      <c r="G3" s="2"/>
      <c r="H3" s="59">
        <f ca="1">H15/$A$3</f>
        <v>0</v>
      </c>
      <c r="I3" s="2"/>
      <c r="J3" s="2"/>
      <c r="K3" s="59">
        <f ca="1">K15/$A$3</f>
        <v>0</v>
      </c>
      <c r="L3" s="2"/>
      <c r="M3" s="2"/>
      <c r="N3" s="59">
        <f ca="1">N15/$A$3</f>
        <v>0</v>
      </c>
      <c r="O3" s="2"/>
      <c r="P3" s="2"/>
      <c r="Q3" s="59">
        <f ca="1">Q15/$A$3</f>
        <v>0</v>
      </c>
      <c r="R3" s="2"/>
      <c r="S3" s="2"/>
      <c r="T3" s="59">
        <f ca="1">T15/$A$3</f>
        <v>0</v>
      </c>
      <c r="U3" s="2"/>
      <c r="V3" s="2"/>
      <c r="W3" s="59">
        <f ca="1">W15/$A$3</f>
        <v>0</v>
      </c>
      <c r="X3" s="2"/>
      <c r="Y3" s="2"/>
      <c r="Z3" s="59">
        <f ca="1">Z15/$A$3</f>
        <v>0</v>
      </c>
      <c r="AA3" s="2"/>
      <c r="AB3" s="2"/>
      <c r="AC3" s="59">
        <f ca="1">AC15/$A$3</f>
        <v>0</v>
      </c>
      <c r="AD3" s="2"/>
      <c r="AE3" s="2"/>
      <c r="AF3" s="59">
        <f ca="1">AF15/$A$3</f>
        <v>0</v>
      </c>
      <c r="AG3" s="2"/>
      <c r="AH3" s="2"/>
      <c r="AI3" s="59">
        <f ca="1">AI15/$A$3</f>
        <v>0</v>
      </c>
      <c r="AJ3" s="2"/>
      <c r="AK3" s="2"/>
      <c r="AL3" s="59">
        <f ca="1">AL15/$A$3</f>
        <v>0</v>
      </c>
      <c r="AN3" s="34" t="s">
        <v>19</v>
      </c>
      <c r="BA3" s="34" t="s">
        <v>21</v>
      </c>
    </row>
    <row r="4" spans="1:90" x14ac:dyDescent="0.4">
      <c r="A4" s="60">
        <f ca="1">ROUNDUP(A2/COUNT(C18:AL48)*1.3,-3)</f>
        <v>1000</v>
      </c>
      <c r="B4" s="61">
        <f ca="1">SUM(C4:AL4)</f>
        <v>1</v>
      </c>
      <c r="C4" s="2"/>
      <c r="D4" s="2"/>
      <c r="E4" s="62">
        <f ca="1">COUNTIFS(E$18:E$48,"&gt;"&amp;$A$4)</f>
        <v>1</v>
      </c>
      <c r="F4" s="2"/>
      <c r="G4" s="2"/>
      <c r="H4" s="62">
        <f ca="1">COUNTIFS(H$18:H$48,"&gt;"&amp;$A$4)</f>
        <v>0</v>
      </c>
      <c r="I4" s="2"/>
      <c r="J4" s="2"/>
      <c r="K4" s="62">
        <f ca="1">COUNTIFS(K$18:K$48,"&gt;"&amp;$A$4)</f>
        <v>0</v>
      </c>
      <c r="L4" s="2"/>
      <c r="M4" s="2"/>
      <c r="N4" s="62">
        <f ca="1">COUNTIFS(N$18:N$48,"&gt;"&amp;$A$4)</f>
        <v>0</v>
      </c>
      <c r="O4" s="2"/>
      <c r="P4" s="2"/>
      <c r="Q4" s="62">
        <f ca="1">COUNTIFS(Q$18:Q$48,"&gt;"&amp;$A$4)</f>
        <v>0</v>
      </c>
      <c r="R4" s="2"/>
      <c r="S4" s="2"/>
      <c r="T4" s="62">
        <f ca="1">COUNTIFS(T$18:T$48,"&gt;"&amp;$A$4)</f>
        <v>0</v>
      </c>
      <c r="U4" s="2"/>
      <c r="V4" s="2"/>
      <c r="W4" s="62">
        <f ca="1">COUNTIFS(W$18:W$48,"&gt;"&amp;$A$4)</f>
        <v>0</v>
      </c>
      <c r="X4" s="2"/>
      <c r="Y4" s="2"/>
      <c r="Z4" s="62">
        <f ca="1">COUNTIFS(Z$18:Z$48,"&gt;"&amp;$A$4)</f>
        <v>0</v>
      </c>
      <c r="AA4" s="2"/>
      <c r="AB4" s="2"/>
      <c r="AC4" s="62">
        <f ca="1">COUNTIFS(AC$18:AC$48,"&gt;"&amp;$A$4)</f>
        <v>0</v>
      </c>
      <c r="AD4" s="2"/>
      <c r="AE4" s="2"/>
      <c r="AF4" s="62">
        <f ca="1">COUNTIFS(AF$18:AF$48,"&gt;"&amp;$A$4)</f>
        <v>0</v>
      </c>
      <c r="AG4" s="2"/>
      <c r="AH4" s="2"/>
      <c r="AI4" s="62">
        <f ca="1">COUNTIFS(AI$18:AI$48,"&gt;"&amp;$A$4)</f>
        <v>0</v>
      </c>
      <c r="AJ4" s="2"/>
      <c r="AK4" s="2"/>
      <c r="AL4" s="62">
        <f ca="1">COUNTIFS(AL$18:AL$48,"&gt;"&amp;$A$4)</f>
        <v>0</v>
      </c>
      <c r="AN4" s="34" t="s">
        <v>17</v>
      </c>
      <c r="BA4" s="34" t="s">
        <v>22</v>
      </c>
    </row>
    <row r="5" spans="1:90" x14ac:dyDescent="0.4">
      <c r="A5" s="3" t="s">
        <v>35</v>
      </c>
      <c r="B5" s="58">
        <f ca="1">B4/COUNT(E18:AL48)</f>
        <v>4.0816326530612249E-3</v>
      </c>
      <c r="C5" s="2"/>
      <c r="D5" s="2"/>
      <c r="E5" s="58">
        <f ca="1">E4/COUNT(E18:E48)</f>
        <v>5.2631578947368418E-2</v>
      </c>
      <c r="F5" s="2"/>
      <c r="G5" s="2"/>
      <c r="H5" s="58">
        <f ca="1">H4/COUNT(H18:H48)</f>
        <v>0</v>
      </c>
      <c r="I5" s="2"/>
      <c r="J5" s="2"/>
      <c r="K5" s="58">
        <f ca="1">K4/COUNT(K18:K48)</f>
        <v>0</v>
      </c>
      <c r="L5" s="2"/>
      <c r="M5" s="2"/>
      <c r="N5" s="58">
        <f ca="1">N4/COUNT(N18:N48)</f>
        <v>0</v>
      </c>
      <c r="O5" s="2"/>
      <c r="P5" s="2"/>
      <c r="Q5" s="58">
        <f ca="1">Q4/COUNT(Q18:Q48)</f>
        <v>0</v>
      </c>
      <c r="R5" s="2"/>
      <c r="S5" s="2"/>
      <c r="T5" s="58">
        <f ca="1">T4/COUNT(T18:T48)</f>
        <v>0</v>
      </c>
      <c r="U5" s="2"/>
      <c r="V5" s="2"/>
      <c r="W5" s="58">
        <f ca="1">W4/COUNT(W18:W48)</f>
        <v>0</v>
      </c>
      <c r="X5" s="2"/>
      <c r="Y5" s="2"/>
      <c r="Z5" s="58">
        <f ca="1">Z4/COUNT(Z18:Z48)</f>
        <v>0</v>
      </c>
      <c r="AA5" s="2"/>
      <c r="AB5" s="2"/>
      <c r="AC5" s="58">
        <f ca="1">AC4/COUNT(AC18:AC48)</f>
        <v>0</v>
      </c>
      <c r="AD5" s="2"/>
      <c r="AE5" s="2"/>
      <c r="AF5" s="58">
        <f ca="1">AF4/COUNT(AF18:AF48)</f>
        <v>0</v>
      </c>
      <c r="AG5" s="2"/>
      <c r="AH5" s="2"/>
      <c r="AI5" s="58">
        <f ca="1">AI4/COUNT(AI18:AI48)</f>
        <v>0</v>
      </c>
      <c r="AJ5" s="2"/>
      <c r="AK5" s="2"/>
      <c r="AL5" s="58">
        <f ca="1">AL4/COUNT(AL18:AL48)</f>
        <v>0</v>
      </c>
    </row>
    <row r="6" spans="1:90" ht="19.5" thickBot="1" x14ac:dyDescent="0.45">
      <c r="A6" s="7" t="s">
        <v>34</v>
      </c>
      <c r="B6" s="63">
        <f ca="1">SUM(C6:AL6)</f>
        <v>0</v>
      </c>
      <c r="C6" s="2"/>
      <c r="D6" s="2"/>
      <c r="E6" s="63">
        <f ca="1">COUNTIFS(E18:E48,"&lt;0")</f>
        <v>0</v>
      </c>
      <c r="F6" s="2"/>
      <c r="G6" s="2"/>
      <c r="H6" s="63">
        <f ca="1">COUNTIFS(H18:H48,"&lt;0")</f>
        <v>0</v>
      </c>
      <c r="I6" s="2"/>
      <c r="J6" s="2"/>
      <c r="K6" s="63">
        <f ca="1">COUNTIFS(K18:K48,"&lt;0")</f>
        <v>0</v>
      </c>
      <c r="L6" s="2"/>
      <c r="M6" s="2"/>
      <c r="N6" s="63">
        <f ca="1">COUNTIFS(N18:N48,"&lt;0")</f>
        <v>0</v>
      </c>
      <c r="O6" s="2"/>
      <c r="P6" s="2"/>
      <c r="Q6" s="63">
        <f ca="1">COUNTIFS(Q18:Q48,"&lt;0")</f>
        <v>0</v>
      </c>
      <c r="R6" s="2"/>
      <c r="S6" s="2"/>
      <c r="T6" s="63">
        <f ca="1">COUNTIFS(T18:T48,"&lt;0")</f>
        <v>0</v>
      </c>
      <c r="U6" s="2"/>
      <c r="V6" s="2"/>
      <c r="W6" s="63">
        <f ca="1">COUNTIFS(W18:W48,"&lt;0")</f>
        <v>0</v>
      </c>
      <c r="X6" s="2"/>
      <c r="Y6" s="2"/>
      <c r="Z6" s="63">
        <f ca="1">COUNTIFS(Z18:Z48,"&lt;0")</f>
        <v>0</v>
      </c>
      <c r="AA6" s="2"/>
      <c r="AB6" s="2"/>
      <c r="AC6" s="63">
        <f ca="1">COUNTIFS(AC18:AC48,"&lt;0")</f>
        <v>0</v>
      </c>
      <c r="AD6" s="2"/>
      <c r="AE6" s="2"/>
      <c r="AF6" s="63">
        <f ca="1">COUNTIFS(AF18:AF48,"&lt;0")</f>
        <v>0</v>
      </c>
      <c r="AG6" s="2"/>
      <c r="AH6" s="2"/>
      <c r="AI6" s="63">
        <f ca="1">COUNTIFS(AI18:AI48,"&lt;0")</f>
        <v>0</v>
      </c>
      <c r="AJ6" s="2"/>
      <c r="AK6" s="2"/>
      <c r="AL6" s="63">
        <f ca="1">COUNTIFS(AL18:AL48,"&lt;0")</f>
        <v>0</v>
      </c>
    </row>
    <row r="7" spans="1:90" ht="19.5" thickTop="1" x14ac:dyDescent="0.4">
      <c r="A7" s="9" t="s">
        <v>1</v>
      </c>
      <c r="B7" s="64" t="e">
        <f t="shared" ref="B7" ca="1" si="0">B8/-B9</f>
        <v>#VALUE!</v>
      </c>
      <c r="C7" s="65"/>
      <c r="D7" s="66"/>
      <c r="E7" s="67" t="str">
        <f ca="1">IFERROR(E8/E9*-1,"")</f>
        <v/>
      </c>
      <c r="F7" s="65"/>
      <c r="G7" s="66"/>
      <c r="H7" s="67" t="str">
        <f ca="1">IFERROR(H8/H9*-1,"")</f>
        <v/>
      </c>
      <c r="I7" s="65"/>
      <c r="J7" s="66"/>
      <c r="K7" s="67" t="str">
        <f ca="1">IFERROR(K8/K9*-1,"")</f>
        <v/>
      </c>
      <c r="L7" s="65"/>
      <c r="M7" s="66"/>
      <c r="N7" s="67" t="str">
        <f ca="1">IFERROR(N8/N9*-1,"")</f>
        <v/>
      </c>
      <c r="O7" s="65"/>
      <c r="P7" s="66"/>
      <c r="Q7" s="67" t="str">
        <f ca="1">IFERROR(Q8/Q9*-1,"")</f>
        <v/>
      </c>
      <c r="R7" s="66"/>
      <c r="S7" s="66"/>
      <c r="T7" s="67" t="str">
        <f ca="1">IFERROR(T8/T9*-1,"")</f>
        <v/>
      </c>
      <c r="U7" s="66"/>
      <c r="V7" s="66"/>
      <c r="W7" s="67" t="str">
        <f ca="1">IFERROR(W8/W9*-1,"")</f>
        <v/>
      </c>
      <c r="X7" s="65"/>
      <c r="Y7" s="66"/>
      <c r="Z7" s="67" t="str">
        <f ca="1">IFERROR(Z8/Z9*-1,"")</f>
        <v/>
      </c>
      <c r="AA7" s="65"/>
      <c r="AB7" s="66"/>
      <c r="AC7" s="67" t="str">
        <f ca="1">IFERROR(AC8/AC9*-1,"")</f>
        <v/>
      </c>
      <c r="AD7" s="65"/>
      <c r="AE7" s="66"/>
      <c r="AF7" s="67" t="str">
        <f ca="1">IFERROR(AF8/AF9*-1,"")</f>
        <v/>
      </c>
      <c r="AG7" s="65"/>
      <c r="AH7" s="66"/>
      <c r="AI7" s="67" t="str">
        <f ca="1">IFERROR(AI8/AI9*-1,"")</f>
        <v/>
      </c>
      <c r="AJ7" s="65"/>
      <c r="AK7" s="66"/>
      <c r="AL7" s="67" t="str">
        <f ca="1">IFERROR(AL8/AL9*-1,"")</f>
        <v/>
      </c>
    </row>
    <row r="8" spans="1:90" s="2" customFormat="1" ht="15.75" x14ac:dyDescent="0.4">
      <c r="A8" s="3" t="s">
        <v>2</v>
      </c>
      <c r="B8" s="12">
        <f ca="1">IFERROR(B70/B71,"")</f>
        <v>505</v>
      </c>
      <c r="C8" s="13"/>
      <c r="D8" s="30"/>
      <c r="E8" s="28">
        <f ca="1">IFERROR(E70/E71,"")</f>
        <v>505</v>
      </c>
      <c r="F8" s="13"/>
      <c r="G8" s="30"/>
      <c r="H8" s="28" t="str">
        <f ca="1">IFERROR(H70/H71,"")</f>
        <v/>
      </c>
      <c r="I8" s="13"/>
      <c r="J8" s="30"/>
      <c r="K8" s="28" t="str">
        <f ca="1">IFERROR(K70/K71,"")</f>
        <v/>
      </c>
      <c r="L8" s="13"/>
      <c r="M8" s="30"/>
      <c r="N8" s="28" t="str">
        <f ca="1">IFERROR(N70/N71,"")</f>
        <v/>
      </c>
      <c r="O8" s="13"/>
      <c r="P8" s="30"/>
      <c r="Q8" s="28" t="str">
        <f ca="1">IFERROR(Q70/Q71,"")</f>
        <v/>
      </c>
      <c r="R8" s="30"/>
      <c r="S8" s="30"/>
      <c r="T8" s="28" t="str">
        <f ca="1">IFERROR(T70/T71,"")</f>
        <v/>
      </c>
      <c r="U8" s="30"/>
      <c r="V8" s="30"/>
      <c r="W8" s="28" t="str">
        <f ca="1">IFERROR(W70/W71,"")</f>
        <v/>
      </c>
      <c r="X8" s="13"/>
      <c r="Y8" s="30"/>
      <c r="Z8" s="28" t="str">
        <f ca="1">IFERROR(Z70/Z71,"")</f>
        <v/>
      </c>
      <c r="AA8" s="13"/>
      <c r="AB8" s="30"/>
      <c r="AC8" s="28" t="str">
        <f ca="1">IFERROR(AC70/AC71,"")</f>
        <v/>
      </c>
      <c r="AD8" s="13"/>
      <c r="AE8" s="30"/>
      <c r="AF8" s="28" t="str">
        <f ca="1">IFERROR(AF70/AF71,"")</f>
        <v/>
      </c>
      <c r="AG8" s="13"/>
      <c r="AH8" s="30"/>
      <c r="AI8" s="28" t="str">
        <f ca="1">IFERROR(AI70/AI71,"")</f>
        <v/>
      </c>
      <c r="AJ8" s="13"/>
      <c r="AK8" s="30"/>
      <c r="AL8" s="28" t="str">
        <f ca="1">IFERROR(AL70/AL71,"")</f>
        <v/>
      </c>
    </row>
    <row r="9" spans="1:90" s="2" customFormat="1" ht="15.75" x14ac:dyDescent="0.4">
      <c r="A9" s="3" t="s">
        <v>3</v>
      </c>
      <c r="B9" s="12" t="str">
        <f ca="1">IFERROR(B72/B73,"")</f>
        <v/>
      </c>
      <c r="C9" s="12"/>
      <c r="D9" s="12"/>
      <c r="E9" s="12" t="str">
        <f ca="1">IFERROR(E72/E73,"")</f>
        <v/>
      </c>
      <c r="F9" s="12"/>
      <c r="G9" s="12"/>
      <c r="H9" s="12" t="str">
        <f ca="1">IFERROR(H72/H73,"")</f>
        <v/>
      </c>
      <c r="I9" s="12"/>
      <c r="J9" s="12"/>
      <c r="K9" s="12" t="str">
        <f ca="1">IFERROR(K72/K73,"")</f>
        <v/>
      </c>
      <c r="L9" s="12"/>
      <c r="M9" s="12"/>
      <c r="N9" s="12" t="str">
        <f ca="1">IFERROR(N72/N73,"")</f>
        <v/>
      </c>
      <c r="O9" s="12"/>
      <c r="P9" s="12"/>
      <c r="Q9" s="12" t="str">
        <f ca="1">IFERROR(Q72/Q73,"")</f>
        <v/>
      </c>
      <c r="R9" s="12"/>
      <c r="S9" s="12"/>
      <c r="T9" s="12" t="str">
        <f ca="1">IFERROR(T72/T73,"")</f>
        <v/>
      </c>
      <c r="U9" s="12"/>
      <c r="V9" s="12"/>
      <c r="W9" s="12" t="str">
        <f ca="1">IFERROR(W72/W73,"")</f>
        <v/>
      </c>
      <c r="X9" s="12"/>
      <c r="Y9" s="12"/>
      <c r="Z9" s="12" t="str">
        <f ca="1">IFERROR(Z72/Z73,"")</f>
        <v/>
      </c>
      <c r="AA9" s="12"/>
      <c r="AB9" s="12"/>
      <c r="AC9" s="12" t="str">
        <f ca="1">IFERROR(AC72/AC73,"")</f>
        <v/>
      </c>
      <c r="AD9" s="12"/>
      <c r="AE9" s="12"/>
      <c r="AF9" s="12" t="str">
        <f ca="1">IFERROR(AF72/AF73,"")</f>
        <v/>
      </c>
      <c r="AG9" s="12"/>
      <c r="AH9" s="12"/>
      <c r="AI9" s="12" t="str">
        <f ca="1">IFERROR(AI72/AI73,"")</f>
        <v/>
      </c>
      <c r="AJ9" s="12"/>
      <c r="AK9" s="12"/>
      <c r="AL9" s="12" t="str">
        <f ca="1">IFERROR(AL72/AL73,"")</f>
        <v/>
      </c>
    </row>
    <row r="10" spans="1:90" s="2" customFormat="1" ht="15.75" x14ac:dyDescent="0.4">
      <c r="A10" s="102" t="s">
        <v>62</v>
      </c>
      <c r="B10" s="104">
        <f ca="1">IFERROR(B71/(B71+B73),"")</f>
        <v>1</v>
      </c>
      <c r="C10" s="103"/>
      <c r="D10" s="103"/>
      <c r="E10" s="104">
        <f ca="1">IFERROR(E71/(E71+E73),"")</f>
        <v>1</v>
      </c>
      <c r="F10" s="103"/>
      <c r="G10" s="103"/>
      <c r="H10" s="104" t="str">
        <f ca="1">IFERROR(H71/(H71+H73),"")</f>
        <v/>
      </c>
      <c r="I10" s="103"/>
      <c r="J10" s="103"/>
      <c r="K10" s="104" t="str">
        <f ca="1">IFERROR(K71/(K71+K73),"")</f>
        <v/>
      </c>
      <c r="L10" s="103"/>
      <c r="M10" s="103"/>
      <c r="N10" s="104" t="str">
        <f ca="1">IFERROR(N71/(N71+N73),"")</f>
        <v/>
      </c>
      <c r="O10" s="103"/>
      <c r="P10" s="103"/>
      <c r="Q10" s="104" t="str">
        <f ca="1">IFERROR(Q71/(Q71+Q73),"")</f>
        <v/>
      </c>
      <c r="R10" s="103"/>
      <c r="S10" s="103"/>
      <c r="T10" s="104" t="str">
        <f ca="1">IFERROR(T71/(T71+T73),"")</f>
        <v/>
      </c>
      <c r="U10" s="103"/>
      <c r="V10" s="103"/>
      <c r="W10" s="104" t="str">
        <f ca="1">IFERROR(W71/(W71+W73),"")</f>
        <v/>
      </c>
      <c r="X10" s="103"/>
      <c r="Y10" s="103"/>
      <c r="Z10" s="104" t="str">
        <f ca="1">IFERROR(Z71/(Z71+Z73),"")</f>
        <v/>
      </c>
      <c r="AA10" s="103"/>
      <c r="AB10" s="103"/>
      <c r="AC10" s="104" t="str">
        <f ca="1">IFERROR(AC71/(AC71+AC73),"")</f>
        <v/>
      </c>
      <c r="AD10" s="103"/>
      <c r="AE10" s="103"/>
      <c r="AF10" s="104" t="str">
        <f ca="1">IFERROR(AF71/(AF71+AF73),"")</f>
        <v/>
      </c>
      <c r="AG10" s="103"/>
      <c r="AH10" s="103"/>
      <c r="AI10" s="104" t="str">
        <f ca="1">IFERROR(AI71/(AI71+AI73),"")</f>
        <v/>
      </c>
      <c r="AJ10" s="103"/>
      <c r="AK10" s="103"/>
      <c r="AL10" s="104" t="str">
        <f ca="1">IFERROR(AL71/(AL71+AL73),"")</f>
        <v/>
      </c>
    </row>
    <row r="11" spans="1:90" s="2" customFormat="1" ht="16.5" thickBot="1" x14ac:dyDescent="0.45">
      <c r="A11" s="94" t="s">
        <v>63</v>
      </c>
      <c r="B11" s="105" t="str">
        <f ca="1">IFERROR(IF(B8*B10+B9*(1-B10)&lt;0,100%,0%),"")</f>
        <v/>
      </c>
      <c r="C11" s="95"/>
      <c r="D11" s="96"/>
      <c r="E11" s="105" t="str">
        <f ca="1">IFERROR(IF(E8*E10+E9*(1-E10)&lt;0,100%,0%),"")</f>
        <v/>
      </c>
      <c r="F11" s="95"/>
      <c r="G11" s="96"/>
      <c r="H11" s="105" t="str">
        <f ca="1">IFERROR(IF(H8*H10+H9*(1-H10)&lt;0,100%,0%),"")</f>
        <v/>
      </c>
      <c r="I11" s="95"/>
      <c r="J11" s="96"/>
      <c r="K11" s="105" t="str">
        <f ca="1">IFERROR(IF(K8*K10+K9*(1-K10)&lt;0,100%,0%),"")</f>
        <v/>
      </c>
      <c r="L11" s="95"/>
      <c r="M11" s="96"/>
      <c r="N11" s="105" t="str">
        <f ca="1">IFERROR(IF(N8*N10+N9*(1-N10)&lt;0,100%,0%),"")</f>
        <v/>
      </c>
      <c r="O11" s="95"/>
      <c r="P11" s="96"/>
      <c r="Q11" s="105" t="str">
        <f ca="1">IFERROR(IF(Q8*Q10+Q9*(1-Q10)&lt;0,100%,0%),"")</f>
        <v/>
      </c>
      <c r="R11" s="96"/>
      <c r="S11" s="96"/>
      <c r="T11" s="105" t="str">
        <f ca="1">IFERROR(IF(T8*T10+T9*(1-T10)&lt;0,100%,0%),"")</f>
        <v/>
      </c>
      <c r="U11" s="96"/>
      <c r="V11" s="96"/>
      <c r="W11" s="105" t="str">
        <f ca="1">IFERROR(IF(W8*W10+W9*(1-W10)&lt;0,100%,0%),"")</f>
        <v/>
      </c>
      <c r="X11" s="95"/>
      <c r="Y11" s="96"/>
      <c r="Z11" s="105" t="str">
        <f ca="1">IFERROR(IF(Z8*Z10+Z9*(1-Z10)&lt;0,100%,0%),"")</f>
        <v/>
      </c>
      <c r="AA11" s="95"/>
      <c r="AB11" s="96"/>
      <c r="AC11" s="105" t="str">
        <f ca="1">IFERROR(IF(AC8*AC10+AC9*(1-AC10)&lt;0,100%,0%),"")</f>
        <v/>
      </c>
      <c r="AD11" s="95"/>
      <c r="AE11" s="96"/>
      <c r="AF11" s="105" t="str">
        <f ca="1">IFERROR(IF(AF8*AF10+AF9*(1-AF10)&lt;0,100%,0%),"")</f>
        <v/>
      </c>
      <c r="AG11" s="95"/>
      <c r="AH11" s="96"/>
      <c r="AI11" s="105" t="str">
        <f ca="1">IFERROR(IF(AI8*AI10+AI9*(1-AI10)&lt;0,100%,0%),"")</f>
        <v/>
      </c>
      <c r="AJ11" s="95"/>
      <c r="AK11" s="96"/>
      <c r="AL11" s="105" t="str">
        <f ca="1">IFERROR(IF(AL8*AL10+AL9*(1-AL10)&lt;0,100%,0%),"")</f>
        <v/>
      </c>
    </row>
    <row r="12" spans="1:90" ht="19.5" thickTop="1" x14ac:dyDescent="0.4">
      <c r="A12" s="97" t="s">
        <v>4</v>
      </c>
      <c r="B12" s="98">
        <f t="shared" ref="B12" ca="1" si="1">B13/SUM(B13:B14)</f>
        <v>1</v>
      </c>
      <c r="C12" s="99"/>
      <c r="D12" s="100"/>
      <c r="E12" s="101">
        <f ca="1">IFERROR(E13/SUM(E13:E14),"")</f>
        <v>1</v>
      </c>
      <c r="F12" s="99"/>
      <c r="G12" s="100"/>
      <c r="H12" s="101" t="str">
        <f ca="1">IFERROR(H13/SUM(H13:H14),"")</f>
        <v/>
      </c>
      <c r="I12" s="99"/>
      <c r="J12" s="100"/>
      <c r="K12" s="101" t="str">
        <f ca="1">IFERROR(K13/SUM(K13:K14),"")</f>
        <v/>
      </c>
      <c r="L12" s="99"/>
      <c r="M12" s="100"/>
      <c r="N12" s="101" t="str">
        <f ca="1">IFERROR(N13/SUM(N13:N14),"")</f>
        <v/>
      </c>
      <c r="O12" s="99"/>
      <c r="P12" s="100"/>
      <c r="Q12" s="101" t="str">
        <f ca="1">IFERROR(Q13/SUM(Q13:Q14),"")</f>
        <v/>
      </c>
      <c r="R12" s="100"/>
      <c r="S12" s="100"/>
      <c r="T12" s="101" t="str">
        <f ca="1">IFERROR(T13/SUM(T13:T14),"")</f>
        <v/>
      </c>
      <c r="U12" s="100"/>
      <c r="V12" s="100"/>
      <c r="W12" s="101" t="str">
        <f ca="1">IFERROR(W13/SUM(W13:W14),"")</f>
        <v/>
      </c>
      <c r="X12" s="99"/>
      <c r="Y12" s="100"/>
      <c r="Z12" s="101" t="str">
        <f ca="1">IFERROR(Z13/SUM(Z13:Z14),"")</f>
        <v/>
      </c>
      <c r="AA12" s="99"/>
      <c r="AB12" s="100"/>
      <c r="AC12" s="101" t="str">
        <f ca="1">IFERROR(AC13/SUM(AC13:AC14),"")</f>
        <v/>
      </c>
      <c r="AD12" s="99"/>
      <c r="AE12" s="100"/>
      <c r="AF12" s="101" t="str">
        <f ca="1">IFERROR(AF13/SUM(AF13:AF14),"")</f>
        <v/>
      </c>
      <c r="AG12" s="99"/>
      <c r="AH12" s="100"/>
      <c r="AI12" s="101" t="str">
        <f ca="1">IFERROR(AI13/SUM(AI13:AI14),"")</f>
        <v/>
      </c>
      <c r="AJ12" s="99"/>
      <c r="AK12" s="100"/>
      <c r="AL12" s="101" t="str">
        <f ca="1">IFERROR(AL13/SUM(AL13:AL14),"")</f>
        <v/>
      </c>
    </row>
    <row r="13" spans="1:90" s="2" customFormat="1" ht="15.75" x14ac:dyDescent="0.4">
      <c r="A13" s="3" t="s">
        <v>5</v>
      </c>
      <c r="B13" s="36">
        <f ca="1">SUM(E13:AL13)</f>
        <v>1</v>
      </c>
      <c r="C13" s="37"/>
      <c r="D13" s="38"/>
      <c r="E13" s="85">
        <f ca="1">E75</f>
        <v>1</v>
      </c>
      <c r="F13" s="37"/>
      <c r="G13" s="38"/>
      <c r="H13" s="39">
        <f t="shared" ref="H13:H14" ca="1" si="2">H75</f>
        <v>0</v>
      </c>
      <c r="I13" s="37"/>
      <c r="J13" s="38"/>
      <c r="K13" s="39">
        <f t="shared" ref="K13:K14" ca="1" si="3">K75</f>
        <v>0</v>
      </c>
      <c r="L13" s="37"/>
      <c r="M13" s="38"/>
      <c r="N13" s="39">
        <f t="shared" ref="N13:N14" ca="1" si="4">N75</f>
        <v>0</v>
      </c>
      <c r="O13" s="37"/>
      <c r="P13" s="38"/>
      <c r="Q13" s="39">
        <f t="shared" ref="Q13:Q14" ca="1" si="5">Q75</f>
        <v>0</v>
      </c>
      <c r="R13" s="38"/>
      <c r="S13" s="38"/>
      <c r="T13" s="39">
        <f t="shared" ref="T13:T14" ca="1" si="6">T75</f>
        <v>0</v>
      </c>
      <c r="U13" s="38"/>
      <c r="V13" s="38"/>
      <c r="W13" s="39">
        <f t="shared" ref="W13:W14" ca="1" si="7">W75</f>
        <v>0</v>
      </c>
      <c r="X13" s="37"/>
      <c r="Y13" s="38"/>
      <c r="Z13" s="39">
        <f t="shared" ref="Z13:Z14" ca="1" si="8">Z75</f>
        <v>0</v>
      </c>
      <c r="AA13" s="37"/>
      <c r="AB13" s="38"/>
      <c r="AC13" s="39">
        <f t="shared" ref="AC13:AC14" ca="1" si="9">AC75</f>
        <v>0</v>
      </c>
      <c r="AD13" s="37"/>
      <c r="AE13" s="38"/>
      <c r="AF13" s="39">
        <f t="shared" ref="AF13:AF14" ca="1" si="10">AF75</f>
        <v>0</v>
      </c>
      <c r="AG13" s="37"/>
      <c r="AH13" s="38"/>
      <c r="AI13" s="39">
        <f t="shared" ref="AI13:AI14" ca="1" si="11">AI75</f>
        <v>0</v>
      </c>
      <c r="AJ13" s="37"/>
      <c r="AK13" s="38"/>
      <c r="AL13" s="39">
        <f t="shared" ref="AL13:AL14" ca="1" si="12">AL75</f>
        <v>0</v>
      </c>
    </row>
    <row r="14" spans="1:90" s="2" customFormat="1" ht="16.5" thickBot="1" x14ac:dyDescent="0.45">
      <c r="A14" s="7" t="s">
        <v>6</v>
      </c>
      <c r="B14" s="40">
        <f ca="1">SUM(E14:AL14)</f>
        <v>0</v>
      </c>
      <c r="C14" s="41"/>
      <c r="D14" s="42"/>
      <c r="E14" s="43">
        <f ca="1">E76</f>
        <v>0</v>
      </c>
      <c r="F14" s="41"/>
      <c r="G14" s="42"/>
      <c r="H14" s="43">
        <f t="shared" ca="1" si="2"/>
        <v>0</v>
      </c>
      <c r="I14" s="41"/>
      <c r="J14" s="42"/>
      <c r="K14" s="43">
        <f t="shared" ca="1" si="3"/>
        <v>0</v>
      </c>
      <c r="L14" s="41"/>
      <c r="M14" s="42"/>
      <c r="N14" s="43">
        <f t="shared" ca="1" si="4"/>
        <v>0</v>
      </c>
      <c r="O14" s="41"/>
      <c r="P14" s="42"/>
      <c r="Q14" s="43">
        <f t="shared" ca="1" si="5"/>
        <v>0</v>
      </c>
      <c r="R14" s="42"/>
      <c r="S14" s="42"/>
      <c r="T14" s="43">
        <f t="shared" ca="1" si="6"/>
        <v>0</v>
      </c>
      <c r="U14" s="42"/>
      <c r="V14" s="42"/>
      <c r="W14" s="43">
        <f t="shared" ca="1" si="7"/>
        <v>0</v>
      </c>
      <c r="X14" s="41"/>
      <c r="Y14" s="42"/>
      <c r="Z14" s="43">
        <f t="shared" ca="1" si="8"/>
        <v>0</v>
      </c>
      <c r="AA14" s="41"/>
      <c r="AB14" s="42"/>
      <c r="AC14" s="43">
        <f t="shared" ca="1" si="9"/>
        <v>0</v>
      </c>
      <c r="AD14" s="41"/>
      <c r="AE14" s="42"/>
      <c r="AF14" s="43">
        <f t="shared" ca="1" si="10"/>
        <v>0</v>
      </c>
      <c r="AG14" s="41"/>
      <c r="AH14" s="42"/>
      <c r="AI14" s="43">
        <f t="shared" ca="1" si="11"/>
        <v>0</v>
      </c>
      <c r="AJ14" s="41"/>
      <c r="AK14" s="42"/>
      <c r="AL14" s="43">
        <f t="shared" ca="1" si="12"/>
        <v>0</v>
      </c>
    </row>
    <row r="15" spans="1:90" ht="19.5" thickTop="1" x14ac:dyDescent="0.4">
      <c r="A15" s="8" t="s">
        <v>7</v>
      </c>
      <c r="B15" s="68">
        <f ca="1">SUM(E15:AL15)</f>
        <v>5050000</v>
      </c>
      <c r="C15" s="69"/>
      <c r="D15" s="70"/>
      <c r="E15" s="71">
        <f t="shared" ref="E15:AI15" ca="1" si="13">SUM(E18:E48)</f>
        <v>5050000</v>
      </c>
      <c r="F15" s="69"/>
      <c r="G15" s="70"/>
      <c r="H15" s="71">
        <f t="shared" ca="1" si="13"/>
        <v>0</v>
      </c>
      <c r="I15" s="69"/>
      <c r="J15" s="70"/>
      <c r="K15" s="71">
        <f t="shared" ca="1" si="13"/>
        <v>0</v>
      </c>
      <c r="L15" s="69"/>
      <c r="M15" s="70"/>
      <c r="N15" s="71">
        <f t="shared" ca="1" si="13"/>
        <v>0</v>
      </c>
      <c r="O15" s="69"/>
      <c r="P15" s="70"/>
      <c r="Q15" s="71">
        <f t="shared" ca="1" si="13"/>
        <v>0</v>
      </c>
      <c r="R15" s="70"/>
      <c r="S15" s="70"/>
      <c r="T15" s="71">
        <f ca="1">SUM(T18:T48)</f>
        <v>0</v>
      </c>
      <c r="U15" s="70"/>
      <c r="V15" s="70"/>
      <c r="W15" s="71">
        <f t="shared" ca="1" si="13"/>
        <v>0</v>
      </c>
      <c r="X15" s="69"/>
      <c r="Y15" s="70"/>
      <c r="Z15" s="71">
        <f t="shared" ca="1" si="13"/>
        <v>0</v>
      </c>
      <c r="AA15" s="69"/>
      <c r="AB15" s="70"/>
      <c r="AC15" s="71">
        <f t="shared" ca="1" si="13"/>
        <v>0</v>
      </c>
      <c r="AD15" s="69"/>
      <c r="AE15" s="70"/>
      <c r="AF15" s="71">
        <f t="shared" ca="1" si="13"/>
        <v>0</v>
      </c>
      <c r="AG15" s="69"/>
      <c r="AH15" s="70"/>
      <c r="AI15" s="71">
        <f t="shared" ca="1" si="13"/>
        <v>0</v>
      </c>
      <c r="AJ15" s="69"/>
      <c r="AK15" s="70"/>
      <c r="AL15" s="70">
        <f t="shared" ref="AL15" ca="1" si="14">SUM(AL18:AL48)</f>
        <v>0</v>
      </c>
    </row>
    <row r="16" spans="1:90" s="2" customFormat="1" ht="15.75" x14ac:dyDescent="0.4">
      <c r="A16" s="4" t="s">
        <v>8</v>
      </c>
      <c r="B16" s="12">
        <f ca="1">B70</f>
        <v>5050000</v>
      </c>
      <c r="C16" s="13"/>
      <c r="D16" s="30"/>
      <c r="E16" s="28">
        <f ca="1">E70</f>
        <v>5050000</v>
      </c>
      <c r="F16" s="13"/>
      <c r="G16" s="30"/>
      <c r="H16" s="28">
        <f ca="1">H70</f>
        <v>0</v>
      </c>
      <c r="I16" s="13"/>
      <c r="J16" s="30"/>
      <c r="K16" s="28">
        <f ca="1">K70</f>
        <v>0</v>
      </c>
      <c r="L16" s="13"/>
      <c r="M16" s="30"/>
      <c r="N16" s="28">
        <f ca="1">N70</f>
        <v>0</v>
      </c>
      <c r="O16" s="13"/>
      <c r="P16" s="30"/>
      <c r="Q16" s="28">
        <f ca="1">Q70</f>
        <v>0</v>
      </c>
      <c r="R16" s="30"/>
      <c r="S16" s="30"/>
      <c r="T16" s="28">
        <f ca="1">T70</f>
        <v>0</v>
      </c>
      <c r="U16" s="30"/>
      <c r="V16" s="30"/>
      <c r="W16" s="28">
        <f ca="1">W70</f>
        <v>0</v>
      </c>
      <c r="X16" s="13"/>
      <c r="Y16" s="30"/>
      <c r="Z16" s="28">
        <f ca="1">Z70</f>
        <v>0</v>
      </c>
      <c r="AA16" s="13"/>
      <c r="AB16" s="30"/>
      <c r="AC16" s="28">
        <f ca="1">AC70</f>
        <v>0</v>
      </c>
      <c r="AD16" s="13"/>
      <c r="AE16" s="30"/>
      <c r="AF16" s="28">
        <f ca="1">AF70</f>
        <v>0</v>
      </c>
      <c r="AG16" s="13"/>
      <c r="AH16" s="30"/>
      <c r="AI16" s="28">
        <f ca="1">AI70</f>
        <v>0</v>
      </c>
      <c r="AJ16" s="13"/>
      <c r="AK16" s="30"/>
      <c r="AL16" s="28">
        <f ca="1">AL70</f>
        <v>0</v>
      </c>
      <c r="BN16" s="2">
        <f t="shared" ref="BN16:BY16" ca="1" si="15">MATCH(BN17,$A$1:$AL$1,)</f>
        <v>5</v>
      </c>
      <c r="BO16" s="2">
        <f t="shared" ca="1" si="15"/>
        <v>8</v>
      </c>
      <c r="BP16" s="2">
        <f t="shared" ca="1" si="15"/>
        <v>11</v>
      </c>
      <c r="BQ16" s="2">
        <f t="shared" ca="1" si="15"/>
        <v>14</v>
      </c>
      <c r="BR16" s="2">
        <f t="shared" ca="1" si="15"/>
        <v>17</v>
      </c>
      <c r="BS16" s="2">
        <f t="shared" ca="1" si="15"/>
        <v>20</v>
      </c>
      <c r="BT16" s="2">
        <f t="shared" ca="1" si="15"/>
        <v>23</v>
      </c>
      <c r="BU16" s="2">
        <f t="shared" ca="1" si="15"/>
        <v>26</v>
      </c>
      <c r="BV16" s="2">
        <f t="shared" ca="1" si="15"/>
        <v>29</v>
      </c>
      <c r="BW16" s="2">
        <f t="shared" ca="1" si="15"/>
        <v>32</v>
      </c>
      <c r="BX16" s="2">
        <f t="shared" ca="1" si="15"/>
        <v>35</v>
      </c>
      <c r="BY16" s="2">
        <f t="shared" ca="1" si="15"/>
        <v>38</v>
      </c>
      <c r="CA16" s="2">
        <f t="shared" ref="CA16:CL16" ca="1" si="16">MATCH(CA17,$A$1:$AL$1,)</f>
        <v>5</v>
      </c>
      <c r="CB16" s="2">
        <f t="shared" ca="1" si="16"/>
        <v>8</v>
      </c>
      <c r="CC16" s="2">
        <f t="shared" ca="1" si="16"/>
        <v>11</v>
      </c>
      <c r="CD16" s="2">
        <f t="shared" ca="1" si="16"/>
        <v>14</v>
      </c>
      <c r="CE16" s="2">
        <f t="shared" ca="1" si="16"/>
        <v>17</v>
      </c>
      <c r="CF16" s="2">
        <f t="shared" ca="1" si="16"/>
        <v>20</v>
      </c>
      <c r="CG16" s="2">
        <f t="shared" ca="1" si="16"/>
        <v>23</v>
      </c>
      <c r="CH16" s="2">
        <f t="shared" ca="1" si="16"/>
        <v>26</v>
      </c>
      <c r="CI16" s="2">
        <f t="shared" ca="1" si="16"/>
        <v>29</v>
      </c>
      <c r="CJ16" s="2">
        <f t="shared" ca="1" si="16"/>
        <v>32</v>
      </c>
      <c r="CK16" s="2">
        <f t="shared" ca="1" si="16"/>
        <v>35</v>
      </c>
      <c r="CL16" s="2">
        <f t="shared" ca="1" si="16"/>
        <v>38</v>
      </c>
    </row>
    <row r="17" spans="1:90" s="2" customFormat="1" ht="16.5" thickBot="1" x14ac:dyDescent="0.45">
      <c r="A17" s="10" t="s">
        <v>9</v>
      </c>
      <c r="B17" s="14">
        <f ca="1">B72</f>
        <v>0</v>
      </c>
      <c r="C17" s="15"/>
      <c r="D17" s="31"/>
      <c r="E17" s="29">
        <f ca="1">E72</f>
        <v>0</v>
      </c>
      <c r="F17" s="15"/>
      <c r="G17" s="31"/>
      <c r="H17" s="29">
        <f ca="1">H72</f>
        <v>0</v>
      </c>
      <c r="I17" s="15"/>
      <c r="J17" s="31"/>
      <c r="K17" s="29">
        <f ca="1">K72</f>
        <v>0</v>
      </c>
      <c r="L17" s="15"/>
      <c r="M17" s="31"/>
      <c r="N17" s="29">
        <f ca="1">N72</f>
        <v>0</v>
      </c>
      <c r="O17" s="15"/>
      <c r="P17" s="31"/>
      <c r="Q17" s="29">
        <f ca="1">Q72</f>
        <v>0</v>
      </c>
      <c r="R17" s="31"/>
      <c r="S17" s="31"/>
      <c r="T17" s="29">
        <f ca="1">T72</f>
        <v>0</v>
      </c>
      <c r="U17" s="31"/>
      <c r="V17" s="31"/>
      <c r="W17" s="29">
        <f ca="1">W72</f>
        <v>0</v>
      </c>
      <c r="X17" s="15"/>
      <c r="Y17" s="31"/>
      <c r="Z17" s="29">
        <f ca="1">Z72</f>
        <v>0</v>
      </c>
      <c r="AA17" s="15"/>
      <c r="AB17" s="31"/>
      <c r="AC17" s="29">
        <f ca="1">AC72</f>
        <v>0</v>
      </c>
      <c r="AD17" s="15"/>
      <c r="AE17" s="31"/>
      <c r="AF17" s="29">
        <f ca="1">AF72</f>
        <v>0</v>
      </c>
      <c r="AG17" s="15"/>
      <c r="AH17" s="31"/>
      <c r="AI17" s="29">
        <f ca="1">AI72</f>
        <v>0</v>
      </c>
      <c r="AJ17" s="15"/>
      <c r="AK17" s="31"/>
      <c r="AL17" s="29">
        <f ca="1">AL72</f>
        <v>0</v>
      </c>
      <c r="AN17" s="2">
        <v>1</v>
      </c>
      <c r="AO17" s="2">
        <v>2</v>
      </c>
      <c r="AP17" s="2">
        <v>3</v>
      </c>
      <c r="AQ17" s="2">
        <v>4</v>
      </c>
      <c r="AR17" s="2">
        <v>5</v>
      </c>
      <c r="AS17" s="2">
        <v>6</v>
      </c>
      <c r="AT17" s="2">
        <v>7</v>
      </c>
      <c r="AU17" s="2">
        <v>8</v>
      </c>
      <c r="AV17" s="2">
        <v>9</v>
      </c>
      <c r="AW17" s="2">
        <v>10</v>
      </c>
      <c r="AX17" s="2">
        <v>11</v>
      </c>
      <c r="AY17" s="2">
        <v>12</v>
      </c>
      <c r="BA17" s="2">
        <v>1</v>
      </c>
      <c r="BB17" s="2">
        <v>2</v>
      </c>
      <c r="BC17" s="2">
        <v>3</v>
      </c>
      <c r="BD17" s="2">
        <v>4</v>
      </c>
      <c r="BE17" s="2">
        <v>5</v>
      </c>
      <c r="BF17" s="2">
        <v>6</v>
      </c>
      <c r="BG17" s="2">
        <v>7</v>
      </c>
      <c r="BH17" s="2">
        <v>8</v>
      </c>
      <c r="BI17" s="2">
        <v>9</v>
      </c>
      <c r="BJ17" s="2">
        <v>10</v>
      </c>
      <c r="BK17" s="2">
        <v>11</v>
      </c>
      <c r="BL17" s="2">
        <v>12</v>
      </c>
      <c r="BN17" s="2">
        <v>1</v>
      </c>
      <c r="BO17" s="2">
        <v>2</v>
      </c>
      <c r="BP17" s="2">
        <v>3</v>
      </c>
      <c r="BQ17" s="2">
        <v>4</v>
      </c>
      <c r="BR17" s="2">
        <v>5</v>
      </c>
      <c r="BS17" s="2">
        <v>6</v>
      </c>
      <c r="BT17" s="2">
        <v>7</v>
      </c>
      <c r="BU17" s="2">
        <v>8</v>
      </c>
      <c r="BV17" s="2">
        <v>9</v>
      </c>
      <c r="BW17" s="2">
        <v>10</v>
      </c>
      <c r="BX17" s="2">
        <v>11</v>
      </c>
      <c r="BY17" s="2">
        <v>12</v>
      </c>
      <c r="CA17" s="2">
        <v>1</v>
      </c>
      <c r="CB17" s="2">
        <v>2</v>
      </c>
      <c r="CC17" s="2">
        <v>3</v>
      </c>
      <c r="CD17" s="2">
        <v>4</v>
      </c>
      <c r="CE17" s="2">
        <v>5</v>
      </c>
      <c r="CF17" s="2">
        <v>6</v>
      </c>
      <c r="CG17" s="2">
        <v>7</v>
      </c>
      <c r="CH17" s="2">
        <v>8</v>
      </c>
      <c r="CI17" s="2">
        <v>9</v>
      </c>
      <c r="CJ17" s="2">
        <v>10</v>
      </c>
      <c r="CK17" s="2">
        <v>11</v>
      </c>
      <c r="CL17" s="2">
        <v>12</v>
      </c>
    </row>
    <row r="18" spans="1:90" s="2" customFormat="1" ht="16.5" thickTop="1" x14ac:dyDescent="0.4">
      <c r="A18" s="11">
        <v>1</v>
      </c>
      <c r="B18" s="16">
        <f t="shared" ref="B18:B48" ca="1" si="17">SUM(E18:AL18)</f>
        <v>0</v>
      </c>
      <c r="C18" s="21"/>
      <c r="D18" s="25"/>
      <c r="E18" s="32" t="str">
        <f ca="1">IF(OR(MONTH(DATE($B$1,E$1,$A18))&lt;&gt;E$1,_xlfn.XLOOKUP(DATE($B$1,E$1,$A18),_syukujitsu[国民の祝日・休日月日],_syukujitsu[国民の祝日・休日名称],"XXX",0,1)&lt;&gt;"XXX",WEEKDAY(DATE($B$1,E$1,$A18),2)&gt;5,_xlfn.XLOOKUP(DATE($B$1,E$1,$A18),_休業日[休場日],_休業日[名称],"XXX",0,1)&lt;&gt;"XXX"),"",SUMIFS(_SBI[受渡金額/決済損益],_SBI[決済日],DATE(デイトレ集計2024!$B$1,デイトレ集計2024!E$1,デイトレ集計2024!$A18),_SBI[取引],"信用返済*"))</f>
        <v/>
      </c>
      <c r="F18" s="21"/>
      <c r="G18" s="25"/>
      <c r="H18" s="32">
        <f ca="1">IF(OR(MONTH(DATE($B$1,H$1,$A18))&lt;&gt;H$1,_xlfn.XLOOKUP(DATE($B$1,H$1,$A18),_syukujitsu[国民の祝日・休日月日],_syukujitsu[国民の祝日・休日名称],"XXX",0,1)&lt;&gt;"XXX",WEEKDAY(DATE($B$1,H$1,$A18),2)&gt;5,_xlfn.XLOOKUP(DATE($B$1,H$1,$A18),_休業日[休場日],_休業日[名称],"XXX",0,1)&lt;&gt;"XXX"),"",SUMIFS(_SBI[受渡金額/決済損益],_SBI[決済日],DATE(デイトレ集計2024!$B$1,デイトレ集計2024!H$1,デイトレ集計2024!$A18),_SBI[取引],"信用返済*"))</f>
        <v>0</v>
      </c>
      <c r="I18" s="21"/>
      <c r="J18" s="25"/>
      <c r="K18" s="32">
        <f ca="1">IF(OR(MONTH(DATE($B$1,K$1,$A18))&lt;&gt;K$1,_xlfn.XLOOKUP(DATE($B$1,K$1,$A18),_syukujitsu[国民の祝日・休日月日],_syukujitsu[国民の祝日・休日名称],"XXX",0,1)&lt;&gt;"XXX",WEEKDAY(DATE($B$1,K$1,$A18),2)&gt;5,_xlfn.XLOOKUP(DATE($B$1,K$1,$A18),_休業日[休場日],_休業日[名称],"XXX",0,1)&lt;&gt;"XXX"),"",SUMIFS(_SBI[受渡金額/決済損益],_SBI[決済日],DATE(デイトレ集計2024!$B$1,デイトレ集計2024!K$1,デイトレ集計2024!$A18),_SBI[取引],"信用返済*"))</f>
        <v>0</v>
      </c>
      <c r="L18" s="21"/>
      <c r="M18" s="25"/>
      <c r="N18" s="32">
        <f ca="1">IF(OR(MONTH(DATE($B$1,N$1,$A18))&lt;&gt;N$1,_xlfn.XLOOKUP(DATE($B$1,N$1,$A18),_syukujitsu[国民の祝日・休日月日],_syukujitsu[国民の祝日・休日名称],"XXX",0,1)&lt;&gt;"XXX",WEEKDAY(DATE($B$1,N$1,$A18),2)&gt;5,_xlfn.XLOOKUP(DATE($B$1,N$1,$A18),_休業日[休場日],_休業日[名称],"XXX",0,1)&lt;&gt;"XXX"),"",SUMIFS(_SBI[受渡金額/決済損益],_SBI[決済日],DATE(デイトレ集計2024!$B$1,デイトレ集計2024!N$1,デイトレ集計2024!$A18),_SBI[取引],"信用返済*"))</f>
        <v>0</v>
      </c>
      <c r="O18" s="21"/>
      <c r="P18" s="25"/>
      <c r="Q18" s="32">
        <f ca="1">IF(OR(MONTH(DATE($B$1,Q$1,$A18))&lt;&gt;Q$1,_xlfn.XLOOKUP(DATE($B$1,Q$1,$A18),_syukujitsu[国民の祝日・休日月日],_syukujitsu[国民の祝日・休日名称],"XXX",0,1)&lt;&gt;"XXX",WEEKDAY(DATE($B$1,Q$1,$A18),2)&gt;5,_xlfn.XLOOKUP(DATE($B$1,Q$1,$A18),_休業日[休場日],_休業日[名称],"XXX",0,1)&lt;&gt;"XXX"),"",SUMIFS(_SBI[受渡金額/決済損益],_SBI[決済日],DATE(デイトレ集計2024!$B$1,デイトレ集計2024!Q$1,デイトレ集計2024!$A18),_SBI[取引],"信用返済*"))</f>
        <v>0</v>
      </c>
      <c r="R18" s="21"/>
      <c r="S18" s="25"/>
      <c r="T18" s="32" t="str">
        <f ca="1">IF(OR(MONTH(DATE($B$1,T$1,$A18))&lt;&gt;T$1,_xlfn.XLOOKUP(DATE($B$1,T$1,$A18),_syukujitsu[国民の祝日・休日月日],_syukujitsu[国民の祝日・休日名称],"XXX",0,1)&lt;&gt;"XXX",WEEKDAY(DATE($B$1,T$1,$A18),2)&gt;5,_xlfn.XLOOKUP(DATE($B$1,T$1,$A18),_休業日[休場日],_休業日[名称],"XXX",0,1)&lt;&gt;"XXX"),"",SUMIFS(_SBI[受渡金額/決済損益],_SBI[決済日],DATE(デイトレ集計2024!$B$1,デイトレ集計2024!T$1,デイトレ集計2024!$A18),_SBI[取引],"信用返済*"))</f>
        <v/>
      </c>
      <c r="U18" s="21"/>
      <c r="V18" s="25"/>
      <c r="W18" s="32">
        <f ca="1">IF(OR(MONTH(DATE($B$1,W$1,$A18))&lt;&gt;W$1,_xlfn.XLOOKUP(DATE($B$1,W$1,$A18),_syukujitsu[国民の祝日・休日月日],_syukujitsu[国民の祝日・休日名称],"XXX",0,1)&lt;&gt;"XXX",WEEKDAY(DATE($B$1,W$1,$A18),2)&gt;5,_xlfn.XLOOKUP(DATE($B$1,W$1,$A18),_休業日[休場日],_休業日[名称],"XXX",0,1)&lt;&gt;"XXX"),"",SUMIFS(_SBI[受渡金額/決済損益],_SBI[決済日],DATE(デイトレ集計2024!$B$1,デイトレ集計2024!W$1,デイトレ集計2024!$A18),_SBI[取引],"信用返済*"))</f>
        <v>0</v>
      </c>
      <c r="X18" s="21"/>
      <c r="Y18" s="25"/>
      <c r="Z18" s="32">
        <f ca="1">IF(OR(MONTH(DATE($B$1,Z$1,$A18))&lt;&gt;Z$1,_xlfn.XLOOKUP(DATE($B$1,Z$1,$A18),_syukujitsu[国民の祝日・休日月日],_syukujitsu[国民の祝日・休日名称],"XXX",0,1)&lt;&gt;"XXX",WEEKDAY(DATE($B$1,Z$1,$A18),2)&gt;5,_xlfn.XLOOKUP(DATE($B$1,Z$1,$A18),_休業日[休場日],_休業日[名称],"XXX",0,1)&lt;&gt;"XXX"),"",SUMIFS(_SBI[受渡金額/決済損益],_SBI[決済日],DATE(デイトレ集計2024!$B$1,デイトレ集計2024!Z$1,デイトレ集計2024!$A18),_SBI[取引],"信用返済*"))</f>
        <v>0</v>
      </c>
      <c r="AA18" s="21"/>
      <c r="AB18" s="25"/>
      <c r="AC18" s="32" t="str">
        <f ca="1">IF(OR(MONTH(DATE($B$1,AC$1,$A18))&lt;&gt;AC$1,_xlfn.XLOOKUP(DATE($B$1,AC$1,$A18),_syukujitsu[国民の祝日・休日月日],_syukujitsu[国民の祝日・休日名称],"XXX",0,1)&lt;&gt;"XXX",WEEKDAY(DATE($B$1,AC$1,$A18),2)&gt;5,_xlfn.XLOOKUP(DATE($B$1,AC$1,$A18),_休業日[休場日],_休業日[名称],"XXX",0,1)&lt;&gt;"XXX"),"",SUMIFS(_SBI[受渡金額/決済損益],_SBI[決済日],DATE(デイトレ集計2024!$B$1,デイトレ集計2024!AC$1,デイトレ集計2024!$A18),_SBI[取引],"信用返済*"))</f>
        <v/>
      </c>
      <c r="AD18" s="21"/>
      <c r="AE18" s="25"/>
      <c r="AF18" s="32">
        <f ca="1">IF(OR(MONTH(DATE($B$1,AF$1,$A18))&lt;&gt;AF$1,_xlfn.XLOOKUP(DATE($B$1,AF$1,$A18),_syukujitsu[国民の祝日・休日月日],_syukujitsu[国民の祝日・休日名称],"XXX",0,1)&lt;&gt;"XXX",WEEKDAY(DATE($B$1,AF$1,$A18),2)&gt;5,_xlfn.XLOOKUP(DATE($B$1,AF$1,$A18),_休業日[休場日],_休業日[名称],"XXX",0,1)&lt;&gt;"XXX"),"",SUMIFS(_SBI[受渡金額/決済損益],_SBI[決済日],DATE(デイトレ集計2024!$B$1,デイトレ集計2024!AF$1,デイトレ集計2024!$A18),_SBI[取引],"信用返済*"))</f>
        <v>0</v>
      </c>
      <c r="AG18" s="21"/>
      <c r="AH18" s="25"/>
      <c r="AI18" s="32">
        <f ca="1">IF(OR(MONTH(DATE($B$1,AI$1,$A18))&lt;&gt;AI$1,_xlfn.XLOOKUP(DATE($B$1,AI$1,$A18),_syukujitsu[国民の祝日・休日月日],_syukujitsu[国民の祝日・休日名称],"XXX",0,1)&lt;&gt;"XXX",WEEKDAY(DATE($B$1,AI$1,$A18),2)&gt;5,_xlfn.XLOOKUP(DATE($B$1,AI$1,$A18),_休業日[休場日],_休業日[名称],"XXX",0,1)&lt;&gt;"XXX"),"",SUMIFS(_SBI[受渡金額/決済損益],_SBI[決済日],DATE(デイトレ集計2024!$B$1,デイトレ集計2024!AI$1,デイトレ集計2024!$A18),_SBI[取引],"信用返済*"))</f>
        <v>0</v>
      </c>
      <c r="AJ18" s="21"/>
      <c r="AK18" s="25"/>
      <c r="AL18" s="25" t="str">
        <f ca="1">IF(OR(MONTH(DATE($B$1,AL$1,$A18))&lt;&gt;AL$1,_xlfn.XLOOKUP(DATE($B$1,AL$1,$A18),_syukujitsu[国民の祝日・休日月日],_syukujitsu[国民の祝日・休日名称],"XXX",0,1)&lt;&gt;"XXX",WEEKDAY(DATE($B$1,AL$1,$A18),2)&gt;5,_xlfn.XLOOKUP(DATE($B$1,AL$1,$A18),_休業日[休場日],_休業日[名称],"XXX",0,1)&lt;&gt;"XXX"),"",SUMIFS(_SBI[受渡金額/決済損益],_SBI[決済日],DATE(デイトレ集計2024!$B$1,デイトレ集計2024!AL$1,デイトレ集計2024!$A18),_SBI[取引],"信用返済*"))</f>
        <v/>
      </c>
      <c r="AN18" s="22">
        <f ca="1">IF(E18="",0,E18)</f>
        <v>0</v>
      </c>
      <c r="AO18" s="22">
        <f ca="1">IF(H18="",0,H18)+AN48</f>
        <v>5050000</v>
      </c>
      <c r="AP18" s="22">
        <f ca="1">IF(K18="",0,K18)+AO48</f>
        <v>5050000</v>
      </c>
      <c r="AQ18" s="22">
        <f ca="1">IF(N18="",0,N18)+AP48</f>
        <v>5050000</v>
      </c>
      <c r="AR18" s="22">
        <f ca="1">IF(Q18="",0,Q18)+AQ48</f>
        <v>5050000</v>
      </c>
      <c r="AS18" s="22">
        <f ca="1">IF(T18="",0,T18)+AR48</f>
        <v>5050000</v>
      </c>
      <c r="AT18" s="22">
        <f ca="1">IF(W18="",0,W18)+AS48</f>
        <v>5050000</v>
      </c>
      <c r="AU18" s="22">
        <f ca="1">IF(Z18="",0,Z18)+AT48</f>
        <v>5050000</v>
      </c>
      <c r="AV18" s="22">
        <f ca="1">IF(AC18="",0,AC18)+AU48</f>
        <v>5050000</v>
      </c>
      <c r="AW18" s="22">
        <f ca="1">IF(AF18="",0,AF18)+AV48</f>
        <v>5050000</v>
      </c>
      <c r="AX18" s="22">
        <f ca="1">IF(AI18="",0,AI18)+AW48</f>
        <v>5050000</v>
      </c>
      <c r="AY18" s="22">
        <f t="shared" ref="AY18" ca="1" si="18">IF(AL18="",0,AL18)+AX48</f>
        <v>5050000</v>
      </c>
      <c r="BA18" s="22">
        <f ca="1">IF(E18="",0,E18)</f>
        <v>0</v>
      </c>
      <c r="BB18" s="22">
        <f ca="1">IF(H18="",0,H18)</f>
        <v>0</v>
      </c>
      <c r="BC18" s="22">
        <f ca="1">IF(K18="",0,K18)</f>
        <v>0</v>
      </c>
      <c r="BD18" s="22">
        <f ca="1">IF(N18="",0,N18)</f>
        <v>0</v>
      </c>
      <c r="BE18" s="22">
        <f ca="1">IF(Q18="",0,Q18)</f>
        <v>0</v>
      </c>
      <c r="BF18" s="22">
        <f ca="1">IF(T18="",0,T18)</f>
        <v>0</v>
      </c>
      <c r="BG18" s="22">
        <f ca="1">IF(W18="",0,W18)</f>
        <v>0</v>
      </c>
      <c r="BH18" s="22">
        <f ca="1">IF(Z18="",0,Z18)</f>
        <v>0</v>
      </c>
      <c r="BI18" s="22">
        <f ca="1">IF(AC18="",0,AC18)</f>
        <v>0</v>
      </c>
      <c r="BJ18" s="22">
        <f ca="1">IF(AF18="",0,AF18)</f>
        <v>0</v>
      </c>
      <c r="BK18" s="22">
        <f ca="1">IF(AI18="",0,AI18)</f>
        <v>0</v>
      </c>
      <c r="BL18" s="22">
        <f t="shared" ref="BL18" ca="1" si="19">IF(AL18="",0,AL18)</f>
        <v>0</v>
      </c>
      <c r="BN18" s="22" t="str" cm="1">
        <f t="array" aca="1" ref="BN18" ca="1">IF(INDEX($A$1:$AL$48,ROW(),BN$16)&gt;0,INDEX($A$1:$AL$48,ROW(),BN$16),"")</f>
        <v/>
      </c>
      <c r="BO18" s="22" t="str" cm="1">
        <f t="array" aca="1" ref="BO18" ca="1">IF(INDEX($A$1:$AL$48,ROW(),BO$16)&gt;0,INDEX($A$1:$AL$48,ROW(),BO$16),"")</f>
        <v/>
      </c>
      <c r="BP18" s="22" t="str" cm="1">
        <f t="array" aca="1" ref="BP18" ca="1">IF(INDEX($A$1:$AL$48,ROW(),BP$16)&gt;0,INDEX($A$1:$AL$48,ROW(),BP$16),"")</f>
        <v/>
      </c>
      <c r="BQ18" s="22" t="str" cm="1">
        <f t="array" aca="1" ref="BQ18" ca="1">IF(INDEX($A$1:$AL$48,ROW(),BQ$16)&gt;0,INDEX($A$1:$AL$48,ROW(),BQ$16),"")</f>
        <v/>
      </c>
      <c r="BR18" s="22" t="str" cm="1">
        <f t="array" aca="1" ref="BR18" ca="1">IF(INDEX($A$1:$AL$48,ROW(),BR$16)&gt;0,INDEX($A$1:$AL$48,ROW(),BR$16),"")</f>
        <v/>
      </c>
      <c r="BS18" s="22" t="str" cm="1">
        <f t="array" aca="1" ref="BS18" ca="1">IF(INDEX($A$1:$AL$48,ROW(),BS$16)&gt;0,INDEX($A$1:$AL$48,ROW(),BS$16),"")</f>
        <v/>
      </c>
      <c r="BT18" s="22" t="str" cm="1">
        <f t="array" aca="1" ref="BT18" ca="1">IF(INDEX($A$1:$AL$48,ROW(),BT$16)&gt;0,INDEX($A$1:$AL$48,ROW(),BT$16),"")</f>
        <v/>
      </c>
      <c r="BU18" s="22" t="str" cm="1">
        <f t="array" aca="1" ref="BU18" ca="1">IF(INDEX($A$1:$AL$48,ROW(),BU$16)&gt;0,INDEX($A$1:$AL$48,ROW(),BU$16),"")</f>
        <v/>
      </c>
      <c r="BV18" s="22" t="str" cm="1">
        <f t="array" aca="1" ref="BV18" ca="1">IF(INDEX($A$1:$AL$48,ROW(),BV$16)&gt;0,INDEX($A$1:$AL$48,ROW(),BV$16),"")</f>
        <v/>
      </c>
      <c r="BW18" s="22" t="str" cm="1">
        <f t="array" aca="1" ref="BW18" ca="1">IF(INDEX($A$1:$AL$48,ROW(),BW$16)&gt;0,INDEX($A$1:$AL$48,ROW(),BW$16),"")</f>
        <v/>
      </c>
      <c r="BX18" s="22" t="str" cm="1">
        <f t="array" aca="1" ref="BX18" ca="1">IF(INDEX($A$1:$AL$48,ROW(),BX$16)&gt;0,INDEX($A$1:$AL$48,ROW(),BX$16),"")</f>
        <v/>
      </c>
      <c r="BY18" s="22" t="str" cm="1">
        <f t="array" aca="1" ref="BY18" ca="1">IF(INDEX($A$1:$AL$48,ROW(),BY$16)&gt;0,INDEX($A$1:$AL$48,ROW(),BY$16),"")</f>
        <v/>
      </c>
      <c r="CA18" s="22" t="str" cm="1">
        <f t="array" aca="1" ref="CA18" ca="1">IF(INDEX($A$1:$AL$48,ROW(),CA$16)&lt;0,INDEX($A$1:$AL$48,ROW(),CA$16),"")</f>
        <v/>
      </c>
      <c r="CB18" s="22" t="str" cm="1">
        <f t="array" aca="1" ref="CB18" ca="1">IF(INDEX($A$1:$AL$48,ROW(),CB$16)&lt;0,INDEX($A$1:$AL$48,ROW(),CB$16),"")</f>
        <v/>
      </c>
      <c r="CC18" s="22" t="str" cm="1">
        <f t="array" aca="1" ref="CC18" ca="1">IF(INDEX($A$1:$AL$48,ROW(),CC$16)&lt;0,INDEX($A$1:$AL$48,ROW(),CC$16),"")</f>
        <v/>
      </c>
      <c r="CD18" s="22" t="str" cm="1">
        <f t="array" aca="1" ref="CD18" ca="1">IF(INDEX($A$1:$AL$48,ROW(),CD$16)&lt;0,INDEX($A$1:$AL$48,ROW(),CD$16),"")</f>
        <v/>
      </c>
      <c r="CE18" s="22" t="str" cm="1">
        <f t="array" aca="1" ref="CE18" ca="1">IF(INDEX($A$1:$AL$48,ROW(),CE$16)&lt;0,INDEX($A$1:$AL$48,ROW(),CE$16),"")</f>
        <v/>
      </c>
      <c r="CF18" s="22" t="str" cm="1">
        <f t="array" aca="1" ref="CF18" ca="1">IF(INDEX($A$1:$AL$48,ROW(),CF$16)&lt;0,INDEX($A$1:$AL$48,ROW(),CF$16),"")</f>
        <v/>
      </c>
      <c r="CG18" s="22" t="str" cm="1">
        <f t="array" aca="1" ref="CG18" ca="1">IF(INDEX($A$1:$AL$48,ROW(),CG$16)&lt;0,INDEX($A$1:$AL$48,ROW(),CG$16),"")</f>
        <v/>
      </c>
      <c r="CH18" s="22" t="str" cm="1">
        <f t="array" aca="1" ref="CH18" ca="1">IF(INDEX($A$1:$AL$48,ROW(),CH$16)&lt;0,INDEX($A$1:$AL$48,ROW(),CH$16),"")</f>
        <v/>
      </c>
      <c r="CI18" s="22" t="str" cm="1">
        <f t="array" aca="1" ref="CI18" ca="1">IF(INDEX($A$1:$AL$48,ROW(),CI$16)&lt;0,INDEX($A$1:$AL$48,ROW(),CI$16),"")</f>
        <v/>
      </c>
      <c r="CJ18" s="22" t="str" cm="1">
        <f t="array" aca="1" ref="CJ18" ca="1">IF(INDEX($A$1:$AL$48,ROW(),CJ$16)&lt;0,INDEX($A$1:$AL$48,ROW(),CJ$16),"")</f>
        <v/>
      </c>
      <c r="CK18" s="22" t="str" cm="1">
        <f t="array" aca="1" ref="CK18" ca="1">IF(INDEX($A$1:$AL$48,ROW(),CK$16)&lt;0,INDEX($A$1:$AL$48,ROW(),CK$16),"")</f>
        <v/>
      </c>
      <c r="CL18" s="22" t="str" cm="1">
        <f t="array" aca="1" ref="CL18" ca="1">IF(INDEX($A$1:$AL$48,ROW(),CL$16)&lt;0,INDEX($A$1:$AL$48,ROW(),CL$16),"")</f>
        <v/>
      </c>
    </row>
    <row r="19" spans="1:90" s="2" customFormat="1" ht="15.75" x14ac:dyDescent="0.4">
      <c r="A19" s="5">
        <v>2</v>
      </c>
      <c r="B19" s="17">
        <f t="shared" ca="1" si="17"/>
        <v>0</v>
      </c>
      <c r="C19" s="18"/>
      <c r="D19" s="26"/>
      <c r="E19" s="23" t="str">
        <f ca="1">IF(OR(MONTH(DATE($B$1,E$1,$A19))&lt;&gt;E$1,_xlfn.XLOOKUP(DATE($B$1,E$1,$A19),_syukujitsu[国民の祝日・休日月日],_syukujitsu[国民の祝日・休日名称],"XXX",0,1)&lt;&gt;"XXX",WEEKDAY(DATE($B$1,E$1,$A19),2)&gt;5,_xlfn.XLOOKUP(DATE($B$1,E$1,$A19),_休業日[休場日],_休業日[名称],"XXX",0,1)&lt;&gt;"XXX"),"",SUMIFS(_SBI[受渡金額/決済損益],_SBI[決済日],DATE(デイトレ集計2024!$B$1,デイトレ集計2024!E$1,デイトレ集計2024!$A19),_SBI[取引],"信用返済*"))</f>
        <v/>
      </c>
      <c r="F19" s="18"/>
      <c r="G19" s="26"/>
      <c r="H19" s="23">
        <f ca="1">IF(OR(MONTH(DATE($B$1,H$1,$A19))&lt;&gt;H$1,_xlfn.XLOOKUP(DATE($B$1,H$1,$A19),_syukujitsu[国民の祝日・休日月日],_syukujitsu[国民の祝日・休日名称],"XXX",0,1)&lt;&gt;"XXX",WEEKDAY(DATE($B$1,H$1,$A19),2)&gt;5,_xlfn.XLOOKUP(DATE($B$1,H$1,$A19),_休業日[休場日],_休業日[名称],"XXX",0,1)&lt;&gt;"XXX"),"",SUMIFS(_SBI[受渡金額/決済損益],_SBI[決済日],DATE(デイトレ集計2024!$B$1,デイトレ集計2024!H$1,デイトレ集計2024!$A19),_SBI[取引],"信用返済*"))</f>
        <v>0</v>
      </c>
      <c r="I19" s="18"/>
      <c r="J19" s="26"/>
      <c r="K19" s="23" t="str">
        <f ca="1">IF(OR(MONTH(DATE($B$1,K$1,$A19))&lt;&gt;K$1,_xlfn.XLOOKUP(DATE($B$1,K$1,$A19),_syukujitsu[国民の祝日・休日月日],_syukujitsu[国民の祝日・休日名称],"XXX",0,1)&lt;&gt;"XXX",WEEKDAY(DATE($B$1,K$1,$A19),2)&gt;5,_xlfn.XLOOKUP(DATE($B$1,K$1,$A19),_休業日[休場日],_休業日[名称],"XXX",0,1)&lt;&gt;"XXX"),"",SUMIFS(_SBI[受渡金額/決済損益],_SBI[決済日],DATE(デイトレ集計2024!$B$1,デイトレ集計2024!K$1,デイトレ集計2024!$A19),_SBI[取引],"信用返済*"))</f>
        <v/>
      </c>
      <c r="L19" s="18"/>
      <c r="M19" s="26"/>
      <c r="N19" s="23">
        <f ca="1">IF(OR(MONTH(DATE($B$1,N$1,$A19))&lt;&gt;N$1,_xlfn.XLOOKUP(DATE($B$1,N$1,$A19),_syukujitsu[国民の祝日・休日月日],_syukujitsu[国民の祝日・休日名称],"XXX",0,1)&lt;&gt;"XXX",WEEKDAY(DATE($B$1,N$1,$A19),2)&gt;5,_xlfn.XLOOKUP(DATE($B$1,N$1,$A19),_休業日[休場日],_休業日[名称],"XXX",0,1)&lt;&gt;"XXX"),"",SUMIFS(_SBI[受渡金額/決済損益],_SBI[決済日],DATE(デイトレ集計2024!$B$1,デイトレ集計2024!N$1,デイトレ集計2024!$A19),_SBI[取引],"信用返済*"))</f>
        <v>0</v>
      </c>
      <c r="O19" s="18"/>
      <c r="P19" s="26"/>
      <c r="Q19" s="23">
        <f ca="1">IF(OR(MONTH(DATE($B$1,Q$1,$A19))&lt;&gt;Q$1,_xlfn.XLOOKUP(DATE($B$1,Q$1,$A19),_syukujitsu[国民の祝日・休日月日],_syukujitsu[国民の祝日・休日名称],"XXX",0,1)&lt;&gt;"XXX",WEEKDAY(DATE($B$1,Q$1,$A19),2)&gt;5,_xlfn.XLOOKUP(DATE($B$1,Q$1,$A19),_休業日[休場日],_休業日[名称],"XXX",0,1)&lt;&gt;"XXX"),"",SUMIFS(_SBI[受渡金額/決済損益],_SBI[決済日],DATE(デイトレ集計2024!$B$1,デイトレ集計2024!Q$1,デイトレ集計2024!$A19),_SBI[取引],"信用返済*"))</f>
        <v>0</v>
      </c>
      <c r="R19" s="18"/>
      <c r="S19" s="26"/>
      <c r="T19" s="23" t="str">
        <f ca="1">IF(OR(MONTH(DATE($B$1,T$1,$A19))&lt;&gt;T$1,_xlfn.XLOOKUP(DATE($B$1,T$1,$A19),_syukujitsu[国民の祝日・休日月日],_syukujitsu[国民の祝日・休日名称],"XXX",0,1)&lt;&gt;"XXX",WEEKDAY(DATE($B$1,T$1,$A19),2)&gt;5,_xlfn.XLOOKUP(DATE($B$1,T$1,$A19),_休業日[休場日],_休業日[名称],"XXX",0,1)&lt;&gt;"XXX"),"",SUMIFS(_SBI[受渡金額/決済損益],_SBI[決済日],DATE(デイトレ集計2024!$B$1,デイトレ集計2024!T$1,デイトレ集計2024!$A19),_SBI[取引],"信用返済*"))</f>
        <v/>
      </c>
      <c r="U19" s="18"/>
      <c r="V19" s="26"/>
      <c r="W19" s="23">
        <f ca="1">IF(OR(MONTH(DATE($B$1,W$1,$A19))&lt;&gt;W$1,_xlfn.XLOOKUP(DATE($B$1,W$1,$A19),_syukujitsu[国民の祝日・休日月日],_syukujitsu[国民の祝日・休日名称],"XXX",0,1)&lt;&gt;"XXX",WEEKDAY(DATE($B$1,W$1,$A19),2)&gt;5,_xlfn.XLOOKUP(DATE($B$1,W$1,$A19),_休業日[休場日],_休業日[名称],"XXX",0,1)&lt;&gt;"XXX"),"",SUMIFS(_SBI[受渡金額/決済損益],_SBI[決済日],DATE(デイトレ集計2024!$B$1,デイトレ集計2024!W$1,デイトレ集計2024!$A19),_SBI[取引],"信用返済*"))</f>
        <v>0</v>
      </c>
      <c r="X19" s="18"/>
      <c r="Y19" s="26"/>
      <c r="Z19" s="23">
        <f ca="1">IF(OR(MONTH(DATE($B$1,Z$1,$A19))&lt;&gt;Z$1,_xlfn.XLOOKUP(DATE($B$1,Z$1,$A19),_syukujitsu[国民の祝日・休日月日],_syukujitsu[国民の祝日・休日名称],"XXX",0,1)&lt;&gt;"XXX",WEEKDAY(DATE($B$1,Z$1,$A19),2)&gt;5,_xlfn.XLOOKUP(DATE($B$1,Z$1,$A19),_休業日[休場日],_休業日[名称],"XXX",0,1)&lt;&gt;"XXX"),"",SUMIFS(_SBI[受渡金額/決済損益],_SBI[決済日],DATE(デイトレ集計2024!$B$1,デイトレ集計2024!Z$1,デイトレ集計2024!$A19),_SBI[取引],"信用返済*"))</f>
        <v>0</v>
      </c>
      <c r="AA19" s="18"/>
      <c r="AB19" s="26"/>
      <c r="AC19" s="23">
        <f ca="1">IF(OR(MONTH(DATE($B$1,AC$1,$A19))&lt;&gt;AC$1,_xlfn.XLOOKUP(DATE($B$1,AC$1,$A19),_syukujitsu[国民の祝日・休日月日],_syukujitsu[国民の祝日・休日名称],"XXX",0,1)&lt;&gt;"XXX",WEEKDAY(DATE($B$1,AC$1,$A19),2)&gt;5,_xlfn.XLOOKUP(DATE($B$1,AC$1,$A19),_休業日[休場日],_休業日[名称],"XXX",0,1)&lt;&gt;"XXX"),"",SUMIFS(_SBI[受渡金額/決済損益],_SBI[決済日],DATE(デイトレ集計2024!$B$1,デイトレ集計2024!AC$1,デイトレ集計2024!$A19),_SBI[取引],"信用返済*"))</f>
        <v>0</v>
      </c>
      <c r="AD19" s="18"/>
      <c r="AE19" s="26"/>
      <c r="AF19" s="23">
        <f ca="1">IF(OR(MONTH(DATE($B$1,AF$1,$A19))&lt;&gt;AF$1,_xlfn.XLOOKUP(DATE($B$1,AF$1,$A19),_syukujitsu[国民の祝日・休日月日],_syukujitsu[国民の祝日・休日名称],"XXX",0,1)&lt;&gt;"XXX",WEEKDAY(DATE($B$1,AF$1,$A19),2)&gt;5,_xlfn.XLOOKUP(DATE($B$1,AF$1,$A19),_休業日[休場日],_休業日[名称],"XXX",0,1)&lt;&gt;"XXX"),"",SUMIFS(_SBI[受渡金額/決済損益],_SBI[決済日],DATE(デイトレ集計2024!$B$1,デイトレ集計2024!AF$1,デイトレ集計2024!$A19),_SBI[取引],"信用返済*"))</f>
        <v>0</v>
      </c>
      <c r="AG19" s="18"/>
      <c r="AH19" s="26"/>
      <c r="AI19" s="23" t="str">
        <f ca="1">IF(OR(MONTH(DATE($B$1,AI$1,$A19))&lt;&gt;AI$1,_xlfn.XLOOKUP(DATE($B$1,AI$1,$A19),_syukujitsu[国民の祝日・休日月日],_syukujitsu[国民の祝日・休日名称],"XXX",0,1)&lt;&gt;"XXX",WEEKDAY(DATE($B$1,AI$1,$A19),2)&gt;5,_xlfn.XLOOKUP(DATE($B$1,AI$1,$A19),_休業日[休場日],_休業日[名称],"XXX",0,1)&lt;&gt;"XXX"),"",SUMIFS(_SBI[受渡金額/決済損益],_SBI[決済日],DATE(デイトレ集計2024!$B$1,デイトレ集計2024!AI$1,デイトレ集計2024!$A19),_SBI[取引],"信用返済*"))</f>
        <v/>
      </c>
      <c r="AJ19" s="18"/>
      <c r="AK19" s="26"/>
      <c r="AL19" s="26">
        <f ca="1">IF(OR(MONTH(DATE($B$1,AL$1,$A19))&lt;&gt;AL$1,_xlfn.XLOOKUP(DATE($B$1,AL$1,$A19),_syukujitsu[国民の祝日・休日月日],_syukujitsu[国民の祝日・休日名称],"XXX",0,1)&lt;&gt;"XXX",WEEKDAY(DATE($B$1,AL$1,$A19),2)&gt;5,_xlfn.XLOOKUP(DATE($B$1,AL$1,$A19),_休業日[休場日],_休業日[名称],"XXX",0,1)&lt;&gt;"XXX"),"",SUMIFS(_SBI[受渡金額/決済損益],_SBI[決済日],DATE(デイトレ集計2024!$B$1,デイトレ集計2024!AL$1,デイトレ集計2024!$A19),_SBI[取引],"信用返済*"))</f>
        <v>0</v>
      </c>
      <c r="AN19" s="22">
        <f t="shared" ref="AN19:AN48" ca="1" si="20">AN18+IF(E19="",0,E19)</f>
        <v>0</v>
      </c>
      <c r="AO19" s="22">
        <f t="shared" ref="AO19:AO48" ca="1" si="21">AO18+IF(H19="",0,H19)</f>
        <v>5050000</v>
      </c>
      <c r="AP19" s="22">
        <f t="shared" ref="AP19:AP48" ca="1" si="22">AP18+IF(K19="",0,K19)</f>
        <v>5050000</v>
      </c>
      <c r="AQ19" s="22">
        <f t="shared" ref="AQ19:AQ48" ca="1" si="23">AQ18+IF(N19="",0,N19)</f>
        <v>5050000</v>
      </c>
      <c r="AR19" s="22">
        <f t="shared" ref="AR19:AR48" ca="1" si="24">AR18+IF(Q19="",0,Q19)</f>
        <v>5050000</v>
      </c>
      <c r="AS19" s="22">
        <f t="shared" ref="AS19:AS48" ca="1" si="25">AS18+IF(T19="",0,T19)</f>
        <v>5050000</v>
      </c>
      <c r="AT19" s="22">
        <f t="shared" ref="AT19:AT48" ca="1" si="26">AT18+IF(W19="",0,W19)</f>
        <v>5050000</v>
      </c>
      <c r="AU19" s="22">
        <f ca="1">AU18+IF(Z19="",0,Z19)</f>
        <v>5050000</v>
      </c>
      <c r="AV19" s="22">
        <f t="shared" ref="AV19:AV48" ca="1" si="27">AV18+IF(AC19="",0,AC19)</f>
        <v>5050000</v>
      </c>
      <c r="AW19" s="22">
        <f t="shared" ref="AW19:AW48" ca="1" si="28">AW18+IF(AF19="",0,AF19)</f>
        <v>5050000</v>
      </c>
      <c r="AX19" s="22">
        <f t="shared" ref="AX19:AX48" ca="1" si="29">AX18+IF(AI19="",0,AI19)</f>
        <v>5050000</v>
      </c>
      <c r="AY19" s="22">
        <f t="shared" ref="AY19:AY48" ca="1" si="30">AY18+IF(AL19="",0,AL19)</f>
        <v>5050000</v>
      </c>
      <c r="BA19" s="22">
        <f ca="1">BA18+IF(E19="",0,E19)</f>
        <v>0</v>
      </c>
      <c r="BB19" s="22">
        <f ca="1">BB18+IF(H19="",0,H19)</f>
        <v>0</v>
      </c>
      <c r="BC19" s="22">
        <f ca="1">BC18+IF(K19="",0,K19)</f>
        <v>0</v>
      </c>
      <c r="BD19" s="22">
        <f ca="1">BD18+IF(N19="",0,N19)</f>
        <v>0</v>
      </c>
      <c r="BE19" s="22">
        <f ca="1">BE18+IF(Q19="",0,Q19)</f>
        <v>0</v>
      </c>
      <c r="BF19" s="22">
        <f ca="1">BF18+IF(T19="",0,T19)</f>
        <v>0</v>
      </c>
      <c r="BG19" s="22">
        <f ca="1">BG18+IF(W19="",0,W19)</f>
        <v>0</v>
      </c>
      <c r="BH19" s="22">
        <f ca="1">BH18+IF(Z19="",0,Z19)</f>
        <v>0</v>
      </c>
      <c r="BI19" s="22">
        <f ca="1">BI18+IF(AC19="",0,AC19)</f>
        <v>0</v>
      </c>
      <c r="BJ19" s="22">
        <f ca="1">BJ18+IF(AF19="",0,AF19)</f>
        <v>0</v>
      </c>
      <c r="BK19" s="22">
        <f ca="1">BK18+IF(AI19="",0,AI19)</f>
        <v>0</v>
      </c>
      <c r="BL19" s="22">
        <f t="shared" ref="BL19:BL48" ca="1" si="31">BL18+IF(AL19="",0,AL19)</f>
        <v>0</v>
      </c>
      <c r="BN19" s="22" t="str" cm="1">
        <f t="array" aca="1" ref="BN19" ca="1">IF(INDEX($A$1:$AL$48,ROW(),BN$16)&gt;0,INDEX($A$1:$AL$48,ROW(),BN$16),"")</f>
        <v/>
      </c>
      <c r="BO19" s="22" t="str" cm="1">
        <f t="array" aca="1" ref="BO19" ca="1">IF(INDEX($A$1:$AL$48,ROW(),BO$16)&gt;0,INDEX($A$1:$AL$48,ROW(),BO$16),"")</f>
        <v/>
      </c>
      <c r="BP19" s="22" t="str" cm="1">
        <f t="array" aca="1" ref="BP19" ca="1">IF(INDEX($A$1:$AL$48,ROW(),BP$16)&gt;0,INDEX($A$1:$AL$48,ROW(),BP$16),"")</f>
        <v/>
      </c>
      <c r="BQ19" s="22" t="str" cm="1">
        <f t="array" aca="1" ref="BQ19" ca="1">IF(INDEX($A$1:$AL$48,ROW(),BQ$16)&gt;0,INDEX($A$1:$AL$48,ROW(),BQ$16),"")</f>
        <v/>
      </c>
      <c r="BR19" s="22" t="str" cm="1">
        <f t="array" aca="1" ref="BR19" ca="1">IF(INDEX($A$1:$AL$48,ROW(),BR$16)&gt;0,INDEX($A$1:$AL$48,ROW(),BR$16),"")</f>
        <v/>
      </c>
      <c r="BS19" s="22" t="str" cm="1">
        <f t="array" aca="1" ref="BS19" ca="1">IF(INDEX($A$1:$AL$48,ROW(),BS$16)&gt;0,INDEX($A$1:$AL$48,ROW(),BS$16),"")</f>
        <v/>
      </c>
      <c r="BT19" s="22" t="str" cm="1">
        <f t="array" aca="1" ref="BT19" ca="1">IF(INDEX($A$1:$AL$48,ROW(),BT$16)&gt;0,INDEX($A$1:$AL$48,ROW(),BT$16),"")</f>
        <v/>
      </c>
      <c r="BU19" s="22" t="str" cm="1">
        <f t="array" aca="1" ref="BU19" ca="1">IF(INDEX($A$1:$AL$48,ROW(),BU$16)&gt;0,INDEX($A$1:$AL$48,ROW(),BU$16),"")</f>
        <v/>
      </c>
      <c r="BV19" s="22" t="str" cm="1">
        <f t="array" aca="1" ref="BV19" ca="1">IF(INDEX($A$1:$AL$48,ROW(),BV$16)&gt;0,INDEX($A$1:$AL$48,ROW(),BV$16),"")</f>
        <v/>
      </c>
      <c r="BW19" s="22" t="str" cm="1">
        <f t="array" aca="1" ref="BW19" ca="1">IF(INDEX($A$1:$AL$48,ROW(),BW$16)&gt;0,INDEX($A$1:$AL$48,ROW(),BW$16),"")</f>
        <v/>
      </c>
      <c r="BX19" s="22" t="str" cm="1">
        <f t="array" aca="1" ref="BX19" ca="1">IF(INDEX($A$1:$AL$48,ROW(),BX$16)&gt;0,INDEX($A$1:$AL$48,ROW(),BX$16),"")</f>
        <v/>
      </c>
      <c r="BY19" s="22" t="str" cm="1">
        <f t="array" aca="1" ref="BY19" ca="1">IF(INDEX($A$1:$AL$48,ROW(),BY$16)&gt;0,INDEX($A$1:$AL$48,ROW(),BY$16),"")</f>
        <v/>
      </c>
      <c r="CA19" s="22" t="str" cm="1">
        <f t="array" aca="1" ref="CA19" ca="1">IF(INDEX($A$1:$AL$48,ROW(),CA$16)&lt;0,INDEX($A$1:$AL$48,ROW(),CA$16),"")</f>
        <v/>
      </c>
      <c r="CB19" s="22" t="str" cm="1">
        <f t="array" aca="1" ref="CB19" ca="1">IF(INDEX($A$1:$AL$48,ROW(),CB$16)&lt;0,INDEX($A$1:$AL$48,ROW(),CB$16),"")</f>
        <v/>
      </c>
      <c r="CC19" s="22" t="str" cm="1">
        <f t="array" aca="1" ref="CC19" ca="1">IF(INDEX($A$1:$AL$48,ROW(),CC$16)&lt;0,INDEX($A$1:$AL$48,ROW(),CC$16),"")</f>
        <v/>
      </c>
      <c r="CD19" s="22" t="str" cm="1">
        <f t="array" aca="1" ref="CD19" ca="1">IF(INDEX($A$1:$AL$48,ROW(),CD$16)&lt;0,INDEX($A$1:$AL$48,ROW(),CD$16),"")</f>
        <v/>
      </c>
      <c r="CE19" s="22" t="str" cm="1">
        <f t="array" aca="1" ref="CE19" ca="1">IF(INDEX($A$1:$AL$48,ROW(),CE$16)&lt;0,INDEX($A$1:$AL$48,ROW(),CE$16),"")</f>
        <v/>
      </c>
      <c r="CF19" s="22" t="str" cm="1">
        <f t="array" aca="1" ref="CF19" ca="1">IF(INDEX($A$1:$AL$48,ROW(),CF$16)&lt;0,INDEX($A$1:$AL$48,ROW(),CF$16),"")</f>
        <v/>
      </c>
      <c r="CG19" s="22" t="str" cm="1">
        <f t="array" aca="1" ref="CG19" ca="1">IF(INDEX($A$1:$AL$48,ROW(),CG$16)&lt;0,INDEX($A$1:$AL$48,ROW(),CG$16),"")</f>
        <v/>
      </c>
      <c r="CH19" s="22" t="str" cm="1">
        <f t="array" aca="1" ref="CH19" ca="1">IF(INDEX($A$1:$AL$48,ROW(),CH$16)&lt;0,INDEX($A$1:$AL$48,ROW(),CH$16),"")</f>
        <v/>
      </c>
      <c r="CI19" s="22" t="str" cm="1">
        <f t="array" aca="1" ref="CI19" ca="1">IF(INDEX($A$1:$AL$48,ROW(),CI$16)&lt;0,INDEX($A$1:$AL$48,ROW(),CI$16),"")</f>
        <v/>
      </c>
      <c r="CJ19" s="22" t="str" cm="1">
        <f t="array" aca="1" ref="CJ19" ca="1">IF(INDEX($A$1:$AL$48,ROW(),CJ$16)&lt;0,INDEX($A$1:$AL$48,ROW(),CJ$16),"")</f>
        <v/>
      </c>
      <c r="CK19" s="22" t="str" cm="1">
        <f t="array" aca="1" ref="CK19" ca="1">IF(INDEX($A$1:$AL$48,ROW(),CK$16)&lt;0,INDEX($A$1:$AL$48,ROW(),CK$16),"")</f>
        <v/>
      </c>
      <c r="CL19" s="22" t="str" cm="1">
        <f t="array" aca="1" ref="CL19" ca="1">IF(INDEX($A$1:$AL$48,ROW(),CL$16)&lt;0,INDEX($A$1:$AL$48,ROW(),CL$16),"")</f>
        <v/>
      </c>
    </row>
    <row r="20" spans="1:90" s="2" customFormat="1" ht="15.75" x14ac:dyDescent="0.4">
      <c r="A20" s="5">
        <v>3</v>
      </c>
      <c r="B20" s="17">
        <f t="shared" ca="1" si="17"/>
        <v>0</v>
      </c>
      <c r="C20" s="18"/>
      <c r="D20" s="26"/>
      <c r="E20" s="23" t="str">
        <f ca="1">IF(OR(MONTH(DATE($B$1,E$1,$A20))&lt;&gt;E$1,_xlfn.XLOOKUP(DATE($B$1,E$1,$A20),_syukujitsu[国民の祝日・休日月日],_syukujitsu[国民の祝日・休日名称],"XXX",0,1)&lt;&gt;"XXX",WEEKDAY(DATE($B$1,E$1,$A20),2)&gt;5,_xlfn.XLOOKUP(DATE($B$1,E$1,$A20),_休業日[休場日],_休業日[名称],"XXX",0,1)&lt;&gt;"XXX"),"",SUMIFS(_SBI[受渡金額/決済損益],_SBI[決済日],DATE(デイトレ集計2024!$B$1,デイトレ集計2024!E$1,デイトレ集計2024!$A20),_SBI[取引],"信用返済*"))</f>
        <v/>
      </c>
      <c r="F20" s="18"/>
      <c r="G20" s="26"/>
      <c r="H20" s="23" t="str">
        <f ca="1">IF(OR(MONTH(DATE($B$1,H$1,$A20))&lt;&gt;H$1,_xlfn.XLOOKUP(DATE($B$1,H$1,$A20),_syukujitsu[国民の祝日・休日月日],_syukujitsu[国民の祝日・休日名称],"XXX",0,1)&lt;&gt;"XXX",WEEKDAY(DATE($B$1,H$1,$A20),2)&gt;5,_xlfn.XLOOKUP(DATE($B$1,H$1,$A20),_休業日[休場日],_休業日[名称],"XXX",0,1)&lt;&gt;"XXX"),"",SUMIFS(_SBI[受渡金額/決済損益],_SBI[決済日],DATE(デイトレ集計2024!$B$1,デイトレ集計2024!H$1,デイトレ集計2024!$A20),_SBI[取引],"信用返済*"))</f>
        <v/>
      </c>
      <c r="I20" s="18"/>
      <c r="J20" s="26"/>
      <c r="K20" s="23" t="str">
        <f ca="1">IF(OR(MONTH(DATE($B$1,K$1,$A20))&lt;&gt;K$1,_xlfn.XLOOKUP(DATE($B$1,K$1,$A20),_syukujitsu[国民の祝日・休日月日],_syukujitsu[国民の祝日・休日名称],"XXX",0,1)&lt;&gt;"XXX",WEEKDAY(DATE($B$1,K$1,$A20),2)&gt;5,_xlfn.XLOOKUP(DATE($B$1,K$1,$A20),_休業日[休場日],_休業日[名称],"XXX",0,1)&lt;&gt;"XXX"),"",SUMIFS(_SBI[受渡金額/決済損益],_SBI[決済日],DATE(デイトレ集計2024!$B$1,デイトレ集計2024!K$1,デイトレ集計2024!$A20),_SBI[取引],"信用返済*"))</f>
        <v/>
      </c>
      <c r="L20" s="18"/>
      <c r="M20" s="26"/>
      <c r="N20" s="23">
        <f ca="1">IF(OR(MONTH(DATE($B$1,N$1,$A20))&lt;&gt;N$1,_xlfn.XLOOKUP(DATE($B$1,N$1,$A20),_syukujitsu[国民の祝日・休日月日],_syukujitsu[国民の祝日・休日名称],"XXX",0,1)&lt;&gt;"XXX",WEEKDAY(DATE($B$1,N$1,$A20),2)&gt;5,_xlfn.XLOOKUP(DATE($B$1,N$1,$A20),_休業日[休場日],_休業日[名称],"XXX",0,1)&lt;&gt;"XXX"),"",SUMIFS(_SBI[受渡金額/決済損益],_SBI[決済日],DATE(デイトレ集計2024!$B$1,デイトレ集計2024!N$1,デイトレ集計2024!$A20),_SBI[取引],"信用返済*"))</f>
        <v>0</v>
      </c>
      <c r="O20" s="18"/>
      <c r="P20" s="26"/>
      <c r="Q20" s="23" t="str">
        <f ca="1">IF(OR(MONTH(DATE($B$1,Q$1,$A20))&lt;&gt;Q$1,_xlfn.XLOOKUP(DATE($B$1,Q$1,$A20),_syukujitsu[国民の祝日・休日月日],_syukujitsu[国民の祝日・休日名称],"XXX",0,1)&lt;&gt;"XXX",WEEKDAY(DATE($B$1,Q$1,$A20),2)&gt;5,_xlfn.XLOOKUP(DATE($B$1,Q$1,$A20),_休業日[休場日],_休業日[名称],"XXX",0,1)&lt;&gt;"XXX"),"",SUMIFS(_SBI[受渡金額/決済損益],_SBI[決済日],DATE(デイトレ集計2024!$B$1,デイトレ集計2024!Q$1,デイトレ集計2024!$A20),_SBI[取引],"信用返済*"))</f>
        <v/>
      </c>
      <c r="R20" s="18"/>
      <c r="S20" s="26"/>
      <c r="T20" s="23">
        <f ca="1">IF(OR(MONTH(DATE($B$1,T$1,$A20))&lt;&gt;T$1,_xlfn.XLOOKUP(DATE($B$1,T$1,$A20),_syukujitsu[国民の祝日・休日月日],_syukujitsu[国民の祝日・休日名称],"XXX",0,1)&lt;&gt;"XXX",WEEKDAY(DATE($B$1,T$1,$A20),2)&gt;5,_xlfn.XLOOKUP(DATE($B$1,T$1,$A20),_休業日[休場日],_休業日[名称],"XXX",0,1)&lt;&gt;"XXX"),"",SUMIFS(_SBI[受渡金額/決済損益],_SBI[決済日],DATE(デイトレ集計2024!$B$1,デイトレ集計2024!T$1,デイトレ集計2024!$A20),_SBI[取引],"信用返済*"))</f>
        <v>0</v>
      </c>
      <c r="U20" s="18"/>
      <c r="V20" s="26"/>
      <c r="W20" s="23">
        <f ca="1">IF(OR(MONTH(DATE($B$1,W$1,$A20))&lt;&gt;W$1,_xlfn.XLOOKUP(DATE($B$1,W$1,$A20),_syukujitsu[国民の祝日・休日月日],_syukujitsu[国民の祝日・休日名称],"XXX",0,1)&lt;&gt;"XXX",WEEKDAY(DATE($B$1,W$1,$A20),2)&gt;5,_xlfn.XLOOKUP(DATE($B$1,W$1,$A20),_休業日[休場日],_休業日[名称],"XXX",0,1)&lt;&gt;"XXX"),"",SUMIFS(_SBI[受渡金額/決済損益],_SBI[決済日],DATE(デイトレ集計2024!$B$1,デイトレ集計2024!W$1,デイトレ集計2024!$A20),_SBI[取引],"信用返済*"))</f>
        <v>0</v>
      </c>
      <c r="X20" s="18"/>
      <c r="Y20" s="26"/>
      <c r="Z20" s="23" t="str">
        <f ca="1">IF(OR(MONTH(DATE($B$1,Z$1,$A20))&lt;&gt;Z$1,_xlfn.XLOOKUP(DATE($B$1,Z$1,$A20),_syukujitsu[国民の祝日・休日月日],_syukujitsu[国民の祝日・休日名称],"XXX",0,1)&lt;&gt;"XXX",WEEKDAY(DATE($B$1,Z$1,$A20),2)&gt;5,_xlfn.XLOOKUP(DATE($B$1,Z$1,$A20),_休業日[休場日],_休業日[名称],"XXX",0,1)&lt;&gt;"XXX"),"",SUMIFS(_SBI[受渡金額/決済損益],_SBI[決済日],DATE(デイトレ集計2024!$B$1,デイトレ集計2024!Z$1,デイトレ集計2024!$A20),_SBI[取引],"信用返済*"))</f>
        <v/>
      </c>
      <c r="AA20" s="18"/>
      <c r="AB20" s="26"/>
      <c r="AC20" s="23">
        <f ca="1">IF(OR(MONTH(DATE($B$1,AC$1,$A20))&lt;&gt;AC$1,_xlfn.XLOOKUP(DATE($B$1,AC$1,$A20),_syukujitsu[国民の祝日・休日月日],_syukujitsu[国民の祝日・休日名称],"XXX",0,1)&lt;&gt;"XXX",WEEKDAY(DATE($B$1,AC$1,$A20),2)&gt;5,_xlfn.XLOOKUP(DATE($B$1,AC$1,$A20),_休業日[休場日],_休業日[名称],"XXX",0,1)&lt;&gt;"XXX"),"",SUMIFS(_SBI[受渡金額/決済損益],_SBI[決済日],DATE(デイトレ集計2024!$B$1,デイトレ集計2024!AC$1,デイトレ集計2024!$A20),_SBI[取引],"信用返済*"))</f>
        <v>0</v>
      </c>
      <c r="AD20" s="18"/>
      <c r="AE20" s="26"/>
      <c r="AF20" s="23">
        <f ca="1">IF(OR(MONTH(DATE($B$1,AF$1,$A20))&lt;&gt;AF$1,_xlfn.XLOOKUP(DATE($B$1,AF$1,$A20),_syukujitsu[国民の祝日・休日月日],_syukujitsu[国民の祝日・休日名称],"XXX",0,1)&lt;&gt;"XXX",WEEKDAY(DATE($B$1,AF$1,$A20),2)&gt;5,_xlfn.XLOOKUP(DATE($B$1,AF$1,$A20),_休業日[休場日],_休業日[名称],"XXX",0,1)&lt;&gt;"XXX"),"",SUMIFS(_SBI[受渡金額/決済損益],_SBI[決済日],DATE(デイトレ集計2024!$B$1,デイトレ集計2024!AF$1,デイトレ集計2024!$A20),_SBI[取引],"信用返済*"))</f>
        <v>0</v>
      </c>
      <c r="AG20" s="18"/>
      <c r="AH20" s="26"/>
      <c r="AI20" s="23" t="str">
        <f ca="1">IF(OR(MONTH(DATE($B$1,AI$1,$A20))&lt;&gt;AI$1,_xlfn.XLOOKUP(DATE($B$1,AI$1,$A20),_syukujitsu[国民の祝日・休日月日],_syukujitsu[国民の祝日・休日名称],"XXX",0,1)&lt;&gt;"XXX",WEEKDAY(DATE($B$1,AI$1,$A20),2)&gt;5,_xlfn.XLOOKUP(DATE($B$1,AI$1,$A20),_休業日[休場日],_休業日[名称],"XXX",0,1)&lt;&gt;"XXX"),"",SUMIFS(_SBI[受渡金額/決済損益],_SBI[決済日],DATE(デイトレ集計2024!$B$1,デイトレ集計2024!AI$1,デイトレ集計2024!$A20),_SBI[取引],"信用返済*"))</f>
        <v/>
      </c>
      <c r="AJ20" s="18"/>
      <c r="AK20" s="26"/>
      <c r="AL20" s="26">
        <f ca="1">IF(OR(MONTH(DATE($B$1,AL$1,$A20))&lt;&gt;AL$1,_xlfn.XLOOKUP(DATE($B$1,AL$1,$A20),_syukujitsu[国民の祝日・休日月日],_syukujitsu[国民の祝日・休日名称],"XXX",0,1)&lt;&gt;"XXX",WEEKDAY(DATE($B$1,AL$1,$A20),2)&gt;5,_xlfn.XLOOKUP(DATE($B$1,AL$1,$A20),_休業日[休場日],_休業日[名称],"XXX",0,1)&lt;&gt;"XXX"),"",SUMIFS(_SBI[受渡金額/決済損益],_SBI[決済日],DATE(デイトレ集計2024!$B$1,デイトレ集計2024!AL$1,デイトレ集計2024!$A20),_SBI[取引],"信用返済*"))</f>
        <v>0</v>
      </c>
      <c r="AN20" s="22">
        <f t="shared" ca="1" si="20"/>
        <v>0</v>
      </c>
      <c r="AO20" s="22">
        <f t="shared" ca="1" si="21"/>
        <v>5050000</v>
      </c>
      <c r="AP20" s="22">
        <f t="shared" ca="1" si="22"/>
        <v>5050000</v>
      </c>
      <c r="AQ20" s="22">
        <f t="shared" ca="1" si="23"/>
        <v>5050000</v>
      </c>
      <c r="AR20" s="22">
        <f t="shared" ca="1" si="24"/>
        <v>5050000</v>
      </c>
      <c r="AS20" s="22">
        <f t="shared" ca="1" si="25"/>
        <v>5050000</v>
      </c>
      <c r="AT20" s="22">
        <f t="shared" ca="1" si="26"/>
        <v>5050000</v>
      </c>
      <c r="AU20" s="22">
        <f t="shared" ref="AU20:AU48" ca="1" si="32">AU19+IF(Z20="",0,Z20)</f>
        <v>5050000</v>
      </c>
      <c r="AV20" s="22">
        <f t="shared" ca="1" si="27"/>
        <v>5050000</v>
      </c>
      <c r="AW20" s="22">
        <f t="shared" ca="1" si="28"/>
        <v>5050000</v>
      </c>
      <c r="AX20" s="22">
        <f t="shared" ca="1" si="29"/>
        <v>5050000</v>
      </c>
      <c r="AY20" s="22">
        <f t="shared" ca="1" si="30"/>
        <v>5050000</v>
      </c>
      <c r="BA20" s="22">
        <f ca="1">BA19+IF(E20="",0,E20)</f>
        <v>0</v>
      </c>
      <c r="BB20" s="22">
        <f t="shared" ref="BB20:BB48" ca="1" si="33">BB19+IF(H20="",0,H20)</f>
        <v>0</v>
      </c>
      <c r="BC20" s="22">
        <f t="shared" ref="BC20:BC48" ca="1" si="34">BC19+IF(K20="",0,K20)</f>
        <v>0</v>
      </c>
      <c r="BD20" s="22">
        <f t="shared" ref="BD20:BD48" ca="1" si="35">BD19+IF(N20="",0,N20)</f>
        <v>0</v>
      </c>
      <c r="BE20" s="22">
        <f t="shared" ref="BE20:BE48" ca="1" si="36">BE19+IF(Q20="",0,Q20)</f>
        <v>0</v>
      </c>
      <c r="BF20" s="22">
        <f t="shared" ref="BF20:BF48" ca="1" si="37">BF19+IF(T20="",0,T20)</f>
        <v>0</v>
      </c>
      <c r="BG20" s="22">
        <f t="shared" ref="BG20:BG48" ca="1" si="38">BG19+IF(W20="",0,W20)</f>
        <v>0</v>
      </c>
      <c r="BH20" s="22">
        <f t="shared" ref="BH20:BH48" ca="1" si="39">BH19+IF(Z20="",0,Z20)</f>
        <v>0</v>
      </c>
      <c r="BI20" s="22">
        <f t="shared" ref="BI20:BI48" ca="1" si="40">BI19+IF(AC20="",0,AC20)</f>
        <v>0</v>
      </c>
      <c r="BJ20" s="22">
        <f t="shared" ref="BJ20:BJ48" ca="1" si="41">BJ19+IF(AF20="",0,AF20)</f>
        <v>0</v>
      </c>
      <c r="BK20" s="22">
        <f t="shared" ref="BK20:BK48" ca="1" si="42">BK19+IF(AI20="",0,AI20)</f>
        <v>0</v>
      </c>
      <c r="BL20" s="22">
        <f t="shared" ca="1" si="31"/>
        <v>0</v>
      </c>
      <c r="BN20" s="22" t="str" cm="1">
        <f t="array" aca="1" ref="BN20" ca="1">IF(INDEX($A$1:$AL$48,ROW(),BN$16)&gt;0,INDEX($A$1:$AL$48,ROW(),BN$16),"")</f>
        <v/>
      </c>
      <c r="BO20" s="22" t="str" cm="1">
        <f t="array" aca="1" ref="BO20" ca="1">IF(INDEX($A$1:$AL$48,ROW(),BO$16)&gt;0,INDEX($A$1:$AL$48,ROW(),BO$16),"")</f>
        <v/>
      </c>
      <c r="BP20" s="22" t="str" cm="1">
        <f t="array" aca="1" ref="BP20" ca="1">IF(INDEX($A$1:$AL$48,ROW(),BP$16)&gt;0,INDEX($A$1:$AL$48,ROW(),BP$16),"")</f>
        <v/>
      </c>
      <c r="BQ20" s="22" t="str" cm="1">
        <f t="array" aca="1" ref="BQ20" ca="1">IF(INDEX($A$1:$AL$48,ROW(),BQ$16)&gt;0,INDEX($A$1:$AL$48,ROW(),BQ$16),"")</f>
        <v/>
      </c>
      <c r="BR20" s="22" t="str" cm="1">
        <f t="array" aca="1" ref="BR20" ca="1">IF(INDEX($A$1:$AL$48,ROW(),BR$16)&gt;0,INDEX($A$1:$AL$48,ROW(),BR$16),"")</f>
        <v/>
      </c>
      <c r="BS20" s="22" t="str" cm="1">
        <f t="array" aca="1" ref="BS20" ca="1">IF(INDEX($A$1:$AL$48,ROW(),BS$16)&gt;0,INDEX($A$1:$AL$48,ROW(),BS$16),"")</f>
        <v/>
      </c>
      <c r="BT20" s="22" t="str" cm="1">
        <f t="array" aca="1" ref="BT20" ca="1">IF(INDEX($A$1:$AL$48,ROW(),BT$16)&gt;0,INDEX($A$1:$AL$48,ROW(),BT$16),"")</f>
        <v/>
      </c>
      <c r="BU20" s="22" t="str" cm="1">
        <f t="array" aca="1" ref="BU20" ca="1">IF(INDEX($A$1:$AL$48,ROW(),BU$16)&gt;0,INDEX($A$1:$AL$48,ROW(),BU$16),"")</f>
        <v/>
      </c>
      <c r="BV20" s="22" t="str" cm="1">
        <f t="array" aca="1" ref="BV20" ca="1">IF(INDEX($A$1:$AL$48,ROW(),BV$16)&gt;0,INDEX($A$1:$AL$48,ROW(),BV$16),"")</f>
        <v/>
      </c>
      <c r="BW20" s="22" t="str" cm="1">
        <f t="array" aca="1" ref="BW20" ca="1">IF(INDEX($A$1:$AL$48,ROW(),BW$16)&gt;0,INDEX($A$1:$AL$48,ROW(),BW$16),"")</f>
        <v/>
      </c>
      <c r="BX20" s="22" t="str" cm="1">
        <f t="array" aca="1" ref="BX20" ca="1">IF(INDEX($A$1:$AL$48,ROW(),BX$16)&gt;0,INDEX($A$1:$AL$48,ROW(),BX$16),"")</f>
        <v/>
      </c>
      <c r="BY20" s="22" t="str" cm="1">
        <f t="array" aca="1" ref="BY20" ca="1">IF(INDEX($A$1:$AL$48,ROW(),BY$16)&gt;0,INDEX($A$1:$AL$48,ROW(),BY$16),"")</f>
        <v/>
      </c>
      <c r="CA20" s="22" t="str" cm="1">
        <f t="array" aca="1" ref="CA20" ca="1">IF(INDEX($A$1:$AL$48,ROW(),CA$16)&lt;0,INDEX($A$1:$AL$48,ROW(),CA$16),"")</f>
        <v/>
      </c>
      <c r="CB20" s="22" t="str" cm="1">
        <f t="array" aca="1" ref="CB20" ca="1">IF(INDEX($A$1:$AL$48,ROW(),CB$16)&lt;0,INDEX($A$1:$AL$48,ROW(),CB$16),"")</f>
        <v/>
      </c>
      <c r="CC20" s="22" t="str" cm="1">
        <f t="array" aca="1" ref="CC20" ca="1">IF(INDEX($A$1:$AL$48,ROW(),CC$16)&lt;0,INDEX($A$1:$AL$48,ROW(),CC$16),"")</f>
        <v/>
      </c>
      <c r="CD20" s="22" t="str" cm="1">
        <f t="array" aca="1" ref="CD20" ca="1">IF(INDEX($A$1:$AL$48,ROW(),CD$16)&lt;0,INDEX($A$1:$AL$48,ROW(),CD$16),"")</f>
        <v/>
      </c>
      <c r="CE20" s="22" t="str" cm="1">
        <f t="array" aca="1" ref="CE20" ca="1">IF(INDEX($A$1:$AL$48,ROW(),CE$16)&lt;0,INDEX($A$1:$AL$48,ROW(),CE$16),"")</f>
        <v/>
      </c>
      <c r="CF20" s="22" t="str" cm="1">
        <f t="array" aca="1" ref="CF20" ca="1">IF(INDEX($A$1:$AL$48,ROW(),CF$16)&lt;0,INDEX($A$1:$AL$48,ROW(),CF$16),"")</f>
        <v/>
      </c>
      <c r="CG20" s="22" t="str" cm="1">
        <f t="array" aca="1" ref="CG20" ca="1">IF(INDEX($A$1:$AL$48,ROW(),CG$16)&lt;0,INDEX($A$1:$AL$48,ROW(),CG$16),"")</f>
        <v/>
      </c>
      <c r="CH20" s="22" t="str" cm="1">
        <f t="array" aca="1" ref="CH20" ca="1">IF(INDEX($A$1:$AL$48,ROW(),CH$16)&lt;0,INDEX($A$1:$AL$48,ROW(),CH$16),"")</f>
        <v/>
      </c>
      <c r="CI20" s="22" t="str" cm="1">
        <f t="array" aca="1" ref="CI20" ca="1">IF(INDEX($A$1:$AL$48,ROW(),CI$16)&lt;0,INDEX($A$1:$AL$48,ROW(),CI$16),"")</f>
        <v/>
      </c>
      <c r="CJ20" s="22" t="str" cm="1">
        <f t="array" aca="1" ref="CJ20" ca="1">IF(INDEX($A$1:$AL$48,ROW(),CJ$16)&lt;0,INDEX($A$1:$AL$48,ROW(),CJ$16),"")</f>
        <v/>
      </c>
      <c r="CK20" s="22" t="str" cm="1">
        <f t="array" aca="1" ref="CK20" ca="1">IF(INDEX($A$1:$AL$48,ROW(),CK$16)&lt;0,INDEX($A$1:$AL$48,ROW(),CK$16),"")</f>
        <v/>
      </c>
      <c r="CL20" s="22" t="str" cm="1">
        <f t="array" aca="1" ref="CL20" ca="1">IF(INDEX($A$1:$AL$48,ROW(),CL$16)&lt;0,INDEX($A$1:$AL$48,ROW(),CL$16),"")</f>
        <v/>
      </c>
    </row>
    <row r="21" spans="1:90" s="2" customFormat="1" ht="15.75" x14ac:dyDescent="0.4">
      <c r="A21" s="5">
        <v>4</v>
      </c>
      <c r="B21" s="17">
        <f t="shared" ca="1" si="17"/>
        <v>5050000</v>
      </c>
      <c r="C21" s="18"/>
      <c r="D21" s="26"/>
      <c r="E21" s="23">
        <f ca="1">IF(OR(MONTH(DATE($B$1,E$1,$A21))&lt;&gt;E$1,_xlfn.XLOOKUP(DATE($B$1,E$1,$A21),_syukujitsu[国民の祝日・休日月日],_syukujitsu[国民の祝日・休日名称],"XXX",0,1)&lt;&gt;"XXX",WEEKDAY(DATE($B$1,E$1,$A21),2)&gt;5,_xlfn.XLOOKUP(DATE($B$1,E$1,$A21),_休業日[休場日],_休業日[名称],"XXX",0,1)&lt;&gt;"XXX"),"",SUMIFS(_SBI[受渡金額/決済損益],_SBI[決済日],DATE(デイトレ集計2024!$B$1,デイトレ集計2024!E$1,デイトレ集計2024!$A21),_SBI[取引],"信用返済*"))</f>
        <v>5050000</v>
      </c>
      <c r="F21" s="18"/>
      <c r="G21" s="26"/>
      <c r="H21" s="23" t="str">
        <f ca="1">IF(OR(MONTH(DATE($B$1,H$1,$A21))&lt;&gt;H$1,_xlfn.XLOOKUP(DATE($B$1,H$1,$A21),_syukujitsu[国民の祝日・休日月日],_syukujitsu[国民の祝日・休日名称],"XXX",0,1)&lt;&gt;"XXX",WEEKDAY(DATE($B$1,H$1,$A21),2)&gt;5,_xlfn.XLOOKUP(DATE($B$1,H$1,$A21),_休業日[休場日],_休業日[名称],"XXX",0,1)&lt;&gt;"XXX"),"",SUMIFS(_SBI[受渡金額/決済損益],_SBI[決済日],DATE(デイトレ集計2024!$B$1,デイトレ集計2024!H$1,デイトレ集計2024!$A21),_SBI[取引],"信用返済*"))</f>
        <v/>
      </c>
      <c r="I21" s="18"/>
      <c r="J21" s="26"/>
      <c r="K21" s="23">
        <f ca="1">IF(OR(MONTH(DATE($B$1,K$1,$A21))&lt;&gt;K$1,_xlfn.XLOOKUP(DATE($B$1,K$1,$A21),_syukujitsu[国民の祝日・休日月日],_syukujitsu[国民の祝日・休日名称],"XXX",0,1)&lt;&gt;"XXX",WEEKDAY(DATE($B$1,K$1,$A21),2)&gt;5,_xlfn.XLOOKUP(DATE($B$1,K$1,$A21),_休業日[休場日],_休業日[名称],"XXX",0,1)&lt;&gt;"XXX"),"",SUMIFS(_SBI[受渡金額/決済損益],_SBI[決済日],DATE(デイトレ集計2024!$B$1,デイトレ集計2024!K$1,デイトレ集計2024!$A21),_SBI[取引],"信用返済*"))</f>
        <v>0</v>
      </c>
      <c r="L21" s="18"/>
      <c r="M21" s="26"/>
      <c r="N21" s="23">
        <f ca="1">IF(OR(MONTH(DATE($B$1,N$1,$A21))&lt;&gt;N$1,_xlfn.XLOOKUP(DATE($B$1,N$1,$A21),_syukujitsu[国民の祝日・休日月日],_syukujitsu[国民の祝日・休日名称],"XXX",0,1)&lt;&gt;"XXX",WEEKDAY(DATE($B$1,N$1,$A21),2)&gt;5,_xlfn.XLOOKUP(DATE($B$1,N$1,$A21),_休業日[休場日],_休業日[名称],"XXX",0,1)&lt;&gt;"XXX"),"",SUMIFS(_SBI[受渡金額/決済損益],_SBI[決済日],DATE(デイトレ集計2024!$B$1,デイトレ集計2024!N$1,デイトレ集計2024!$A21),_SBI[取引],"信用返済*"))</f>
        <v>0</v>
      </c>
      <c r="O21" s="18"/>
      <c r="P21" s="26"/>
      <c r="Q21" s="23" t="str">
        <f ca="1">IF(OR(MONTH(DATE($B$1,Q$1,$A21))&lt;&gt;Q$1,_xlfn.XLOOKUP(DATE($B$1,Q$1,$A21),_syukujitsu[国民の祝日・休日月日],_syukujitsu[国民の祝日・休日名称],"XXX",0,1)&lt;&gt;"XXX",WEEKDAY(DATE($B$1,Q$1,$A21),2)&gt;5,_xlfn.XLOOKUP(DATE($B$1,Q$1,$A21),_休業日[休場日],_休業日[名称],"XXX",0,1)&lt;&gt;"XXX"),"",SUMIFS(_SBI[受渡金額/決済損益],_SBI[決済日],DATE(デイトレ集計2024!$B$1,デイトレ集計2024!Q$1,デイトレ集計2024!$A21),_SBI[取引],"信用返済*"))</f>
        <v/>
      </c>
      <c r="R21" s="18"/>
      <c r="S21" s="26"/>
      <c r="T21" s="23">
        <f ca="1">IF(OR(MONTH(DATE($B$1,T$1,$A21))&lt;&gt;T$1,_xlfn.XLOOKUP(DATE($B$1,T$1,$A21),_syukujitsu[国民の祝日・休日月日],_syukujitsu[国民の祝日・休日名称],"XXX",0,1)&lt;&gt;"XXX",WEEKDAY(DATE($B$1,T$1,$A21),2)&gt;5,_xlfn.XLOOKUP(DATE($B$1,T$1,$A21),_休業日[休場日],_休業日[名称],"XXX",0,1)&lt;&gt;"XXX"),"",SUMIFS(_SBI[受渡金額/決済損益],_SBI[決済日],DATE(デイトレ集計2024!$B$1,デイトレ集計2024!T$1,デイトレ集計2024!$A21),_SBI[取引],"信用返済*"))</f>
        <v>0</v>
      </c>
      <c r="U21" s="18"/>
      <c r="V21" s="26"/>
      <c r="W21" s="23">
        <f ca="1">IF(OR(MONTH(DATE($B$1,W$1,$A21))&lt;&gt;W$1,_xlfn.XLOOKUP(DATE($B$1,W$1,$A21),_syukujitsu[国民の祝日・休日月日],_syukujitsu[国民の祝日・休日名称],"XXX",0,1)&lt;&gt;"XXX",WEEKDAY(DATE($B$1,W$1,$A21),2)&gt;5,_xlfn.XLOOKUP(DATE($B$1,W$1,$A21),_休業日[休場日],_休業日[名称],"XXX",0,1)&lt;&gt;"XXX"),"",SUMIFS(_SBI[受渡金額/決済損益],_SBI[決済日],DATE(デイトレ集計2024!$B$1,デイトレ集計2024!W$1,デイトレ集計2024!$A21),_SBI[取引],"信用返済*"))</f>
        <v>0</v>
      </c>
      <c r="X21" s="18"/>
      <c r="Y21" s="26"/>
      <c r="Z21" s="23" t="str">
        <f ca="1">IF(OR(MONTH(DATE($B$1,Z$1,$A21))&lt;&gt;Z$1,_xlfn.XLOOKUP(DATE($B$1,Z$1,$A21),_syukujitsu[国民の祝日・休日月日],_syukujitsu[国民の祝日・休日名称],"XXX",0,1)&lt;&gt;"XXX",WEEKDAY(DATE($B$1,Z$1,$A21),2)&gt;5,_xlfn.XLOOKUP(DATE($B$1,Z$1,$A21),_休業日[休場日],_休業日[名称],"XXX",0,1)&lt;&gt;"XXX"),"",SUMIFS(_SBI[受渡金額/決済損益],_SBI[決済日],DATE(デイトレ集計2024!$B$1,デイトレ集計2024!Z$1,デイトレ集計2024!$A21),_SBI[取引],"信用返済*"))</f>
        <v/>
      </c>
      <c r="AA21" s="18"/>
      <c r="AB21" s="26"/>
      <c r="AC21" s="23">
        <f ca="1">IF(OR(MONTH(DATE($B$1,AC$1,$A21))&lt;&gt;AC$1,_xlfn.XLOOKUP(DATE($B$1,AC$1,$A21),_syukujitsu[国民の祝日・休日月日],_syukujitsu[国民の祝日・休日名称],"XXX",0,1)&lt;&gt;"XXX",WEEKDAY(DATE($B$1,AC$1,$A21),2)&gt;5,_xlfn.XLOOKUP(DATE($B$1,AC$1,$A21),_休業日[休場日],_休業日[名称],"XXX",0,1)&lt;&gt;"XXX"),"",SUMIFS(_SBI[受渡金額/決済損益],_SBI[決済日],DATE(デイトレ集計2024!$B$1,デイトレ集計2024!AC$1,デイトレ集計2024!$A21),_SBI[取引],"信用返済*"))</f>
        <v>0</v>
      </c>
      <c r="AD21" s="18"/>
      <c r="AE21" s="26"/>
      <c r="AF21" s="23">
        <f ca="1">IF(OR(MONTH(DATE($B$1,AF$1,$A21))&lt;&gt;AF$1,_xlfn.XLOOKUP(DATE($B$1,AF$1,$A21),_syukujitsu[国民の祝日・休日月日],_syukujitsu[国民の祝日・休日名称],"XXX",0,1)&lt;&gt;"XXX",WEEKDAY(DATE($B$1,AF$1,$A21),2)&gt;5,_xlfn.XLOOKUP(DATE($B$1,AF$1,$A21),_休業日[休場日],_休業日[名称],"XXX",0,1)&lt;&gt;"XXX"),"",SUMIFS(_SBI[受渡金額/決済損益],_SBI[決済日],DATE(デイトレ集計2024!$B$1,デイトレ集計2024!AF$1,デイトレ集計2024!$A21),_SBI[取引],"信用返済*"))</f>
        <v>0</v>
      </c>
      <c r="AG21" s="18"/>
      <c r="AH21" s="26"/>
      <c r="AI21" s="23" t="str">
        <f ca="1">IF(OR(MONTH(DATE($B$1,AI$1,$A21))&lt;&gt;AI$1,_xlfn.XLOOKUP(DATE($B$1,AI$1,$A21),_syukujitsu[国民の祝日・休日月日],_syukujitsu[国民の祝日・休日名称],"XXX",0,1)&lt;&gt;"XXX",WEEKDAY(DATE($B$1,AI$1,$A21),2)&gt;5,_xlfn.XLOOKUP(DATE($B$1,AI$1,$A21),_休業日[休場日],_休業日[名称],"XXX",0,1)&lt;&gt;"XXX"),"",SUMIFS(_SBI[受渡金額/決済損益],_SBI[決済日],DATE(デイトレ集計2024!$B$1,デイトレ集計2024!AI$1,デイトレ集計2024!$A21),_SBI[取引],"信用返済*"))</f>
        <v/>
      </c>
      <c r="AJ21" s="18"/>
      <c r="AK21" s="26"/>
      <c r="AL21" s="26">
        <f ca="1">IF(OR(MONTH(DATE($B$1,AL$1,$A21))&lt;&gt;AL$1,_xlfn.XLOOKUP(DATE($B$1,AL$1,$A21),_syukujitsu[国民の祝日・休日月日],_syukujitsu[国民の祝日・休日名称],"XXX",0,1)&lt;&gt;"XXX",WEEKDAY(DATE($B$1,AL$1,$A21),2)&gt;5,_xlfn.XLOOKUP(DATE($B$1,AL$1,$A21),_休業日[休場日],_休業日[名称],"XXX",0,1)&lt;&gt;"XXX"),"",SUMIFS(_SBI[受渡金額/決済損益],_SBI[決済日],DATE(デイトレ集計2024!$B$1,デイトレ集計2024!AL$1,デイトレ集計2024!$A21),_SBI[取引],"信用返済*"))</f>
        <v>0</v>
      </c>
      <c r="AN21" s="22">
        <f t="shared" ca="1" si="20"/>
        <v>5050000</v>
      </c>
      <c r="AO21" s="22">
        <f t="shared" ca="1" si="21"/>
        <v>5050000</v>
      </c>
      <c r="AP21" s="22">
        <f t="shared" ca="1" si="22"/>
        <v>5050000</v>
      </c>
      <c r="AQ21" s="22">
        <f t="shared" ca="1" si="23"/>
        <v>5050000</v>
      </c>
      <c r="AR21" s="22">
        <f t="shared" ca="1" si="24"/>
        <v>5050000</v>
      </c>
      <c r="AS21" s="22">
        <f t="shared" ca="1" si="25"/>
        <v>5050000</v>
      </c>
      <c r="AT21" s="22">
        <f t="shared" ca="1" si="26"/>
        <v>5050000</v>
      </c>
      <c r="AU21" s="22">
        <f t="shared" ca="1" si="32"/>
        <v>5050000</v>
      </c>
      <c r="AV21" s="22">
        <f t="shared" ca="1" si="27"/>
        <v>5050000</v>
      </c>
      <c r="AW21" s="22">
        <f t="shared" ca="1" si="28"/>
        <v>5050000</v>
      </c>
      <c r="AX21" s="22">
        <f t="shared" ca="1" si="29"/>
        <v>5050000</v>
      </c>
      <c r="AY21" s="22">
        <f t="shared" ca="1" si="30"/>
        <v>5050000</v>
      </c>
      <c r="BA21" s="22">
        <f t="shared" ref="BA21:BA48" ca="1" si="43">BA20+IF(E21="",0,E21)</f>
        <v>5050000</v>
      </c>
      <c r="BB21" s="22">
        <f t="shared" ca="1" si="33"/>
        <v>0</v>
      </c>
      <c r="BC21" s="22">
        <f t="shared" ca="1" si="34"/>
        <v>0</v>
      </c>
      <c r="BD21" s="22">
        <f t="shared" ca="1" si="35"/>
        <v>0</v>
      </c>
      <c r="BE21" s="22">
        <f t="shared" ca="1" si="36"/>
        <v>0</v>
      </c>
      <c r="BF21" s="22">
        <f t="shared" ca="1" si="37"/>
        <v>0</v>
      </c>
      <c r="BG21" s="22">
        <f t="shared" ca="1" si="38"/>
        <v>0</v>
      </c>
      <c r="BH21" s="22">
        <f t="shared" ca="1" si="39"/>
        <v>0</v>
      </c>
      <c r="BI21" s="22">
        <f t="shared" ca="1" si="40"/>
        <v>0</v>
      </c>
      <c r="BJ21" s="22">
        <f t="shared" ca="1" si="41"/>
        <v>0</v>
      </c>
      <c r="BK21" s="22">
        <f t="shared" ca="1" si="42"/>
        <v>0</v>
      </c>
      <c r="BL21" s="22">
        <f t="shared" ca="1" si="31"/>
        <v>0</v>
      </c>
      <c r="BN21" s="22" cm="1">
        <f t="array" aca="1" ref="BN21" ca="1">IF(INDEX($A$1:$AL$48,ROW(),BN$16)&gt;0,INDEX($A$1:$AL$48,ROW(),BN$16),"")</f>
        <v>5050000</v>
      </c>
      <c r="BO21" s="22" t="str" cm="1">
        <f t="array" aca="1" ref="BO21" ca="1">IF(INDEX($A$1:$AL$48,ROW(),BO$16)&gt;0,INDEX($A$1:$AL$48,ROW(),BO$16),"")</f>
        <v/>
      </c>
      <c r="BP21" s="22" t="str" cm="1">
        <f t="array" aca="1" ref="BP21" ca="1">IF(INDEX($A$1:$AL$48,ROW(),BP$16)&gt;0,INDEX($A$1:$AL$48,ROW(),BP$16),"")</f>
        <v/>
      </c>
      <c r="BQ21" s="22" t="str" cm="1">
        <f t="array" aca="1" ref="BQ21" ca="1">IF(INDEX($A$1:$AL$48,ROW(),BQ$16)&gt;0,INDEX($A$1:$AL$48,ROW(),BQ$16),"")</f>
        <v/>
      </c>
      <c r="BR21" s="22" t="str" cm="1">
        <f t="array" aca="1" ref="BR21" ca="1">IF(INDEX($A$1:$AL$48,ROW(),BR$16)&gt;0,INDEX($A$1:$AL$48,ROW(),BR$16),"")</f>
        <v/>
      </c>
      <c r="BS21" s="22" t="str" cm="1">
        <f t="array" aca="1" ref="BS21" ca="1">IF(INDEX($A$1:$AL$48,ROW(),BS$16)&gt;0,INDEX($A$1:$AL$48,ROW(),BS$16),"")</f>
        <v/>
      </c>
      <c r="BT21" s="22" t="str" cm="1">
        <f t="array" aca="1" ref="BT21" ca="1">IF(INDEX($A$1:$AL$48,ROW(),BT$16)&gt;0,INDEX($A$1:$AL$48,ROW(),BT$16),"")</f>
        <v/>
      </c>
      <c r="BU21" s="22" t="str" cm="1">
        <f t="array" aca="1" ref="BU21" ca="1">IF(INDEX($A$1:$AL$48,ROW(),BU$16)&gt;0,INDEX($A$1:$AL$48,ROW(),BU$16),"")</f>
        <v/>
      </c>
      <c r="BV21" s="22" t="str" cm="1">
        <f t="array" aca="1" ref="BV21" ca="1">IF(INDEX($A$1:$AL$48,ROW(),BV$16)&gt;0,INDEX($A$1:$AL$48,ROW(),BV$16),"")</f>
        <v/>
      </c>
      <c r="BW21" s="22" t="str" cm="1">
        <f t="array" aca="1" ref="BW21" ca="1">IF(INDEX($A$1:$AL$48,ROW(),BW$16)&gt;0,INDEX($A$1:$AL$48,ROW(),BW$16),"")</f>
        <v/>
      </c>
      <c r="BX21" s="22" t="str" cm="1">
        <f t="array" aca="1" ref="BX21" ca="1">IF(INDEX($A$1:$AL$48,ROW(),BX$16)&gt;0,INDEX($A$1:$AL$48,ROW(),BX$16),"")</f>
        <v/>
      </c>
      <c r="BY21" s="22" t="str" cm="1">
        <f t="array" aca="1" ref="BY21" ca="1">IF(INDEX($A$1:$AL$48,ROW(),BY$16)&gt;0,INDEX($A$1:$AL$48,ROW(),BY$16),"")</f>
        <v/>
      </c>
      <c r="CA21" s="22" t="str" cm="1">
        <f t="array" aca="1" ref="CA21" ca="1">IF(INDEX($A$1:$AL$48,ROW(),CA$16)&lt;0,INDEX($A$1:$AL$48,ROW(),CA$16),"")</f>
        <v/>
      </c>
      <c r="CB21" s="22" t="str" cm="1">
        <f t="array" aca="1" ref="CB21" ca="1">IF(INDEX($A$1:$AL$48,ROW(),CB$16)&lt;0,INDEX($A$1:$AL$48,ROW(),CB$16),"")</f>
        <v/>
      </c>
      <c r="CC21" s="22" t="str" cm="1">
        <f t="array" aca="1" ref="CC21" ca="1">IF(INDEX($A$1:$AL$48,ROW(),CC$16)&lt;0,INDEX($A$1:$AL$48,ROW(),CC$16),"")</f>
        <v/>
      </c>
      <c r="CD21" s="22" t="str" cm="1">
        <f t="array" aca="1" ref="CD21" ca="1">IF(INDEX($A$1:$AL$48,ROW(),CD$16)&lt;0,INDEX($A$1:$AL$48,ROW(),CD$16),"")</f>
        <v/>
      </c>
      <c r="CE21" s="22" t="str" cm="1">
        <f t="array" aca="1" ref="CE21" ca="1">IF(INDEX($A$1:$AL$48,ROW(),CE$16)&lt;0,INDEX($A$1:$AL$48,ROW(),CE$16),"")</f>
        <v/>
      </c>
      <c r="CF21" s="22" t="str" cm="1">
        <f t="array" aca="1" ref="CF21" ca="1">IF(INDEX($A$1:$AL$48,ROW(),CF$16)&lt;0,INDEX($A$1:$AL$48,ROW(),CF$16),"")</f>
        <v/>
      </c>
      <c r="CG21" s="22" t="str" cm="1">
        <f t="array" aca="1" ref="CG21" ca="1">IF(INDEX($A$1:$AL$48,ROW(),CG$16)&lt;0,INDEX($A$1:$AL$48,ROW(),CG$16),"")</f>
        <v/>
      </c>
      <c r="CH21" s="22" t="str" cm="1">
        <f t="array" aca="1" ref="CH21" ca="1">IF(INDEX($A$1:$AL$48,ROW(),CH$16)&lt;0,INDEX($A$1:$AL$48,ROW(),CH$16),"")</f>
        <v/>
      </c>
      <c r="CI21" s="22" t="str" cm="1">
        <f t="array" aca="1" ref="CI21" ca="1">IF(INDEX($A$1:$AL$48,ROW(),CI$16)&lt;0,INDEX($A$1:$AL$48,ROW(),CI$16),"")</f>
        <v/>
      </c>
      <c r="CJ21" s="22" t="str" cm="1">
        <f t="array" aca="1" ref="CJ21" ca="1">IF(INDEX($A$1:$AL$48,ROW(),CJ$16)&lt;0,INDEX($A$1:$AL$48,ROW(),CJ$16),"")</f>
        <v/>
      </c>
      <c r="CK21" s="22" t="str" cm="1">
        <f t="array" aca="1" ref="CK21" ca="1">IF(INDEX($A$1:$AL$48,ROW(),CK$16)&lt;0,INDEX($A$1:$AL$48,ROW(),CK$16),"")</f>
        <v/>
      </c>
      <c r="CL21" s="22" t="str" cm="1">
        <f t="array" aca="1" ref="CL21" ca="1">IF(INDEX($A$1:$AL$48,ROW(),CL$16)&lt;0,INDEX($A$1:$AL$48,ROW(),CL$16),"")</f>
        <v/>
      </c>
    </row>
    <row r="22" spans="1:90" s="2" customFormat="1" ht="15.75" x14ac:dyDescent="0.4">
      <c r="A22" s="5">
        <v>5</v>
      </c>
      <c r="B22" s="17">
        <f t="shared" ca="1" si="17"/>
        <v>0</v>
      </c>
      <c r="C22" s="18"/>
      <c r="D22" s="26"/>
      <c r="E22" s="23">
        <f ca="1">IF(OR(MONTH(DATE($B$1,E$1,$A22))&lt;&gt;E$1,_xlfn.XLOOKUP(DATE($B$1,E$1,$A22),_syukujitsu[国民の祝日・休日月日],_syukujitsu[国民の祝日・休日名称],"XXX",0,1)&lt;&gt;"XXX",WEEKDAY(DATE($B$1,E$1,$A22),2)&gt;5,_xlfn.XLOOKUP(DATE($B$1,E$1,$A22),_休業日[休場日],_休業日[名称],"XXX",0,1)&lt;&gt;"XXX"),"",SUMIFS(_SBI[受渡金額/決済損益],_SBI[決済日],DATE(デイトレ集計2024!$B$1,デイトレ集計2024!E$1,デイトレ集計2024!$A22),_SBI[取引],"信用返済*"))</f>
        <v>0</v>
      </c>
      <c r="F22" s="18"/>
      <c r="G22" s="26"/>
      <c r="H22" s="23">
        <f ca="1">IF(OR(MONTH(DATE($B$1,H$1,$A22))&lt;&gt;H$1,_xlfn.XLOOKUP(DATE($B$1,H$1,$A22),_syukujitsu[国民の祝日・休日月日],_syukujitsu[国民の祝日・休日名称],"XXX",0,1)&lt;&gt;"XXX",WEEKDAY(DATE($B$1,H$1,$A22),2)&gt;5,_xlfn.XLOOKUP(DATE($B$1,H$1,$A22),_休業日[休場日],_休業日[名称],"XXX",0,1)&lt;&gt;"XXX"),"",SUMIFS(_SBI[受渡金額/決済損益],_SBI[決済日],DATE(デイトレ集計2024!$B$1,デイトレ集計2024!H$1,デイトレ集計2024!$A22),_SBI[取引],"信用返済*"))</f>
        <v>0</v>
      </c>
      <c r="I22" s="18"/>
      <c r="J22" s="26"/>
      <c r="K22" s="23">
        <f ca="1">IF(OR(MONTH(DATE($B$1,K$1,$A22))&lt;&gt;K$1,_xlfn.XLOOKUP(DATE($B$1,K$1,$A22),_syukujitsu[国民の祝日・休日月日],_syukujitsu[国民の祝日・休日名称],"XXX",0,1)&lt;&gt;"XXX",WEEKDAY(DATE($B$1,K$1,$A22),2)&gt;5,_xlfn.XLOOKUP(DATE($B$1,K$1,$A22),_休業日[休場日],_休業日[名称],"XXX",0,1)&lt;&gt;"XXX"),"",SUMIFS(_SBI[受渡金額/決済損益],_SBI[決済日],DATE(デイトレ集計2024!$B$1,デイトレ集計2024!K$1,デイトレ集計2024!$A22),_SBI[取引],"信用返済*"))</f>
        <v>0</v>
      </c>
      <c r="L22" s="18"/>
      <c r="M22" s="26"/>
      <c r="N22" s="23">
        <f ca="1">IF(OR(MONTH(DATE($B$1,N$1,$A22))&lt;&gt;N$1,_xlfn.XLOOKUP(DATE($B$1,N$1,$A22),_syukujitsu[国民の祝日・休日月日],_syukujitsu[国民の祝日・休日名称],"XXX",0,1)&lt;&gt;"XXX",WEEKDAY(DATE($B$1,N$1,$A22),2)&gt;5,_xlfn.XLOOKUP(DATE($B$1,N$1,$A22),_休業日[休場日],_休業日[名称],"XXX",0,1)&lt;&gt;"XXX"),"",SUMIFS(_SBI[受渡金額/決済損益],_SBI[決済日],DATE(デイトレ集計2024!$B$1,デイトレ集計2024!N$1,デイトレ集計2024!$A22),_SBI[取引],"信用返済*"))</f>
        <v>0</v>
      </c>
      <c r="O22" s="18"/>
      <c r="P22" s="26"/>
      <c r="Q22" s="23" t="str">
        <f ca="1">IF(OR(MONTH(DATE($B$1,Q$1,$A22))&lt;&gt;Q$1,_xlfn.XLOOKUP(DATE($B$1,Q$1,$A22),_syukujitsu[国民の祝日・休日月日],_syukujitsu[国民の祝日・休日名称],"XXX",0,1)&lt;&gt;"XXX",WEEKDAY(DATE($B$1,Q$1,$A22),2)&gt;5,_xlfn.XLOOKUP(DATE($B$1,Q$1,$A22),_休業日[休場日],_休業日[名称],"XXX",0,1)&lt;&gt;"XXX"),"",SUMIFS(_SBI[受渡金額/決済損益],_SBI[決済日],DATE(デイトレ集計2024!$B$1,デイトレ集計2024!Q$1,デイトレ集計2024!$A22),_SBI[取引],"信用返済*"))</f>
        <v/>
      </c>
      <c r="R22" s="18"/>
      <c r="S22" s="26"/>
      <c r="T22" s="23">
        <f ca="1">IF(OR(MONTH(DATE($B$1,T$1,$A22))&lt;&gt;T$1,_xlfn.XLOOKUP(DATE($B$1,T$1,$A22),_syukujitsu[国民の祝日・休日月日],_syukujitsu[国民の祝日・休日名称],"XXX",0,1)&lt;&gt;"XXX",WEEKDAY(DATE($B$1,T$1,$A22),2)&gt;5,_xlfn.XLOOKUP(DATE($B$1,T$1,$A22),_休業日[休場日],_休業日[名称],"XXX",0,1)&lt;&gt;"XXX"),"",SUMIFS(_SBI[受渡金額/決済損益],_SBI[決済日],DATE(デイトレ集計2024!$B$1,デイトレ集計2024!T$1,デイトレ集計2024!$A22),_SBI[取引],"信用返済*"))</f>
        <v>0</v>
      </c>
      <c r="U22" s="18"/>
      <c r="V22" s="26"/>
      <c r="W22" s="23">
        <f ca="1">IF(OR(MONTH(DATE($B$1,W$1,$A22))&lt;&gt;W$1,_xlfn.XLOOKUP(DATE($B$1,W$1,$A22),_syukujitsu[国民の祝日・休日月日],_syukujitsu[国民の祝日・休日名称],"XXX",0,1)&lt;&gt;"XXX",WEEKDAY(DATE($B$1,W$1,$A22),2)&gt;5,_xlfn.XLOOKUP(DATE($B$1,W$1,$A22),_休業日[休場日],_休業日[名称],"XXX",0,1)&lt;&gt;"XXX"),"",SUMIFS(_SBI[受渡金額/決済損益],_SBI[決済日],DATE(デイトレ集計2024!$B$1,デイトレ集計2024!W$1,デイトレ集計2024!$A22),_SBI[取引],"信用返済*"))</f>
        <v>0</v>
      </c>
      <c r="X22" s="18"/>
      <c r="Y22" s="26"/>
      <c r="Z22" s="23">
        <f ca="1">IF(OR(MONTH(DATE($B$1,Z$1,$A22))&lt;&gt;Z$1,_xlfn.XLOOKUP(DATE($B$1,Z$1,$A22),_syukujitsu[国民の祝日・休日月日],_syukujitsu[国民の祝日・休日名称],"XXX",0,1)&lt;&gt;"XXX",WEEKDAY(DATE($B$1,Z$1,$A22),2)&gt;5,_xlfn.XLOOKUP(DATE($B$1,Z$1,$A22),_休業日[休場日],_休業日[名称],"XXX",0,1)&lt;&gt;"XXX"),"",SUMIFS(_SBI[受渡金額/決済損益],_SBI[決済日],DATE(デイトレ集計2024!$B$1,デイトレ集計2024!Z$1,デイトレ集計2024!$A22),_SBI[取引],"信用返済*"))</f>
        <v>0</v>
      </c>
      <c r="AA22" s="18"/>
      <c r="AB22" s="26"/>
      <c r="AC22" s="23">
        <f ca="1">IF(OR(MONTH(DATE($B$1,AC$1,$A22))&lt;&gt;AC$1,_xlfn.XLOOKUP(DATE($B$1,AC$1,$A22),_syukujitsu[国民の祝日・休日月日],_syukujitsu[国民の祝日・休日名称],"XXX",0,1)&lt;&gt;"XXX",WEEKDAY(DATE($B$1,AC$1,$A22),2)&gt;5,_xlfn.XLOOKUP(DATE($B$1,AC$1,$A22),_休業日[休場日],_休業日[名称],"XXX",0,1)&lt;&gt;"XXX"),"",SUMIFS(_SBI[受渡金額/決済損益],_SBI[決済日],DATE(デイトレ集計2024!$B$1,デイトレ集計2024!AC$1,デイトレ集計2024!$A22),_SBI[取引],"信用返済*"))</f>
        <v>0</v>
      </c>
      <c r="AD22" s="18"/>
      <c r="AE22" s="26"/>
      <c r="AF22" s="23" t="str">
        <f ca="1">IF(OR(MONTH(DATE($B$1,AF$1,$A22))&lt;&gt;AF$1,_xlfn.XLOOKUP(DATE($B$1,AF$1,$A22),_syukujitsu[国民の祝日・休日月日],_syukujitsu[国民の祝日・休日名称],"XXX",0,1)&lt;&gt;"XXX",WEEKDAY(DATE($B$1,AF$1,$A22),2)&gt;5,_xlfn.XLOOKUP(DATE($B$1,AF$1,$A22),_休業日[休場日],_休業日[名称],"XXX",0,1)&lt;&gt;"XXX"),"",SUMIFS(_SBI[受渡金額/決済損益],_SBI[決済日],DATE(デイトレ集計2024!$B$1,デイトレ集計2024!AF$1,デイトレ集計2024!$A22),_SBI[取引],"信用返済*"))</f>
        <v/>
      </c>
      <c r="AG22" s="18"/>
      <c r="AH22" s="26"/>
      <c r="AI22" s="23">
        <f ca="1">IF(OR(MONTH(DATE($B$1,AI$1,$A22))&lt;&gt;AI$1,_xlfn.XLOOKUP(DATE($B$1,AI$1,$A22),_syukujitsu[国民の祝日・休日月日],_syukujitsu[国民の祝日・休日名称],"XXX",0,1)&lt;&gt;"XXX",WEEKDAY(DATE($B$1,AI$1,$A22),2)&gt;5,_xlfn.XLOOKUP(DATE($B$1,AI$1,$A22),_休業日[休場日],_休業日[名称],"XXX",0,1)&lt;&gt;"XXX"),"",SUMIFS(_SBI[受渡金額/決済損益],_SBI[決済日],DATE(デイトレ集計2024!$B$1,デイトレ集計2024!AI$1,デイトレ集計2024!$A22),_SBI[取引],"信用返済*"))</f>
        <v>0</v>
      </c>
      <c r="AJ22" s="18"/>
      <c r="AK22" s="26"/>
      <c r="AL22" s="26">
        <f ca="1">IF(OR(MONTH(DATE($B$1,AL$1,$A22))&lt;&gt;AL$1,_xlfn.XLOOKUP(DATE($B$1,AL$1,$A22),_syukujitsu[国民の祝日・休日月日],_syukujitsu[国民の祝日・休日名称],"XXX",0,1)&lt;&gt;"XXX",WEEKDAY(DATE($B$1,AL$1,$A22),2)&gt;5,_xlfn.XLOOKUP(DATE($B$1,AL$1,$A22),_休業日[休場日],_休業日[名称],"XXX",0,1)&lt;&gt;"XXX"),"",SUMIFS(_SBI[受渡金額/決済損益],_SBI[決済日],DATE(デイトレ集計2024!$B$1,デイトレ集計2024!AL$1,デイトレ集計2024!$A22),_SBI[取引],"信用返済*"))</f>
        <v>0</v>
      </c>
      <c r="AN22" s="22">
        <f t="shared" ca="1" si="20"/>
        <v>5050000</v>
      </c>
      <c r="AO22" s="22">
        <f t="shared" ca="1" si="21"/>
        <v>5050000</v>
      </c>
      <c r="AP22" s="22">
        <f t="shared" ca="1" si="22"/>
        <v>5050000</v>
      </c>
      <c r="AQ22" s="22">
        <f t="shared" ca="1" si="23"/>
        <v>5050000</v>
      </c>
      <c r="AR22" s="22">
        <f t="shared" ca="1" si="24"/>
        <v>5050000</v>
      </c>
      <c r="AS22" s="22">
        <f t="shared" ca="1" si="25"/>
        <v>5050000</v>
      </c>
      <c r="AT22" s="22">
        <f t="shared" ca="1" si="26"/>
        <v>5050000</v>
      </c>
      <c r="AU22" s="22">
        <f t="shared" ca="1" si="32"/>
        <v>5050000</v>
      </c>
      <c r="AV22" s="22">
        <f t="shared" ca="1" si="27"/>
        <v>5050000</v>
      </c>
      <c r="AW22" s="22">
        <f t="shared" ca="1" si="28"/>
        <v>5050000</v>
      </c>
      <c r="AX22" s="22">
        <f t="shared" ca="1" si="29"/>
        <v>5050000</v>
      </c>
      <c r="AY22" s="22">
        <f t="shared" ca="1" si="30"/>
        <v>5050000</v>
      </c>
      <c r="BA22" s="22">
        <f t="shared" ca="1" si="43"/>
        <v>5050000</v>
      </c>
      <c r="BB22" s="22">
        <f t="shared" ca="1" si="33"/>
        <v>0</v>
      </c>
      <c r="BC22" s="22">
        <f t="shared" ca="1" si="34"/>
        <v>0</v>
      </c>
      <c r="BD22" s="22">
        <f t="shared" ca="1" si="35"/>
        <v>0</v>
      </c>
      <c r="BE22" s="22">
        <f t="shared" ca="1" si="36"/>
        <v>0</v>
      </c>
      <c r="BF22" s="22">
        <f t="shared" ca="1" si="37"/>
        <v>0</v>
      </c>
      <c r="BG22" s="22">
        <f t="shared" ca="1" si="38"/>
        <v>0</v>
      </c>
      <c r="BH22" s="22">
        <f t="shared" ca="1" si="39"/>
        <v>0</v>
      </c>
      <c r="BI22" s="22">
        <f t="shared" ca="1" si="40"/>
        <v>0</v>
      </c>
      <c r="BJ22" s="22">
        <f t="shared" ca="1" si="41"/>
        <v>0</v>
      </c>
      <c r="BK22" s="22">
        <f t="shared" ca="1" si="42"/>
        <v>0</v>
      </c>
      <c r="BL22" s="22">
        <f t="shared" ca="1" si="31"/>
        <v>0</v>
      </c>
      <c r="BN22" s="22" t="str" cm="1">
        <f t="array" aca="1" ref="BN22" ca="1">IF(INDEX($A$1:$AL$48,ROW(),BN$16)&gt;0,INDEX($A$1:$AL$48,ROW(),BN$16),"")</f>
        <v/>
      </c>
      <c r="BO22" s="22" t="str" cm="1">
        <f t="array" aca="1" ref="BO22" ca="1">IF(INDEX($A$1:$AL$48,ROW(),BO$16)&gt;0,INDEX($A$1:$AL$48,ROW(),BO$16),"")</f>
        <v/>
      </c>
      <c r="BP22" s="22" t="str" cm="1">
        <f t="array" aca="1" ref="BP22" ca="1">IF(INDEX($A$1:$AL$48,ROW(),BP$16)&gt;0,INDEX($A$1:$AL$48,ROW(),BP$16),"")</f>
        <v/>
      </c>
      <c r="BQ22" s="22" t="str" cm="1">
        <f t="array" aca="1" ref="BQ22" ca="1">IF(INDEX($A$1:$AL$48,ROW(),BQ$16)&gt;0,INDEX($A$1:$AL$48,ROW(),BQ$16),"")</f>
        <v/>
      </c>
      <c r="BR22" s="22" t="str" cm="1">
        <f t="array" aca="1" ref="BR22" ca="1">IF(INDEX($A$1:$AL$48,ROW(),BR$16)&gt;0,INDEX($A$1:$AL$48,ROW(),BR$16),"")</f>
        <v/>
      </c>
      <c r="BS22" s="22" t="str" cm="1">
        <f t="array" aca="1" ref="BS22" ca="1">IF(INDEX($A$1:$AL$48,ROW(),BS$16)&gt;0,INDEX($A$1:$AL$48,ROW(),BS$16),"")</f>
        <v/>
      </c>
      <c r="BT22" s="22" t="str" cm="1">
        <f t="array" aca="1" ref="BT22" ca="1">IF(INDEX($A$1:$AL$48,ROW(),BT$16)&gt;0,INDEX($A$1:$AL$48,ROW(),BT$16),"")</f>
        <v/>
      </c>
      <c r="BU22" s="22" t="str" cm="1">
        <f t="array" aca="1" ref="BU22" ca="1">IF(INDEX($A$1:$AL$48,ROW(),BU$16)&gt;0,INDEX($A$1:$AL$48,ROW(),BU$16),"")</f>
        <v/>
      </c>
      <c r="BV22" s="22" t="str" cm="1">
        <f t="array" aca="1" ref="BV22" ca="1">IF(INDEX($A$1:$AL$48,ROW(),BV$16)&gt;0,INDEX($A$1:$AL$48,ROW(),BV$16),"")</f>
        <v/>
      </c>
      <c r="BW22" s="22" t="str" cm="1">
        <f t="array" aca="1" ref="BW22" ca="1">IF(INDEX($A$1:$AL$48,ROW(),BW$16)&gt;0,INDEX($A$1:$AL$48,ROW(),BW$16),"")</f>
        <v/>
      </c>
      <c r="BX22" s="22" t="str" cm="1">
        <f t="array" aca="1" ref="BX22" ca="1">IF(INDEX($A$1:$AL$48,ROW(),BX$16)&gt;0,INDEX($A$1:$AL$48,ROW(),BX$16),"")</f>
        <v/>
      </c>
      <c r="BY22" s="22" t="str" cm="1">
        <f t="array" aca="1" ref="BY22" ca="1">IF(INDEX($A$1:$AL$48,ROW(),BY$16)&gt;0,INDEX($A$1:$AL$48,ROW(),BY$16),"")</f>
        <v/>
      </c>
      <c r="CA22" s="22" t="str" cm="1">
        <f t="array" aca="1" ref="CA22" ca="1">IF(INDEX($A$1:$AL$48,ROW(),CA$16)&lt;0,INDEX($A$1:$AL$48,ROW(),CA$16),"")</f>
        <v/>
      </c>
      <c r="CB22" s="22" t="str" cm="1">
        <f t="array" aca="1" ref="CB22" ca="1">IF(INDEX($A$1:$AL$48,ROW(),CB$16)&lt;0,INDEX($A$1:$AL$48,ROW(),CB$16),"")</f>
        <v/>
      </c>
      <c r="CC22" s="22" t="str" cm="1">
        <f t="array" aca="1" ref="CC22" ca="1">IF(INDEX($A$1:$AL$48,ROW(),CC$16)&lt;0,INDEX($A$1:$AL$48,ROW(),CC$16),"")</f>
        <v/>
      </c>
      <c r="CD22" s="22" t="str" cm="1">
        <f t="array" aca="1" ref="CD22" ca="1">IF(INDEX($A$1:$AL$48,ROW(),CD$16)&lt;0,INDEX($A$1:$AL$48,ROW(),CD$16),"")</f>
        <v/>
      </c>
      <c r="CE22" s="22" t="str" cm="1">
        <f t="array" aca="1" ref="CE22" ca="1">IF(INDEX($A$1:$AL$48,ROW(),CE$16)&lt;0,INDEX($A$1:$AL$48,ROW(),CE$16),"")</f>
        <v/>
      </c>
      <c r="CF22" s="22" t="str" cm="1">
        <f t="array" aca="1" ref="CF22" ca="1">IF(INDEX($A$1:$AL$48,ROW(),CF$16)&lt;0,INDEX($A$1:$AL$48,ROW(),CF$16),"")</f>
        <v/>
      </c>
      <c r="CG22" s="22" t="str" cm="1">
        <f t="array" aca="1" ref="CG22" ca="1">IF(INDEX($A$1:$AL$48,ROW(),CG$16)&lt;0,INDEX($A$1:$AL$48,ROW(),CG$16),"")</f>
        <v/>
      </c>
      <c r="CH22" s="22" t="str" cm="1">
        <f t="array" aca="1" ref="CH22" ca="1">IF(INDEX($A$1:$AL$48,ROW(),CH$16)&lt;0,INDEX($A$1:$AL$48,ROW(),CH$16),"")</f>
        <v/>
      </c>
      <c r="CI22" s="22" t="str" cm="1">
        <f t="array" aca="1" ref="CI22" ca="1">IF(INDEX($A$1:$AL$48,ROW(),CI$16)&lt;0,INDEX($A$1:$AL$48,ROW(),CI$16),"")</f>
        <v/>
      </c>
      <c r="CJ22" s="22" t="str" cm="1">
        <f t="array" aca="1" ref="CJ22" ca="1">IF(INDEX($A$1:$AL$48,ROW(),CJ$16)&lt;0,INDEX($A$1:$AL$48,ROW(),CJ$16),"")</f>
        <v/>
      </c>
      <c r="CK22" s="22" t="str" cm="1">
        <f t="array" aca="1" ref="CK22" ca="1">IF(INDEX($A$1:$AL$48,ROW(),CK$16)&lt;0,INDEX($A$1:$AL$48,ROW(),CK$16),"")</f>
        <v/>
      </c>
      <c r="CL22" s="22" t="str" cm="1">
        <f t="array" aca="1" ref="CL22" ca="1">IF(INDEX($A$1:$AL$48,ROW(),CL$16)&lt;0,INDEX($A$1:$AL$48,ROW(),CL$16),"")</f>
        <v/>
      </c>
    </row>
    <row r="23" spans="1:90" s="2" customFormat="1" ht="15.75" x14ac:dyDescent="0.4">
      <c r="A23" s="5">
        <v>6</v>
      </c>
      <c r="B23" s="17">
        <f t="shared" ca="1" si="17"/>
        <v>0</v>
      </c>
      <c r="C23" s="18"/>
      <c r="D23" s="26"/>
      <c r="E23" s="23" t="str">
        <f ca="1">IF(OR(MONTH(DATE($B$1,E$1,$A23))&lt;&gt;E$1,_xlfn.XLOOKUP(DATE($B$1,E$1,$A23),_syukujitsu[国民の祝日・休日月日],_syukujitsu[国民の祝日・休日名称],"XXX",0,1)&lt;&gt;"XXX",WEEKDAY(DATE($B$1,E$1,$A23),2)&gt;5,_xlfn.XLOOKUP(DATE($B$1,E$1,$A23),_休業日[休場日],_休業日[名称],"XXX",0,1)&lt;&gt;"XXX"),"",SUMIFS(_SBI[受渡金額/決済損益],_SBI[決済日],DATE(デイトレ集計2024!$B$1,デイトレ集計2024!E$1,デイトレ集計2024!$A23),_SBI[取引],"信用返済*"))</f>
        <v/>
      </c>
      <c r="F23" s="18"/>
      <c r="G23" s="26"/>
      <c r="H23" s="23">
        <f ca="1">IF(OR(MONTH(DATE($B$1,H$1,$A23))&lt;&gt;H$1,_xlfn.XLOOKUP(DATE($B$1,H$1,$A23),_syukujitsu[国民の祝日・休日月日],_syukujitsu[国民の祝日・休日名称],"XXX",0,1)&lt;&gt;"XXX",WEEKDAY(DATE($B$1,H$1,$A23),2)&gt;5,_xlfn.XLOOKUP(DATE($B$1,H$1,$A23),_休業日[休場日],_休業日[名称],"XXX",0,1)&lt;&gt;"XXX"),"",SUMIFS(_SBI[受渡金額/決済損益],_SBI[決済日],DATE(デイトレ集計2024!$B$1,デイトレ集計2024!H$1,デイトレ集計2024!$A23),_SBI[取引],"信用返済*"))</f>
        <v>0</v>
      </c>
      <c r="I23" s="18"/>
      <c r="J23" s="26"/>
      <c r="K23" s="23">
        <f ca="1">IF(OR(MONTH(DATE($B$1,K$1,$A23))&lt;&gt;K$1,_xlfn.XLOOKUP(DATE($B$1,K$1,$A23),_syukujitsu[国民の祝日・休日月日],_syukujitsu[国民の祝日・休日名称],"XXX",0,1)&lt;&gt;"XXX",WEEKDAY(DATE($B$1,K$1,$A23),2)&gt;5,_xlfn.XLOOKUP(DATE($B$1,K$1,$A23),_休業日[休場日],_休業日[名称],"XXX",0,1)&lt;&gt;"XXX"),"",SUMIFS(_SBI[受渡金額/決済損益],_SBI[決済日],DATE(デイトレ集計2024!$B$1,デイトレ集計2024!K$1,デイトレ集計2024!$A23),_SBI[取引],"信用返済*"))</f>
        <v>0</v>
      </c>
      <c r="L23" s="18"/>
      <c r="M23" s="26"/>
      <c r="N23" s="23" t="str">
        <f ca="1">IF(OR(MONTH(DATE($B$1,N$1,$A23))&lt;&gt;N$1,_xlfn.XLOOKUP(DATE($B$1,N$1,$A23),_syukujitsu[国民の祝日・休日月日],_syukujitsu[国民の祝日・休日名称],"XXX",0,1)&lt;&gt;"XXX",WEEKDAY(DATE($B$1,N$1,$A23),2)&gt;5,_xlfn.XLOOKUP(DATE($B$1,N$1,$A23),_休業日[休場日],_休業日[名称],"XXX",0,1)&lt;&gt;"XXX"),"",SUMIFS(_SBI[受渡金額/決済損益],_SBI[決済日],DATE(デイトレ集計2024!$B$1,デイトレ集計2024!N$1,デイトレ集計2024!$A23),_SBI[取引],"信用返済*"))</f>
        <v/>
      </c>
      <c r="O23" s="18"/>
      <c r="P23" s="26"/>
      <c r="Q23" s="23" t="str">
        <f ca="1">IF(OR(MONTH(DATE($B$1,Q$1,$A23))&lt;&gt;Q$1,_xlfn.XLOOKUP(DATE($B$1,Q$1,$A23),_syukujitsu[国民の祝日・休日月日],_syukujitsu[国民の祝日・休日名称],"XXX",0,1)&lt;&gt;"XXX",WEEKDAY(DATE($B$1,Q$1,$A23),2)&gt;5,_xlfn.XLOOKUP(DATE($B$1,Q$1,$A23),_休業日[休場日],_休業日[名称],"XXX",0,1)&lt;&gt;"XXX"),"",SUMIFS(_SBI[受渡金額/決済損益],_SBI[決済日],DATE(デイトレ集計2024!$B$1,デイトレ集計2024!Q$1,デイトレ集計2024!$A23),_SBI[取引],"信用返済*"))</f>
        <v/>
      </c>
      <c r="R23" s="18"/>
      <c r="S23" s="26"/>
      <c r="T23" s="23">
        <f ca="1">IF(OR(MONTH(DATE($B$1,T$1,$A23))&lt;&gt;T$1,_xlfn.XLOOKUP(DATE($B$1,T$1,$A23),_syukujitsu[国民の祝日・休日月日],_syukujitsu[国民の祝日・休日名称],"XXX",0,1)&lt;&gt;"XXX",WEEKDAY(DATE($B$1,T$1,$A23),2)&gt;5,_xlfn.XLOOKUP(DATE($B$1,T$1,$A23),_休業日[休場日],_休業日[名称],"XXX",0,1)&lt;&gt;"XXX"),"",SUMIFS(_SBI[受渡金額/決済損益],_SBI[決済日],DATE(デイトレ集計2024!$B$1,デイトレ集計2024!T$1,デイトレ集計2024!$A23),_SBI[取引],"信用返済*"))</f>
        <v>0</v>
      </c>
      <c r="U23" s="18"/>
      <c r="V23" s="26"/>
      <c r="W23" s="23" t="str">
        <f ca="1">IF(OR(MONTH(DATE($B$1,W$1,$A23))&lt;&gt;W$1,_xlfn.XLOOKUP(DATE($B$1,W$1,$A23),_syukujitsu[国民の祝日・休日月日],_syukujitsu[国民の祝日・休日名称],"XXX",0,1)&lt;&gt;"XXX",WEEKDAY(DATE($B$1,W$1,$A23),2)&gt;5,_xlfn.XLOOKUP(DATE($B$1,W$1,$A23),_休業日[休場日],_休業日[名称],"XXX",0,1)&lt;&gt;"XXX"),"",SUMIFS(_SBI[受渡金額/決済損益],_SBI[決済日],DATE(デイトレ集計2024!$B$1,デイトレ集計2024!W$1,デイトレ集計2024!$A23),_SBI[取引],"信用返済*"))</f>
        <v/>
      </c>
      <c r="X23" s="18"/>
      <c r="Y23" s="26"/>
      <c r="Z23" s="23">
        <f ca="1">IF(OR(MONTH(DATE($B$1,Z$1,$A23))&lt;&gt;Z$1,_xlfn.XLOOKUP(DATE($B$1,Z$1,$A23),_syukujitsu[国民の祝日・休日月日],_syukujitsu[国民の祝日・休日名称],"XXX",0,1)&lt;&gt;"XXX",WEEKDAY(DATE($B$1,Z$1,$A23),2)&gt;5,_xlfn.XLOOKUP(DATE($B$1,Z$1,$A23),_休業日[休場日],_休業日[名称],"XXX",0,1)&lt;&gt;"XXX"),"",SUMIFS(_SBI[受渡金額/決済損益],_SBI[決済日],DATE(デイトレ集計2024!$B$1,デイトレ集計2024!Z$1,デイトレ集計2024!$A23),_SBI[取引],"信用返済*"))</f>
        <v>0</v>
      </c>
      <c r="AA23" s="18"/>
      <c r="AB23" s="26"/>
      <c r="AC23" s="23">
        <f ca="1">IF(OR(MONTH(DATE($B$1,AC$1,$A23))&lt;&gt;AC$1,_xlfn.XLOOKUP(DATE($B$1,AC$1,$A23),_syukujitsu[国民の祝日・休日月日],_syukujitsu[国民の祝日・休日名称],"XXX",0,1)&lt;&gt;"XXX",WEEKDAY(DATE($B$1,AC$1,$A23),2)&gt;5,_xlfn.XLOOKUP(DATE($B$1,AC$1,$A23),_休業日[休場日],_休業日[名称],"XXX",0,1)&lt;&gt;"XXX"),"",SUMIFS(_SBI[受渡金額/決済損益],_SBI[決済日],DATE(デイトレ集計2024!$B$1,デイトレ集計2024!AC$1,デイトレ集計2024!$A23),_SBI[取引],"信用返済*"))</f>
        <v>0</v>
      </c>
      <c r="AD23" s="18"/>
      <c r="AE23" s="26"/>
      <c r="AF23" s="23" t="str">
        <f ca="1">IF(OR(MONTH(DATE($B$1,AF$1,$A23))&lt;&gt;AF$1,_xlfn.XLOOKUP(DATE($B$1,AF$1,$A23),_syukujitsu[国民の祝日・休日月日],_syukujitsu[国民の祝日・休日名称],"XXX",0,1)&lt;&gt;"XXX",WEEKDAY(DATE($B$1,AF$1,$A23),2)&gt;5,_xlfn.XLOOKUP(DATE($B$1,AF$1,$A23),_休業日[休場日],_休業日[名称],"XXX",0,1)&lt;&gt;"XXX"),"",SUMIFS(_SBI[受渡金額/決済損益],_SBI[決済日],DATE(デイトレ集計2024!$B$1,デイトレ集計2024!AF$1,デイトレ集計2024!$A23),_SBI[取引],"信用返済*"))</f>
        <v/>
      </c>
      <c r="AG23" s="18"/>
      <c r="AH23" s="26"/>
      <c r="AI23" s="23">
        <f ca="1">IF(OR(MONTH(DATE($B$1,AI$1,$A23))&lt;&gt;AI$1,_xlfn.XLOOKUP(DATE($B$1,AI$1,$A23),_syukujitsu[国民の祝日・休日月日],_syukujitsu[国民の祝日・休日名称],"XXX",0,1)&lt;&gt;"XXX",WEEKDAY(DATE($B$1,AI$1,$A23),2)&gt;5,_xlfn.XLOOKUP(DATE($B$1,AI$1,$A23),_休業日[休場日],_休業日[名称],"XXX",0,1)&lt;&gt;"XXX"),"",SUMIFS(_SBI[受渡金額/決済損益],_SBI[決済日],DATE(デイトレ集計2024!$B$1,デイトレ集計2024!AI$1,デイトレ集計2024!$A23),_SBI[取引],"信用返済*"))</f>
        <v>0</v>
      </c>
      <c r="AJ23" s="18"/>
      <c r="AK23" s="26"/>
      <c r="AL23" s="26">
        <f ca="1">IF(OR(MONTH(DATE($B$1,AL$1,$A23))&lt;&gt;AL$1,_xlfn.XLOOKUP(DATE($B$1,AL$1,$A23),_syukujitsu[国民の祝日・休日月日],_syukujitsu[国民の祝日・休日名称],"XXX",0,1)&lt;&gt;"XXX",WEEKDAY(DATE($B$1,AL$1,$A23),2)&gt;5,_xlfn.XLOOKUP(DATE($B$1,AL$1,$A23),_休業日[休場日],_休業日[名称],"XXX",0,1)&lt;&gt;"XXX"),"",SUMIFS(_SBI[受渡金額/決済損益],_SBI[決済日],DATE(デイトレ集計2024!$B$1,デイトレ集計2024!AL$1,デイトレ集計2024!$A23),_SBI[取引],"信用返済*"))</f>
        <v>0</v>
      </c>
      <c r="AN23" s="22">
        <f t="shared" ca="1" si="20"/>
        <v>5050000</v>
      </c>
      <c r="AO23" s="22">
        <f t="shared" ca="1" si="21"/>
        <v>5050000</v>
      </c>
      <c r="AP23" s="22">
        <f t="shared" ca="1" si="22"/>
        <v>5050000</v>
      </c>
      <c r="AQ23" s="22">
        <f t="shared" ca="1" si="23"/>
        <v>5050000</v>
      </c>
      <c r="AR23" s="22">
        <f t="shared" ca="1" si="24"/>
        <v>5050000</v>
      </c>
      <c r="AS23" s="22">
        <f t="shared" ca="1" si="25"/>
        <v>5050000</v>
      </c>
      <c r="AT23" s="22">
        <f t="shared" ca="1" si="26"/>
        <v>5050000</v>
      </c>
      <c r="AU23" s="22">
        <f t="shared" ca="1" si="32"/>
        <v>5050000</v>
      </c>
      <c r="AV23" s="22">
        <f t="shared" ca="1" si="27"/>
        <v>5050000</v>
      </c>
      <c r="AW23" s="22">
        <f t="shared" ca="1" si="28"/>
        <v>5050000</v>
      </c>
      <c r="AX23" s="22">
        <f t="shared" ca="1" si="29"/>
        <v>5050000</v>
      </c>
      <c r="AY23" s="22">
        <f t="shared" ca="1" si="30"/>
        <v>5050000</v>
      </c>
      <c r="BA23" s="22">
        <f t="shared" ca="1" si="43"/>
        <v>5050000</v>
      </c>
      <c r="BB23" s="22">
        <f t="shared" ca="1" si="33"/>
        <v>0</v>
      </c>
      <c r="BC23" s="22">
        <f t="shared" ca="1" si="34"/>
        <v>0</v>
      </c>
      <c r="BD23" s="22">
        <f t="shared" ca="1" si="35"/>
        <v>0</v>
      </c>
      <c r="BE23" s="22">
        <f t="shared" ca="1" si="36"/>
        <v>0</v>
      </c>
      <c r="BF23" s="22">
        <f t="shared" ca="1" si="37"/>
        <v>0</v>
      </c>
      <c r="BG23" s="22">
        <f t="shared" ca="1" si="38"/>
        <v>0</v>
      </c>
      <c r="BH23" s="22">
        <f t="shared" ca="1" si="39"/>
        <v>0</v>
      </c>
      <c r="BI23" s="22">
        <f t="shared" ca="1" si="40"/>
        <v>0</v>
      </c>
      <c r="BJ23" s="22">
        <f t="shared" ca="1" si="41"/>
        <v>0</v>
      </c>
      <c r="BK23" s="22">
        <f t="shared" ca="1" si="42"/>
        <v>0</v>
      </c>
      <c r="BL23" s="22">
        <f t="shared" ca="1" si="31"/>
        <v>0</v>
      </c>
      <c r="BN23" s="22" t="str" cm="1">
        <f t="array" aca="1" ref="BN23" ca="1">IF(INDEX($A$1:$AL$48,ROW(),BN$16)&gt;0,INDEX($A$1:$AL$48,ROW(),BN$16),"")</f>
        <v/>
      </c>
      <c r="BO23" s="22" t="str" cm="1">
        <f t="array" aca="1" ref="BO23" ca="1">IF(INDEX($A$1:$AL$48,ROW(),BO$16)&gt;0,INDEX($A$1:$AL$48,ROW(),BO$16),"")</f>
        <v/>
      </c>
      <c r="BP23" s="22" t="str" cm="1">
        <f t="array" aca="1" ref="BP23" ca="1">IF(INDEX($A$1:$AL$48,ROW(),BP$16)&gt;0,INDEX($A$1:$AL$48,ROW(),BP$16),"")</f>
        <v/>
      </c>
      <c r="BQ23" s="22" t="str" cm="1">
        <f t="array" aca="1" ref="BQ23" ca="1">IF(INDEX($A$1:$AL$48,ROW(),BQ$16)&gt;0,INDEX($A$1:$AL$48,ROW(),BQ$16),"")</f>
        <v/>
      </c>
      <c r="BR23" s="22" t="str" cm="1">
        <f t="array" aca="1" ref="BR23" ca="1">IF(INDEX($A$1:$AL$48,ROW(),BR$16)&gt;0,INDEX($A$1:$AL$48,ROW(),BR$16),"")</f>
        <v/>
      </c>
      <c r="BS23" s="22" t="str" cm="1">
        <f t="array" aca="1" ref="BS23" ca="1">IF(INDEX($A$1:$AL$48,ROW(),BS$16)&gt;0,INDEX($A$1:$AL$48,ROW(),BS$16),"")</f>
        <v/>
      </c>
      <c r="BT23" s="22" t="str" cm="1">
        <f t="array" aca="1" ref="BT23" ca="1">IF(INDEX($A$1:$AL$48,ROW(),BT$16)&gt;0,INDEX($A$1:$AL$48,ROW(),BT$16),"")</f>
        <v/>
      </c>
      <c r="BU23" s="22" t="str" cm="1">
        <f t="array" aca="1" ref="BU23" ca="1">IF(INDEX($A$1:$AL$48,ROW(),BU$16)&gt;0,INDEX($A$1:$AL$48,ROW(),BU$16),"")</f>
        <v/>
      </c>
      <c r="BV23" s="22" t="str" cm="1">
        <f t="array" aca="1" ref="BV23" ca="1">IF(INDEX($A$1:$AL$48,ROW(),BV$16)&gt;0,INDEX($A$1:$AL$48,ROW(),BV$16),"")</f>
        <v/>
      </c>
      <c r="BW23" s="22" t="str" cm="1">
        <f t="array" aca="1" ref="BW23" ca="1">IF(INDEX($A$1:$AL$48,ROW(),BW$16)&gt;0,INDEX($A$1:$AL$48,ROW(),BW$16),"")</f>
        <v/>
      </c>
      <c r="BX23" s="22" t="str" cm="1">
        <f t="array" aca="1" ref="BX23" ca="1">IF(INDEX($A$1:$AL$48,ROW(),BX$16)&gt;0,INDEX($A$1:$AL$48,ROW(),BX$16),"")</f>
        <v/>
      </c>
      <c r="BY23" s="22" t="str" cm="1">
        <f t="array" aca="1" ref="BY23" ca="1">IF(INDEX($A$1:$AL$48,ROW(),BY$16)&gt;0,INDEX($A$1:$AL$48,ROW(),BY$16),"")</f>
        <v/>
      </c>
      <c r="CA23" s="22" t="str" cm="1">
        <f t="array" aca="1" ref="CA23" ca="1">IF(INDEX($A$1:$AL$48,ROW(),CA$16)&lt;0,INDEX($A$1:$AL$48,ROW(),CA$16),"")</f>
        <v/>
      </c>
      <c r="CB23" s="22" t="str" cm="1">
        <f t="array" aca="1" ref="CB23" ca="1">IF(INDEX($A$1:$AL$48,ROW(),CB$16)&lt;0,INDEX($A$1:$AL$48,ROW(),CB$16),"")</f>
        <v/>
      </c>
      <c r="CC23" s="22" t="str" cm="1">
        <f t="array" aca="1" ref="CC23" ca="1">IF(INDEX($A$1:$AL$48,ROW(),CC$16)&lt;0,INDEX($A$1:$AL$48,ROW(),CC$16),"")</f>
        <v/>
      </c>
      <c r="CD23" s="22" t="str" cm="1">
        <f t="array" aca="1" ref="CD23" ca="1">IF(INDEX($A$1:$AL$48,ROW(),CD$16)&lt;0,INDEX($A$1:$AL$48,ROW(),CD$16),"")</f>
        <v/>
      </c>
      <c r="CE23" s="22" t="str" cm="1">
        <f t="array" aca="1" ref="CE23" ca="1">IF(INDEX($A$1:$AL$48,ROW(),CE$16)&lt;0,INDEX($A$1:$AL$48,ROW(),CE$16),"")</f>
        <v/>
      </c>
      <c r="CF23" s="22" t="str" cm="1">
        <f t="array" aca="1" ref="CF23" ca="1">IF(INDEX($A$1:$AL$48,ROW(),CF$16)&lt;0,INDEX($A$1:$AL$48,ROW(),CF$16),"")</f>
        <v/>
      </c>
      <c r="CG23" s="22" t="str" cm="1">
        <f t="array" aca="1" ref="CG23" ca="1">IF(INDEX($A$1:$AL$48,ROW(),CG$16)&lt;0,INDEX($A$1:$AL$48,ROW(),CG$16),"")</f>
        <v/>
      </c>
      <c r="CH23" s="22" t="str" cm="1">
        <f t="array" aca="1" ref="CH23" ca="1">IF(INDEX($A$1:$AL$48,ROW(),CH$16)&lt;0,INDEX($A$1:$AL$48,ROW(),CH$16),"")</f>
        <v/>
      </c>
      <c r="CI23" s="22" t="str" cm="1">
        <f t="array" aca="1" ref="CI23" ca="1">IF(INDEX($A$1:$AL$48,ROW(),CI$16)&lt;0,INDEX($A$1:$AL$48,ROW(),CI$16),"")</f>
        <v/>
      </c>
      <c r="CJ23" s="22" t="str" cm="1">
        <f t="array" aca="1" ref="CJ23" ca="1">IF(INDEX($A$1:$AL$48,ROW(),CJ$16)&lt;0,INDEX($A$1:$AL$48,ROW(),CJ$16),"")</f>
        <v/>
      </c>
      <c r="CK23" s="22" t="str" cm="1">
        <f t="array" aca="1" ref="CK23" ca="1">IF(INDEX($A$1:$AL$48,ROW(),CK$16)&lt;0,INDEX($A$1:$AL$48,ROW(),CK$16),"")</f>
        <v/>
      </c>
      <c r="CL23" s="22" t="str" cm="1">
        <f t="array" aca="1" ref="CL23" ca="1">IF(INDEX($A$1:$AL$48,ROW(),CL$16)&lt;0,INDEX($A$1:$AL$48,ROW(),CL$16),"")</f>
        <v/>
      </c>
    </row>
    <row r="24" spans="1:90" s="2" customFormat="1" ht="15.75" x14ac:dyDescent="0.4">
      <c r="A24" s="5">
        <v>7</v>
      </c>
      <c r="B24" s="17">
        <f t="shared" ca="1" si="17"/>
        <v>0</v>
      </c>
      <c r="C24" s="18"/>
      <c r="D24" s="26"/>
      <c r="E24" s="23" t="str">
        <f ca="1">IF(OR(MONTH(DATE($B$1,E$1,$A24))&lt;&gt;E$1,_xlfn.XLOOKUP(DATE($B$1,E$1,$A24),_syukujitsu[国民の祝日・休日月日],_syukujitsu[国民の祝日・休日名称],"XXX",0,1)&lt;&gt;"XXX",WEEKDAY(DATE($B$1,E$1,$A24),2)&gt;5,_xlfn.XLOOKUP(DATE($B$1,E$1,$A24),_休業日[休場日],_休業日[名称],"XXX",0,1)&lt;&gt;"XXX"),"",SUMIFS(_SBI[受渡金額/決済損益],_SBI[決済日],DATE(デイトレ集計2024!$B$1,デイトレ集計2024!E$1,デイトレ集計2024!$A24),_SBI[取引],"信用返済*"))</f>
        <v/>
      </c>
      <c r="F24" s="18"/>
      <c r="G24" s="26"/>
      <c r="H24" s="23">
        <f ca="1">IF(OR(MONTH(DATE($B$1,H$1,$A24))&lt;&gt;H$1,_xlfn.XLOOKUP(DATE($B$1,H$1,$A24),_syukujitsu[国民の祝日・休日月日],_syukujitsu[国民の祝日・休日名称],"XXX",0,1)&lt;&gt;"XXX",WEEKDAY(DATE($B$1,H$1,$A24),2)&gt;5,_xlfn.XLOOKUP(DATE($B$1,H$1,$A24),_休業日[休場日],_休業日[名称],"XXX",0,1)&lt;&gt;"XXX"),"",SUMIFS(_SBI[受渡金額/決済損益],_SBI[決済日],DATE(デイトレ集計2024!$B$1,デイトレ集計2024!H$1,デイトレ集計2024!$A24),_SBI[取引],"信用返済*"))</f>
        <v>0</v>
      </c>
      <c r="I24" s="18"/>
      <c r="J24" s="26"/>
      <c r="K24" s="23">
        <f ca="1">IF(OR(MONTH(DATE($B$1,K$1,$A24))&lt;&gt;K$1,_xlfn.XLOOKUP(DATE($B$1,K$1,$A24),_syukujitsu[国民の祝日・休日月日],_syukujitsu[国民の祝日・休日名称],"XXX",0,1)&lt;&gt;"XXX",WEEKDAY(DATE($B$1,K$1,$A24),2)&gt;5,_xlfn.XLOOKUP(DATE($B$1,K$1,$A24),_休業日[休場日],_休業日[名称],"XXX",0,1)&lt;&gt;"XXX"),"",SUMIFS(_SBI[受渡金額/決済損益],_SBI[決済日],DATE(デイトレ集計2024!$B$1,デイトレ集計2024!K$1,デイトレ集計2024!$A24),_SBI[取引],"信用返済*"))</f>
        <v>0</v>
      </c>
      <c r="L24" s="18"/>
      <c r="M24" s="26"/>
      <c r="N24" s="23" t="str">
        <f ca="1">IF(OR(MONTH(DATE($B$1,N$1,$A24))&lt;&gt;N$1,_xlfn.XLOOKUP(DATE($B$1,N$1,$A24),_syukujitsu[国民の祝日・休日月日],_syukujitsu[国民の祝日・休日名称],"XXX",0,1)&lt;&gt;"XXX",WEEKDAY(DATE($B$1,N$1,$A24),2)&gt;5,_xlfn.XLOOKUP(DATE($B$1,N$1,$A24),_休業日[休場日],_休業日[名称],"XXX",0,1)&lt;&gt;"XXX"),"",SUMIFS(_SBI[受渡金額/決済損益],_SBI[決済日],DATE(デイトレ集計2024!$B$1,デイトレ集計2024!N$1,デイトレ集計2024!$A24),_SBI[取引],"信用返済*"))</f>
        <v/>
      </c>
      <c r="O24" s="18"/>
      <c r="P24" s="26"/>
      <c r="Q24" s="23">
        <f ca="1">IF(OR(MONTH(DATE($B$1,Q$1,$A24))&lt;&gt;Q$1,_xlfn.XLOOKUP(DATE($B$1,Q$1,$A24),_syukujitsu[国民の祝日・休日月日],_syukujitsu[国民の祝日・休日名称],"XXX",0,1)&lt;&gt;"XXX",WEEKDAY(DATE($B$1,Q$1,$A24),2)&gt;5,_xlfn.XLOOKUP(DATE($B$1,Q$1,$A24),_休業日[休場日],_休業日[名称],"XXX",0,1)&lt;&gt;"XXX"),"",SUMIFS(_SBI[受渡金額/決済損益],_SBI[決済日],DATE(デイトレ集計2024!$B$1,デイトレ集計2024!Q$1,デイトレ集計2024!$A24),_SBI[取引],"信用返済*"))</f>
        <v>0</v>
      </c>
      <c r="R24" s="18"/>
      <c r="S24" s="26"/>
      <c r="T24" s="23">
        <f ca="1">IF(OR(MONTH(DATE($B$1,T$1,$A24))&lt;&gt;T$1,_xlfn.XLOOKUP(DATE($B$1,T$1,$A24),_syukujitsu[国民の祝日・休日月日],_syukujitsu[国民の祝日・休日名称],"XXX",0,1)&lt;&gt;"XXX",WEEKDAY(DATE($B$1,T$1,$A24),2)&gt;5,_xlfn.XLOOKUP(DATE($B$1,T$1,$A24),_休業日[休場日],_休業日[名称],"XXX",0,1)&lt;&gt;"XXX"),"",SUMIFS(_SBI[受渡金額/決済損益],_SBI[決済日],DATE(デイトレ集計2024!$B$1,デイトレ集計2024!T$1,デイトレ集計2024!$A24),_SBI[取引],"信用返済*"))</f>
        <v>0</v>
      </c>
      <c r="U24" s="18"/>
      <c r="V24" s="26"/>
      <c r="W24" s="23" t="str">
        <f ca="1">IF(OR(MONTH(DATE($B$1,W$1,$A24))&lt;&gt;W$1,_xlfn.XLOOKUP(DATE($B$1,W$1,$A24),_syukujitsu[国民の祝日・休日月日],_syukujitsu[国民の祝日・休日名称],"XXX",0,1)&lt;&gt;"XXX",WEEKDAY(DATE($B$1,W$1,$A24),2)&gt;5,_xlfn.XLOOKUP(DATE($B$1,W$1,$A24),_休業日[休場日],_休業日[名称],"XXX",0,1)&lt;&gt;"XXX"),"",SUMIFS(_SBI[受渡金額/決済損益],_SBI[決済日],DATE(デイトレ集計2024!$B$1,デイトレ集計2024!W$1,デイトレ集計2024!$A24),_SBI[取引],"信用返済*"))</f>
        <v/>
      </c>
      <c r="X24" s="18"/>
      <c r="Y24" s="26"/>
      <c r="Z24" s="23">
        <f ca="1">IF(OR(MONTH(DATE($B$1,Z$1,$A24))&lt;&gt;Z$1,_xlfn.XLOOKUP(DATE($B$1,Z$1,$A24),_syukujitsu[国民の祝日・休日月日],_syukujitsu[国民の祝日・休日名称],"XXX",0,1)&lt;&gt;"XXX",WEEKDAY(DATE($B$1,Z$1,$A24),2)&gt;5,_xlfn.XLOOKUP(DATE($B$1,Z$1,$A24),_休業日[休場日],_休業日[名称],"XXX",0,1)&lt;&gt;"XXX"),"",SUMIFS(_SBI[受渡金額/決済損益],_SBI[決済日],DATE(デイトレ集計2024!$B$1,デイトレ集計2024!Z$1,デイトレ集計2024!$A24),_SBI[取引],"信用返済*"))</f>
        <v>0</v>
      </c>
      <c r="AA24" s="18"/>
      <c r="AB24" s="26"/>
      <c r="AC24" s="23" t="str">
        <f ca="1">IF(OR(MONTH(DATE($B$1,AC$1,$A24))&lt;&gt;AC$1,_xlfn.XLOOKUP(DATE($B$1,AC$1,$A24),_syukujitsu[国民の祝日・休日月日],_syukujitsu[国民の祝日・休日名称],"XXX",0,1)&lt;&gt;"XXX",WEEKDAY(DATE($B$1,AC$1,$A24),2)&gt;5,_xlfn.XLOOKUP(DATE($B$1,AC$1,$A24),_休業日[休場日],_休業日[名称],"XXX",0,1)&lt;&gt;"XXX"),"",SUMIFS(_SBI[受渡金額/決済損益],_SBI[決済日],DATE(デイトレ集計2024!$B$1,デイトレ集計2024!AC$1,デイトレ集計2024!$A24),_SBI[取引],"信用返済*"))</f>
        <v/>
      </c>
      <c r="AD24" s="18"/>
      <c r="AE24" s="26"/>
      <c r="AF24" s="23">
        <f ca="1">IF(OR(MONTH(DATE($B$1,AF$1,$A24))&lt;&gt;AF$1,_xlfn.XLOOKUP(DATE($B$1,AF$1,$A24),_syukujitsu[国民の祝日・休日月日],_syukujitsu[国民の祝日・休日名称],"XXX",0,1)&lt;&gt;"XXX",WEEKDAY(DATE($B$1,AF$1,$A24),2)&gt;5,_xlfn.XLOOKUP(DATE($B$1,AF$1,$A24),_休業日[休場日],_休業日[名称],"XXX",0,1)&lt;&gt;"XXX"),"",SUMIFS(_SBI[受渡金額/決済損益],_SBI[決済日],DATE(デイトレ集計2024!$B$1,デイトレ集計2024!AF$1,デイトレ集計2024!$A24),_SBI[取引],"信用返済*"))</f>
        <v>0</v>
      </c>
      <c r="AG24" s="18"/>
      <c r="AH24" s="26"/>
      <c r="AI24" s="23">
        <f ca="1">IF(OR(MONTH(DATE($B$1,AI$1,$A24))&lt;&gt;AI$1,_xlfn.XLOOKUP(DATE($B$1,AI$1,$A24),_syukujitsu[国民の祝日・休日月日],_syukujitsu[国民の祝日・休日名称],"XXX",0,1)&lt;&gt;"XXX",WEEKDAY(DATE($B$1,AI$1,$A24),2)&gt;5,_xlfn.XLOOKUP(DATE($B$1,AI$1,$A24),_休業日[休場日],_休業日[名称],"XXX",0,1)&lt;&gt;"XXX"),"",SUMIFS(_SBI[受渡金額/決済損益],_SBI[決済日],DATE(デイトレ集計2024!$B$1,デイトレ集計2024!AI$1,デイトレ集計2024!$A24),_SBI[取引],"信用返済*"))</f>
        <v>0</v>
      </c>
      <c r="AJ24" s="18"/>
      <c r="AK24" s="26"/>
      <c r="AL24" s="26" t="str">
        <f ca="1">IF(OR(MONTH(DATE($B$1,AL$1,$A24))&lt;&gt;AL$1,_xlfn.XLOOKUP(DATE($B$1,AL$1,$A24),_syukujitsu[国民の祝日・休日月日],_syukujitsu[国民の祝日・休日名称],"XXX",0,1)&lt;&gt;"XXX",WEEKDAY(DATE($B$1,AL$1,$A24),2)&gt;5,_xlfn.XLOOKUP(DATE($B$1,AL$1,$A24),_休業日[休場日],_休業日[名称],"XXX",0,1)&lt;&gt;"XXX"),"",SUMIFS(_SBI[受渡金額/決済損益],_SBI[決済日],DATE(デイトレ集計2024!$B$1,デイトレ集計2024!AL$1,デイトレ集計2024!$A24),_SBI[取引],"信用返済*"))</f>
        <v/>
      </c>
      <c r="AN24" s="22">
        <f t="shared" ca="1" si="20"/>
        <v>5050000</v>
      </c>
      <c r="AO24" s="22">
        <f t="shared" ca="1" si="21"/>
        <v>5050000</v>
      </c>
      <c r="AP24" s="22">
        <f t="shared" ca="1" si="22"/>
        <v>5050000</v>
      </c>
      <c r="AQ24" s="22">
        <f t="shared" ca="1" si="23"/>
        <v>5050000</v>
      </c>
      <c r="AR24" s="22">
        <f t="shared" ca="1" si="24"/>
        <v>5050000</v>
      </c>
      <c r="AS24" s="22">
        <f t="shared" ca="1" si="25"/>
        <v>5050000</v>
      </c>
      <c r="AT24" s="22">
        <f t="shared" ca="1" si="26"/>
        <v>5050000</v>
      </c>
      <c r="AU24" s="22">
        <f t="shared" ca="1" si="32"/>
        <v>5050000</v>
      </c>
      <c r="AV24" s="22">
        <f t="shared" ca="1" si="27"/>
        <v>5050000</v>
      </c>
      <c r="AW24" s="22">
        <f t="shared" ca="1" si="28"/>
        <v>5050000</v>
      </c>
      <c r="AX24" s="22">
        <f t="shared" ca="1" si="29"/>
        <v>5050000</v>
      </c>
      <c r="AY24" s="22">
        <f t="shared" ca="1" si="30"/>
        <v>5050000</v>
      </c>
      <c r="BA24" s="22">
        <f t="shared" ca="1" si="43"/>
        <v>5050000</v>
      </c>
      <c r="BB24" s="22">
        <f t="shared" ca="1" si="33"/>
        <v>0</v>
      </c>
      <c r="BC24" s="22">
        <f t="shared" ca="1" si="34"/>
        <v>0</v>
      </c>
      <c r="BD24" s="22">
        <f t="shared" ca="1" si="35"/>
        <v>0</v>
      </c>
      <c r="BE24" s="22">
        <f t="shared" ca="1" si="36"/>
        <v>0</v>
      </c>
      <c r="BF24" s="22">
        <f t="shared" ca="1" si="37"/>
        <v>0</v>
      </c>
      <c r="BG24" s="22">
        <f t="shared" ca="1" si="38"/>
        <v>0</v>
      </c>
      <c r="BH24" s="22">
        <f t="shared" ca="1" si="39"/>
        <v>0</v>
      </c>
      <c r="BI24" s="22">
        <f t="shared" ca="1" si="40"/>
        <v>0</v>
      </c>
      <c r="BJ24" s="22">
        <f t="shared" ca="1" si="41"/>
        <v>0</v>
      </c>
      <c r="BK24" s="22">
        <f t="shared" ca="1" si="42"/>
        <v>0</v>
      </c>
      <c r="BL24" s="22">
        <f t="shared" ca="1" si="31"/>
        <v>0</v>
      </c>
      <c r="BN24" s="22" t="str" cm="1">
        <f t="array" aca="1" ref="BN24" ca="1">IF(INDEX($A$1:$AL$48,ROW(),BN$16)&gt;0,INDEX($A$1:$AL$48,ROW(),BN$16),"")</f>
        <v/>
      </c>
      <c r="BO24" s="22" t="str" cm="1">
        <f t="array" aca="1" ref="BO24" ca="1">IF(INDEX($A$1:$AL$48,ROW(),BO$16)&gt;0,INDEX($A$1:$AL$48,ROW(),BO$16),"")</f>
        <v/>
      </c>
      <c r="BP24" s="22" t="str" cm="1">
        <f t="array" aca="1" ref="BP24" ca="1">IF(INDEX($A$1:$AL$48,ROW(),BP$16)&gt;0,INDEX($A$1:$AL$48,ROW(),BP$16),"")</f>
        <v/>
      </c>
      <c r="BQ24" s="22" t="str" cm="1">
        <f t="array" aca="1" ref="BQ24" ca="1">IF(INDEX($A$1:$AL$48,ROW(),BQ$16)&gt;0,INDEX($A$1:$AL$48,ROW(),BQ$16),"")</f>
        <v/>
      </c>
      <c r="BR24" s="22" t="str" cm="1">
        <f t="array" aca="1" ref="BR24" ca="1">IF(INDEX($A$1:$AL$48,ROW(),BR$16)&gt;0,INDEX($A$1:$AL$48,ROW(),BR$16),"")</f>
        <v/>
      </c>
      <c r="BS24" s="22" t="str" cm="1">
        <f t="array" aca="1" ref="BS24" ca="1">IF(INDEX($A$1:$AL$48,ROW(),BS$16)&gt;0,INDEX($A$1:$AL$48,ROW(),BS$16),"")</f>
        <v/>
      </c>
      <c r="BT24" s="22" t="str" cm="1">
        <f t="array" aca="1" ref="BT24" ca="1">IF(INDEX($A$1:$AL$48,ROW(),BT$16)&gt;0,INDEX($A$1:$AL$48,ROW(),BT$16),"")</f>
        <v/>
      </c>
      <c r="BU24" s="22" t="str" cm="1">
        <f t="array" aca="1" ref="BU24" ca="1">IF(INDEX($A$1:$AL$48,ROW(),BU$16)&gt;0,INDEX($A$1:$AL$48,ROW(),BU$16),"")</f>
        <v/>
      </c>
      <c r="BV24" s="22" t="str" cm="1">
        <f t="array" aca="1" ref="BV24" ca="1">IF(INDEX($A$1:$AL$48,ROW(),BV$16)&gt;0,INDEX($A$1:$AL$48,ROW(),BV$16),"")</f>
        <v/>
      </c>
      <c r="BW24" s="22" t="str" cm="1">
        <f t="array" aca="1" ref="BW24" ca="1">IF(INDEX($A$1:$AL$48,ROW(),BW$16)&gt;0,INDEX($A$1:$AL$48,ROW(),BW$16),"")</f>
        <v/>
      </c>
      <c r="BX24" s="22" t="str" cm="1">
        <f t="array" aca="1" ref="BX24" ca="1">IF(INDEX($A$1:$AL$48,ROW(),BX$16)&gt;0,INDEX($A$1:$AL$48,ROW(),BX$16),"")</f>
        <v/>
      </c>
      <c r="BY24" s="22" t="str" cm="1">
        <f t="array" aca="1" ref="BY24" ca="1">IF(INDEX($A$1:$AL$48,ROW(),BY$16)&gt;0,INDEX($A$1:$AL$48,ROW(),BY$16),"")</f>
        <v/>
      </c>
      <c r="CA24" s="22" t="str" cm="1">
        <f t="array" aca="1" ref="CA24" ca="1">IF(INDEX($A$1:$AL$48,ROW(),CA$16)&lt;0,INDEX($A$1:$AL$48,ROW(),CA$16),"")</f>
        <v/>
      </c>
      <c r="CB24" s="22" t="str" cm="1">
        <f t="array" aca="1" ref="CB24" ca="1">IF(INDEX($A$1:$AL$48,ROW(),CB$16)&lt;0,INDEX($A$1:$AL$48,ROW(),CB$16),"")</f>
        <v/>
      </c>
      <c r="CC24" s="22" t="str" cm="1">
        <f t="array" aca="1" ref="CC24" ca="1">IF(INDEX($A$1:$AL$48,ROW(),CC$16)&lt;0,INDEX($A$1:$AL$48,ROW(),CC$16),"")</f>
        <v/>
      </c>
      <c r="CD24" s="22" t="str" cm="1">
        <f t="array" aca="1" ref="CD24" ca="1">IF(INDEX($A$1:$AL$48,ROW(),CD$16)&lt;0,INDEX($A$1:$AL$48,ROW(),CD$16),"")</f>
        <v/>
      </c>
      <c r="CE24" s="22" t="str" cm="1">
        <f t="array" aca="1" ref="CE24" ca="1">IF(INDEX($A$1:$AL$48,ROW(),CE$16)&lt;0,INDEX($A$1:$AL$48,ROW(),CE$16),"")</f>
        <v/>
      </c>
      <c r="CF24" s="22" t="str" cm="1">
        <f t="array" aca="1" ref="CF24" ca="1">IF(INDEX($A$1:$AL$48,ROW(),CF$16)&lt;0,INDEX($A$1:$AL$48,ROW(),CF$16),"")</f>
        <v/>
      </c>
      <c r="CG24" s="22" t="str" cm="1">
        <f t="array" aca="1" ref="CG24" ca="1">IF(INDEX($A$1:$AL$48,ROW(),CG$16)&lt;0,INDEX($A$1:$AL$48,ROW(),CG$16),"")</f>
        <v/>
      </c>
      <c r="CH24" s="22" t="str" cm="1">
        <f t="array" aca="1" ref="CH24" ca="1">IF(INDEX($A$1:$AL$48,ROW(),CH$16)&lt;0,INDEX($A$1:$AL$48,ROW(),CH$16),"")</f>
        <v/>
      </c>
      <c r="CI24" s="22" t="str" cm="1">
        <f t="array" aca="1" ref="CI24" ca="1">IF(INDEX($A$1:$AL$48,ROW(),CI$16)&lt;0,INDEX($A$1:$AL$48,ROW(),CI$16),"")</f>
        <v/>
      </c>
      <c r="CJ24" s="22" t="str" cm="1">
        <f t="array" aca="1" ref="CJ24" ca="1">IF(INDEX($A$1:$AL$48,ROW(),CJ$16)&lt;0,INDEX($A$1:$AL$48,ROW(),CJ$16),"")</f>
        <v/>
      </c>
      <c r="CK24" s="22" t="str" cm="1">
        <f t="array" aca="1" ref="CK24" ca="1">IF(INDEX($A$1:$AL$48,ROW(),CK$16)&lt;0,INDEX($A$1:$AL$48,ROW(),CK$16),"")</f>
        <v/>
      </c>
      <c r="CL24" s="22" t="str" cm="1">
        <f t="array" aca="1" ref="CL24" ca="1">IF(INDEX($A$1:$AL$48,ROW(),CL$16)&lt;0,INDEX($A$1:$AL$48,ROW(),CL$16),"")</f>
        <v/>
      </c>
    </row>
    <row r="25" spans="1:90" s="2" customFormat="1" ht="15.75" x14ac:dyDescent="0.4">
      <c r="A25" s="5">
        <v>8</v>
      </c>
      <c r="B25" s="17">
        <f t="shared" ca="1" si="17"/>
        <v>0</v>
      </c>
      <c r="C25" s="18"/>
      <c r="D25" s="26"/>
      <c r="E25" s="23" t="str">
        <f ca="1">IF(OR(MONTH(DATE($B$1,E$1,$A25))&lt;&gt;E$1,_xlfn.XLOOKUP(DATE($B$1,E$1,$A25),_syukujitsu[国民の祝日・休日月日],_syukujitsu[国民の祝日・休日名称],"XXX",0,1)&lt;&gt;"XXX",WEEKDAY(DATE($B$1,E$1,$A25),2)&gt;5,_xlfn.XLOOKUP(DATE($B$1,E$1,$A25),_休業日[休場日],_休業日[名称],"XXX",0,1)&lt;&gt;"XXX"),"",SUMIFS(_SBI[受渡金額/決済損益],_SBI[決済日],DATE(デイトレ集計2024!$B$1,デイトレ集計2024!E$1,デイトレ集計2024!$A25),_SBI[取引],"信用返済*"))</f>
        <v/>
      </c>
      <c r="F25" s="18"/>
      <c r="G25" s="26"/>
      <c r="H25" s="23">
        <f ca="1">IF(OR(MONTH(DATE($B$1,H$1,$A25))&lt;&gt;H$1,_xlfn.XLOOKUP(DATE($B$1,H$1,$A25),_syukujitsu[国民の祝日・休日月日],_syukujitsu[国民の祝日・休日名称],"XXX",0,1)&lt;&gt;"XXX",WEEKDAY(DATE($B$1,H$1,$A25),2)&gt;5,_xlfn.XLOOKUP(DATE($B$1,H$1,$A25),_休業日[休場日],_休業日[名称],"XXX",0,1)&lt;&gt;"XXX"),"",SUMIFS(_SBI[受渡金額/決済損益],_SBI[決済日],DATE(デイトレ集計2024!$B$1,デイトレ集計2024!H$1,デイトレ集計2024!$A25),_SBI[取引],"信用返済*"))</f>
        <v>0</v>
      </c>
      <c r="I25" s="18"/>
      <c r="J25" s="26"/>
      <c r="K25" s="23">
        <f ca="1">IF(OR(MONTH(DATE($B$1,K$1,$A25))&lt;&gt;K$1,_xlfn.XLOOKUP(DATE($B$1,K$1,$A25),_syukujitsu[国民の祝日・休日月日],_syukujitsu[国民の祝日・休日名称],"XXX",0,1)&lt;&gt;"XXX",WEEKDAY(DATE($B$1,K$1,$A25),2)&gt;5,_xlfn.XLOOKUP(DATE($B$1,K$1,$A25),_休業日[休場日],_休業日[名称],"XXX",0,1)&lt;&gt;"XXX"),"",SUMIFS(_SBI[受渡金額/決済損益],_SBI[決済日],DATE(デイトレ集計2024!$B$1,デイトレ集計2024!K$1,デイトレ集計2024!$A25),_SBI[取引],"信用返済*"))</f>
        <v>0</v>
      </c>
      <c r="L25" s="18"/>
      <c r="M25" s="26"/>
      <c r="N25" s="23">
        <f ca="1">IF(OR(MONTH(DATE($B$1,N$1,$A25))&lt;&gt;N$1,_xlfn.XLOOKUP(DATE($B$1,N$1,$A25),_syukujitsu[国民の祝日・休日月日],_syukujitsu[国民の祝日・休日名称],"XXX",0,1)&lt;&gt;"XXX",WEEKDAY(DATE($B$1,N$1,$A25),2)&gt;5,_xlfn.XLOOKUP(DATE($B$1,N$1,$A25),_休業日[休場日],_休業日[名称],"XXX",0,1)&lt;&gt;"XXX"),"",SUMIFS(_SBI[受渡金額/決済損益],_SBI[決済日],DATE(デイトレ集計2024!$B$1,デイトレ集計2024!N$1,デイトレ集計2024!$A25),_SBI[取引],"信用返済*"))</f>
        <v>0</v>
      </c>
      <c r="O25" s="18"/>
      <c r="P25" s="26"/>
      <c r="Q25" s="23">
        <f ca="1">IF(OR(MONTH(DATE($B$1,Q$1,$A25))&lt;&gt;Q$1,_xlfn.XLOOKUP(DATE($B$1,Q$1,$A25),_syukujitsu[国民の祝日・休日月日],_syukujitsu[国民の祝日・休日名称],"XXX",0,1)&lt;&gt;"XXX",WEEKDAY(DATE($B$1,Q$1,$A25),2)&gt;5,_xlfn.XLOOKUP(DATE($B$1,Q$1,$A25),_休業日[休場日],_休業日[名称],"XXX",0,1)&lt;&gt;"XXX"),"",SUMIFS(_SBI[受渡金額/決済損益],_SBI[決済日],DATE(デイトレ集計2024!$B$1,デイトレ集計2024!Q$1,デイトレ集計2024!$A25),_SBI[取引],"信用返済*"))</f>
        <v>0</v>
      </c>
      <c r="R25" s="18"/>
      <c r="S25" s="26"/>
      <c r="T25" s="23" t="str">
        <f ca="1">IF(OR(MONTH(DATE($B$1,T$1,$A25))&lt;&gt;T$1,_xlfn.XLOOKUP(DATE($B$1,T$1,$A25),_syukujitsu[国民の祝日・休日月日],_syukujitsu[国民の祝日・休日名称],"XXX",0,1)&lt;&gt;"XXX",WEEKDAY(DATE($B$1,T$1,$A25),2)&gt;5,_xlfn.XLOOKUP(DATE($B$1,T$1,$A25),_休業日[休場日],_休業日[名称],"XXX",0,1)&lt;&gt;"XXX"),"",SUMIFS(_SBI[受渡金額/決済損益],_SBI[決済日],DATE(デイトレ集計2024!$B$1,デイトレ集計2024!T$1,デイトレ集計2024!$A25),_SBI[取引],"信用返済*"))</f>
        <v/>
      </c>
      <c r="U25" s="18"/>
      <c r="V25" s="26"/>
      <c r="W25" s="23">
        <f ca="1">IF(OR(MONTH(DATE($B$1,W$1,$A25))&lt;&gt;W$1,_xlfn.XLOOKUP(DATE($B$1,W$1,$A25),_syukujitsu[国民の祝日・休日月日],_syukujitsu[国民の祝日・休日名称],"XXX",0,1)&lt;&gt;"XXX",WEEKDAY(DATE($B$1,W$1,$A25),2)&gt;5,_xlfn.XLOOKUP(DATE($B$1,W$1,$A25),_休業日[休場日],_休業日[名称],"XXX",0,1)&lt;&gt;"XXX"),"",SUMIFS(_SBI[受渡金額/決済損益],_SBI[決済日],DATE(デイトレ集計2024!$B$1,デイトレ集計2024!W$1,デイトレ集計2024!$A25),_SBI[取引],"信用返済*"))</f>
        <v>0</v>
      </c>
      <c r="X25" s="18"/>
      <c r="Y25" s="26"/>
      <c r="Z25" s="23">
        <f ca="1">IF(OR(MONTH(DATE($B$1,Z$1,$A25))&lt;&gt;Z$1,_xlfn.XLOOKUP(DATE($B$1,Z$1,$A25),_syukujitsu[国民の祝日・休日月日],_syukujitsu[国民の祝日・休日名称],"XXX",0,1)&lt;&gt;"XXX",WEEKDAY(DATE($B$1,Z$1,$A25),2)&gt;5,_xlfn.XLOOKUP(DATE($B$1,Z$1,$A25),_休業日[休場日],_休業日[名称],"XXX",0,1)&lt;&gt;"XXX"),"",SUMIFS(_SBI[受渡金額/決済損益],_SBI[決済日],DATE(デイトレ集計2024!$B$1,デイトレ集計2024!Z$1,デイトレ集計2024!$A25),_SBI[取引],"信用返済*"))</f>
        <v>0</v>
      </c>
      <c r="AA25" s="18"/>
      <c r="AB25" s="26"/>
      <c r="AC25" s="23" t="str">
        <f ca="1">IF(OR(MONTH(DATE($B$1,AC$1,$A25))&lt;&gt;AC$1,_xlfn.XLOOKUP(DATE($B$1,AC$1,$A25),_syukujitsu[国民の祝日・休日月日],_syukujitsu[国民の祝日・休日名称],"XXX",0,1)&lt;&gt;"XXX",WEEKDAY(DATE($B$1,AC$1,$A25),2)&gt;5,_xlfn.XLOOKUP(DATE($B$1,AC$1,$A25),_休業日[休場日],_休業日[名称],"XXX",0,1)&lt;&gt;"XXX"),"",SUMIFS(_SBI[受渡金額/決済損益],_SBI[決済日],DATE(デイトレ集計2024!$B$1,デイトレ集計2024!AC$1,デイトレ集計2024!$A25),_SBI[取引],"信用返済*"))</f>
        <v/>
      </c>
      <c r="AD25" s="18"/>
      <c r="AE25" s="26"/>
      <c r="AF25" s="23">
        <f ca="1">IF(OR(MONTH(DATE($B$1,AF$1,$A25))&lt;&gt;AF$1,_xlfn.XLOOKUP(DATE($B$1,AF$1,$A25),_syukujitsu[国民の祝日・休日月日],_syukujitsu[国民の祝日・休日名称],"XXX",0,1)&lt;&gt;"XXX",WEEKDAY(DATE($B$1,AF$1,$A25),2)&gt;5,_xlfn.XLOOKUP(DATE($B$1,AF$1,$A25),_休業日[休場日],_休業日[名称],"XXX",0,1)&lt;&gt;"XXX"),"",SUMIFS(_SBI[受渡金額/決済損益],_SBI[決済日],DATE(デイトレ集計2024!$B$1,デイトレ集計2024!AF$1,デイトレ集計2024!$A25),_SBI[取引],"信用返済*"))</f>
        <v>0</v>
      </c>
      <c r="AG25" s="18"/>
      <c r="AH25" s="26"/>
      <c r="AI25" s="23">
        <f ca="1">IF(OR(MONTH(DATE($B$1,AI$1,$A25))&lt;&gt;AI$1,_xlfn.XLOOKUP(DATE($B$1,AI$1,$A25),_syukujitsu[国民の祝日・休日月日],_syukujitsu[国民の祝日・休日名称],"XXX",0,1)&lt;&gt;"XXX",WEEKDAY(DATE($B$1,AI$1,$A25),2)&gt;5,_xlfn.XLOOKUP(DATE($B$1,AI$1,$A25),_休業日[休場日],_休業日[名称],"XXX",0,1)&lt;&gt;"XXX"),"",SUMIFS(_SBI[受渡金額/決済損益],_SBI[決済日],DATE(デイトレ集計2024!$B$1,デイトレ集計2024!AI$1,デイトレ集計2024!$A25),_SBI[取引],"信用返済*"))</f>
        <v>0</v>
      </c>
      <c r="AJ25" s="18"/>
      <c r="AK25" s="26"/>
      <c r="AL25" s="26" t="str">
        <f ca="1">IF(OR(MONTH(DATE($B$1,AL$1,$A25))&lt;&gt;AL$1,_xlfn.XLOOKUP(DATE($B$1,AL$1,$A25),_syukujitsu[国民の祝日・休日月日],_syukujitsu[国民の祝日・休日名称],"XXX",0,1)&lt;&gt;"XXX",WEEKDAY(DATE($B$1,AL$1,$A25),2)&gt;5,_xlfn.XLOOKUP(DATE($B$1,AL$1,$A25),_休業日[休場日],_休業日[名称],"XXX",0,1)&lt;&gt;"XXX"),"",SUMIFS(_SBI[受渡金額/決済損益],_SBI[決済日],DATE(デイトレ集計2024!$B$1,デイトレ集計2024!AL$1,デイトレ集計2024!$A25),_SBI[取引],"信用返済*"))</f>
        <v/>
      </c>
      <c r="AN25" s="22">
        <f t="shared" ca="1" si="20"/>
        <v>5050000</v>
      </c>
      <c r="AO25" s="22">
        <f t="shared" ca="1" si="21"/>
        <v>5050000</v>
      </c>
      <c r="AP25" s="22">
        <f t="shared" ca="1" si="22"/>
        <v>5050000</v>
      </c>
      <c r="AQ25" s="22">
        <f t="shared" ca="1" si="23"/>
        <v>5050000</v>
      </c>
      <c r="AR25" s="22">
        <f t="shared" ca="1" si="24"/>
        <v>5050000</v>
      </c>
      <c r="AS25" s="22">
        <f t="shared" ca="1" si="25"/>
        <v>5050000</v>
      </c>
      <c r="AT25" s="22">
        <f t="shared" ca="1" si="26"/>
        <v>5050000</v>
      </c>
      <c r="AU25" s="22">
        <f t="shared" ca="1" si="32"/>
        <v>5050000</v>
      </c>
      <c r="AV25" s="22">
        <f t="shared" ca="1" si="27"/>
        <v>5050000</v>
      </c>
      <c r="AW25" s="22">
        <f t="shared" ca="1" si="28"/>
        <v>5050000</v>
      </c>
      <c r="AX25" s="22">
        <f t="shared" ca="1" si="29"/>
        <v>5050000</v>
      </c>
      <c r="AY25" s="22">
        <f t="shared" ca="1" si="30"/>
        <v>5050000</v>
      </c>
      <c r="BA25" s="22">
        <f t="shared" ca="1" si="43"/>
        <v>5050000</v>
      </c>
      <c r="BB25" s="22">
        <f t="shared" ca="1" si="33"/>
        <v>0</v>
      </c>
      <c r="BC25" s="22">
        <f t="shared" ca="1" si="34"/>
        <v>0</v>
      </c>
      <c r="BD25" s="22">
        <f t="shared" ca="1" si="35"/>
        <v>0</v>
      </c>
      <c r="BE25" s="22">
        <f t="shared" ca="1" si="36"/>
        <v>0</v>
      </c>
      <c r="BF25" s="22">
        <f t="shared" ca="1" si="37"/>
        <v>0</v>
      </c>
      <c r="BG25" s="22">
        <f t="shared" ca="1" si="38"/>
        <v>0</v>
      </c>
      <c r="BH25" s="22">
        <f t="shared" ca="1" si="39"/>
        <v>0</v>
      </c>
      <c r="BI25" s="22">
        <f t="shared" ca="1" si="40"/>
        <v>0</v>
      </c>
      <c r="BJ25" s="22">
        <f t="shared" ca="1" si="41"/>
        <v>0</v>
      </c>
      <c r="BK25" s="22">
        <f t="shared" ca="1" si="42"/>
        <v>0</v>
      </c>
      <c r="BL25" s="22">
        <f t="shared" ca="1" si="31"/>
        <v>0</v>
      </c>
      <c r="BN25" s="22" t="str" cm="1">
        <f t="array" aca="1" ref="BN25" ca="1">IF(INDEX($A$1:$AL$48,ROW(),BN$16)&gt;0,INDEX($A$1:$AL$48,ROW(),BN$16),"")</f>
        <v/>
      </c>
      <c r="BO25" s="22" t="str" cm="1">
        <f t="array" aca="1" ref="BO25" ca="1">IF(INDEX($A$1:$AL$48,ROW(),BO$16)&gt;0,INDEX($A$1:$AL$48,ROW(),BO$16),"")</f>
        <v/>
      </c>
      <c r="BP25" s="22" t="str" cm="1">
        <f t="array" aca="1" ref="BP25" ca="1">IF(INDEX($A$1:$AL$48,ROW(),BP$16)&gt;0,INDEX($A$1:$AL$48,ROW(),BP$16),"")</f>
        <v/>
      </c>
      <c r="BQ25" s="22" t="str" cm="1">
        <f t="array" aca="1" ref="BQ25" ca="1">IF(INDEX($A$1:$AL$48,ROW(),BQ$16)&gt;0,INDEX($A$1:$AL$48,ROW(),BQ$16),"")</f>
        <v/>
      </c>
      <c r="BR25" s="22" t="str" cm="1">
        <f t="array" aca="1" ref="BR25" ca="1">IF(INDEX($A$1:$AL$48,ROW(),BR$16)&gt;0,INDEX($A$1:$AL$48,ROW(),BR$16),"")</f>
        <v/>
      </c>
      <c r="BS25" s="22" t="str" cm="1">
        <f t="array" aca="1" ref="BS25" ca="1">IF(INDEX($A$1:$AL$48,ROW(),BS$16)&gt;0,INDEX($A$1:$AL$48,ROW(),BS$16),"")</f>
        <v/>
      </c>
      <c r="BT25" s="22" t="str" cm="1">
        <f t="array" aca="1" ref="BT25" ca="1">IF(INDEX($A$1:$AL$48,ROW(),BT$16)&gt;0,INDEX($A$1:$AL$48,ROW(),BT$16),"")</f>
        <v/>
      </c>
      <c r="BU25" s="22" t="str" cm="1">
        <f t="array" aca="1" ref="BU25" ca="1">IF(INDEX($A$1:$AL$48,ROW(),BU$16)&gt;0,INDEX($A$1:$AL$48,ROW(),BU$16),"")</f>
        <v/>
      </c>
      <c r="BV25" s="22" t="str" cm="1">
        <f t="array" aca="1" ref="BV25" ca="1">IF(INDEX($A$1:$AL$48,ROW(),BV$16)&gt;0,INDEX($A$1:$AL$48,ROW(),BV$16),"")</f>
        <v/>
      </c>
      <c r="BW25" s="22" t="str" cm="1">
        <f t="array" aca="1" ref="BW25" ca="1">IF(INDEX($A$1:$AL$48,ROW(),BW$16)&gt;0,INDEX($A$1:$AL$48,ROW(),BW$16),"")</f>
        <v/>
      </c>
      <c r="BX25" s="22" t="str" cm="1">
        <f t="array" aca="1" ref="BX25" ca="1">IF(INDEX($A$1:$AL$48,ROW(),BX$16)&gt;0,INDEX($A$1:$AL$48,ROW(),BX$16),"")</f>
        <v/>
      </c>
      <c r="BY25" s="22" t="str" cm="1">
        <f t="array" aca="1" ref="BY25" ca="1">IF(INDEX($A$1:$AL$48,ROW(),BY$16)&gt;0,INDEX($A$1:$AL$48,ROW(),BY$16),"")</f>
        <v/>
      </c>
      <c r="CA25" s="22" t="str" cm="1">
        <f t="array" aca="1" ref="CA25" ca="1">IF(INDEX($A$1:$AL$48,ROW(),CA$16)&lt;0,INDEX($A$1:$AL$48,ROW(),CA$16),"")</f>
        <v/>
      </c>
      <c r="CB25" s="22" t="str" cm="1">
        <f t="array" aca="1" ref="CB25" ca="1">IF(INDEX($A$1:$AL$48,ROW(),CB$16)&lt;0,INDEX($A$1:$AL$48,ROW(),CB$16),"")</f>
        <v/>
      </c>
      <c r="CC25" s="22" t="str" cm="1">
        <f t="array" aca="1" ref="CC25" ca="1">IF(INDEX($A$1:$AL$48,ROW(),CC$16)&lt;0,INDEX($A$1:$AL$48,ROW(),CC$16),"")</f>
        <v/>
      </c>
      <c r="CD25" s="22" t="str" cm="1">
        <f t="array" aca="1" ref="CD25" ca="1">IF(INDEX($A$1:$AL$48,ROW(),CD$16)&lt;0,INDEX($A$1:$AL$48,ROW(),CD$16),"")</f>
        <v/>
      </c>
      <c r="CE25" s="22" t="str" cm="1">
        <f t="array" aca="1" ref="CE25" ca="1">IF(INDEX($A$1:$AL$48,ROW(),CE$16)&lt;0,INDEX($A$1:$AL$48,ROW(),CE$16),"")</f>
        <v/>
      </c>
      <c r="CF25" s="22" t="str" cm="1">
        <f t="array" aca="1" ref="CF25" ca="1">IF(INDEX($A$1:$AL$48,ROW(),CF$16)&lt;0,INDEX($A$1:$AL$48,ROW(),CF$16),"")</f>
        <v/>
      </c>
      <c r="CG25" s="22" t="str" cm="1">
        <f t="array" aca="1" ref="CG25" ca="1">IF(INDEX($A$1:$AL$48,ROW(),CG$16)&lt;0,INDEX($A$1:$AL$48,ROW(),CG$16),"")</f>
        <v/>
      </c>
      <c r="CH25" s="22" t="str" cm="1">
        <f t="array" aca="1" ref="CH25" ca="1">IF(INDEX($A$1:$AL$48,ROW(),CH$16)&lt;0,INDEX($A$1:$AL$48,ROW(),CH$16),"")</f>
        <v/>
      </c>
      <c r="CI25" s="22" t="str" cm="1">
        <f t="array" aca="1" ref="CI25" ca="1">IF(INDEX($A$1:$AL$48,ROW(),CI$16)&lt;0,INDEX($A$1:$AL$48,ROW(),CI$16),"")</f>
        <v/>
      </c>
      <c r="CJ25" s="22" t="str" cm="1">
        <f t="array" aca="1" ref="CJ25" ca="1">IF(INDEX($A$1:$AL$48,ROW(),CJ$16)&lt;0,INDEX($A$1:$AL$48,ROW(),CJ$16),"")</f>
        <v/>
      </c>
      <c r="CK25" s="22" t="str" cm="1">
        <f t="array" aca="1" ref="CK25" ca="1">IF(INDEX($A$1:$AL$48,ROW(),CK$16)&lt;0,INDEX($A$1:$AL$48,ROW(),CK$16),"")</f>
        <v/>
      </c>
      <c r="CL25" s="22" t="str" cm="1">
        <f t="array" aca="1" ref="CL25" ca="1">IF(INDEX($A$1:$AL$48,ROW(),CL$16)&lt;0,INDEX($A$1:$AL$48,ROW(),CL$16),"")</f>
        <v/>
      </c>
    </row>
    <row r="26" spans="1:90" s="2" customFormat="1" ht="15.75" x14ac:dyDescent="0.4">
      <c r="A26" s="5">
        <v>9</v>
      </c>
      <c r="B26" s="17">
        <f t="shared" ca="1" si="17"/>
        <v>0</v>
      </c>
      <c r="C26" s="18"/>
      <c r="D26" s="26"/>
      <c r="E26" s="23">
        <f ca="1">IF(OR(MONTH(DATE($B$1,E$1,$A26))&lt;&gt;E$1,_xlfn.XLOOKUP(DATE($B$1,E$1,$A26),_syukujitsu[国民の祝日・休日月日],_syukujitsu[国民の祝日・休日名称],"XXX",0,1)&lt;&gt;"XXX",WEEKDAY(DATE($B$1,E$1,$A26),2)&gt;5,_xlfn.XLOOKUP(DATE($B$1,E$1,$A26),_休業日[休場日],_休業日[名称],"XXX",0,1)&lt;&gt;"XXX"),"",SUMIFS(_SBI[受渡金額/決済損益],_SBI[決済日],DATE(デイトレ集計2024!$B$1,デイトレ集計2024!E$1,デイトレ集計2024!$A26),_SBI[取引],"信用返済*"))</f>
        <v>0</v>
      </c>
      <c r="F26" s="18"/>
      <c r="G26" s="26"/>
      <c r="H26" s="23">
        <f ca="1">IF(OR(MONTH(DATE($B$1,H$1,$A26))&lt;&gt;H$1,_xlfn.XLOOKUP(DATE($B$1,H$1,$A26),_syukujitsu[国民の祝日・休日月日],_syukujitsu[国民の祝日・休日名称],"XXX",0,1)&lt;&gt;"XXX",WEEKDAY(DATE($B$1,H$1,$A26),2)&gt;5,_xlfn.XLOOKUP(DATE($B$1,H$1,$A26),_休業日[休場日],_休業日[名称],"XXX",0,1)&lt;&gt;"XXX"),"",SUMIFS(_SBI[受渡金額/決済損益],_SBI[決済日],DATE(デイトレ集計2024!$B$1,デイトレ集計2024!H$1,デイトレ集計2024!$A26),_SBI[取引],"信用返済*"))</f>
        <v>0</v>
      </c>
      <c r="I26" s="18"/>
      <c r="J26" s="26"/>
      <c r="K26" s="23" t="str">
        <f ca="1">IF(OR(MONTH(DATE($B$1,K$1,$A26))&lt;&gt;K$1,_xlfn.XLOOKUP(DATE($B$1,K$1,$A26),_syukujitsu[国民の祝日・休日月日],_syukujitsu[国民の祝日・休日名称],"XXX",0,1)&lt;&gt;"XXX",WEEKDAY(DATE($B$1,K$1,$A26),2)&gt;5,_xlfn.XLOOKUP(DATE($B$1,K$1,$A26),_休業日[休場日],_休業日[名称],"XXX",0,1)&lt;&gt;"XXX"),"",SUMIFS(_SBI[受渡金額/決済損益],_SBI[決済日],DATE(デイトレ集計2024!$B$1,デイトレ集計2024!K$1,デイトレ集計2024!$A26),_SBI[取引],"信用返済*"))</f>
        <v/>
      </c>
      <c r="L26" s="18"/>
      <c r="M26" s="26"/>
      <c r="N26" s="23">
        <f ca="1">IF(OR(MONTH(DATE($B$1,N$1,$A26))&lt;&gt;N$1,_xlfn.XLOOKUP(DATE($B$1,N$1,$A26),_syukujitsu[国民の祝日・休日月日],_syukujitsu[国民の祝日・休日名称],"XXX",0,1)&lt;&gt;"XXX",WEEKDAY(DATE($B$1,N$1,$A26),2)&gt;5,_xlfn.XLOOKUP(DATE($B$1,N$1,$A26),_休業日[休場日],_休業日[名称],"XXX",0,1)&lt;&gt;"XXX"),"",SUMIFS(_SBI[受渡金額/決済損益],_SBI[決済日],DATE(デイトレ集計2024!$B$1,デイトレ集計2024!N$1,デイトレ集計2024!$A26),_SBI[取引],"信用返済*"))</f>
        <v>0</v>
      </c>
      <c r="O26" s="18"/>
      <c r="P26" s="26"/>
      <c r="Q26" s="23">
        <f ca="1">IF(OR(MONTH(DATE($B$1,Q$1,$A26))&lt;&gt;Q$1,_xlfn.XLOOKUP(DATE($B$1,Q$1,$A26),_syukujitsu[国民の祝日・休日月日],_syukujitsu[国民の祝日・休日名称],"XXX",0,1)&lt;&gt;"XXX",WEEKDAY(DATE($B$1,Q$1,$A26),2)&gt;5,_xlfn.XLOOKUP(DATE($B$1,Q$1,$A26),_休業日[休場日],_休業日[名称],"XXX",0,1)&lt;&gt;"XXX"),"",SUMIFS(_SBI[受渡金額/決済損益],_SBI[決済日],DATE(デイトレ集計2024!$B$1,デイトレ集計2024!Q$1,デイトレ集計2024!$A26),_SBI[取引],"信用返済*"))</f>
        <v>0</v>
      </c>
      <c r="R26" s="18"/>
      <c r="S26" s="26"/>
      <c r="T26" s="23" t="str">
        <f ca="1">IF(OR(MONTH(DATE($B$1,T$1,$A26))&lt;&gt;T$1,_xlfn.XLOOKUP(DATE($B$1,T$1,$A26),_syukujitsu[国民の祝日・休日月日],_syukujitsu[国民の祝日・休日名称],"XXX",0,1)&lt;&gt;"XXX",WEEKDAY(DATE($B$1,T$1,$A26),2)&gt;5,_xlfn.XLOOKUP(DATE($B$1,T$1,$A26),_休業日[休場日],_休業日[名称],"XXX",0,1)&lt;&gt;"XXX"),"",SUMIFS(_SBI[受渡金額/決済損益],_SBI[決済日],DATE(デイトレ集計2024!$B$1,デイトレ集計2024!T$1,デイトレ集計2024!$A26),_SBI[取引],"信用返済*"))</f>
        <v/>
      </c>
      <c r="U26" s="18"/>
      <c r="V26" s="26"/>
      <c r="W26" s="23">
        <f ca="1">IF(OR(MONTH(DATE($B$1,W$1,$A26))&lt;&gt;W$1,_xlfn.XLOOKUP(DATE($B$1,W$1,$A26),_syukujitsu[国民の祝日・休日月日],_syukujitsu[国民の祝日・休日名称],"XXX",0,1)&lt;&gt;"XXX",WEEKDAY(DATE($B$1,W$1,$A26),2)&gt;5,_xlfn.XLOOKUP(DATE($B$1,W$1,$A26),_休業日[休場日],_休業日[名称],"XXX",0,1)&lt;&gt;"XXX"),"",SUMIFS(_SBI[受渡金額/決済損益],_SBI[決済日],DATE(デイトレ集計2024!$B$1,デイトレ集計2024!W$1,デイトレ集計2024!$A26),_SBI[取引],"信用返済*"))</f>
        <v>0</v>
      </c>
      <c r="X26" s="18"/>
      <c r="Y26" s="26"/>
      <c r="Z26" s="23">
        <f ca="1">IF(OR(MONTH(DATE($B$1,Z$1,$A26))&lt;&gt;Z$1,_xlfn.XLOOKUP(DATE($B$1,Z$1,$A26),_syukujitsu[国民の祝日・休日月日],_syukujitsu[国民の祝日・休日名称],"XXX",0,1)&lt;&gt;"XXX",WEEKDAY(DATE($B$1,Z$1,$A26),2)&gt;5,_xlfn.XLOOKUP(DATE($B$1,Z$1,$A26),_休業日[休場日],_休業日[名称],"XXX",0,1)&lt;&gt;"XXX"),"",SUMIFS(_SBI[受渡金額/決済損益],_SBI[決済日],DATE(デイトレ集計2024!$B$1,デイトレ集計2024!Z$1,デイトレ集計2024!$A26),_SBI[取引],"信用返済*"))</f>
        <v>0</v>
      </c>
      <c r="AA26" s="18"/>
      <c r="AB26" s="26"/>
      <c r="AC26" s="23">
        <f ca="1">IF(OR(MONTH(DATE($B$1,AC$1,$A26))&lt;&gt;AC$1,_xlfn.XLOOKUP(DATE($B$1,AC$1,$A26),_syukujitsu[国民の祝日・休日月日],_syukujitsu[国民の祝日・休日名称],"XXX",0,1)&lt;&gt;"XXX",WEEKDAY(DATE($B$1,AC$1,$A26),2)&gt;5,_xlfn.XLOOKUP(DATE($B$1,AC$1,$A26),_休業日[休場日],_休業日[名称],"XXX",0,1)&lt;&gt;"XXX"),"",SUMIFS(_SBI[受渡金額/決済損益],_SBI[決済日],DATE(デイトレ集計2024!$B$1,デイトレ集計2024!AC$1,デイトレ集計2024!$A26),_SBI[取引],"信用返済*"))</f>
        <v>0</v>
      </c>
      <c r="AD26" s="18"/>
      <c r="AE26" s="26"/>
      <c r="AF26" s="23">
        <f ca="1">IF(OR(MONTH(DATE($B$1,AF$1,$A26))&lt;&gt;AF$1,_xlfn.XLOOKUP(DATE($B$1,AF$1,$A26),_syukujitsu[国民の祝日・休日月日],_syukujitsu[国民の祝日・休日名称],"XXX",0,1)&lt;&gt;"XXX",WEEKDAY(DATE($B$1,AF$1,$A26),2)&gt;5,_xlfn.XLOOKUP(DATE($B$1,AF$1,$A26),_休業日[休場日],_休業日[名称],"XXX",0,1)&lt;&gt;"XXX"),"",SUMIFS(_SBI[受渡金額/決済損益],_SBI[決済日],DATE(デイトレ集計2024!$B$1,デイトレ集計2024!AF$1,デイトレ集計2024!$A26),_SBI[取引],"信用返済*"))</f>
        <v>0</v>
      </c>
      <c r="AG26" s="18"/>
      <c r="AH26" s="26"/>
      <c r="AI26" s="23" t="str">
        <f ca="1">IF(OR(MONTH(DATE($B$1,AI$1,$A26))&lt;&gt;AI$1,_xlfn.XLOOKUP(DATE($B$1,AI$1,$A26),_syukujitsu[国民の祝日・休日月日],_syukujitsu[国民の祝日・休日名称],"XXX",0,1)&lt;&gt;"XXX",WEEKDAY(DATE($B$1,AI$1,$A26),2)&gt;5,_xlfn.XLOOKUP(DATE($B$1,AI$1,$A26),_休業日[休場日],_休業日[名称],"XXX",0,1)&lt;&gt;"XXX"),"",SUMIFS(_SBI[受渡金額/決済損益],_SBI[決済日],DATE(デイトレ集計2024!$B$1,デイトレ集計2024!AI$1,デイトレ集計2024!$A26),_SBI[取引],"信用返済*"))</f>
        <v/>
      </c>
      <c r="AJ26" s="18"/>
      <c r="AK26" s="26"/>
      <c r="AL26" s="26">
        <f ca="1">IF(OR(MONTH(DATE($B$1,AL$1,$A26))&lt;&gt;AL$1,_xlfn.XLOOKUP(DATE($B$1,AL$1,$A26),_syukujitsu[国民の祝日・休日月日],_syukujitsu[国民の祝日・休日名称],"XXX",0,1)&lt;&gt;"XXX",WEEKDAY(DATE($B$1,AL$1,$A26),2)&gt;5,_xlfn.XLOOKUP(DATE($B$1,AL$1,$A26),_休業日[休場日],_休業日[名称],"XXX",0,1)&lt;&gt;"XXX"),"",SUMIFS(_SBI[受渡金額/決済損益],_SBI[決済日],DATE(デイトレ集計2024!$B$1,デイトレ集計2024!AL$1,デイトレ集計2024!$A26),_SBI[取引],"信用返済*"))</f>
        <v>0</v>
      </c>
      <c r="AN26" s="22">
        <f t="shared" ca="1" si="20"/>
        <v>5050000</v>
      </c>
      <c r="AO26" s="22">
        <f t="shared" ca="1" si="21"/>
        <v>5050000</v>
      </c>
      <c r="AP26" s="22">
        <f t="shared" ca="1" si="22"/>
        <v>5050000</v>
      </c>
      <c r="AQ26" s="22">
        <f t="shared" ca="1" si="23"/>
        <v>5050000</v>
      </c>
      <c r="AR26" s="22">
        <f t="shared" ca="1" si="24"/>
        <v>5050000</v>
      </c>
      <c r="AS26" s="22">
        <f t="shared" ca="1" si="25"/>
        <v>5050000</v>
      </c>
      <c r="AT26" s="22">
        <f t="shared" ca="1" si="26"/>
        <v>5050000</v>
      </c>
      <c r="AU26" s="22">
        <f t="shared" ca="1" si="32"/>
        <v>5050000</v>
      </c>
      <c r="AV26" s="22">
        <f t="shared" ca="1" si="27"/>
        <v>5050000</v>
      </c>
      <c r="AW26" s="22">
        <f t="shared" ca="1" si="28"/>
        <v>5050000</v>
      </c>
      <c r="AX26" s="22">
        <f t="shared" ca="1" si="29"/>
        <v>5050000</v>
      </c>
      <c r="AY26" s="22">
        <f t="shared" ca="1" si="30"/>
        <v>5050000</v>
      </c>
      <c r="BA26" s="22">
        <f t="shared" ca="1" si="43"/>
        <v>5050000</v>
      </c>
      <c r="BB26" s="22">
        <f t="shared" ca="1" si="33"/>
        <v>0</v>
      </c>
      <c r="BC26" s="22">
        <f t="shared" ca="1" si="34"/>
        <v>0</v>
      </c>
      <c r="BD26" s="22">
        <f t="shared" ca="1" si="35"/>
        <v>0</v>
      </c>
      <c r="BE26" s="22">
        <f t="shared" ca="1" si="36"/>
        <v>0</v>
      </c>
      <c r="BF26" s="22">
        <f t="shared" ca="1" si="37"/>
        <v>0</v>
      </c>
      <c r="BG26" s="22">
        <f t="shared" ca="1" si="38"/>
        <v>0</v>
      </c>
      <c r="BH26" s="22">
        <f t="shared" ca="1" si="39"/>
        <v>0</v>
      </c>
      <c r="BI26" s="22">
        <f t="shared" ca="1" si="40"/>
        <v>0</v>
      </c>
      <c r="BJ26" s="22">
        <f t="shared" ca="1" si="41"/>
        <v>0</v>
      </c>
      <c r="BK26" s="22">
        <f t="shared" ca="1" si="42"/>
        <v>0</v>
      </c>
      <c r="BL26" s="22">
        <f t="shared" ca="1" si="31"/>
        <v>0</v>
      </c>
      <c r="BN26" s="22" t="str" cm="1">
        <f t="array" aca="1" ref="BN26" ca="1">IF(INDEX($A$1:$AL$48,ROW(),BN$16)&gt;0,INDEX($A$1:$AL$48,ROW(),BN$16),"")</f>
        <v/>
      </c>
      <c r="BO26" s="22" t="str" cm="1">
        <f t="array" aca="1" ref="BO26" ca="1">IF(INDEX($A$1:$AL$48,ROW(),BO$16)&gt;0,INDEX($A$1:$AL$48,ROW(),BO$16),"")</f>
        <v/>
      </c>
      <c r="BP26" s="22" t="str" cm="1">
        <f t="array" aca="1" ref="BP26" ca="1">IF(INDEX($A$1:$AL$48,ROW(),BP$16)&gt;0,INDEX($A$1:$AL$48,ROW(),BP$16),"")</f>
        <v/>
      </c>
      <c r="BQ26" s="22" t="str" cm="1">
        <f t="array" aca="1" ref="BQ26" ca="1">IF(INDEX($A$1:$AL$48,ROW(),BQ$16)&gt;0,INDEX($A$1:$AL$48,ROW(),BQ$16),"")</f>
        <v/>
      </c>
      <c r="BR26" s="22" t="str" cm="1">
        <f t="array" aca="1" ref="BR26" ca="1">IF(INDEX($A$1:$AL$48,ROW(),BR$16)&gt;0,INDEX($A$1:$AL$48,ROW(),BR$16),"")</f>
        <v/>
      </c>
      <c r="BS26" s="22" t="str" cm="1">
        <f t="array" aca="1" ref="BS26" ca="1">IF(INDEX($A$1:$AL$48,ROW(),BS$16)&gt;0,INDEX($A$1:$AL$48,ROW(),BS$16),"")</f>
        <v/>
      </c>
      <c r="BT26" s="22" t="str" cm="1">
        <f t="array" aca="1" ref="BT26" ca="1">IF(INDEX($A$1:$AL$48,ROW(),BT$16)&gt;0,INDEX($A$1:$AL$48,ROW(),BT$16),"")</f>
        <v/>
      </c>
      <c r="BU26" s="22" t="str" cm="1">
        <f t="array" aca="1" ref="BU26" ca="1">IF(INDEX($A$1:$AL$48,ROW(),BU$16)&gt;0,INDEX($A$1:$AL$48,ROW(),BU$16),"")</f>
        <v/>
      </c>
      <c r="BV26" s="22" t="str" cm="1">
        <f t="array" aca="1" ref="BV26" ca="1">IF(INDEX($A$1:$AL$48,ROW(),BV$16)&gt;0,INDEX($A$1:$AL$48,ROW(),BV$16),"")</f>
        <v/>
      </c>
      <c r="BW26" s="22" t="str" cm="1">
        <f t="array" aca="1" ref="BW26" ca="1">IF(INDEX($A$1:$AL$48,ROW(),BW$16)&gt;0,INDEX($A$1:$AL$48,ROW(),BW$16),"")</f>
        <v/>
      </c>
      <c r="BX26" s="22" t="str" cm="1">
        <f t="array" aca="1" ref="BX26" ca="1">IF(INDEX($A$1:$AL$48,ROW(),BX$16)&gt;0,INDEX($A$1:$AL$48,ROW(),BX$16),"")</f>
        <v/>
      </c>
      <c r="BY26" s="22" t="str" cm="1">
        <f t="array" aca="1" ref="BY26" ca="1">IF(INDEX($A$1:$AL$48,ROW(),BY$16)&gt;0,INDEX($A$1:$AL$48,ROW(),BY$16),"")</f>
        <v/>
      </c>
      <c r="CA26" s="22" t="str" cm="1">
        <f t="array" aca="1" ref="CA26" ca="1">IF(INDEX($A$1:$AL$48,ROW(),CA$16)&lt;0,INDEX($A$1:$AL$48,ROW(),CA$16),"")</f>
        <v/>
      </c>
      <c r="CB26" s="22" t="str" cm="1">
        <f t="array" aca="1" ref="CB26" ca="1">IF(INDEX($A$1:$AL$48,ROW(),CB$16)&lt;0,INDEX($A$1:$AL$48,ROW(),CB$16),"")</f>
        <v/>
      </c>
      <c r="CC26" s="22" t="str" cm="1">
        <f t="array" aca="1" ref="CC26" ca="1">IF(INDEX($A$1:$AL$48,ROW(),CC$16)&lt;0,INDEX($A$1:$AL$48,ROW(),CC$16),"")</f>
        <v/>
      </c>
      <c r="CD26" s="22" t="str" cm="1">
        <f t="array" aca="1" ref="CD26" ca="1">IF(INDEX($A$1:$AL$48,ROW(),CD$16)&lt;0,INDEX($A$1:$AL$48,ROW(),CD$16),"")</f>
        <v/>
      </c>
      <c r="CE26" s="22" t="str" cm="1">
        <f t="array" aca="1" ref="CE26" ca="1">IF(INDEX($A$1:$AL$48,ROW(),CE$16)&lt;0,INDEX($A$1:$AL$48,ROW(),CE$16),"")</f>
        <v/>
      </c>
      <c r="CF26" s="22" t="str" cm="1">
        <f t="array" aca="1" ref="CF26" ca="1">IF(INDEX($A$1:$AL$48,ROW(),CF$16)&lt;0,INDEX($A$1:$AL$48,ROW(),CF$16),"")</f>
        <v/>
      </c>
      <c r="CG26" s="22" t="str" cm="1">
        <f t="array" aca="1" ref="CG26" ca="1">IF(INDEX($A$1:$AL$48,ROW(),CG$16)&lt;0,INDEX($A$1:$AL$48,ROW(),CG$16),"")</f>
        <v/>
      </c>
      <c r="CH26" s="22" t="str" cm="1">
        <f t="array" aca="1" ref="CH26" ca="1">IF(INDEX($A$1:$AL$48,ROW(),CH$16)&lt;0,INDEX($A$1:$AL$48,ROW(),CH$16),"")</f>
        <v/>
      </c>
      <c r="CI26" s="22" t="str" cm="1">
        <f t="array" aca="1" ref="CI26" ca="1">IF(INDEX($A$1:$AL$48,ROW(),CI$16)&lt;0,INDEX($A$1:$AL$48,ROW(),CI$16),"")</f>
        <v/>
      </c>
      <c r="CJ26" s="22" t="str" cm="1">
        <f t="array" aca="1" ref="CJ26" ca="1">IF(INDEX($A$1:$AL$48,ROW(),CJ$16)&lt;0,INDEX($A$1:$AL$48,ROW(),CJ$16),"")</f>
        <v/>
      </c>
      <c r="CK26" s="22" t="str" cm="1">
        <f t="array" aca="1" ref="CK26" ca="1">IF(INDEX($A$1:$AL$48,ROW(),CK$16)&lt;0,INDEX($A$1:$AL$48,ROW(),CK$16),"")</f>
        <v/>
      </c>
      <c r="CL26" s="22" t="str" cm="1">
        <f t="array" aca="1" ref="CL26" ca="1">IF(INDEX($A$1:$AL$48,ROW(),CL$16)&lt;0,INDEX($A$1:$AL$48,ROW(),CL$16),"")</f>
        <v/>
      </c>
    </row>
    <row r="27" spans="1:90" s="2" customFormat="1" ht="15.75" x14ac:dyDescent="0.4">
      <c r="A27" s="5">
        <v>10</v>
      </c>
      <c r="B27" s="17">
        <f t="shared" ca="1" si="17"/>
        <v>0</v>
      </c>
      <c r="C27" s="18"/>
      <c r="D27" s="26"/>
      <c r="E27" s="23">
        <f ca="1">IF(OR(MONTH(DATE($B$1,E$1,$A27))&lt;&gt;E$1,_xlfn.XLOOKUP(DATE($B$1,E$1,$A27),_syukujitsu[国民の祝日・休日月日],_syukujitsu[国民の祝日・休日名称],"XXX",0,1)&lt;&gt;"XXX",WEEKDAY(DATE($B$1,E$1,$A27),2)&gt;5,_xlfn.XLOOKUP(DATE($B$1,E$1,$A27),_休業日[休場日],_休業日[名称],"XXX",0,1)&lt;&gt;"XXX"),"",SUMIFS(_SBI[受渡金額/決済損益],_SBI[決済日],DATE(デイトレ集計2024!$B$1,デイトレ集計2024!E$1,デイトレ集計2024!$A27),_SBI[取引],"信用返済*"))</f>
        <v>0</v>
      </c>
      <c r="F27" s="18"/>
      <c r="G27" s="26"/>
      <c r="H27" s="23" t="str">
        <f ca="1">IF(OR(MONTH(DATE($B$1,H$1,$A27))&lt;&gt;H$1,_xlfn.XLOOKUP(DATE($B$1,H$1,$A27),_syukujitsu[国民の祝日・休日月日],_syukujitsu[国民の祝日・休日名称],"XXX",0,1)&lt;&gt;"XXX",WEEKDAY(DATE($B$1,H$1,$A27),2)&gt;5,_xlfn.XLOOKUP(DATE($B$1,H$1,$A27),_休業日[休場日],_休業日[名称],"XXX",0,1)&lt;&gt;"XXX"),"",SUMIFS(_SBI[受渡金額/決済損益],_SBI[決済日],DATE(デイトレ集計2024!$B$1,デイトレ集計2024!H$1,デイトレ集計2024!$A27),_SBI[取引],"信用返済*"))</f>
        <v/>
      </c>
      <c r="I27" s="18"/>
      <c r="J27" s="26"/>
      <c r="K27" s="23" t="str">
        <f ca="1">IF(OR(MONTH(DATE($B$1,K$1,$A27))&lt;&gt;K$1,_xlfn.XLOOKUP(DATE($B$1,K$1,$A27),_syukujitsu[国民の祝日・休日月日],_syukujitsu[国民の祝日・休日名称],"XXX",0,1)&lt;&gt;"XXX",WEEKDAY(DATE($B$1,K$1,$A27),2)&gt;5,_xlfn.XLOOKUP(DATE($B$1,K$1,$A27),_休業日[休場日],_休業日[名称],"XXX",0,1)&lt;&gt;"XXX"),"",SUMIFS(_SBI[受渡金額/決済損益],_SBI[決済日],DATE(デイトレ集計2024!$B$1,デイトレ集計2024!K$1,デイトレ集計2024!$A27),_SBI[取引],"信用返済*"))</f>
        <v/>
      </c>
      <c r="L27" s="18"/>
      <c r="M27" s="26"/>
      <c r="N27" s="23">
        <f ca="1">IF(OR(MONTH(DATE($B$1,N$1,$A27))&lt;&gt;N$1,_xlfn.XLOOKUP(DATE($B$1,N$1,$A27),_syukujitsu[国民の祝日・休日月日],_syukujitsu[国民の祝日・休日名称],"XXX",0,1)&lt;&gt;"XXX",WEEKDAY(DATE($B$1,N$1,$A27),2)&gt;5,_xlfn.XLOOKUP(DATE($B$1,N$1,$A27),_休業日[休場日],_休業日[名称],"XXX",0,1)&lt;&gt;"XXX"),"",SUMIFS(_SBI[受渡金額/決済損益],_SBI[決済日],DATE(デイトレ集計2024!$B$1,デイトレ集計2024!N$1,デイトレ集計2024!$A27),_SBI[取引],"信用返済*"))</f>
        <v>0</v>
      </c>
      <c r="O27" s="18"/>
      <c r="P27" s="26"/>
      <c r="Q27" s="23">
        <f ca="1">IF(OR(MONTH(DATE($B$1,Q$1,$A27))&lt;&gt;Q$1,_xlfn.XLOOKUP(DATE($B$1,Q$1,$A27),_syukujitsu[国民の祝日・休日月日],_syukujitsu[国民の祝日・休日名称],"XXX",0,1)&lt;&gt;"XXX",WEEKDAY(DATE($B$1,Q$1,$A27),2)&gt;5,_xlfn.XLOOKUP(DATE($B$1,Q$1,$A27),_休業日[休場日],_休業日[名称],"XXX",0,1)&lt;&gt;"XXX"),"",SUMIFS(_SBI[受渡金額/決済損益],_SBI[決済日],DATE(デイトレ集計2024!$B$1,デイトレ集計2024!Q$1,デイトレ集計2024!$A27),_SBI[取引],"信用返済*"))</f>
        <v>0</v>
      </c>
      <c r="R27" s="18"/>
      <c r="S27" s="26"/>
      <c r="T27" s="23">
        <f ca="1">IF(OR(MONTH(DATE($B$1,T$1,$A27))&lt;&gt;T$1,_xlfn.XLOOKUP(DATE($B$1,T$1,$A27),_syukujitsu[国民の祝日・休日月日],_syukujitsu[国民の祝日・休日名称],"XXX",0,1)&lt;&gt;"XXX",WEEKDAY(DATE($B$1,T$1,$A27),2)&gt;5,_xlfn.XLOOKUP(DATE($B$1,T$1,$A27),_休業日[休場日],_休業日[名称],"XXX",0,1)&lt;&gt;"XXX"),"",SUMIFS(_SBI[受渡金額/決済損益],_SBI[決済日],DATE(デイトレ集計2024!$B$1,デイトレ集計2024!T$1,デイトレ集計2024!$A27),_SBI[取引],"信用返済*"))</f>
        <v>0</v>
      </c>
      <c r="U27" s="18"/>
      <c r="V27" s="26"/>
      <c r="W27" s="23">
        <f ca="1">IF(OR(MONTH(DATE($B$1,W$1,$A27))&lt;&gt;W$1,_xlfn.XLOOKUP(DATE($B$1,W$1,$A27),_syukujitsu[国民の祝日・休日月日],_syukujitsu[国民の祝日・休日名称],"XXX",0,1)&lt;&gt;"XXX",WEEKDAY(DATE($B$1,W$1,$A27),2)&gt;5,_xlfn.XLOOKUP(DATE($B$1,W$1,$A27),_休業日[休場日],_休業日[名称],"XXX",0,1)&lt;&gt;"XXX"),"",SUMIFS(_SBI[受渡金額/決済損益],_SBI[決済日],DATE(デイトレ集計2024!$B$1,デイトレ集計2024!W$1,デイトレ集計2024!$A27),_SBI[取引],"信用返済*"))</f>
        <v>0</v>
      </c>
      <c r="X27" s="18"/>
      <c r="Y27" s="26"/>
      <c r="Z27" s="23" t="str">
        <f ca="1">IF(OR(MONTH(DATE($B$1,Z$1,$A27))&lt;&gt;Z$1,_xlfn.XLOOKUP(DATE($B$1,Z$1,$A27),_syukujitsu[国民の祝日・休日月日],_syukujitsu[国民の祝日・休日名称],"XXX",0,1)&lt;&gt;"XXX",WEEKDAY(DATE($B$1,Z$1,$A27),2)&gt;5,_xlfn.XLOOKUP(DATE($B$1,Z$1,$A27),_休業日[休場日],_休業日[名称],"XXX",0,1)&lt;&gt;"XXX"),"",SUMIFS(_SBI[受渡金額/決済損益],_SBI[決済日],DATE(デイトレ集計2024!$B$1,デイトレ集計2024!Z$1,デイトレ集計2024!$A27),_SBI[取引],"信用返済*"))</f>
        <v/>
      </c>
      <c r="AA27" s="18"/>
      <c r="AB27" s="26"/>
      <c r="AC27" s="23">
        <f ca="1">IF(OR(MONTH(DATE($B$1,AC$1,$A27))&lt;&gt;AC$1,_xlfn.XLOOKUP(DATE($B$1,AC$1,$A27),_syukujitsu[国民の祝日・休日月日],_syukujitsu[国民の祝日・休日名称],"XXX",0,1)&lt;&gt;"XXX",WEEKDAY(DATE($B$1,AC$1,$A27),2)&gt;5,_xlfn.XLOOKUP(DATE($B$1,AC$1,$A27),_休業日[休場日],_休業日[名称],"XXX",0,1)&lt;&gt;"XXX"),"",SUMIFS(_SBI[受渡金額/決済損益],_SBI[決済日],DATE(デイトレ集計2024!$B$1,デイトレ集計2024!AC$1,デイトレ集計2024!$A27),_SBI[取引],"信用返済*"))</f>
        <v>0</v>
      </c>
      <c r="AD27" s="18"/>
      <c r="AE27" s="26"/>
      <c r="AF27" s="23">
        <f ca="1">IF(OR(MONTH(DATE($B$1,AF$1,$A27))&lt;&gt;AF$1,_xlfn.XLOOKUP(DATE($B$1,AF$1,$A27),_syukujitsu[国民の祝日・休日月日],_syukujitsu[国民の祝日・休日名称],"XXX",0,1)&lt;&gt;"XXX",WEEKDAY(DATE($B$1,AF$1,$A27),2)&gt;5,_xlfn.XLOOKUP(DATE($B$1,AF$1,$A27),_休業日[休場日],_休業日[名称],"XXX",0,1)&lt;&gt;"XXX"),"",SUMIFS(_SBI[受渡金額/決済損益],_SBI[決済日],DATE(デイトレ集計2024!$B$1,デイトレ集計2024!AF$1,デイトレ集計2024!$A27),_SBI[取引],"信用返済*"))</f>
        <v>0</v>
      </c>
      <c r="AG27" s="18"/>
      <c r="AH27" s="26"/>
      <c r="AI27" s="23" t="str">
        <f ca="1">IF(OR(MONTH(DATE($B$1,AI$1,$A27))&lt;&gt;AI$1,_xlfn.XLOOKUP(DATE($B$1,AI$1,$A27),_syukujitsu[国民の祝日・休日月日],_syukujitsu[国民の祝日・休日名称],"XXX",0,1)&lt;&gt;"XXX",WEEKDAY(DATE($B$1,AI$1,$A27),2)&gt;5,_xlfn.XLOOKUP(DATE($B$1,AI$1,$A27),_休業日[休場日],_休業日[名称],"XXX",0,1)&lt;&gt;"XXX"),"",SUMIFS(_SBI[受渡金額/決済損益],_SBI[決済日],DATE(デイトレ集計2024!$B$1,デイトレ集計2024!AI$1,デイトレ集計2024!$A27),_SBI[取引],"信用返済*"))</f>
        <v/>
      </c>
      <c r="AJ27" s="18"/>
      <c r="AK27" s="26"/>
      <c r="AL27" s="26">
        <f ca="1">IF(OR(MONTH(DATE($B$1,AL$1,$A27))&lt;&gt;AL$1,_xlfn.XLOOKUP(DATE($B$1,AL$1,$A27),_syukujitsu[国民の祝日・休日月日],_syukujitsu[国民の祝日・休日名称],"XXX",0,1)&lt;&gt;"XXX",WEEKDAY(DATE($B$1,AL$1,$A27),2)&gt;5,_xlfn.XLOOKUP(DATE($B$1,AL$1,$A27),_休業日[休場日],_休業日[名称],"XXX",0,1)&lt;&gt;"XXX"),"",SUMIFS(_SBI[受渡金額/決済損益],_SBI[決済日],DATE(デイトレ集計2024!$B$1,デイトレ集計2024!AL$1,デイトレ集計2024!$A27),_SBI[取引],"信用返済*"))</f>
        <v>0</v>
      </c>
      <c r="AN27" s="22">
        <f t="shared" ca="1" si="20"/>
        <v>5050000</v>
      </c>
      <c r="AO27" s="22">
        <f t="shared" ca="1" si="21"/>
        <v>5050000</v>
      </c>
      <c r="AP27" s="22">
        <f t="shared" ca="1" si="22"/>
        <v>5050000</v>
      </c>
      <c r="AQ27" s="22">
        <f t="shared" ca="1" si="23"/>
        <v>5050000</v>
      </c>
      <c r="AR27" s="22">
        <f t="shared" ca="1" si="24"/>
        <v>5050000</v>
      </c>
      <c r="AS27" s="22">
        <f t="shared" ca="1" si="25"/>
        <v>5050000</v>
      </c>
      <c r="AT27" s="22">
        <f t="shared" ca="1" si="26"/>
        <v>5050000</v>
      </c>
      <c r="AU27" s="22">
        <f t="shared" ca="1" si="32"/>
        <v>5050000</v>
      </c>
      <c r="AV27" s="22">
        <f t="shared" ca="1" si="27"/>
        <v>5050000</v>
      </c>
      <c r="AW27" s="22">
        <f t="shared" ca="1" si="28"/>
        <v>5050000</v>
      </c>
      <c r="AX27" s="22">
        <f t="shared" ca="1" si="29"/>
        <v>5050000</v>
      </c>
      <c r="AY27" s="22">
        <f t="shared" ca="1" si="30"/>
        <v>5050000</v>
      </c>
      <c r="BA27" s="22">
        <f t="shared" ca="1" si="43"/>
        <v>5050000</v>
      </c>
      <c r="BB27" s="22">
        <f t="shared" ca="1" si="33"/>
        <v>0</v>
      </c>
      <c r="BC27" s="22">
        <f t="shared" ca="1" si="34"/>
        <v>0</v>
      </c>
      <c r="BD27" s="22">
        <f t="shared" ca="1" si="35"/>
        <v>0</v>
      </c>
      <c r="BE27" s="22">
        <f t="shared" ca="1" si="36"/>
        <v>0</v>
      </c>
      <c r="BF27" s="22">
        <f t="shared" ca="1" si="37"/>
        <v>0</v>
      </c>
      <c r="BG27" s="22">
        <f t="shared" ca="1" si="38"/>
        <v>0</v>
      </c>
      <c r="BH27" s="22">
        <f t="shared" ca="1" si="39"/>
        <v>0</v>
      </c>
      <c r="BI27" s="22">
        <f t="shared" ca="1" si="40"/>
        <v>0</v>
      </c>
      <c r="BJ27" s="22">
        <f t="shared" ca="1" si="41"/>
        <v>0</v>
      </c>
      <c r="BK27" s="22">
        <f t="shared" ca="1" si="42"/>
        <v>0</v>
      </c>
      <c r="BL27" s="22">
        <f t="shared" ca="1" si="31"/>
        <v>0</v>
      </c>
      <c r="BN27" s="22" t="str" cm="1">
        <f t="array" aca="1" ref="BN27" ca="1">IF(INDEX($A$1:$AL$48,ROW(),BN$16)&gt;0,INDEX($A$1:$AL$48,ROW(),BN$16),"")</f>
        <v/>
      </c>
      <c r="BO27" s="22" t="str" cm="1">
        <f t="array" aca="1" ref="BO27" ca="1">IF(INDEX($A$1:$AL$48,ROW(),BO$16)&gt;0,INDEX($A$1:$AL$48,ROW(),BO$16),"")</f>
        <v/>
      </c>
      <c r="BP27" s="22" t="str" cm="1">
        <f t="array" aca="1" ref="BP27" ca="1">IF(INDEX($A$1:$AL$48,ROW(),BP$16)&gt;0,INDEX($A$1:$AL$48,ROW(),BP$16),"")</f>
        <v/>
      </c>
      <c r="BQ27" s="22" t="str" cm="1">
        <f t="array" aca="1" ref="BQ27" ca="1">IF(INDEX($A$1:$AL$48,ROW(),BQ$16)&gt;0,INDEX($A$1:$AL$48,ROW(),BQ$16),"")</f>
        <v/>
      </c>
      <c r="BR27" s="22" t="str" cm="1">
        <f t="array" aca="1" ref="BR27" ca="1">IF(INDEX($A$1:$AL$48,ROW(),BR$16)&gt;0,INDEX($A$1:$AL$48,ROW(),BR$16),"")</f>
        <v/>
      </c>
      <c r="BS27" s="22" t="str" cm="1">
        <f t="array" aca="1" ref="BS27" ca="1">IF(INDEX($A$1:$AL$48,ROW(),BS$16)&gt;0,INDEX($A$1:$AL$48,ROW(),BS$16),"")</f>
        <v/>
      </c>
      <c r="BT27" s="22" t="str" cm="1">
        <f t="array" aca="1" ref="BT27" ca="1">IF(INDEX($A$1:$AL$48,ROW(),BT$16)&gt;0,INDEX($A$1:$AL$48,ROW(),BT$16),"")</f>
        <v/>
      </c>
      <c r="BU27" s="22" t="str" cm="1">
        <f t="array" aca="1" ref="BU27" ca="1">IF(INDEX($A$1:$AL$48,ROW(),BU$16)&gt;0,INDEX($A$1:$AL$48,ROW(),BU$16),"")</f>
        <v/>
      </c>
      <c r="BV27" s="22" t="str" cm="1">
        <f t="array" aca="1" ref="BV27" ca="1">IF(INDEX($A$1:$AL$48,ROW(),BV$16)&gt;0,INDEX($A$1:$AL$48,ROW(),BV$16),"")</f>
        <v/>
      </c>
      <c r="BW27" s="22" t="str" cm="1">
        <f t="array" aca="1" ref="BW27" ca="1">IF(INDEX($A$1:$AL$48,ROW(),BW$16)&gt;0,INDEX($A$1:$AL$48,ROW(),BW$16),"")</f>
        <v/>
      </c>
      <c r="BX27" s="22" t="str" cm="1">
        <f t="array" aca="1" ref="BX27" ca="1">IF(INDEX($A$1:$AL$48,ROW(),BX$16)&gt;0,INDEX($A$1:$AL$48,ROW(),BX$16),"")</f>
        <v/>
      </c>
      <c r="BY27" s="22" t="str" cm="1">
        <f t="array" aca="1" ref="BY27" ca="1">IF(INDEX($A$1:$AL$48,ROW(),BY$16)&gt;0,INDEX($A$1:$AL$48,ROW(),BY$16),"")</f>
        <v/>
      </c>
      <c r="CA27" s="22" t="str" cm="1">
        <f t="array" aca="1" ref="CA27" ca="1">IF(INDEX($A$1:$AL$48,ROW(),CA$16)&lt;0,INDEX($A$1:$AL$48,ROW(),CA$16),"")</f>
        <v/>
      </c>
      <c r="CB27" s="22" t="str" cm="1">
        <f t="array" aca="1" ref="CB27" ca="1">IF(INDEX($A$1:$AL$48,ROW(),CB$16)&lt;0,INDEX($A$1:$AL$48,ROW(),CB$16),"")</f>
        <v/>
      </c>
      <c r="CC27" s="22" t="str" cm="1">
        <f t="array" aca="1" ref="CC27" ca="1">IF(INDEX($A$1:$AL$48,ROW(),CC$16)&lt;0,INDEX($A$1:$AL$48,ROW(),CC$16),"")</f>
        <v/>
      </c>
      <c r="CD27" s="22" t="str" cm="1">
        <f t="array" aca="1" ref="CD27" ca="1">IF(INDEX($A$1:$AL$48,ROW(),CD$16)&lt;0,INDEX($A$1:$AL$48,ROW(),CD$16),"")</f>
        <v/>
      </c>
      <c r="CE27" s="22" t="str" cm="1">
        <f t="array" aca="1" ref="CE27" ca="1">IF(INDEX($A$1:$AL$48,ROW(),CE$16)&lt;0,INDEX($A$1:$AL$48,ROW(),CE$16),"")</f>
        <v/>
      </c>
      <c r="CF27" s="22" t="str" cm="1">
        <f t="array" aca="1" ref="CF27" ca="1">IF(INDEX($A$1:$AL$48,ROW(),CF$16)&lt;0,INDEX($A$1:$AL$48,ROW(),CF$16),"")</f>
        <v/>
      </c>
      <c r="CG27" s="22" t="str" cm="1">
        <f t="array" aca="1" ref="CG27" ca="1">IF(INDEX($A$1:$AL$48,ROW(),CG$16)&lt;0,INDEX($A$1:$AL$48,ROW(),CG$16),"")</f>
        <v/>
      </c>
      <c r="CH27" s="22" t="str" cm="1">
        <f t="array" aca="1" ref="CH27" ca="1">IF(INDEX($A$1:$AL$48,ROW(),CH$16)&lt;0,INDEX($A$1:$AL$48,ROW(),CH$16),"")</f>
        <v/>
      </c>
      <c r="CI27" s="22" t="str" cm="1">
        <f t="array" aca="1" ref="CI27" ca="1">IF(INDEX($A$1:$AL$48,ROW(),CI$16)&lt;0,INDEX($A$1:$AL$48,ROW(),CI$16),"")</f>
        <v/>
      </c>
      <c r="CJ27" s="22" t="str" cm="1">
        <f t="array" aca="1" ref="CJ27" ca="1">IF(INDEX($A$1:$AL$48,ROW(),CJ$16)&lt;0,INDEX($A$1:$AL$48,ROW(),CJ$16),"")</f>
        <v/>
      </c>
      <c r="CK27" s="22" t="str" cm="1">
        <f t="array" aca="1" ref="CK27" ca="1">IF(INDEX($A$1:$AL$48,ROW(),CK$16)&lt;0,INDEX($A$1:$AL$48,ROW(),CK$16),"")</f>
        <v/>
      </c>
      <c r="CL27" s="22" t="str" cm="1">
        <f t="array" aca="1" ref="CL27" ca="1">IF(INDEX($A$1:$AL$48,ROW(),CL$16)&lt;0,INDEX($A$1:$AL$48,ROW(),CL$16),"")</f>
        <v/>
      </c>
    </row>
    <row r="28" spans="1:90" s="2" customFormat="1" ht="15.75" x14ac:dyDescent="0.4">
      <c r="A28" s="5">
        <v>11</v>
      </c>
      <c r="B28" s="17">
        <f t="shared" ca="1" si="17"/>
        <v>0</v>
      </c>
      <c r="C28" s="18"/>
      <c r="D28" s="26"/>
      <c r="E28" s="23">
        <f ca="1">IF(OR(MONTH(DATE($B$1,E$1,$A28))&lt;&gt;E$1,_xlfn.XLOOKUP(DATE($B$1,E$1,$A28),_syukujitsu[国民の祝日・休日月日],_syukujitsu[国民の祝日・休日名称],"XXX",0,1)&lt;&gt;"XXX",WEEKDAY(DATE($B$1,E$1,$A28),2)&gt;5,_xlfn.XLOOKUP(DATE($B$1,E$1,$A28),_休業日[休場日],_休業日[名称],"XXX",0,1)&lt;&gt;"XXX"),"",SUMIFS(_SBI[受渡金額/決済損益],_SBI[決済日],DATE(デイトレ集計2024!$B$1,デイトレ集計2024!E$1,デイトレ集計2024!$A28),_SBI[取引],"信用返済*"))</f>
        <v>0</v>
      </c>
      <c r="F28" s="18"/>
      <c r="G28" s="26"/>
      <c r="H28" s="23" t="str">
        <f ca="1">IF(OR(MONTH(DATE($B$1,H$1,$A28))&lt;&gt;H$1,_xlfn.XLOOKUP(DATE($B$1,H$1,$A28),_syukujitsu[国民の祝日・休日月日],_syukujitsu[国民の祝日・休日名称],"XXX",0,1)&lt;&gt;"XXX",WEEKDAY(DATE($B$1,H$1,$A28),2)&gt;5,_xlfn.XLOOKUP(DATE($B$1,H$1,$A28),_休業日[休場日],_休業日[名称],"XXX",0,1)&lt;&gt;"XXX"),"",SUMIFS(_SBI[受渡金額/決済損益],_SBI[決済日],DATE(デイトレ集計2024!$B$1,デイトレ集計2024!H$1,デイトレ集計2024!$A28),_SBI[取引],"信用返済*"))</f>
        <v/>
      </c>
      <c r="I28" s="18"/>
      <c r="J28" s="26"/>
      <c r="K28" s="23">
        <f ca="1">IF(OR(MONTH(DATE($B$1,K$1,$A28))&lt;&gt;K$1,_xlfn.XLOOKUP(DATE($B$1,K$1,$A28),_syukujitsu[国民の祝日・休日月日],_syukujitsu[国民の祝日・休日名称],"XXX",0,1)&lt;&gt;"XXX",WEEKDAY(DATE($B$1,K$1,$A28),2)&gt;5,_xlfn.XLOOKUP(DATE($B$1,K$1,$A28),_休業日[休場日],_休業日[名称],"XXX",0,1)&lt;&gt;"XXX"),"",SUMIFS(_SBI[受渡金額/決済損益],_SBI[決済日],DATE(デイトレ集計2024!$B$1,デイトレ集計2024!K$1,デイトレ集計2024!$A28),_SBI[取引],"信用返済*"))</f>
        <v>0</v>
      </c>
      <c r="L28" s="18"/>
      <c r="M28" s="26"/>
      <c r="N28" s="23">
        <f ca="1">IF(OR(MONTH(DATE($B$1,N$1,$A28))&lt;&gt;N$1,_xlfn.XLOOKUP(DATE($B$1,N$1,$A28),_syukujitsu[国民の祝日・休日月日],_syukujitsu[国民の祝日・休日名称],"XXX",0,1)&lt;&gt;"XXX",WEEKDAY(DATE($B$1,N$1,$A28),2)&gt;5,_xlfn.XLOOKUP(DATE($B$1,N$1,$A28),_休業日[休場日],_休業日[名称],"XXX",0,1)&lt;&gt;"XXX"),"",SUMIFS(_SBI[受渡金額/決済損益],_SBI[決済日],DATE(デイトレ集計2024!$B$1,デイトレ集計2024!N$1,デイトレ集計2024!$A28),_SBI[取引],"信用返済*"))</f>
        <v>0</v>
      </c>
      <c r="O28" s="18"/>
      <c r="P28" s="26"/>
      <c r="Q28" s="23" t="str">
        <f ca="1">IF(OR(MONTH(DATE($B$1,Q$1,$A28))&lt;&gt;Q$1,_xlfn.XLOOKUP(DATE($B$1,Q$1,$A28),_syukujitsu[国民の祝日・休日月日],_syukujitsu[国民の祝日・休日名称],"XXX",0,1)&lt;&gt;"XXX",WEEKDAY(DATE($B$1,Q$1,$A28),2)&gt;5,_xlfn.XLOOKUP(DATE($B$1,Q$1,$A28),_休業日[休場日],_休業日[名称],"XXX",0,1)&lt;&gt;"XXX"),"",SUMIFS(_SBI[受渡金額/決済損益],_SBI[決済日],DATE(デイトレ集計2024!$B$1,デイトレ集計2024!Q$1,デイトレ集計2024!$A28),_SBI[取引],"信用返済*"))</f>
        <v/>
      </c>
      <c r="R28" s="18"/>
      <c r="S28" s="26"/>
      <c r="T28" s="23">
        <f ca="1">IF(OR(MONTH(DATE($B$1,T$1,$A28))&lt;&gt;T$1,_xlfn.XLOOKUP(DATE($B$1,T$1,$A28),_syukujitsu[国民の祝日・休日月日],_syukujitsu[国民の祝日・休日名称],"XXX",0,1)&lt;&gt;"XXX",WEEKDAY(DATE($B$1,T$1,$A28),2)&gt;5,_xlfn.XLOOKUP(DATE($B$1,T$1,$A28),_休業日[休場日],_休業日[名称],"XXX",0,1)&lt;&gt;"XXX"),"",SUMIFS(_SBI[受渡金額/決済損益],_SBI[決済日],DATE(デイトレ集計2024!$B$1,デイトレ集計2024!T$1,デイトレ集計2024!$A28),_SBI[取引],"信用返済*"))</f>
        <v>0</v>
      </c>
      <c r="U28" s="18"/>
      <c r="V28" s="26"/>
      <c r="W28" s="23">
        <f ca="1">IF(OR(MONTH(DATE($B$1,W$1,$A28))&lt;&gt;W$1,_xlfn.XLOOKUP(DATE($B$1,W$1,$A28),_syukujitsu[国民の祝日・休日月日],_syukujitsu[国民の祝日・休日名称],"XXX",0,1)&lt;&gt;"XXX",WEEKDAY(DATE($B$1,W$1,$A28),2)&gt;5,_xlfn.XLOOKUP(DATE($B$1,W$1,$A28),_休業日[休場日],_休業日[名称],"XXX",0,1)&lt;&gt;"XXX"),"",SUMIFS(_SBI[受渡金額/決済損益],_SBI[決済日],DATE(デイトレ集計2024!$B$1,デイトレ集計2024!W$1,デイトレ集計2024!$A28),_SBI[取引],"信用返済*"))</f>
        <v>0</v>
      </c>
      <c r="X28" s="18"/>
      <c r="Y28" s="26"/>
      <c r="Z28" s="23" t="str">
        <f ca="1">IF(OR(MONTH(DATE($B$1,Z$1,$A28))&lt;&gt;Z$1,_xlfn.XLOOKUP(DATE($B$1,Z$1,$A28),_syukujitsu[国民の祝日・休日月日],_syukujitsu[国民の祝日・休日名称],"XXX",0,1)&lt;&gt;"XXX",WEEKDAY(DATE($B$1,Z$1,$A28),2)&gt;5,_xlfn.XLOOKUP(DATE($B$1,Z$1,$A28),_休業日[休場日],_休業日[名称],"XXX",0,1)&lt;&gt;"XXX"),"",SUMIFS(_SBI[受渡金額/決済損益],_SBI[決済日],DATE(デイトレ集計2024!$B$1,デイトレ集計2024!Z$1,デイトレ集計2024!$A28),_SBI[取引],"信用返済*"))</f>
        <v/>
      </c>
      <c r="AA28" s="18"/>
      <c r="AB28" s="26"/>
      <c r="AC28" s="23">
        <f ca="1">IF(OR(MONTH(DATE($B$1,AC$1,$A28))&lt;&gt;AC$1,_xlfn.XLOOKUP(DATE($B$1,AC$1,$A28),_syukujitsu[国民の祝日・休日月日],_syukujitsu[国民の祝日・休日名称],"XXX",0,1)&lt;&gt;"XXX",WEEKDAY(DATE($B$1,AC$1,$A28),2)&gt;5,_xlfn.XLOOKUP(DATE($B$1,AC$1,$A28),_休業日[休場日],_休業日[名称],"XXX",0,1)&lt;&gt;"XXX"),"",SUMIFS(_SBI[受渡金額/決済損益],_SBI[決済日],DATE(デイトレ集計2024!$B$1,デイトレ集計2024!AC$1,デイトレ集計2024!$A28),_SBI[取引],"信用返済*"))</f>
        <v>0</v>
      </c>
      <c r="AD28" s="18"/>
      <c r="AE28" s="26"/>
      <c r="AF28" s="23">
        <f ca="1">IF(OR(MONTH(DATE($B$1,AF$1,$A28))&lt;&gt;AF$1,_xlfn.XLOOKUP(DATE($B$1,AF$1,$A28),_syukujitsu[国民の祝日・休日月日],_syukujitsu[国民の祝日・休日名称],"XXX",0,1)&lt;&gt;"XXX",WEEKDAY(DATE($B$1,AF$1,$A28),2)&gt;5,_xlfn.XLOOKUP(DATE($B$1,AF$1,$A28),_休業日[休場日],_休業日[名称],"XXX",0,1)&lt;&gt;"XXX"),"",SUMIFS(_SBI[受渡金額/決済損益],_SBI[決済日],DATE(デイトレ集計2024!$B$1,デイトレ集計2024!AF$1,デイトレ集計2024!$A28),_SBI[取引],"信用返済*"))</f>
        <v>0</v>
      </c>
      <c r="AG28" s="18"/>
      <c r="AH28" s="26"/>
      <c r="AI28" s="23">
        <f ca="1">IF(OR(MONTH(DATE($B$1,AI$1,$A28))&lt;&gt;AI$1,_xlfn.XLOOKUP(DATE($B$1,AI$1,$A28),_syukujitsu[国民の祝日・休日月日],_syukujitsu[国民の祝日・休日名称],"XXX",0,1)&lt;&gt;"XXX",WEEKDAY(DATE($B$1,AI$1,$A28),2)&gt;5,_xlfn.XLOOKUP(DATE($B$1,AI$1,$A28),_休業日[休場日],_休業日[名称],"XXX",0,1)&lt;&gt;"XXX"),"",SUMIFS(_SBI[受渡金額/決済損益],_SBI[決済日],DATE(デイトレ集計2024!$B$1,デイトレ集計2024!AI$1,デイトレ集計2024!$A28),_SBI[取引],"信用返済*"))</f>
        <v>0</v>
      </c>
      <c r="AJ28" s="18"/>
      <c r="AK28" s="26"/>
      <c r="AL28" s="26">
        <f ca="1">IF(OR(MONTH(DATE($B$1,AL$1,$A28))&lt;&gt;AL$1,_xlfn.XLOOKUP(DATE($B$1,AL$1,$A28),_syukujitsu[国民の祝日・休日月日],_syukujitsu[国民の祝日・休日名称],"XXX",0,1)&lt;&gt;"XXX",WEEKDAY(DATE($B$1,AL$1,$A28),2)&gt;5,_xlfn.XLOOKUP(DATE($B$1,AL$1,$A28),_休業日[休場日],_休業日[名称],"XXX",0,1)&lt;&gt;"XXX"),"",SUMIFS(_SBI[受渡金額/決済損益],_SBI[決済日],DATE(デイトレ集計2024!$B$1,デイトレ集計2024!AL$1,デイトレ集計2024!$A28),_SBI[取引],"信用返済*"))</f>
        <v>0</v>
      </c>
      <c r="AN28" s="22">
        <f t="shared" ca="1" si="20"/>
        <v>5050000</v>
      </c>
      <c r="AO28" s="22">
        <f t="shared" ca="1" si="21"/>
        <v>5050000</v>
      </c>
      <c r="AP28" s="22">
        <f t="shared" ca="1" si="22"/>
        <v>5050000</v>
      </c>
      <c r="AQ28" s="22">
        <f t="shared" ca="1" si="23"/>
        <v>5050000</v>
      </c>
      <c r="AR28" s="22">
        <f t="shared" ca="1" si="24"/>
        <v>5050000</v>
      </c>
      <c r="AS28" s="22">
        <f t="shared" ca="1" si="25"/>
        <v>5050000</v>
      </c>
      <c r="AT28" s="22">
        <f t="shared" ca="1" si="26"/>
        <v>5050000</v>
      </c>
      <c r="AU28" s="22">
        <f t="shared" ca="1" si="32"/>
        <v>5050000</v>
      </c>
      <c r="AV28" s="22">
        <f t="shared" ca="1" si="27"/>
        <v>5050000</v>
      </c>
      <c r="AW28" s="22">
        <f t="shared" ca="1" si="28"/>
        <v>5050000</v>
      </c>
      <c r="AX28" s="22">
        <f t="shared" ca="1" si="29"/>
        <v>5050000</v>
      </c>
      <c r="AY28" s="22">
        <f t="shared" ca="1" si="30"/>
        <v>5050000</v>
      </c>
      <c r="BA28" s="22">
        <f t="shared" ca="1" si="43"/>
        <v>5050000</v>
      </c>
      <c r="BB28" s="22">
        <f t="shared" ca="1" si="33"/>
        <v>0</v>
      </c>
      <c r="BC28" s="22">
        <f t="shared" ca="1" si="34"/>
        <v>0</v>
      </c>
      <c r="BD28" s="22">
        <f t="shared" ca="1" si="35"/>
        <v>0</v>
      </c>
      <c r="BE28" s="22">
        <f t="shared" ca="1" si="36"/>
        <v>0</v>
      </c>
      <c r="BF28" s="22">
        <f t="shared" ca="1" si="37"/>
        <v>0</v>
      </c>
      <c r="BG28" s="22">
        <f t="shared" ca="1" si="38"/>
        <v>0</v>
      </c>
      <c r="BH28" s="22">
        <f t="shared" ca="1" si="39"/>
        <v>0</v>
      </c>
      <c r="BI28" s="22">
        <f t="shared" ca="1" si="40"/>
        <v>0</v>
      </c>
      <c r="BJ28" s="22">
        <f t="shared" ca="1" si="41"/>
        <v>0</v>
      </c>
      <c r="BK28" s="22">
        <f t="shared" ca="1" si="42"/>
        <v>0</v>
      </c>
      <c r="BL28" s="22">
        <f t="shared" ca="1" si="31"/>
        <v>0</v>
      </c>
      <c r="BN28" s="22" t="str" cm="1">
        <f t="array" aca="1" ref="BN28" ca="1">IF(INDEX($A$1:$AL$48,ROW(),BN$16)&gt;0,INDEX($A$1:$AL$48,ROW(),BN$16),"")</f>
        <v/>
      </c>
      <c r="BO28" s="22" t="str" cm="1">
        <f t="array" aca="1" ref="BO28" ca="1">IF(INDEX($A$1:$AL$48,ROW(),BO$16)&gt;0,INDEX($A$1:$AL$48,ROW(),BO$16),"")</f>
        <v/>
      </c>
      <c r="BP28" s="22" t="str" cm="1">
        <f t="array" aca="1" ref="BP28" ca="1">IF(INDEX($A$1:$AL$48,ROW(),BP$16)&gt;0,INDEX($A$1:$AL$48,ROW(),BP$16),"")</f>
        <v/>
      </c>
      <c r="BQ28" s="22" t="str" cm="1">
        <f t="array" aca="1" ref="BQ28" ca="1">IF(INDEX($A$1:$AL$48,ROW(),BQ$16)&gt;0,INDEX($A$1:$AL$48,ROW(),BQ$16),"")</f>
        <v/>
      </c>
      <c r="BR28" s="22" t="str" cm="1">
        <f t="array" aca="1" ref="BR28" ca="1">IF(INDEX($A$1:$AL$48,ROW(),BR$16)&gt;0,INDEX($A$1:$AL$48,ROW(),BR$16),"")</f>
        <v/>
      </c>
      <c r="BS28" s="22" t="str" cm="1">
        <f t="array" aca="1" ref="BS28" ca="1">IF(INDEX($A$1:$AL$48,ROW(),BS$16)&gt;0,INDEX($A$1:$AL$48,ROW(),BS$16),"")</f>
        <v/>
      </c>
      <c r="BT28" s="22" t="str" cm="1">
        <f t="array" aca="1" ref="BT28" ca="1">IF(INDEX($A$1:$AL$48,ROW(),BT$16)&gt;0,INDEX($A$1:$AL$48,ROW(),BT$16),"")</f>
        <v/>
      </c>
      <c r="BU28" s="22" t="str" cm="1">
        <f t="array" aca="1" ref="BU28" ca="1">IF(INDEX($A$1:$AL$48,ROW(),BU$16)&gt;0,INDEX($A$1:$AL$48,ROW(),BU$16),"")</f>
        <v/>
      </c>
      <c r="BV28" s="22" t="str" cm="1">
        <f t="array" aca="1" ref="BV28" ca="1">IF(INDEX($A$1:$AL$48,ROW(),BV$16)&gt;0,INDEX($A$1:$AL$48,ROW(),BV$16),"")</f>
        <v/>
      </c>
      <c r="BW28" s="22" t="str" cm="1">
        <f t="array" aca="1" ref="BW28" ca="1">IF(INDEX($A$1:$AL$48,ROW(),BW$16)&gt;0,INDEX($A$1:$AL$48,ROW(),BW$16),"")</f>
        <v/>
      </c>
      <c r="BX28" s="22" t="str" cm="1">
        <f t="array" aca="1" ref="BX28" ca="1">IF(INDEX($A$1:$AL$48,ROW(),BX$16)&gt;0,INDEX($A$1:$AL$48,ROW(),BX$16),"")</f>
        <v/>
      </c>
      <c r="BY28" s="22" t="str" cm="1">
        <f t="array" aca="1" ref="BY28" ca="1">IF(INDEX($A$1:$AL$48,ROW(),BY$16)&gt;0,INDEX($A$1:$AL$48,ROW(),BY$16),"")</f>
        <v/>
      </c>
      <c r="CA28" s="22" t="str" cm="1">
        <f t="array" aca="1" ref="CA28" ca="1">IF(INDEX($A$1:$AL$48,ROW(),CA$16)&lt;0,INDEX($A$1:$AL$48,ROW(),CA$16),"")</f>
        <v/>
      </c>
      <c r="CB28" s="22" t="str" cm="1">
        <f t="array" aca="1" ref="CB28" ca="1">IF(INDEX($A$1:$AL$48,ROW(),CB$16)&lt;0,INDEX($A$1:$AL$48,ROW(),CB$16),"")</f>
        <v/>
      </c>
      <c r="CC28" s="22" t="str" cm="1">
        <f t="array" aca="1" ref="CC28" ca="1">IF(INDEX($A$1:$AL$48,ROW(),CC$16)&lt;0,INDEX($A$1:$AL$48,ROW(),CC$16),"")</f>
        <v/>
      </c>
      <c r="CD28" s="22" t="str" cm="1">
        <f t="array" aca="1" ref="CD28" ca="1">IF(INDEX($A$1:$AL$48,ROW(),CD$16)&lt;0,INDEX($A$1:$AL$48,ROW(),CD$16),"")</f>
        <v/>
      </c>
      <c r="CE28" s="22" t="str" cm="1">
        <f t="array" aca="1" ref="CE28" ca="1">IF(INDEX($A$1:$AL$48,ROW(),CE$16)&lt;0,INDEX($A$1:$AL$48,ROW(),CE$16),"")</f>
        <v/>
      </c>
      <c r="CF28" s="22" t="str" cm="1">
        <f t="array" aca="1" ref="CF28" ca="1">IF(INDEX($A$1:$AL$48,ROW(),CF$16)&lt;0,INDEX($A$1:$AL$48,ROW(),CF$16),"")</f>
        <v/>
      </c>
      <c r="CG28" s="22" t="str" cm="1">
        <f t="array" aca="1" ref="CG28" ca="1">IF(INDEX($A$1:$AL$48,ROW(),CG$16)&lt;0,INDEX($A$1:$AL$48,ROW(),CG$16),"")</f>
        <v/>
      </c>
      <c r="CH28" s="22" t="str" cm="1">
        <f t="array" aca="1" ref="CH28" ca="1">IF(INDEX($A$1:$AL$48,ROW(),CH$16)&lt;0,INDEX($A$1:$AL$48,ROW(),CH$16),"")</f>
        <v/>
      </c>
      <c r="CI28" s="22" t="str" cm="1">
        <f t="array" aca="1" ref="CI28" ca="1">IF(INDEX($A$1:$AL$48,ROW(),CI$16)&lt;0,INDEX($A$1:$AL$48,ROW(),CI$16),"")</f>
        <v/>
      </c>
      <c r="CJ28" s="22" t="str" cm="1">
        <f t="array" aca="1" ref="CJ28" ca="1">IF(INDEX($A$1:$AL$48,ROW(),CJ$16)&lt;0,INDEX($A$1:$AL$48,ROW(),CJ$16),"")</f>
        <v/>
      </c>
      <c r="CK28" s="22" t="str" cm="1">
        <f t="array" aca="1" ref="CK28" ca="1">IF(INDEX($A$1:$AL$48,ROW(),CK$16)&lt;0,INDEX($A$1:$AL$48,ROW(),CK$16),"")</f>
        <v/>
      </c>
      <c r="CL28" s="22" t="str" cm="1">
        <f t="array" aca="1" ref="CL28" ca="1">IF(INDEX($A$1:$AL$48,ROW(),CL$16)&lt;0,INDEX($A$1:$AL$48,ROW(),CL$16),"")</f>
        <v/>
      </c>
    </row>
    <row r="29" spans="1:90" s="2" customFormat="1" ht="15.75" x14ac:dyDescent="0.4">
      <c r="A29" s="5">
        <v>12</v>
      </c>
      <c r="B29" s="17">
        <f t="shared" ca="1" si="17"/>
        <v>0</v>
      </c>
      <c r="C29" s="18"/>
      <c r="D29" s="26"/>
      <c r="E29" s="23">
        <f ca="1">IF(OR(MONTH(DATE($B$1,E$1,$A29))&lt;&gt;E$1,_xlfn.XLOOKUP(DATE($B$1,E$1,$A29),_syukujitsu[国民の祝日・休日月日],_syukujitsu[国民の祝日・休日名称],"XXX",0,1)&lt;&gt;"XXX",WEEKDAY(DATE($B$1,E$1,$A29),2)&gt;5,_xlfn.XLOOKUP(DATE($B$1,E$1,$A29),_休業日[休場日],_休業日[名称],"XXX",0,1)&lt;&gt;"XXX"),"",SUMIFS(_SBI[受渡金額/決済損益],_SBI[決済日],DATE(デイトレ集計2024!$B$1,デイトレ集計2024!E$1,デイトレ集計2024!$A29),_SBI[取引],"信用返済*"))</f>
        <v>0</v>
      </c>
      <c r="F29" s="18"/>
      <c r="G29" s="26"/>
      <c r="H29" s="23" t="str">
        <f ca="1">IF(OR(MONTH(DATE($B$1,H$1,$A29))&lt;&gt;H$1,_xlfn.XLOOKUP(DATE($B$1,H$1,$A29),_syukujitsu[国民の祝日・休日月日],_syukujitsu[国民の祝日・休日名称],"XXX",0,1)&lt;&gt;"XXX",WEEKDAY(DATE($B$1,H$1,$A29),2)&gt;5,_xlfn.XLOOKUP(DATE($B$1,H$1,$A29),_休業日[休場日],_休業日[名称],"XXX",0,1)&lt;&gt;"XXX"),"",SUMIFS(_SBI[受渡金額/決済損益],_SBI[決済日],DATE(デイトレ集計2024!$B$1,デイトレ集計2024!H$1,デイトレ集計2024!$A29),_SBI[取引],"信用返済*"))</f>
        <v/>
      </c>
      <c r="I29" s="18"/>
      <c r="J29" s="26"/>
      <c r="K29" s="23">
        <f ca="1">IF(OR(MONTH(DATE($B$1,K$1,$A29))&lt;&gt;K$1,_xlfn.XLOOKUP(DATE($B$1,K$1,$A29),_syukujitsu[国民の祝日・休日月日],_syukujitsu[国民の祝日・休日名称],"XXX",0,1)&lt;&gt;"XXX",WEEKDAY(DATE($B$1,K$1,$A29),2)&gt;5,_xlfn.XLOOKUP(DATE($B$1,K$1,$A29),_休業日[休場日],_休業日[名称],"XXX",0,1)&lt;&gt;"XXX"),"",SUMIFS(_SBI[受渡金額/決済損益],_SBI[決済日],DATE(デイトレ集計2024!$B$1,デイトレ集計2024!K$1,デイトレ集計2024!$A29),_SBI[取引],"信用返済*"))</f>
        <v>0</v>
      </c>
      <c r="L29" s="18"/>
      <c r="M29" s="26"/>
      <c r="N29" s="23">
        <f ca="1">IF(OR(MONTH(DATE($B$1,N$1,$A29))&lt;&gt;N$1,_xlfn.XLOOKUP(DATE($B$1,N$1,$A29),_syukujitsu[国民の祝日・休日月日],_syukujitsu[国民の祝日・休日名称],"XXX",0,1)&lt;&gt;"XXX",WEEKDAY(DATE($B$1,N$1,$A29),2)&gt;5,_xlfn.XLOOKUP(DATE($B$1,N$1,$A29),_休業日[休場日],_休業日[名称],"XXX",0,1)&lt;&gt;"XXX"),"",SUMIFS(_SBI[受渡金額/決済損益],_SBI[決済日],DATE(デイトレ集計2024!$B$1,デイトレ集計2024!N$1,デイトレ集計2024!$A29),_SBI[取引],"信用返済*"))</f>
        <v>0</v>
      </c>
      <c r="O29" s="18"/>
      <c r="P29" s="26"/>
      <c r="Q29" s="23" t="str">
        <f ca="1">IF(OR(MONTH(DATE($B$1,Q$1,$A29))&lt;&gt;Q$1,_xlfn.XLOOKUP(DATE($B$1,Q$1,$A29),_syukujitsu[国民の祝日・休日月日],_syukujitsu[国民の祝日・休日名称],"XXX",0,1)&lt;&gt;"XXX",WEEKDAY(DATE($B$1,Q$1,$A29),2)&gt;5,_xlfn.XLOOKUP(DATE($B$1,Q$1,$A29),_休業日[休場日],_休業日[名称],"XXX",0,1)&lt;&gt;"XXX"),"",SUMIFS(_SBI[受渡金額/決済損益],_SBI[決済日],DATE(デイトレ集計2024!$B$1,デイトレ集計2024!Q$1,デイトレ集計2024!$A29),_SBI[取引],"信用返済*"))</f>
        <v/>
      </c>
      <c r="R29" s="18"/>
      <c r="S29" s="26"/>
      <c r="T29" s="23">
        <f ca="1">IF(OR(MONTH(DATE($B$1,T$1,$A29))&lt;&gt;T$1,_xlfn.XLOOKUP(DATE($B$1,T$1,$A29),_syukujitsu[国民の祝日・休日月日],_syukujitsu[国民の祝日・休日名称],"XXX",0,1)&lt;&gt;"XXX",WEEKDAY(DATE($B$1,T$1,$A29),2)&gt;5,_xlfn.XLOOKUP(DATE($B$1,T$1,$A29),_休業日[休場日],_休業日[名称],"XXX",0,1)&lt;&gt;"XXX"),"",SUMIFS(_SBI[受渡金額/決済損益],_SBI[決済日],DATE(デイトレ集計2024!$B$1,デイトレ集計2024!T$1,デイトレ集計2024!$A29),_SBI[取引],"信用返済*"))</f>
        <v>0</v>
      </c>
      <c r="U29" s="18"/>
      <c r="V29" s="26"/>
      <c r="W29" s="23">
        <f ca="1">IF(OR(MONTH(DATE($B$1,W$1,$A29))&lt;&gt;W$1,_xlfn.XLOOKUP(DATE($B$1,W$1,$A29),_syukujitsu[国民の祝日・休日月日],_syukujitsu[国民の祝日・休日名称],"XXX",0,1)&lt;&gt;"XXX",WEEKDAY(DATE($B$1,W$1,$A29),2)&gt;5,_xlfn.XLOOKUP(DATE($B$1,W$1,$A29),_休業日[休場日],_休業日[名称],"XXX",0,1)&lt;&gt;"XXX"),"",SUMIFS(_SBI[受渡金額/決済損益],_SBI[決済日],DATE(デイトレ集計2024!$B$1,デイトレ集計2024!W$1,デイトレ集計2024!$A29),_SBI[取引],"信用返済*"))</f>
        <v>0</v>
      </c>
      <c r="X29" s="18"/>
      <c r="Y29" s="26"/>
      <c r="Z29" s="23" t="str">
        <f ca="1">IF(OR(MONTH(DATE($B$1,Z$1,$A29))&lt;&gt;Z$1,_xlfn.XLOOKUP(DATE($B$1,Z$1,$A29),_syukujitsu[国民の祝日・休日月日],_syukujitsu[国民の祝日・休日名称],"XXX",0,1)&lt;&gt;"XXX",WEEKDAY(DATE($B$1,Z$1,$A29),2)&gt;5,_xlfn.XLOOKUP(DATE($B$1,Z$1,$A29),_休業日[休場日],_休業日[名称],"XXX",0,1)&lt;&gt;"XXX"),"",SUMIFS(_SBI[受渡金額/決済損益],_SBI[決済日],DATE(デイトレ集計2024!$B$1,デイトレ集計2024!Z$1,デイトレ集計2024!$A29),_SBI[取引],"信用返済*"))</f>
        <v/>
      </c>
      <c r="AA29" s="18"/>
      <c r="AB29" s="26"/>
      <c r="AC29" s="23">
        <f ca="1">IF(OR(MONTH(DATE($B$1,AC$1,$A29))&lt;&gt;AC$1,_xlfn.XLOOKUP(DATE($B$1,AC$1,$A29),_syukujitsu[国民の祝日・休日月日],_syukujitsu[国民の祝日・休日名称],"XXX",0,1)&lt;&gt;"XXX",WEEKDAY(DATE($B$1,AC$1,$A29),2)&gt;5,_xlfn.XLOOKUP(DATE($B$1,AC$1,$A29),_休業日[休場日],_休業日[名称],"XXX",0,1)&lt;&gt;"XXX"),"",SUMIFS(_SBI[受渡金額/決済損益],_SBI[決済日],DATE(デイトレ集計2024!$B$1,デイトレ集計2024!AC$1,デイトレ集計2024!$A29),_SBI[取引],"信用返済*"))</f>
        <v>0</v>
      </c>
      <c r="AD29" s="18"/>
      <c r="AE29" s="26"/>
      <c r="AF29" s="23" t="str">
        <f ca="1">IF(OR(MONTH(DATE($B$1,AF$1,$A29))&lt;&gt;AF$1,_xlfn.XLOOKUP(DATE($B$1,AF$1,$A29),_syukujitsu[国民の祝日・休日月日],_syukujitsu[国民の祝日・休日名称],"XXX",0,1)&lt;&gt;"XXX",WEEKDAY(DATE($B$1,AF$1,$A29),2)&gt;5,_xlfn.XLOOKUP(DATE($B$1,AF$1,$A29),_休業日[休場日],_休業日[名称],"XXX",0,1)&lt;&gt;"XXX"),"",SUMIFS(_SBI[受渡金額/決済損益],_SBI[決済日],DATE(デイトレ集計2024!$B$1,デイトレ集計2024!AF$1,デイトレ集計2024!$A29),_SBI[取引],"信用返済*"))</f>
        <v/>
      </c>
      <c r="AG29" s="18"/>
      <c r="AH29" s="26"/>
      <c r="AI29" s="23">
        <f ca="1">IF(OR(MONTH(DATE($B$1,AI$1,$A29))&lt;&gt;AI$1,_xlfn.XLOOKUP(DATE($B$1,AI$1,$A29),_syukujitsu[国民の祝日・休日月日],_syukujitsu[国民の祝日・休日名称],"XXX",0,1)&lt;&gt;"XXX",WEEKDAY(DATE($B$1,AI$1,$A29),2)&gt;5,_xlfn.XLOOKUP(DATE($B$1,AI$1,$A29),_休業日[休場日],_休業日[名称],"XXX",0,1)&lt;&gt;"XXX"),"",SUMIFS(_SBI[受渡金額/決済損益],_SBI[決済日],DATE(デイトレ集計2024!$B$1,デイトレ集計2024!AI$1,デイトレ集計2024!$A29),_SBI[取引],"信用返済*"))</f>
        <v>0</v>
      </c>
      <c r="AJ29" s="18"/>
      <c r="AK29" s="26"/>
      <c r="AL29" s="26">
        <f ca="1">IF(OR(MONTH(DATE($B$1,AL$1,$A29))&lt;&gt;AL$1,_xlfn.XLOOKUP(DATE($B$1,AL$1,$A29),_syukujitsu[国民の祝日・休日月日],_syukujitsu[国民の祝日・休日名称],"XXX",0,1)&lt;&gt;"XXX",WEEKDAY(DATE($B$1,AL$1,$A29),2)&gt;5,_xlfn.XLOOKUP(DATE($B$1,AL$1,$A29),_休業日[休場日],_休業日[名称],"XXX",0,1)&lt;&gt;"XXX"),"",SUMIFS(_SBI[受渡金額/決済損益],_SBI[決済日],DATE(デイトレ集計2024!$B$1,デイトレ集計2024!AL$1,デイトレ集計2024!$A29),_SBI[取引],"信用返済*"))</f>
        <v>0</v>
      </c>
      <c r="AN29" s="22">
        <f t="shared" ca="1" si="20"/>
        <v>5050000</v>
      </c>
      <c r="AO29" s="22">
        <f t="shared" ca="1" si="21"/>
        <v>5050000</v>
      </c>
      <c r="AP29" s="22">
        <f t="shared" ca="1" si="22"/>
        <v>5050000</v>
      </c>
      <c r="AQ29" s="22">
        <f t="shared" ca="1" si="23"/>
        <v>5050000</v>
      </c>
      <c r="AR29" s="22">
        <f t="shared" ca="1" si="24"/>
        <v>5050000</v>
      </c>
      <c r="AS29" s="22">
        <f t="shared" ca="1" si="25"/>
        <v>5050000</v>
      </c>
      <c r="AT29" s="22">
        <f t="shared" ca="1" si="26"/>
        <v>5050000</v>
      </c>
      <c r="AU29" s="22">
        <f t="shared" ca="1" si="32"/>
        <v>5050000</v>
      </c>
      <c r="AV29" s="22">
        <f t="shared" ca="1" si="27"/>
        <v>5050000</v>
      </c>
      <c r="AW29" s="22">
        <f t="shared" ca="1" si="28"/>
        <v>5050000</v>
      </c>
      <c r="AX29" s="22">
        <f t="shared" ca="1" si="29"/>
        <v>5050000</v>
      </c>
      <c r="AY29" s="22">
        <f t="shared" ca="1" si="30"/>
        <v>5050000</v>
      </c>
      <c r="BA29" s="22">
        <f t="shared" ca="1" si="43"/>
        <v>5050000</v>
      </c>
      <c r="BB29" s="22">
        <f t="shared" ca="1" si="33"/>
        <v>0</v>
      </c>
      <c r="BC29" s="22">
        <f t="shared" ca="1" si="34"/>
        <v>0</v>
      </c>
      <c r="BD29" s="22">
        <f t="shared" ca="1" si="35"/>
        <v>0</v>
      </c>
      <c r="BE29" s="22">
        <f t="shared" ca="1" si="36"/>
        <v>0</v>
      </c>
      <c r="BF29" s="22">
        <f t="shared" ca="1" si="37"/>
        <v>0</v>
      </c>
      <c r="BG29" s="22">
        <f t="shared" ca="1" si="38"/>
        <v>0</v>
      </c>
      <c r="BH29" s="22">
        <f t="shared" ca="1" si="39"/>
        <v>0</v>
      </c>
      <c r="BI29" s="22">
        <f t="shared" ca="1" si="40"/>
        <v>0</v>
      </c>
      <c r="BJ29" s="22">
        <f t="shared" ca="1" si="41"/>
        <v>0</v>
      </c>
      <c r="BK29" s="22">
        <f t="shared" ca="1" si="42"/>
        <v>0</v>
      </c>
      <c r="BL29" s="22">
        <f t="shared" ca="1" si="31"/>
        <v>0</v>
      </c>
      <c r="BN29" s="22" t="str" cm="1">
        <f t="array" aca="1" ref="BN29" ca="1">IF(INDEX($A$1:$AL$48,ROW(),BN$16)&gt;0,INDEX($A$1:$AL$48,ROW(),BN$16),"")</f>
        <v/>
      </c>
      <c r="BO29" s="22" t="str" cm="1">
        <f t="array" aca="1" ref="BO29" ca="1">IF(INDEX($A$1:$AL$48,ROW(),BO$16)&gt;0,INDEX($A$1:$AL$48,ROW(),BO$16),"")</f>
        <v/>
      </c>
      <c r="BP29" s="22" t="str" cm="1">
        <f t="array" aca="1" ref="BP29" ca="1">IF(INDEX($A$1:$AL$48,ROW(),BP$16)&gt;0,INDEX($A$1:$AL$48,ROW(),BP$16),"")</f>
        <v/>
      </c>
      <c r="BQ29" s="22" t="str" cm="1">
        <f t="array" aca="1" ref="BQ29" ca="1">IF(INDEX($A$1:$AL$48,ROW(),BQ$16)&gt;0,INDEX($A$1:$AL$48,ROW(),BQ$16),"")</f>
        <v/>
      </c>
      <c r="BR29" s="22" t="str" cm="1">
        <f t="array" aca="1" ref="BR29" ca="1">IF(INDEX($A$1:$AL$48,ROW(),BR$16)&gt;0,INDEX($A$1:$AL$48,ROW(),BR$16),"")</f>
        <v/>
      </c>
      <c r="BS29" s="22" t="str" cm="1">
        <f t="array" aca="1" ref="BS29" ca="1">IF(INDEX($A$1:$AL$48,ROW(),BS$16)&gt;0,INDEX($A$1:$AL$48,ROW(),BS$16),"")</f>
        <v/>
      </c>
      <c r="BT29" s="22" t="str" cm="1">
        <f t="array" aca="1" ref="BT29" ca="1">IF(INDEX($A$1:$AL$48,ROW(),BT$16)&gt;0,INDEX($A$1:$AL$48,ROW(),BT$16),"")</f>
        <v/>
      </c>
      <c r="BU29" s="22" t="str" cm="1">
        <f t="array" aca="1" ref="BU29" ca="1">IF(INDEX($A$1:$AL$48,ROW(),BU$16)&gt;0,INDEX($A$1:$AL$48,ROW(),BU$16),"")</f>
        <v/>
      </c>
      <c r="BV29" s="22" t="str" cm="1">
        <f t="array" aca="1" ref="BV29" ca="1">IF(INDEX($A$1:$AL$48,ROW(),BV$16)&gt;0,INDEX($A$1:$AL$48,ROW(),BV$16),"")</f>
        <v/>
      </c>
      <c r="BW29" s="22" t="str" cm="1">
        <f t="array" aca="1" ref="BW29" ca="1">IF(INDEX($A$1:$AL$48,ROW(),BW$16)&gt;0,INDEX($A$1:$AL$48,ROW(),BW$16),"")</f>
        <v/>
      </c>
      <c r="BX29" s="22" t="str" cm="1">
        <f t="array" aca="1" ref="BX29" ca="1">IF(INDEX($A$1:$AL$48,ROW(),BX$16)&gt;0,INDEX($A$1:$AL$48,ROW(),BX$16),"")</f>
        <v/>
      </c>
      <c r="BY29" s="22" t="str" cm="1">
        <f t="array" aca="1" ref="BY29" ca="1">IF(INDEX($A$1:$AL$48,ROW(),BY$16)&gt;0,INDEX($A$1:$AL$48,ROW(),BY$16),"")</f>
        <v/>
      </c>
      <c r="CA29" s="22" t="str" cm="1">
        <f t="array" aca="1" ref="CA29" ca="1">IF(INDEX($A$1:$AL$48,ROW(),CA$16)&lt;0,INDEX($A$1:$AL$48,ROW(),CA$16),"")</f>
        <v/>
      </c>
      <c r="CB29" s="22" t="str" cm="1">
        <f t="array" aca="1" ref="CB29" ca="1">IF(INDEX($A$1:$AL$48,ROW(),CB$16)&lt;0,INDEX($A$1:$AL$48,ROW(),CB$16),"")</f>
        <v/>
      </c>
      <c r="CC29" s="22" t="str" cm="1">
        <f t="array" aca="1" ref="CC29" ca="1">IF(INDEX($A$1:$AL$48,ROW(),CC$16)&lt;0,INDEX($A$1:$AL$48,ROW(),CC$16),"")</f>
        <v/>
      </c>
      <c r="CD29" s="22" t="str" cm="1">
        <f t="array" aca="1" ref="CD29" ca="1">IF(INDEX($A$1:$AL$48,ROW(),CD$16)&lt;0,INDEX($A$1:$AL$48,ROW(),CD$16),"")</f>
        <v/>
      </c>
      <c r="CE29" s="22" t="str" cm="1">
        <f t="array" aca="1" ref="CE29" ca="1">IF(INDEX($A$1:$AL$48,ROW(),CE$16)&lt;0,INDEX($A$1:$AL$48,ROW(),CE$16),"")</f>
        <v/>
      </c>
      <c r="CF29" s="22" t="str" cm="1">
        <f t="array" aca="1" ref="CF29" ca="1">IF(INDEX($A$1:$AL$48,ROW(),CF$16)&lt;0,INDEX($A$1:$AL$48,ROW(),CF$16),"")</f>
        <v/>
      </c>
      <c r="CG29" s="22" t="str" cm="1">
        <f t="array" aca="1" ref="CG29" ca="1">IF(INDEX($A$1:$AL$48,ROW(),CG$16)&lt;0,INDEX($A$1:$AL$48,ROW(),CG$16),"")</f>
        <v/>
      </c>
      <c r="CH29" s="22" t="str" cm="1">
        <f t="array" aca="1" ref="CH29" ca="1">IF(INDEX($A$1:$AL$48,ROW(),CH$16)&lt;0,INDEX($A$1:$AL$48,ROW(),CH$16),"")</f>
        <v/>
      </c>
      <c r="CI29" s="22" t="str" cm="1">
        <f t="array" aca="1" ref="CI29" ca="1">IF(INDEX($A$1:$AL$48,ROW(),CI$16)&lt;0,INDEX($A$1:$AL$48,ROW(),CI$16),"")</f>
        <v/>
      </c>
      <c r="CJ29" s="22" t="str" cm="1">
        <f t="array" aca="1" ref="CJ29" ca="1">IF(INDEX($A$1:$AL$48,ROW(),CJ$16)&lt;0,INDEX($A$1:$AL$48,ROW(),CJ$16),"")</f>
        <v/>
      </c>
      <c r="CK29" s="22" t="str" cm="1">
        <f t="array" aca="1" ref="CK29" ca="1">IF(INDEX($A$1:$AL$48,ROW(),CK$16)&lt;0,INDEX($A$1:$AL$48,ROW(),CK$16),"")</f>
        <v/>
      </c>
      <c r="CL29" s="22" t="str" cm="1">
        <f t="array" aca="1" ref="CL29" ca="1">IF(INDEX($A$1:$AL$48,ROW(),CL$16)&lt;0,INDEX($A$1:$AL$48,ROW(),CL$16),"")</f>
        <v/>
      </c>
    </row>
    <row r="30" spans="1:90" s="2" customFormat="1" ht="15.75" x14ac:dyDescent="0.4">
      <c r="A30" s="5">
        <v>13</v>
      </c>
      <c r="B30" s="17">
        <f t="shared" ca="1" si="17"/>
        <v>0</v>
      </c>
      <c r="C30" s="18"/>
      <c r="D30" s="26"/>
      <c r="E30" s="23" t="str">
        <f ca="1">IF(OR(MONTH(DATE($B$1,E$1,$A30))&lt;&gt;E$1,_xlfn.XLOOKUP(DATE($B$1,E$1,$A30),_syukujitsu[国民の祝日・休日月日],_syukujitsu[国民の祝日・休日名称],"XXX",0,1)&lt;&gt;"XXX",WEEKDAY(DATE($B$1,E$1,$A30),2)&gt;5,_xlfn.XLOOKUP(DATE($B$1,E$1,$A30),_休業日[休場日],_休業日[名称],"XXX",0,1)&lt;&gt;"XXX"),"",SUMIFS(_SBI[受渡金額/決済損益],_SBI[決済日],DATE(デイトレ集計2024!$B$1,デイトレ集計2024!E$1,デイトレ集計2024!$A30),_SBI[取引],"信用返済*"))</f>
        <v/>
      </c>
      <c r="F30" s="18"/>
      <c r="G30" s="26"/>
      <c r="H30" s="23">
        <f ca="1">IF(OR(MONTH(DATE($B$1,H$1,$A30))&lt;&gt;H$1,_xlfn.XLOOKUP(DATE($B$1,H$1,$A30),_syukujitsu[国民の祝日・休日月日],_syukujitsu[国民の祝日・休日名称],"XXX",0,1)&lt;&gt;"XXX",WEEKDAY(DATE($B$1,H$1,$A30),2)&gt;5,_xlfn.XLOOKUP(DATE($B$1,H$1,$A30),_休業日[休場日],_休業日[名称],"XXX",0,1)&lt;&gt;"XXX"),"",SUMIFS(_SBI[受渡金額/決済損益],_SBI[決済日],DATE(デイトレ集計2024!$B$1,デイトレ集計2024!H$1,デイトレ集計2024!$A30),_SBI[取引],"信用返済*"))</f>
        <v>0</v>
      </c>
      <c r="I30" s="18"/>
      <c r="J30" s="26"/>
      <c r="K30" s="23">
        <f ca="1">IF(OR(MONTH(DATE($B$1,K$1,$A30))&lt;&gt;K$1,_xlfn.XLOOKUP(DATE($B$1,K$1,$A30),_syukujitsu[国民の祝日・休日月日],_syukujitsu[国民の祝日・休日名称],"XXX",0,1)&lt;&gt;"XXX",WEEKDAY(DATE($B$1,K$1,$A30),2)&gt;5,_xlfn.XLOOKUP(DATE($B$1,K$1,$A30),_休業日[休場日],_休業日[名称],"XXX",0,1)&lt;&gt;"XXX"),"",SUMIFS(_SBI[受渡金額/決済損益],_SBI[決済日],DATE(デイトレ集計2024!$B$1,デイトレ集計2024!K$1,デイトレ集計2024!$A30),_SBI[取引],"信用返済*"))</f>
        <v>0</v>
      </c>
      <c r="L30" s="18"/>
      <c r="M30" s="26"/>
      <c r="N30" s="23" t="str">
        <f ca="1">IF(OR(MONTH(DATE($B$1,N$1,$A30))&lt;&gt;N$1,_xlfn.XLOOKUP(DATE($B$1,N$1,$A30),_syukujitsu[国民の祝日・休日月日],_syukujitsu[国民の祝日・休日名称],"XXX",0,1)&lt;&gt;"XXX",WEEKDAY(DATE($B$1,N$1,$A30),2)&gt;5,_xlfn.XLOOKUP(DATE($B$1,N$1,$A30),_休業日[休場日],_休業日[名称],"XXX",0,1)&lt;&gt;"XXX"),"",SUMIFS(_SBI[受渡金額/決済損益],_SBI[決済日],DATE(デイトレ集計2024!$B$1,デイトレ集計2024!N$1,デイトレ集計2024!$A30),_SBI[取引],"信用返済*"))</f>
        <v/>
      </c>
      <c r="O30" s="18"/>
      <c r="P30" s="26"/>
      <c r="Q30" s="23">
        <f ca="1">IF(OR(MONTH(DATE($B$1,Q$1,$A30))&lt;&gt;Q$1,_xlfn.XLOOKUP(DATE($B$1,Q$1,$A30),_syukujitsu[国民の祝日・休日月日],_syukujitsu[国民の祝日・休日名称],"XXX",0,1)&lt;&gt;"XXX",WEEKDAY(DATE($B$1,Q$1,$A30),2)&gt;5,_xlfn.XLOOKUP(DATE($B$1,Q$1,$A30),_休業日[休場日],_休業日[名称],"XXX",0,1)&lt;&gt;"XXX"),"",SUMIFS(_SBI[受渡金額/決済損益],_SBI[決済日],DATE(デイトレ集計2024!$B$1,デイトレ集計2024!Q$1,デイトレ集計2024!$A30),_SBI[取引],"信用返済*"))</f>
        <v>0</v>
      </c>
      <c r="R30" s="18"/>
      <c r="S30" s="26"/>
      <c r="T30" s="23">
        <f ca="1">IF(OR(MONTH(DATE($B$1,T$1,$A30))&lt;&gt;T$1,_xlfn.XLOOKUP(DATE($B$1,T$1,$A30),_syukujitsu[国民の祝日・休日月日],_syukujitsu[国民の祝日・休日名称],"XXX",0,1)&lt;&gt;"XXX",WEEKDAY(DATE($B$1,T$1,$A30),2)&gt;5,_xlfn.XLOOKUP(DATE($B$1,T$1,$A30),_休業日[休場日],_休業日[名称],"XXX",0,1)&lt;&gt;"XXX"),"",SUMIFS(_SBI[受渡金額/決済損益],_SBI[決済日],DATE(デイトレ集計2024!$B$1,デイトレ集計2024!T$1,デイトレ集計2024!$A30),_SBI[取引],"信用返済*"))</f>
        <v>0</v>
      </c>
      <c r="U30" s="18"/>
      <c r="V30" s="26"/>
      <c r="W30" s="23" t="str">
        <f ca="1">IF(OR(MONTH(DATE($B$1,W$1,$A30))&lt;&gt;W$1,_xlfn.XLOOKUP(DATE($B$1,W$1,$A30),_syukujitsu[国民の祝日・休日月日],_syukujitsu[国民の祝日・休日名称],"XXX",0,1)&lt;&gt;"XXX",WEEKDAY(DATE($B$1,W$1,$A30),2)&gt;5,_xlfn.XLOOKUP(DATE($B$1,W$1,$A30),_休業日[休場日],_休業日[名称],"XXX",0,1)&lt;&gt;"XXX"),"",SUMIFS(_SBI[受渡金額/決済損益],_SBI[決済日],DATE(デイトレ集計2024!$B$1,デイトレ集計2024!W$1,デイトレ集計2024!$A30),_SBI[取引],"信用返済*"))</f>
        <v/>
      </c>
      <c r="X30" s="18"/>
      <c r="Y30" s="26"/>
      <c r="Z30" s="23">
        <f ca="1">IF(OR(MONTH(DATE($B$1,Z$1,$A30))&lt;&gt;Z$1,_xlfn.XLOOKUP(DATE($B$1,Z$1,$A30),_syukujitsu[国民の祝日・休日月日],_syukujitsu[国民の祝日・休日名称],"XXX",0,1)&lt;&gt;"XXX",WEEKDAY(DATE($B$1,Z$1,$A30),2)&gt;5,_xlfn.XLOOKUP(DATE($B$1,Z$1,$A30),_休業日[休場日],_休業日[名称],"XXX",0,1)&lt;&gt;"XXX"),"",SUMIFS(_SBI[受渡金額/決済損益],_SBI[決済日],DATE(デイトレ集計2024!$B$1,デイトレ集計2024!Z$1,デイトレ集計2024!$A30),_SBI[取引],"信用返済*"))</f>
        <v>0</v>
      </c>
      <c r="AA30" s="18"/>
      <c r="AB30" s="26"/>
      <c r="AC30" s="23">
        <f ca="1">IF(OR(MONTH(DATE($B$1,AC$1,$A30))&lt;&gt;AC$1,_xlfn.XLOOKUP(DATE($B$1,AC$1,$A30),_syukujitsu[国民の祝日・休日月日],_syukujitsu[国民の祝日・休日名称],"XXX",0,1)&lt;&gt;"XXX",WEEKDAY(DATE($B$1,AC$1,$A30),2)&gt;5,_xlfn.XLOOKUP(DATE($B$1,AC$1,$A30),_休業日[休場日],_休業日[名称],"XXX",0,1)&lt;&gt;"XXX"),"",SUMIFS(_SBI[受渡金額/決済損益],_SBI[決済日],DATE(デイトレ集計2024!$B$1,デイトレ集計2024!AC$1,デイトレ集計2024!$A30),_SBI[取引],"信用返済*"))</f>
        <v>0</v>
      </c>
      <c r="AD30" s="18"/>
      <c r="AE30" s="26"/>
      <c r="AF30" s="23" t="str">
        <f ca="1">IF(OR(MONTH(DATE($B$1,AF$1,$A30))&lt;&gt;AF$1,_xlfn.XLOOKUP(DATE($B$1,AF$1,$A30),_syukujitsu[国民の祝日・休日月日],_syukujitsu[国民の祝日・休日名称],"XXX",0,1)&lt;&gt;"XXX",WEEKDAY(DATE($B$1,AF$1,$A30),2)&gt;5,_xlfn.XLOOKUP(DATE($B$1,AF$1,$A30),_休業日[休場日],_休業日[名称],"XXX",0,1)&lt;&gt;"XXX"),"",SUMIFS(_SBI[受渡金額/決済損益],_SBI[決済日],DATE(デイトレ集計2024!$B$1,デイトレ集計2024!AF$1,デイトレ集計2024!$A30),_SBI[取引],"信用返済*"))</f>
        <v/>
      </c>
      <c r="AG30" s="18"/>
      <c r="AH30" s="26"/>
      <c r="AI30" s="23">
        <f ca="1">IF(OR(MONTH(DATE($B$1,AI$1,$A30))&lt;&gt;AI$1,_xlfn.XLOOKUP(DATE($B$1,AI$1,$A30),_syukujitsu[国民の祝日・休日月日],_syukujitsu[国民の祝日・休日名称],"XXX",0,1)&lt;&gt;"XXX",WEEKDAY(DATE($B$1,AI$1,$A30),2)&gt;5,_xlfn.XLOOKUP(DATE($B$1,AI$1,$A30),_休業日[休場日],_休業日[名称],"XXX",0,1)&lt;&gt;"XXX"),"",SUMIFS(_SBI[受渡金額/決済損益],_SBI[決済日],DATE(デイトレ集計2024!$B$1,デイトレ集計2024!AI$1,デイトレ集計2024!$A30),_SBI[取引],"信用返済*"))</f>
        <v>0</v>
      </c>
      <c r="AJ30" s="18"/>
      <c r="AK30" s="26"/>
      <c r="AL30" s="26">
        <f ca="1">IF(OR(MONTH(DATE($B$1,AL$1,$A30))&lt;&gt;AL$1,_xlfn.XLOOKUP(DATE($B$1,AL$1,$A30),_syukujitsu[国民の祝日・休日月日],_syukujitsu[国民の祝日・休日名称],"XXX",0,1)&lt;&gt;"XXX",WEEKDAY(DATE($B$1,AL$1,$A30),2)&gt;5,_xlfn.XLOOKUP(DATE($B$1,AL$1,$A30),_休業日[休場日],_休業日[名称],"XXX",0,1)&lt;&gt;"XXX"),"",SUMIFS(_SBI[受渡金額/決済損益],_SBI[決済日],DATE(デイトレ集計2024!$B$1,デイトレ集計2024!AL$1,デイトレ集計2024!$A30),_SBI[取引],"信用返済*"))</f>
        <v>0</v>
      </c>
      <c r="AN30" s="22">
        <f t="shared" ca="1" si="20"/>
        <v>5050000</v>
      </c>
      <c r="AO30" s="22">
        <f t="shared" ca="1" si="21"/>
        <v>5050000</v>
      </c>
      <c r="AP30" s="22">
        <f t="shared" ca="1" si="22"/>
        <v>5050000</v>
      </c>
      <c r="AQ30" s="22">
        <f t="shared" ca="1" si="23"/>
        <v>5050000</v>
      </c>
      <c r="AR30" s="22">
        <f t="shared" ca="1" si="24"/>
        <v>5050000</v>
      </c>
      <c r="AS30" s="22">
        <f t="shared" ca="1" si="25"/>
        <v>5050000</v>
      </c>
      <c r="AT30" s="22">
        <f t="shared" ca="1" si="26"/>
        <v>5050000</v>
      </c>
      <c r="AU30" s="22">
        <f t="shared" ca="1" si="32"/>
        <v>5050000</v>
      </c>
      <c r="AV30" s="22">
        <f t="shared" ca="1" si="27"/>
        <v>5050000</v>
      </c>
      <c r="AW30" s="22">
        <f t="shared" ca="1" si="28"/>
        <v>5050000</v>
      </c>
      <c r="AX30" s="22">
        <f t="shared" ca="1" si="29"/>
        <v>5050000</v>
      </c>
      <c r="AY30" s="22">
        <f t="shared" ca="1" si="30"/>
        <v>5050000</v>
      </c>
      <c r="BA30" s="22">
        <f t="shared" ca="1" si="43"/>
        <v>5050000</v>
      </c>
      <c r="BB30" s="22">
        <f t="shared" ca="1" si="33"/>
        <v>0</v>
      </c>
      <c r="BC30" s="22">
        <f t="shared" ca="1" si="34"/>
        <v>0</v>
      </c>
      <c r="BD30" s="22">
        <f t="shared" ca="1" si="35"/>
        <v>0</v>
      </c>
      <c r="BE30" s="22">
        <f t="shared" ca="1" si="36"/>
        <v>0</v>
      </c>
      <c r="BF30" s="22">
        <f t="shared" ca="1" si="37"/>
        <v>0</v>
      </c>
      <c r="BG30" s="22">
        <f t="shared" ca="1" si="38"/>
        <v>0</v>
      </c>
      <c r="BH30" s="22">
        <f t="shared" ca="1" si="39"/>
        <v>0</v>
      </c>
      <c r="BI30" s="22">
        <f t="shared" ca="1" si="40"/>
        <v>0</v>
      </c>
      <c r="BJ30" s="22">
        <f t="shared" ca="1" si="41"/>
        <v>0</v>
      </c>
      <c r="BK30" s="22">
        <f t="shared" ca="1" si="42"/>
        <v>0</v>
      </c>
      <c r="BL30" s="22">
        <f t="shared" ca="1" si="31"/>
        <v>0</v>
      </c>
      <c r="BN30" s="22" t="str" cm="1">
        <f t="array" aca="1" ref="BN30" ca="1">IF(INDEX($A$1:$AL$48,ROW(),BN$16)&gt;0,INDEX($A$1:$AL$48,ROW(),BN$16),"")</f>
        <v/>
      </c>
      <c r="BO30" s="22" t="str" cm="1">
        <f t="array" aca="1" ref="BO30" ca="1">IF(INDEX($A$1:$AL$48,ROW(),BO$16)&gt;0,INDEX($A$1:$AL$48,ROW(),BO$16),"")</f>
        <v/>
      </c>
      <c r="BP30" s="22" t="str" cm="1">
        <f t="array" aca="1" ref="BP30" ca="1">IF(INDEX($A$1:$AL$48,ROW(),BP$16)&gt;0,INDEX($A$1:$AL$48,ROW(),BP$16),"")</f>
        <v/>
      </c>
      <c r="BQ30" s="22" t="str" cm="1">
        <f t="array" aca="1" ref="BQ30" ca="1">IF(INDEX($A$1:$AL$48,ROW(),BQ$16)&gt;0,INDEX($A$1:$AL$48,ROW(),BQ$16),"")</f>
        <v/>
      </c>
      <c r="BR30" s="22" t="str" cm="1">
        <f t="array" aca="1" ref="BR30" ca="1">IF(INDEX($A$1:$AL$48,ROW(),BR$16)&gt;0,INDEX($A$1:$AL$48,ROW(),BR$16),"")</f>
        <v/>
      </c>
      <c r="BS30" s="22" t="str" cm="1">
        <f t="array" aca="1" ref="BS30" ca="1">IF(INDEX($A$1:$AL$48,ROW(),BS$16)&gt;0,INDEX($A$1:$AL$48,ROW(),BS$16),"")</f>
        <v/>
      </c>
      <c r="BT30" s="22" t="str" cm="1">
        <f t="array" aca="1" ref="BT30" ca="1">IF(INDEX($A$1:$AL$48,ROW(),BT$16)&gt;0,INDEX($A$1:$AL$48,ROW(),BT$16),"")</f>
        <v/>
      </c>
      <c r="BU30" s="22" t="str" cm="1">
        <f t="array" aca="1" ref="BU30" ca="1">IF(INDEX($A$1:$AL$48,ROW(),BU$16)&gt;0,INDEX($A$1:$AL$48,ROW(),BU$16),"")</f>
        <v/>
      </c>
      <c r="BV30" s="22" t="str" cm="1">
        <f t="array" aca="1" ref="BV30" ca="1">IF(INDEX($A$1:$AL$48,ROW(),BV$16)&gt;0,INDEX($A$1:$AL$48,ROW(),BV$16),"")</f>
        <v/>
      </c>
      <c r="BW30" s="22" t="str" cm="1">
        <f t="array" aca="1" ref="BW30" ca="1">IF(INDEX($A$1:$AL$48,ROW(),BW$16)&gt;0,INDEX($A$1:$AL$48,ROW(),BW$16),"")</f>
        <v/>
      </c>
      <c r="BX30" s="22" t="str" cm="1">
        <f t="array" aca="1" ref="BX30" ca="1">IF(INDEX($A$1:$AL$48,ROW(),BX$16)&gt;0,INDEX($A$1:$AL$48,ROW(),BX$16),"")</f>
        <v/>
      </c>
      <c r="BY30" s="22" t="str" cm="1">
        <f t="array" aca="1" ref="BY30" ca="1">IF(INDEX($A$1:$AL$48,ROW(),BY$16)&gt;0,INDEX($A$1:$AL$48,ROW(),BY$16),"")</f>
        <v/>
      </c>
      <c r="CA30" s="22" t="str" cm="1">
        <f t="array" aca="1" ref="CA30" ca="1">IF(INDEX($A$1:$AL$48,ROW(),CA$16)&lt;0,INDEX($A$1:$AL$48,ROW(),CA$16),"")</f>
        <v/>
      </c>
      <c r="CB30" s="22" t="str" cm="1">
        <f t="array" aca="1" ref="CB30" ca="1">IF(INDEX($A$1:$AL$48,ROW(),CB$16)&lt;0,INDEX($A$1:$AL$48,ROW(),CB$16),"")</f>
        <v/>
      </c>
      <c r="CC30" s="22" t="str" cm="1">
        <f t="array" aca="1" ref="CC30" ca="1">IF(INDEX($A$1:$AL$48,ROW(),CC$16)&lt;0,INDEX($A$1:$AL$48,ROW(),CC$16),"")</f>
        <v/>
      </c>
      <c r="CD30" s="22" t="str" cm="1">
        <f t="array" aca="1" ref="CD30" ca="1">IF(INDEX($A$1:$AL$48,ROW(),CD$16)&lt;0,INDEX($A$1:$AL$48,ROW(),CD$16),"")</f>
        <v/>
      </c>
      <c r="CE30" s="22" t="str" cm="1">
        <f t="array" aca="1" ref="CE30" ca="1">IF(INDEX($A$1:$AL$48,ROW(),CE$16)&lt;0,INDEX($A$1:$AL$48,ROW(),CE$16),"")</f>
        <v/>
      </c>
      <c r="CF30" s="22" t="str" cm="1">
        <f t="array" aca="1" ref="CF30" ca="1">IF(INDEX($A$1:$AL$48,ROW(),CF$16)&lt;0,INDEX($A$1:$AL$48,ROW(),CF$16),"")</f>
        <v/>
      </c>
      <c r="CG30" s="22" t="str" cm="1">
        <f t="array" aca="1" ref="CG30" ca="1">IF(INDEX($A$1:$AL$48,ROW(),CG$16)&lt;0,INDEX($A$1:$AL$48,ROW(),CG$16),"")</f>
        <v/>
      </c>
      <c r="CH30" s="22" t="str" cm="1">
        <f t="array" aca="1" ref="CH30" ca="1">IF(INDEX($A$1:$AL$48,ROW(),CH$16)&lt;0,INDEX($A$1:$AL$48,ROW(),CH$16),"")</f>
        <v/>
      </c>
      <c r="CI30" s="22" t="str" cm="1">
        <f t="array" aca="1" ref="CI30" ca="1">IF(INDEX($A$1:$AL$48,ROW(),CI$16)&lt;0,INDEX($A$1:$AL$48,ROW(),CI$16),"")</f>
        <v/>
      </c>
      <c r="CJ30" s="22" t="str" cm="1">
        <f t="array" aca="1" ref="CJ30" ca="1">IF(INDEX($A$1:$AL$48,ROW(),CJ$16)&lt;0,INDEX($A$1:$AL$48,ROW(),CJ$16),"")</f>
        <v/>
      </c>
      <c r="CK30" s="22" t="str" cm="1">
        <f t="array" aca="1" ref="CK30" ca="1">IF(INDEX($A$1:$AL$48,ROW(),CK$16)&lt;0,INDEX($A$1:$AL$48,ROW(),CK$16),"")</f>
        <v/>
      </c>
      <c r="CL30" s="22" t="str" cm="1">
        <f t="array" aca="1" ref="CL30" ca="1">IF(INDEX($A$1:$AL$48,ROW(),CL$16)&lt;0,INDEX($A$1:$AL$48,ROW(),CL$16),"")</f>
        <v/>
      </c>
    </row>
    <row r="31" spans="1:90" s="2" customFormat="1" ht="15.75" x14ac:dyDescent="0.4">
      <c r="A31" s="5">
        <v>14</v>
      </c>
      <c r="B31" s="17">
        <f t="shared" ca="1" si="17"/>
        <v>0</v>
      </c>
      <c r="C31" s="18"/>
      <c r="D31" s="26"/>
      <c r="E31" s="23" t="str">
        <f ca="1">IF(OR(MONTH(DATE($B$1,E$1,$A31))&lt;&gt;E$1,_xlfn.XLOOKUP(DATE($B$1,E$1,$A31),_syukujitsu[国民の祝日・休日月日],_syukujitsu[国民の祝日・休日名称],"XXX",0,1)&lt;&gt;"XXX",WEEKDAY(DATE($B$1,E$1,$A31),2)&gt;5,_xlfn.XLOOKUP(DATE($B$1,E$1,$A31),_休業日[休場日],_休業日[名称],"XXX",0,1)&lt;&gt;"XXX"),"",SUMIFS(_SBI[受渡金額/決済損益],_SBI[決済日],DATE(デイトレ集計2024!$B$1,デイトレ集計2024!E$1,デイトレ集計2024!$A31),_SBI[取引],"信用返済*"))</f>
        <v/>
      </c>
      <c r="F31" s="18"/>
      <c r="G31" s="26"/>
      <c r="H31" s="23">
        <f ca="1">IF(OR(MONTH(DATE($B$1,H$1,$A31))&lt;&gt;H$1,_xlfn.XLOOKUP(DATE($B$1,H$1,$A31),_syukujitsu[国民の祝日・休日月日],_syukujitsu[国民の祝日・休日名称],"XXX",0,1)&lt;&gt;"XXX",WEEKDAY(DATE($B$1,H$1,$A31),2)&gt;5,_xlfn.XLOOKUP(DATE($B$1,H$1,$A31),_休業日[休場日],_休業日[名称],"XXX",0,1)&lt;&gt;"XXX"),"",SUMIFS(_SBI[受渡金額/決済損益],_SBI[決済日],DATE(デイトレ集計2024!$B$1,デイトレ集計2024!H$1,デイトレ集計2024!$A31),_SBI[取引],"信用返済*"))</f>
        <v>0</v>
      </c>
      <c r="I31" s="18"/>
      <c r="J31" s="26"/>
      <c r="K31" s="23">
        <f ca="1">IF(OR(MONTH(DATE($B$1,K$1,$A31))&lt;&gt;K$1,_xlfn.XLOOKUP(DATE($B$1,K$1,$A31),_syukujitsu[国民の祝日・休日月日],_syukujitsu[国民の祝日・休日名称],"XXX",0,1)&lt;&gt;"XXX",WEEKDAY(DATE($B$1,K$1,$A31),2)&gt;5,_xlfn.XLOOKUP(DATE($B$1,K$1,$A31),_休業日[休場日],_休業日[名称],"XXX",0,1)&lt;&gt;"XXX"),"",SUMIFS(_SBI[受渡金額/決済損益],_SBI[決済日],DATE(デイトレ集計2024!$B$1,デイトレ集計2024!K$1,デイトレ集計2024!$A31),_SBI[取引],"信用返済*"))</f>
        <v>0</v>
      </c>
      <c r="L31" s="18"/>
      <c r="M31" s="26"/>
      <c r="N31" s="23" t="str">
        <f ca="1">IF(OR(MONTH(DATE($B$1,N$1,$A31))&lt;&gt;N$1,_xlfn.XLOOKUP(DATE($B$1,N$1,$A31),_syukujitsu[国民の祝日・休日月日],_syukujitsu[国民の祝日・休日名称],"XXX",0,1)&lt;&gt;"XXX",WEEKDAY(DATE($B$1,N$1,$A31),2)&gt;5,_xlfn.XLOOKUP(DATE($B$1,N$1,$A31),_休業日[休場日],_休業日[名称],"XXX",0,1)&lt;&gt;"XXX"),"",SUMIFS(_SBI[受渡金額/決済損益],_SBI[決済日],DATE(デイトレ集計2024!$B$1,デイトレ集計2024!N$1,デイトレ集計2024!$A31),_SBI[取引],"信用返済*"))</f>
        <v/>
      </c>
      <c r="O31" s="18"/>
      <c r="P31" s="26"/>
      <c r="Q31" s="23">
        <f ca="1">IF(OR(MONTH(DATE($B$1,Q$1,$A31))&lt;&gt;Q$1,_xlfn.XLOOKUP(DATE($B$1,Q$1,$A31),_syukujitsu[国民の祝日・休日月日],_syukujitsu[国民の祝日・休日名称],"XXX",0,1)&lt;&gt;"XXX",WEEKDAY(DATE($B$1,Q$1,$A31),2)&gt;5,_xlfn.XLOOKUP(DATE($B$1,Q$1,$A31),_休業日[休場日],_休業日[名称],"XXX",0,1)&lt;&gt;"XXX"),"",SUMIFS(_SBI[受渡金額/決済損益],_SBI[決済日],DATE(デイトレ集計2024!$B$1,デイトレ集計2024!Q$1,デイトレ集計2024!$A31),_SBI[取引],"信用返済*"))</f>
        <v>0</v>
      </c>
      <c r="R31" s="18"/>
      <c r="S31" s="26"/>
      <c r="T31" s="23">
        <f ca="1">IF(OR(MONTH(DATE($B$1,T$1,$A31))&lt;&gt;T$1,_xlfn.XLOOKUP(DATE($B$1,T$1,$A31),_syukujitsu[国民の祝日・休日月日],_syukujitsu[国民の祝日・休日名称],"XXX",0,1)&lt;&gt;"XXX",WEEKDAY(DATE($B$1,T$1,$A31),2)&gt;5,_xlfn.XLOOKUP(DATE($B$1,T$1,$A31),_休業日[休場日],_休業日[名称],"XXX",0,1)&lt;&gt;"XXX"),"",SUMIFS(_SBI[受渡金額/決済損益],_SBI[決済日],DATE(デイトレ集計2024!$B$1,デイトレ集計2024!T$1,デイトレ集計2024!$A31),_SBI[取引],"信用返済*"))</f>
        <v>0</v>
      </c>
      <c r="U31" s="18"/>
      <c r="V31" s="26"/>
      <c r="W31" s="23" t="str">
        <f ca="1">IF(OR(MONTH(DATE($B$1,W$1,$A31))&lt;&gt;W$1,_xlfn.XLOOKUP(DATE($B$1,W$1,$A31),_syukujitsu[国民の祝日・休日月日],_syukujitsu[国民の祝日・休日名称],"XXX",0,1)&lt;&gt;"XXX",WEEKDAY(DATE($B$1,W$1,$A31),2)&gt;5,_xlfn.XLOOKUP(DATE($B$1,W$1,$A31),_休業日[休場日],_休業日[名称],"XXX",0,1)&lt;&gt;"XXX"),"",SUMIFS(_SBI[受渡金額/決済損益],_SBI[決済日],DATE(デイトレ集計2024!$B$1,デイトレ集計2024!W$1,デイトレ集計2024!$A31),_SBI[取引],"信用返済*"))</f>
        <v/>
      </c>
      <c r="X31" s="18"/>
      <c r="Y31" s="26"/>
      <c r="Z31" s="23">
        <f ca="1">IF(OR(MONTH(DATE($B$1,Z$1,$A31))&lt;&gt;Z$1,_xlfn.XLOOKUP(DATE($B$1,Z$1,$A31),_syukujitsu[国民の祝日・休日月日],_syukujitsu[国民の祝日・休日名称],"XXX",0,1)&lt;&gt;"XXX",WEEKDAY(DATE($B$1,Z$1,$A31),2)&gt;5,_xlfn.XLOOKUP(DATE($B$1,Z$1,$A31),_休業日[休場日],_休業日[名称],"XXX",0,1)&lt;&gt;"XXX"),"",SUMIFS(_SBI[受渡金額/決済損益],_SBI[決済日],DATE(デイトレ集計2024!$B$1,デイトレ集計2024!Z$1,デイトレ集計2024!$A31),_SBI[取引],"信用返済*"))</f>
        <v>0</v>
      </c>
      <c r="AA31" s="18"/>
      <c r="AB31" s="26"/>
      <c r="AC31" s="23" t="str">
        <f ca="1">IF(OR(MONTH(DATE($B$1,AC$1,$A31))&lt;&gt;AC$1,_xlfn.XLOOKUP(DATE($B$1,AC$1,$A31),_syukujitsu[国民の祝日・休日月日],_syukujitsu[国民の祝日・休日名称],"XXX",0,1)&lt;&gt;"XXX",WEEKDAY(DATE($B$1,AC$1,$A31),2)&gt;5,_xlfn.XLOOKUP(DATE($B$1,AC$1,$A31),_休業日[休場日],_休業日[名称],"XXX",0,1)&lt;&gt;"XXX"),"",SUMIFS(_SBI[受渡金額/決済損益],_SBI[決済日],DATE(デイトレ集計2024!$B$1,デイトレ集計2024!AC$1,デイトレ集計2024!$A31),_SBI[取引],"信用返済*"))</f>
        <v/>
      </c>
      <c r="AD31" s="18"/>
      <c r="AE31" s="26"/>
      <c r="AF31" s="23" t="str">
        <f ca="1">IF(OR(MONTH(DATE($B$1,AF$1,$A31))&lt;&gt;AF$1,_xlfn.XLOOKUP(DATE($B$1,AF$1,$A31),_syukujitsu[国民の祝日・休日月日],_syukujitsu[国民の祝日・休日名称],"XXX",0,1)&lt;&gt;"XXX",WEEKDAY(DATE($B$1,AF$1,$A31),2)&gt;5,_xlfn.XLOOKUP(DATE($B$1,AF$1,$A31),_休業日[休場日],_休業日[名称],"XXX",0,1)&lt;&gt;"XXX"),"",SUMIFS(_SBI[受渡金額/決済損益],_SBI[決済日],DATE(デイトレ集計2024!$B$1,デイトレ集計2024!AF$1,デイトレ集計2024!$A31),_SBI[取引],"信用返済*"))</f>
        <v/>
      </c>
      <c r="AG31" s="18"/>
      <c r="AH31" s="26"/>
      <c r="AI31" s="23">
        <f ca="1">IF(OR(MONTH(DATE($B$1,AI$1,$A31))&lt;&gt;AI$1,_xlfn.XLOOKUP(DATE($B$1,AI$1,$A31),_syukujitsu[国民の祝日・休日月日],_syukujitsu[国民の祝日・休日名称],"XXX",0,1)&lt;&gt;"XXX",WEEKDAY(DATE($B$1,AI$1,$A31),2)&gt;5,_xlfn.XLOOKUP(DATE($B$1,AI$1,$A31),_休業日[休場日],_休業日[名称],"XXX",0,1)&lt;&gt;"XXX"),"",SUMIFS(_SBI[受渡金額/決済損益],_SBI[決済日],DATE(デイトレ集計2024!$B$1,デイトレ集計2024!AI$1,デイトレ集計2024!$A31),_SBI[取引],"信用返済*"))</f>
        <v>0</v>
      </c>
      <c r="AJ31" s="18"/>
      <c r="AK31" s="26"/>
      <c r="AL31" s="26" t="str">
        <f ca="1">IF(OR(MONTH(DATE($B$1,AL$1,$A31))&lt;&gt;AL$1,_xlfn.XLOOKUP(DATE($B$1,AL$1,$A31),_syukujitsu[国民の祝日・休日月日],_syukujitsu[国民の祝日・休日名称],"XXX",0,1)&lt;&gt;"XXX",WEEKDAY(DATE($B$1,AL$1,$A31),2)&gt;5,_xlfn.XLOOKUP(DATE($B$1,AL$1,$A31),_休業日[休場日],_休業日[名称],"XXX",0,1)&lt;&gt;"XXX"),"",SUMIFS(_SBI[受渡金額/決済損益],_SBI[決済日],DATE(デイトレ集計2024!$B$1,デイトレ集計2024!AL$1,デイトレ集計2024!$A31),_SBI[取引],"信用返済*"))</f>
        <v/>
      </c>
      <c r="AN31" s="22">
        <f t="shared" ca="1" si="20"/>
        <v>5050000</v>
      </c>
      <c r="AO31" s="22">
        <f t="shared" ca="1" si="21"/>
        <v>5050000</v>
      </c>
      <c r="AP31" s="22">
        <f t="shared" ca="1" si="22"/>
        <v>5050000</v>
      </c>
      <c r="AQ31" s="22">
        <f t="shared" ca="1" si="23"/>
        <v>5050000</v>
      </c>
      <c r="AR31" s="22">
        <f t="shared" ca="1" si="24"/>
        <v>5050000</v>
      </c>
      <c r="AS31" s="22">
        <f t="shared" ca="1" si="25"/>
        <v>5050000</v>
      </c>
      <c r="AT31" s="22">
        <f t="shared" ca="1" si="26"/>
        <v>5050000</v>
      </c>
      <c r="AU31" s="22">
        <f t="shared" ca="1" si="32"/>
        <v>5050000</v>
      </c>
      <c r="AV31" s="22">
        <f t="shared" ca="1" si="27"/>
        <v>5050000</v>
      </c>
      <c r="AW31" s="22">
        <f t="shared" ca="1" si="28"/>
        <v>5050000</v>
      </c>
      <c r="AX31" s="22">
        <f t="shared" ca="1" si="29"/>
        <v>5050000</v>
      </c>
      <c r="AY31" s="22">
        <f t="shared" ca="1" si="30"/>
        <v>5050000</v>
      </c>
      <c r="BA31" s="22">
        <f t="shared" ca="1" si="43"/>
        <v>5050000</v>
      </c>
      <c r="BB31" s="22">
        <f t="shared" ca="1" si="33"/>
        <v>0</v>
      </c>
      <c r="BC31" s="22">
        <f t="shared" ca="1" si="34"/>
        <v>0</v>
      </c>
      <c r="BD31" s="22">
        <f t="shared" ca="1" si="35"/>
        <v>0</v>
      </c>
      <c r="BE31" s="22">
        <f t="shared" ca="1" si="36"/>
        <v>0</v>
      </c>
      <c r="BF31" s="22">
        <f t="shared" ca="1" si="37"/>
        <v>0</v>
      </c>
      <c r="BG31" s="22">
        <f t="shared" ca="1" si="38"/>
        <v>0</v>
      </c>
      <c r="BH31" s="22">
        <f t="shared" ca="1" si="39"/>
        <v>0</v>
      </c>
      <c r="BI31" s="22">
        <f t="shared" ca="1" si="40"/>
        <v>0</v>
      </c>
      <c r="BJ31" s="22">
        <f t="shared" ca="1" si="41"/>
        <v>0</v>
      </c>
      <c r="BK31" s="22">
        <f t="shared" ca="1" si="42"/>
        <v>0</v>
      </c>
      <c r="BL31" s="22">
        <f t="shared" ca="1" si="31"/>
        <v>0</v>
      </c>
      <c r="BN31" s="22" t="str" cm="1">
        <f t="array" aca="1" ref="BN31" ca="1">IF(INDEX($A$1:$AL$48,ROW(),BN$16)&gt;0,INDEX($A$1:$AL$48,ROW(),BN$16),"")</f>
        <v/>
      </c>
      <c r="BO31" s="22" t="str" cm="1">
        <f t="array" aca="1" ref="BO31" ca="1">IF(INDEX($A$1:$AL$48,ROW(),BO$16)&gt;0,INDEX($A$1:$AL$48,ROW(),BO$16),"")</f>
        <v/>
      </c>
      <c r="BP31" s="22" t="str" cm="1">
        <f t="array" aca="1" ref="BP31" ca="1">IF(INDEX($A$1:$AL$48,ROW(),BP$16)&gt;0,INDEX($A$1:$AL$48,ROW(),BP$16),"")</f>
        <v/>
      </c>
      <c r="BQ31" s="22" t="str" cm="1">
        <f t="array" aca="1" ref="BQ31" ca="1">IF(INDEX($A$1:$AL$48,ROW(),BQ$16)&gt;0,INDEX($A$1:$AL$48,ROW(),BQ$16),"")</f>
        <v/>
      </c>
      <c r="BR31" s="22" t="str" cm="1">
        <f t="array" aca="1" ref="BR31" ca="1">IF(INDEX($A$1:$AL$48,ROW(),BR$16)&gt;0,INDEX($A$1:$AL$48,ROW(),BR$16),"")</f>
        <v/>
      </c>
      <c r="BS31" s="22" t="str" cm="1">
        <f t="array" aca="1" ref="BS31" ca="1">IF(INDEX($A$1:$AL$48,ROW(),BS$16)&gt;0,INDEX($A$1:$AL$48,ROW(),BS$16),"")</f>
        <v/>
      </c>
      <c r="BT31" s="22" t="str" cm="1">
        <f t="array" aca="1" ref="BT31" ca="1">IF(INDEX($A$1:$AL$48,ROW(),BT$16)&gt;0,INDEX($A$1:$AL$48,ROW(),BT$16),"")</f>
        <v/>
      </c>
      <c r="BU31" s="22" t="str" cm="1">
        <f t="array" aca="1" ref="BU31" ca="1">IF(INDEX($A$1:$AL$48,ROW(),BU$16)&gt;0,INDEX($A$1:$AL$48,ROW(),BU$16),"")</f>
        <v/>
      </c>
      <c r="BV31" s="22" t="str" cm="1">
        <f t="array" aca="1" ref="BV31" ca="1">IF(INDEX($A$1:$AL$48,ROW(),BV$16)&gt;0,INDEX($A$1:$AL$48,ROW(),BV$16),"")</f>
        <v/>
      </c>
      <c r="BW31" s="22" t="str" cm="1">
        <f t="array" aca="1" ref="BW31" ca="1">IF(INDEX($A$1:$AL$48,ROW(),BW$16)&gt;0,INDEX($A$1:$AL$48,ROW(),BW$16),"")</f>
        <v/>
      </c>
      <c r="BX31" s="22" t="str" cm="1">
        <f t="array" aca="1" ref="BX31" ca="1">IF(INDEX($A$1:$AL$48,ROW(),BX$16)&gt;0,INDEX($A$1:$AL$48,ROW(),BX$16),"")</f>
        <v/>
      </c>
      <c r="BY31" s="22" t="str" cm="1">
        <f t="array" aca="1" ref="BY31" ca="1">IF(INDEX($A$1:$AL$48,ROW(),BY$16)&gt;0,INDEX($A$1:$AL$48,ROW(),BY$16),"")</f>
        <v/>
      </c>
      <c r="CA31" s="22" t="str" cm="1">
        <f t="array" aca="1" ref="CA31" ca="1">IF(INDEX($A$1:$AL$48,ROW(),CA$16)&lt;0,INDEX($A$1:$AL$48,ROW(),CA$16),"")</f>
        <v/>
      </c>
      <c r="CB31" s="22" t="str" cm="1">
        <f t="array" aca="1" ref="CB31" ca="1">IF(INDEX($A$1:$AL$48,ROW(),CB$16)&lt;0,INDEX($A$1:$AL$48,ROW(),CB$16),"")</f>
        <v/>
      </c>
      <c r="CC31" s="22" t="str" cm="1">
        <f t="array" aca="1" ref="CC31" ca="1">IF(INDEX($A$1:$AL$48,ROW(),CC$16)&lt;0,INDEX($A$1:$AL$48,ROW(),CC$16),"")</f>
        <v/>
      </c>
      <c r="CD31" s="22" t="str" cm="1">
        <f t="array" aca="1" ref="CD31" ca="1">IF(INDEX($A$1:$AL$48,ROW(),CD$16)&lt;0,INDEX($A$1:$AL$48,ROW(),CD$16),"")</f>
        <v/>
      </c>
      <c r="CE31" s="22" t="str" cm="1">
        <f t="array" aca="1" ref="CE31" ca="1">IF(INDEX($A$1:$AL$48,ROW(),CE$16)&lt;0,INDEX($A$1:$AL$48,ROW(),CE$16),"")</f>
        <v/>
      </c>
      <c r="CF31" s="22" t="str" cm="1">
        <f t="array" aca="1" ref="CF31" ca="1">IF(INDEX($A$1:$AL$48,ROW(),CF$16)&lt;0,INDEX($A$1:$AL$48,ROW(),CF$16),"")</f>
        <v/>
      </c>
      <c r="CG31" s="22" t="str" cm="1">
        <f t="array" aca="1" ref="CG31" ca="1">IF(INDEX($A$1:$AL$48,ROW(),CG$16)&lt;0,INDEX($A$1:$AL$48,ROW(),CG$16),"")</f>
        <v/>
      </c>
      <c r="CH31" s="22" t="str" cm="1">
        <f t="array" aca="1" ref="CH31" ca="1">IF(INDEX($A$1:$AL$48,ROW(),CH$16)&lt;0,INDEX($A$1:$AL$48,ROW(),CH$16),"")</f>
        <v/>
      </c>
      <c r="CI31" s="22" t="str" cm="1">
        <f t="array" aca="1" ref="CI31" ca="1">IF(INDEX($A$1:$AL$48,ROW(),CI$16)&lt;0,INDEX($A$1:$AL$48,ROW(),CI$16),"")</f>
        <v/>
      </c>
      <c r="CJ31" s="22" t="str" cm="1">
        <f t="array" aca="1" ref="CJ31" ca="1">IF(INDEX($A$1:$AL$48,ROW(),CJ$16)&lt;0,INDEX($A$1:$AL$48,ROW(),CJ$16),"")</f>
        <v/>
      </c>
      <c r="CK31" s="22" t="str" cm="1">
        <f t="array" aca="1" ref="CK31" ca="1">IF(INDEX($A$1:$AL$48,ROW(),CK$16)&lt;0,INDEX($A$1:$AL$48,ROW(),CK$16),"")</f>
        <v/>
      </c>
      <c r="CL31" s="22" t="str" cm="1">
        <f t="array" aca="1" ref="CL31" ca="1">IF(INDEX($A$1:$AL$48,ROW(),CL$16)&lt;0,INDEX($A$1:$AL$48,ROW(),CL$16),"")</f>
        <v/>
      </c>
    </row>
    <row r="32" spans="1:90" s="2" customFormat="1" ht="15.75" x14ac:dyDescent="0.4">
      <c r="A32" s="5">
        <v>15</v>
      </c>
      <c r="B32" s="17">
        <f t="shared" ca="1" si="17"/>
        <v>0</v>
      </c>
      <c r="C32" s="18"/>
      <c r="D32" s="26"/>
      <c r="E32" s="23">
        <f ca="1">IF(OR(MONTH(DATE($B$1,E$1,$A32))&lt;&gt;E$1,_xlfn.XLOOKUP(DATE($B$1,E$1,$A32),_syukujitsu[国民の祝日・休日月日],_syukujitsu[国民の祝日・休日名称],"XXX",0,1)&lt;&gt;"XXX",WEEKDAY(DATE($B$1,E$1,$A32),2)&gt;5,_xlfn.XLOOKUP(DATE($B$1,E$1,$A32),_休業日[休場日],_休業日[名称],"XXX",0,1)&lt;&gt;"XXX"),"",SUMIFS(_SBI[受渡金額/決済損益],_SBI[決済日],DATE(デイトレ集計2024!$B$1,デイトレ集計2024!E$1,デイトレ集計2024!$A32),_SBI[取引],"信用返済*"))</f>
        <v>0</v>
      </c>
      <c r="F32" s="18"/>
      <c r="G32" s="26"/>
      <c r="H32" s="23">
        <f ca="1">IF(OR(MONTH(DATE($B$1,H$1,$A32))&lt;&gt;H$1,_xlfn.XLOOKUP(DATE($B$1,H$1,$A32),_syukujitsu[国民の祝日・休日月日],_syukujitsu[国民の祝日・休日名称],"XXX",0,1)&lt;&gt;"XXX",WEEKDAY(DATE($B$1,H$1,$A32),2)&gt;5,_xlfn.XLOOKUP(DATE($B$1,H$1,$A32),_休業日[休場日],_休業日[名称],"XXX",0,1)&lt;&gt;"XXX"),"",SUMIFS(_SBI[受渡金額/決済損益],_SBI[決済日],DATE(デイトレ集計2024!$B$1,デイトレ集計2024!H$1,デイトレ集計2024!$A32),_SBI[取引],"信用返済*"))</f>
        <v>0</v>
      </c>
      <c r="I32" s="18"/>
      <c r="J32" s="26"/>
      <c r="K32" s="23">
        <f ca="1">IF(OR(MONTH(DATE($B$1,K$1,$A32))&lt;&gt;K$1,_xlfn.XLOOKUP(DATE($B$1,K$1,$A32),_syukujitsu[国民の祝日・休日月日],_syukujitsu[国民の祝日・休日名称],"XXX",0,1)&lt;&gt;"XXX",WEEKDAY(DATE($B$1,K$1,$A32),2)&gt;5,_xlfn.XLOOKUP(DATE($B$1,K$1,$A32),_休業日[休場日],_休業日[名称],"XXX",0,1)&lt;&gt;"XXX"),"",SUMIFS(_SBI[受渡金額/決済損益],_SBI[決済日],DATE(デイトレ集計2024!$B$1,デイトレ集計2024!K$1,デイトレ集計2024!$A32),_SBI[取引],"信用返済*"))</f>
        <v>0</v>
      </c>
      <c r="L32" s="18"/>
      <c r="M32" s="26"/>
      <c r="N32" s="23">
        <f ca="1">IF(OR(MONTH(DATE($B$1,N$1,$A32))&lt;&gt;N$1,_xlfn.XLOOKUP(DATE($B$1,N$1,$A32),_syukujitsu[国民の祝日・休日月日],_syukujitsu[国民の祝日・休日名称],"XXX",0,1)&lt;&gt;"XXX",WEEKDAY(DATE($B$1,N$1,$A32),2)&gt;5,_xlfn.XLOOKUP(DATE($B$1,N$1,$A32),_休業日[休場日],_休業日[名称],"XXX",0,1)&lt;&gt;"XXX"),"",SUMIFS(_SBI[受渡金額/決済損益],_SBI[決済日],DATE(デイトレ集計2024!$B$1,デイトレ集計2024!N$1,デイトレ集計2024!$A32),_SBI[取引],"信用返済*"))</f>
        <v>0</v>
      </c>
      <c r="O32" s="18"/>
      <c r="P32" s="26"/>
      <c r="Q32" s="23">
        <f ca="1">IF(OR(MONTH(DATE($B$1,Q$1,$A32))&lt;&gt;Q$1,_xlfn.XLOOKUP(DATE($B$1,Q$1,$A32),_syukujitsu[国民の祝日・休日月日],_syukujitsu[国民の祝日・休日名称],"XXX",0,1)&lt;&gt;"XXX",WEEKDAY(DATE($B$1,Q$1,$A32),2)&gt;5,_xlfn.XLOOKUP(DATE($B$1,Q$1,$A32),_休業日[休場日],_休業日[名称],"XXX",0,1)&lt;&gt;"XXX"),"",SUMIFS(_SBI[受渡金額/決済損益],_SBI[決済日],DATE(デイトレ集計2024!$B$1,デイトレ集計2024!Q$1,デイトレ集計2024!$A32),_SBI[取引],"信用返済*"))</f>
        <v>0</v>
      </c>
      <c r="R32" s="18"/>
      <c r="S32" s="26"/>
      <c r="T32" s="23" t="str">
        <f ca="1">IF(OR(MONTH(DATE($B$1,T$1,$A32))&lt;&gt;T$1,_xlfn.XLOOKUP(DATE($B$1,T$1,$A32),_syukujitsu[国民の祝日・休日月日],_syukujitsu[国民の祝日・休日名称],"XXX",0,1)&lt;&gt;"XXX",WEEKDAY(DATE($B$1,T$1,$A32),2)&gt;5,_xlfn.XLOOKUP(DATE($B$1,T$1,$A32),_休業日[休場日],_休業日[名称],"XXX",0,1)&lt;&gt;"XXX"),"",SUMIFS(_SBI[受渡金額/決済損益],_SBI[決済日],DATE(デイトレ集計2024!$B$1,デイトレ集計2024!T$1,デイトレ集計2024!$A32),_SBI[取引],"信用返済*"))</f>
        <v/>
      </c>
      <c r="U32" s="18"/>
      <c r="V32" s="26"/>
      <c r="W32" s="23" t="str">
        <f ca="1">IF(OR(MONTH(DATE($B$1,W$1,$A32))&lt;&gt;W$1,_xlfn.XLOOKUP(DATE($B$1,W$1,$A32),_syukujitsu[国民の祝日・休日月日],_syukujitsu[国民の祝日・休日名称],"XXX",0,1)&lt;&gt;"XXX",WEEKDAY(DATE($B$1,W$1,$A32),2)&gt;5,_xlfn.XLOOKUP(DATE($B$1,W$1,$A32),_休業日[休場日],_休業日[名称],"XXX",0,1)&lt;&gt;"XXX"),"",SUMIFS(_SBI[受渡金額/決済損益],_SBI[決済日],DATE(デイトレ集計2024!$B$1,デイトレ集計2024!W$1,デイトレ集計2024!$A32),_SBI[取引],"信用返済*"))</f>
        <v/>
      </c>
      <c r="X32" s="18"/>
      <c r="Y32" s="26"/>
      <c r="Z32" s="23">
        <f ca="1">IF(OR(MONTH(DATE($B$1,Z$1,$A32))&lt;&gt;Z$1,_xlfn.XLOOKUP(DATE($B$1,Z$1,$A32),_syukujitsu[国民の祝日・休日月日],_syukujitsu[国民の祝日・休日名称],"XXX",0,1)&lt;&gt;"XXX",WEEKDAY(DATE($B$1,Z$1,$A32),2)&gt;5,_xlfn.XLOOKUP(DATE($B$1,Z$1,$A32),_休業日[休場日],_休業日[名称],"XXX",0,1)&lt;&gt;"XXX"),"",SUMIFS(_SBI[受渡金額/決済損益],_SBI[決済日],DATE(デイトレ集計2024!$B$1,デイトレ集計2024!Z$1,デイトレ集計2024!$A32),_SBI[取引],"信用返済*"))</f>
        <v>0</v>
      </c>
      <c r="AA32" s="18"/>
      <c r="AB32" s="26"/>
      <c r="AC32" s="23" t="str">
        <f ca="1">IF(OR(MONTH(DATE($B$1,AC$1,$A32))&lt;&gt;AC$1,_xlfn.XLOOKUP(DATE($B$1,AC$1,$A32),_syukujitsu[国民の祝日・休日月日],_syukujitsu[国民の祝日・休日名称],"XXX",0,1)&lt;&gt;"XXX",WEEKDAY(DATE($B$1,AC$1,$A32),2)&gt;5,_xlfn.XLOOKUP(DATE($B$1,AC$1,$A32),_休業日[休場日],_休業日[名称],"XXX",0,1)&lt;&gt;"XXX"),"",SUMIFS(_SBI[受渡金額/決済損益],_SBI[決済日],DATE(デイトレ集計2024!$B$1,デイトレ集計2024!AC$1,デイトレ集計2024!$A32),_SBI[取引],"信用返済*"))</f>
        <v/>
      </c>
      <c r="AD32" s="18"/>
      <c r="AE32" s="26"/>
      <c r="AF32" s="23">
        <f ca="1">IF(OR(MONTH(DATE($B$1,AF$1,$A32))&lt;&gt;AF$1,_xlfn.XLOOKUP(DATE($B$1,AF$1,$A32),_syukujitsu[国民の祝日・休日月日],_syukujitsu[国民の祝日・休日名称],"XXX",0,1)&lt;&gt;"XXX",WEEKDAY(DATE($B$1,AF$1,$A32),2)&gt;5,_xlfn.XLOOKUP(DATE($B$1,AF$1,$A32),_休業日[休場日],_休業日[名称],"XXX",0,1)&lt;&gt;"XXX"),"",SUMIFS(_SBI[受渡金額/決済損益],_SBI[決済日],DATE(デイトレ集計2024!$B$1,デイトレ集計2024!AF$1,デイトレ集計2024!$A32),_SBI[取引],"信用返済*"))</f>
        <v>0</v>
      </c>
      <c r="AG32" s="18"/>
      <c r="AH32" s="26"/>
      <c r="AI32" s="23">
        <f ca="1">IF(OR(MONTH(DATE($B$1,AI$1,$A32))&lt;&gt;AI$1,_xlfn.XLOOKUP(DATE($B$1,AI$1,$A32),_syukujitsu[国民の祝日・休日月日],_syukujitsu[国民の祝日・休日名称],"XXX",0,1)&lt;&gt;"XXX",WEEKDAY(DATE($B$1,AI$1,$A32),2)&gt;5,_xlfn.XLOOKUP(DATE($B$1,AI$1,$A32),_休業日[休場日],_休業日[名称],"XXX",0,1)&lt;&gt;"XXX"),"",SUMIFS(_SBI[受渡金額/決済損益],_SBI[決済日],DATE(デイトレ集計2024!$B$1,デイトレ集計2024!AI$1,デイトレ集計2024!$A32),_SBI[取引],"信用返済*"))</f>
        <v>0</v>
      </c>
      <c r="AJ32" s="18"/>
      <c r="AK32" s="26"/>
      <c r="AL32" s="26" t="str">
        <f ca="1">IF(OR(MONTH(DATE($B$1,AL$1,$A32))&lt;&gt;AL$1,_xlfn.XLOOKUP(DATE($B$1,AL$1,$A32),_syukujitsu[国民の祝日・休日月日],_syukujitsu[国民の祝日・休日名称],"XXX",0,1)&lt;&gt;"XXX",WEEKDAY(DATE($B$1,AL$1,$A32),2)&gt;5,_xlfn.XLOOKUP(DATE($B$1,AL$1,$A32),_休業日[休場日],_休業日[名称],"XXX",0,1)&lt;&gt;"XXX"),"",SUMIFS(_SBI[受渡金額/決済損益],_SBI[決済日],DATE(デイトレ集計2024!$B$1,デイトレ集計2024!AL$1,デイトレ集計2024!$A32),_SBI[取引],"信用返済*"))</f>
        <v/>
      </c>
      <c r="AN32" s="22">
        <f t="shared" ca="1" si="20"/>
        <v>5050000</v>
      </c>
      <c r="AO32" s="22">
        <f t="shared" ca="1" si="21"/>
        <v>5050000</v>
      </c>
      <c r="AP32" s="22">
        <f t="shared" ca="1" si="22"/>
        <v>5050000</v>
      </c>
      <c r="AQ32" s="22">
        <f t="shared" ca="1" si="23"/>
        <v>5050000</v>
      </c>
      <c r="AR32" s="22">
        <f t="shared" ca="1" si="24"/>
        <v>5050000</v>
      </c>
      <c r="AS32" s="22">
        <f t="shared" ca="1" si="25"/>
        <v>5050000</v>
      </c>
      <c r="AT32" s="22">
        <f t="shared" ca="1" si="26"/>
        <v>5050000</v>
      </c>
      <c r="AU32" s="22">
        <f t="shared" ca="1" si="32"/>
        <v>5050000</v>
      </c>
      <c r="AV32" s="22">
        <f t="shared" ca="1" si="27"/>
        <v>5050000</v>
      </c>
      <c r="AW32" s="22">
        <f t="shared" ca="1" si="28"/>
        <v>5050000</v>
      </c>
      <c r="AX32" s="22">
        <f t="shared" ca="1" si="29"/>
        <v>5050000</v>
      </c>
      <c r="AY32" s="22">
        <f t="shared" ca="1" si="30"/>
        <v>5050000</v>
      </c>
      <c r="BA32" s="22">
        <f t="shared" ca="1" si="43"/>
        <v>5050000</v>
      </c>
      <c r="BB32" s="22">
        <f t="shared" ca="1" si="33"/>
        <v>0</v>
      </c>
      <c r="BC32" s="22">
        <f t="shared" ca="1" si="34"/>
        <v>0</v>
      </c>
      <c r="BD32" s="22">
        <f t="shared" ca="1" si="35"/>
        <v>0</v>
      </c>
      <c r="BE32" s="22">
        <f t="shared" ca="1" si="36"/>
        <v>0</v>
      </c>
      <c r="BF32" s="22">
        <f t="shared" ca="1" si="37"/>
        <v>0</v>
      </c>
      <c r="BG32" s="22">
        <f t="shared" ca="1" si="38"/>
        <v>0</v>
      </c>
      <c r="BH32" s="22">
        <f t="shared" ca="1" si="39"/>
        <v>0</v>
      </c>
      <c r="BI32" s="22">
        <f t="shared" ca="1" si="40"/>
        <v>0</v>
      </c>
      <c r="BJ32" s="22">
        <f t="shared" ca="1" si="41"/>
        <v>0</v>
      </c>
      <c r="BK32" s="22">
        <f t="shared" ca="1" si="42"/>
        <v>0</v>
      </c>
      <c r="BL32" s="22">
        <f t="shared" ca="1" si="31"/>
        <v>0</v>
      </c>
      <c r="BN32" s="22" t="str" cm="1">
        <f t="array" aca="1" ref="BN32" ca="1">IF(INDEX($A$1:$AL$48,ROW(),BN$16)&gt;0,INDEX($A$1:$AL$48,ROW(),BN$16),"")</f>
        <v/>
      </c>
      <c r="BO32" s="22" t="str" cm="1">
        <f t="array" aca="1" ref="BO32" ca="1">IF(INDEX($A$1:$AL$48,ROW(),BO$16)&gt;0,INDEX($A$1:$AL$48,ROW(),BO$16),"")</f>
        <v/>
      </c>
      <c r="BP32" s="22" t="str" cm="1">
        <f t="array" aca="1" ref="BP32" ca="1">IF(INDEX($A$1:$AL$48,ROW(),BP$16)&gt;0,INDEX($A$1:$AL$48,ROW(),BP$16),"")</f>
        <v/>
      </c>
      <c r="BQ32" s="22" t="str" cm="1">
        <f t="array" aca="1" ref="BQ32" ca="1">IF(INDEX($A$1:$AL$48,ROW(),BQ$16)&gt;0,INDEX($A$1:$AL$48,ROW(),BQ$16),"")</f>
        <v/>
      </c>
      <c r="BR32" s="22" t="str" cm="1">
        <f t="array" aca="1" ref="BR32" ca="1">IF(INDEX($A$1:$AL$48,ROW(),BR$16)&gt;0,INDEX($A$1:$AL$48,ROW(),BR$16),"")</f>
        <v/>
      </c>
      <c r="BS32" s="22" t="str" cm="1">
        <f t="array" aca="1" ref="BS32" ca="1">IF(INDEX($A$1:$AL$48,ROW(),BS$16)&gt;0,INDEX($A$1:$AL$48,ROW(),BS$16),"")</f>
        <v/>
      </c>
      <c r="BT32" s="22" t="str" cm="1">
        <f t="array" aca="1" ref="BT32" ca="1">IF(INDEX($A$1:$AL$48,ROW(),BT$16)&gt;0,INDEX($A$1:$AL$48,ROW(),BT$16),"")</f>
        <v/>
      </c>
      <c r="BU32" s="22" t="str" cm="1">
        <f t="array" aca="1" ref="BU32" ca="1">IF(INDEX($A$1:$AL$48,ROW(),BU$16)&gt;0,INDEX($A$1:$AL$48,ROW(),BU$16),"")</f>
        <v/>
      </c>
      <c r="BV32" s="22" t="str" cm="1">
        <f t="array" aca="1" ref="BV32" ca="1">IF(INDEX($A$1:$AL$48,ROW(),BV$16)&gt;0,INDEX($A$1:$AL$48,ROW(),BV$16),"")</f>
        <v/>
      </c>
      <c r="BW32" s="22" t="str" cm="1">
        <f t="array" aca="1" ref="BW32" ca="1">IF(INDEX($A$1:$AL$48,ROW(),BW$16)&gt;0,INDEX($A$1:$AL$48,ROW(),BW$16),"")</f>
        <v/>
      </c>
      <c r="BX32" s="22" t="str" cm="1">
        <f t="array" aca="1" ref="BX32" ca="1">IF(INDEX($A$1:$AL$48,ROW(),BX$16)&gt;0,INDEX($A$1:$AL$48,ROW(),BX$16),"")</f>
        <v/>
      </c>
      <c r="BY32" s="22" t="str" cm="1">
        <f t="array" aca="1" ref="BY32" ca="1">IF(INDEX($A$1:$AL$48,ROW(),BY$16)&gt;0,INDEX($A$1:$AL$48,ROW(),BY$16),"")</f>
        <v/>
      </c>
      <c r="CA32" s="22" t="str" cm="1">
        <f t="array" aca="1" ref="CA32" ca="1">IF(INDEX($A$1:$AL$48,ROW(),CA$16)&lt;0,INDEX($A$1:$AL$48,ROW(),CA$16),"")</f>
        <v/>
      </c>
      <c r="CB32" s="22" t="str" cm="1">
        <f t="array" aca="1" ref="CB32" ca="1">IF(INDEX($A$1:$AL$48,ROW(),CB$16)&lt;0,INDEX($A$1:$AL$48,ROW(),CB$16),"")</f>
        <v/>
      </c>
      <c r="CC32" s="22" t="str" cm="1">
        <f t="array" aca="1" ref="CC32" ca="1">IF(INDEX($A$1:$AL$48,ROW(),CC$16)&lt;0,INDEX($A$1:$AL$48,ROW(),CC$16),"")</f>
        <v/>
      </c>
      <c r="CD32" s="22" t="str" cm="1">
        <f t="array" aca="1" ref="CD32" ca="1">IF(INDEX($A$1:$AL$48,ROW(),CD$16)&lt;0,INDEX($A$1:$AL$48,ROW(),CD$16),"")</f>
        <v/>
      </c>
      <c r="CE32" s="22" t="str" cm="1">
        <f t="array" aca="1" ref="CE32" ca="1">IF(INDEX($A$1:$AL$48,ROW(),CE$16)&lt;0,INDEX($A$1:$AL$48,ROW(),CE$16),"")</f>
        <v/>
      </c>
      <c r="CF32" s="22" t="str" cm="1">
        <f t="array" aca="1" ref="CF32" ca="1">IF(INDEX($A$1:$AL$48,ROW(),CF$16)&lt;0,INDEX($A$1:$AL$48,ROW(),CF$16),"")</f>
        <v/>
      </c>
      <c r="CG32" s="22" t="str" cm="1">
        <f t="array" aca="1" ref="CG32" ca="1">IF(INDEX($A$1:$AL$48,ROW(),CG$16)&lt;0,INDEX($A$1:$AL$48,ROW(),CG$16),"")</f>
        <v/>
      </c>
      <c r="CH32" s="22" t="str" cm="1">
        <f t="array" aca="1" ref="CH32" ca="1">IF(INDEX($A$1:$AL$48,ROW(),CH$16)&lt;0,INDEX($A$1:$AL$48,ROW(),CH$16),"")</f>
        <v/>
      </c>
      <c r="CI32" s="22" t="str" cm="1">
        <f t="array" aca="1" ref="CI32" ca="1">IF(INDEX($A$1:$AL$48,ROW(),CI$16)&lt;0,INDEX($A$1:$AL$48,ROW(),CI$16),"")</f>
        <v/>
      </c>
      <c r="CJ32" s="22" t="str" cm="1">
        <f t="array" aca="1" ref="CJ32" ca="1">IF(INDEX($A$1:$AL$48,ROW(),CJ$16)&lt;0,INDEX($A$1:$AL$48,ROW(),CJ$16),"")</f>
        <v/>
      </c>
      <c r="CK32" s="22" t="str" cm="1">
        <f t="array" aca="1" ref="CK32" ca="1">IF(INDEX($A$1:$AL$48,ROW(),CK$16)&lt;0,INDEX($A$1:$AL$48,ROW(),CK$16),"")</f>
        <v/>
      </c>
      <c r="CL32" s="22" t="str" cm="1">
        <f t="array" aca="1" ref="CL32" ca="1">IF(INDEX($A$1:$AL$48,ROW(),CL$16)&lt;0,INDEX($A$1:$AL$48,ROW(),CL$16),"")</f>
        <v/>
      </c>
    </row>
    <row r="33" spans="1:90" s="2" customFormat="1" ht="15.75" x14ac:dyDescent="0.4">
      <c r="A33" s="5">
        <v>16</v>
      </c>
      <c r="B33" s="17">
        <f t="shared" ca="1" si="17"/>
        <v>0</v>
      </c>
      <c r="C33" s="18"/>
      <c r="D33" s="26"/>
      <c r="E33" s="23">
        <f ca="1">IF(OR(MONTH(DATE($B$1,E$1,$A33))&lt;&gt;E$1,_xlfn.XLOOKUP(DATE($B$1,E$1,$A33),_syukujitsu[国民の祝日・休日月日],_syukujitsu[国民の祝日・休日名称],"XXX",0,1)&lt;&gt;"XXX",WEEKDAY(DATE($B$1,E$1,$A33),2)&gt;5,_xlfn.XLOOKUP(DATE($B$1,E$1,$A33),_休業日[休場日],_休業日[名称],"XXX",0,1)&lt;&gt;"XXX"),"",SUMIFS(_SBI[受渡金額/決済損益],_SBI[決済日],DATE(デイトレ集計2024!$B$1,デイトレ集計2024!E$1,デイトレ集計2024!$A33),_SBI[取引],"信用返済*"))</f>
        <v>0</v>
      </c>
      <c r="F33" s="18"/>
      <c r="G33" s="26"/>
      <c r="H33" s="23">
        <f ca="1">IF(OR(MONTH(DATE($B$1,H$1,$A33))&lt;&gt;H$1,_xlfn.XLOOKUP(DATE($B$1,H$1,$A33),_syukujitsu[国民の祝日・休日月日],_syukujitsu[国民の祝日・休日名称],"XXX",0,1)&lt;&gt;"XXX",WEEKDAY(DATE($B$1,H$1,$A33),2)&gt;5,_xlfn.XLOOKUP(DATE($B$1,H$1,$A33),_休業日[休場日],_休業日[名称],"XXX",0,1)&lt;&gt;"XXX"),"",SUMIFS(_SBI[受渡金額/決済損益],_SBI[決済日],DATE(デイトレ集計2024!$B$1,デイトレ集計2024!H$1,デイトレ集計2024!$A33),_SBI[取引],"信用返済*"))</f>
        <v>0</v>
      </c>
      <c r="I33" s="18"/>
      <c r="J33" s="26"/>
      <c r="K33" s="23" t="str">
        <f ca="1">IF(OR(MONTH(DATE($B$1,K$1,$A33))&lt;&gt;K$1,_xlfn.XLOOKUP(DATE($B$1,K$1,$A33),_syukujitsu[国民の祝日・休日月日],_syukujitsu[国民の祝日・休日名称],"XXX",0,1)&lt;&gt;"XXX",WEEKDAY(DATE($B$1,K$1,$A33),2)&gt;5,_xlfn.XLOOKUP(DATE($B$1,K$1,$A33),_休業日[休場日],_休業日[名称],"XXX",0,1)&lt;&gt;"XXX"),"",SUMIFS(_SBI[受渡金額/決済損益],_SBI[決済日],DATE(デイトレ集計2024!$B$1,デイトレ集計2024!K$1,デイトレ集計2024!$A33),_SBI[取引],"信用返済*"))</f>
        <v/>
      </c>
      <c r="L33" s="18"/>
      <c r="M33" s="26"/>
      <c r="N33" s="23">
        <f ca="1">IF(OR(MONTH(DATE($B$1,N$1,$A33))&lt;&gt;N$1,_xlfn.XLOOKUP(DATE($B$1,N$1,$A33),_syukujitsu[国民の祝日・休日月日],_syukujitsu[国民の祝日・休日名称],"XXX",0,1)&lt;&gt;"XXX",WEEKDAY(DATE($B$1,N$1,$A33),2)&gt;5,_xlfn.XLOOKUP(DATE($B$1,N$1,$A33),_休業日[休場日],_休業日[名称],"XXX",0,1)&lt;&gt;"XXX"),"",SUMIFS(_SBI[受渡金額/決済損益],_SBI[決済日],DATE(デイトレ集計2024!$B$1,デイトレ集計2024!N$1,デイトレ集計2024!$A33),_SBI[取引],"信用返済*"))</f>
        <v>0</v>
      </c>
      <c r="O33" s="18"/>
      <c r="P33" s="26"/>
      <c r="Q33" s="23">
        <f ca="1">IF(OR(MONTH(DATE($B$1,Q$1,$A33))&lt;&gt;Q$1,_xlfn.XLOOKUP(DATE($B$1,Q$1,$A33),_syukujitsu[国民の祝日・休日月日],_syukujitsu[国民の祝日・休日名称],"XXX",0,1)&lt;&gt;"XXX",WEEKDAY(DATE($B$1,Q$1,$A33),2)&gt;5,_xlfn.XLOOKUP(DATE($B$1,Q$1,$A33),_休業日[休場日],_休業日[名称],"XXX",0,1)&lt;&gt;"XXX"),"",SUMIFS(_SBI[受渡金額/決済損益],_SBI[決済日],DATE(デイトレ集計2024!$B$1,デイトレ集計2024!Q$1,デイトレ集計2024!$A33),_SBI[取引],"信用返済*"))</f>
        <v>0</v>
      </c>
      <c r="R33" s="18"/>
      <c r="S33" s="26"/>
      <c r="T33" s="23" t="str">
        <f ca="1">IF(OR(MONTH(DATE($B$1,T$1,$A33))&lt;&gt;T$1,_xlfn.XLOOKUP(DATE($B$1,T$1,$A33),_syukujitsu[国民の祝日・休日月日],_syukujitsu[国民の祝日・休日名称],"XXX",0,1)&lt;&gt;"XXX",WEEKDAY(DATE($B$1,T$1,$A33),2)&gt;5,_xlfn.XLOOKUP(DATE($B$1,T$1,$A33),_休業日[休場日],_休業日[名称],"XXX",0,1)&lt;&gt;"XXX"),"",SUMIFS(_SBI[受渡金額/決済損益],_SBI[決済日],DATE(デイトレ集計2024!$B$1,デイトレ集計2024!T$1,デイトレ集計2024!$A33),_SBI[取引],"信用返済*"))</f>
        <v/>
      </c>
      <c r="U33" s="18"/>
      <c r="V33" s="26"/>
      <c r="W33" s="23">
        <f ca="1">IF(OR(MONTH(DATE($B$1,W$1,$A33))&lt;&gt;W$1,_xlfn.XLOOKUP(DATE($B$1,W$1,$A33),_syukujitsu[国民の祝日・休日月日],_syukujitsu[国民の祝日・休日名称],"XXX",0,1)&lt;&gt;"XXX",WEEKDAY(DATE($B$1,W$1,$A33),2)&gt;5,_xlfn.XLOOKUP(DATE($B$1,W$1,$A33),_休業日[休場日],_休業日[名称],"XXX",0,1)&lt;&gt;"XXX"),"",SUMIFS(_SBI[受渡金額/決済損益],_SBI[決済日],DATE(デイトレ集計2024!$B$1,デイトレ集計2024!W$1,デイトレ集計2024!$A33),_SBI[取引],"信用返済*"))</f>
        <v>0</v>
      </c>
      <c r="X33" s="18"/>
      <c r="Y33" s="26"/>
      <c r="Z33" s="23">
        <f ca="1">IF(OR(MONTH(DATE($B$1,Z$1,$A33))&lt;&gt;Z$1,_xlfn.XLOOKUP(DATE($B$1,Z$1,$A33),_syukujitsu[国民の祝日・休日月日],_syukujitsu[国民の祝日・休日名称],"XXX",0,1)&lt;&gt;"XXX",WEEKDAY(DATE($B$1,Z$1,$A33),2)&gt;5,_xlfn.XLOOKUP(DATE($B$1,Z$1,$A33),_休業日[休場日],_休業日[名称],"XXX",0,1)&lt;&gt;"XXX"),"",SUMIFS(_SBI[受渡金額/決済損益],_SBI[決済日],DATE(デイトレ集計2024!$B$1,デイトレ集計2024!Z$1,デイトレ集計2024!$A33),_SBI[取引],"信用返済*"))</f>
        <v>0</v>
      </c>
      <c r="AA33" s="18"/>
      <c r="AB33" s="26"/>
      <c r="AC33" s="23" t="str">
        <f ca="1">IF(OR(MONTH(DATE($B$1,AC$1,$A33))&lt;&gt;AC$1,_xlfn.XLOOKUP(DATE($B$1,AC$1,$A33),_syukujitsu[国民の祝日・休日月日],_syukujitsu[国民の祝日・休日名称],"XXX",0,1)&lt;&gt;"XXX",WEEKDAY(DATE($B$1,AC$1,$A33),2)&gt;5,_xlfn.XLOOKUP(DATE($B$1,AC$1,$A33),_休業日[休場日],_休業日[名称],"XXX",0,1)&lt;&gt;"XXX"),"",SUMIFS(_SBI[受渡金額/決済損益],_SBI[決済日],DATE(デイトレ集計2024!$B$1,デイトレ集計2024!AC$1,デイトレ集計2024!$A33),_SBI[取引],"信用返済*"))</f>
        <v/>
      </c>
      <c r="AD33" s="18"/>
      <c r="AE33" s="26"/>
      <c r="AF33" s="23">
        <f ca="1">IF(OR(MONTH(DATE($B$1,AF$1,$A33))&lt;&gt;AF$1,_xlfn.XLOOKUP(DATE($B$1,AF$1,$A33),_syukujitsu[国民の祝日・休日月日],_syukujitsu[国民の祝日・休日名称],"XXX",0,1)&lt;&gt;"XXX",WEEKDAY(DATE($B$1,AF$1,$A33),2)&gt;5,_xlfn.XLOOKUP(DATE($B$1,AF$1,$A33),_休業日[休場日],_休業日[名称],"XXX",0,1)&lt;&gt;"XXX"),"",SUMIFS(_SBI[受渡金額/決済損益],_SBI[決済日],DATE(デイトレ集計2024!$B$1,デイトレ集計2024!AF$1,デイトレ集計2024!$A33),_SBI[取引],"信用返済*"))</f>
        <v>0</v>
      </c>
      <c r="AG33" s="18"/>
      <c r="AH33" s="26"/>
      <c r="AI33" s="23" t="str">
        <f ca="1">IF(OR(MONTH(DATE($B$1,AI$1,$A33))&lt;&gt;AI$1,_xlfn.XLOOKUP(DATE($B$1,AI$1,$A33),_syukujitsu[国民の祝日・休日月日],_syukujitsu[国民の祝日・休日名称],"XXX",0,1)&lt;&gt;"XXX",WEEKDAY(DATE($B$1,AI$1,$A33),2)&gt;5,_xlfn.XLOOKUP(DATE($B$1,AI$1,$A33),_休業日[休場日],_休業日[名称],"XXX",0,1)&lt;&gt;"XXX"),"",SUMIFS(_SBI[受渡金額/決済損益],_SBI[決済日],DATE(デイトレ集計2024!$B$1,デイトレ集計2024!AI$1,デイトレ集計2024!$A33),_SBI[取引],"信用返済*"))</f>
        <v/>
      </c>
      <c r="AJ33" s="18"/>
      <c r="AK33" s="26"/>
      <c r="AL33" s="26">
        <f ca="1">IF(OR(MONTH(DATE($B$1,AL$1,$A33))&lt;&gt;AL$1,_xlfn.XLOOKUP(DATE($B$1,AL$1,$A33),_syukujitsu[国民の祝日・休日月日],_syukujitsu[国民の祝日・休日名称],"XXX",0,1)&lt;&gt;"XXX",WEEKDAY(DATE($B$1,AL$1,$A33),2)&gt;5,_xlfn.XLOOKUP(DATE($B$1,AL$1,$A33),_休業日[休場日],_休業日[名称],"XXX",0,1)&lt;&gt;"XXX"),"",SUMIFS(_SBI[受渡金額/決済損益],_SBI[決済日],DATE(デイトレ集計2024!$B$1,デイトレ集計2024!AL$1,デイトレ集計2024!$A33),_SBI[取引],"信用返済*"))</f>
        <v>0</v>
      </c>
      <c r="AN33" s="22">
        <f t="shared" ca="1" si="20"/>
        <v>5050000</v>
      </c>
      <c r="AO33" s="22">
        <f t="shared" ca="1" si="21"/>
        <v>5050000</v>
      </c>
      <c r="AP33" s="22">
        <f t="shared" ca="1" si="22"/>
        <v>5050000</v>
      </c>
      <c r="AQ33" s="22">
        <f t="shared" ca="1" si="23"/>
        <v>5050000</v>
      </c>
      <c r="AR33" s="22">
        <f t="shared" ca="1" si="24"/>
        <v>5050000</v>
      </c>
      <c r="AS33" s="22">
        <f t="shared" ca="1" si="25"/>
        <v>5050000</v>
      </c>
      <c r="AT33" s="22">
        <f t="shared" ca="1" si="26"/>
        <v>5050000</v>
      </c>
      <c r="AU33" s="22">
        <f t="shared" ca="1" si="32"/>
        <v>5050000</v>
      </c>
      <c r="AV33" s="22">
        <f t="shared" ca="1" si="27"/>
        <v>5050000</v>
      </c>
      <c r="AW33" s="22">
        <f t="shared" ca="1" si="28"/>
        <v>5050000</v>
      </c>
      <c r="AX33" s="22">
        <f t="shared" ca="1" si="29"/>
        <v>5050000</v>
      </c>
      <c r="AY33" s="22">
        <f t="shared" ca="1" si="30"/>
        <v>5050000</v>
      </c>
      <c r="BA33" s="22">
        <f t="shared" ca="1" si="43"/>
        <v>5050000</v>
      </c>
      <c r="BB33" s="22">
        <f t="shared" ca="1" si="33"/>
        <v>0</v>
      </c>
      <c r="BC33" s="22">
        <f t="shared" ca="1" si="34"/>
        <v>0</v>
      </c>
      <c r="BD33" s="22">
        <f t="shared" ca="1" si="35"/>
        <v>0</v>
      </c>
      <c r="BE33" s="22">
        <f t="shared" ca="1" si="36"/>
        <v>0</v>
      </c>
      <c r="BF33" s="22">
        <f t="shared" ca="1" si="37"/>
        <v>0</v>
      </c>
      <c r="BG33" s="22">
        <f t="shared" ca="1" si="38"/>
        <v>0</v>
      </c>
      <c r="BH33" s="22">
        <f t="shared" ca="1" si="39"/>
        <v>0</v>
      </c>
      <c r="BI33" s="22">
        <f t="shared" ca="1" si="40"/>
        <v>0</v>
      </c>
      <c r="BJ33" s="22">
        <f t="shared" ca="1" si="41"/>
        <v>0</v>
      </c>
      <c r="BK33" s="22">
        <f t="shared" ca="1" si="42"/>
        <v>0</v>
      </c>
      <c r="BL33" s="22">
        <f t="shared" ca="1" si="31"/>
        <v>0</v>
      </c>
      <c r="BN33" s="22" t="str" cm="1">
        <f t="array" aca="1" ref="BN33" ca="1">IF(INDEX($A$1:$AL$48,ROW(),BN$16)&gt;0,INDEX($A$1:$AL$48,ROW(),BN$16),"")</f>
        <v/>
      </c>
      <c r="BO33" s="22" t="str" cm="1">
        <f t="array" aca="1" ref="BO33" ca="1">IF(INDEX($A$1:$AL$48,ROW(),BO$16)&gt;0,INDEX($A$1:$AL$48,ROW(),BO$16),"")</f>
        <v/>
      </c>
      <c r="BP33" s="22" t="str" cm="1">
        <f t="array" aca="1" ref="BP33" ca="1">IF(INDEX($A$1:$AL$48,ROW(),BP$16)&gt;0,INDEX($A$1:$AL$48,ROW(),BP$16),"")</f>
        <v/>
      </c>
      <c r="BQ33" s="22" t="str" cm="1">
        <f t="array" aca="1" ref="BQ33" ca="1">IF(INDEX($A$1:$AL$48,ROW(),BQ$16)&gt;0,INDEX($A$1:$AL$48,ROW(),BQ$16),"")</f>
        <v/>
      </c>
      <c r="BR33" s="22" t="str" cm="1">
        <f t="array" aca="1" ref="BR33" ca="1">IF(INDEX($A$1:$AL$48,ROW(),BR$16)&gt;0,INDEX($A$1:$AL$48,ROW(),BR$16),"")</f>
        <v/>
      </c>
      <c r="BS33" s="22" t="str" cm="1">
        <f t="array" aca="1" ref="BS33" ca="1">IF(INDEX($A$1:$AL$48,ROW(),BS$16)&gt;0,INDEX($A$1:$AL$48,ROW(),BS$16),"")</f>
        <v/>
      </c>
      <c r="BT33" s="22" t="str" cm="1">
        <f t="array" aca="1" ref="BT33" ca="1">IF(INDEX($A$1:$AL$48,ROW(),BT$16)&gt;0,INDEX($A$1:$AL$48,ROW(),BT$16),"")</f>
        <v/>
      </c>
      <c r="BU33" s="22" t="str" cm="1">
        <f t="array" aca="1" ref="BU33" ca="1">IF(INDEX($A$1:$AL$48,ROW(),BU$16)&gt;0,INDEX($A$1:$AL$48,ROW(),BU$16),"")</f>
        <v/>
      </c>
      <c r="BV33" s="22" t="str" cm="1">
        <f t="array" aca="1" ref="BV33" ca="1">IF(INDEX($A$1:$AL$48,ROW(),BV$16)&gt;0,INDEX($A$1:$AL$48,ROW(),BV$16),"")</f>
        <v/>
      </c>
      <c r="BW33" s="22" t="str" cm="1">
        <f t="array" aca="1" ref="BW33" ca="1">IF(INDEX($A$1:$AL$48,ROW(),BW$16)&gt;0,INDEX($A$1:$AL$48,ROW(),BW$16),"")</f>
        <v/>
      </c>
      <c r="BX33" s="22" t="str" cm="1">
        <f t="array" aca="1" ref="BX33" ca="1">IF(INDEX($A$1:$AL$48,ROW(),BX$16)&gt;0,INDEX($A$1:$AL$48,ROW(),BX$16),"")</f>
        <v/>
      </c>
      <c r="BY33" s="22" t="str" cm="1">
        <f t="array" aca="1" ref="BY33" ca="1">IF(INDEX($A$1:$AL$48,ROW(),BY$16)&gt;0,INDEX($A$1:$AL$48,ROW(),BY$16),"")</f>
        <v/>
      </c>
      <c r="CA33" s="22" t="str" cm="1">
        <f t="array" aca="1" ref="CA33" ca="1">IF(INDEX($A$1:$AL$48,ROW(),CA$16)&lt;0,INDEX($A$1:$AL$48,ROW(),CA$16),"")</f>
        <v/>
      </c>
      <c r="CB33" s="22" t="str" cm="1">
        <f t="array" aca="1" ref="CB33" ca="1">IF(INDEX($A$1:$AL$48,ROW(),CB$16)&lt;0,INDEX($A$1:$AL$48,ROW(),CB$16),"")</f>
        <v/>
      </c>
      <c r="CC33" s="22" t="str" cm="1">
        <f t="array" aca="1" ref="CC33" ca="1">IF(INDEX($A$1:$AL$48,ROW(),CC$16)&lt;0,INDEX($A$1:$AL$48,ROW(),CC$16),"")</f>
        <v/>
      </c>
      <c r="CD33" s="22" t="str" cm="1">
        <f t="array" aca="1" ref="CD33" ca="1">IF(INDEX($A$1:$AL$48,ROW(),CD$16)&lt;0,INDEX($A$1:$AL$48,ROW(),CD$16),"")</f>
        <v/>
      </c>
      <c r="CE33" s="22" t="str" cm="1">
        <f t="array" aca="1" ref="CE33" ca="1">IF(INDEX($A$1:$AL$48,ROW(),CE$16)&lt;0,INDEX($A$1:$AL$48,ROW(),CE$16),"")</f>
        <v/>
      </c>
      <c r="CF33" s="22" t="str" cm="1">
        <f t="array" aca="1" ref="CF33" ca="1">IF(INDEX($A$1:$AL$48,ROW(),CF$16)&lt;0,INDEX($A$1:$AL$48,ROW(),CF$16),"")</f>
        <v/>
      </c>
      <c r="CG33" s="22" t="str" cm="1">
        <f t="array" aca="1" ref="CG33" ca="1">IF(INDEX($A$1:$AL$48,ROW(),CG$16)&lt;0,INDEX($A$1:$AL$48,ROW(),CG$16),"")</f>
        <v/>
      </c>
      <c r="CH33" s="22" t="str" cm="1">
        <f t="array" aca="1" ref="CH33" ca="1">IF(INDEX($A$1:$AL$48,ROW(),CH$16)&lt;0,INDEX($A$1:$AL$48,ROW(),CH$16),"")</f>
        <v/>
      </c>
      <c r="CI33" s="22" t="str" cm="1">
        <f t="array" aca="1" ref="CI33" ca="1">IF(INDEX($A$1:$AL$48,ROW(),CI$16)&lt;0,INDEX($A$1:$AL$48,ROW(),CI$16),"")</f>
        <v/>
      </c>
      <c r="CJ33" s="22" t="str" cm="1">
        <f t="array" aca="1" ref="CJ33" ca="1">IF(INDEX($A$1:$AL$48,ROW(),CJ$16)&lt;0,INDEX($A$1:$AL$48,ROW(),CJ$16),"")</f>
        <v/>
      </c>
      <c r="CK33" s="22" t="str" cm="1">
        <f t="array" aca="1" ref="CK33" ca="1">IF(INDEX($A$1:$AL$48,ROW(),CK$16)&lt;0,INDEX($A$1:$AL$48,ROW(),CK$16),"")</f>
        <v/>
      </c>
      <c r="CL33" s="22" t="str" cm="1">
        <f t="array" aca="1" ref="CL33" ca="1">IF(INDEX($A$1:$AL$48,ROW(),CL$16)&lt;0,INDEX($A$1:$AL$48,ROW(),CL$16),"")</f>
        <v/>
      </c>
    </row>
    <row r="34" spans="1:90" s="2" customFormat="1" ht="15.75" x14ac:dyDescent="0.4">
      <c r="A34" s="5">
        <v>17</v>
      </c>
      <c r="B34" s="17">
        <f t="shared" ca="1" si="17"/>
        <v>0</v>
      </c>
      <c r="C34" s="18"/>
      <c r="D34" s="26"/>
      <c r="E34" s="23">
        <f ca="1">IF(OR(MONTH(DATE($B$1,E$1,$A34))&lt;&gt;E$1,_xlfn.XLOOKUP(DATE($B$1,E$1,$A34),_syukujitsu[国民の祝日・休日月日],_syukujitsu[国民の祝日・休日名称],"XXX",0,1)&lt;&gt;"XXX",WEEKDAY(DATE($B$1,E$1,$A34),2)&gt;5,_xlfn.XLOOKUP(DATE($B$1,E$1,$A34),_休業日[休場日],_休業日[名称],"XXX",0,1)&lt;&gt;"XXX"),"",SUMIFS(_SBI[受渡金額/決済損益],_SBI[決済日],DATE(デイトレ集計2024!$B$1,デイトレ集計2024!E$1,デイトレ集計2024!$A34),_SBI[取引],"信用返済*"))</f>
        <v>0</v>
      </c>
      <c r="F34" s="18"/>
      <c r="G34" s="26"/>
      <c r="H34" s="23" t="str">
        <f ca="1">IF(OR(MONTH(DATE($B$1,H$1,$A34))&lt;&gt;H$1,_xlfn.XLOOKUP(DATE($B$1,H$1,$A34),_syukujitsu[国民の祝日・休日月日],_syukujitsu[国民の祝日・休日名称],"XXX",0,1)&lt;&gt;"XXX",WEEKDAY(DATE($B$1,H$1,$A34),2)&gt;5,_xlfn.XLOOKUP(DATE($B$1,H$1,$A34),_休業日[休場日],_休業日[名称],"XXX",0,1)&lt;&gt;"XXX"),"",SUMIFS(_SBI[受渡金額/決済損益],_SBI[決済日],DATE(デイトレ集計2024!$B$1,デイトレ集計2024!H$1,デイトレ集計2024!$A34),_SBI[取引],"信用返済*"))</f>
        <v/>
      </c>
      <c r="I34" s="18"/>
      <c r="J34" s="26"/>
      <c r="K34" s="23" t="str">
        <f ca="1">IF(OR(MONTH(DATE($B$1,K$1,$A34))&lt;&gt;K$1,_xlfn.XLOOKUP(DATE($B$1,K$1,$A34),_syukujitsu[国民の祝日・休日月日],_syukujitsu[国民の祝日・休日名称],"XXX",0,1)&lt;&gt;"XXX",WEEKDAY(DATE($B$1,K$1,$A34),2)&gt;5,_xlfn.XLOOKUP(DATE($B$1,K$1,$A34),_休業日[休場日],_休業日[名称],"XXX",0,1)&lt;&gt;"XXX"),"",SUMIFS(_SBI[受渡金額/決済損益],_SBI[決済日],DATE(デイトレ集計2024!$B$1,デイトレ集計2024!K$1,デイトレ集計2024!$A34),_SBI[取引],"信用返済*"))</f>
        <v/>
      </c>
      <c r="L34" s="18"/>
      <c r="M34" s="26"/>
      <c r="N34" s="23">
        <f ca="1">IF(OR(MONTH(DATE($B$1,N$1,$A34))&lt;&gt;N$1,_xlfn.XLOOKUP(DATE($B$1,N$1,$A34),_syukujitsu[国民の祝日・休日月日],_syukujitsu[国民の祝日・休日名称],"XXX",0,1)&lt;&gt;"XXX",WEEKDAY(DATE($B$1,N$1,$A34),2)&gt;5,_xlfn.XLOOKUP(DATE($B$1,N$1,$A34),_休業日[休場日],_休業日[名称],"XXX",0,1)&lt;&gt;"XXX"),"",SUMIFS(_SBI[受渡金額/決済損益],_SBI[決済日],DATE(デイトレ集計2024!$B$1,デイトレ集計2024!N$1,デイトレ集計2024!$A34),_SBI[取引],"信用返済*"))</f>
        <v>0</v>
      </c>
      <c r="O34" s="18"/>
      <c r="P34" s="26"/>
      <c r="Q34" s="23">
        <f ca="1">IF(OR(MONTH(DATE($B$1,Q$1,$A34))&lt;&gt;Q$1,_xlfn.XLOOKUP(DATE($B$1,Q$1,$A34),_syukujitsu[国民の祝日・休日月日],_syukujitsu[国民の祝日・休日名称],"XXX",0,1)&lt;&gt;"XXX",WEEKDAY(DATE($B$1,Q$1,$A34),2)&gt;5,_xlfn.XLOOKUP(DATE($B$1,Q$1,$A34),_休業日[休場日],_休業日[名称],"XXX",0,1)&lt;&gt;"XXX"),"",SUMIFS(_SBI[受渡金額/決済損益],_SBI[決済日],DATE(デイトレ集計2024!$B$1,デイトレ集計2024!Q$1,デイトレ集計2024!$A34),_SBI[取引],"信用返済*"))</f>
        <v>0</v>
      </c>
      <c r="R34" s="18"/>
      <c r="S34" s="26"/>
      <c r="T34" s="23">
        <f ca="1">IF(OR(MONTH(DATE($B$1,T$1,$A34))&lt;&gt;T$1,_xlfn.XLOOKUP(DATE($B$1,T$1,$A34),_syukujitsu[国民の祝日・休日月日],_syukujitsu[国民の祝日・休日名称],"XXX",0,1)&lt;&gt;"XXX",WEEKDAY(DATE($B$1,T$1,$A34),2)&gt;5,_xlfn.XLOOKUP(DATE($B$1,T$1,$A34),_休業日[休場日],_休業日[名称],"XXX",0,1)&lt;&gt;"XXX"),"",SUMIFS(_SBI[受渡金額/決済損益],_SBI[決済日],DATE(デイトレ集計2024!$B$1,デイトレ集計2024!T$1,デイトレ集計2024!$A34),_SBI[取引],"信用返済*"))</f>
        <v>0</v>
      </c>
      <c r="U34" s="18"/>
      <c r="V34" s="26"/>
      <c r="W34" s="23">
        <f ca="1">IF(OR(MONTH(DATE($B$1,W$1,$A34))&lt;&gt;W$1,_xlfn.XLOOKUP(DATE($B$1,W$1,$A34),_syukujitsu[国民の祝日・休日月日],_syukujitsu[国民の祝日・休日名称],"XXX",0,1)&lt;&gt;"XXX",WEEKDAY(DATE($B$1,W$1,$A34),2)&gt;5,_xlfn.XLOOKUP(DATE($B$1,W$1,$A34),_休業日[休場日],_休業日[名称],"XXX",0,1)&lt;&gt;"XXX"),"",SUMIFS(_SBI[受渡金額/決済損益],_SBI[決済日],DATE(デイトレ集計2024!$B$1,デイトレ集計2024!W$1,デイトレ集計2024!$A34),_SBI[取引],"信用返済*"))</f>
        <v>0</v>
      </c>
      <c r="X34" s="18"/>
      <c r="Y34" s="26"/>
      <c r="Z34" s="23" t="str">
        <f ca="1">IF(OR(MONTH(DATE($B$1,Z$1,$A34))&lt;&gt;Z$1,_xlfn.XLOOKUP(DATE($B$1,Z$1,$A34),_syukujitsu[国民の祝日・休日月日],_syukujitsu[国民の祝日・休日名称],"XXX",0,1)&lt;&gt;"XXX",WEEKDAY(DATE($B$1,Z$1,$A34),2)&gt;5,_xlfn.XLOOKUP(DATE($B$1,Z$1,$A34),_休業日[休場日],_休業日[名称],"XXX",0,1)&lt;&gt;"XXX"),"",SUMIFS(_SBI[受渡金額/決済損益],_SBI[決済日],DATE(デイトレ集計2024!$B$1,デイトレ集計2024!Z$1,デイトレ集計2024!$A34),_SBI[取引],"信用返済*"))</f>
        <v/>
      </c>
      <c r="AA34" s="18"/>
      <c r="AB34" s="26"/>
      <c r="AC34" s="23">
        <f ca="1">IF(OR(MONTH(DATE($B$1,AC$1,$A34))&lt;&gt;AC$1,_xlfn.XLOOKUP(DATE($B$1,AC$1,$A34),_syukujitsu[国民の祝日・休日月日],_syukujitsu[国民の祝日・休日名称],"XXX",0,1)&lt;&gt;"XXX",WEEKDAY(DATE($B$1,AC$1,$A34),2)&gt;5,_xlfn.XLOOKUP(DATE($B$1,AC$1,$A34),_休業日[休場日],_休業日[名称],"XXX",0,1)&lt;&gt;"XXX"),"",SUMIFS(_SBI[受渡金額/決済損益],_SBI[決済日],DATE(デイトレ集計2024!$B$1,デイトレ集計2024!AC$1,デイトレ集計2024!$A34),_SBI[取引],"信用返済*"))</f>
        <v>0</v>
      </c>
      <c r="AD34" s="18"/>
      <c r="AE34" s="26"/>
      <c r="AF34" s="23">
        <f ca="1">IF(OR(MONTH(DATE($B$1,AF$1,$A34))&lt;&gt;AF$1,_xlfn.XLOOKUP(DATE($B$1,AF$1,$A34),_syukujitsu[国民の祝日・休日月日],_syukujitsu[国民の祝日・休日名称],"XXX",0,1)&lt;&gt;"XXX",WEEKDAY(DATE($B$1,AF$1,$A34),2)&gt;5,_xlfn.XLOOKUP(DATE($B$1,AF$1,$A34),_休業日[休場日],_休業日[名称],"XXX",0,1)&lt;&gt;"XXX"),"",SUMIFS(_SBI[受渡金額/決済損益],_SBI[決済日],DATE(デイトレ集計2024!$B$1,デイトレ集計2024!AF$1,デイトレ集計2024!$A34),_SBI[取引],"信用返済*"))</f>
        <v>0</v>
      </c>
      <c r="AG34" s="18"/>
      <c r="AH34" s="26"/>
      <c r="AI34" s="23" t="str">
        <f ca="1">IF(OR(MONTH(DATE($B$1,AI$1,$A34))&lt;&gt;AI$1,_xlfn.XLOOKUP(DATE($B$1,AI$1,$A34),_syukujitsu[国民の祝日・休日月日],_syukujitsu[国民の祝日・休日名称],"XXX",0,1)&lt;&gt;"XXX",WEEKDAY(DATE($B$1,AI$1,$A34),2)&gt;5,_xlfn.XLOOKUP(DATE($B$1,AI$1,$A34),_休業日[休場日],_休業日[名称],"XXX",0,1)&lt;&gt;"XXX"),"",SUMIFS(_SBI[受渡金額/決済損益],_SBI[決済日],DATE(デイトレ集計2024!$B$1,デイトレ集計2024!AI$1,デイトレ集計2024!$A34),_SBI[取引],"信用返済*"))</f>
        <v/>
      </c>
      <c r="AJ34" s="18"/>
      <c r="AK34" s="26"/>
      <c r="AL34" s="26">
        <f ca="1">IF(OR(MONTH(DATE($B$1,AL$1,$A34))&lt;&gt;AL$1,_xlfn.XLOOKUP(DATE($B$1,AL$1,$A34),_syukujitsu[国民の祝日・休日月日],_syukujitsu[国民の祝日・休日名称],"XXX",0,1)&lt;&gt;"XXX",WEEKDAY(DATE($B$1,AL$1,$A34),2)&gt;5,_xlfn.XLOOKUP(DATE($B$1,AL$1,$A34),_休業日[休場日],_休業日[名称],"XXX",0,1)&lt;&gt;"XXX"),"",SUMIFS(_SBI[受渡金額/決済損益],_SBI[決済日],DATE(デイトレ集計2024!$B$1,デイトレ集計2024!AL$1,デイトレ集計2024!$A34),_SBI[取引],"信用返済*"))</f>
        <v>0</v>
      </c>
      <c r="AN34" s="22">
        <f t="shared" ca="1" si="20"/>
        <v>5050000</v>
      </c>
      <c r="AO34" s="22">
        <f t="shared" ca="1" si="21"/>
        <v>5050000</v>
      </c>
      <c r="AP34" s="22">
        <f t="shared" ca="1" si="22"/>
        <v>5050000</v>
      </c>
      <c r="AQ34" s="22">
        <f t="shared" ca="1" si="23"/>
        <v>5050000</v>
      </c>
      <c r="AR34" s="22">
        <f t="shared" ca="1" si="24"/>
        <v>5050000</v>
      </c>
      <c r="AS34" s="22">
        <f t="shared" ca="1" si="25"/>
        <v>5050000</v>
      </c>
      <c r="AT34" s="22">
        <f t="shared" ca="1" si="26"/>
        <v>5050000</v>
      </c>
      <c r="AU34" s="22">
        <f t="shared" ca="1" si="32"/>
        <v>5050000</v>
      </c>
      <c r="AV34" s="22">
        <f t="shared" ca="1" si="27"/>
        <v>5050000</v>
      </c>
      <c r="AW34" s="22">
        <f t="shared" ca="1" si="28"/>
        <v>5050000</v>
      </c>
      <c r="AX34" s="22">
        <f t="shared" ca="1" si="29"/>
        <v>5050000</v>
      </c>
      <c r="AY34" s="22">
        <f t="shared" ca="1" si="30"/>
        <v>5050000</v>
      </c>
      <c r="BA34" s="22">
        <f t="shared" ca="1" si="43"/>
        <v>5050000</v>
      </c>
      <c r="BB34" s="22">
        <f t="shared" ca="1" si="33"/>
        <v>0</v>
      </c>
      <c r="BC34" s="22">
        <f t="shared" ca="1" si="34"/>
        <v>0</v>
      </c>
      <c r="BD34" s="22">
        <f t="shared" ca="1" si="35"/>
        <v>0</v>
      </c>
      <c r="BE34" s="22">
        <f t="shared" ca="1" si="36"/>
        <v>0</v>
      </c>
      <c r="BF34" s="22">
        <f t="shared" ca="1" si="37"/>
        <v>0</v>
      </c>
      <c r="BG34" s="22">
        <f t="shared" ca="1" si="38"/>
        <v>0</v>
      </c>
      <c r="BH34" s="22">
        <f t="shared" ca="1" si="39"/>
        <v>0</v>
      </c>
      <c r="BI34" s="22">
        <f t="shared" ca="1" si="40"/>
        <v>0</v>
      </c>
      <c r="BJ34" s="22">
        <f t="shared" ca="1" si="41"/>
        <v>0</v>
      </c>
      <c r="BK34" s="22">
        <f t="shared" ca="1" si="42"/>
        <v>0</v>
      </c>
      <c r="BL34" s="22">
        <f t="shared" ca="1" si="31"/>
        <v>0</v>
      </c>
      <c r="BN34" s="22" t="str" cm="1">
        <f t="array" aca="1" ref="BN34" ca="1">IF(INDEX($A$1:$AL$48,ROW(),BN$16)&gt;0,INDEX($A$1:$AL$48,ROW(),BN$16),"")</f>
        <v/>
      </c>
      <c r="BO34" s="22" t="str" cm="1">
        <f t="array" aca="1" ref="BO34" ca="1">IF(INDEX($A$1:$AL$48,ROW(),BO$16)&gt;0,INDEX($A$1:$AL$48,ROW(),BO$16),"")</f>
        <v/>
      </c>
      <c r="BP34" s="22" t="str" cm="1">
        <f t="array" aca="1" ref="BP34" ca="1">IF(INDEX($A$1:$AL$48,ROW(),BP$16)&gt;0,INDEX($A$1:$AL$48,ROW(),BP$16),"")</f>
        <v/>
      </c>
      <c r="BQ34" s="22" t="str" cm="1">
        <f t="array" aca="1" ref="BQ34" ca="1">IF(INDEX($A$1:$AL$48,ROW(),BQ$16)&gt;0,INDEX($A$1:$AL$48,ROW(),BQ$16),"")</f>
        <v/>
      </c>
      <c r="BR34" s="22" t="str" cm="1">
        <f t="array" aca="1" ref="BR34" ca="1">IF(INDEX($A$1:$AL$48,ROW(),BR$16)&gt;0,INDEX($A$1:$AL$48,ROW(),BR$16),"")</f>
        <v/>
      </c>
      <c r="BS34" s="22" t="str" cm="1">
        <f t="array" aca="1" ref="BS34" ca="1">IF(INDEX($A$1:$AL$48,ROW(),BS$16)&gt;0,INDEX($A$1:$AL$48,ROW(),BS$16),"")</f>
        <v/>
      </c>
      <c r="BT34" s="22" t="str" cm="1">
        <f t="array" aca="1" ref="BT34" ca="1">IF(INDEX($A$1:$AL$48,ROW(),BT$16)&gt;0,INDEX($A$1:$AL$48,ROW(),BT$16),"")</f>
        <v/>
      </c>
      <c r="BU34" s="22" t="str" cm="1">
        <f t="array" aca="1" ref="BU34" ca="1">IF(INDEX($A$1:$AL$48,ROW(),BU$16)&gt;0,INDEX($A$1:$AL$48,ROW(),BU$16),"")</f>
        <v/>
      </c>
      <c r="BV34" s="22" t="str" cm="1">
        <f t="array" aca="1" ref="BV34" ca="1">IF(INDEX($A$1:$AL$48,ROW(),BV$16)&gt;0,INDEX($A$1:$AL$48,ROW(),BV$16),"")</f>
        <v/>
      </c>
      <c r="BW34" s="22" t="str" cm="1">
        <f t="array" aca="1" ref="BW34" ca="1">IF(INDEX($A$1:$AL$48,ROW(),BW$16)&gt;0,INDEX($A$1:$AL$48,ROW(),BW$16),"")</f>
        <v/>
      </c>
      <c r="BX34" s="22" t="str" cm="1">
        <f t="array" aca="1" ref="BX34" ca="1">IF(INDEX($A$1:$AL$48,ROW(),BX$16)&gt;0,INDEX($A$1:$AL$48,ROW(),BX$16),"")</f>
        <v/>
      </c>
      <c r="BY34" s="22" t="str" cm="1">
        <f t="array" aca="1" ref="BY34" ca="1">IF(INDEX($A$1:$AL$48,ROW(),BY$16)&gt;0,INDEX($A$1:$AL$48,ROW(),BY$16),"")</f>
        <v/>
      </c>
      <c r="CA34" s="22" t="str" cm="1">
        <f t="array" aca="1" ref="CA34" ca="1">IF(INDEX($A$1:$AL$48,ROW(),CA$16)&lt;0,INDEX($A$1:$AL$48,ROW(),CA$16),"")</f>
        <v/>
      </c>
      <c r="CB34" s="22" t="str" cm="1">
        <f t="array" aca="1" ref="CB34" ca="1">IF(INDEX($A$1:$AL$48,ROW(),CB$16)&lt;0,INDEX($A$1:$AL$48,ROW(),CB$16),"")</f>
        <v/>
      </c>
      <c r="CC34" s="22" t="str" cm="1">
        <f t="array" aca="1" ref="CC34" ca="1">IF(INDEX($A$1:$AL$48,ROW(),CC$16)&lt;0,INDEX($A$1:$AL$48,ROW(),CC$16),"")</f>
        <v/>
      </c>
      <c r="CD34" s="22" t="str" cm="1">
        <f t="array" aca="1" ref="CD34" ca="1">IF(INDEX($A$1:$AL$48,ROW(),CD$16)&lt;0,INDEX($A$1:$AL$48,ROW(),CD$16),"")</f>
        <v/>
      </c>
      <c r="CE34" s="22" t="str" cm="1">
        <f t="array" aca="1" ref="CE34" ca="1">IF(INDEX($A$1:$AL$48,ROW(),CE$16)&lt;0,INDEX($A$1:$AL$48,ROW(),CE$16),"")</f>
        <v/>
      </c>
      <c r="CF34" s="22" t="str" cm="1">
        <f t="array" aca="1" ref="CF34" ca="1">IF(INDEX($A$1:$AL$48,ROW(),CF$16)&lt;0,INDEX($A$1:$AL$48,ROW(),CF$16),"")</f>
        <v/>
      </c>
      <c r="CG34" s="22" t="str" cm="1">
        <f t="array" aca="1" ref="CG34" ca="1">IF(INDEX($A$1:$AL$48,ROW(),CG$16)&lt;0,INDEX($A$1:$AL$48,ROW(),CG$16),"")</f>
        <v/>
      </c>
      <c r="CH34" s="22" t="str" cm="1">
        <f t="array" aca="1" ref="CH34" ca="1">IF(INDEX($A$1:$AL$48,ROW(),CH$16)&lt;0,INDEX($A$1:$AL$48,ROW(),CH$16),"")</f>
        <v/>
      </c>
      <c r="CI34" s="22" t="str" cm="1">
        <f t="array" aca="1" ref="CI34" ca="1">IF(INDEX($A$1:$AL$48,ROW(),CI$16)&lt;0,INDEX($A$1:$AL$48,ROW(),CI$16),"")</f>
        <v/>
      </c>
      <c r="CJ34" s="22" t="str" cm="1">
        <f t="array" aca="1" ref="CJ34" ca="1">IF(INDEX($A$1:$AL$48,ROW(),CJ$16)&lt;0,INDEX($A$1:$AL$48,ROW(),CJ$16),"")</f>
        <v/>
      </c>
      <c r="CK34" s="22" t="str" cm="1">
        <f t="array" aca="1" ref="CK34" ca="1">IF(INDEX($A$1:$AL$48,ROW(),CK$16)&lt;0,INDEX($A$1:$AL$48,ROW(),CK$16),"")</f>
        <v/>
      </c>
      <c r="CL34" s="22" t="str" cm="1">
        <f t="array" aca="1" ref="CL34" ca="1">IF(INDEX($A$1:$AL$48,ROW(),CL$16)&lt;0,INDEX($A$1:$AL$48,ROW(),CL$16),"")</f>
        <v/>
      </c>
    </row>
    <row r="35" spans="1:90" s="2" customFormat="1" ht="15.75" x14ac:dyDescent="0.4">
      <c r="A35" s="5">
        <v>18</v>
      </c>
      <c r="B35" s="17">
        <f t="shared" ca="1" si="17"/>
        <v>0</v>
      </c>
      <c r="C35" s="18"/>
      <c r="D35" s="26"/>
      <c r="E35" s="23">
        <f ca="1">IF(OR(MONTH(DATE($B$1,E$1,$A35))&lt;&gt;E$1,_xlfn.XLOOKUP(DATE($B$1,E$1,$A35),_syukujitsu[国民の祝日・休日月日],_syukujitsu[国民の祝日・休日名称],"XXX",0,1)&lt;&gt;"XXX",WEEKDAY(DATE($B$1,E$1,$A35),2)&gt;5,_xlfn.XLOOKUP(DATE($B$1,E$1,$A35),_休業日[休場日],_休業日[名称],"XXX",0,1)&lt;&gt;"XXX"),"",SUMIFS(_SBI[受渡金額/決済損益],_SBI[決済日],DATE(デイトレ集計2024!$B$1,デイトレ集計2024!E$1,デイトレ集計2024!$A35),_SBI[取引],"信用返済*"))</f>
        <v>0</v>
      </c>
      <c r="F35" s="18"/>
      <c r="G35" s="26"/>
      <c r="H35" s="23" t="str">
        <f ca="1">IF(OR(MONTH(DATE($B$1,H$1,$A35))&lt;&gt;H$1,_xlfn.XLOOKUP(DATE($B$1,H$1,$A35),_syukujitsu[国民の祝日・休日月日],_syukujitsu[国民の祝日・休日名称],"XXX",0,1)&lt;&gt;"XXX",WEEKDAY(DATE($B$1,H$1,$A35),2)&gt;5,_xlfn.XLOOKUP(DATE($B$1,H$1,$A35),_休業日[休場日],_休業日[名称],"XXX",0,1)&lt;&gt;"XXX"),"",SUMIFS(_SBI[受渡金額/決済損益],_SBI[決済日],DATE(デイトレ集計2024!$B$1,デイトレ集計2024!H$1,デイトレ集計2024!$A35),_SBI[取引],"信用返済*"))</f>
        <v/>
      </c>
      <c r="I35" s="18"/>
      <c r="J35" s="26"/>
      <c r="K35" s="23">
        <f ca="1">IF(OR(MONTH(DATE($B$1,K$1,$A35))&lt;&gt;K$1,_xlfn.XLOOKUP(DATE($B$1,K$1,$A35),_syukujitsu[国民の祝日・休日月日],_syukujitsu[国民の祝日・休日名称],"XXX",0,1)&lt;&gt;"XXX",WEEKDAY(DATE($B$1,K$1,$A35),2)&gt;5,_xlfn.XLOOKUP(DATE($B$1,K$1,$A35),_休業日[休場日],_休業日[名称],"XXX",0,1)&lt;&gt;"XXX"),"",SUMIFS(_SBI[受渡金額/決済損益],_SBI[決済日],DATE(デイトレ集計2024!$B$1,デイトレ集計2024!K$1,デイトレ集計2024!$A35),_SBI[取引],"信用返済*"))</f>
        <v>0</v>
      </c>
      <c r="L35" s="18"/>
      <c r="M35" s="26"/>
      <c r="N35" s="23">
        <f ca="1">IF(OR(MONTH(DATE($B$1,N$1,$A35))&lt;&gt;N$1,_xlfn.XLOOKUP(DATE($B$1,N$1,$A35),_syukujitsu[国民の祝日・休日月日],_syukujitsu[国民の祝日・休日名称],"XXX",0,1)&lt;&gt;"XXX",WEEKDAY(DATE($B$1,N$1,$A35),2)&gt;5,_xlfn.XLOOKUP(DATE($B$1,N$1,$A35),_休業日[休場日],_休業日[名称],"XXX",0,1)&lt;&gt;"XXX"),"",SUMIFS(_SBI[受渡金額/決済損益],_SBI[決済日],DATE(デイトレ集計2024!$B$1,デイトレ集計2024!N$1,デイトレ集計2024!$A35),_SBI[取引],"信用返済*"))</f>
        <v>0</v>
      </c>
      <c r="O35" s="18"/>
      <c r="P35" s="26"/>
      <c r="Q35" s="23" t="str">
        <f ca="1">IF(OR(MONTH(DATE($B$1,Q$1,$A35))&lt;&gt;Q$1,_xlfn.XLOOKUP(DATE($B$1,Q$1,$A35),_syukujitsu[国民の祝日・休日月日],_syukujitsu[国民の祝日・休日名称],"XXX",0,1)&lt;&gt;"XXX",WEEKDAY(DATE($B$1,Q$1,$A35),2)&gt;5,_xlfn.XLOOKUP(DATE($B$1,Q$1,$A35),_休業日[休場日],_休業日[名称],"XXX",0,1)&lt;&gt;"XXX"),"",SUMIFS(_SBI[受渡金額/決済損益],_SBI[決済日],DATE(デイトレ集計2024!$B$1,デイトレ集計2024!Q$1,デイトレ集計2024!$A35),_SBI[取引],"信用返済*"))</f>
        <v/>
      </c>
      <c r="R35" s="18"/>
      <c r="S35" s="26"/>
      <c r="T35" s="23">
        <f ca="1">IF(OR(MONTH(DATE($B$1,T$1,$A35))&lt;&gt;T$1,_xlfn.XLOOKUP(DATE($B$1,T$1,$A35),_syukujitsu[国民の祝日・休日月日],_syukujitsu[国民の祝日・休日名称],"XXX",0,1)&lt;&gt;"XXX",WEEKDAY(DATE($B$1,T$1,$A35),2)&gt;5,_xlfn.XLOOKUP(DATE($B$1,T$1,$A35),_休業日[休場日],_休業日[名称],"XXX",0,1)&lt;&gt;"XXX"),"",SUMIFS(_SBI[受渡金額/決済損益],_SBI[決済日],DATE(デイトレ集計2024!$B$1,デイトレ集計2024!T$1,デイトレ集計2024!$A35),_SBI[取引],"信用返済*"))</f>
        <v>0</v>
      </c>
      <c r="U35" s="18"/>
      <c r="V35" s="26"/>
      <c r="W35" s="23">
        <f ca="1">IF(OR(MONTH(DATE($B$1,W$1,$A35))&lt;&gt;W$1,_xlfn.XLOOKUP(DATE($B$1,W$1,$A35),_syukujitsu[国民の祝日・休日月日],_syukujitsu[国民の祝日・休日名称],"XXX",0,1)&lt;&gt;"XXX",WEEKDAY(DATE($B$1,W$1,$A35),2)&gt;5,_xlfn.XLOOKUP(DATE($B$1,W$1,$A35),_休業日[休場日],_休業日[名称],"XXX",0,1)&lt;&gt;"XXX"),"",SUMIFS(_SBI[受渡金額/決済損益],_SBI[決済日],DATE(デイトレ集計2024!$B$1,デイトレ集計2024!W$1,デイトレ集計2024!$A35),_SBI[取引],"信用返済*"))</f>
        <v>0</v>
      </c>
      <c r="X35" s="18"/>
      <c r="Y35" s="26"/>
      <c r="Z35" s="23" t="str">
        <f ca="1">IF(OR(MONTH(DATE($B$1,Z$1,$A35))&lt;&gt;Z$1,_xlfn.XLOOKUP(DATE($B$1,Z$1,$A35),_syukujitsu[国民の祝日・休日月日],_syukujitsu[国民の祝日・休日名称],"XXX",0,1)&lt;&gt;"XXX",WEEKDAY(DATE($B$1,Z$1,$A35),2)&gt;5,_xlfn.XLOOKUP(DATE($B$1,Z$1,$A35),_休業日[休場日],_休業日[名称],"XXX",0,1)&lt;&gt;"XXX"),"",SUMIFS(_SBI[受渡金額/決済損益],_SBI[決済日],DATE(デイトレ集計2024!$B$1,デイトレ集計2024!Z$1,デイトレ集計2024!$A35),_SBI[取引],"信用返済*"))</f>
        <v/>
      </c>
      <c r="AA35" s="18"/>
      <c r="AB35" s="26"/>
      <c r="AC35" s="23">
        <f ca="1">IF(OR(MONTH(DATE($B$1,AC$1,$A35))&lt;&gt;AC$1,_xlfn.XLOOKUP(DATE($B$1,AC$1,$A35),_syukujitsu[国民の祝日・休日月日],_syukujitsu[国民の祝日・休日名称],"XXX",0,1)&lt;&gt;"XXX",WEEKDAY(DATE($B$1,AC$1,$A35),2)&gt;5,_xlfn.XLOOKUP(DATE($B$1,AC$1,$A35),_休業日[休場日],_休業日[名称],"XXX",0,1)&lt;&gt;"XXX"),"",SUMIFS(_SBI[受渡金額/決済損益],_SBI[決済日],DATE(デイトレ集計2024!$B$1,デイトレ集計2024!AC$1,デイトレ集計2024!$A35),_SBI[取引],"信用返済*"))</f>
        <v>0</v>
      </c>
      <c r="AD35" s="18"/>
      <c r="AE35" s="26"/>
      <c r="AF35" s="23">
        <f ca="1">IF(OR(MONTH(DATE($B$1,AF$1,$A35))&lt;&gt;AF$1,_xlfn.XLOOKUP(DATE($B$1,AF$1,$A35),_syukujitsu[国民の祝日・休日月日],_syukujitsu[国民の祝日・休日名称],"XXX",0,1)&lt;&gt;"XXX",WEEKDAY(DATE($B$1,AF$1,$A35),2)&gt;5,_xlfn.XLOOKUP(DATE($B$1,AF$1,$A35),_休業日[休場日],_休業日[名称],"XXX",0,1)&lt;&gt;"XXX"),"",SUMIFS(_SBI[受渡金額/決済損益],_SBI[決済日],DATE(デイトレ集計2024!$B$1,デイトレ集計2024!AF$1,デイトレ集計2024!$A35),_SBI[取引],"信用返済*"))</f>
        <v>0</v>
      </c>
      <c r="AG35" s="18"/>
      <c r="AH35" s="26"/>
      <c r="AI35" s="23">
        <f ca="1">IF(OR(MONTH(DATE($B$1,AI$1,$A35))&lt;&gt;AI$1,_xlfn.XLOOKUP(DATE($B$1,AI$1,$A35),_syukujitsu[国民の祝日・休日月日],_syukujitsu[国民の祝日・休日名称],"XXX",0,1)&lt;&gt;"XXX",WEEKDAY(DATE($B$1,AI$1,$A35),2)&gt;5,_xlfn.XLOOKUP(DATE($B$1,AI$1,$A35),_休業日[休場日],_休業日[名称],"XXX",0,1)&lt;&gt;"XXX"),"",SUMIFS(_SBI[受渡金額/決済損益],_SBI[決済日],DATE(デイトレ集計2024!$B$1,デイトレ集計2024!AI$1,デイトレ集計2024!$A35),_SBI[取引],"信用返済*"))</f>
        <v>0</v>
      </c>
      <c r="AJ35" s="18"/>
      <c r="AK35" s="26"/>
      <c r="AL35" s="26">
        <f ca="1">IF(OR(MONTH(DATE($B$1,AL$1,$A35))&lt;&gt;AL$1,_xlfn.XLOOKUP(DATE($B$1,AL$1,$A35),_syukujitsu[国民の祝日・休日月日],_syukujitsu[国民の祝日・休日名称],"XXX",0,1)&lt;&gt;"XXX",WEEKDAY(DATE($B$1,AL$1,$A35),2)&gt;5,_xlfn.XLOOKUP(DATE($B$1,AL$1,$A35),_休業日[休場日],_休業日[名称],"XXX",0,1)&lt;&gt;"XXX"),"",SUMIFS(_SBI[受渡金額/決済損益],_SBI[決済日],DATE(デイトレ集計2024!$B$1,デイトレ集計2024!AL$1,デイトレ集計2024!$A35),_SBI[取引],"信用返済*"))</f>
        <v>0</v>
      </c>
      <c r="AN35" s="22">
        <f t="shared" ca="1" si="20"/>
        <v>5050000</v>
      </c>
      <c r="AO35" s="22">
        <f t="shared" ca="1" si="21"/>
        <v>5050000</v>
      </c>
      <c r="AP35" s="22">
        <f t="shared" ca="1" si="22"/>
        <v>5050000</v>
      </c>
      <c r="AQ35" s="22">
        <f t="shared" ca="1" si="23"/>
        <v>5050000</v>
      </c>
      <c r="AR35" s="22">
        <f t="shared" ca="1" si="24"/>
        <v>5050000</v>
      </c>
      <c r="AS35" s="22">
        <f t="shared" ca="1" si="25"/>
        <v>5050000</v>
      </c>
      <c r="AT35" s="22">
        <f t="shared" ca="1" si="26"/>
        <v>5050000</v>
      </c>
      <c r="AU35" s="22">
        <f t="shared" ca="1" si="32"/>
        <v>5050000</v>
      </c>
      <c r="AV35" s="22">
        <f t="shared" ca="1" si="27"/>
        <v>5050000</v>
      </c>
      <c r="AW35" s="22">
        <f t="shared" ca="1" si="28"/>
        <v>5050000</v>
      </c>
      <c r="AX35" s="22">
        <f t="shared" ca="1" si="29"/>
        <v>5050000</v>
      </c>
      <c r="AY35" s="22">
        <f t="shared" ca="1" si="30"/>
        <v>5050000</v>
      </c>
      <c r="BA35" s="22">
        <f t="shared" ca="1" si="43"/>
        <v>5050000</v>
      </c>
      <c r="BB35" s="22">
        <f t="shared" ca="1" si="33"/>
        <v>0</v>
      </c>
      <c r="BC35" s="22">
        <f t="shared" ca="1" si="34"/>
        <v>0</v>
      </c>
      <c r="BD35" s="22">
        <f t="shared" ca="1" si="35"/>
        <v>0</v>
      </c>
      <c r="BE35" s="22">
        <f t="shared" ca="1" si="36"/>
        <v>0</v>
      </c>
      <c r="BF35" s="22">
        <f t="shared" ca="1" si="37"/>
        <v>0</v>
      </c>
      <c r="BG35" s="22">
        <f t="shared" ca="1" si="38"/>
        <v>0</v>
      </c>
      <c r="BH35" s="22">
        <f t="shared" ca="1" si="39"/>
        <v>0</v>
      </c>
      <c r="BI35" s="22">
        <f t="shared" ca="1" si="40"/>
        <v>0</v>
      </c>
      <c r="BJ35" s="22">
        <f t="shared" ca="1" si="41"/>
        <v>0</v>
      </c>
      <c r="BK35" s="22">
        <f t="shared" ca="1" si="42"/>
        <v>0</v>
      </c>
      <c r="BL35" s="22">
        <f t="shared" ca="1" si="31"/>
        <v>0</v>
      </c>
      <c r="BN35" s="22" t="str" cm="1">
        <f t="array" aca="1" ref="BN35" ca="1">IF(INDEX($A$1:$AL$48,ROW(),BN$16)&gt;0,INDEX($A$1:$AL$48,ROW(),BN$16),"")</f>
        <v/>
      </c>
      <c r="BO35" s="22" t="str" cm="1">
        <f t="array" aca="1" ref="BO35" ca="1">IF(INDEX($A$1:$AL$48,ROW(),BO$16)&gt;0,INDEX($A$1:$AL$48,ROW(),BO$16),"")</f>
        <v/>
      </c>
      <c r="BP35" s="22" t="str" cm="1">
        <f t="array" aca="1" ref="BP35" ca="1">IF(INDEX($A$1:$AL$48,ROW(),BP$16)&gt;0,INDEX($A$1:$AL$48,ROW(),BP$16),"")</f>
        <v/>
      </c>
      <c r="BQ35" s="22" t="str" cm="1">
        <f t="array" aca="1" ref="BQ35" ca="1">IF(INDEX($A$1:$AL$48,ROW(),BQ$16)&gt;0,INDEX($A$1:$AL$48,ROW(),BQ$16),"")</f>
        <v/>
      </c>
      <c r="BR35" s="22" t="str" cm="1">
        <f t="array" aca="1" ref="BR35" ca="1">IF(INDEX($A$1:$AL$48,ROW(),BR$16)&gt;0,INDEX($A$1:$AL$48,ROW(),BR$16),"")</f>
        <v/>
      </c>
      <c r="BS35" s="22" t="str" cm="1">
        <f t="array" aca="1" ref="BS35" ca="1">IF(INDEX($A$1:$AL$48,ROW(),BS$16)&gt;0,INDEX($A$1:$AL$48,ROW(),BS$16),"")</f>
        <v/>
      </c>
      <c r="BT35" s="22" t="str" cm="1">
        <f t="array" aca="1" ref="BT35" ca="1">IF(INDEX($A$1:$AL$48,ROW(),BT$16)&gt;0,INDEX($A$1:$AL$48,ROW(),BT$16),"")</f>
        <v/>
      </c>
      <c r="BU35" s="22" t="str" cm="1">
        <f t="array" aca="1" ref="BU35" ca="1">IF(INDEX($A$1:$AL$48,ROW(),BU$16)&gt;0,INDEX($A$1:$AL$48,ROW(),BU$16),"")</f>
        <v/>
      </c>
      <c r="BV35" s="22" t="str" cm="1">
        <f t="array" aca="1" ref="BV35" ca="1">IF(INDEX($A$1:$AL$48,ROW(),BV$16)&gt;0,INDEX($A$1:$AL$48,ROW(),BV$16),"")</f>
        <v/>
      </c>
      <c r="BW35" s="22" t="str" cm="1">
        <f t="array" aca="1" ref="BW35" ca="1">IF(INDEX($A$1:$AL$48,ROW(),BW$16)&gt;0,INDEX($A$1:$AL$48,ROW(),BW$16),"")</f>
        <v/>
      </c>
      <c r="BX35" s="22" t="str" cm="1">
        <f t="array" aca="1" ref="BX35" ca="1">IF(INDEX($A$1:$AL$48,ROW(),BX$16)&gt;0,INDEX($A$1:$AL$48,ROW(),BX$16),"")</f>
        <v/>
      </c>
      <c r="BY35" s="22" t="str" cm="1">
        <f t="array" aca="1" ref="BY35" ca="1">IF(INDEX($A$1:$AL$48,ROW(),BY$16)&gt;0,INDEX($A$1:$AL$48,ROW(),BY$16),"")</f>
        <v/>
      </c>
      <c r="CA35" s="22" t="str" cm="1">
        <f t="array" aca="1" ref="CA35" ca="1">IF(INDEX($A$1:$AL$48,ROW(),CA$16)&lt;0,INDEX($A$1:$AL$48,ROW(),CA$16),"")</f>
        <v/>
      </c>
      <c r="CB35" s="22" t="str" cm="1">
        <f t="array" aca="1" ref="CB35" ca="1">IF(INDEX($A$1:$AL$48,ROW(),CB$16)&lt;0,INDEX($A$1:$AL$48,ROW(),CB$16),"")</f>
        <v/>
      </c>
      <c r="CC35" s="22" t="str" cm="1">
        <f t="array" aca="1" ref="CC35" ca="1">IF(INDEX($A$1:$AL$48,ROW(),CC$16)&lt;0,INDEX($A$1:$AL$48,ROW(),CC$16),"")</f>
        <v/>
      </c>
      <c r="CD35" s="22" t="str" cm="1">
        <f t="array" aca="1" ref="CD35" ca="1">IF(INDEX($A$1:$AL$48,ROW(),CD$16)&lt;0,INDEX($A$1:$AL$48,ROW(),CD$16),"")</f>
        <v/>
      </c>
      <c r="CE35" s="22" t="str" cm="1">
        <f t="array" aca="1" ref="CE35" ca="1">IF(INDEX($A$1:$AL$48,ROW(),CE$16)&lt;0,INDEX($A$1:$AL$48,ROW(),CE$16),"")</f>
        <v/>
      </c>
      <c r="CF35" s="22" t="str" cm="1">
        <f t="array" aca="1" ref="CF35" ca="1">IF(INDEX($A$1:$AL$48,ROW(),CF$16)&lt;0,INDEX($A$1:$AL$48,ROW(),CF$16),"")</f>
        <v/>
      </c>
      <c r="CG35" s="22" t="str" cm="1">
        <f t="array" aca="1" ref="CG35" ca="1">IF(INDEX($A$1:$AL$48,ROW(),CG$16)&lt;0,INDEX($A$1:$AL$48,ROW(),CG$16),"")</f>
        <v/>
      </c>
      <c r="CH35" s="22" t="str" cm="1">
        <f t="array" aca="1" ref="CH35" ca="1">IF(INDEX($A$1:$AL$48,ROW(),CH$16)&lt;0,INDEX($A$1:$AL$48,ROW(),CH$16),"")</f>
        <v/>
      </c>
      <c r="CI35" s="22" t="str" cm="1">
        <f t="array" aca="1" ref="CI35" ca="1">IF(INDEX($A$1:$AL$48,ROW(),CI$16)&lt;0,INDEX($A$1:$AL$48,ROW(),CI$16),"")</f>
        <v/>
      </c>
      <c r="CJ35" s="22" t="str" cm="1">
        <f t="array" aca="1" ref="CJ35" ca="1">IF(INDEX($A$1:$AL$48,ROW(),CJ$16)&lt;0,INDEX($A$1:$AL$48,ROW(),CJ$16),"")</f>
        <v/>
      </c>
      <c r="CK35" s="22" t="str" cm="1">
        <f t="array" aca="1" ref="CK35" ca="1">IF(INDEX($A$1:$AL$48,ROW(),CK$16)&lt;0,INDEX($A$1:$AL$48,ROW(),CK$16),"")</f>
        <v/>
      </c>
      <c r="CL35" s="22" t="str" cm="1">
        <f t="array" aca="1" ref="CL35" ca="1">IF(INDEX($A$1:$AL$48,ROW(),CL$16)&lt;0,INDEX($A$1:$AL$48,ROW(),CL$16),"")</f>
        <v/>
      </c>
    </row>
    <row r="36" spans="1:90" s="2" customFormat="1" ht="15.75" x14ac:dyDescent="0.4">
      <c r="A36" s="5">
        <v>19</v>
      </c>
      <c r="B36" s="17">
        <f t="shared" ca="1" si="17"/>
        <v>0</v>
      </c>
      <c r="C36" s="18"/>
      <c r="D36" s="26"/>
      <c r="E36" s="23">
        <f ca="1">IF(OR(MONTH(DATE($B$1,E$1,$A36))&lt;&gt;E$1,_xlfn.XLOOKUP(DATE($B$1,E$1,$A36),_syukujitsu[国民の祝日・休日月日],_syukujitsu[国民の祝日・休日名称],"XXX",0,1)&lt;&gt;"XXX",WEEKDAY(DATE($B$1,E$1,$A36),2)&gt;5,_xlfn.XLOOKUP(DATE($B$1,E$1,$A36),_休業日[休場日],_休業日[名称],"XXX",0,1)&lt;&gt;"XXX"),"",SUMIFS(_SBI[受渡金額/決済損益],_SBI[決済日],DATE(デイトレ集計2024!$B$1,デイトレ集計2024!E$1,デイトレ集計2024!$A36),_SBI[取引],"信用返済*"))</f>
        <v>0</v>
      </c>
      <c r="F36" s="18"/>
      <c r="G36" s="26"/>
      <c r="H36" s="23">
        <f ca="1">IF(OR(MONTH(DATE($B$1,H$1,$A36))&lt;&gt;H$1,_xlfn.XLOOKUP(DATE($B$1,H$1,$A36),_syukujitsu[国民の祝日・休日月日],_syukujitsu[国民の祝日・休日名称],"XXX",0,1)&lt;&gt;"XXX",WEEKDAY(DATE($B$1,H$1,$A36),2)&gt;5,_xlfn.XLOOKUP(DATE($B$1,H$1,$A36),_休業日[休場日],_休業日[名称],"XXX",0,1)&lt;&gt;"XXX"),"",SUMIFS(_SBI[受渡金額/決済損益],_SBI[決済日],DATE(デイトレ集計2024!$B$1,デイトレ集計2024!H$1,デイトレ集計2024!$A36),_SBI[取引],"信用返済*"))</f>
        <v>0</v>
      </c>
      <c r="I36" s="18"/>
      <c r="J36" s="26"/>
      <c r="K36" s="23">
        <f ca="1">IF(OR(MONTH(DATE($B$1,K$1,$A36))&lt;&gt;K$1,_xlfn.XLOOKUP(DATE($B$1,K$1,$A36),_syukujitsu[国民の祝日・休日月日],_syukujitsu[国民の祝日・休日名称],"XXX",0,1)&lt;&gt;"XXX",WEEKDAY(DATE($B$1,K$1,$A36),2)&gt;5,_xlfn.XLOOKUP(DATE($B$1,K$1,$A36),_休業日[休場日],_休業日[名称],"XXX",0,1)&lt;&gt;"XXX"),"",SUMIFS(_SBI[受渡金額/決済損益],_SBI[決済日],DATE(デイトレ集計2024!$B$1,デイトレ集計2024!K$1,デイトレ集計2024!$A36),_SBI[取引],"信用返済*"))</f>
        <v>0</v>
      </c>
      <c r="L36" s="18"/>
      <c r="M36" s="26"/>
      <c r="N36" s="23">
        <f ca="1">IF(OR(MONTH(DATE($B$1,N$1,$A36))&lt;&gt;N$1,_xlfn.XLOOKUP(DATE($B$1,N$1,$A36),_syukujitsu[国民の祝日・休日月日],_syukujitsu[国民の祝日・休日名称],"XXX",0,1)&lt;&gt;"XXX",WEEKDAY(DATE($B$1,N$1,$A36),2)&gt;5,_xlfn.XLOOKUP(DATE($B$1,N$1,$A36),_休業日[休場日],_休業日[名称],"XXX",0,1)&lt;&gt;"XXX"),"",SUMIFS(_SBI[受渡金額/決済損益],_SBI[決済日],DATE(デイトレ集計2024!$B$1,デイトレ集計2024!N$1,デイトレ集計2024!$A36),_SBI[取引],"信用返済*"))</f>
        <v>0</v>
      </c>
      <c r="O36" s="18"/>
      <c r="P36" s="26"/>
      <c r="Q36" s="23" t="str">
        <f ca="1">IF(OR(MONTH(DATE($B$1,Q$1,$A36))&lt;&gt;Q$1,_xlfn.XLOOKUP(DATE($B$1,Q$1,$A36),_syukujitsu[国民の祝日・休日月日],_syukujitsu[国民の祝日・休日名称],"XXX",0,1)&lt;&gt;"XXX",WEEKDAY(DATE($B$1,Q$1,$A36),2)&gt;5,_xlfn.XLOOKUP(DATE($B$1,Q$1,$A36),_休業日[休場日],_休業日[名称],"XXX",0,1)&lt;&gt;"XXX"),"",SUMIFS(_SBI[受渡金額/決済損益],_SBI[決済日],DATE(デイトレ集計2024!$B$1,デイトレ集計2024!Q$1,デイトレ集計2024!$A36),_SBI[取引],"信用返済*"))</f>
        <v/>
      </c>
      <c r="R36" s="18"/>
      <c r="S36" s="26"/>
      <c r="T36" s="23">
        <f ca="1">IF(OR(MONTH(DATE($B$1,T$1,$A36))&lt;&gt;T$1,_xlfn.XLOOKUP(DATE($B$1,T$1,$A36),_syukujitsu[国民の祝日・休日月日],_syukujitsu[国民の祝日・休日名称],"XXX",0,1)&lt;&gt;"XXX",WEEKDAY(DATE($B$1,T$1,$A36),2)&gt;5,_xlfn.XLOOKUP(DATE($B$1,T$1,$A36),_休業日[休場日],_休業日[名称],"XXX",0,1)&lt;&gt;"XXX"),"",SUMIFS(_SBI[受渡金額/決済損益],_SBI[決済日],DATE(デイトレ集計2024!$B$1,デイトレ集計2024!T$1,デイトレ集計2024!$A36),_SBI[取引],"信用返済*"))</f>
        <v>0</v>
      </c>
      <c r="U36" s="18"/>
      <c r="V36" s="26"/>
      <c r="W36" s="23">
        <f ca="1">IF(OR(MONTH(DATE($B$1,W$1,$A36))&lt;&gt;W$1,_xlfn.XLOOKUP(DATE($B$1,W$1,$A36),_syukujitsu[国民の祝日・休日月日],_syukujitsu[国民の祝日・休日名称],"XXX",0,1)&lt;&gt;"XXX",WEEKDAY(DATE($B$1,W$1,$A36),2)&gt;5,_xlfn.XLOOKUP(DATE($B$1,W$1,$A36),_休業日[休場日],_休業日[名称],"XXX",0,1)&lt;&gt;"XXX"),"",SUMIFS(_SBI[受渡金額/決済損益],_SBI[決済日],DATE(デイトレ集計2024!$B$1,デイトレ集計2024!W$1,デイトレ集計2024!$A36),_SBI[取引],"信用返済*"))</f>
        <v>0</v>
      </c>
      <c r="X36" s="18"/>
      <c r="Y36" s="26"/>
      <c r="Z36" s="23">
        <f ca="1">IF(OR(MONTH(DATE($B$1,Z$1,$A36))&lt;&gt;Z$1,_xlfn.XLOOKUP(DATE($B$1,Z$1,$A36),_syukujitsu[国民の祝日・休日月日],_syukujitsu[国民の祝日・休日名称],"XXX",0,1)&lt;&gt;"XXX",WEEKDAY(DATE($B$1,Z$1,$A36),2)&gt;5,_xlfn.XLOOKUP(DATE($B$1,Z$1,$A36),_休業日[休場日],_休業日[名称],"XXX",0,1)&lt;&gt;"XXX"),"",SUMIFS(_SBI[受渡金額/決済損益],_SBI[決済日],DATE(デイトレ集計2024!$B$1,デイトレ集計2024!Z$1,デイトレ集計2024!$A36),_SBI[取引],"信用返済*"))</f>
        <v>0</v>
      </c>
      <c r="AA36" s="18"/>
      <c r="AB36" s="26"/>
      <c r="AC36" s="23">
        <f ca="1">IF(OR(MONTH(DATE($B$1,AC$1,$A36))&lt;&gt;AC$1,_xlfn.XLOOKUP(DATE($B$1,AC$1,$A36),_syukujitsu[国民の祝日・休日月日],_syukujitsu[国民の祝日・休日名称],"XXX",0,1)&lt;&gt;"XXX",WEEKDAY(DATE($B$1,AC$1,$A36),2)&gt;5,_xlfn.XLOOKUP(DATE($B$1,AC$1,$A36),_休業日[休場日],_休業日[名称],"XXX",0,1)&lt;&gt;"XXX"),"",SUMIFS(_SBI[受渡金額/決済損益],_SBI[決済日],DATE(デイトレ集計2024!$B$1,デイトレ集計2024!AC$1,デイトレ集計2024!$A36),_SBI[取引],"信用返済*"))</f>
        <v>0</v>
      </c>
      <c r="AD36" s="18"/>
      <c r="AE36" s="26"/>
      <c r="AF36" s="23" t="str">
        <f ca="1">IF(OR(MONTH(DATE($B$1,AF$1,$A36))&lt;&gt;AF$1,_xlfn.XLOOKUP(DATE($B$1,AF$1,$A36),_syukujitsu[国民の祝日・休日月日],_syukujitsu[国民の祝日・休日名称],"XXX",0,1)&lt;&gt;"XXX",WEEKDAY(DATE($B$1,AF$1,$A36),2)&gt;5,_xlfn.XLOOKUP(DATE($B$1,AF$1,$A36),_休業日[休場日],_休業日[名称],"XXX",0,1)&lt;&gt;"XXX"),"",SUMIFS(_SBI[受渡金額/決済損益],_SBI[決済日],DATE(デイトレ集計2024!$B$1,デイトレ集計2024!AF$1,デイトレ集計2024!$A36),_SBI[取引],"信用返済*"))</f>
        <v/>
      </c>
      <c r="AG36" s="18"/>
      <c r="AH36" s="26"/>
      <c r="AI36" s="23">
        <f ca="1">IF(OR(MONTH(DATE($B$1,AI$1,$A36))&lt;&gt;AI$1,_xlfn.XLOOKUP(DATE($B$1,AI$1,$A36),_syukujitsu[国民の祝日・休日月日],_syukujitsu[国民の祝日・休日名称],"XXX",0,1)&lt;&gt;"XXX",WEEKDAY(DATE($B$1,AI$1,$A36),2)&gt;5,_xlfn.XLOOKUP(DATE($B$1,AI$1,$A36),_休業日[休場日],_休業日[名称],"XXX",0,1)&lt;&gt;"XXX"),"",SUMIFS(_SBI[受渡金額/決済損益],_SBI[決済日],DATE(デイトレ集計2024!$B$1,デイトレ集計2024!AI$1,デイトレ集計2024!$A36),_SBI[取引],"信用返済*"))</f>
        <v>0</v>
      </c>
      <c r="AJ36" s="18"/>
      <c r="AK36" s="26"/>
      <c r="AL36" s="26">
        <f ca="1">IF(OR(MONTH(DATE($B$1,AL$1,$A36))&lt;&gt;AL$1,_xlfn.XLOOKUP(DATE($B$1,AL$1,$A36),_syukujitsu[国民の祝日・休日月日],_syukujitsu[国民の祝日・休日名称],"XXX",0,1)&lt;&gt;"XXX",WEEKDAY(DATE($B$1,AL$1,$A36),2)&gt;5,_xlfn.XLOOKUP(DATE($B$1,AL$1,$A36),_休業日[休場日],_休業日[名称],"XXX",0,1)&lt;&gt;"XXX"),"",SUMIFS(_SBI[受渡金額/決済損益],_SBI[決済日],DATE(デイトレ集計2024!$B$1,デイトレ集計2024!AL$1,デイトレ集計2024!$A36),_SBI[取引],"信用返済*"))</f>
        <v>0</v>
      </c>
      <c r="AN36" s="22">
        <f t="shared" ca="1" si="20"/>
        <v>5050000</v>
      </c>
      <c r="AO36" s="22">
        <f t="shared" ca="1" si="21"/>
        <v>5050000</v>
      </c>
      <c r="AP36" s="22">
        <f t="shared" ca="1" si="22"/>
        <v>5050000</v>
      </c>
      <c r="AQ36" s="22">
        <f t="shared" ca="1" si="23"/>
        <v>5050000</v>
      </c>
      <c r="AR36" s="22">
        <f t="shared" ca="1" si="24"/>
        <v>5050000</v>
      </c>
      <c r="AS36" s="22">
        <f t="shared" ca="1" si="25"/>
        <v>5050000</v>
      </c>
      <c r="AT36" s="22">
        <f t="shared" ca="1" si="26"/>
        <v>5050000</v>
      </c>
      <c r="AU36" s="22">
        <f t="shared" ca="1" si="32"/>
        <v>5050000</v>
      </c>
      <c r="AV36" s="22">
        <f t="shared" ca="1" si="27"/>
        <v>5050000</v>
      </c>
      <c r="AW36" s="22">
        <f t="shared" ca="1" si="28"/>
        <v>5050000</v>
      </c>
      <c r="AX36" s="22">
        <f t="shared" ca="1" si="29"/>
        <v>5050000</v>
      </c>
      <c r="AY36" s="22">
        <f t="shared" ca="1" si="30"/>
        <v>5050000</v>
      </c>
      <c r="BA36" s="22">
        <f t="shared" ca="1" si="43"/>
        <v>5050000</v>
      </c>
      <c r="BB36" s="22">
        <f t="shared" ca="1" si="33"/>
        <v>0</v>
      </c>
      <c r="BC36" s="22">
        <f t="shared" ca="1" si="34"/>
        <v>0</v>
      </c>
      <c r="BD36" s="22">
        <f t="shared" ca="1" si="35"/>
        <v>0</v>
      </c>
      <c r="BE36" s="22">
        <f t="shared" ca="1" si="36"/>
        <v>0</v>
      </c>
      <c r="BF36" s="22">
        <f t="shared" ca="1" si="37"/>
        <v>0</v>
      </c>
      <c r="BG36" s="22">
        <f t="shared" ca="1" si="38"/>
        <v>0</v>
      </c>
      <c r="BH36" s="22">
        <f t="shared" ca="1" si="39"/>
        <v>0</v>
      </c>
      <c r="BI36" s="22">
        <f t="shared" ca="1" si="40"/>
        <v>0</v>
      </c>
      <c r="BJ36" s="22">
        <f t="shared" ca="1" si="41"/>
        <v>0</v>
      </c>
      <c r="BK36" s="22">
        <f t="shared" ca="1" si="42"/>
        <v>0</v>
      </c>
      <c r="BL36" s="22">
        <f t="shared" ca="1" si="31"/>
        <v>0</v>
      </c>
      <c r="BN36" s="22" t="str" cm="1">
        <f t="array" aca="1" ref="BN36" ca="1">IF(INDEX($A$1:$AL$48,ROW(),BN$16)&gt;0,INDEX($A$1:$AL$48,ROW(),BN$16),"")</f>
        <v/>
      </c>
      <c r="BO36" s="22" t="str" cm="1">
        <f t="array" aca="1" ref="BO36" ca="1">IF(INDEX($A$1:$AL$48,ROW(),BO$16)&gt;0,INDEX($A$1:$AL$48,ROW(),BO$16),"")</f>
        <v/>
      </c>
      <c r="BP36" s="22" t="str" cm="1">
        <f t="array" aca="1" ref="BP36" ca="1">IF(INDEX($A$1:$AL$48,ROW(),BP$16)&gt;0,INDEX($A$1:$AL$48,ROW(),BP$16),"")</f>
        <v/>
      </c>
      <c r="BQ36" s="22" t="str" cm="1">
        <f t="array" aca="1" ref="BQ36" ca="1">IF(INDEX($A$1:$AL$48,ROW(),BQ$16)&gt;0,INDEX($A$1:$AL$48,ROW(),BQ$16),"")</f>
        <v/>
      </c>
      <c r="BR36" s="22" t="str" cm="1">
        <f t="array" aca="1" ref="BR36" ca="1">IF(INDEX($A$1:$AL$48,ROW(),BR$16)&gt;0,INDEX($A$1:$AL$48,ROW(),BR$16),"")</f>
        <v/>
      </c>
      <c r="BS36" s="22" t="str" cm="1">
        <f t="array" aca="1" ref="BS36" ca="1">IF(INDEX($A$1:$AL$48,ROW(),BS$16)&gt;0,INDEX($A$1:$AL$48,ROW(),BS$16),"")</f>
        <v/>
      </c>
      <c r="BT36" s="22" t="str" cm="1">
        <f t="array" aca="1" ref="BT36" ca="1">IF(INDEX($A$1:$AL$48,ROW(),BT$16)&gt;0,INDEX($A$1:$AL$48,ROW(),BT$16),"")</f>
        <v/>
      </c>
      <c r="BU36" s="22" t="str" cm="1">
        <f t="array" aca="1" ref="BU36" ca="1">IF(INDEX($A$1:$AL$48,ROW(),BU$16)&gt;0,INDEX($A$1:$AL$48,ROW(),BU$16),"")</f>
        <v/>
      </c>
      <c r="BV36" s="22" t="str" cm="1">
        <f t="array" aca="1" ref="BV36" ca="1">IF(INDEX($A$1:$AL$48,ROW(),BV$16)&gt;0,INDEX($A$1:$AL$48,ROW(),BV$16),"")</f>
        <v/>
      </c>
      <c r="BW36" s="22" t="str" cm="1">
        <f t="array" aca="1" ref="BW36" ca="1">IF(INDEX($A$1:$AL$48,ROW(),BW$16)&gt;0,INDEX($A$1:$AL$48,ROW(),BW$16),"")</f>
        <v/>
      </c>
      <c r="BX36" s="22" t="str" cm="1">
        <f t="array" aca="1" ref="BX36" ca="1">IF(INDEX($A$1:$AL$48,ROW(),BX$16)&gt;0,INDEX($A$1:$AL$48,ROW(),BX$16),"")</f>
        <v/>
      </c>
      <c r="BY36" s="22" t="str" cm="1">
        <f t="array" aca="1" ref="BY36" ca="1">IF(INDEX($A$1:$AL$48,ROW(),BY$16)&gt;0,INDEX($A$1:$AL$48,ROW(),BY$16),"")</f>
        <v/>
      </c>
      <c r="CA36" s="22" t="str" cm="1">
        <f t="array" aca="1" ref="CA36" ca="1">IF(INDEX($A$1:$AL$48,ROW(),CA$16)&lt;0,INDEX($A$1:$AL$48,ROW(),CA$16),"")</f>
        <v/>
      </c>
      <c r="CB36" s="22" t="str" cm="1">
        <f t="array" aca="1" ref="CB36" ca="1">IF(INDEX($A$1:$AL$48,ROW(),CB$16)&lt;0,INDEX($A$1:$AL$48,ROW(),CB$16),"")</f>
        <v/>
      </c>
      <c r="CC36" s="22" t="str" cm="1">
        <f t="array" aca="1" ref="CC36" ca="1">IF(INDEX($A$1:$AL$48,ROW(),CC$16)&lt;0,INDEX($A$1:$AL$48,ROW(),CC$16),"")</f>
        <v/>
      </c>
      <c r="CD36" s="22" t="str" cm="1">
        <f t="array" aca="1" ref="CD36" ca="1">IF(INDEX($A$1:$AL$48,ROW(),CD$16)&lt;0,INDEX($A$1:$AL$48,ROW(),CD$16),"")</f>
        <v/>
      </c>
      <c r="CE36" s="22" t="str" cm="1">
        <f t="array" aca="1" ref="CE36" ca="1">IF(INDEX($A$1:$AL$48,ROW(),CE$16)&lt;0,INDEX($A$1:$AL$48,ROW(),CE$16),"")</f>
        <v/>
      </c>
      <c r="CF36" s="22" t="str" cm="1">
        <f t="array" aca="1" ref="CF36" ca="1">IF(INDEX($A$1:$AL$48,ROW(),CF$16)&lt;0,INDEX($A$1:$AL$48,ROW(),CF$16),"")</f>
        <v/>
      </c>
      <c r="CG36" s="22" t="str" cm="1">
        <f t="array" aca="1" ref="CG36" ca="1">IF(INDEX($A$1:$AL$48,ROW(),CG$16)&lt;0,INDEX($A$1:$AL$48,ROW(),CG$16),"")</f>
        <v/>
      </c>
      <c r="CH36" s="22" t="str" cm="1">
        <f t="array" aca="1" ref="CH36" ca="1">IF(INDEX($A$1:$AL$48,ROW(),CH$16)&lt;0,INDEX($A$1:$AL$48,ROW(),CH$16),"")</f>
        <v/>
      </c>
      <c r="CI36" s="22" t="str" cm="1">
        <f t="array" aca="1" ref="CI36" ca="1">IF(INDEX($A$1:$AL$48,ROW(),CI$16)&lt;0,INDEX($A$1:$AL$48,ROW(),CI$16),"")</f>
        <v/>
      </c>
      <c r="CJ36" s="22" t="str" cm="1">
        <f t="array" aca="1" ref="CJ36" ca="1">IF(INDEX($A$1:$AL$48,ROW(),CJ$16)&lt;0,INDEX($A$1:$AL$48,ROW(),CJ$16),"")</f>
        <v/>
      </c>
      <c r="CK36" s="22" t="str" cm="1">
        <f t="array" aca="1" ref="CK36" ca="1">IF(INDEX($A$1:$AL$48,ROW(),CK$16)&lt;0,INDEX($A$1:$AL$48,ROW(),CK$16),"")</f>
        <v/>
      </c>
      <c r="CL36" s="22" t="str" cm="1">
        <f t="array" aca="1" ref="CL36" ca="1">IF(INDEX($A$1:$AL$48,ROW(),CL$16)&lt;0,INDEX($A$1:$AL$48,ROW(),CL$16),"")</f>
        <v/>
      </c>
    </row>
    <row r="37" spans="1:90" s="2" customFormat="1" ht="15.75" x14ac:dyDescent="0.4">
      <c r="A37" s="5">
        <v>20</v>
      </c>
      <c r="B37" s="17">
        <f t="shared" ca="1" si="17"/>
        <v>0</v>
      </c>
      <c r="C37" s="18"/>
      <c r="D37" s="26"/>
      <c r="E37" s="23" t="str">
        <f ca="1">IF(OR(MONTH(DATE($B$1,E$1,$A37))&lt;&gt;E$1,_xlfn.XLOOKUP(DATE($B$1,E$1,$A37),_syukujitsu[国民の祝日・休日月日],_syukujitsu[国民の祝日・休日名称],"XXX",0,1)&lt;&gt;"XXX",WEEKDAY(DATE($B$1,E$1,$A37),2)&gt;5,_xlfn.XLOOKUP(DATE($B$1,E$1,$A37),_休業日[休場日],_休業日[名称],"XXX",0,1)&lt;&gt;"XXX"),"",SUMIFS(_SBI[受渡金額/決済損益],_SBI[決済日],DATE(デイトレ集計2024!$B$1,デイトレ集計2024!E$1,デイトレ集計2024!$A37),_SBI[取引],"信用返済*"))</f>
        <v/>
      </c>
      <c r="F37" s="18"/>
      <c r="G37" s="26"/>
      <c r="H37" s="23">
        <f ca="1">IF(OR(MONTH(DATE($B$1,H$1,$A37))&lt;&gt;H$1,_xlfn.XLOOKUP(DATE($B$1,H$1,$A37),_syukujitsu[国民の祝日・休日月日],_syukujitsu[国民の祝日・休日名称],"XXX",0,1)&lt;&gt;"XXX",WEEKDAY(DATE($B$1,H$1,$A37),2)&gt;5,_xlfn.XLOOKUP(DATE($B$1,H$1,$A37),_休業日[休場日],_休業日[名称],"XXX",0,1)&lt;&gt;"XXX"),"",SUMIFS(_SBI[受渡金額/決済損益],_SBI[決済日],DATE(デイトレ集計2024!$B$1,デイトレ集計2024!H$1,デイトレ集計2024!$A37),_SBI[取引],"信用返済*"))</f>
        <v>0</v>
      </c>
      <c r="I37" s="18"/>
      <c r="J37" s="26"/>
      <c r="K37" s="23" t="str">
        <f ca="1">IF(OR(MONTH(DATE($B$1,K$1,$A37))&lt;&gt;K$1,_xlfn.XLOOKUP(DATE($B$1,K$1,$A37),_syukujitsu[国民の祝日・休日月日],_syukujitsu[国民の祝日・休日名称],"XXX",0,1)&lt;&gt;"XXX",WEEKDAY(DATE($B$1,K$1,$A37),2)&gt;5,_xlfn.XLOOKUP(DATE($B$1,K$1,$A37),_休業日[休場日],_休業日[名称],"XXX",0,1)&lt;&gt;"XXX"),"",SUMIFS(_SBI[受渡金額/決済損益],_SBI[決済日],DATE(デイトレ集計2024!$B$1,デイトレ集計2024!K$1,デイトレ集計2024!$A37),_SBI[取引],"信用返済*"))</f>
        <v/>
      </c>
      <c r="L37" s="18"/>
      <c r="M37" s="26"/>
      <c r="N37" s="23" t="str">
        <f ca="1">IF(OR(MONTH(DATE($B$1,N$1,$A37))&lt;&gt;N$1,_xlfn.XLOOKUP(DATE($B$1,N$1,$A37),_syukujitsu[国民の祝日・休日月日],_syukujitsu[国民の祝日・休日名称],"XXX",0,1)&lt;&gt;"XXX",WEEKDAY(DATE($B$1,N$1,$A37),2)&gt;5,_xlfn.XLOOKUP(DATE($B$1,N$1,$A37),_休業日[休場日],_休業日[名称],"XXX",0,1)&lt;&gt;"XXX"),"",SUMIFS(_SBI[受渡金額/決済損益],_SBI[決済日],DATE(デイトレ集計2024!$B$1,デイトレ集計2024!N$1,デイトレ集計2024!$A37),_SBI[取引],"信用返済*"))</f>
        <v/>
      </c>
      <c r="O37" s="18"/>
      <c r="P37" s="26"/>
      <c r="Q37" s="23">
        <f ca="1">IF(OR(MONTH(DATE($B$1,Q$1,$A37))&lt;&gt;Q$1,_xlfn.XLOOKUP(DATE($B$1,Q$1,$A37),_syukujitsu[国民の祝日・休日月日],_syukujitsu[国民の祝日・休日名称],"XXX",0,1)&lt;&gt;"XXX",WEEKDAY(DATE($B$1,Q$1,$A37),2)&gt;5,_xlfn.XLOOKUP(DATE($B$1,Q$1,$A37),_休業日[休場日],_休業日[名称],"XXX",0,1)&lt;&gt;"XXX"),"",SUMIFS(_SBI[受渡金額/決済損益],_SBI[決済日],DATE(デイトレ集計2024!$B$1,デイトレ集計2024!Q$1,デイトレ集計2024!$A37),_SBI[取引],"信用返済*"))</f>
        <v>0</v>
      </c>
      <c r="R37" s="18"/>
      <c r="S37" s="26"/>
      <c r="T37" s="23">
        <f ca="1">IF(OR(MONTH(DATE($B$1,T$1,$A37))&lt;&gt;T$1,_xlfn.XLOOKUP(DATE($B$1,T$1,$A37),_syukujitsu[国民の祝日・休日月日],_syukujitsu[国民の祝日・休日名称],"XXX",0,1)&lt;&gt;"XXX",WEEKDAY(DATE($B$1,T$1,$A37),2)&gt;5,_xlfn.XLOOKUP(DATE($B$1,T$1,$A37),_休業日[休場日],_休業日[名称],"XXX",0,1)&lt;&gt;"XXX"),"",SUMIFS(_SBI[受渡金額/決済損益],_SBI[決済日],DATE(デイトレ集計2024!$B$1,デイトレ集計2024!T$1,デイトレ集計2024!$A37),_SBI[取引],"信用返済*"))</f>
        <v>0</v>
      </c>
      <c r="U37" s="18"/>
      <c r="V37" s="26"/>
      <c r="W37" s="23" t="str">
        <f ca="1">IF(OR(MONTH(DATE($B$1,W$1,$A37))&lt;&gt;W$1,_xlfn.XLOOKUP(DATE($B$1,W$1,$A37),_syukujitsu[国民の祝日・休日月日],_syukujitsu[国民の祝日・休日名称],"XXX",0,1)&lt;&gt;"XXX",WEEKDAY(DATE($B$1,W$1,$A37),2)&gt;5,_xlfn.XLOOKUP(DATE($B$1,W$1,$A37),_休業日[休場日],_休業日[名称],"XXX",0,1)&lt;&gt;"XXX"),"",SUMIFS(_SBI[受渡金額/決済損益],_SBI[決済日],DATE(デイトレ集計2024!$B$1,デイトレ集計2024!W$1,デイトレ集計2024!$A37),_SBI[取引],"信用返済*"))</f>
        <v/>
      </c>
      <c r="X37" s="18"/>
      <c r="Y37" s="26"/>
      <c r="Z37" s="23">
        <f ca="1">IF(OR(MONTH(DATE($B$1,Z$1,$A37))&lt;&gt;Z$1,_xlfn.XLOOKUP(DATE($B$1,Z$1,$A37),_syukujitsu[国民の祝日・休日月日],_syukujitsu[国民の祝日・休日名称],"XXX",0,1)&lt;&gt;"XXX",WEEKDAY(DATE($B$1,Z$1,$A37),2)&gt;5,_xlfn.XLOOKUP(DATE($B$1,Z$1,$A37),_休業日[休場日],_休業日[名称],"XXX",0,1)&lt;&gt;"XXX"),"",SUMIFS(_SBI[受渡金額/決済損益],_SBI[決済日],DATE(デイトレ集計2024!$B$1,デイトレ集計2024!Z$1,デイトレ集計2024!$A37),_SBI[取引],"信用返済*"))</f>
        <v>0</v>
      </c>
      <c r="AA37" s="18"/>
      <c r="AB37" s="26"/>
      <c r="AC37" s="23">
        <f ca="1">IF(OR(MONTH(DATE($B$1,AC$1,$A37))&lt;&gt;AC$1,_xlfn.XLOOKUP(DATE($B$1,AC$1,$A37),_syukujitsu[国民の祝日・休日月日],_syukujitsu[国民の祝日・休日名称],"XXX",0,1)&lt;&gt;"XXX",WEEKDAY(DATE($B$1,AC$1,$A37),2)&gt;5,_xlfn.XLOOKUP(DATE($B$1,AC$1,$A37),_休業日[休場日],_休業日[名称],"XXX",0,1)&lt;&gt;"XXX"),"",SUMIFS(_SBI[受渡金額/決済損益],_SBI[決済日],DATE(デイトレ集計2024!$B$1,デイトレ集計2024!AC$1,デイトレ集計2024!$A37),_SBI[取引],"信用返済*"))</f>
        <v>0</v>
      </c>
      <c r="AD37" s="18"/>
      <c r="AE37" s="26"/>
      <c r="AF37" s="23" t="str">
        <f ca="1">IF(OR(MONTH(DATE($B$1,AF$1,$A37))&lt;&gt;AF$1,_xlfn.XLOOKUP(DATE($B$1,AF$1,$A37),_syukujitsu[国民の祝日・休日月日],_syukujitsu[国民の祝日・休日名称],"XXX",0,1)&lt;&gt;"XXX",WEEKDAY(DATE($B$1,AF$1,$A37),2)&gt;5,_xlfn.XLOOKUP(DATE($B$1,AF$1,$A37),_休業日[休場日],_休業日[名称],"XXX",0,1)&lt;&gt;"XXX"),"",SUMIFS(_SBI[受渡金額/決済損益],_SBI[決済日],DATE(デイトレ集計2024!$B$1,デイトレ集計2024!AF$1,デイトレ集計2024!$A37),_SBI[取引],"信用返済*"))</f>
        <v/>
      </c>
      <c r="AG37" s="18"/>
      <c r="AH37" s="26"/>
      <c r="AI37" s="23">
        <f ca="1">IF(OR(MONTH(DATE($B$1,AI$1,$A37))&lt;&gt;AI$1,_xlfn.XLOOKUP(DATE($B$1,AI$1,$A37),_syukujitsu[国民の祝日・休日月日],_syukujitsu[国民の祝日・休日名称],"XXX",0,1)&lt;&gt;"XXX",WEEKDAY(DATE($B$1,AI$1,$A37),2)&gt;5,_xlfn.XLOOKUP(DATE($B$1,AI$1,$A37),_休業日[休場日],_休業日[名称],"XXX",0,1)&lt;&gt;"XXX"),"",SUMIFS(_SBI[受渡金額/決済損益],_SBI[決済日],DATE(デイトレ集計2024!$B$1,デイトレ集計2024!AI$1,デイトレ集計2024!$A37),_SBI[取引],"信用返済*"))</f>
        <v>0</v>
      </c>
      <c r="AJ37" s="18"/>
      <c r="AK37" s="26"/>
      <c r="AL37" s="26">
        <f ca="1">IF(OR(MONTH(DATE($B$1,AL$1,$A37))&lt;&gt;AL$1,_xlfn.XLOOKUP(DATE($B$1,AL$1,$A37),_syukujitsu[国民の祝日・休日月日],_syukujitsu[国民の祝日・休日名称],"XXX",0,1)&lt;&gt;"XXX",WEEKDAY(DATE($B$1,AL$1,$A37),2)&gt;5,_xlfn.XLOOKUP(DATE($B$1,AL$1,$A37),_休業日[休場日],_休業日[名称],"XXX",0,1)&lt;&gt;"XXX"),"",SUMIFS(_SBI[受渡金額/決済損益],_SBI[決済日],DATE(デイトレ集計2024!$B$1,デイトレ集計2024!AL$1,デイトレ集計2024!$A37),_SBI[取引],"信用返済*"))</f>
        <v>0</v>
      </c>
      <c r="AN37" s="22">
        <f t="shared" ca="1" si="20"/>
        <v>5050000</v>
      </c>
      <c r="AO37" s="22">
        <f t="shared" ca="1" si="21"/>
        <v>5050000</v>
      </c>
      <c r="AP37" s="22">
        <f t="shared" ca="1" si="22"/>
        <v>5050000</v>
      </c>
      <c r="AQ37" s="22">
        <f t="shared" ca="1" si="23"/>
        <v>5050000</v>
      </c>
      <c r="AR37" s="22">
        <f t="shared" ca="1" si="24"/>
        <v>5050000</v>
      </c>
      <c r="AS37" s="22">
        <f t="shared" ca="1" si="25"/>
        <v>5050000</v>
      </c>
      <c r="AT37" s="22">
        <f t="shared" ca="1" si="26"/>
        <v>5050000</v>
      </c>
      <c r="AU37" s="22">
        <f t="shared" ca="1" si="32"/>
        <v>5050000</v>
      </c>
      <c r="AV37" s="22">
        <f t="shared" ca="1" si="27"/>
        <v>5050000</v>
      </c>
      <c r="AW37" s="22">
        <f t="shared" ca="1" si="28"/>
        <v>5050000</v>
      </c>
      <c r="AX37" s="22">
        <f t="shared" ca="1" si="29"/>
        <v>5050000</v>
      </c>
      <c r="AY37" s="22">
        <f t="shared" ca="1" si="30"/>
        <v>5050000</v>
      </c>
      <c r="BA37" s="22">
        <f t="shared" ca="1" si="43"/>
        <v>5050000</v>
      </c>
      <c r="BB37" s="22">
        <f t="shared" ca="1" si="33"/>
        <v>0</v>
      </c>
      <c r="BC37" s="22">
        <f t="shared" ca="1" si="34"/>
        <v>0</v>
      </c>
      <c r="BD37" s="22">
        <f t="shared" ca="1" si="35"/>
        <v>0</v>
      </c>
      <c r="BE37" s="22">
        <f t="shared" ca="1" si="36"/>
        <v>0</v>
      </c>
      <c r="BF37" s="22">
        <f t="shared" ca="1" si="37"/>
        <v>0</v>
      </c>
      <c r="BG37" s="22">
        <f t="shared" ca="1" si="38"/>
        <v>0</v>
      </c>
      <c r="BH37" s="22">
        <f t="shared" ca="1" si="39"/>
        <v>0</v>
      </c>
      <c r="BI37" s="22">
        <f t="shared" ca="1" si="40"/>
        <v>0</v>
      </c>
      <c r="BJ37" s="22">
        <f t="shared" ca="1" si="41"/>
        <v>0</v>
      </c>
      <c r="BK37" s="22">
        <f t="shared" ca="1" si="42"/>
        <v>0</v>
      </c>
      <c r="BL37" s="22">
        <f t="shared" ca="1" si="31"/>
        <v>0</v>
      </c>
      <c r="BN37" s="22" t="str" cm="1">
        <f t="array" aca="1" ref="BN37" ca="1">IF(INDEX($A$1:$AL$48,ROW(),BN$16)&gt;0,INDEX($A$1:$AL$48,ROW(),BN$16),"")</f>
        <v/>
      </c>
      <c r="BO37" s="22" t="str" cm="1">
        <f t="array" aca="1" ref="BO37" ca="1">IF(INDEX($A$1:$AL$48,ROW(),BO$16)&gt;0,INDEX($A$1:$AL$48,ROW(),BO$16),"")</f>
        <v/>
      </c>
      <c r="BP37" s="22" t="str" cm="1">
        <f t="array" aca="1" ref="BP37" ca="1">IF(INDEX($A$1:$AL$48,ROW(),BP$16)&gt;0,INDEX($A$1:$AL$48,ROW(),BP$16),"")</f>
        <v/>
      </c>
      <c r="BQ37" s="22" t="str" cm="1">
        <f t="array" aca="1" ref="BQ37" ca="1">IF(INDEX($A$1:$AL$48,ROW(),BQ$16)&gt;0,INDEX($A$1:$AL$48,ROW(),BQ$16),"")</f>
        <v/>
      </c>
      <c r="BR37" s="22" t="str" cm="1">
        <f t="array" aca="1" ref="BR37" ca="1">IF(INDEX($A$1:$AL$48,ROW(),BR$16)&gt;0,INDEX($A$1:$AL$48,ROW(),BR$16),"")</f>
        <v/>
      </c>
      <c r="BS37" s="22" t="str" cm="1">
        <f t="array" aca="1" ref="BS37" ca="1">IF(INDEX($A$1:$AL$48,ROW(),BS$16)&gt;0,INDEX($A$1:$AL$48,ROW(),BS$16),"")</f>
        <v/>
      </c>
      <c r="BT37" s="22" t="str" cm="1">
        <f t="array" aca="1" ref="BT37" ca="1">IF(INDEX($A$1:$AL$48,ROW(),BT$16)&gt;0,INDEX($A$1:$AL$48,ROW(),BT$16),"")</f>
        <v/>
      </c>
      <c r="BU37" s="22" t="str" cm="1">
        <f t="array" aca="1" ref="BU37" ca="1">IF(INDEX($A$1:$AL$48,ROW(),BU$16)&gt;0,INDEX($A$1:$AL$48,ROW(),BU$16),"")</f>
        <v/>
      </c>
      <c r="BV37" s="22" t="str" cm="1">
        <f t="array" aca="1" ref="BV37" ca="1">IF(INDEX($A$1:$AL$48,ROW(),BV$16)&gt;0,INDEX($A$1:$AL$48,ROW(),BV$16),"")</f>
        <v/>
      </c>
      <c r="BW37" s="22" t="str" cm="1">
        <f t="array" aca="1" ref="BW37" ca="1">IF(INDEX($A$1:$AL$48,ROW(),BW$16)&gt;0,INDEX($A$1:$AL$48,ROW(),BW$16),"")</f>
        <v/>
      </c>
      <c r="BX37" s="22" t="str" cm="1">
        <f t="array" aca="1" ref="BX37" ca="1">IF(INDEX($A$1:$AL$48,ROW(),BX$16)&gt;0,INDEX($A$1:$AL$48,ROW(),BX$16),"")</f>
        <v/>
      </c>
      <c r="BY37" s="22" t="str" cm="1">
        <f t="array" aca="1" ref="BY37" ca="1">IF(INDEX($A$1:$AL$48,ROW(),BY$16)&gt;0,INDEX($A$1:$AL$48,ROW(),BY$16),"")</f>
        <v/>
      </c>
      <c r="CA37" s="22" t="str" cm="1">
        <f t="array" aca="1" ref="CA37" ca="1">IF(INDEX($A$1:$AL$48,ROW(),CA$16)&lt;0,INDEX($A$1:$AL$48,ROW(),CA$16),"")</f>
        <v/>
      </c>
      <c r="CB37" s="22" t="str" cm="1">
        <f t="array" aca="1" ref="CB37" ca="1">IF(INDEX($A$1:$AL$48,ROW(),CB$16)&lt;0,INDEX($A$1:$AL$48,ROW(),CB$16),"")</f>
        <v/>
      </c>
      <c r="CC37" s="22" t="str" cm="1">
        <f t="array" aca="1" ref="CC37" ca="1">IF(INDEX($A$1:$AL$48,ROW(),CC$16)&lt;0,INDEX($A$1:$AL$48,ROW(),CC$16),"")</f>
        <v/>
      </c>
      <c r="CD37" s="22" t="str" cm="1">
        <f t="array" aca="1" ref="CD37" ca="1">IF(INDEX($A$1:$AL$48,ROW(),CD$16)&lt;0,INDEX($A$1:$AL$48,ROW(),CD$16),"")</f>
        <v/>
      </c>
      <c r="CE37" s="22" t="str" cm="1">
        <f t="array" aca="1" ref="CE37" ca="1">IF(INDEX($A$1:$AL$48,ROW(),CE$16)&lt;0,INDEX($A$1:$AL$48,ROW(),CE$16),"")</f>
        <v/>
      </c>
      <c r="CF37" s="22" t="str" cm="1">
        <f t="array" aca="1" ref="CF37" ca="1">IF(INDEX($A$1:$AL$48,ROW(),CF$16)&lt;0,INDEX($A$1:$AL$48,ROW(),CF$16),"")</f>
        <v/>
      </c>
      <c r="CG37" s="22" t="str" cm="1">
        <f t="array" aca="1" ref="CG37" ca="1">IF(INDEX($A$1:$AL$48,ROW(),CG$16)&lt;0,INDEX($A$1:$AL$48,ROW(),CG$16),"")</f>
        <v/>
      </c>
      <c r="CH37" s="22" t="str" cm="1">
        <f t="array" aca="1" ref="CH37" ca="1">IF(INDEX($A$1:$AL$48,ROW(),CH$16)&lt;0,INDEX($A$1:$AL$48,ROW(),CH$16),"")</f>
        <v/>
      </c>
      <c r="CI37" s="22" t="str" cm="1">
        <f t="array" aca="1" ref="CI37" ca="1">IF(INDEX($A$1:$AL$48,ROW(),CI$16)&lt;0,INDEX($A$1:$AL$48,ROW(),CI$16),"")</f>
        <v/>
      </c>
      <c r="CJ37" s="22" t="str" cm="1">
        <f t="array" aca="1" ref="CJ37" ca="1">IF(INDEX($A$1:$AL$48,ROW(),CJ$16)&lt;0,INDEX($A$1:$AL$48,ROW(),CJ$16),"")</f>
        <v/>
      </c>
      <c r="CK37" s="22" t="str" cm="1">
        <f t="array" aca="1" ref="CK37" ca="1">IF(INDEX($A$1:$AL$48,ROW(),CK$16)&lt;0,INDEX($A$1:$AL$48,ROW(),CK$16),"")</f>
        <v/>
      </c>
      <c r="CL37" s="22" t="str" cm="1">
        <f t="array" aca="1" ref="CL37" ca="1">IF(INDEX($A$1:$AL$48,ROW(),CL$16)&lt;0,INDEX($A$1:$AL$48,ROW(),CL$16),"")</f>
        <v/>
      </c>
    </row>
    <row r="38" spans="1:90" s="2" customFormat="1" ht="15.75" x14ac:dyDescent="0.4">
      <c r="A38" s="5">
        <v>21</v>
      </c>
      <c r="B38" s="17">
        <f t="shared" ca="1" si="17"/>
        <v>0</v>
      </c>
      <c r="C38" s="18"/>
      <c r="D38" s="26"/>
      <c r="E38" s="23" t="str">
        <f ca="1">IF(OR(MONTH(DATE($B$1,E$1,$A38))&lt;&gt;E$1,_xlfn.XLOOKUP(DATE($B$1,E$1,$A38),_syukujitsu[国民の祝日・休日月日],_syukujitsu[国民の祝日・休日名称],"XXX",0,1)&lt;&gt;"XXX",WEEKDAY(DATE($B$1,E$1,$A38),2)&gt;5,_xlfn.XLOOKUP(DATE($B$1,E$1,$A38),_休業日[休場日],_休業日[名称],"XXX",0,1)&lt;&gt;"XXX"),"",SUMIFS(_SBI[受渡金額/決済損益],_SBI[決済日],DATE(デイトレ集計2024!$B$1,デイトレ集計2024!E$1,デイトレ集計2024!$A38),_SBI[取引],"信用返済*"))</f>
        <v/>
      </c>
      <c r="F38" s="18"/>
      <c r="G38" s="26"/>
      <c r="H38" s="23">
        <f ca="1">IF(OR(MONTH(DATE($B$1,H$1,$A38))&lt;&gt;H$1,_xlfn.XLOOKUP(DATE($B$1,H$1,$A38),_syukujitsu[国民の祝日・休日月日],_syukujitsu[国民の祝日・休日名称],"XXX",0,1)&lt;&gt;"XXX",WEEKDAY(DATE($B$1,H$1,$A38),2)&gt;5,_xlfn.XLOOKUP(DATE($B$1,H$1,$A38),_休業日[休場日],_休業日[名称],"XXX",0,1)&lt;&gt;"XXX"),"",SUMIFS(_SBI[受渡金額/決済損益],_SBI[決済日],DATE(デイトレ集計2024!$B$1,デイトレ集計2024!H$1,デイトレ集計2024!$A38),_SBI[取引],"信用返済*"))</f>
        <v>0</v>
      </c>
      <c r="I38" s="18"/>
      <c r="J38" s="26"/>
      <c r="K38" s="23">
        <f ca="1">IF(OR(MONTH(DATE($B$1,K$1,$A38))&lt;&gt;K$1,_xlfn.XLOOKUP(DATE($B$1,K$1,$A38),_syukujitsu[国民の祝日・休日月日],_syukujitsu[国民の祝日・休日名称],"XXX",0,1)&lt;&gt;"XXX",WEEKDAY(DATE($B$1,K$1,$A38),2)&gt;5,_xlfn.XLOOKUP(DATE($B$1,K$1,$A38),_休業日[休場日],_休業日[名称],"XXX",0,1)&lt;&gt;"XXX"),"",SUMIFS(_SBI[受渡金額/決済損益],_SBI[決済日],DATE(デイトレ集計2024!$B$1,デイトレ集計2024!K$1,デイトレ集計2024!$A38),_SBI[取引],"信用返済*"))</f>
        <v>0</v>
      </c>
      <c r="L38" s="18"/>
      <c r="M38" s="26"/>
      <c r="N38" s="23" t="str">
        <f ca="1">IF(OR(MONTH(DATE($B$1,N$1,$A38))&lt;&gt;N$1,_xlfn.XLOOKUP(DATE($B$1,N$1,$A38),_syukujitsu[国民の祝日・休日月日],_syukujitsu[国民の祝日・休日名称],"XXX",0,1)&lt;&gt;"XXX",WEEKDAY(DATE($B$1,N$1,$A38),2)&gt;5,_xlfn.XLOOKUP(DATE($B$1,N$1,$A38),_休業日[休場日],_休業日[名称],"XXX",0,1)&lt;&gt;"XXX"),"",SUMIFS(_SBI[受渡金額/決済損益],_SBI[決済日],DATE(デイトレ集計2024!$B$1,デイトレ集計2024!N$1,デイトレ集計2024!$A38),_SBI[取引],"信用返済*"))</f>
        <v/>
      </c>
      <c r="O38" s="18"/>
      <c r="P38" s="26"/>
      <c r="Q38" s="23">
        <f ca="1">IF(OR(MONTH(DATE($B$1,Q$1,$A38))&lt;&gt;Q$1,_xlfn.XLOOKUP(DATE($B$1,Q$1,$A38),_syukujitsu[国民の祝日・休日月日],_syukujitsu[国民の祝日・休日名称],"XXX",0,1)&lt;&gt;"XXX",WEEKDAY(DATE($B$1,Q$1,$A38),2)&gt;5,_xlfn.XLOOKUP(DATE($B$1,Q$1,$A38),_休業日[休場日],_休業日[名称],"XXX",0,1)&lt;&gt;"XXX"),"",SUMIFS(_SBI[受渡金額/決済損益],_SBI[決済日],DATE(デイトレ集計2024!$B$1,デイトレ集計2024!Q$1,デイトレ集計2024!$A38),_SBI[取引],"信用返済*"))</f>
        <v>0</v>
      </c>
      <c r="R38" s="18"/>
      <c r="S38" s="26"/>
      <c r="T38" s="23">
        <f ca="1">IF(OR(MONTH(DATE($B$1,T$1,$A38))&lt;&gt;T$1,_xlfn.XLOOKUP(DATE($B$1,T$1,$A38),_syukujitsu[国民の祝日・休日月日],_syukujitsu[国民の祝日・休日名称],"XXX",0,1)&lt;&gt;"XXX",WEEKDAY(DATE($B$1,T$1,$A38),2)&gt;5,_xlfn.XLOOKUP(DATE($B$1,T$1,$A38),_休業日[休場日],_休業日[名称],"XXX",0,1)&lt;&gt;"XXX"),"",SUMIFS(_SBI[受渡金額/決済損益],_SBI[決済日],DATE(デイトレ集計2024!$B$1,デイトレ集計2024!T$1,デイトレ集計2024!$A38),_SBI[取引],"信用返済*"))</f>
        <v>0</v>
      </c>
      <c r="U38" s="18"/>
      <c r="V38" s="26"/>
      <c r="W38" s="23" t="str">
        <f ca="1">IF(OR(MONTH(DATE($B$1,W$1,$A38))&lt;&gt;W$1,_xlfn.XLOOKUP(DATE($B$1,W$1,$A38),_syukujitsu[国民の祝日・休日月日],_syukujitsu[国民の祝日・休日名称],"XXX",0,1)&lt;&gt;"XXX",WEEKDAY(DATE($B$1,W$1,$A38),2)&gt;5,_xlfn.XLOOKUP(DATE($B$1,W$1,$A38),_休業日[休場日],_休業日[名称],"XXX",0,1)&lt;&gt;"XXX"),"",SUMIFS(_SBI[受渡金額/決済損益],_SBI[決済日],DATE(デイトレ集計2024!$B$1,デイトレ集計2024!W$1,デイトレ集計2024!$A38),_SBI[取引],"信用返済*"))</f>
        <v/>
      </c>
      <c r="X38" s="18"/>
      <c r="Y38" s="26"/>
      <c r="Z38" s="23">
        <f ca="1">IF(OR(MONTH(DATE($B$1,Z$1,$A38))&lt;&gt;Z$1,_xlfn.XLOOKUP(DATE($B$1,Z$1,$A38),_syukujitsu[国民の祝日・休日月日],_syukujitsu[国民の祝日・休日名称],"XXX",0,1)&lt;&gt;"XXX",WEEKDAY(DATE($B$1,Z$1,$A38),2)&gt;5,_xlfn.XLOOKUP(DATE($B$1,Z$1,$A38),_休業日[休場日],_休業日[名称],"XXX",0,1)&lt;&gt;"XXX"),"",SUMIFS(_SBI[受渡金額/決済損益],_SBI[決済日],DATE(デイトレ集計2024!$B$1,デイトレ集計2024!Z$1,デイトレ集計2024!$A38),_SBI[取引],"信用返済*"))</f>
        <v>0</v>
      </c>
      <c r="AA38" s="18"/>
      <c r="AB38" s="26"/>
      <c r="AC38" s="23" t="str">
        <f ca="1">IF(OR(MONTH(DATE($B$1,AC$1,$A38))&lt;&gt;AC$1,_xlfn.XLOOKUP(DATE($B$1,AC$1,$A38),_syukujitsu[国民の祝日・休日月日],_syukujitsu[国民の祝日・休日名称],"XXX",0,1)&lt;&gt;"XXX",WEEKDAY(DATE($B$1,AC$1,$A38),2)&gt;5,_xlfn.XLOOKUP(DATE($B$1,AC$1,$A38),_休業日[休場日],_休業日[名称],"XXX",0,1)&lt;&gt;"XXX"),"",SUMIFS(_SBI[受渡金額/決済損益],_SBI[決済日],DATE(デイトレ集計2024!$B$1,デイトレ集計2024!AC$1,デイトレ集計2024!$A38),_SBI[取引],"信用返済*"))</f>
        <v/>
      </c>
      <c r="AD38" s="18"/>
      <c r="AE38" s="26"/>
      <c r="AF38" s="23">
        <f ca="1">IF(OR(MONTH(DATE($B$1,AF$1,$A38))&lt;&gt;AF$1,_xlfn.XLOOKUP(DATE($B$1,AF$1,$A38),_syukujitsu[国民の祝日・休日月日],_syukujitsu[国民の祝日・休日名称],"XXX",0,1)&lt;&gt;"XXX",WEEKDAY(DATE($B$1,AF$1,$A38),2)&gt;5,_xlfn.XLOOKUP(DATE($B$1,AF$1,$A38),_休業日[休場日],_休業日[名称],"XXX",0,1)&lt;&gt;"XXX"),"",SUMIFS(_SBI[受渡金額/決済損益],_SBI[決済日],DATE(デイトレ集計2024!$B$1,デイトレ集計2024!AF$1,デイトレ集計2024!$A38),_SBI[取引],"信用返済*"))</f>
        <v>0</v>
      </c>
      <c r="AG38" s="18"/>
      <c r="AH38" s="26"/>
      <c r="AI38" s="23">
        <f ca="1">IF(OR(MONTH(DATE($B$1,AI$1,$A38))&lt;&gt;AI$1,_xlfn.XLOOKUP(DATE($B$1,AI$1,$A38),_syukujitsu[国民の祝日・休日月日],_syukujitsu[国民の祝日・休日名称],"XXX",0,1)&lt;&gt;"XXX",WEEKDAY(DATE($B$1,AI$1,$A38),2)&gt;5,_xlfn.XLOOKUP(DATE($B$1,AI$1,$A38),_休業日[休場日],_休業日[名称],"XXX",0,1)&lt;&gt;"XXX"),"",SUMIFS(_SBI[受渡金額/決済損益],_SBI[決済日],DATE(デイトレ集計2024!$B$1,デイトレ集計2024!AI$1,デイトレ集計2024!$A38),_SBI[取引],"信用返済*"))</f>
        <v>0</v>
      </c>
      <c r="AJ38" s="18"/>
      <c r="AK38" s="26"/>
      <c r="AL38" s="26" t="str">
        <f ca="1">IF(OR(MONTH(DATE($B$1,AL$1,$A38))&lt;&gt;AL$1,_xlfn.XLOOKUP(DATE($B$1,AL$1,$A38),_syukujitsu[国民の祝日・休日月日],_syukujitsu[国民の祝日・休日名称],"XXX",0,1)&lt;&gt;"XXX",WEEKDAY(DATE($B$1,AL$1,$A38),2)&gt;5,_xlfn.XLOOKUP(DATE($B$1,AL$1,$A38),_休業日[休場日],_休業日[名称],"XXX",0,1)&lt;&gt;"XXX"),"",SUMIFS(_SBI[受渡金額/決済損益],_SBI[決済日],DATE(デイトレ集計2024!$B$1,デイトレ集計2024!AL$1,デイトレ集計2024!$A38),_SBI[取引],"信用返済*"))</f>
        <v/>
      </c>
      <c r="AN38" s="22">
        <f t="shared" ca="1" si="20"/>
        <v>5050000</v>
      </c>
      <c r="AO38" s="22">
        <f t="shared" ca="1" si="21"/>
        <v>5050000</v>
      </c>
      <c r="AP38" s="22">
        <f t="shared" ca="1" si="22"/>
        <v>5050000</v>
      </c>
      <c r="AQ38" s="22">
        <f t="shared" ca="1" si="23"/>
        <v>5050000</v>
      </c>
      <c r="AR38" s="22">
        <f t="shared" ca="1" si="24"/>
        <v>5050000</v>
      </c>
      <c r="AS38" s="22">
        <f t="shared" ca="1" si="25"/>
        <v>5050000</v>
      </c>
      <c r="AT38" s="22">
        <f t="shared" ca="1" si="26"/>
        <v>5050000</v>
      </c>
      <c r="AU38" s="22">
        <f t="shared" ca="1" si="32"/>
        <v>5050000</v>
      </c>
      <c r="AV38" s="22">
        <f t="shared" ca="1" si="27"/>
        <v>5050000</v>
      </c>
      <c r="AW38" s="22">
        <f t="shared" ca="1" si="28"/>
        <v>5050000</v>
      </c>
      <c r="AX38" s="22">
        <f t="shared" ca="1" si="29"/>
        <v>5050000</v>
      </c>
      <c r="AY38" s="22">
        <f t="shared" ca="1" si="30"/>
        <v>5050000</v>
      </c>
      <c r="BA38" s="22">
        <f t="shared" ca="1" si="43"/>
        <v>5050000</v>
      </c>
      <c r="BB38" s="22">
        <f t="shared" ca="1" si="33"/>
        <v>0</v>
      </c>
      <c r="BC38" s="22">
        <f t="shared" ca="1" si="34"/>
        <v>0</v>
      </c>
      <c r="BD38" s="22">
        <f t="shared" ca="1" si="35"/>
        <v>0</v>
      </c>
      <c r="BE38" s="22">
        <f t="shared" ca="1" si="36"/>
        <v>0</v>
      </c>
      <c r="BF38" s="22">
        <f t="shared" ca="1" si="37"/>
        <v>0</v>
      </c>
      <c r="BG38" s="22">
        <f t="shared" ca="1" si="38"/>
        <v>0</v>
      </c>
      <c r="BH38" s="22">
        <f t="shared" ca="1" si="39"/>
        <v>0</v>
      </c>
      <c r="BI38" s="22">
        <f t="shared" ca="1" si="40"/>
        <v>0</v>
      </c>
      <c r="BJ38" s="22">
        <f t="shared" ca="1" si="41"/>
        <v>0</v>
      </c>
      <c r="BK38" s="22">
        <f t="shared" ca="1" si="42"/>
        <v>0</v>
      </c>
      <c r="BL38" s="22">
        <f t="shared" ca="1" si="31"/>
        <v>0</v>
      </c>
      <c r="BN38" s="22" t="str" cm="1">
        <f t="array" aca="1" ref="BN38" ca="1">IF(INDEX($A$1:$AL$48,ROW(),BN$16)&gt;0,INDEX($A$1:$AL$48,ROW(),BN$16),"")</f>
        <v/>
      </c>
      <c r="BO38" s="22" t="str" cm="1">
        <f t="array" aca="1" ref="BO38" ca="1">IF(INDEX($A$1:$AL$48,ROW(),BO$16)&gt;0,INDEX($A$1:$AL$48,ROW(),BO$16),"")</f>
        <v/>
      </c>
      <c r="BP38" s="22" t="str" cm="1">
        <f t="array" aca="1" ref="BP38" ca="1">IF(INDEX($A$1:$AL$48,ROW(),BP$16)&gt;0,INDEX($A$1:$AL$48,ROW(),BP$16),"")</f>
        <v/>
      </c>
      <c r="BQ38" s="22" t="str" cm="1">
        <f t="array" aca="1" ref="BQ38" ca="1">IF(INDEX($A$1:$AL$48,ROW(),BQ$16)&gt;0,INDEX($A$1:$AL$48,ROW(),BQ$16),"")</f>
        <v/>
      </c>
      <c r="BR38" s="22" t="str" cm="1">
        <f t="array" aca="1" ref="BR38" ca="1">IF(INDEX($A$1:$AL$48,ROW(),BR$16)&gt;0,INDEX($A$1:$AL$48,ROW(),BR$16),"")</f>
        <v/>
      </c>
      <c r="BS38" s="22" t="str" cm="1">
        <f t="array" aca="1" ref="BS38" ca="1">IF(INDEX($A$1:$AL$48,ROW(),BS$16)&gt;0,INDEX($A$1:$AL$48,ROW(),BS$16),"")</f>
        <v/>
      </c>
      <c r="BT38" s="22" t="str" cm="1">
        <f t="array" aca="1" ref="BT38" ca="1">IF(INDEX($A$1:$AL$48,ROW(),BT$16)&gt;0,INDEX($A$1:$AL$48,ROW(),BT$16),"")</f>
        <v/>
      </c>
      <c r="BU38" s="22" t="str" cm="1">
        <f t="array" aca="1" ref="BU38" ca="1">IF(INDEX($A$1:$AL$48,ROW(),BU$16)&gt;0,INDEX($A$1:$AL$48,ROW(),BU$16),"")</f>
        <v/>
      </c>
      <c r="BV38" s="22" t="str" cm="1">
        <f t="array" aca="1" ref="BV38" ca="1">IF(INDEX($A$1:$AL$48,ROW(),BV$16)&gt;0,INDEX($A$1:$AL$48,ROW(),BV$16),"")</f>
        <v/>
      </c>
      <c r="BW38" s="22" t="str" cm="1">
        <f t="array" aca="1" ref="BW38" ca="1">IF(INDEX($A$1:$AL$48,ROW(),BW$16)&gt;0,INDEX($A$1:$AL$48,ROW(),BW$16),"")</f>
        <v/>
      </c>
      <c r="BX38" s="22" t="str" cm="1">
        <f t="array" aca="1" ref="BX38" ca="1">IF(INDEX($A$1:$AL$48,ROW(),BX$16)&gt;0,INDEX($A$1:$AL$48,ROW(),BX$16),"")</f>
        <v/>
      </c>
      <c r="BY38" s="22" t="str" cm="1">
        <f t="array" aca="1" ref="BY38" ca="1">IF(INDEX($A$1:$AL$48,ROW(),BY$16)&gt;0,INDEX($A$1:$AL$48,ROW(),BY$16),"")</f>
        <v/>
      </c>
      <c r="CA38" s="22" t="str" cm="1">
        <f t="array" aca="1" ref="CA38" ca="1">IF(INDEX($A$1:$AL$48,ROW(),CA$16)&lt;0,INDEX($A$1:$AL$48,ROW(),CA$16),"")</f>
        <v/>
      </c>
      <c r="CB38" s="22" t="str" cm="1">
        <f t="array" aca="1" ref="CB38" ca="1">IF(INDEX($A$1:$AL$48,ROW(),CB$16)&lt;0,INDEX($A$1:$AL$48,ROW(),CB$16),"")</f>
        <v/>
      </c>
      <c r="CC38" s="22" t="str" cm="1">
        <f t="array" aca="1" ref="CC38" ca="1">IF(INDEX($A$1:$AL$48,ROW(),CC$16)&lt;0,INDEX($A$1:$AL$48,ROW(),CC$16),"")</f>
        <v/>
      </c>
      <c r="CD38" s="22" t="str" cm="1">
        <f t="array" aca="1" ref="CD38" ca="1">IF(INDEX($A$1:$AL$48,ROW(),CD$16)&lt;0,INDEX($A$1:$AL$48,ROW(),CD$16),"")</f>
        <v/>
      </c>
      <c r="CE38" s="22" t="str" cm="1">
        <f t="array" aca="1" ref="CE38" ca="1">IF(INDEX($A$1:$AL$48,ROW(),CE$16)&lt;0,INDEX($A$1:$AL$48,ROW(),CE$16),"")</f>
        <v/>
      </c>
      <c r="CF38" s="22" t="str" cm="1">
        <f t="array" aca="1" ref="CF38" ca="1">IF(INDEX($A$1:$AL$48,ROW(),CF$16)&lt;0,INDEX($A$1:$AL$48,ROW(),CF$16),"")</f>
        <v/>
      </c>
      <c r="CG38" s="22" t="str" cm="1">
        <f t="array" aca="1" ref="CG38" ca="1">IF(INDEX($A$1:$AL$48,ROW(),CG$16)&lt;0,INDEX($A$1:$AL$48,ROW(),CG$16),"")</f>
        <v/>
      </c>
      <c r="CH38" s="22" t="str" cm="1">
        <f t="array" aca="1" ref="CH38" ca="1">IF(INDEX($A$1:$AL$48,ROW(),CH$16)&lt;0,INDEX($A$1:$AL$48,ROW(),CH$16),"")</f>
        <v/>
      </c>
      <c r="CI38" s="22" t="str" cm="1">
        <f t="array" aca="1" ref="CI38" ca="1">IF(INDEX($A$1:$AL$48,ROW(),CI$16)&lt;0,INDEX($A$1:$AL$48,ROW(),CI$16),"")</f>
        <v/>
      </c>
      <c r="CJ38" s="22" t="str" cm="1">
        <f t="array" aca="1" ref="CJ38" ca="1">IF(INDEX($A$1:$AL$48,ROW(),CJ$16)&lt;0,INDEX($A$1:$AL$48,ROW(),CJ$16),"")</f>
        <v/>
      </c>
      <c r="CK38" s="22" t="str" cm="1">
        <f t="array" aca="1" ref="CK38" ca="1">IF(INDEX($A$1:$AL$48,ROW(),CK$16)&lt;0,INDEX($A$1:$AL$48,ROW(),CK$16),"")</f>
        <v/>
      </c>
      <c r="CL38" s="22" t="str" cm="1">
        <f t="array" aca="1" ref="CL38" ca="1">IF(INDEX($A$1:$AL$48,ROW(),CL$16)&lt;0,INDEX($A$1:$AL$48,ROW(),CL$16),"")</f>
        <v/>
      </c>
    </row>
    <row r="39" spans="1:90" s="2" customFormat="1" ht="15.75" x14ac:dyDescent="0.4">
      <c r="A39" s="5">
        <v>22</v>
      </c>
      <c r="B39" s="17">
        <f t="shared" ca="1" si="17"/>
        <v>0</v>
      </c>
      <c r="C39" s="18"/>
      <c r="D39" s="26"/>
      <c r="E39" s="23">
        <f ca="1">IF(OR(MONTH(DATE($B$1,E$1,$A39))&lt;&gt;E$1,_xlfn.XLOOKUP(DATE($B$1,E$1,$A39),_syukujitsu[国民の祝日・休日月日],_syukujitsu[国民の祝日・休日名称],"XXX",0,1)&lt;&gt;"XXX",WEEKDAY(DATE($B$1,E$1,$A39),2)&gt;5,_xlfn.XLOOKUP(DATE($B$1,E$1,$A39),_休業日[休場日],_休業日[名称],"XXX",0,1)&lt;&gt;"XXX"),"",SUMIFS(_SBI[受渡金額/決済損益],_SBI[決済日],DATE(デイトレ集計2024!$B$1,デイトレ集計2024!E$1,デイトレ集計2024!$A39),_SBI[取引],"信用返済*"))</f>
        <v>0</v>
      </c>
      <c r="F39" s="18"/>
      <c r="G39" s="26"/>
      <c r="H39" s="23">
        <f ca="1">IF(OR(MONTH(DATE($B$1,H$1,$A39))&lt;&gt;H$1,_xlfn.XLOOKUP(DATE($B$1,H$1,$A39),_syukujitsu[国民の祝日・休日月日],_syukujitsu[国民の祝日・休日名称],"XXX",0,1)&lt;&gt;"XXX",WEEKDAY(DATE($B$1,H$1,$A39),2)&gt;5,_xlfn.XLOOKUP(DATE($B$1,H$1,$A39),_休業日[休場日],_休業日[名称],"XXX",0,1)&lt;&gt;"XXX"),"",SUMIFS(_SBI[受渡金額/決済損益],_SBI[決済日],DATE(デイトレ集計2024!$B$1,デイトレ集計2024!H$1,デイトレ集計2024!$A39),_SBI[取引],"信用返済*"))</f>
        <v>0</v>
      </c>
      <c r="I39" s="18"/>
      <c r="J39" s="26"/>
      <c r="K39" s="23">
        <f ca="1">IF(OR(MONTH(DATE($B$1,K$1,$A39))&lt;&gt;K$1,_xlfn.XLOOKUP(DATE($B$1,K$1,$A39),_syukujitsu[国民の祝日・休日月日],_syukujitsu[国民の祝日・休日名称],"XXX",0,1)&lt;&gt;"XXX",WEEKDAY(DATE($B$1,K$1,$A39),2)&gt;5,_xlfn.XLOOKUP(DATE($B$1,K$1,$A39),_休業日[休場日],_休業日[名称],"XXX",0,1)&lt;&gt;"XXX"),"",SUMIFS(_SBI[受渡金額/決済損益],_SBI[決済日],DATE(デイトレ集計2024!$B$1,デイトレ集計2024!K$1,デイトレ集計2024!$A39),_SBI[取引],"信用返済*"))</f>
        <v>0</v>
      </c>
      <c r="L39" s="18"/>
      <c r="M39" s="26"/>
      <c r="N39" s="23">
        <f ca="1">IF(OR(MONTH(DATE($B$1,N$1,$A39))&lt;&gt;N$1,_xlfn.XLOOKUP(DATE($B$1,N$1,$A39),_syukujitsu[国民の祝日・休日月日],_syukujitsu[国民の祝日・休日名称],"XXX",0,1)&lt;&gt;"XXX",WEEKDAY(DATE($B$1,N$1,$A39),2)&gt;5,_xlfn.XLOOKUP(DATE($B$1,N$1,$A39),_休業日[休場日],_休業日[名称],"XXX",0,1)&lt;&gt;"XXX"),"",SUMIFS(_SBI[受渡金額/決済損益],_SBI[決済日],DATE(デイトレ集計2024!$B$1,デイトレ集計2024!N$1,デイトレ集計2024!$A39),_SBI[取引],"信用返済*"))</f>
        <v>0</v>
      </c>
      <c r="O39" s="18"/>
      <c r="P39" s="26"/>
      <c r="Q39" s="23">
        <f ca="1">IF(OR(MONTH(DATE($B$1,Q$1,$A39))&lt;&gt;Q$1,_xlfn.XLOOKUP(DATE($B$1,Q$1,$A39),_syukujitsu[国民の祝日・休日月日],_syukujitsu[国民の祝日・休日名称],"XXX",0,1)&lt;&gt;"XXX",WEEKDAY(DATE($B$1,Q$1,$A39),2)&gt;5,_xlfn.XLOOKUP(DATE($B$1,Q$1,$A39),_休業日[休場日],_休業日[名称],"XXX",0,1)&lt;&gt;"XXX"),"",SUMIFS(_SBI[受渡金額/決済損益],_SBI[決済日],DATE(デイトレ集計2024!$B$1,デイトレ集計2024!Q$1,デイトレ集計2024!$A39),_SBI[取引],"信用返済*"))</f>
        <v>0</v>
      </c>
      <c r="R39" s="18"/>
      <c r="S39" s="26"/>
      <c r="T39" s="23" t="str">
        <f ca="1">IF(OR(MONTH(DATE($B$1,T$1,$A39))&lt;&gt;T$1,_xlfn.XLOOKUP(DATE($B$1,T$1,$A39),_syukujitsu[国民の祝日・休日月日],_syukujitsu[国民の祝日・休日名称],"XXX",0,1)&lt;&gt;"XXX",WEEKDAY(DATE($B$1,T$1,$A39),2)&gt;5,_xlfn.XLOOKUP(DATE($B$1,T$1,$A39),_休業日[休場日],_休業日[名称],"XXX",0,1)&lt;&gt;"XXX"),"",SUMIFS(_SBI[受渡金額/決済損益],_SBI[決済日],DATE(デイトレ集計2024!$B$1,デイトレ集計2024!T$1,デイトレ集計2024!$A39),_SBI[取引],"信用返済*"))</f>
        <v/>
      </c>
      <c r="U39" s="18"/>
      <c r="V39" s="26"/>
      <c r="W39" s="23">
        <f ca="1">IF(OR(MONTH(DATE($B$1,W$1,$A39))&lt;&gt;W$1,_xlfn.XLOOKUP(DATE($B$1,W$1,$A39),_syukujitsu[国民の祝日・休日月日],_syukujitsu[国民の祝日・休日名称],"XXX",0,1)&lt;&gt;"XXX",WEEKDAY(DATE($B$1,W$1,$A39),2)&gt;5,_xlfn.XLOOKUP(DATE($B$1,W$1,$A39),_休業日[休場日],_休業日[名称],"XXX",0,1)&lt;&gt;"XXX"),"",SUMIFS(_SBI[受渡金額/決済損益],_SBI[決済日],DATE(デイトレ集計2024!$B$1,デイトレ集計2024!W$1,デイトレ集計2024!$A39),_SBI[取引],"信用返済*"))</f>
        <v>0</v>
      </c>
      <c r="X39" s="18"/>
      <c r="Y39" s="26"/>
      <c r="Z39" s="23">
        <f ca="1">IF(OR(MONTH(DATE($B$1,Z$1,$A39))&lt;&gt;Z$1,_xlfn.XLOOKUP(DATE($B$1,Z$1,$A39),_syukujitsu[国民の祝日・休日月日],_syukujitsu[国民の祝日・休日名称],"XXX",0,1)&lt;&gt;"XXX",WEEKDAY(DATE($B$1,Z$1,$A39),2)&gt;5,_xlfn.XLOOKUP(DATE($B$1,Z$1,$A39),_休業日[休場日],_休業日[名称],"XXX",0,1)&lt;&gt;"XXX"),"",SUMIFS(_SBI[受渡金額/決済損益],_SBI[決済日],DATE(デイトレ集計2024!$B$1,デイトレ集計2024!Z$1,デイトレ集計2024!$A39),_SBI[取引],"信用返済*"))</f>
        <v>0</v>
      </c>
      <c r="AA39" s="18"/>
      <c r="AB39" s="26"/>
      <c r="AC39" s="23" t="str">
        <f ca="1">IF(OR(MONTH(DATE($B$1,AC$1,$A39))&lt;&gt;AC$1,_xlfn.XLOOKUP(DATE($B$1,AC$1,$A39),_syukujitsu[国民の祝日・休日月日],_syukujitsu[国民の祝日・休日名称],"XXX",0,1)&lt;&gt;"XXX",WEEKDAY(DATE($B$1,AC$1,$A39),2)&gt;5,_xlfn.XLOOKUP(DATE($B$1,AC$1,$A39),_休業日[休場日],_休業日[名称],"XXX",0,1)&lt;&gt;"XXX"),"",SUMIFS(_SBI[受渡金額/決済損益],_SBI[決済日],DATE(デイトレ集計2024!$B$1,デイトレ集計2024!AC$1,デイトレ集計2024!$A39),_SBI[取引],"信用返済*"))</f>
        <v/>
      </c>
      <c r="AD39" s="18"/>
      <c r="AE39" s="26"/>
      <c r="AF39" s="23">
        <f ca="1">IF(OR(MONTH(DATE($B$1,AF$1,$A39))&lt;&gt;AF$1,_xlfn.XLOOKUP(DATE($B$1,AF$1,$A39),_syukujitsu[国民の祝日・休日月日],_syukujitsu[国民の祝日・休日名称],"XXX",0,1)&lt;&gt;"XXX",WEEKDAY(DATE($B$1,AF$1,$A39),2)&gt;5,_xlfn.XLOOKUP(DATE($B$1,AF$1,$A39),_休業日[休場日],_休業日[名称],"XXX",0,1)&lt;&gt;"XXX"),"",SUMIFS(_SBI[受渡金額/決済損益],_SBI[決済日],DATE(デイトレ集計2024!$B$1,デイトレ集計2024!AF$1,デイトレ集計2024!$A39),_SBI[取引],"信用返済*"))</f>
        <v>0</v>
      </c>
      <c r="AG39" s="18"/>
      <c r="AH39" s="26"/>
      <c r="AI39" s="23">
        <f ca="1">IF(OR(MONTH(DATE($B$1,AI$1,$A39))&lt;&gt;AI$1,_xlfn.XLOOKUP(DATE($B$1,AI$1,$A39),_syukujitsu[国民の祝日・休日月日],_syukujitsu[国民の祝日・休日名称],"XXX",0,1)&lt;&gt;"XXX",WEEKDAY(DATE($B$1,AI$1,$A39),2)&gt;5,_xlfn.XLOOKUP(DATE($B$1,AI$1,$A39),_休業日[休場日],_休業日[名称],"XXX",0,1)&lt;&gt;"XXX"),"",SUMIFS(_SBI[受渡金額/決済損益],_SBI[決済日],DATE(デイトレ集計2024!$B$1,デイトレ集計2024!AI$1,デイトレ集計2024!$A39),_SBI[取引],"信用返済*"))</f>
        <v>0</v>
      </c>
      <c r="AJ39" s="18"/>
      <c r="AK39" s="26"/>
      <c r="AL39" s="26" t="str">
        <f ca="1">IF(OR(MONTH(DATE($B$1,AL$1,$A39))&lt;&gt;AL$1,_xlfn.XLOOKUP(DATE($B$1,AL$1,$A39),_syukujitsu[国民の祝日・休日月日],_syukujitsu[国民の祝日・休日名称],"XXX",0,1)&lt;&gt;"XXX",WEEKDAY(DATE($B$1,AL$1,$A39),2)&gt;5,_xlfn.XLOOKUP(DATE($B$1,AL$1,$A39),_休業日[休場日],_休業日[名称],"XXX",0,1)&lt;&gt;"XXX"),"",SUMIFS(_SBI[受渡金額/決済損益],_SBI[決済日],DATE(デイトレ集計2024!$B$1,デイトレ集計2024!AL$1,デイトレ集計2024!$A39),_SBI[取引],"信用返済*"))</f>
        <v/>
      </c>
      <c r="AN39" s="22">
        <f t="shared" ca="1" si="20"/>
        <v>5050000</v>
      </c>
      <c r="AO39" s="22">
        <f t="shared" ca="1" si="21"/>
        <v>5050000</v>
      </c>
      <c r="AP39" s="22">
        <f t="shared" ca="1" si="22"/>
        <v>5050000</v>
      </c>
      <c r="AQ39" s="22">
        <f t="shared" ca="1" si="23"/>
        <v>5050000</v>
      </c>
      <c r="AR39" s="22">
        <f t="shared" ca="1" si="24"/>
        <v>5050000</v>
      </c>
      <c r="AS39" s="22">
        <f t="shared" ca="1" si="25"/>
        <v>5050000</v>
      </c>
      <c r="AT39" s="22">
        <f t="shared" ca="1" si="26"/>
        <v>5050000</v>
      </c>
      <c r="AU39" s="22">
        <f t="shared" ca="1" si="32"/>
        <v>5050000</v>
      </c>
      <c r="AV39" s="22">
        <f t="shared" ca="1" si="27"/>
        <v>5050000</v>
      </c>
      <c r="AW39" s="22">
        <f t="shared" ca="1" si="28"/>
        <v>5050000</v>
      </c>
      <c r="AX39" s="22">
        <f t="shared" ca="1" si="29"/>
        <v>5050000</v>
      </c>
      <c r="AY39" s="22">
        <f t="shared" ca="1" si="30"/>
        <v>5050000</v>
      </c>
      <c r="BA39" s="22">
        <f t="shared" ca="1" si="43"/>
        <v>5050000</v>
      </c>
      <c r="BB39" s="22">
        <f t="shared" ca="1" si="33"/>
        <v>0</v>
      </c>
      <c r="BC39" s="22">
        <f t="shared" ca="1" si="34"/>
        <v>0</v>
      </c>
      <c r="BD39" s="22">
        <f t="shared" ca="1" si="35"/>
        <v>0</v>
      </c>
      <c r="BE39" s="22">
        <f t="shared" ca="1" si="36"/>
        <v>0</v>
      </c>
      <c r="BF39" s="22">
        <f t="shared" ca="1" si="37"/>
        <v>0</v>
      </c>
      <c r="BG39" s="22">
        <f t="shared" ca="1" si="38"/>
        <v>0</v>
      </c>
      <c r="BH39" s="22">
        <f t="shared" ca="1" si="39"/>
        <v>0</v>
      </c>
      <c r="BI39" s="22">
        <f t="shared" ca="1" si="40"/>
        <v>0</v>
      </c>
      <c r="BJ39" s="22">
        <f t="shared" ca="1" si="41"/>
        <v>0</v>
      </c>
      <c r="BK39" s="22">
        <f t="shared" ca="1" si="42"/>
        <v>0</v>
      </c>
      <c r="BL39" s="22">
        <f t="shared" ca="1" si="31"/>
        <v>0</v>
      </c>
      <c r="BN39" s="22" t="str" cm="1">
        <f t="array" aca="1" ref="BN39" ca="1">IF(INDEX($A$1:$AL$48,ROW(),BN$16)&gt;0,INDEX($A$1:$AL$48,ROW(),BN$16),"")</f>
        <v/>
      </c>
      <c r="BO39" s="22" t="str" cm="1">
        <f t="array" aca="1" ref="BO39" ca="1">IF(INDEX($A$1:$AL$48,ROW(),BO$16)&gt;0,INDEX($A$1:$AL$48,ROW(),BO$16),"")</f>
        <v/>
      </c>
      <c r="BP39" s="22" t="str" cm="1">
        <f t="array" aca="1" ref="BP39" ca="1">IF(INDEX($A$1:$AL$48,ROW(),BP$16)&gt;0,INDEX($A$1:$AL$48,ROW(),BP$16),"")</f>
        <v/>
      </c>
      <c r="BQ39" s="22" t="str" cm="1">
        <f t="array" aca="1" ref="BQ39" ca="1">IF(INDEX($A$1:$AL$48,ROW(),BQ$16)&gt;0,INDEX($A$1:$AL$48,ROW(),BQ$16),"")</f>
        <v/>
      </c>
      <c r="BR39" s="22" t="str" cm="1">
        <f t="array" aca="1" ref="BR39" ca="1">IF(INDEX($A$1:$AL$48,ROW(),BR$16)&gt;0,INDEX($A$1:$AL$48,ROW(),BR$16),"")</f>
        <v/>
      </c>
      <c r="BS39" s="22" t="str" cm="1">
        <f t="array" aca="1" ref="BS39" ca="1">IF(INDEX($A$1:$AL$48,ROW(),BS$16)&gt;0,INDEX($A$1:$AL$48,ROW(),BS$16),"")</f>
        <v/>
      </c>
      <c r="BT39" s="22" t="str" cm="1">
        <f t="array" aca="1" ref="BT39" ca="1">IF(INDEX($A$1:$AL$48,ROW(),BT$16)&gt;0,INDEX($A$1:$AL$48,ROW(),BT$16),"")</f>
        <v/>
      </c>
      <c r="BU39" s="22" t="str" cm="1">
        <f t="array" aca="1" ref="BU39" ca="1">IF(INDEX($A$1:$AL$48,ROW(),BU$16)&gt;0,INDEX($A$1:$AL$48,ROW(),BU$16),"")</f>
        <v/>
      </c>
      <c r="BV39" s="22" t="str" cm="1">
        <f t="array" aca="1" ref="BV39" ca="1">IF(INDEX($A$1:$AL$48,ROW(),BV$16)&gt;0,INDEX($A$1:$AL$48,ROW(),BV$16),"")</f>
        <v/>
      </c>
      <c r="BW39" s="22" t="str" cm="1">
        <f t="array" aca="1" ref="BW39" ca="1">IF(INDEX($A$1:$AL$48,ROW(),BW$16)&gt;0,INDEX($A$1:$AL$48,ROW(),BW$16),"")</f>
        <v/>
      </c>
      <c r="BX39" s="22" t="str" cm="1">
        <f t="array" aca="1" ref="BX39" ca="1">IF(INDEX($A$1:$AL$48,ROW(),BX$16)&gt;0,INDEX($A$1:$AL$48,ROW(),BX$16),"")</f>
        <v/>
      </c>
      <c r="BY39" s="22" t="str" cm="1">
        <f t="array" aca="1" ref="BY39" ca="1">IF(INDEX($A$1:$AL$48,ROW(),BY$16)&gt;0,INDEX($A$1:$AL$48,ROW(),BY$16),"")</f>
        <v/>
      </c>
      <c r="CA39" s="22" t="str" cm="1">
        <f t="array" aca="1" ref="CA39" ca="1">IF(INDEX($A$1:$AL$48,ROW(),CA$16)&lt;0,INDEX($A$1:$AL$48,ROW(),CA$16),"")</f>
        <v/>
      </c>
      <c r="CB39" s="22" t="str" cm="1">
        <f t="array" aca="1" ref="CB39" ca="1">IF(INDEX($A$1:$AL$48,ROW(),CB$16)&lt;0,INDEX($A$1:$AL$48,ROW(),CB$16),"")</f>
        <v/>
      </c>
      <c r="CC39" s="22" t="str" cm="1">
        <f t="array" aca="1" ref="CC39" ca="1">IF(INDEX($A$1:$AL$48,ROW(),CC$16)&lt;0,INDEX($A$1:$AL$48,ROW(),CC$16),"")</f>
        <v/>
      </c>
      <c r="CD39" s="22" t="str" cm="1">
        <f t="array" aca="1" ref="CD39" ca="1">IF(INDEX($A$1:$AL$48,ROW(),CD$16)&lt;0,INDEX($A$1:$AL$48,ROW(),CD$16),"")</f>
        <v/>
      </c>
      <c r="CE39" s="22" t="str" cm="1">
        <f t="array" aca="1" ref="CE39" ca="1">IF(INDEX($A$1:$AL$48,ROW(),CE$16)&lt;0,INDEX($A$1:$AL$48,ROW(),CE$16),"")</f>
        <v/>
      </c>
      <c r="CF39" s="22" t="str" cm="1">
        <f t="array" aca="1" ref="CF39" ca="1">IF(INDEX($A$1:$AL$48,ROW(),CF$16)&lt;0,INDEX($A$1:$AL$48,ROW(),CF$16),"")</f>
        <v/>
      </c>
      <c r="CG39" s="22" t="str" cm="1">
        <f t="array" aca="1" ref="CG39" ca="1">IF(INDEX($A$1:$AL$48,ROW(),CG$16)&lt;0,INDEX($A$1:$AL$48,ROW(),CG$16),"")</f>
        <v/>
      </c>
      <c r="CH39" s="22" t="str" cm="1">
        <f t="array" aca="1" ref="CH39" ca="1">IF(INDEX($A$1:$AL$48,ROW(),CH$16)&lt;0,INDEX($A$1:$AL$48,ROW(),CH$16),"")</f>
        <v/>
      </c>
      <c r="CI39" s="22" t="str" cm="1">
        <f t="array" aca="1" ref="CI39" ca="1">IF(INDEX($A$1:$AL$48,ROW(),CI$16)&lt;0,INDEX($A$1:$AL$48,ROW(),CI$16),"")</f>
        <v/>
      </c>
      <c r="CJ39" s="22" t="str" cm="1">
        <f t="array" aca="1" ref="CJ39" ca="1">IF(INDEX($A$1:$AL$48,ROW(),CJ$16)&lt;0,INDEX($A$1:$AL$48,ROW(),CJ$16),"")</f>
        <v/>
      </c>
      <c r="CK39" s="22" t="str" cm="1">
        <f t="array" aca="1" ref="CK39" ca="1">IF(INDEX($A$1:$AL$48,ROW(),CK$16)&lt;0,INDEX($A$1:$AL$48,ROW(),CK$16),"")</f>
        <v/>
      </c>
      <c r="CL39" s="22" t="str" cm="1">
        <f t="array" aca="1" ref="CL39" ca="1">IF(INDEX($A$1:$AL$48,ROW(),CL$16)&lt;0,INDEX($A$1:$AL$48,ROW(),CL$16),"")</f>
        <v/>
      </c>
    </row>
    <row r="40" spans="1:90" s="2" customFormat="1" ht="15.75" x14ac:dyDescent="0.4">
      <c r="A40" s="5">
        <v>23</v>
      </c>
      <c r="B40" s="17">
        <f t="shared" ca="1" si="17"/>
        <v>0</v>
      </c>
      <c r="C40" s="18"/>
      <c r="D40" s="26"/>
      <c r="E40" s="23">
        <f ca="1">IF(OR(MONTH(DATE($B$1,E$1,$A40))&lt;&gt;E$1,_xlfn.XLOOKUP(DATE($B$1,E$1,$A40),_syukujitsu[国民の祝日・休日月日],_syukujitsu[国民の祝日・休日名称],"XXX",0,1)&lt;&gt;"XXX",WEEKDAY(DATE($B$1,E$1,$A40),2)&gt;5,_xlfn.XLOOKUP(DATE($B$1,E$1,$A40),_休業日[休場日],_休業日[名称],"XXX",0,1)&lt;&gt;"XXX"),"",SUMIFS(_SBI[受渡金額/決済損益],_SBI[決済日],DATE(デイトレ集計2024!$B$1,デイトレ集計2024!E$1,デイトレ集計2024!$A40),_SBI[取引],"信用返済*"))</f>
        <v>0</v>
      </c>
      <c r="F40" s="18"/>
      <c r="G40" s="26"/>
      <c r="H40" s="23" t="str">
        <f ca="1">IF(OR(MONTH(DATE($B$1,H$1,$A40))&lt;&gt;H$1,_xlfn.XLOOKUP(DATE($B$1,H$1,$A40),_syukujitsu[国民の祝日・休日月日],_syukujitsu[国民の祝日・休日名称],"XXX",0,1)&lt;&gt;"XXX",WEEKDAY(DATE($B$1,H$1,$A40),2)&gt;5,_xlfn.XLOOKUP(DATE($B$1,H$1,$A40),_休業日[休場日],_休業日[名称],"XXX",0,1)&lt;&gt;"XXX"),"",SUMIFS(_SBI[受渡金額/決済損益],_SBI[決済日],DATE(デイトレ集計2024!$B$1,デイトレ集計2024!H$1,デイトレ集計2024!$A40),_SBI[取引],"信用返済*"))</f>
        <v/>
      </c>
      <c r="I40" s="18"/>
      <c r="J40" s="26"/>
      <c r="K40" s="23" t="str">
        <f ca="1">IF(OR(MONTH(DATE($B$1,K$1,$A40))&lt;&gt;K$1,_xlfn.XLOOKUP(DATE($B$1,K$1,$A40),_syukujitsu[国民の祝日・休日月日],_syukujitsu[国民の祝日・休日名称],"XXX",0,1)&lt;&gt;"XXX",WEEKDAY(DATE($B$1,K$1,$A40),2)&gt;5,_xlfn.XLOOKUP(DATE($B$1,K$1,$A40),_休業日[休場日],_休業日[名称],"XXX",0,1)&lt;&gt;"XXX"),"",SUMIFS(_SBI[受渡金額/決済損益],_SBI[決済日],DATE(デイトレ集計2024!$B$1,デイトレ集計2024!K$1,デイトレ集計2024!$A40),_SBI[取引],"信用返済*"))</f>
        <v/>
      </c>
      <c r="L40" s="18"/>
      <c r="M40" s="26"/>
      <c r="N40" s="23">
        <f ca="1">IF(OR(MONTH(DATE($B$1,N$1,$A40))&lt;&gt;N$1,_xlfn.XLOOKUP(DATE($B$1,N$1,$A40),_syukujitsu[国民の祝日・休日月日],_syukujitsu[国民の祝日・休日名称],"XXX",0,1)&lt;&gt;"XXX",WEEKDAY(DATE($B$1,N$1,$A40),2)&gt;5,_xlfn.XLOOKUP(DATE($B$1,N$1,$A40),_休業日[休場日],_休業日[名称],"XXX",0,1)&lt;&gt;"XXX"),"",SUMIFS(_SBI[受渡金額/決済損益],_SBI[決済日],DATE(デイトレ集計2024!$B$1,デイトレ集計2024!N$1,デイトレ集計2024!$A40),_SBI[取引],"信用返済*"))</f>
        <v>0</v>
      </c>
      <c r="O40" s="18"/>
      <c r="P40" s="26"/>
      <c r="Q40" s="23">
        <f ca="1">IF(OR(MONTH(DATE($B$1,Q$1,$A40))&lt;&gt;Q$1,_xlfn.XLOOKUP(DATE($B$1,Q$1,$A40),_syukujitsu[国民の祝日・休日月日],_syukujitsu[国民の祝日・休日名称],"XXX",0,1)&lt;&gt;"XXX",WEEKDAY(DATE($B$1,Q$1,$A40),2)&gt;5,_xlfn.XLOOKUP(DATE($B$1,Q$1,$A40),_休業日[休場日],_休業日[名称],"XXX",0,1)&lt;&gt;"XXX"),"",SUMIFS(_SBI[受渡金額/決済損益],_SBI[決済日],DATE(デイトレ集計2024!$B$1,デイトレ集計2024!Q$1,デイトレ集計2024!$A40),_SBI[取引],"信用返済*"))</f>
        <v>0</v>
      </c>
      <c r="R40" s="18"/>
      <c r="S40" s="26"/>
      <c r="T40" s="23" t="str">
        <f ca="1">IF(OR(MONTH(DATE($B$1,T$1,$A40))&lt;&gt;T$1,_xlfn.XLOOKUP(DATE($B$1,T$1,$A40),_syukujitsu[国民の祝日・休日月日],_syukujitsu[国民の祝日・休日名称],"XXX",0,1)&lt;&gt;"XXX",WEEKDAY(DATE($B$1,T$1,$A40),2)&gt;5,_xlfn.XLOOKUP(DATE($B$1,T$1,$A40),_休業日[休場日],_休業日[名称],"XXX",0,1)&lt;&gt;"XXX"),"",SUMIFS(_SBI[受渡金額/決済損益],_SBI[決済日],DATE(デイトレ集計2024!$B$1,デイトレ集計2024!T$1,デイトレ集計2024!$A40),_SBI[取引],"信用返済*"))</f>
        <v/>
      </c>
      <c r="U40" s="18"/>
      <c r="V40" s="26"/>
      <c r="W40" s="23">
        <f ca="1">IF(OR(MONTH(DATE($B$1,W$1,$A40))&lt;&gt;W$1,_xlfn.XLOOKUP(DATE($B$1,W$1,$A40),_syukujitsu[国民の祝日・休日月日],_syukujitsu[国民の祝日・休日名称],"XXX",0,1)&lt;&gt;"XXX",WEEKDAY(DATE($B$1,W$1,$A40),2)&gt;5,_xlfn.XLOOKUP(DATE($B$1,W$1,$A40),_休業日[休場日],_休業日[名称],"XXX",0,1)&lt;&gt;"XXX"),"",SUMIFS(_SBI[受渡金額/決済損益],_SBI[決済日],DATE(デイトレ集計2024!$B$1,デイトレ集計2024!W$1,デイトレ集計2024!$A40),_SBI[取引],"信用返済*"))</f>
        <v>0</v>
      </c>
      <c r="X40" s="18"/>
      <c r="Y40" s="26"/>
      <c r="Z40" s="23">
        <f ca="1">IF(OR(MONTH(DATE($B$1,Z$1,$A40))&lt;&gt;Z$1,_xlfn.XLOOKUP(DATE($B$1,Z$1,$A40),_syukujitsu[国民の祝日・休日月日],_syukujitsu[国民の祝日・休日名称],"XXX",0,1)&lt;&gt;"XXX",WEEKDAY(DATE($B$1,Z$1,$A40),2)&gt;5,_xlfn.XLOOKUP(DATE($B$1,Z$1,$A40),_休業日[休場日],_休業日[名称],"XXX",0,1)&lt;&gt;"XXX"),"",SUMIFS(_SBI[受渡金額/決済損益],_SBI[決済日],DATE(デイトレ集計2024!$B$1,デイトレ集計2024!Z$1,デイトレ集計2024!$A40),_SBI[取引],"信用返済*"))</f>
        <v>0</v>
      </c>
      <c r="AA40" s="18"/>
      <c r="AB40" s="26"/>
      <c r="AC40" s="23" t="str">
        <f ca="1">IF(OR(MONTH(DATE($B$1,AC$1,$A40))&lt;&gt;AC$1,_xlfn.XLOOKUP(DATE($B$1,AC$1,$A40),_syukujitsu[国民の祝日・休日月日],_syukujitsu[国民の祝日・休日名称],"XXX",0,1)&lt;&gt;"XXX",WEEKDAY(DATE($B$1,AC$1,$A40),2)&gt;5,_xlfn.XLOOKUP(DATE($B$1,AC$1,$A40),_休業日[休場日],_休業日[名称],"XXX",0,1)&lt;&gt;"XXX"),"",SUMIFS(_SBI[受渡金額/決済損益],_SBI[決済日],DATE(デイトレ集計2024!$B$1,デイトレ集計2024!AC$1,デイトレ集計2024!$A40),_SBI[取引],"信用返済*"))</f>
        <v/>
      </c>
      <c r="AD40" s="18"/>
      <c r="AE40" s="26"/>
      <c r="AF40" s="23">
        <f ca="1">IF(OR(MONTH(DATE($B$1,AF$1,$A40))&lt;&gt;AF$1,_xlfn.XLOOKUP(DATE($B$1,AF$1,$A40),_syukujitsu[国民の祝日・休日月日],_syukujitsu[国民の祝日・休日名称],"XXX",0,1)&lt;&gt;"XXX",WEEKDAY(DATE($B$1,AF$1,$A40),2)&gt;5,_xlfn.XLOOKUP(DATE($B$1,AF$1,$A40),_休業日[休場日],_休業日[名称],"XXX",0,1)&lt;&gt;"XXX"),"",SUMIFS(_SBI[受渡金額/決済損益],_SBI[決済日],DATE(デイトレ集計2024!$B$1,デイトレ集計2024!AF$1,デイトレ集計2024!$A40),_SBI[取引],"信用返済*"))</f>
        <v>0</v>
      </c>
      <c r="AG40" s="18"/>
      <c r="AH40" s="26"/>
      <c r="AI40" s="23" t="str">
        <f ca="1">IF(OR(MONTH(DATE($B$1,AI$1,$A40))&lt;&gt;AI$1,_xlfn.XLOOKUP(DATE($B$1,AI$1,$A40),_syukujitsu[国民の祝日・休日月日],_syukujitsu[国民の祝日・休日名称],"XXX",0,1)&lt;&gt;"XXX",WEEKDAY(DATE($B$1,AI$1,$A40),2)&gt;5,_xlfn.XLOOKUP(DATE($B$1,AI$1,$A40),_休業日[休場日],_休業日[名称],"XXX",0,1)&lt;&gt;"XXX"),"",SUMIFS(_SBI[受渡金額/決済損益],_SBI[決済日],DATE(デイトレ集計2024!$B$1,デイトレ集計2024!AI$1,デイトレ集計2024!$A40),_SBI[取引],"信用返済*"))</f>
        <v/>
      </c>
      <c r="AJ40" s="18"/>
      <c r="AK40" s="26"/>
      <c r="AL40" s="26">
        <f ca="1">IF(OR(MONTH(DATE($B$1,AL$1,$A40))&lt;&gt;AL$1,_xlfn.XLOOKUP(DATE($B$1,AL$1,$A40),_syukujitsu[国民の祝日・休日月日],_syukujitsu[国民の祝日・休日名称],"XXX",0,1)&lt;&gt;"XXX",WEEKDAY(DATE($B$1,AL$1,$A40),2)&gt;5,_xlfn.XLOOKUP(DATE($B$1,AL$1,$A40),_休業日[休場日],_休業日[名称],"XXX",0,1)&lt;&gt;"XXX"),"",SUMIFS(_SBI[受渡金額/決済損益],_SBI[決済日],DATE(デイトレ集計2024!$B$1,デイトレ集計2024!AL$1,デイトレ集計2024!$A40),_SBI[取引],"信用返済*"))</f>
        <v>0</v>
      </c>
      <c r="AN40" s="22">
        <f t="shared" ca="1" si="20"/>
        <v>5050000</v>
      </c>
      <c r="AO40" s="22">
        <f t="shared" ca="1" si="21"/>
        <v>5050000</v>
      </c>
      <c r="AP40" s="22">
        <f t="shared" ca="1" si="22"/>
        <v>5050000</v>
      </c>
      <c r="AQ40" s="22">
        <f t="shared" ca="1" si="23"/>
        <v>5050000</v>
      </c>
      <c r="AR40" s="22">
        <f t="shared" ca="1" si="24"/>
        <v>5050000</v>
      </c>
      <c r="AS40" s="22">
        <f t="shared" ca="1" si="25"/>
        <v>5050000</v>
      </c>
      <c r="AT40" s="22">
        <f t="shared" ca="1" si="26"/>
        <v>5050000</v>
      </c>
      <c r="AU40" s="22">
        <f t="shared" ca="1" si="32"/>
        <v>5050000</v>
      </c>
      <c r="AV40" s="22">
        <f t="shared" ca="1" si="27"/>
        <v>5050000</v>
      </c>
      <c r="AW40" s="22">
        <f t="shared" ca="1" si="28"/>
        <v>5050000</v>
      </c>
      <c r="AX40" s="22">
        <f t="shared" ca="1" si="29"/>
        <v>5050000</v>
      </c>
      <c r="AY40" s="22">
        <f t="shared" ca="1" si="30"/>
        <v>5050000</v>
      </c>
      <c r="BA40" s="22">
        <f t="shared" ca="1" si="43"/>
        <v>5050000</v>
      </c>
      <c r="BB40" s="22">
        <f t="shared" ca="1" si="33"/>
        <v>0</v>
      </c>
      <c r="BC40" s="22">
        <f t="shared" ca="1" si="34"/>
        <v>0</v>
      </c>
      <c r="BD40" s="22">
        <f t="shared" ca="1" si="35"/>
        <v>0</v>
      </c>
      <c r="BE40" s="22">
        <f t="shared" ca="1" si="36"/>
        <v>0</v>
      </c>
      <c r="BF40" s="22">
        <f t="shared" ca="1" si="37"/>
        <v>0</v>
      </c>
      <c r="BG40" s="22">
        <f t="shared" ca="1" si="38"/>
        <v>0</v>
      </c>
      <c r="BH40" s="22">
        <f t="shared" ca="1" si="39"/>
        <v>0</v>
      </c>
      <c r="BI40" s="22">
        <f t="shared" ca="1" si="40"/>
        <v>0</v>
      </c>
      <c r="BJ40" s="22">
        <f t="shared" ca="1" si="41"/>
        <v>0</v>
      </c>
      <c r="BK40" s="22">
        <f t="shared" ca="1" si="42"/>
        <v>0</v>
      </c>
      <c r="BL40" s="22">
        <f t="shared" ca="1" si="31"/>
        <v>0</v>
      </c>
      <c r="BN40" s="22" t="str" cm="1">
        <f t="array" aca="1" ref="BN40" ca="1">IF(INDEX($A$1:$AL$48,ROW(),BN$16)&gt;0,INDEX($A$1:$AL$48,ROW(),BN$16),"")</f>
        <v/>
      </c>
      <c r="BO40" s="22" t="str" cm="1">
        <f t="array" aca="1" ref="BO40" ca="1">IF(INDEX($A$1:$AL$48,ROW(),BO$16)&gt;0,INDEX($A$1:$AL$48,ROW(),BO$16),"")</f>
        <v/>
      </c>
      <c r="BP40" s="22" t="str" cm="1">
        <f t="array" aca="1" ref="BP40" ca="1">IF(INDEX($A$1:$AL$48,ROW(),BP$16)&gt;0,INDEX($A$1:$AL$48,ROW(),BP$16),"")</f>
        <v/>
      </c>
      <c r="BQ40" s="22" t="str" cm="1">
        <f t="array" aca="1" ref="BQ40" ca="1">IF(INDEX($A$1:$AL$48,ROW(),BQ$16)&gt;0,INDEX($A$1:$AL$48,ROW(),BQ$16),"")</f>
        <v/>
      </c>
      <c r="BR40" s="22" t="str" cm="1">
        <f t="array" aca="1" ref="BR40" ca="1">IF(INDEX($A$1:$AL$48,ROW(),BR$16)&gt;0,INDEX($A$1:$AL$48,ROW(),BR$16),"")</f>
        <v/>
      </c>
      <c r="BS40" s="22" t="str" cm="1">
        <f t="array" aca="1" ref="BS40" ca="1">IF(INDEX($A$1:$AL$48,ROW(),BS$16)&gt;0,INDEX($A$1:$AL$48,ROW(),BS$16),"")</f>
        <v/>
      </c>
      <c r="BT40" s="22" t="str" cm="1">
        <f t="array" aca="1" ref="BT40" ca="1">IF(INDEX($A$1:$AL$48,ROW(),BT$16)&gt;0,INDEX($A$1:$AL$48,ROW(),BT$16),"")</f>
        <v/>
      </c>
      <c r="BU40" s="22" t="str" cm="1">
        <f t="array" aca="1" ref="BU40" ca="1">IF(INDEX($A$1:$AL$48,ROW(),BU$16)&gt;0,INDEX($A$1:$AL$48,ROW(),BU$16),"")</f>
        <v/>
      </c>
      <c r="BV40" s="22" t="str" cm="1">
        <f t="array" aca="1" ref="BV40" ca="1">IF(INDEX($A$1:$AL$48,ROW(),BV$16)&gt;0,INDEX($A$1:$AL$48,ROW(),BV$16),"")</f>
        <v/>
      </c>
      <c r="BW40" s="22" t="str" cm="1">
        <f t="array" aca="1" ref="BW40" ca="1">IF(INDEX($A$1:$AL$48,ROW(),BW$16)&gt;0,INDEX($A$1:$AL$48,ROW(),BW$16),"")</f>
        <v/>
      </c>
      <c r="BX40" s="22" t="str" cm="1">
        <f t="array" aca="1" ref="BX40" ca="1">IF(INDEX($A$1:$AL$48,ROW(),BX$16)&gt;0,INDEX($A$1:$AL$48,ROW(),BX$16),"")</f>
        <v/>
      </c>
      <c r="BY40" s="22" t="str" cm="1">
        <f t="array" aca="1" ref="BY40" ca="1">IF(INDEX($A$1:$AL$48,ROW(),BY$16)&gt;0,INDEX($A$1:$AL$48,ROW(),BY$16),"")</f>
        <v/>
      </c>
      <c r="CA40" s="22" t="str" cm="1">
        <f t="array" aca="1" ref="CA40" ca="1">IF(INDEX($A$1:$AL$48,ROW(),CA$16)&lt;0,INDEX($A$1:$AL$48,ROW(),CA$16),"")</f>
        <v/>
      </c>
      <c r="CB40" s="22" t="str" cm="1">
        <f t="array" aca="1" ref="CB40" ca="1">IF(INDEX($A$1:$AL$48,ROW(),CB$16)&lt;0,INDEX($A$1:$AL$48,ROW(),CB$16),"")</f>
        <v/>
      </c>
      <c r="CC40" s="22" t="str" cm="1">
        <f t="array" aca="1" ref="CC40" ca="1">IF(INDEX($A$1:$AL$48,ROW(),CC$16)&lt;0,INDEX($A$1:$AL$48,ROW(),CC$16),"")</f>
        <v/>
      </c>
      <c r="CD40" s="22" t="str" cm="1">
        <f t="array" aca="1" ref="CD40" ca="1">IF(INDEX($A$1:$AL$48,ROW(),CD$16)&lt;0,INDEX($A$1:$AL$48,ROW(),CD$16),"")</f>
        <v/>
      </c>
      <c r="CE40" s="22" t="str" cm="1">
        <f t="array" aca="1" ref="CE40" ca="1">IF(INDEX($A$1:$AL$48,ROW(),CE$16)&lt;0,INDEX($A$1:$AL$48,ROW(),CE$16),"")</f>
        <v/>
      </c>
      <c r="CF40" s="22" t="str" cm="1">
        <f t="array" aca="1" ref="CF40" ca="1">IF(INDEX($A$1:$AL$48,ROW(),CF$16)&lt;0,INDEX($A$1:$AL$48,ROW(),CF$16),"")</f>
        <v/>
      </c>
      <c r="CG40" s="22" t="str" cm="1">
        <f t="array" aca="1" ref="CG40" ca="1">IF(INDEX($A$1:$AL$48,ROW(),CG$16)&lt;0,INDEX($A$1:$AL$48,ROW(),CG$16),"")</f>
        <v/>
      </c>
      <c r="CH40" s="22" t="str" cm="1">
        <f t="array" aca="1" ref="CH40" ca="1">IF(INDEX($A$1:$AL$48,ROW(),CH$16)&lt;0,INDEX($A$1:$AL$48,ROW(),CH$16),"")</f>
        <v/>
      </c>
      <c r="CI40" s="22" t="str" cm="1">
        <f t="array" aca="1" ref="CI40" ca="1">IF(INDEX($A$1:$AL$48,ROW(),CI$16)&lt;0,INDEX($A$1:$AL$48,ROW(),CI$16),"")</f>
        <v/>
      </c>
      <c r="CJ40" s="22" t="str" cm="1">
        <f t="array" aca="1" ref="CJ40" ca="1">IF(INDEX($A$1:$AL$48,ROW(),CJ$16)&lt;0,INDEX($A$1:$AL$48,ROW(),CJ$16),"")</f>
        <v/>
      </c>
      <c r="CK40" s="22" t="str" cm="1">
        <f t="array" aca="1" ref="CK40" ca="1">IF(INDEX($A$1:$AL$48,ROW(),CK$16)&lt;0,INDEX($A$1:$AL$48,ROW(),CK$16),"")</f>
        <v/>
      </c>
      <c r="CL40" s="22" t="str" cm="1">
        <f t="array" aca="1" ref="CL40" ca="1">IF(INDEX($A$1:$AL$48,ROW(),CL$16)&lt;0,INDEX($A$1:$AL$48,ROW(),CL$16),"")</f>
        <v/>
      </c>
    </row>
    <row r="41" spans="1:90" s="2" customFormat="1" ht="15.75" x14ac:dyDescent="0.4">
      <c r="A41" s="5">
        <v>24</v>
      </c>
      <c r="B41" s="17">
        <f t="shared" ca="1" si="17"/>
        <v>0</v>
      </c>
      <c r="C41" s="18"/>
      <c r="D41" s="26"/>
      <c r="E41" s="23">
        <f ca="1">IF(OR(MONTH(DATE($B$1,E$1,$A41))&lt;&gt;E$1,_xlfn.XLOOKUP(DATE($B$1,E$1,$A41),_syukujitsu[国民の祝日・休日月日],_syukujitsu[国民の祝日・休日名称],"XXX",0,1)&lt;&gt;"XXX",WEEKDAY(DATE($B$1,E$1,$A41),2)&gt;5,_xlfn.XLOOKUP(DATE($B$1,E$1,$A41),_休業日[休場日],_休業日[名称],"XXX",0,1)&lt;&gt;"XXX"),"",SUMIFS(_SBI[受渡金額/決済損益],_SBI[決済日],DATE(デイトレ集計2024!$B$1,デイトレ集計2024!E$1,デイトレ集計2024!$A41),_SBI[取引],"信用返済*"))</f>
        <v>0</v>
      </c>
      <c r="F41" s="18"/>
      <c r="G41" s="26"/>
      <c r="H41" s="23" t="str">
        <f ca="1">IF(OR(MONTH(DATE($B$1,H$1,$A41))&lt;&gt;H$1,_xlfn.XLOOKUP(DATE($B$1,H$1,$A41),_syukujitsu[国民の祝日・休日月日],_syukujitsu[国民の祝日・休日名称],"XXX",0,1)&lt;&gt;"XXX",WEEKDAY(DATE($B$1,H$1,$A41),2)&gt;5,_xlfn.XLOOKUP(DATE($B$1,H$1,$A41),_休業日[休場日],_休業日[名称],"XXX",0,1)&lt;&gt;"XXX"),"",SUMIFS(_SBI[受渡金額/決済損益],_SBI[決済日],DATE(デイトレ集計2024!$B$1,デイトレ集計2024!H$1,デイトレ集計2024!$A41),_SBI[取引],"信用返済*"))</f>
        <v/>
      </c>
      <c r="I41" s="18"/>
      <c r="J41" s="26"/>
      <c r="K41" s="23" t="str">
        <f ca="1">IF(OR(MONTH(DATE($B$1,K$1,$A41))&lt;&gt;K$1,_xlfn.XLOOKUP(DATE($B$1,K$1,$A41),_syukujitsu[国民の祝日・休日月日],_syukujitsu[国民の祝日・休日名称],"XXX",0,1)&lt;&gt;"XXX",WEEKDAY(DATE($B$1,K$1,$A41),2)&gt;5,_xlfn.XLOOKUP(DATE($B$1,K$1,$A41),_休業日[休場日],_休業日[名称],"XXX",0,1)&lt;&gt;"XXX"),"",SUMIFS(_SBI[受渡金額/決済損益],_SBI[決済日],DATE(デイトレ集計2024!$B$1,デイトレ集計2024!K$1,デイトレ集計2024!$A41),_SBI[取引],"信用返済*"))</f>
        <v/>
      </c>
      <c r="L41" s="18"/>
      <c r="M41" s="26"/>
      <c r="N41" s="23">
        <f ca="1">IF(OR(MONTH(DATE($B$1,N$1,$A41))&lt;&gt;N$1,_xlfn.XLOOKUP(DATE($B$1,N$1,$A41),_syukujitsu[国民の祝日・休日月日],_syukujitsu[国民の祝日・休日名称],"XXX",0,1)&lt;&gt;"XXX",WEEKDAY(DATE($B$1,N$1,$A41),2)&gt;5,_xlfn.XLOOKUP(DATE($B$1,N$1,$A41),_休業日[休場日],_休業日[名称],"XXX",0,1)&lt;&gt;"XXX"),"",SUMIFS(_SBI[受渡金額/決済損益],_SBI[決済日],DATE(デイトレ集計2024!$B$1,デイトレ集計2024!N$1,デイトレ集計2024!$A41),_SBI[取引],"信用返済*"))</f>
        <v>0</v>
      </c>
      <c r="O41" s="18"/>
      <c r="P41" s="26"/>
      <c r="Q41" s="23">
        <f ca="1">IF(OR(MONTH(DATE($B$1,Q$1,$A41))&lt;&gt;Q$1,_xlfn.XLOOKUP(DATE($B$1,Q$1,$A41),_syukujitsu[国民の祝日・休日月日],_syukujitsu[国民の祝日・休日名称],"XXX",0,1)&lt;&gt;"XXX",WEEKDAY(DATE($B$1,Q$1,$A41),2)&gt;5,_xlfn.XLOOKUP(DATE($B$1,Q$1,$A41),_休業日[休場日],_休業日[名称],"XXX",0,1)&lt;&gt;"XXX"),"",SUMIFS(_SBI[受渡金額/決済損益],_SBI[決済日],DATE(デイトレ集計2024!$B$1,デイトレ集計2024!Q$1,デイトレ集計2024!$A41),_SBI[取引],"信用返済*"))</f>
        <v>0</v>
      </c>
      <c r="R41" s="18"/>
      <c r="S41" s="26"/>
      <c r="T41" s="23">
        <f ca="1">IF(OR(MONTH(DATE($B$1,T$1,$A41))&lt;&gt;T$1,_xlfn.XLOOKUP(DATE($B$1,T$1,$A41),_syukujitsu[国民の祝日・休日月日],_syukujitsu[国民の祝日・休日名称],"XXX",0,1)&lt;&gt;"XXX",WEEKDAY(DATE($B$1,T$1,$A41),2)&gt;5,_xlfn.XLOOKUP(DATE($B$1,T$1,$A41),_休業日[休場日],_休業日[名称],"XXX",0,1)&lt;&gt;"XXX"),"",SUMIFS(_SBI[受渡金額/決済損益],_SBI[決済日],DATE(デイトレ集計2024!$B$1,デイトレ集計2024!T$1,デイトレ集計2024!$A41),_SBI[取引],"信用返済*"))</f>
        <v>0</v>
      </c>
      <c r="U41" s="18"/>
      <c r="V41" s="26"/>
      <c r="W41" s="23">
        <f ca="1">IF(OR(MONTH(DATE($B$1,W$1,$A41))&lt;&gt;W$1,_xlfn.XLOOKUP(DATE($B$1,W$1,$A41),_syukujitsu[国民の祝日・休日月日],_syukujitsu[国民の祝日・休日名称],"XXX",0,1)&lt;&gt;"XXX",WEEKDAY(DATE($B$1,W$1,$A41),2)&gt;5,_xlfn.XLOOKUP(DATE($B$1,W$1,$A41),_休業日[休場日],_休業日[名称],"XXX",0,1)&lt;&gt;"XXX"),"",SUMIFS(_SBI[受渡金額/決済損益],_SBI[決済日],DATE(デイトレ集計2024!$B$1,デイトレ集計2024!W$1,デイトレ集計2024!$A41),_SBI[取引],"信用返済*"))</f>
        <v>0</v>
      </c>
      <c r="X41" s="18"/>
      <c r="Y41" s="26"/>
      <c r="Z41" s="23" t="str">
        <f ca="1">IF(OR(MONTH(DATE($B$1,Z$1,$A41))&lt;&gt;Z$1,_xlfn.XLOOKUP(DATE($B$1,Z$1,$A41),_syukujitsu[国民の祝日・休日月日],_syukujitsu[国民の祝日・休日名称],"XXX",0,1)&lt;&gt;"XXX",WEEKDAY(DATE($B$1,Z$1,$A41),2)&gt;5,_xlfn.XLOOKUP(DATE($B$1,Z$1,$A41),_休業日[休場日],_休業日[名称],"XXX",0,1)&lt;&gt;"XXX"),"",SUMIFS(_SBI[受渡金額/決済損益],_SBI[決済日],DATE(デイトレ集計2024!$B$1,デイトレ集計2024!Z$1,デイトレ集計2024!$A41),_SBI[取引],"信用返済*"))</f>
        <v/>
      </c>
      <c r="AA41" s="18"/>
      <c r="AB41" s="26"/>
      <c r="AC41" s="23">
        <f ca="1">IF(OR(MONTH(DATE($B$1,AC$1,$A41))&lt;&gt;AC$1,_xlfn.XLOOKUP(DATE($B$1,AC$1,$A41),_syukujitsu[国民の祝日・休日月日],_syukujitsu[国民の祝日・休日名称],"XXX",0,1)&lt;&gt;"XXX",WEEKDAY(DATE($B$1,AC$1,$A41),2)&gt;5,_xlfn.XLOOKUP(DATE($B$1,AC$1,$A41),_休業日[休場日],_休業日[名称],"XXX",0,1)&lt;&gt;"XXX"),"",SUMIFS(_SBI[受渡金額/決済損益],_SBI[決済日],DATE(デイトレ集計2024!$B$1,デイトレ集計2024!AC$1,デイトレ集計2024!$A41),_SBI[取引],"信用返済*"))</f>
        <v>0</v>
      </c>
      <c r="AD41" s="18"/>
      <c r="AE41" s="26"/>
      <c r="AF41" s="23">
        <f ca="1">IF(OR(MONTH(DATE($B$1,AF$1,$A41))&lt;&gt;AF$1,_xlfn.XLOOKUP(DATE($B$1,AF$1,$A41),_syukujitsu[国民の祝日・休日月日],_syukujitsu[国民の祝日・休日名称],"XXX",0,1)&lt;&gt;"XXX",WEEKDAY(DATE($B$1,AF$1,$A41),2)&gt;5,_xlfn.XLOOKUP(DATE($B$1,AF$1,$A41),_休業日[休場日],_休業日[名称],"XXX",0,1)&lt;&gt;"XXX"),"",SUMIFS(_SBI[受渡金額/決済損益],_SBI[決済日],DATE(デイトレ集計2024!$B$1,デイトレ集計2024!AF$1,デイトレ集計2024!$A41),_SBI[取引],"信用返済*"))</f>
        <v>0</v>
      </c>
      <c r="AG41" s="18"/>
      <c r="AH41" s="26"/>
      <c r="AI41" s="23" t="str">
        <f ca="1">IF(OR(MONTH(DATE($B$1,AI$1,$A41))&lt;&gt;AI$1,_xlfn.XLOOKUP(DATE($B$1,AI$1,$A41),_syukujitsu[国民の祝日・休日月日],_syukujitsu[国民の祝日・休日名称],"XXX",0,1)&lt;&gt;"XXX",WEEKDAY(DATE($B$1,AI$1,$A41),2)&gt;5,_xlfn.XLOOKUP(DATE($B$1,AI$1,$A41),_休業日[休場日],_休業日[名称],"XXX",0,1)&lt;&gt;"XXX"),"",SUMIFS(_SBI[受渡金額/決済損益],_SBI[決済日],DATE(デイトレ集計2024!$B$1,デイトレ集計2024!AI$1,デイトレ集計2024!$A41),_SBI[取引],"信用返済*"))</f>
        <v/>
      </c>
      <c r="AJ41" s="18"/>
      <c r="AK41" s="26"/>
      <c r="AL41" s="26">
        <f ca="1">IF(OR(MONTH(DATE($B$1,AL$1,$A41))&lt;&gt;AL$1,_xlfn.XLOOKUP(DATE($B$1,AL$1,$A41),_syukujitsu[国民の祝日・休日月日],_syukujitsu[国民の祝日・休日名称],"XXX",0,1)&lt;&gt;"XXX",WEEKDAY(DATE($B$1,AL$1,$A41),2)&gt;5,_xlfn.XLOOKUP(DATE($B$1,AL$1,$A41),_休業日[休場日],_休業日[名称],"XXX",0,1)&lt;&gt;"XXX"),"",SUMIFS(_SBI[受渡金額/決済損益],_SBI[決済日],DATE(デイトレ集計2024!$B$1,デイトレ集計2024!AL$1,デイトレ集計2024!$A41),_SBI[取引],"信用返済*"))</f>
        <v>0</v>
      </c>
      <c r="AN41" s="22">
        <f t="shared" ca="1" si="20"/>
        <v>5050000</v>
      </c>
      <c r="AO41" s="22">
        <f t="shared" ca="1" si="21"/>
        <v>5050000</v>
      </c>
      <c r="AP41" s="22">
        <f t="shared" ca="1" si="22"/>
        <v>5050000</v>
      </c>
      <c r="AQ41" s="22">
        <f t="shared" ca="1" si="23"/>
        <v>5050000</v>
      </c>
      <c r="AR41" s="22">
        <f t="shared" ca="1" si="24"/>
        <v>5050000</v>
      </c>
      <c r="AS41" s="22">
        <f t="shared" ca="1" si="25"/>
        <v>5050000</v>
      </c>
      <c r="AT41" s="22">
        <f t="shared" ca="1" si="26"/>
        <v>5050000</v>
      </c>
      <c r="AU41" s="22">
        <f t="shared" ca="1" si="32"/>
        <v>5050000</v>
      </c>
      <c r="AV41" s="22">
        <f t="shared" ca="1" si="27"/>
        <v>5050000</v>
      </c>
      <c r="AW41" s="22">
        <f t="shared" ca="1" si="28"/>
        <v>5050000</v>
      </c>
      <c r="AX41" s="22">
        <f t="shared" ca="1" si="29"/>
        <v>5050000</v>
      </c>
      <c r="AY41" s="22">
        <f t="shared" ca="1" si="30"/>
        <v>5050000</v>
      </c>
      <c r="BA41" s="22">
        <f t="shared" ca="1" si="43"/>
        <v>5050000</v>
      </c>
      <c r="BB41" s="22">
        <f t="shared" ca="1" si="33"/>
        <v>0</v>
      </c>
      <c r="BC41" s="22">
        <f t="shared" ca="1" si="34"/>
        <v>0</v>
      </c>
      <c r="BD41" s="22">
        <f t="shared" ca="1" si="35"/>
        <v>0</v>
      </c>
      <c r="BE41" s="22">
        <f t="shared" ca="1" si="36"/>
        <v>0</v>
      </c>
      <c r="BF41" s="22">
        <f t="shared" ca="1" si="37"/>
        <v>0</v>
      </c>
      <c r="BG41" s="22">
        <f t="shared" ca="1" si="38"/>
        <v>0</v>
      </c>
      <c r="BH41" s="22">
        <f t="shared" ca="1" si="39"/>
        <v>0</v>
      </c>
      <c r="BI41" s="22">
        <f t="shared" ca="1" si="40"/>
        <v>0</v>
      </c>
      <c r="BJ41" s="22">
        <f t="shared" ca="1" si="41"/>
        <v>0</v>
      </c>
      <c r="BK41" s="22">
        <f t="shared" ca="1" si="42"/>
        <v>0</v>
      </c>
      <c r="BL41" s="22">
        <f t="shared" ca="1" si="31"/>
        <v>0</v>
      </c>
      <c r="BN41" s="22" t="str" cm="1">
        <f t="array" aca="1" ref="BN41" ca="1">IF(INDEX($A$1:$AL$48,ROW(),BN$16)&gt;0,INDEX($A$1:$AL$48,ROW(),BN$16),"")</f>
        <v/>
      </c>
      <c r="BO41" s="22" t="str" cm="1">
        <f t="array" aca="1" ref="BO41" ca="1">IF(INDEX($A$1:$AL$48,ROW(),BO$16)&gt;0,INDEX($A$1:$AL$48,ROW(),BO$16),"")</f>
        <v/>
      </c>
      <c r="BP41" s="22" t="str" cm="1">
        <f t="array" aca="1" ref="BP41" ca="1">IF(INDEX($A$1:$AL$48,ROW(),BP$16)&gt;0,INDEX($A$1:$AL$48,ROW(),BP$16),"")</f>
        <v/>
      </c>
      <c r="BQ41" s="22" t="str" cm="1">
        <f t="array" aca="1" ref="BQ41" ca="1">IF(INDEX($A$1:$AL$48,ROW(),BQ$16)&gt;0,INDEX($A$1:$AL$48,ROW(),BQ$16),"")</f>
        <v/>
      </c>
      <c r="BR41" s="22" t="str" cm="1">
        <f t="array" aca="1" ref="BR41" ca="1">IF(INDEX($A$1:$AL$48,ROW(),BR$16)&gt;0,INDEX($A$1:$AL$48,ROW(),BR$16),"")</f>
        <v/>
      </c>
      <c r="BS41" s="22" t="str" cm="1">
        <f t="array" aca="1" ref="BS41" ca="1">IF(INDEX($A$1:$AL$48,ROW(),BS$16)&gt;0,INDEX($A$1:$AL$48,ROW(),BS$16),"")</f>
        <v/>
      </c>
      <c r="BT41" s="22" t="str" cm="1">
        <f t="array" aca="1" ref="BT41" ca="1">IF(INDEX($A$1:$AL$48,ROW(),BT$16)&gt;0,INDEX($A$1:$AL$48,ROW(),BT$16),"")</f>
        <v/>
      </c>
      <c r="BU41" s="22" t="str" cm="1">
        <f t="array" aca="1" ref="BU41" ca="1">IF(INDEX($A$1:$AL$48,ROW(),BU$16)&gt;0,INDEX($A$1:$AL$48,ROW(),BU$16),"")</f>
        <v/>
      </c>
      <c r="BV41" s="22" t="str" cm="1">
        <f t="array" aca="1" ref="BV41" ca="1">IF(INDEX($A$1:$AL$48,ROW(),BV$16)&gt;0,INDEX($A$1:$AL$48,ROW(),BV$16),"")</f>
        <v/>
      </c>
      <c r="BW41" s="22" t="str" cm="1">
        <f t="array" aca="1" ref="BW41" ca="1">IF(INDEX($A$1:$AL$48,ROW(),BW$16)&gt;0,INDEX($A$1:$AL$48,ROW(),BW$16),"")</f>
        <v/>
      </c>
      <c r="BX41" s="22" t="str" cm="1">
        <f t="array" aca="1" ref="BX41" ca="1">IF(INDEX($A$1:$AL$48,ROW(),BX$16)&gt;0,INDEX($A$1:$AL$48,ROW(),BX$16),"")</f>
        <v/>
      </c>
      <c r="BY41" s="22" t="str" cm="1">
        <f t="array" aca="1" ref="BY41" ca="1">IF(INDEX($A$1:$AL$48,ROW(),BY$16)&gt;0,INDEX($A$1:$AL$48,ROW(),BY$16),"")</f>
        <v/>
      </c>
      <c r="CA41" s="22" t="str" cm="1">
        <f t="array" aca="1" ref="CA41" ca="1">IF(INDEX($A$1:$AL$48,ROW(),CA$16)&lt;0,INDEX($A$1:$AL$48,ROW(),CA$16),"")</f>
        <v/>
      </c>
      <c r="CB41" s="22" t="str" cm="1">
        <f t="array" aca="1" ref="CB41" ca="1">IF(INDEX($A$1:$AL$48,ROW(),CB$16)&lt;0,INDEX($A$1:$AL$48,ROW(),CB$16),"")</f>
        <v/>
      </c>
      <c r="CC41" s="22" t="str" cm="1">
        <f t="array" aca="1" ref="CC41" ca="1">IF(INDEX($A$1:$AL$48,ROW(),CC$16)&lt;0,INDEX($A$1:$AL$48,ROW(),CC$16),"")</f>
        <v/>
      </c>
      <c r="CD41" s="22" t="str" cm="1">
        <f t="array" aca="1" ref="CD41" ca="1">IF(INDEX($A$1:$AL$48,ROW(),CD$16)&lt;0,INDEX($A$1:$AL$48,ROW(),CD$16),"")</f>
        <v/>
      </c>
      <c r="CE41" s="22" t="str" cm="1">
        <f t="array" aca="1" ref="CE41" ca="1">IF(INDEX($A$1:$AL$48,ROW(),CE$16)&lt;0,INDEX($A$1:$AL$48,ROW(),CE$16),"")</f>
        <v/>
      </c>
      <c r="CF41" s="22" t="str" cm="1">
        <f t="array" aca="1" ref="CF41" ca="1">IF(INDEX($A$1:$AL$48,ROW(),CF$16)&lt;0,INDEX($A$1:$AL$48,ROW(),CF$16),"")</f>
        <v/>
      </c>
      <c r="CG41" s="22" t="str" cm="1">
        <f t="array" aca="1" ref="CG41" ca="1">IF(INDEX($A$1:$AL$48,ROW(),CG$16)&lt;0,INDEX($A$1:$AL$48,ROW(),CG$16),"")</f>
        <v/>
      </c>
      <c r="CH41" s="22" t="str" cm="1">
        <f t="array" aca="1" ref="CH41" ca="1">IF(INDEX($A$1:$AL$48,ROW(),CH$16)&lt;0,INDEX($A$1:$AL$48,ROW(),CH$16),"")</f>
        <v/>
      </c>
      <c r="CI41" s="22" t="str" cm="1">
        <f t="array" aca="1" ref="CI41" ca="1">IF(INDEX($A$1:$AL$48,ROW(),CI$16)&lt;0,INDEX($A$1:$AL$48,ROW(),CI$16),"")</f>
        <v/>
      </c>
      <c r="CJ41" s="22" t="str" cm="1">
        <f t="array" aca="1" ref="CJ41" ca="1">IF(INDEX($A$1:$AL$48,ROW(),CJ$16)&lt;0,INDEX($A$1:$AL$48,ROW(),CJ$16),"")</f>
        <v/>
      </c>
      <c r="CK41" s="22" t="str" cm="1">
        <f t="array" aca="1" ref="CK41" ca="1">IF(INDEX($A$1:$AL$48,ROW(),CK$16)&lt;0,INDEX($A$1:$AL$48,ROW(),CK$16),"")</f>
        <v/>
      </c>
      <c r="CL41" s="22" t="str" cm="1">
        <f t="array" aca="1" ref="CL41" ca="1">IF(INDEX($A$1:$AL$48,ROW(),CL$16)&lt;0,INDEX($A$1:$AL$48,ROW(),CL$16),"")</f>
        <v/>
      </c>
    </row>
    <row r="42" spans="1:90" s="2" customFormat="1" ht="15.75" x14ac:dyDescent="0.4">
      <c r="A42" s="5">
        <v>25</v>
      </c>
      <c r="B42" s="17">
        <f t="shared" ca="1" si="17"/>
        <v>0</v>
      </c>
      <c r="C42" s="18"/>
      <c r="D42" s="26"/>
      <c r="E42" s="23">
        <f ca="1">IF(OR(MONTH(DATE($B$1,E$1,$A42))&lt;&gt;E$1,_xlfn.XLOOKUP(DATE($B$1,E$1,$A42),_syukujitsu[国民の祝日・休日月日],_syukujitsu[国民の祝日・休日名称],"XXX",0,1)&lt;&gt;"XXX",WEEKDAY(DATE($B$1,E$1,$A42),2)&gt;5,_xlfn.XLOOKUP(DATE($B$1,E$1,$A42),_休業日[休場日],_休業日[名称],"XXX",0,1)&lt;&gt;"XXX"),"",SUMIFS(_SBI[受渡金額/決済損益],_SBI[決済日],DATE(デイトレ集計2024!$B$1,デイトレ集計2024!E$1,デイトレ集計2024!$A42),_SBI[取引],"信用返済*"))</f>
        <v>0</v>
      </c>
      <c r="F42" s="18"/>
      <c r="G42" s="26"/>
      <c r="H42" s="23" t="str">
        <f ca="1">IF(OR(MONTH(DATE($B$1,H$1,$A42))&lt;&gt;H$1,_xlfn.XLOOKUP(DATE($B$1,H$1,$A42),_syukujitsu[国民の祝日・休日月日],_syukujitsu[国民の祝日・休日名称],"XXX",0,1)&lt;&gt;"XXX",WEEKDAY(DATE($B$1,H$1,$A42),2)&gt;5,_xlfn.XLOOKUP(DATE($B$1,H$1,$A42),_休業日[休場日],_休業日[名称],"XXX",0,1)&lt;&gt;"XXX"),"",SUMIFS(_SBI[受渡金額/決済損益],_SBI[決済日],DATE(デイトレ集計2024!$B$1,デイトレ集計2024!H$1,デイトレ集計2024!$A42),_SBI[取引],"信用返済*"))</f>
        <v/>
      </c>
      <c r="I42" s="18"/>
      <c r="J42" s="26"/>
      <c r="K42" s="23">
        <f ca="1">IF(OR(MONTH(DATE($B$1,K$1,$A42))&lt;&gt;K$1,_xlfn.XLOOKUP(DATE($B$1,K$1,$A42),_syukujitsu[国民の祝日・休日月日],_syukujitsu[国民の祝日・休日名称],"XXX",0,1)&lt;&gt;"XXX",WEEKDAY(DATE($B$1,K$1,$A42),2)&gt;5,_xlfn.XLOOKUP(DATE($B$1,K$1,$A42),_休業日[休場日],_休業日[名称],"XXX",0,1)&lt;&gt;"XXX"),"",SUMIFS(_SBI[受渡金額/決済損益],_SBI[決済日],DATE(デイトレ集計2024!$B$1,デイトレ集計2024!K$1,デイトレ集計2024!$A42),_SBI[取引],"信用返済*"))</f>
        <v>0</v>
      </c>
      <c r="L42" s="18"/>
      <c r="M42" s="26"/>
      <c r="N42" s="23">
        <f ca="1">IF(OR(MONTH(DATE($B$1,N$1,$A42))&lt;&gt;N$1,_xlfn.XLOOKUP(DATE($B$1,N$1,$A42),_syukujitsu[国民の祝日・休日月日],_syukujitsu[国民の祝日・休日名称],"XXX",0,1)&lt;&gt;"XXX",WEEKDAY(DATE($B$1,N$1,$A42),2)&gt;5,_xlfn.XLOOKUP(DATE($B$1,N$1,$A42),_休業日[休場日],_休業日[名称],"XXX",0,1)&lt;&gt;"XXX"),"",SUMIFS(_SBI[受渡金額/決済損益],_SBI[決済日],DATE(デイトレ集計2024!$B$1,デイトレ集計2024!N$1,デイトレ集計2024!$A42),_SBI[取引],"信用返済*"))</f>
        <v>0</v>
      </c>
      <c r="O42" s="18"/>
      <c r="P42" s="26"/>
      <c r="Q42" s="23" t="str">
        <f ca="1">IF(OR(MONTH(DATE($B$1,Q$1,$A42))&lt;&gt;Q$1,_xlfn.XLOOKUP(DATE($B$1,Q$1,$A42),_syukujitsu[国民の祝日・休日月日],_syukujitsu[国民の祝日・休日名称],"XXX",0,1)&lt;&gt;"XXX",WEEKDAY(DATE($B$1,Q$1,$A42),2)&gt;5,_xlfn.XLOOKUP(DATE($B$1,Q$1,$A42),_休業日[休場日],_休業日[名称],"XXX",0,1)&lt;&gt;"XXX"),"",SUMIFS(_SBI[受渡金額/決済損益],_SBI[決済日],DATE(デイトレ集計2024!$B$1,デイトレ集計2024!Q$1,デイトレ集計2024!$A42),_SBI[取引],"信用返済*"))</f>
        <v/>
      </c>
      <c r="R42" s="18"/>
      <c r="S42" s="26"/>
      <c r="T42" s="23">
        <f ca="1">IF(OR(MONTH(DATE($B$1,T$1,$A42))&lt;&gt;T$1,_xlfn.XLOOKUP(DATE($B$1,T$1,$A42),_syukujitsu[国民の祝日・休日月日],_syukujitsu[国民の祝日・休日名称],"XXX",0,1)&lt;&gt;"XXX",WEEKDAY(DATE($B$1,T$1,$A42),2)&gt;5,_xlfn.XLOOKUP(DATE($B$1,T$1,$A42),_休業日[休場日],_休業日[名称],"XXX",0,1)&lt;&gt;"XXX"),"",SUMIFS(_SBI[受渡金額/決済損益],_SBI[決済日],DATE(デイトレ集計2024!$B$1,デイトレ集計2024!T$1,デイトレ集計2024!$A42),_SBI[取引],"信用返済*"))</f>
        <v>0</v>
      </c>
      <c r="U42" s="18"/>
      <c r="V42" s="26"/>
      <c r="W42" s="23">
        <f ca="1">IF(OR(MONTH(DATE($B$1,W$1,$A42))&lt;&gt;W$1,_xlfn.XLOOKUP(DATE($B$1,W$1,$A42),_syukujitsu[国民の祝日・休日月日],_syukujitsu[国民の祝日・休日名称],"XXX",0,1)&lt;&gt;"XXX",WEEKDAY(DATE($B$1,W$1,$A42),2)&gt;5,_xlfn.XLOOKUP(DATE($B$1,W$1,$A42),_休業日[休場日],_休業日[名称],"XXX",0,1)&lt;&gt;"XXX"),"",SUMIFS(_SBI[受渡金額/決済損益],_SBI[決済日],DATE(デイトレ集計2024!$B$1,デイトレ集計2024!W$1,デイトレ集計2024!$A42),_SBI[取引],"信用返済*"))</f>
        <v>0</v>
      </c>
      <c r="X42" s="18"/>
      <c r="Y42" s="26"/>
      <c r="Z42" s="23" t="str">
        <f ca="1">IF(OR(MONTH(DATE($B$1,Z$1,$A42))&lt;&gt;Z$1,_xlfn.XLOOKUP(DATE($B$1,Z$1,$A42),_syukujitsu[国民の祝日・休日月日],_syukujitsu[国民の祝日・休日名称],"XXX",0,1)&lt;&gt;"XXX",WEEKDAY(DATE($B$1,Z$1,$A42),2)&gt;5,_xlfn.XLOOKUP(DATE($B$1,Z$1,$A42),_休業日[休場日],_休業日[名称],"XXX",0,1)&lt;&gt;"XXX"),"",SUMIFS(_SBI[受渡金額/決済損益],_SBI[決済日],DATE(デイトレ集計2024!$B$1,デイトレ集計2024!Z$1,デイトレ集計2024!$A42),_SBI[取引],"信用返済*"))</f>
        <v/>
      </c>
      <c r="AA42" s="18"/>
      <c r="AB42" s="26"/>
      <c r="AC42" s="23">
        <f ca="1">IF(OR(MONTH(DATE($B$1,AC$1,$A42))&lt;&gt;AC$1,_xlfn.XLOOKUP(DATE($B$1,AC$1,$A42),_syukujitsu[国民の祝日・休日月日],_syukujitsu[国民の祝日・休日名称],"XXX",0,1)&lt;&gt;"XXX",WEEKDAY(DATE($B$1,AC$1,$A42),2)&gt;5,_xlfn.XLOOKUP(DATE($B$1,AC$1,$A42),_休業日[休場日],_休業日[名称],"XXX",0,1)&lt;&gt;"XXX"),"",SUMIFS(_SBI[受渡金額/決済損益],_SBI[決済日],DATE(デイトレ集計2024!$B$1,デイトレ集計2024!AC$1,デイトレ集計2024!$A42),_SBI[取引],"信用返済*"))</f>
        <v>0</v>
      </c>
      <c r="AD42" s="18"/>
      <c r="AE42" s="26"/>
      <c r="AF42" s="23">
        <f ca="1">IF(OR(MONTH(DATE($B$1,AF$1,$A42))&lt;&gt;AF$1,_xlfn.XLOOKUP(DATE($B$1,AF$1,$A42),_syukujitsu[国民の祝日・休日月日],_syukujitsu[国民の祝日・休日名称],"XXX",0,1)&lt;&gt;"XXX",WEEKDAY(DATE($B$1,AF$1,$A42),2)&gt;5,_xlfn.XLOOKUP(DATE($B$1,AF$1,$A42),_休業日[休場日],_休業日[名称],"XXX",0,1)&lt;&gt;"XXX"),"",SUMIFS(_SBI[受渡金額/決済損益],_SBI[決済日],DATE(デイトレ集計2024!$B$1,デイトレ集計2024!AF$1,デイトレ集計2024!$A42),_SBI[取引],"信用返済*"))</f>
        <v>0</v>
      </c>
      <c r="AG42" s="18"/>
      <c r="AH42" s="26"/>
      <c r="AI42" s="23">
        <f ca="1">IF(OR(MONTH(DATE($B$1,AI$1,$A42))&lt;&gt;AI$1,_xlfn.XLOOKUP(DATE($B$1,AI$1,$A42),_syukujitsu[国民の祝日・休日月日],_syukujitsu[国民の祝日・休日名称],"XXX",0,1)&lt;&gt;"XXX",WEEKDAY(DATE($B$1,AI$1,$A42),2)&gt;5,_xlfn.XLOOKUP(DATE($B$1,AI$1,$A42),_休業日[休場日],_休業日[名称],"XXX",0,1)&lt;&gt;"XXX"),"",SUMIFS(_SBI[受渡金額/決済損益],_SBI[決済日],DATE(デイトレ集計2024!$B$1,デイトレ集計2024!AI$1,デイトレ集計2024!$A42),_SBI[取引],"信用返済*"))</f>
        <v>0</v>
      </c>
      <c r="AJ42" s="18"/>
      <c r="AK42" s="26"/>
      <c r="AL42" s="26">
        <f ca="1">IF(OR(MONTH(DATE($B$1,AL$1,$A42))&lt;&gt;AL$1,_xlfn.XLOOKUP(DATE($B$1,AL$1,$A42),_syukujitsu[国民の祝日・休日月日],_syukujitsu[国民の祝日・休日名称],"XXX",0,1)&lt;&gt;"XXX",WEEKDAY(DATE($B$1,AL$1,$A42),2)&gt;5,_xlfn.XLOOKUP(DATE($B$1,AL$1,$A42),_休業日[休場日],_休業日[名称],"XXX",0,1)&lt;&gt;"XXX"),"",SUMIFS(_SBI[受渡金額/決済損益],_SBI[決済日],DATE(デイトレ集計2024!$B$1,デイトレ集計2024!AL$1,デイトレ集計2024!$A42),_SBI[取引],"信用返済*"))</f>
        <v>0</v>
      </c>
      <c r="AN42" s="22">
        <f t="shared" ca="1" si="20"/>
        <v>5050000</v>
      </c>
      <c r="AO42" s="22">
        <f t="shared" ca="1" si="21"/>
        <v>5050000</v>
      </c>
      <c r="AP42" s="22">
        <f t="shared" ca="1" si="22"/>
        <v>5050000</v>
      </c>
      <c r="AQ42" s="22">
        <f t="shared" ca="1" si="23"/>
        <v>5050000</v>
      </c>
      <c r="AR42" s="22">
        <f t="shared" ca="1" si="24"/>
        <v>5050000</v>
      </c>
      <c r="AS42" s="22">
        <f t="shared" ca="1" si="25"/>
        <v>5050000</v>
      </c>
      <c r="AT42" s="22">
        <f t="shared" ca="1" si="26"/>
        <v>5050000</v>
      </c>
      <c r="AU42" s="22">
        <f t="shared" ca="1" si="32"/>
        <v>5050000</v>
      </c>
      <c r="AV42" s="22">
        <f t="shared" ca="1" si="27"/>
        <v>5050000</v>
      </c>
      <c r="AW42" s="22">
        <f t="shared" ca="1" si="28"/>
        <v>5050000</v>
      </c>
      <c r="AX42" s="22">
        <f t="shared" ca="1" si="29"/>
        <v>5050000</v>
      </c>
      <c r="AY42" s="22">
        <f t="shared" ca="1" si="30"/>
        <v>5050000</v>
      </c>
      <c r="BA42" s="22">
        <f t="shared" ca="1" si="43"/>
        <v>5050000</v>
      </c>
      <c r="BB42" s="22">
        <f t="shared" ca="1" si="33"/>
        <v>0</v>
      </c>
      <c r="BC42" s="22">
        <f t="shared" ca="1" si="34"/>
        <v>0</v>
      </c>
      <c r="BD42" s="22">
        <f t="shared" ca="1" si="35"/>
        <v>0</v>
      </c>
      <c r="BE42" s="22">
        <f t="shared" ca="1" si="36"/>
        <v>0</v>
      </c>
      <c r="BF42" s="22">
        <f t="shared" ca="1" si="37"/>
        <v>0</v>
      </c>
      <c r="BG42" s="22">
        <f t="shared" ca="1" si="38"/>
        <v>0</v>
      </c>
      <c r="BH42" s="22">
        <f t="shared" ca="1" si="39"/>
        <v>0</v>
      </c>
      <c r="BI42" s="22">
        <f t="shared" ca="1" si="40"/>
        <v>0</v>
      </c>
      <c r="BJ42" s="22">
        <f t="shared" ca="1" si="41"/>
        <v>0</v>
      </c>
      <c r="BK42" s="22">
        <f t="shared" ca="1" si="42"/>
        <v>0</v>
      </c>
      <c r="BL42" s="22">
        <f t="shared" ca="1" si="31"/>
        <v>0</v>
      </c>
      <c r="BN42" s="22" t="str" cm="1">
        <f t="array" aca="1" ref="BN42" ca="1">IF(INDEX($A$1:$AL$48,ROW(),BN$16)&gt;0,INDEX($A$1:$AL$48,ROW(),BN$16),"")</f>
        <v/>
      </c>
      <c r="BO42" s="22" t="str" cm="1">
        <f t="array" aca="1" ref="BO42" ca="1">IF(INDEX($A$1:$AL$48,ROW(),BO$16)&gt;0,INDEX($A$1:$AL$48,ROW(),BO$16),"")</f>
        <v/>
      </c>
      <c r="BP42" s="22" t="str" cm="1">
        <f t="array" aca="1" ref="BP42" ca="1">IF(INDEX($A$1:$AL$48,ROW(),BP$16)&gt;0,INDEX($A$1:$AL$48,ROW(),BP$16),"")</f>
        <v/>
      </c>
      <c r="BQ42" s="22" t="str" cm="1">
        <f t="array" aca="1" ref="BQ42" ca="1">IF(INDEX($A$1:$AL$48,ROW(),BQ$16)&gt;0,INDEX($A$1:$AL$48,ROW(),BQ$16),"")</f>
        <v/>
      </c>
      <c r="BR42" s="22" t="str" cm="1">
        <f t="array" aca="1" ref="BR42" ca="1">IF(INDEX($A$1:$AL$48,ROW(),BR$16)&gt;0,INDEX($A$1:$AL$48,ROW(),BR$16),"")</f>
        <v/>
      </c>
      <c r="BS42" s="22" t="str" cm="1">
        <f t="array" aca="1" ref="BS42" ca="1">IF(INDEX($A$1:$AL$48,ROW(),BS$16)&gt;0,INDEX($A$1:$AL$48,ROW(),BS$16),"")</f>
        <v/>
      </c>
      <c r="BT42" s="22" t="str" cm="1">
        <f t="array" aca="1" ref="BT42" ca="1">IF(INDEX($A$1:$AL$48,ROW(),BT$16)&gt;0,INDEX($A$1:$AL$48,ROW(),BT$16),"")</f>
        <v/>
      </c>
      <c r="BU42" s="22" t="str" cm="1">
        <f t="array" aca="1" ref="BU42" ca="1">IF(INDEX($A$1:$AL$48,ROW(),BU$16)&gt;0,INDEX($A$1:$AL$48,ROW(),BU$16),"")</f>
        <v/>
      </c>
      <c r="BV42" s="22" t="str" cm="1">
        <f t="array" aca="1" ref="BV42" ca="1">IF(INDEX($A$1:$AL$48,ROW(),BV$16)&gt;0,INDEX($A$1:$AL$48,ROW(),BV$16),"")</f>
        <v/>
      </c>
      <c r="BW42" s="22" t="str" cm="1">
        <f t="array" aca="1" ref="BW42" ca="1">IF(INDEX($A$1:$AL$48,ROW(),BW$16)&gt;0,INDEX($A$1:$AL$48,ROW(),BW$16),"")</f>
        <v/>
      </c>
      <c r="BX42" s="22" t="str" cm="1">
        <f t="array" aca="1" ref="BX42" ca="1">IF(INDEX($A$1:$AL$48,ROW(),BX$16)&gt;0,INDEX($A$1:$AL$48,ROW(),BX$16),"")</f>
        <v/>
      </c>
      <c r="BY42" s="22" t="str" cm="1">
        <f t="array" aca="1" ref="BY42" ca="1">IF(INDEX($A$1:$AL$48,ROW(),BY$16)&gt;0,INDEX($A$1:$AL$48,ROW(),BY$16),"")</f>
        <v/>
      </c>
      <c r="CA42" s="22" t="str" cm="1">
        <f t="array" aca="1" ref="CA42" ca="1">IF(INDEX($A$1:$AL$48,ROW(),CA$16)&lt;0,INDEX($A$1:$AL$48,ROW(),CA$16),"")</f>
        <v/>
      </c>
      <c r="CB42" s="22" t="str" cm="1">
        <f t="array" aca="1" ref="CB42" ca="1">IF(INDEX($A$1:$AL$48,ROW(),CB$16)&lt;0,INDEX($A$1:$AL$48,ROW(),CB$16),"")</f>
        <v/>
      </c>
      <c r="CC42" s="22" t="str" cm="1">
        <f t="array" aca="1" ref="CC42" ca="1">IF(INDEX($A$1:$AL$48,ROW(),CC$16)&lt;0,INDEX($A$1:$AL$48,ROW(),CC$16),"")</f>
        <v/>
      </c>
      <c r="CD42" s="22" t="str" cm="1">
        <f t="array" aca="1" ref="CD42" ca="1">IF(INDEX($A$1:$AL$48,ROW(),CD$16)&lt;0,INDEX($A$1:$AL$48,ROW(),CD$16),"")</f>
        <v/>
      </c>
      <c r="CE42" s="22" t="str" cm="1">
        <f t="array" aca="1" ref="CE42" ca="1">IF(INDEX($A$1:$AL$48,ROW(),CE$16)&lt;0,INDEX($A$1:$AL$48,ROW(),CE$16),"")</f>
        <v/>
      </c>
      <c r="CF42" s="22" t="str" cm="1">
        <f t="array" aca="1" ref="CF42" ca="1">IF(INDEX($A$1:$AL$48,ROW(),CF$16)&lt;0,INDEX($A$1:$AL$48,ROW(),CF$16),"")</f>
        <v/>
      </c>
      <c r="CG42" s="22" t="str" cm="1">
        <f t="array" aca="1" ref="CG42" ca="1">IF(INDEX($A$1:$AL$48,ROW(),CG$16)&lt;0,INDEX($A$1:$AL$48,ROW(),CG$16),"")</f>
        <v/>
      </c>
      <c r="CH42" s="22" t="str" cm="1">
        <f t="array" aca="1" ref="CH42" ca="1">IF(INDEX($A$1:$AL$48,ROW(),CH$16)&lt;0,INDEX($A$1:$AL$48,ROW(),CH$16),"")</f>
        <v/>
      </c>
      <c r="CI42" s="22" t="str" cm="1">
        <f t="array" aca="1" ref="CI42" ca="1">IF(INDEX($A$1:$AL$48,ROW(),CI$16)&lt;0,INDEX($A$1:$AL$48,ROW(),CI$16),"")</f>
        <v/>
      </c>
      <c r="CJ42" s="22" t="str" cm="1">
        <f t="array" aca="1" ref="CJ42" ca="1">IF(INDEX($A$1:$AL$48,ROW(),CJ$16)&lt;0,INDEX($A$1:$AL$48,ROW(),CJ$16),"")</f>
        <v/>
      </c>
      <c r="CK42" s="22" t="str" cm="1">
        <f t="array" aca="1" ref="CK42" ca="1">IF(INDEX($A$1:$AL$48,ROW(),CK$16)&lt;0,INDEX($A$1:$AL$48,ROW(),CK$16),"")</f>
        <v/>
      </c>
      <c r="CL42" s="22" t="str" cm="1">
        <f t="array" aca="1" ref="CL42" ca="1">IF(INDEX($A$1:$AL$48,ROW(),CL$16)&lt;0,INDEX($A$1:$AL$48,ROW(),CL$16),"")</f>
        <v/>
      </c>
    </row>
    <row r="43" spans="1:90" s="2" customFormat="1" ht="15.75" x14ac:dyDescent="0.4">
      <c r="A43" s="5">
        <v>26</v>
      </c>
      <c r="B43" s="17">
        <f t="shared" ca="1" si="17"/>
        <v>0</v>
      </c>
      <c r="C43" s="18"/>
      <c r="D43" s="26"/>
      <c r="E43" s="23">
        <f ca="1">IF(OR(MONTH(DATE($B$1,E$1,$A43))&lt;&gt;E$1,_xlfn.XLOOKUP(DATE($B$1,E$1,$A43),_syukujitsu[国民の祝日・休日月日],_syukujitsu[国民の祝日・休日名称],"XXX",0,1)&lt;&gt;"XXX",WEEKDAY(DATE($B$1,E$1,$A43),2)&gt;5,_xlfn.XLOOKUP(DATE($B$1,E$1,$A43),_休業日[休場日],_休業日[名称],"XXX",0,1)&lt;&gt;"XXX"),"",SUMIFS(_SBI[受渡金額/決済損益],_SBI[決済日],DATE(デイトレ集計2024!$B$1,デイトレ集計2024!E$1,デイトレ集計2024!$A43),_SBI[取引],"信用返済*"))</f>
        <v>0</v>
      </c>
      <c r="F43" s="18"/>
      <c r="G43" s="26"/>
      <c r="H43" s="23">
        <f ca="1">IF(OR(MONTH(DATE($B$1,H$1,$A43))&lt;&gt;H$1,_xlfn.XLOOKUP(DATE($B$1,H$1,$A43),_syukujitsu[国民の祝日・休日月日],_syukujitsu[国民の祝日・休日名称],"XXX",0,1)&lt;&gt;"XXX",WEEKDAY(DATE($B$1,H$1,$A43),2)&gt;5,_xlfn.XLOOKUP(DATE($B$1,H$1,$A43),_休業日[休場日],_休業日[名称],"XXX",0,1)&lt;&gt;"XXX"),"",SUMIFS(_SBI[受渡金額/決済損益],_SBI[決済日],DATE(デイトレ集計2024!$B$1,デイトレ集計2024!H$1,デイトレ集計2024!$A43),_SBI[取引],"信用返済*"))</f>
        <v>0</v>
      </c>
      <c r="I43" s="18"/>
      <c r="J43" s="26"/>
      <c r="K43" s="23">
        <f ca="1">IF(OR(MONTH(DATE($B$1,K$1,$A43))&lt;&gt;K$1,_xlfn.XLOOKUP(DATE($B$1,K$1,$A43),_syukujitsu[国民の祝日・休日月日],_syukujitsu[国民の祝日・休日名称],"XXX",0,1)&lt;&gt;"XXX",WEEKDAY(DATE($B$1,K$1,$A43),2)&gt;5,_xlfn.XLOOKUP(DATE($B$1,K$1,$A43),_休業日[休場日],_休業日[名称],"XXX",0,1)&lt;&gt;"XXX"),"",SUMIFS(_SBI[受渡金額/決済損益],_SBI[決済日],DATE(デイトレ集計2024!$B$1,デイトレ集計2024!K$1,デイトレ集計2024!$A43),_SBI[取引],"信用返済*"))</f>
        <v>0</v>
      </c>
      <c r="L43" s="18"/>
      <c r="M43" s="26"/>
      <c r="N43" s="23">
        <f ca="1">IF(OR(MONTH(DATE($B$1,N$1,$A43))&lt;&gt;N$1,_xlfn.XLOOKUP(DATE($B$1,N$1,$A43),_syukujitsu[国民の祝日・休日月日],_syukujitsu[国民の祝日・休日名称],"XXX",0,1)&lt;&gt;"XXX",WEEKDAY(DATE($B$1,N$1,$A43),2)&gt;5,_xlfn.XLOOKUP(DATE($B$1,N$1,$A43),_休業日[休場日],_休業日[名称],"XXX",0,1)&lt;&gt;"XXX"),"",SUMIFS(_SBI[受渡金額/決済損益],_SBI[決済日],DATE(デイトレ集計2024!$B$1,デイトレ集計2024!N$1,デイトレ集計2024!$A43),_SBI[取引],"信用返済*"))</f>
        <v>0</v>
      </c>
      <c r="O43" s="18"/>
      <c r="P43" s="26"/>
      <c r="Q43" s="23" t="str">
        <f ca="1">IF(OR(MONTH(DATE($B$1,Q$1,$A43))&lt;&gt;Q$1,_xlfn.XLOOKUP(DATE($B$1,Q$1,$A43),_syukujitsu[国民の祝日・休日月日],_syukujitsu[国民の祝日・休日名称],"XXX",0,1)&lt;&gt;"XXX",WEEKDAY(DATE($B$1,Q$1,$A43),2)&gt;5,_xlfn.XLOOKUP(DATE($B$1,Q$1,$A43),_休業日[休場日],_休業日[名称],"XXX",0,1)&lt;&gt;"XXX"),"",SUMIFS(_SBI[受渡金額/決済損益],_SBI[決済日],DATE(デイトレ集計2024!$B$1,デイトレ集計2024!Q$1,デイトレ集計2024!$A43),_SBI[取引],"信用返済*"))</f>
        <v/>
      </c>
      <c r="R43" s="18"/>
      <c r="S43" s="26"/>
      <c r="T43" s="23">
        <f ca="1">IF(OR(MONTH(DATE($B$1,T$1,$A43))&lt;&gt;T$1,_xlfn.XLOOKUP(DATE($B$1,T$1,$A43),_syukujitsu[国民の祝日・休日月日],_syukujitsu[国民の祝日・休日名称],"XXX",0,1)&lt;&gt;"XXX",WEEKDAY(DATE($B$1,T$1,$A43),2)&gt;5,_xlfn.XLOOKUP(DATE($B$1,T$1,$A43),_休業日[休場日],_休業日[名称],"XXX",0,1)&lt;&gt;"XXX"),"",SUMIFS(_SBI[受渡金額/決済損益],_SBI[決済日],DATE(デイトレ集計2024!$B$1,デイトレ集計2024!T$1,デイトレ集計2024!$A43),_SBI[取引],"信用返済*"))</f>
        <v>0</v>
      </c>
      <c r="U43" s="18"/>
      <c r="V43" s="26"/>
      <c r="W43" s="23">
        <f ca="1">IF(OR(MONTH(DATE($B$1,W$1,$A43))&lt;&gt;W$1,_xlfn.XLOOKUP(DATE($B$1,W$1,$A43),_syukujitsu[国民の祝日・休日月日],_syukujitsu[国民の祝日・休日名称],"XXX",0,1)&lt;&gt;"XXX",WEEKDAY(DATE($B$1,W$1,$A43),2)&gt;5,_xlfn.XLOOKUP(DATE($B$1,W$1,$A43),_休業日[休場日],_休業日[名称],"XXX",0,1)&lt;&gt;"XXX"),"",SUMIFS(_SBI[受渡金額/決済損益],_SBI[決済日],DATE(デイトレ集計2024!$B$1,デイトレ集計2024!W$1,デイトレ集計2024!$A43),_SBI[取引],"信用返済*"))</f>
        <v>0</v>
      </c>
      <c r="X43" s="18"/>
      <c r="Y43" s="26"/>
      <c r="Z43" s="23">
        <f ca="1">IF(OR(MONTH(DATE($B$1,Z$1,$A43))&lt;&gt;Z$1,_xlfn.XLOOKUP(DATE($B$1,Z$1,$A43),_syukujitsu[国民の祝日・休日月日],_syukujitsu[国民の祝日・休日名称],"XXX",0,1)&lt;&gt;"XXX",WEEKDAY(DATE($B$1,Z$1,$A43),2)&gt;5,_xlfn.XLOOKUP(DATE($B$1,Z$1,$A43),_休業日[休場日],_休業日[名称],"XXX",0,1)&lt;&gt;"XXX"),"",SUMIFS(_SBI[受渡金額/決済損益],_SBI[決済日],DATE(デイトレ集計2024!$B$1,デイトレ集計2024!Z$1,デイトレ集計2024!$A43),_SBI[取引],"信用返済*"))</f>
        <v>0</v>
      </c>
      <c r="AA43" s="18"/>
      <c r="AB43" s="26"/>
      <c r="AC43" s="23">
        <f ca="1">IF(OR(MONTH(DATE($B$1,AC$1,$A43))&lt;&gt;AC$1,_xlfn.XLOOKUP(DATE($B$1,AC$1,$A43),_syukujitsu[国民の祝日・休日月日],_syukujitsu[国民の祝日・休日名称],"XXX",0,1)&lt;&gt;"XXX",WEEKDAY(DATE($B$1,AC$1,$A43),2)&gt;5,_xlfn.XLOOKUP(DATE($B$1,AC$1,$A43),_休業日[休場日],_休業日[名称],"XXX",0,1)&lt;&gt;"XXX"),"",SUMIFS(_SBI[受渡金額/決済損益],_SBI[決済日],DATE(デイトレ集計2024!$B$1,デイトレ集計2024!AC$1,デイトレ集計2024!$A43),_SBI[取引],"信用返済*"))</f>
        <v>0</v>
      </c>
      <c r="AD43" s="18"/>
      <c r="AE43" s="26"/>
      <c r="AF43" s="23" t="str">
        <f ca="1">IF(OR(MONTH(DATE($B$1,AF$1,$A43))&lt;&gt;AF$1,_xlfn.XLOOKUP(DATE($B$1,AF$1,$A43),_syukujitsu[国民の祝日・休日月日],_syukujitsu[国民の祝日・休日名称],"XXX",0,1)&lt;&gt;"XXX",WEEKDAY(DATE($B$1,AF$1,$A43),2)&gt;5,_xlfn.XLOOKUP(DATE($B$1,AF$1,$A43),_休業日[休場日],_休業日[名称],"XXX",0,1)&lt;&gt;"XXX"),"",SUMIFS(_SBI[受渡金額/決済損益],_SBI[決済日],DATE(デイトレ集計2024!$B$1,デイトレ集計2024!AF$1,デイトレ集計2024!$A43),_SBI[取引],"信用返済*"))</f>
        <v/>
      </c>
      <c r="AG43" s="18"/>
      <c r="AH43" s="26"/>
      <c r="AI43" s="23">
        <f ca="1">IF(OR(MONTH(DATE($B$1,AI$1,$A43))&lt;&gt;AI$1,_xlfn.XLOOKUP(DATE($B$1,AI$1,$A43),_syukujitsu[国民の祝日・休日月日],_syukujitsu[国民の祝日・休日名称],"XXX",0,1)&lt;&gt;"XXX",WEEKDAY(DATE($B$1,AI$1,$A43),2)&gt;5,_xlfn.XLOOKUP(DATE($B$1,AI$1,$A43),_休業日[休場日],_休業日[名称],"XXX",0,1)&lt;&gt;"XXX"),"",SUMIFS(_SBI[受渡金額/決済損益],_SBI[決済日],DATE(デイトレ集計2024!$B$1,デイトレ集計2024!AI$1,デイトレ集計2024!$A43),_SBI[取引],"信用返済*"))</f>
        <v>0</v>
      </c>
      <c r="AJ43" s="18"/>
      <c r="AK43" s="26"/>
      <c r="AL43" s="26">
        <f ca="1">IF(OR(MONTH(DATE($B$1,AL$1,$A43))&lt;&gt;AL$1,_xlfn.XLOOKUP(DATE($B$1,AL$1,$A43),_syukujitsu[国民の祝日・休日月日],_syukujitsu[国民の祝日・休日名称],"XXX",0,1)&lt;&gt;"XXX",WEEKDAY(DATE($B$1,AL$1,$A43),2)&gt;5,_xlfn.XLOOKUP(DATE($B$1,AL$1,$A43),_休業日[休場日],_休業日[名称],"XXX",0,1)&lt;&gt;"XXX"),"",SUMIFS(_SBI[受渡金額/決済損益],_SBI[決済日],DATE(デイトレ集計2024!$B$1,デイトレ集計2024!AL$1,デイトレ集計2024!$A43),_SBI[取引],"信用返済*"))</f>
        <v>0</v>
      </c>
      <c r="AN43" s="22">
        <f t="shared" ca="1" si="20"/>
        <v>5050000</v>
      </c>
      <c r="AO43" s="22">
        <f t="shared" ca="1" si="21"/>
        <v>5050000</v>
      </c>
      <c r="AP43" s="22">
        <f t="shared" ca="1" si="22"/>
        <v>5050000</v>
      </c>
      <c r="AQ43" s="22">
        <f t="shared" ca="1" si="23"/>
        <v>5050000</v>
      </c>
      <c r="AR43" s="22">
        <f t="shared" ca="1" si="24"/>
        <v>5050000</v>
      </c>
      <c r="AS43" s="22">
        <f t="shared" ca="1" si="25"/>
        <v>5050000</v>
      </c>
      <c r="AT43" s="22">
        <f t="shared" ca="1" si="26"/>
        <v>5050000</v>
      </c>
      <c r="AU43" s="22">
        <f t="shared" ca="1" si="32"/>
        <v>5050000</v>
      </c>
      <c r="AV43" s="22">
        <f t="shared" ca="1" si="27"/>
        <v>5050000</v>
      </c>
      <c r="AW43" s="22">
        <f t="shared" ca="1" si="28"/>
        <v>5050000</v>
      </c>
      <c r="AX43" s="22">
        <f t="shared" ca="1" si="29"/>
        <v>5050000</v>
      </c>
      <c r="AY43" s="22">
        <f t="shared" ca="1" si="30"/>
        <v>5050000</v>
      </c>
      <c r="BA43" s="22">
        <f t="shared" ca="1" si="43"/>
        <v>5050000</v>
      </c>
      <c r="BB43" s="22">
        <f t="shared" ca="1" si="33"/>
        <v>0</v>
      </c>
      <c r="BC43" s="22">
        <f t="shared" ca="1" si="34"/>
        <v>0</v>
      </c>
      <c r="BD43" s="22">
        <f t="shared" ca="1" si="35"/>
        <v>0</v>
      </c>
      <c r="BE43" s="22">
        <f t="shared" ca="1" si="36"/>
        <v>0</v>
      </c>
      <c r="BF43" s="22">
        <f t="shared" ca="1" si="37"/>
        <v>0</v>
      </c>
      <c r="BG43" s="22">
        <f t="shared" ca="1" si="38"/>
        <v>0</v>
      </c>
      <c r="BH43" s="22">
        <f t="shared" ca="1" si="39"/>
        <v>0</v>
      </c>
      <c r="BI43" s="22">
        <f t="shared" ca="1" si="40"/>
        <v>0</v>
      </c>
      <c r="BJ43" s="22">
        <f t="shared" ca="1" si="41"/>
        <v>0</v>
      </c>
      <c r="BK43" s="22">
        <f t="shared" ca="1" si="42"/>
        <v>0</v>
      </c>
      <c r="BL43" s="22">
        <f t="shared" ca="1" si="31"/>
        <v>0</v>
      </c>
      <c r="BN43" s="22" t="str" cm="1">
        <f t="array" aca="1" ref="BN43" ca="1">IF(INDEX($A$1:$AL$48,ROW(),BN$16)&gt;0,INDEX($A$1:$AL$48,ROW(),BN$16),"")</f>
        <v/>
      </c>
      <c r="BO43" s="22" t="str" cm="1">
        <f t="array" aca="1" ref="BO43" ca="1">IF(INDEX($A$1:$AL$48,ROW(),BO$16)&gt;0,INDEX($A$1:$AL$48,ROW(),BO$16),"")</f>
        <v/>
      </c>
      <c r="BP43" s="22" t="str" cm="1">
        <f t="array" aca="1" ref="BP43" ca="1">IF(INDEX($A$1:$AL$48,ROW(),BP$16)&gt;0,INDEX($A$1:$AL$48,ROW(),BP$16),"")</f>
        <v/>
      </c>
      <c r="BQ43" s="22" t="str" cm="1">
        <f t="array" aca="1" ref="BQ43" ca="1">IF(INDEX($A$1:$AL$48,ROW(),BQ$16)&gt;0,INDEX($A$1:$AL$48,ROW(),BQ$16),"")</f>
        <v/>
      </c>
      <c r="BR43" s="22" t="str" cm="1">
        <f t="array" aca="1" ref="BR43" ca="1">IF(INDEX($A$1:$AL$48,ROW(),BR$16)&gt;0,INDEX($A$1:$AL$48,ROW(),BR$16),"")</f>
        <v/>
      </c>
      <c r="BS43" s="22" t="str" cm="1">
        <f t="array" aca="1" ref="BS43" ca="1">IF(INDEX($A$1:$AL$48,ROW(),BS$16)&gt;0,INDEX($A$1:$AL$48,ROW(),BS$16),"")</f>
        <v/>
      </c>
      <c r="BT43" s="22" t="str" cm="1">
        <f t="array" aca="1" ref="BT43" ca="1">IF(INDEX($A$1:$AL$48,ROW(),BT$16)&gt;0,INDEX($A$1:$AL$48,ROW(),BT$16),"")</f>
        <v/>
      </c>
      <c r="BU43" s="22" t="str" cm="1">
        <f t="array" aca="1" ref="BU43" ca="1">IF(INDEX($A$1:$AL$48,ROW(),BU$16)&gt;0,INDEX($A$1:$AL$48,ROW(),BU$16),"")</f>
        <v/>
      </c>
      <c r="BV43" s="22" t="str" cm="1">
        <f t="array" aca="1" ref="BV43" ca="1">IF(INDEX($A$1:$AL$48,ROW(),BV$16)&gt;0,INDEX($A$1:$AL$48,ROW(),BV$16),"")</f>
        <v/>
      </c>
      <c r="BW43" s="22" t="str" cm="1">
        <f t="array" aca="1" ref="BW43" ca="1">IF(INDEX($A$1:$AL$48,ROW(),BW$16)&gt;0,INDEX($A$1:$AL$48,ROW(),BW$16),"")</f>
        <v/>
      </c>
      <c r="BX43" s="22" t="str" cm="1">
        <f t="array" aca="1" ref="BX43" ca="1">IF(INDEX($A$1:$AL$48,ROW(),BX$16)&gt;0,INDEX($A$1:$AL$48,ROW(),BX$16),"")</f>
        <v/>
      </c>
      <c r="BY43" s="22" t="str" cm="1">
        <f t="array" aca="1" ref="BY43" ca="1">IF(INDEX($A$1:$AL$48,ROW(),BY$16)&gt;0,INDEX($A$1:$AL$48,ROW(),BY$16),"")</f>
        <v/>
      </c>
      <c r="CA43" s="22" t="str" cm="1">
        <f t="array" aca="1" ref="CA43" ca="1">IF(INDEX($A$1:$AL$48,ROW(),CA$16)&lt;0,INDEX($A$1:$AL$48,ROW(),CA$16),"")</f>
        <v/>
      </c>
      <c r="CB43" s="22" t="str" cm="1">
        <f t="array" aca="1" ref="CB43" ca="1">IF(INDEX($A$1:$AL$48,ROW(),CB$16)&lt;0,INDEX($A$1:$AL$48,ROW(),CB$16),"")</f>
        <v/>
      </c>
      <c r="CC43" s="22" t="str" cm="1">
        <f t="array" aca="1" ref="CC43" ca="1">IF(INDEX($A$1:$AL$48,ROW(),CC$16)&lt;0,INDEX($A$1:$AL$48,ROW(),CC$16),"")</f>
        <v/>
      </c>
      <c r="CD43" s="22" t="str" cm="1">
        <f t="array" aca="1" ref="CD43" ca="1">IF(INDEX($A$1:$AL$48,ROW(),CD$16)&lt;0,INDEX($A$1:$AL$48,ROW(),CD$16),"")</f>
        <v/>
      </c>
      <c r="CE43" s="22" t="str" cm="1">
        <f t="array" aca="1" ref="CE43" ca="1">IF(INDEX($A$1:$AL$48,ROW(),CE$16)&lt;0,INDEX($A$1:$AL$48,ROW(),CE$16),"")</f>
        <v/>
      </c>
      <c r="CF43" s="22" t="str" cm="1">
        <f t="array" aca="1" ref="CF43" ca="1">IF(INDEX($A$1:$AL$48,ROW(),CF$16)&lt;0,INDEX($A$1:$AL$48,ROW(),CF$16),"")</f>
        <v/>
      </c>
      <c r="CG43" s="22" t="str" cm="1">
        <f t="array" aca="1" ref="CG43" ca="1">IF(INDEX($A$1:$AL$48,ROW(),CG$16)&lt;0,INDEX($A$1:$AL$48,ROW(),CG$16),"")</f>
        <v/>
      </c>
      <c r="CH43" s="22" t="str" cm="1">
        <f t="array" aca="1" ref="CH43" ca="1">IF(INDEX($A$1:$AL$48,ROW(),CH$16)&lt;0,INDEX($A$1:$AL$48,ROW(),CH$16),"")</f>
        <v/>
      </c>
      <c r="CI43" s="22" t="str" cm="1">
        <f t="array" aca="1" ref="CI43" ca="1">IF(INDEX($A$1:$AL$48,ROW(),CI$16)&lt;0,INDEX($A$1:$AL$48,ROW(),CI$16),"")</f>
        <v/>
      </c>
      <c r="CJ43" s="22" t="str" cm="1">
        <f t="array" aca="1" ref="CJ43" ca="1">IF(INDEX($A$1:$AL$48,ROW(),CJ$16)&lt;0,INDEX($A$1:$AL$48,ROW(),CJ$16),"")</f>
        <v/>
      </c>
      <c r="CK43" s="22" t="str" cm="1">
        <f t="array" aca="1" ref="CK43" ca="1">IF(INDEX($A$1:$AL$48,ROW(),CK$16)&lt;0,INDEX($A$1:$AL$48,ROW(),CK$16),"")</f>
        <v/>
      </c>
      <c r="CL43" s="22" t="str" cm="1">
        <f t="array" aca="1" ref="CL43" ca="1">IF(INDEX($A$1:$AL$48,ROW(),CL$16)&lt;0,INDEX($A$1:$AL$48,ROW(),CL$16),"")</f>
        <v/>
      </c>
    </row>
    <row r="44" spans="1:90" s="2" customFormat="1" ht="15.75" x14ac:dyDescent="0.4">
      <c r="A44" s="5">
        <v>27</v>
      </c>
      <c r="B44" s="17">
        <f t="shared" ca="1" si="17"/>
        <v>0</v>
      </c>
      <c r="C44" s="18"/>
      <c r="D44" s="26"/>
      <c r="E44" s="23" t="str">
        <f ca="1">IF(OR(MONTH(DATE($B$1,E$1,$A44))&lt;&gt;E$1,_xlfn.XLOOKUP(DATE($B$1,E$1,$A44),_syukujitsu[国民の祝日・休日月日],_syukujitsu[国民の祝日・休日名称],"XXX",0,1)&lt;&gt;"XXX",WEEKDAY(DATE($B$1,E$1,$A44),2)&gt;5,_xlfn.XLOOKUP(DATE($B$1,E$1,$A44),_休業日[休場日],_休業日[名称],"XXX",0,1)&lt;&gt;"XXX"),"",SUMIFS(_SBI[受渡金額/決済損益],_SBI[決済日],DATE(デイトレ集計2024!$B$1,デイトレ集計2024!E$1,デイトレ集計2024!$A44),_SBI[取引],"信用返済*"))</f>
        <v/>
      </c>
      <c r="F44" s="18"/>
      <c r="G44" s="26"/>
      <c r="H44" s="23">
        <f ca="1">IF(OR(MONTH(DATE($B$1,H$1,$A44))&lt;&gt;H$1,_xlfn.XLOOKUP(DATE($B$1,H$1,$A44),_syukujitsu[国民の祝日・休日月日],_syukujitsu[国民の祝日・休日名称],"XXX",0,1)&lt;&gt;"XXX",WEEKDAY(DATE($B$1,H$1,$A44),2)&gt;5,_xlfn.XLOOKUP(DATE($B$1,H$1,$A44),_休業日[休場日],_休業日[名称],"XXX",0,1)&lt;&gt;"XXX"),"",SUMIFS(_SBI[受渡金額/決済損益],_SBI[決済日],DATE(デイトレ集計2024!$B$1,デイトレ集計2024!H$1,デイトレ集計2024!$A44),_SBI[取引],"信用返済*"))</f>
        <v>0</v>
      </c>
      <c r="I44" s="18"/>
      <c r="J44" s="26"/>
      <c r="K44" s="23">
        <f ca="1">IF(OR(MONTH(DATE($B$1,K$1,$A44))&lt;&gt;K$1,_xlfn.XLOOKUP(DATE($B$1,K$1,$A44),_syukujitsu[国民の祝日・休日月日],_syukujitsu[国民の祝日・休日名称],"XXX",0,1)&lt;&gt;"XXX",WEEKDAY(DATE($B$1,K$1,$A44),2)&gt;5,_xlfn.XLOOKUP(DATE($B$1,K$1,$A44),_休業日[休場日],_休業日[名称],"XXX",0,1)&lt;&gt;"XXX"),"",SUMIFS(_SBI[受渡金額/決済損益],_SBI[決済日],DATE(デイトレ集計2024!$B$1,デイトレ集計2024!K$1,デイトレ集計2024!$A44),_SBI[取引],"信用返済*"))</f>
        <v>0</v>
      </c>
      <c r="L44" s="18"/>
      <c r="M44" s="26"/>
      <c r="N44" s="23" t="str">
        <f ca="1">IF(OR(MONTH(DATE($B$1,N$1,$A44))&lt;&gt;N$1,_xlfn.XLOOKUP(DATE($B$1,N$1,$A44),_syukujitsu[国民の祝日・休日月日],_syukujitsu[国民の祝日・休日名称],"XXX",0,1)&lt;&gt;"XXX",WEEKDAY(DATE($B$1,N$1,$A44),2)&gt;5,_xlfn.XLOOKUP(DATE($B$1,N$1,$A44),_休業日[休場日],_休業日[名称],"XXX",0,1)&lt;&gt;"XXX"),"",SUMIFS(_SBI[受渡金額/決済損益],_SBI[決済日],DATE(デイトレ集計2024!$B$1,デイトレ集計2024!N$1,デイトレ集計2024!$A44),_SBI[取引],"信用返済*"))</f>
        <v/>
      </c>
      <c r="O44" s="18"/>
      <c r="P44" s="26"/>
      <c r="Q44" s="23">
        <f ca="1">IF(OR(MONTH(DATE($B$1,Q$1,$A44))&lt;&gt;Q$1,_xlfn.XLOOKUP(DATE($B$1,Q$1,$A44),_syukujitsu[国民の祝日・休日月日],_syukujitsu[国民の祝日・休日名称],"XXX",0,1)&lt;&gt;"XXX",WEEKDAY(DATE($B$1,Q$1,$A44),2)&gt;5,_xlfn.XLOOKUP(DATE($B$1,Q$1,$A44),_休業日[休場日],_休業日[名称],"XXX",0,1)&lt;&gt;"XXX"),"",SUMIFS(_SBI[受渡金額/決済損益],_SBI[決済日],DATE(デイトレ集計2024!$B$1,デイトレ集計2024!Q$1,デイトレ集計2024!$A44),_SBI[取引],"信用返済*"))</f>
        <v>0</v>
      </c>
      <c r="R44" s="18"/>
      <c r="S44" s="26"/>
      <c r="T44" s="23">
        <f ca="1">IF(OR(MONTH(DATE($B$1,T$1,$A44))&lt;&gt;T$1,_xlfn.XLOOKUP(DATE($B$1,T$1,$A44),_syukujitsu[国民の祝日・休日月日],_syukujitsu[国民の祝日・休日名称],"XXX",0,1)&lt;&gt;"XXX",WEEKDAY(DATE($B$1,T$1,$A44),2)&gt;5,_xlfn.XLOOKUP(DATE($B$1,T$1,$A44),_休業日[休場日],_休業日[名称],"XXX",0,1)&lt;&gt;"XXX"),"",SUMIFS(_SBI[受渡金額/決済損益],_SBI[決済日],DATE(デイトレ集計2024!$B$1,デイトレ集計2024!T$1,デイトレ集計2024!$A44),_SBI[取引],"信用返済*"))</f>
        <v>0</v>
      </c>
      <c r="U44" s="18"/>
      <c r="V44" s="26"/>
      <c r="W44" s="23" t="str">
        <f ca="1">IF(OR(MONTH(DATE($B$1,W$1,$A44))&lt;&gt;W$1,_xlfn.XLOOKUP(DATE($B$1,W$1,$A44),_syukujitsu[国民の祝日・休日月日],_syukujitsu[国民の祝日・休日名称],"XXX",0,1)&lt;&gt;"XXX",WEEKDAY(DATE($B$1,W$1,$A44),2)&gt;5,_xlfn.XLOOKUP(DATE($B$1,W$1,$A44),_休業日[休場日],_休業日[名称],"XXX",0,1)&lt;&gt;"XXX"),"",SUMIFS(_SBI[受渡金額/決済損益],_SBI[決済日],DATE(デイトレ集計2024!$B$1,デイトレ集計2024!W$1,デイトレ集計2024!$A44),_SBI[取引],"信用返済*"))</f>
        <v/>
      </c>
      <c r="X44" s="18"/>
      <c r="Y44" s="26"/>
      <c r="Z44" s="23">
        <f ca="1">IF(OR(MONTH(DATE($B$1,Z$1,$A44))&lt;&gt;Z$1,_xlfn.XLOOKUP(DATE($B$1,Z$1,$A44),_syukujitsu[国民の祝日・休日月日],_syukujitsu[国民の祝日・休日名称],"XXX",0,1)&lt;&gt;"XXX",WEEKDAY(DATE($B$1,Z$1,$A44),2)&gt;5,_xlfn.XLOOKUP(DATE($B$1,Z$1,$A44),_休業日[休場日],_休業日[名称],"XXX",0,1)&lt;&gt;"XXX"),"",SUMIFS(_SBI[受渡金額/決済損益],_SBI[決済日],DATE(デイトレ集計2024!$B$1,デイトレ集計2024!Z$1,デイトレ集計2024!$A44),_SBI[取引],"信用返済*"))</f>
        <v>0</v>
      </c>
      <c r="AA44" s="18"/>
      <c r="AB44" s="26"/>
      <c r="AC44" s="23">
        <f ca="1">IF(OR(MONTH(DATE($B$1,AC$1,$A44))&lt;&gt;AC$1,_xlfn.XLOOKUP(DATE($B$1,AC$1,$A44),_syukujitsu[国民の祝日・休日月日],_syukujitsu[国民の祝日・休日名称],"XXX",0,1)&lt;&gt;"XXX",WEEKDAY(DATE($B$1,AC$1,$A44),2)&gt;5,_xlfn.XLOOKUP(DATE($B$1,AC$1,$A44),_休業日[休場日],_休業日[名称],"XXX",0,1)&lt;&gt;"XXX"),"",SUMIFS(_SBI[受渡金額/決済損益],_SBI[決済日],DATE(デイトレ集計2024!$B$1,デイトレ集計2024!AC$1,デイトレ集計2024!$A44),_SBI[取引],"信用返済*"))</f>
        <v>0</v>
      </c>
      <c r="AD44" s="18"/>
      <c r="AE44" s="26"/>
      <c r="AF44" s="23" t="str">
        <f ca="1">IF(OR(MONTH(DATE($B$1,AF$1,$A44))&lt;&gt;AF$1,_xlfn.XLOOKUP(DATE($B$1,AF$1,$A44),_syukujitsu[国民の祝日・休日月日],_syukujitsu[国民の祝日・休日名称],"XXX",0,1)&lt;&gt;"XXX",WEEKDAY(DATE($B$1,AF$1,$A44),2)&gt;5,_xlfn.XLOOKUP(DATE($B$1,AF$1,$A44),_休業日[休場日],_休業日[名称],"XXX",0,1)&lt;&gt;"XXX"),"",SUMIFS(_SBI[受渡金額/決済損益],_SBI[決済日],DATE(デイトレ集計2024!$B$1,デイトレ集計2024!AF$1,デイトレ集計2024!$A44),_SBI[取引],"信用返済*"))</f>
        <v/>
      </c>
      <c r="AG44" s="18"/>
      <c r="AH44" s="26"/>
      <c r="AI44" s="23">
        <f ca="1">IF(OR(MONTH(DATE($B$1,AI$1,$A44))&lt;&gt;AI$1,_xlfn.XLOOKUP(DATE($B$1,AI$1,$A44),_syukujitsu[国民の祝日・休日月日],_syukujitsu[国民の祝日・休日名称],"XXX",0,1)&lt;&gt;"XXX",WEEKDAY(DATE($B$1,AI$1,$A44),2)&gt;5,_xlfn.XLOOKUP(DATE($B$1,AI$1,$A44),_休業日[休場日],_休業日[名称],"XXX",0,1)&lt;&gt;"XXX"),"",SUMIFS(_SBI[受渡金額/決済損益],_SBI[決済日],DATE(デイトレ集計2024!$B$1,デイトレ集計2024!AI$1,デイトレ集計2024!$A44),_SBI[取引],"信用返済*"))</f>
        <v>0</v>
      </c>
      <c r="AJ44" s="18"/>
      <c r="AK44" s="26"/>
      <c r="AL44" s="26">
        <f ca="1">IF(OR(MONTH(DATE($B$1,AL$1,$A44))&lt;&gt;AL$1,_xlfn.XLOOKUP(DATE($B$1,AL$1,$A44),_syukujitsu[国民の祝日・休日月日],_syukujitsu[国民の祝日・休日名称],"XXX",0,1)&lt;&gt;"XXX",WEEKDAY(DATE($B$1,AL$1,$A44),2)&gt;5,_xlfn.XLOOKUP(DATE($B$1,AL$1,$A44),_休業日[休場日],_休業日[名称],"XXX",0,1)&lt;&gt;"XXX"),"",SUMIFS(_SBI[受渡金額/決済損益],_SBI[決済日],DATE(デイトレ集計2024!$B$1,デイトレ集計2024!AL$1,デイトレ集計2024!$A44),_SBI[取引],"信用返済*"))</f>
        <v>0</v>
      </c>
      <c r="AN44" s="22">
        <f t="shared" ca="1" si="20"/>
        <v>5050000</v>
      </c>
      <c r="AO44" s="22">
        <f t="shared" ca="1" si="21"/>
        <v>5050000</v>
      </c>
      <c r="AP44" s="22">
        <f t="shared" ca="1" si="22"/>
        <v>5050000</v>
      </c>
      <c r="AQ44" s="22">
        <f t="shared" ca="1" si="23"/>
        <v>5050000</v>
      </c>
      <c r="AR44" s="22">
        <f t="shared" ca="1" si="24"/>
        <v>5050000</v>
      </c>
      <c r="AS44" s="22">
        <f t="shared" ca="1" si="25"/>
        <v>5050000</v>
      </c>
      <c r="AT44" s="22">
        <f t="shared" ca="1" si="26"/>
        <v>5050000</v>
      </c>
      <c r="AU44" s="22">
        <f t="shared" ca="1" si="32"/>
        <v>5050000</v>
      </c>
      <c r="AV44" s="22">
        <f t="shared" ca="1" si="27"/>
        <v>5050000</v>
      </c>
      <c r="AW44" s="22">
        <f t="shared" ca="1" si="28"/>
        <v>5050000</v>
      </c>
      <c r="AX44" s="22">
        <f t="shared" ca="1" si="29"/>
        <v>5050000</v>
      </c>
      <c r="AY44" s="22">
        <f t="shared" ca="1" si="30"/>
        <v>5050000</v>
      </c>
      <c r="BA44" s="22">
        <f t="shared" ca="1" si="43"/>
        <v>5050000</v>
      </c>
      <c r="BB44" s="22">
        <f t="shared" ca="1" si="33"/>
        <v>0</v>
      </c>
      <c r="BC44" s="22">
        <f t="shared" ca="1" si="34"/>
        <v>0</v>
      </c>
      <c r="BD44" s="22">
        <f t="shared" ca="1" si="35"/>
        <v>0</v>
      </c>
      <c r="BE44" s="22">
        <f t="shared" ca="1" si="36"/>
        <v>0</v>
      </c>
      <c r="BF44" s="22">
        <f t="shared" ca="1" si="37"/>
        <v>0</v>
      </c>
      <c r="BG44" s="22">
        <f t="shared" ca="1" si="38"/>
        <v>0</v>
      </c>
      <c r="BH44" s="22">
        <f t="shared" ca="1" si="39"/>
        <v>0</v>
      </c>
      <c r="BI44" s="22">
        <f t="shared" ca="1" si="40"/>
        <v>0</v>
      </c>
      <c r="BJ44" s="22">
        <f t="shared" ca="1" si="41"/>
        <v>0</v>
      </c>
      <c r="BK44" s="22">
        <f t="shared" ca="1" si="42"/>
        <v>0</v>
      </c>
      <c r="BL44" s="22">
        <f t="shared" ca="1" si="31"/>
        <v>0</v>
      </c>
      <c r="BN44" s="22" t="str" cm="1">
        <f t="array" aca="1" ref="BN44" ca="1">IF(INDEX($A$1:$AL$48,ROW(),BN$16)&gt;0,INDEX($A$1:$AL$48,ROW(),BN$16),"")</f>
        <v/>
      </c>
      <c r="BO44" s="22" t="str" cm="1">
        <f t="array" aca="1" ref="BO44" ca="1">IF(INDEX($A$1:$AL$48,ROW(),BO$16)&gt;0,INDEX($A$1:$AL$48,ROW(),BO$16),"")</f>
        <v/>
      </c>
      <c r="BP44" s="22" t="str" cm="1">
        <f t="array" aca="1" ref="BP44" ca="1">IF(INDEX($A$1:$AL$48,ROW(),BP$16)&gt;0,INDEX($A$1:$AL$48,ROW(),BP$16),"")</f>
        <v/>
      </c>
      <c r="BQ44" s="22" t="str" cm="1">
        <f t="array" aca="1" ref="BQ44" ca="1">IF(INDEX($A$1:$AL$48,ROW(),BQ$16)&gt;0,INDEX($A$1:$AL$48,ROW(),BQ$16),"")</f>
        <v/>
      </c>
      <c r="BR44" s="22" t="str" cm="1">
        <f t="array" aca="1" ref="BR44" ca="1">IF(INDEX($A$1:$AL$48,ROW(),BR$16)&gt;0,INDEX($A$1:$AL$48,ROW(),BR$16),"")</f>
        <v/>
      </c>
      <c r="BS44" s="22" t="str" cm="1">
        <f t="array" aca="1" ref="BS44" ca="1">IF(INDEX($A$1:$AL$48,ROW(),BS$16)&gt;0,INDEX($A$1:$AL$48,ROW(),BS$16),"")</f>
        <v/>
      </c>
      <c r="BT44" s="22" t="str" cm="1">
        <f t="array" aca="1" ref="BT44" ca="1">IF(INDEX($A$1:$AL$48,ROW(),BT$16)&gt;0,INDEX($A$1:$AL$48,ROW(),BT$16),"")</f>
        <v/>
      </c>
      <c r="BU44" s="22" t="str" cm="1">
        <f t="array" aca="1" ref="BU44" ca="1">IF(INDEX($A$1:$AL$48,ROW(),BU$16)&gt;0,INDEX($A$1:$AL$48,ROW(),BU$16),"")</f>
        <v/>
      </c>
      <c r="BV44" s="22" t="str" cm="1">
        <f t="array" aca="1" ref="BV44" ca="1">IF(INDEX($A$1:$AL$48,ROW(),BV$16)&gt;0,INDEX($A$1:$AL$48,ROW(),BV$16),"")</f>
        <v/>
      </c>
      <c r="BW44" s="22" t="str" cm="1">
        <f t="array" aca="1" ref="BW44" ca="1">IF(INDEX($A$1:$AL$48,ROW(),BW$16)&gt;0,INDEX($A$1:$AL$48,ROW(),BW$16),"")</f>
        <v/>
      </c>
      <c r="BX44" s="22" t="str" cm="1">
        <f t="array" aca="1" ref="BX44" ca="1">IF(INDEX($A$1:$AL$48,ROW(),BX$16)&gt;0,INDEX($A$1:$AL$48,ROW(),BX$16),"")</f>
        <v/>
      </c>
      <c r="BY44" s="22" t="str" cm="1">
        <f t="array" aca="1" ref="BY44" ca="1">IF(INDEX($A$1:$AL$48,ROW(),BY$16)&gt;0,INDEX($A$1:$AL$48,ROW(),BY$16),"")</f>
        <v/>
      </c>
      <c r="CA44" s="22" t="str" cm="1">
        <f t="array" aca="1" ref="CA44" ca="1">IF(INDEX($A$1:$AL$48,ROW(),CA$16)&lt;0,INDEX($A$1:$AL$48,ROW(),CA$16),"")</f>
        <v/>
      </c>
      <c r="CB44" s="22" t="str" cm="1">
        <f t="array" aca="1" ref="CB44" ca="1">IF(INDEX($A$1:$AL$48,ROW(),CB$16)&lt;0,INDEX($A$1:$AL$48,ROW(),CB$16),"")</f>
        <v/>
      </c>
      <c r="CC44" s="22" t="str" cm="1">
        <f t="array" aca="1" ref="CC44" ca="1">IF(INDEX($A$1:$AL$48,ROW(),CC$16)&lt;0,INDEX($A$1:$AL$48,ROW(),CC$16),"")</f>
        <v/>
      </c>
      <c r="CD44" s="22" t="str" cm="1">
        <f t="array" aca="1" ref="CD44" ca="1">IF(INDEX($A$1:$AL$48,ROW(),CD$16)&lt;0,INDEX($A$1:$AL$48,ROW(),CD$16),"")</f>
        <v/>
      </c>
      <c r="CE44" s="22" t="str" cm="1">
        <f t="array" aca="1" ref="CE44" ca="1">IF(INDEX($A$1:$AL$48,ROW(),CE$16)&lt;0,INDEX($A$1:$AL$48,ROW(),CE$16),"")</f>
        <v/>
      </c>
      <c r="CF44" s="22" t="str" cm="1">
        <f t="array" aca="1" ref="CF44" ca="1">IF(INDEX($A$1:$AL$48,ROW(),CF$16)&lt;0,INDEX($A$1:$AL$48,ROW(),CF$16),"")</f>
        <v/>
      </c>
      <c r="CG44" s="22" t="str" cm="1">
        <f t="array" aca="1" ref="CG44" ca="1">IF(INDEX($A$1:$AL$48,ROW(),CG$16)&lt;0,INDEX($A$1:$AL$48,ROW(),CG$16),"")</f>
        <v/>
      </c>
      <c r="CH44" s="22" t="str" cm="1">
        <f t="array" aca="1" ref="CH44" ca="1">IF(INDEX($A$1:$AL$48,ROW(),CH$16)&lt;0,INDEX($A$1:$AL$48,ROW(),CH$16),"")</f>
        <v/>
      </c>
      <c r="CI44" s="22" t="str" cm="1">
        <f t="array" aca="1" ref="CI44" ca="1">IF(INDEX($A$1:$AL$48,ROW(),CI$16)&lt;0,INDEX($A$1:$AL$48,ROW(),CI$16),"")</f>
        <v/>
      </c>
      <c r="CJ44" s="22" t="str" cm="1">
        <f t="array" aca="1" ref="CJ44" ca="1">IF(INDEX($A$1:$AL$48,ROW(),CJ$16)&lt;0,INDEX($A$1:$AL$48,ROW(),CJ$16),"")</f>
        <v/>
      </c>
      <c r="CK44" s="22" t="str" cm="1">
        <f t="array" aca="1" ref="CK44" ca="1">IF(INDEX($A$1:$AL$48,ROW(),CK$16)&lt;0,INDEX($A$1:$AL$48,ROW(),CK$16),"")</f>
        <v/>
      </c>
      <c r="CL44" s="22" t="str" cm="1">
        <f t="array" aca="1" ref="CL44" ca="1">IF(INDEX($A$1:$AL$48,ROW(),CL$16)&lt;0,INDEX($A$1:$AL$48,ROW(),CL$16),"")</f>
        <v/>
      </c>
    </row>
    <row r="45" spans="1:90" s="2" customFormat="1" ht="15.75" x14ac:dyDescent="0.4">
      <c r="A45" s="5">
        <v>28</v>
      </c>
      <c r="B45" s="17">
        <f t="shared" ca="1" si="17"/>
        <v>0</v>
      </c>
      <c r="C45" s="18"/>
      <c r="D45" s="26"/>
      <c r="E45" s="23" t="str">
        <f ca="1">IF(OR(MONTH(DATE($B$1,E$1,$A45))&lt;&gt;E$1,_xlfn.XLOOKUP(DATE($B$1,E$1,$A45),_syukujitsu[国民の祝日・休日月日],_syukujitsu[国民の祝日・休日名称],"XXX",0,1)&lt;&gt;"XXX",WEEKDAY(DATE($B$1,E$1,$A45),2)&gt;5,_xlfn.XLOOKUP(DATE($B$1,E$1,$A45),_休業日[休場日],_休業日[名称],"XXX",0,1)&lt;&gt;"XXX"),"",SUMIFS(_SBI[受渡金額/決済損益],_SBI[決済日],DATE(デイトレ集計2024!$B$1,デイトレ集計2024!E$1,デイトレ集計2024!$A45),_SBI[取引],"信用返済*"))</f>
        <v/>
      </c>
      <c r="F45" s="18"/>
      <c r="G45" s="26"/>
      <c r="H45" s="23">
        <f ca="1">IF(OR(MONTH(DATE($B$1,H$1,$A45))&lt;&gt;H$1,_xlfn.XLOOKUP(DATE($B$1,H$1,$A45),_syukujitsu[国民の祝日・休日月日],_syukujitsu[国民の祝日・休日名称],"XXX",0,1)&lt;&gt;"XXX",WEEKDAY(DATE($B$1,H$1,$A45),2)&gt;5,_xlfn.XLOOKUP(DATE($B$1,H$1,$A45),_休業日[休場日],_休業日[名称],"XXX",0,1)&lt;&gt;"XXX"),"",SUMIFS(_SBI[受渡金額/決済損益],_SBI[決済日],DATE(デイトレ集計2024!$B$1,デイトレ集計2024!H$1,デイトレ集計2024!$A45),_SBI[取引],"信用返済*"))</f>
        <v>0</v>
      </c>
      <c r="I45" s="18"/>
      <c r="J45" s="26"/>
      <c r="K45" s="23">
        <f ca="1">IF(OR(MONTH(DATE($B$1,K$1,$A45))&lt;&gt;K$1,_xlfn.XLOOKUP(DATE($B$1,K$1,$A45),_syukujitsu[国民の祝日・休日月日],_syukujitsu[国民の祝日・休日名称],"XXX",0,1)&lt;&gt;"XXX",WEEKDAY(DATE($B$1,K$1,$A45),2)&gt;5,_xlfn.XLOOKUP(DATE($B$1,K$1,$A45),_休業日[休場日],_休業日[名称],"XXX",0,1)&lt;&gt;"XXX"),"",SUMIFS(_SBI[受渡金額/決済損益],_SBI[決済日],DATE(デイトレ集計2024!$B$1,デイトレ集計2024!K$1,デイトレ集計2024!$A45),_SBI[取引],"信用返済*"))</f>
        <v>0</v>
      </c>
      <c r="L45" s="18"/>
      <c r="M45" s="26"/>
      <c r="N45" s="23" t="str">
        <f ca="1">IF(OR(MONTH(DATE($B$1,N$1,$A45))&lt;&gt;N$1,_xlfn.XLOOKUP(DATE($B$1,N$1,$A45),_syukujitsu[国民の祝日・休日月日],_syukujitsu[国民の祝日・休日名称],"XXX",0,1)&lt;&gt;"XXX",WEEKDAY(DATE($B$1,N$1,$A45),2)&gt;5,_xlfn.XLOOKUP(DATE($B$1,N$1,$A45),_休業日[休場日],_休業日[名称],"XXX",0,1)&lt;&gt;"XXX"),"",SUMIFS(_SBI[受渡金額/決済損益],_SBI[決済日],DATE(デイトレ集計2024!$B$1,デイトレ集計2024!N$1,デイトレ集計2024!$A45),_SBI[取引],"信用返済*"))</f>
        <v/>
      </c>
      <c r="O45" s="18"/>
      <c r="P45" s="26"/>
      <c r="Q45" s="23">
        <f ca="1">IF(OR(MONTH(DATE($B$1,Q$1,$A45))&lt;&gt;Q$1,_xlfn.XLOOKUP(DATE($B$1,Q$1,$A45),_syukujitsu[国民の祝日・休日月日],_syukujitsu[国民の祝日・休日名称],"XXX",0,1)&lt;&gt;"XXX",WEEKDAY(DATE($B$1,Q$1,$A45),2)&gt;5,_xlfn.XLOOKUP(DATE($B$1,Q$1,$A45),_休業日[休場日],_休業日[名称],"XXX",0,1)&lt;&gt;"XXX"),"",SUMIFS(_SBI[受渡金額/決済損益],_SBI[決済日],DATE(デイトレ集計2024!$B$1,デイトレ集計2024!Q$1,デイトレ集計2024!$A45),_SBI[取引],"信用返済*"))</f>
        <v>0</v>
      </c>
      <c r="R45" s="18"/>
      <c r="S45" s="26"/>
      <c r="T45" s="23">
        <f ca="1">IF(OR(MONTH(DATE($B$1,T$1,$A45))&lt;&gt;T$1,_xlfn.XLOOKUP(DATE($B$1,T$1,$A45),_syukujitsu[国民の祝日・休日月日],_syukujitsu[国民の祝日・休日名称],"XXX",0,1)&lt;&gt;"XXX",WEEKDAY(DATE($B$1,T$1,$A45),2)&gt;5,_xlfn.XLOOKUP(DATE($B$1,T$1,$A45),_休業日[休場日],_休業日[名称],"XXX",0,1)&lt;&gt;"XXX"),"",SUMIFS(_SBI[受渡金額/決済損益],_SBI[決済日],DATE(デイトレ集計2024!$B$1,デイトレ集計2024!T$1,デイトレ集計2024!$A45),_SBI[取引],"信用返済*"))</f>
        <v>0</v>
      </c>
      <c r="U45" s="18"/>
      <c r="V45" s="26"/>
      <c r="W45" s="23" t="str">
        <f ca="1">IF(OR(MONTH(DATE($B$1,W$1,$A45))&lt;&gt;W$1,_xlfn.XLOOKUP(DATE($B$1,W$1,$A45),_syukujitsu[国民の祝日・休日月日],_syukujitsu[国民の祝日・休日名称],"XXX",0,1)&lt;&gt;"XXX",WEEKDAY(DATE($B$1,W$1,$A45),2)&gt;5,_xlfn.XLOOKUP(DATE($B$1,W$1,$A45),_休業日[休場日],_休業日[名称],"XXX",0,1)&lt;&gt;"XXX"),"",SUMIFS(_SBI[受渡金額/決済損益],_SBI[決済日],DATE(デイトレ集計2024!$B$1,デイトレ集計2024!W$1,デイトレ集計2024!$A45),_SBI[取引],"信用返済*"))</f>
        <v/>
      </c>
      <c r="X45" s="18"/>
      <c r="Y45" s="26"/>
      <c r="Z45" s="23">
        <f ca="1">IF(OR(MONTH(DATE($B$1,Z$1,$A45))&lt;&gt;Z$1,_xlfn.XLOOKUP(DATE($B$1,Z$1,$A45),_syukujitsu[国民の祝日・休日月日],_syukujitsu[国民の祝日・休日名称],"XXX",0,1)&lt;&gt;"XXX",WEEKDAY(DATE($B$1,Z$1,$A45),2)&gt;5,_xlfn.XLOOKUP(DATE($B$1,Z$1,$A45),_休業日[休場日],_休業日[名称],"XXX",0,1)&lt;&gt;"XXX"),"",SUMIFS(_SBI[受渡金額/決済損益],_SBI[決済日],DATE(デイトレ集計2024!$B$1,デイトレ集計2024!Z$1,デイトレ集計2024!$A45),_SBI[取引],"信用返済*"))</f>
        <v>0</v>
      </c>
      <c r="AA45" s="18"/>
      <c r="AB45" s="26"/>
      <c r="AC45" s="23" t="str">
        <f ca="1">IF(OR(MONTH(DATE($B$1,AC$1,$A45))&lt;&gt;AC$1,_xlfn.XLOOKUP(DATE($B$1,AC$1,$A45),_syukujitsu[国民の祝日・休日月日],_syukujitsu[国民の祝日・休日名称],"XXX",0,1)&lt;&gt;"XXX",WEEKDAY(DATE($B$1,AC$1,$A45),2)&gt;5,_xlfn.XLOOKUP(DATE($B$1,AC$1,$A45),_休業日[休場日],_休業日[名称],"XXX",0,1)&lt;&gt;"XXX"),"",SUMIFS(_SBI[受渡金額/決済損益],_SBI[決済日],DATE(デイトレ集計2024!$B$1,デイトレ集計2024!AC$1,デイトレ集計2024!$A45),_SBI[取引],"信用返済*"))</f>
        <v/>
      </c>
      <c r="AD45" s="18"/>
      <c r="AE45" s="26"/>
      <c r="AF45" s="23">
        <f ca="1">IF(OR(MONTH(DATE($B$1,AF$1,$A45))&lt;&gt;AF$1,_xlfn.XLOOKUP(DATE($B$1,AF$1,$A45),_syukujitsu[国民の祝日・休日月日],_syukujitsu[国民の祝日・休日名称],"XXX",0,1)&lt;&gt;"XXX",WEEKDAY(DATE($B$1,AF$1,$A45),2)&gt;5,_xlfn.XLOOKUP(DATE($B$1,AF$1,$A45),_休業日[休場日],_休業日[名称],"XXX",0,1)&lt;&gt;"XXX"),"",SUMIFS(_SBI[受渡金額/決済損益],_SBI[決済日],DATE(デイトレ集計2024!$B$1,デイトレ集計2024!AF$1,デイトレ集計2024!$A45),_SBI[取引],"信用返済*"))</f>
        <v>0</v>
      </c>
      <c r="AG45" s="18"/>
      <c r="AH45" s="26"/>
      <c r="AI45" s="23">
        <f ca="1">IF(OR(MONTH(DATE($B$1,AI$1,$A45))&lt;&gt;AI$1,_xlfn.XLOOKUP(DATE($B$1,AI$1,$A45),_syukujitsu[国民の祝日・休日月日],_syukujitsu[国民の祝日・休日名称],"XXX",0,1)&lt;&gt;"XXX",WEEKDAY(DATE($B$1,AI$1,$A45),2)&gt;5,_xlfn.XLOOKUP(DATE($B$1,AI$1,$A45),_休業日[休場日],_休業日[名称],"XXX",0,1)&lt;&gt;"XXX"),"",SUMIFS(_SBI[受渡金額/決済損益],_SBI[決済日],DATE(デイトレ集計2024!$B$1,デイトレ集計2024!AI$1,デイトレ集計2024!$A45),_SBI[取引],"信用返済*"))</f>
        <v>0</v>
      </c>
      <c r="AJ45" s="18"/>
      <c r="AK45" s="26"/>
      <c r="AL45" s="26" t="str">
        <f ca="1">IF(OR(MONTH(DATE($B$1,AL$1,$A45))&lt;&gt;AL$1,_xlfn.XLOOKUP(DATE($B$1,AL$1,$A45),_syukujitsu[国民の祝日・休日月日],_syukujitsu[国民の祝日・休日名称],"XXX",0,1)&lt;&gt;"XXX",WEEKDAY(DATE($B$1,AL$1,$A45),2)&gt;5,_xlfn.XLOOKUP(DATE($B$1,AL$1,$A45),_休業日[休場日],_休業日[名称],"XXX",0,1)&lt;&gt;"XXX"),"",SUMIFS(_SBI[受渡金額/決済損益],_SBI[決済日],DATE(デイトレ集計2024!$B$1,デイトレ集計2024!AL$1,デイトレ集計2024!$A45),_SBI[取引],"信用返済*"))</f>
        <v/>
      </c>
      <c r="AN45" s="22">
        <f t="shared" ca="1" si="20"/>
        <v>5050000</v>
      </c>
      <c r="AO45" s="22">
        <f t="shared" ca="1" si="21"/>
        <v>5050000</v>
      </c>
      <c r="AP45" s="22">
        <f t="shared" ca="1" si="22"/>
        <v>5050000</v>
      </c>
      <c r="AQ45" s="22">
        <f t="shared" ca="1" si="23"/>
        <v>5050000</v>
      </c>
      <c r="AR45" s="22">
        <f t="shared" ca="1" si="24"/>
        <v>5050000</v>
      </c>
      <c r="AS45" s="22">
        <f t="shared" ca="1" si="25"/>
        <v>5050000</v>
      </c>
      <c r="AT45" s="22">
        <f t="shared" ca="1" si="26"/>
        <v>5050000</v>
      </c>
      <c r="AU45" s="22">
        <f t="shared" ca="1" si="32"/>
        <v>5050000</v>
      </c>
      <c r="AV45" s="22">
        <f t="shared" ca="1" si="27"/>
        <v>5050000</v>
      </c>
      <c r="AW45" s="22">
        <f t="shared" ca="1" si="28"/>
        <v>5050000</v>
      </c>
      <c r="AX45" s="22">
        <f t="shared" ca="1" si="29"/>
        <v>5050000</v>
      </c>
      <c r="AY45" s="22">
        <f t="shared" ca="1" si="30"/>
        <v>5050000</v>
      </c>
      <c r="BA45" s="22">
        <f t="shared" ca="1" si="43"/>
        <v>5050000</v>
      </c>
      <c r="BB45" s="22">
        <f t="shared" ca="1" si="33"/>
        <v>0</v>
      </c>
      <c r="BC45" s="22">
        <f t="shared" ca="1" si="34"/>
        <v>0</v>
      </c>
      <c r="BD45" s="22">
        <f t="shared" ca="1" si="35"/>
        <v>0</v>
      </c>
      <c r="BE45" s="22">
        <f t="shared" ca="1" si="36"/>
        <v>0</v>
      </c>
      <c r="BF45" s="22">
        <f t="shared" ca="1" si="37"/>
        <v>0</v>
      </c>
      <c r="BG45" s="22">
        <f t="shared" ca="1" si="38"/>
        <v>0</v>
      </c>
      <c r="BH45" s="22">
        <f t="shared" ca="1" si="39"/>
        <v>0</v>
      </c>
      <c r="BI45" s="22">
        <f t="shared" ca="1" si="40"/>
        <v>0</v>
      </c>
      <c r="BJ45" s="22">
        <f t="shared" ca="1" si="41"/>
        <v>0</v>
      </c>
      <c r="BK45" s="22">
        <f t="shared" ca="1" si="42"/>
        <v>0</v>
      </c>
      <c r="BL45" s="22">
        <f t="shared" ca="1" si="31"/>
        <v>0</v>
      </c>
      <c r="BN45" s="22" t="str" cm="1">
        <f t="array" aca="1" ref="BN45" ca="1">IF(INDEX($A$1:$AL$48,ROW(),BN$16)&gt;0,INDEX($A$1:$AL$48,ROW(),BN$16),"")</f>
        <v/>
      </c>
      <c r="BO45" s="22" t="str" cm="1">
        <f t="array" aca="1" ref="BO45" ca="1">IF(INDEX($A$1:$AL$48,ROW(),BO$16)&gt;0,INDEX($A$1:$AL$48,ROW(),BO$16),"")</f>
        <v/>
      </c>
      <c r="BP45" s="22" t="str" cm="1">
        <f t="array" aca="1" ref="BP45" ca="1">IF(INDEX($A$1:$AL$48,ROW(),BP$16)&gt;0,INDEX($A$1:$AL$48,ROW(),BP$16),"")</f>
        <v/>
      </c>
      <c r="BQ45" s="22" t="str" cm="1">
        <f t="array" aca="1" ref="BQ45" ca="1">IF(INDEX($A$1:$AL$48,ROW(),BQ$16)&gt;0,INDEX($A$1:$AL$48,ROW(),BQ$16),"")</f>
        <v/>
      </c>
      <c r="BR45" s="22" t="str" cm="1">
        <f t="array" aca="1" ref="BR45" ca="1">IF(INDEX($A$1:$AL$48,ROW(),BR$16)&gt;0,INDEX($A$1:$AL$48,ROW(),BR$16),"")</f>
        <v/>
      </c>
      <c r="BS45" s="22" t="str" cm="1">
        <f t="array" aca="1" ref="BS45" ca="1">IF(INDEX($A$1:$AL$48,ROW(),BS$16)&gt;0,INDEX($A$1:$AL$48,ROW(),BS$16),"")</f>
        <v/>
      </c>
      <c r="BT45" s="22" t="str" cm="1">
        <f t="array" aca="1" ref="BT45" ca="1">IF(INDEX($A$1:$AL$48,ROW(),BT$16)&gt;0,INDEX($A$1:$AL$48,ROW(),BT$16),"")</f>
        <v/>
      </c>
      <c r="BU45" s="22" t="str" cm="1">
        <f t="array" aca="1" ref="BU45" ca="1">IF(INDEX($A$1:$AL$48,ROW(),BU$16)&gt;0,INDEX($A$1:$AL$48,ROW(),BU$16),"")</f>
        <v/>
      </c>
      <c r="BV45" s="22" t="str" cm="1">
        <f t="array" aca="1" ref="BV45" ca="1">IF(INDEX($A$1:$AL$48,ROW(),BV$16)&gt;0,INDEX($A$1:$AL$48,ROW(),BV$16),"")</f>
        <v/>
      </c>
      <c r="BW45" s="22" t="str" cm="1">
        <f t="array" aca="1" ref="BW45" ca="1">IF(INDEX($A$1:$AL$48,ROW(),BW$16)&gt;0,INDEX($A$1:$AL$48,ROW(),BW$16),"")</f>
        <v/>
      </c>
      <c r="BX45" s="22" t="str" cm="1">
        <f t="array" aca="1" ref="BX45" ca="1">IF(INDEX($A$1:$AL$48,ROW(),BX$16)&gt;0,INDEX($A$1:$AL$48,ROW(),BX$16),"")</f>
        <v/>
      </c>
      <c r="BY45" s="22" t="str" cm="1">
        <f t="array" aca="1" ref="BY45" ca="1">IF(INDEX($A$1:$AL$48,ROW(),BY$16)&gt;0,INDEX($A$1:$AL$48,ROW(),BY$16),"")</f>
        <v/>
      </c>
      <c r="CA45" s="22" t="str" cm="1">
        <f t="array" aca="1" ref="CA45" ca="1">IF(INDEX($A$1:$AL$48,ROW(),CA$16)&lt;0,INDEX($A$1:$AL$48,ROW(),CA$16),"")</f>
        <v/>
      </c>
      <c r="CB45" s="22" t="str" cm="1">
        <f t="array" aca="1" ref="CB45" ca="1">IF(INDEX($A$1:$AL$48,ROW(),CB$16)&lt;0,INDEX($A$1:$AL$48,ROW(),CB$16),"")</f>
        <v/>
      </c>
      <c r="CC45" s="22" t="str" cm="1">
        <f t="array" aca="1" ref="CC45" ca="1">IF(INDEX($A$1:$AL$48,ROW(),CC$16)&lt;0,INDEX($A$1:$AL$48,ROW(),CC$16),"")</f>
        <v/>
      </c>
      <c r="CD45" s="22" t="str" cm="1">
        <f t="array" aca="1" ref="CD45" ca="1">IF(INDEX($A$1:$AL$48,ROW(),CD$16)&lt;0,INDEX($A$1:$AL$48,ROW(),CD$16),"")</f>
        <v/>
      </c>
      <c r="CE45" s="22" t="str" cm="1">
        <f t="array" aca="1" ref="CE45" ca="1">IF(INDEX($A$1:$AL$48,ROW(),CE$16)&lt;0,INDEX($A$1:$AL$48,ROW(),CE$16),"")</f>
        <v/>
      </c>
      <c r="CF45" s="22" t="str" cm="1">
        <f t="array" aca="1" ref="CF45" ca="1">IF(INDEX($A$1:$AL$48,ROW(),CF$16)&lt;0,INDEX($A$1:$AL$48,ROW(),CF$16),"")</f>
        <v/>
      </c>
      <c r="CG45" s="22" t="str" cm="1">
        <f t="array" aca="1" ref="CG45" ca="1">IF(INDEX($A$1:$AL$48,ROW(),CG$16)&lt;0,INDEX($A$1:$AL$48,ROW(),CG$16),"")</f>
        <v/>
      </c>
      <c r="CH45" s="22" t="str" cm="1">
        <f t="array" aca="1" ref="CH45" ca="1">IF(INDEX($A$1:$AL$48,ROW(),CH$16)&lt;0,INDEX($A$1:$AL$48,ROW(),CH$16),"")</f>
        <v/>
      </c>
      <c r="CI45" s="22" t="str" cm="1">
        <f t="array" aca="1" ref="CI45" ca="1">IF(INDEX($A$1:$AL$48,ROW(),CI$16)&lt;0,INDEX($A$1:$AL$48,ROW(),CI$16),"")</f>
        <v/>
      </c>
      <c r="CJ45" s="22" t="str" cm="1">
        <f t="array" aca="1" ref="CJ45" ca="1">IF(INDEX($A$1:$AL$48,ROW(),CJ$16)&lt;0,INDEX($A$1:$AL$48,ROW(),CJ$16),"")</f>
        <v/>
      </c>
      <c r="CK45" s="22" t="str" cm="1">
        <f t="array" aca="1" ref="CK45" ca="1">IF(INDEX($A$1:$AL$48,ROW(),CK$16)&lt;0,INDEX($A$1:$AL$48,ROW(),CK$16),"")</f>
        <v/>
      </c>
      <c r="CL45" s="22" t="str" cm="1">
        <f t="array" aca="1" ref="CL45" ca="1">IF(INDEX($A$1:$AL$48,ROW(),CL$16)&lt;0,INDEX($A$1:$AL$48,ROW(),CL$16),"")</f>
        <v/>
      </c>
    </row>
    <row r="46" spans="1:90" s="2" customFormat="1" ht="15.75" x14ac:dyDescent="0.4">
      <c r="A46" s="5">
        <v>29</v>
      </c>
      <c r="B46" s="17">
        <f t="shared" ca="1" si="17"/>
        <v>0</v>
      </c>
      <c r="C46" s="18"/>
      <c r="D46" s="26"/>
      <c r="E46" s="23">
        <f ca="1">IF(OR(MONTH(DATE($B$1,E$1,$A46))&lt;&gt;E$1,_xlfn.XLOOKUP(DATE($B$1,E$1,$A46),_syukujitsu[国民の祝日・休日月日],_syukujitsu[国民の祝日・休日名称],"XXX",0,1)&lt;&gt;"XXX",WEEKDAY(DATE($B$1,E$1,$A46),2)&gt;5,_xlfn.XLOOKUP(DATE($B$1,E$1,$A46),_休業日[休場日],_休業日[名称],"XXX",0,1)&lt;&gt;"XXX"),"",SUMIFS(_SBI[受渡金額/決済損益],_SBI[決済日],DATE(デイトレ集計2024!$B$1,デイトレ集計2024!E$1,デイトレ集計2024!$A46),_SBI[取引],"信用返済*"))</f>
        <v>0</v>
      </c>
      <c r="F46" s="18"/>
      <c r="G46" s="26"/>
      <c r="H46" s="23">
        <f ca="1">IF(OR(MONTH(DATE($B$1,H$1,$A46))&lt;&gt;H$1,_xlfn.XLOOKUP(DATE($B$1,H$1,$A46),_syukujitsu[国民の祝日・休日月日],_syukujitsu[国民の祝日・休日名称],"XXX",0,1)&lt;&gt;"XXX",WEEKDAY(DATE($B$1,H$1,$A46),2)&gt;5,_xlfn.XLOOKUP(DATE($B$1,H$1,$A46),_休業日[休場日],_休業日[名称],"XXX",0,1)&lt;&gt;"XXX"),"",SUMIFS(_SBI[受渡金額/決済損益],_SBI[決済日],DATE(デイトレ集計2024!$B$1,デイトレ集計2024!H$1,デイトレ集計2024!$A46),_SBI[取引],"信用返済*"))</f>
        <v>0</v>
      </c>
      <c r="I46" s="18"/>
      <c r="J46" s="26"/>
      <c r="K46" s="23">
        <f ca="1">IF(OR(MONTH(DATE($B$1,K$1,$A46))&lt;&gt;K$1,_xlfn.XLOOKUP(DATE($B$1,K$1,$A46),_syukujitsu[国民の祝日・休日月日],_syukujitsu[国民の祝日・休日名称],"XXX",0,1)&lt;&gt;"XXX",WEEKDAY(DATE($B$1,K$1,$A46),2)&gt;5,_xlfn.XLOOKUP(DATE($B$1,K$1,$A46),_休業日[休場日],_休業日[名称],"XXX",0,1)&lt;&gt;"XXX"),"",SUMIFS(_SBI[受渡金額/決済損益],_SBI[決済日],DATE(デイトレ集計2024!$B$1,デイトレ集計2024!K$1,デイトレ集計2024!$A46),_SBI[取引],"信用返済*"))</f>
        <v>0</v>
      </c>
      <c r="L46" s="18"/>
      <c r="M46" s="26"/>
      <c r="N46" s="23" t="str">
        <f ca="1">IF(OR(MONTH(DATE($B$1,N$1,$A46))&lt;&gt;N$1,_xlfn.XLOOKUP(DATE($B$1,N$1,$A46),_syukujitsu[国民の祝日・休日月日],_syukujitsu[国民の祝日・休日名称],"XXX",0,1)&lt;&gt;"XXX",WEEKDAY(DATE($B$1,N$1,$A46),2)&gt;5,_xlfn.XLOOKUP(DATE($B$1,N$1,$A46),_休業日[休場日],_休業日[名称],"XXX",0,1)&lt;&gt;"XXX"),"",SUMIFS(_SBI[受渡金額/決済損益],_SBI[決済日],DATE(デイトレ集計2024!$B$1,デイトレ集計2024!N$1,デイトレ集計2024!$A46),_SBI[取引],"信用返済*"))</f>
        <v/>
      </c>
      <c r="O46" s="18"/>
      <c r="P46" s="26"/>
      <c r="Q46" s="23">
        <f ca="1">IF(OR(MONTH(DATE($B$1,Q$1,$A46))&lt;&gt;Q$1,_xlfn.XLOOKUP(DATE($B$1,Q$1,$A46),_syukujitsu[国民の祝日・休日月日],_syukujitsu[国民の祝日・休日名称],"XXX",0,1)&lt;&gt;"XXX",WEEKDAY(DATE($B$1,Q$1,$A46),2)&gt;5,_xlfn.XLOOKUP(DATE($B$1,Q$1,$A46),_休業日[休場日],_休業日[名称],"XXX",0,1)&lt;&gt;"XXX"),"",SUMIFS(_SBI[受渡金額/決済損益],_SBI[決済日],DATE(デイトレ集計2024!$B$1,デイトレ集計2024!Q$1,デイトレ集計2024!$A46),_SBI[取引],"信用返済*"))</f>
        <v>0</v>
      </c>
      <c r="R46" s="18"/>
      <c r="S46" s="26"/>
      <c r="T46" s="23" t="str">
        <f ca="1">IF(OR(MONTH(DATE($B$1,T$1,$A46))&lt;&gt;T$1,_xlfn.XLOOKUP(DATE($B$1,T$1,$A46),_syukujitsu[国民の祝日・休日月日],_syukujitsu[国民の祝日・休日名称],"XXX",0,1)&lt;&gt;"XXX",WEEKDAY(DATE($B$1,T$1,$A46),2)&gt;5,_xlfn.XLOOKUP(DATE($B$1,T$1,$A46),_休業日[休場日],_休業日[名称],"XXX",0,1)&lt;&gt;"XXX"),"",SUMIFS(_SBI[受渡金額/決済損益],_SBI[決済日],DATE(デイトレ集計2024!$B$1,デイトレ集計2024!T$1,デイトレ集計2024!$A46),_SBI[取引],"信用返済*"))</f>
        <v/>
      </c>
      <c r="U46" s="18"/>
      <c r="V46" s="26"/>
      <c r="W46" s="23">
        <f ca="1">IF(OR(MONTH(DATE($B$1,W$1,$A46))&lt;&gt;W$1,_xlfn.XLOOKUP(DATE($B$1,W$1,$A46),_syukujitsu[国民の祝日・休日月日],_syukujitsu[国民の祝日・休日名称],"XXX",0,1)&lt;&gt;"XXX",WEEKDAY(DATE($B$1,W$1,$A46),2)&gt;5,_xlfn.XLOOKUP(DATE($B$1,W$1,$A46),_休業日[休場日],_休業日[名称],"XXX",0,1)&lt;&gt;"XXX"),"",SUMIFS(_SBI[受渡金額/決済損益],_SBI[決済日],DATE(デイトレ集計2024!$B$1,デイトレ集計2024!W$1,デイトレ集計2024!$A46),_SBI[取引],"信用返済*"))</f>
        <v>0</v>
      </c>
      <c r="X46" s="18"/>
      <c r="Y46" s="26"/>
      <c r="Z46" s="23">
        <f ca="1">IF(OR(MONTH(DATE($B$1,Z$1,$A46))&lt;&gt;Z$1,_xlfn.XLOOKUP(DATE($B$1,Z$1,$A46),_syukujitsu[国民の祝日・休日月日],_syukujitsu[国民の祝日・休日名称],"XXX",0,1)&lt;&gt;"XXX",WEEKDAY(DATE($B$1,Z$1,$A46),2)&gt;5,_xlfn.XLOOKUP(DATE($B$1,Z$1,$A46),_休業日[休場日],_休業日[名称],"XXX",0,1)&lt;&gt;"XXX"),"",SUMIFS(_SBI[受渡金額/決済損益],_SBI[決済日],DATE(デイトレ集計2024!$B$1,デイトレ集計2024!Z$1,デイトレ集計2024!$A46),_SBI[取引],"信用返済*"))</f>
        <v>0</v>
      </c>
      <c r="AA46" s="18"/>
      <c r="AB46" s="26"/>
      <c r="AC46" s="23" t="str">
        <f ca="1">IF(OR(MONTH(DATE($B$1,AC$1,$A46))&lt;&gt;AC$1,_xlfn.XLOOKUP(DATE($B$1,AC$1,$A46),_syukujitsu[国民の祝日・休日月日],_syukujitsu[国民の祝日・休日名称],"XXX",0,1)&lt;&gt;"XXX",WEEKDAY(DATE($B$1,AC$1,$A46),2)&gt;5,_xlfn.XLOOKUP(DATE($B$1,AC$1,$A46),_休業日[休場日],_休業日[名称],"XXX",0,1)&lt;&gt;"XXX"),"",SUMIFS(_SBI[受渡金額/決済損益],_SBI[決済日],DATE(デイトレ集計2024!$B$1,デイトレ集計2024!AC$1,デイトレ集計2024!$A46),_SBI[取引],"信用返済*"))</f>
        <v/>
      </c>
      <c r="AD46" s="18"/>
      <c r="AE46" s="26"/>
      <c r="AF46" s="23">
        <f ca="1">IF(OR(MONTH(DATE($B$1,AF$1,$A46))&lt;&gt;AF$1,_xlfn.XLOOKUP(DATE($B$1,AF$1,$A46),_syukujitsu[国民の祝日・休日月日],_syukujitsu[国民の祝日・休日名称],"XXX",0,1)&lt;&gt;"XXX",WEEKDAY(DATE($B$1,AF$1,$A46),2)&gt;5,_xlfn.XLOOKUP(DATE($B$1,AF$1,$A46),_休業日[休場日],_休業日[名称],"XXX",0,1)&lt;&gt;"XXX"),"",SUMIFS(_SBI[受渡金額/決済損益],_SBI[決済日],DATE(デイトレ集計2024!$B$1,デイトレ集計2024!AF$1,デイトレ集計2024!$A46),_SBI[取引],"信用返済*"))</f>
        <v>0</v>
      </c>
      <c r="AG46" s="18"/>
      <c r="AH46" s="26"/>
      <c r="AI46" s="23">
        <f ca="1">IF(OR(MONTH(DATE($B$1,AI$1,$A46))&lt;&gt;AI$1,_xlfn.XLOOKUP(DATE($B$1,AI$1,$A46),_syukujitsu[国民の祝日・休日月日],_syukujitsu[国民の祝日・休日名称],"XXX",0,1)&lt;&gt;"XXX",WEEKDAY(DATE($B$1,AI$1,$A46),2)&gt;5,_xlfn.XLOOKUP(DATE($B$1,AI$1,$A46),_休業日[休場日],_休業日[名称],"XXX",0,1)&lt;&gt;"XXX"),"",SUMIFS(_SBI[受渡金額/決済損益],_SBI[決済日],DATE(デイトレ集計2024!$B$1,デイトレ集計2024!AI$1,デイトレ集計2024!$A46),_SBI[取引],"信用返済*"))</f>
        <v>0</v>
      </c>
      <c r="AJ46" s="18"/>
      <c r="AK46" s="26"/>
      <c r="AL46" s="26" t="str">
        <f ca="1">IF(OR(MONTH(DATE($B$1,AL$1,$A46))&lt;&gt;AL$1,_xlfn.XLOOKUP(DATE($B$1,AL$1,$A46),_syukujitsu[国民の祝日・休日月日],_syukujitsu[国民の祝日・休日名称],"XXX",0,1)&lt;&gt;"XXX",WEEKDAY(DATE($B$1,AL$1,$A46),2)&gt;5,_xlfn.XLOOKUP(DATE($B$1,AL$1,$A46),_休業日[休場日],_休業日[名称],"XXX",0,1)&lt;&gt;"XXX"),"",SUMIFS(_SBI[受渡金額/決済損益],_SBI[決済日],DATE(デイトレ集計2024!$B$1,デイトレ集計2024!AL$1,デイトレ集計2024!$A46),_SBI[取引],"信用返済*"))</f>
        <v/>
      </c>
      <c r="AN46" s="22">
        <f t="shared" ca="1" si="20"/>
        <v>5050000</v>
      </c>
      <c r="AO46" s="22">
        <f t="shared" ca="1" si="21"/>
        <v>5050000</v>
      </c>
      <c r="AP46" s="22">
        <f t="shared" ca="1" si="22"/>
        <v>5050000</v>
      </c>
      <c r="AQ46" s="22">
        <f t="shared" ca="1" si="23"/>
        <v>5050000</v>
      </c>
      <c r="AR46" s="22">
        <f t="shared" ca="1" si="24"/>
        <v>5050000</v>
      </c>
      <c r="AS46" s="22">
        <f t="shared" ca="1" si="25"/>
        <v>5050000</v>
      </c>
      <c r="AT46" s="22">
        <f t="shared" ca="1" si="26"/>
        <v>5050000</v>
      </c>
      <c r="AU46" s="22">
        <f t="shared" ca="1" si="32"/>
        <v>5050000</v>
      </c>
      <c r="AV46" s="22">
        <f t="shared" ca="1" si="27"/>
        <v>5050000</v>
      </c>
      <c r="AW46" s="22">
        <f t="shared" ca="1" si="28"/>
        <v>5050000</v>
      </c>
      <c r="AX46" s="22">
        <f t="shared" ca="1" si="29"/>
        <v>5050000</v>
      </c>
      <c r="AY46" s="22">
        <f t="shared" ca="1" si="30"/>
        <v>5050000</v>
      </c>
      <c r="BA46" s="22">
        <f t="shared" ca="1" si="43"/>
        <v>5050000</v>
      </c>
      <c r="BB46" s="22">
        <f t="shared" ca="1" si="33"/>
        <v>0</v>
      </c>
      <c r="BC46" s="22">
        <f t="shared" ca="1" si="34"/>
        <v>0</v>
      </c>
      <c r="BD46" s="22">
        <f t="shared" ca="1" si="35"/>
        <v>0</v>
      </c>
      <c r="BE46" s="22">
        <f t="shared" ca="1" si="36"/>
        <v>0</v>
      </c>
      <c r="BF46" s="22">
        <f t="shared" ca="1" si="37"/>
        <v>0</v>
      </c>
      <c r="BG46" s="22">
        <f t="shared" ca="1" si="38"/>
        <v>0</v>
      </c>
      <c r="BH46" s="22">
        <f t="shared" ca="1" si="39"/>
        <v>0</v>
      </c>
      <c r="BI46" s="22">
        <f t="shared" ca="1" si="40"/>
        <v>0</v>
      </c>
      <c r="BJ46" s="22">
        <f t="shared" ca="1" si="41"/>
        <v>0</v>
      </c>
      <c r="BK46" s="22">
        <f t="shared" ca="1" si="42"/>
        <v>0</v>
      </c>
      <c r="BL46" s="22">
        <f t="shared" ca="1" si="31"/>
        <v>0</v>
      </c>
      <c r="BN46" s="22" t="str" cm="1">
        <f t="array" aca="1" ref="BN46" ca="1">IF(INDEX($A$1:$AL$48,ROW(),BN$16)&gt;0,INDEX($A$1:$AL$48,ROW(),BN$16),"")</f>
        <v/>
      </c>
      <c r="BO46" s="22" t="str" cm="1">
        <f t="array" aca="1" ref="BO46" ca="1">IF(INDEX($A$1:$AL$48,ROW(),BO$16)&gt;0,INDEX($A$1:$AL$48,ROW(),BO$16),"")</f>
        <v/>
      </c>
      <c r="BP46" s="22" t="str" cm="1">
        <f t="array" aca="1" ref="BP46" ca="1">IF(INDEX($A$1:$AL$48,ROW(),BP$16)&gt;0,INDEX($A$1:$AL$48,ROW(),BP$16),"")</f>
        <v/>
      </c>
      <c r="BQ46" s="22" t="str" cm="1">
        <f t="array" aca="1" ref="BQ46" ca="1">IF(INDEX($A$1:$AL$48,ROW(),BQ$16)&gt;0,INDEX($A$1:$AL$48,ROW(),BQ$16),"")</f>
        <v/>
      </c>
      <c r="BR46" s="22" t="str" cm="1">
        <f t="array" aca="1" ref="BR46" ca="1">IF(INDEX($A$1:$AL$48,ROW(),BR$16)&gt;0,INDEX($A$1:$AL$48,ROW(),BR$16),"")</f>
        <v/>
      </c>
      <c r="BS46" s="22" t="str" cm="1">
        <f t="array" aca="1" ref="BS46" ca="1">IF(INDEX($A$1:$AL$48,ROW(),BS$16)&gt;0,INDEX($A$1:$AL$48,ROW(),BS$16),"")</f>
        <v/>
      </c>
      <c r="BT46" s="22" t="str" cm="1">
        <f t="array" aca="1" ref="BT46" ca="1">IF(INDEX($A$1:$AL$48,ROW(),BT$16)&gt;0,INDEX($A$1:$AL$48,ROW(),BT$16),"")</f>
        <v/>
      </c>
      <c r="BU46" s="22" t="str" cm="1">
        <f t="array" aca="1" ref="BU46" ca="1">IF(INDEX($A$1:$AL$48,ROW(),BU$16)&gt;0,INDEX($A$1:$AL$48,ROW(),BU$16),"")</f>
        <v/>
      </c>
      <c r="BV46" s="22" t="str" cm="1">
        <f t="array" aca="1" ref="BV46" ca="1">IF(INDEX($A$1:$AL$48,ROW(),BV$16)&gt;0,INDEX($A$1:$AL$48,ROW(),BV$16),"")</f>
        <v/>
      </c>
      <c r="BW46" s="22" t="str" cm="1">
        <f t="array" aca="1" ref="BW46" ca="1">IF(INDEX($A$1:$AL$48,ROW(),BW$16)&gt;0,INDEX($A$1:$AL$48,ROW(),BW$16),"")</f>
        <v/>
      </c>
      <c r="BX46" s="22" t="str" cm="1">
        <f t="array" aca="1" ref="BX46" ca="1">IF(INDEX($A$1:$AL$48,ROW(),BX$16)&gt;0,INDEX($A$1:$AL$48,ROW(),BX$16),"")</f>
        <v/>
      </c>
      <c r="BY46" s="22" t="str" cm="1">
        <f t="array" aca="1" ref="BY46" ca="1">IF(INDEX($A$1:$AL$48,ROW(),BY$16)&gt;0,INDEX($A$1:$AL$48,ROW(),BY$16),"")</f>
        <v/>
      </c>
      <c r="CA46" s="22" t="str" cm="1">
        <f t="array" aca="1" ref="CA46" ca="1">IF(INDEX($A$1:$AL$48,ROW(),CA$16)&lt;0,INDEX($A$1:$AL$48,ROW(),CA$16),"")</f>
        <v/>
      </c>
      <c r="CB46" s="22" t="str" cm="1">
        <f t="array" aca="1" ref="CB46" ca="1">IF(INDEX($A$1:$AL$48,ROW(),CB$16)&lt;0,INDEX($A$1:$AL$48,ROW(),CB$16),"")</f>
        <v/>
      </c>
      <c r="CC46" s="22" t="str" cm="1">
        <f t="array" aca="1" ref="CC46" ca="1">IF(INDEX($A$1:$AL$48,ROW(),CC$16)&lt;0,INDEX($A$1:$AL$48,ROW(),CC$16),"")</f>
        <v/>
      </c>
      <c r="CD46" s="22" t="str" cm="1">
        <f t="array" aca="1" ref="CD46" ca="1">IF(INDEX($A$1:$AL$48,ROW(),CD$16)&lt;0,INDEX($A$1:$AL$48,ROW(),CD$16),"")</f>
        <v/>
      </c>
      <c r="CE46" s="22" t="str" cm="1">
        <f t="array" aca="1" ref="CE46" ca="1">IF(INDEX($A$1:$AL$48,ROW(),CE$16)&lt;0,INDEX($A$1:$AL$48,ROW(),CE$16),"")</f>
        <v/>
      </c>
      <c r="CF46" s="22" t="str" cm="1">
        <f t="array" aca="1" ref="CF46" ca="1">IF(INDEX($A$1:$AL$48,ROW(),CF$16)&lt;0,INDEX($A$1:$AL$48,ROW(),CF$16),"")</f>
        <v/>
      </c>
      <c r="CG46" s="22" t="str" cm="1">
        <f t="array" aca="1" ref="CG46" ca="1">IF(INDEX($A$1:$AL$48,ROW(),CG$16)&lt;0,INDEX($A$1:$AL$48,ROW(),CG$16),"")</f>
        <v/>
      </c>
      <c r="CH46" s="22" t="str" cm="1">
        <f t="array" aca="1" ref="CH46" ca="1">IF(INDEX($A$1:$AL$48,ROW(),CH$16)&lt;0,INDEX($A$1:$AL$48,ROW(),CH$16),"")</f>
        <v/>
      </c>
      <c r="CI46" s="22" t="str" cm="1">
        <f t="array" aca="1" ref="CI46" ca="1">IF(INDEX($A$1:$AL$48,ROW(),CI$16)&lt;0,INDEX($A$1:$AL$48,ROW(),CI$16),"")</f>
        <v/>
      </c>
      <c r="CJ46" s="22" t="str" cm="1">
        <f t="array" aca="1" ref="CJ46" ca="1">IF(INDEX($A$1:$AL$48,ROW(),CJ$16)&lt;0,INDEX($A$1:$AL$48,ROW(),CJ$16),"")</f>
        <v/>
      </c>
      <c r="CK46" s="22" t="str" cm="1">
        <f t="array" aca="1" ref="CK46" ca="1">IF(INDEX($A$1:$AL$48,ROW(),CK$16)&lt;0,INDEX($A$1:$AL$48,ROW(),CK$16),"")</f>
        <v/>
      </c>
      <c r="CL46" s="22" t="str" cm="1">
        <f t="array" aca="1" ref="CL46" ca="1">IF(INDEX($A$1:$AL$48,ROW(),CL$16)&lt;0,INDEX($A$1:$AL$48,ROW(),CL$16),"")</f>
        <v/>
      </c>
    </row>
    <row r="47" spans="1:90" s="2" customFormat="1" ht="15.75" x14ac:dyDescent="0.4">
      <c r="A47" s="5">
        <v>30</v>
      </c>
      <c r="B47" s="17">
        <f t="shared" ca="1" si="17"/>
        <v>0</v>
      </c>
      <c r="C47" s="18"/>
      <c r="D47" s="26"/>
      <c r="E47" s="23">
        <f ca="1">IF(OR(MONTH(DATE($B$1,E$1,$A47))&lt;&gt;E$1,_xlfn.XLOOKUP(DATE($B$1,E$1,$A47),_syukujitsu[国民の祝日・休日月日],_syukujitsu[国民の祝日・休日名称],"XXX",0,1)&lt;&gt;"XXX",WEEKDAY(DATE($B$1,E$1,$A47),2)&gt;5,_xlfn.XLOOKUP(DATE($B$1,E$1,$A47),_休業日[休場日],_休業日[名称],"XXX",0,1)&lt;&gt;"XXX"),"",SUMIFS(_SBI[受渡金額/決済損益],_SBI[決済日],DATE(デイトレ集計2024!$B$1,デイトレ集計2024!E$1,デイトレ集計2024!$A47),_SBI[取引],"信用返済*"))</f>
        <v>0</v>
      </c>
      <c r="F47" s="18"/>
      <c r="G47" s="26"/>
      <c r="H47" s="23" t="str">
        <f ca="1">IF(OR(MONTH(DATE($B$1,H$1,$A47))&lt;&gt;H$1,_xlfn.XLOOKUP(DATE($B$1,H$1,$A47),_syukujitsu[国民の祝日・休日月日],_syukujitsu[国民の祝日・休日名称],"XXX",0,1)&lt;&gt;"XXX",WEEKDAY(DATE($B$1,H$1,$A47),2)&gt;5,_xlfn.XLOOKUP(DATE($B$1,H$1,$A47),_休業日[休場日],_休業日[名称],"XXX",0,1)&lt;&gt;"XXX"),"",SUMIFS(_SBI[受渡金額/決済損益],_SBI[決済日],DATE(デイトレ集計2024!$B$1,デイトレ集計2024!H$1,デイトレ集計2024!$A47),_SBI[取引],"信用返済*"))</f>
        <v/>
      </c>
      <c r="I47" s="18"/>
      <c r="J47" s="26"/>
      <c r="K47" s="23" t="str">
        <f ca="1">IF(OR(MONTH(DATE($B$1,K$1,$A47))&lt;&gt;K$1,_xlfn.XLOOKUP(DATE($B$1,K$1,$A47),_syukujitsu[国民の祝日・休日月日],_syukujitsu[国民の祝日・休日名称],"XXX",0,1)&lt;&gt;"XXX",WEEKDAY(DATE($B$1,K$1,$A47),2)&gt;5,_xlfn.XLOOKUP(DATE($B$1,K$1,$A47),_休業日[休場日],_休業日[名称],"XXX",0,1)&lt;&gt;"XXX"),"",SUMIFS(_SBI[受渡金額/決済損益],_SBI[決済日],DATE(デイトレ集計2024!$B$1,デイトレ集計2024!K$1,デイトレ集計2024!$A47),_SBI[取引],"信用返済*"))</f>
        <v/>
      </c>
      <c r="L47" s="18"/>
      <c r="M47" s="26"/>
      <c r="N47" s="23">
        <f ca="1">IF(OR(MONTH(DATE($B$1,N$1,$A47))&lt;&gt;N$1,_xlfn.XLOOKUP(DATE($B$1,N$1,$A47),_syukujitsu[国民の祝日・休日月日],_syukujitsu[国民の祝日・休日名称],"XXX",0,1)&lt;&gt;"XXX",WEEKDAY(DATE($B$1,N$1,$A47),2)&gt;5,_xlfn.XLOOKUP(DATE($B$1,N$1,$A47),_休業日[休場日],_休業日[名称],"XXX",0,1)&lt;&gt;"XXX"),"",SUMIFS(_SBI[受渡金額/決済損益],_SBI[決済日],DATE(デイトレ集計2024!$B$1,デイトレ集計2024!N$1,デイトレ集計2024!$A47),_SBI[取引],"信用返済*"))</f>
        <v>0</v>
      </c>
      <c r="O47" s="18"/>
      <c r="P47" s="26"/>
      <c r="Q47" s="23">
        <f ca="1">IF(OR(MONTH(DATE($B$1,Q$1,$A47))&lt;&gt;Q$1,_xlfn.XLOOKUP(DATE($B$1,Q$1,$A47),_syukujitsu[国民の祝日・休日月日],_syukujitsu[国民の祝日・休日名称],"XXX",0,1)&lt;&gt;"XXX",WEEKDAY(DATE($B$1,Q$1,$A47),2)&gt;5,_xlfn.XLOOKUP(DATE($B$1,Q$1,$A47),_休業日[休場日],_休業日[名称],"XXX",0,1)&lt;&gt;"XXX"),"",SUMIFS(_SBI[受渡金額/決済損益],_SBI[決済日],DATE(デイトレ集計2024!$B$1,デイトレ集計2024!Q$1,デイトレ集計2024!$A47),_SBI[取引],"信用返済*"))</f>
        <v>0</v>
      </c>
      <c r="R47" s="18"/>
      <c r="S47" s="26"/>
      <c r="T47" s="23" t="str">
        <f ca="1">IF(OR(MONTH(DATE($B$1,T$1,$A47))&lt;&gt;T$1,_xlfn.XLOOKUP(DATE($B$1,T$1,$A47),_syukujitsu[国民の祝日・休日月日],_syukujitsu[国民の祝日・休日名称],"XXX",0,1)&lt;&gt;"XXX",WEEKDAY(DATE($B$1,T$1,$A47),2)&gt;5,_xlfn.XLOOKUP(DATE($B$1,T$1,$A47),_休業日[休場日],_休業日[名称],"XXX",0,1)&lt;&gt;"XXX"),"",SUMIFS(_SBI[受渡金額/決済損益],_SBI[決済日],DATE(デイトレ集計2024!$B$1,デイトレ集計2024!T$1,デイトレ集計2024!$A47),_SBI[取引],"信用返済*"))</f>
        <v/>
      </c>
      <c r="U47" s="18"/>
      <c r="V47" s="26"/>
      <c r="W47" s="23">
        <f ca="1">IF(OR(MONTH(DATE($B$1,W$1,$A47))&lt;&gt;W$1,_xlfn.XLOOKUP(DATE($B$1,W$1,$A47),_syukujitsu[国民の祝日・休日月日],_syukujitsu[国民の祝日・休日名称],"XXX",0,1)&lt;&gt;"XXX",WEEKDAY(DATE($B$1,W$1,$A47),2)&gt;5,_xlfn.XLOOKUP(DATE($B$1,W$1,$A47),_休業日[休場日],_休業日[名称],"XXX",0,1)&lt;&gt;"XXX"),"",SUMIFS(_SBI[受渡金額/決済損益],_SBI[決済日],DATE(デイトレ集計2024!$B$1,デイトレ集計2024!W$1,デイトレ集計2024!$A47),_SBI[取引],"信用返済*"))</f>
        <v>0</v>
      </c>
      <c r="X47" s="18"/>
      <c r="Y47" s="26"/>
      <c r="Z47" s="23">
        <f ca="1">IF(OR(MONTH(DATE($B$1,Z$1,$A47))&lt;&gt;Z$1,_xlfn.XLOOKUP(DATE($B$1,Z$1,$A47),_syukujitsu[国民の祝日・休日月日],_syukujitsu[国民の祝日・休日名称],"XXX",0,1)&lt;&gt;"XXX",WEEKDAY(DATE($B$1,Z$1,$A47),2)&gt;5,_xlfn.XLOOKUP(DATE($B$1,Z$1,$A47),_休業日[休場日],_休業日[名称],"XXX",0,1)&lt;&gt;"XXX"),"",SUMIFS(_SBI[受渡金額/決済損益],_SBI[決済日],DATE(デイトレ集計2024!$B$1,デイトレ集計2024!Z$1,デイトレ集計2024!$A47),_SBI[取引],"信用返済*"))</f>
        <v>0</v>
      </c>
      <c r="AA47" s="18"/>
      <c r="AB47" s="26"/>
      <c r="AC47" s="23">
        <f ca="1">IF(OR(MONTH(DATE($B$1,AC$1,$A47))&lt;&gt;AC$1,_xlfn.XLOOKUP(DATE($B$1,AC$1,$A47),_syukujitsu[国民の祝日・休日月日],_syukujitsu[国民の祝日・休日名称],"XXX",0,1)&lt;&gt;"XXX",WEEKDAY(DATE($B$1,AC$1,$A47),2)&gt;5,_xlfn.XLOOKUP(DATE($B$1,AC$1,$A47),_休業日[休場日],_休業日[名称],"XXX",0,1)&lt;&gt;"XXX"),"",SUMIFS(_SBI[受渡金額/決済損益],_SBI[決済日],DATE(デイトレ集計2024!$B$1,デイトレ集計2024!AC$1,デイトレ集計2024!$A47),_SBI[取引],"信用返済*"))</f>
        <v>0</v>
      </c>
      <c r="AD47" s="18"/>
      <c r="AE47" s="26"/>
      <c r="AF47" s="23">
        <f ca="1">IF(OR(MONTH(DATE($B$1,AF$1,$A47))&lt;&gt;AF$1,_xlfn.XLOOKUP(DATE($B$1,AF$1,$A47),_syukujitsu[国民の祝日・休日月日],_syukujitsu[国民の祝日・休日名称],"XXX",0,1)&lt;&gt;"XXX",WEEKDAY(DATE($B$1,AF$1,$A47),2)&gt;5,_xlfn.XLOOKUP(DATE($B$1,AF$1,$A47),_休業日[休場日],_休業日[名称],"XXX",0,1)&lt;&gt;"XXX"),"",SUMIFS(_SBI[受渡金額/決済損益],_SBI[決済日],DATE(デイトレ集計2024!$B$1,デイトレ集計2024!AF$1,デイトレ集計2024!$A47),_SBI[取引],"信用返済*"))</f>
        <v>0</v>
      </c>
      <c r="AG47" s="18"/>
      <c r="AH47" s="26"/>
      <c r="AI47" s="23" t="str">
        <f ca="1">IF(OR(MONTH(DATE($B$1,AI$1,$A47))&lt;&gt;AI$1,_xlfn.XLOOKUP(DATE($B$1,AI$1,$A47),_syukujitsu[国民の祝日・休日月日],_syukujitsu[国民の祝日・休日名称],"XXX",0,1)&lt;&gt;"XXX",WEEKDAY(DATE($B$1,AI$1,$A47),2)&gt;5,_xlfn.XLOOKUP(DATE($B$1,AI$1,$A47),_休業日[休場日],_休業日[名称],"XXX",0,1)&lt;&gt;"XXX"),"",SUMIFS(_SBI[受渡金額/決済損益],_SBI[決済日],DATE(デイトレ集計2024!$B$1,デイトレ集計2024!AI$1,デイトレ集計2024!$A47),_SBI[取引],"信用返済*"))</f>
        <v/>
      </c>
      <c r="AJ47" s="18"/>
      <c r="AK47" s="26"/>
      <c r="AL47" s="26">
        <f ca="1">IF(OR(MONTH(DATE($B$1,AL$1,$A47))&lt;&gt;AL$1,_xlfn.XLOOKUP(DATE($B$1,AL$1,$A47),_syukujitsu[国民の祝日・休日月日],_syukujitsu[国民の祝日・休日名称],"XXX",0,1)&lt;&gt;"XXX",WEEKDAY(DATE($B$1,AL$1,$A47),2)&gt;5,_xlfn.XLOOKUP(DATE($B$1,AL$1,$A47),_休業日[休場日],_休業日[名称],"XXX",0,1)&lt;&gt;"XXX"),"",SUMIFS(_SBI[受渡金額/決済損益],_SBI[決済日],DATE(デイトレ集計2024!$B$1,デイトレ集計2024!AL$1,デイトレ集計2024!$A47),_SBI[取引],"信用返済*"))</f>
        <v>0</v>
      </c>
      <c r="AN47" s="22">
        <f t="shared" ca="1" si="20"/>
        <v>5050000</v>
      </c>
      <c r="AO47" s="22">
        <f t="shared" ca="1" si="21"/>
        <v>5050000</v>
      </c>
      <c r="AP47" s="22">
        <f t="shared" ca="1" si="22"/>
        <v>5050000</v>
      </c>
      <c r="AQ47" s="22">
        <f t="shared" ca="1" si="23"/>
        <v>5050000</v>
      </c>
      <c r="AR47" s="22">
        <f t="shared" ca="1" si="24"/>
        <v>5050000</v>
      </c>
      <c r="AS47" s="22">
        <f t="shared" ca="1" si="25"/>
        <v>5050000</v>
      </c>
      <c r="AT47" s="22">
        <f t="shared" ca="1" si="26"/>
        <v>5050000</v>
      </c>
      <c r="AU47" s="22">
        <f t="shared" ca="1" si="32"/>
        <v>5050000</v>
      </c>
      <c r="AV47" s="22">
        <f t="shared" ca="1" si="27"/>
        <v>5050000</v>
      </c>
      <c r="AW47" s="22">
        <f t="shared" ca="1" si="28"/>
        <v>5050000</v>
      </c>
      <c r="AX47" s="22">
        <f t="shared" ca="1" si="29"/>
        <v>5050000</v>
      </c>
      <c r="AY47" s="22">
        <f t="shared" ca="1" si="30"/>
        <v>5050000</v>
      </c>
      <c r="BA47" s="22">
        <f t="shared" ca="1" si="43"/>
        <v>5050000</v>
      </c>
      <c r="BB47" s="22">
        <f t="shared" ca="1" si="33"/>
        <v>0</v>
      </c>
      <c r="BC47" s="22">
        <f t="shared" ca="1" si="34"/>
        <v>0</v>
      </c>
      <c r="BD47" s="22">
        <f t="shared" ca="1" si="35"/>
        <v>0</v>
      </c>
      <c r="BE47" s="22">
        <f t="shared" ca="1" si="36"/>
        <v>0</v>
      </c>
      <c r="BF47" s="22">
        <f t="shared" ca="1" si="37"/>
        <v>0</v>
      </c>
      <c r="BG47" s="22">
        <f t="shared" ca="1" si="38"/>
        <v>0</v>
      </c>
      <c r="BH47" s="22">
        <f t="shared" ca="1" si="39"/>
        <v>0</v>
      </c>
      <c r="BI47" s="22">
        <f t="shared" ca="1" si="40"/>
        <v>0</v>
      </c>
      <c r="BJ47" s="22">
        <f t="shared" ca="1" si="41"/>
        <v>0</v>
      </c>
      <c r="BK47" s="22">
        <f t="shared" ca="1" si="42"/>
        <v>0</v>
      </c>
      <c r="BL47" s="22">
        <f t="shared" ca="1" si="31"/>
        <v>0</v>
      </c>
      <c r="BN47" s="22" t="str" cm="1">
        <f t="array" aca="1" ref="BN47" ca="1">IF(INDEX($A$1:$AL$48,ROW(),BN$16)&gt;0,INDEX($A$1:$AL$48,ROW(),BN$16),"")</f>
        <v/>
      </c>
      <c r="BO47" s="22" t="str" cm="1">
        <f t="array" aca="1" ref="BO47" ca="1">IF(INDEX($A$1:$AL$48,ROW(),BO$16)&gt;0,INDEX($A$1:$AL$48,ROW(),BO$16),"")</f>
        <v/>
      </c>
      <c r="BP47" s="22" t="str" cm="1">
        <f t="array" aca="1" ref="BP47" ca="1">IF(INDEX($A$1:$AL$48,ROW(),BP$16)&gt;0,INDEX($A$1:$AL$48,ROW(),BP$16),"")</f>
        <v/>
      </c>
      <c r="BQ47" s="22" t="str" cm="1">
        <f t="array" aca="1" ref="BQ47" ca="1">IF(INDEX($A$1:$AL$48,ROW(),BQ$16)&gt;0,INDEX($A$1:$AL$48,ROW(),BQ$16),"")</f>
        <v/>
      </c>
      <c r="BR47" s="22" t="str" cm="1">
        <f t="array" aca="1" ref="BR47" ca="1">IF(INDEX($A$1:$AL$48,ROW(),BR$16)&gt;0,INDEX($A$1:$AL$48,ROW(),BR$16),"")</f>
        <v/>
      </c>
      <c r="BS47" s="22" t="str" cm="1">
        <f t="array" aca="1" ref="BS47" ca="1">IF(INDEX($A$1:$AL$48,ROW(),BS$16)&gt;0,INDEX($A$1:$AL$48,ROW(),BS$16),"")</f>
        <v/>
      </c>
      <c r="BT47" s="22" t="str" cm="1">
        <f t="array" aca="1" ref="BT47" ca="1">IF(INDEX($A$1:$AL$48,ROW(),BT$16)&gt;0,INDEX($A$1:$AL$48,ROW(),BT$16),"")</f>
        <v/>
      </c>
      <c r="BU47" s="22" t="str" cm="1">
        <f t="array" aca="1" ref="BU47" ca="1">IF(INDEX($A$1:$AL$48,ROW(),BU$16)&gt;0,INDEX($A$1:$AL$48,ROW(),BU$16),"")</f>
        <v/>
      </c>
      <c r="BV47" s="22" t="str" cm="1">
        <f t="array" aca="1" ref="BV47" ca="1">IF(INDEX($A$1:$AL$48,ROW(),BV$16)&gt;0,INDEX($A$1:$AL$48,ROW(),BV$16),"")</f>
        <v/>
      </c>
      <c r="BW47" s="22" t="str" cm="1">
        <f t="array" aca="1" ref="BW47" ca="1">IF(INDEX($A$1:$AL$48,ROW(),BW$16)&gt;0,INDEX($A$1:$AL$48,ROW(),BW$16),"")</f>
        <v/>
      </c>
      <c r="BX47" s="22" t="str" cm="1">
        <f t="array" aca="1" ref="BX47" ca="1">IF(INDEX($A$1:$AL$48,ROW(),BX$16)&gt;0,INDEX($A$1:$AL$48,ROW(),BX$16),"")</f>
        <v/>
      </c>
      <c r="BY47" s="22" t="str" cm="1">
        <f t="array" aca="1" ref="BY47" ca="1">IF(INDEX($A$1:$AL$48,ROW(),BY$16)&gt;0,INDEX($A$1:$AL$48,ROW(),BY$16),"")</f>
        <v/>
      </c>
      <c r="CA47" s="22" t="str" cm="1">
        <f t="array" aca="1" ref="CA47" ca="1">IF(INDEX($A$1:$AL$48,ROW(),CA$16)&lt;0,INDEX($A$1:$AL$48,ROW(),CA$16),"")</f>
        <v/>
      </c>
      <c r="CB47" s="22" t="str" cm="1">
        <f t="array" aca="1" ref="CB47" ca="1">IF(INDEX($A$1:$AL$48,ROW(),CB$16)&lt;0,INDEX($A$1:$AL$48,ROW(),CB$16),"")</f>
        <v/>
      </c>
      <c r="CC47" s="22" t="str" cm="1">
        <f t="array" aca="1" ref="CC47" ca="1">IF(INDEX($A$1:$AL$48,ROW(),CC$16)&lt;0,INDEX($A$1:$AL$48,ROW(),CC$16),"")</f>
        <v/>
      </c>
      <c r="CD47" s="22" t="str" cm="1">
        <f t="array" aca="1" ref="CD47" ca="1">IF(INDEX($A$1:$AL$48,ROW(),CD$16)&lt;0,INDEX($A$1:$AL$48,ROW(),CD$16),"")</f>
        <v/>
      </c>
      <c r="CE47" s="22" t="str" cm="1">
        <f t="array" aca="1" ref="CE47" ca="1">IF(INDEX($A$1:$AL$48,ROW(),CE$16)&lt;0,INDEX($A$1:$AL$48,ROW(),CE$16),"")</f>
        <v/>
      </c>
      <c r="CF47" s="22" t="str" cm="1">
        <f t="array" aca="1" ref="CF47" ca="1">IF(INDEX($A$1:$AL$48,ROW(),CF$16)&lt;0,INDEX($A$1:$AL$48,ROW(),CF$16),"")</f>
        <v/>
      </c>
      <c r="CG47" s="22" t="str" cm="1">
        <f t="array" aca="1" ref="CG47" ca="1">IF(INDEX($A$1:$AL$48,ROW(),CG$16)&lt;0,INDEX($A$1:$AL$48,ROW(),CG$16),"")</f>
        <v/>
      </c>
      <c r="CH47" s="22" t="str" cm="1">
        <f t="array" aca="1" ref="CH47" ca="1">IF(INDEX($A$1:$AL$48,ROW(),CH$16)&lt;0,INDEX($A$1:$AL$48,ROW(),CH$16),"")</f>
        <v/>
      </c>
      <c r="CI47" s="22" t="str" cm="1">
        <f t="array" aca="1" ref="CI47" ca="1">IF(INDEX($A$1:$AL$48,ROW(),CI$16)&lt;0,INDEX($A$1:$AL$48,ROW(),CI$16),"")</f>
        <v/>
      </c>
      <c r="CJ47" s="22" t="str" cm="1">
        <f t="array" aca="1" ref="CJ47" ca="1">IF(INDEX($A$1:$AL$48,ROW(),CJ$16)&lt;0,INDEX($A$1:$AL$48,ROW(),CJ$16),"")</f>
        <v/>
      </c>
      <c r="CK47" s="22" t="str" cm="1">
        <f t="array" aca="1" ref="CK47" ca="1">IF(INDEX($A$1:$AL$48,ROW(),CK$16)&lt;0,INDEX($A$1:$AL$48,ROW(),CK$16),"")</f>
        <v/>
      </c>
      <c r="CL47" s="22" t="str" cm="1">
        <f t="array" aca="1" ref="CL47" ca="1">IF(INDEX($A$1:$AL$48,ROW(),CL$16)&lt;0,INDEX($A$1:$AL$48,ROW(),CL$16),"")</f>
        <v/>
      </c>
    </row>
    <row r="48" spans="1:90" s="2" customFormat="1" ht="15.75" x14ac:dyDescent="0.4">
      <c r="A48" s="6">
        <v>31</v>
      </c>
      <c r="B48" s="19">
        <f t="shared" ca="1" si="17"/>
        <v>0</v>
      </c>
      <c r="C48" s="20"/>
      <c r="D48" s="27"/>
      <c r="E48" s="24">
        <f ca="1">IF(OR(MONTH(DATE($B$1,E$1,$A48))&lt;&gt;E$1,_xlfn.XLOOKUP(DATE($B$1,E$1,$A48),_syukujitsu[国民の祝日・休日月日],_syukujitsu[国民の祝日・休日名称],"XXX",0,1)&lt;&gt;"XXX",WEEKDAY(DATE($B$1,E$1,$A48),2)&gt;5,_xlfn.XLOOKUP(DATE($B$1,E$1,$A48),_休業日[休場日],_休業日[名称],"XXX",0,1)&lt;&gt;"XXX"),"",SUMIFS(_SBI[受渡金額/決済損益],_SBI[決済日],DATE(デイトレ集計2024!$B$1,デイトレ集計2024!E$1,デイトレ集計2024!$A48),_SBI[取引],"信用返済*"))</f>
        <v>0</v>
      </c>
      <c r="F48" s="20"/>
      <c r="G48" s="27"/>
      <c r="H48" s="24" t="str">
        <f ca="1">IF(OR(MONTH(DATE($B$1,H$1,$A48))&lt;&gt;H$1,_xlfn.XLOOKUP(DATE($B$1,H$1,$A48),_syukujitsu[国民の祝日・休日月日],_syukujitsu[国民の祝日・休日名称],"XXX",0,1)&lt;&gt;"XXX",WEEKDAY(DATE($B$1,H$1,$A48),2)&gt;5,_xlfn.XLOOKUP(DATE($B$1,H$1,$A48),_休業日[休場日],_休業日[名称],"XXX",0,1)&lt;&gt;"XXX"),"",SUMIFS(_SBI[受渡金額/決済損益],_SBI[決済日],DATE(デイトレ集計2024!$B$1,デイトレ集計2024!H$1,デイトレ集計2024!$A48),_SBI[取引],"信用返済*"))</f>
        <v/>
      </c>
      <c r="I48" s="20"/>
      <c r="J48" s="27"/>
      <c r="K48" s="24" t="str">
        <f ca="1">IF(OR(MONTH(DATE($B$1,K$1,$A48))&lt;&gt;K$1,_xlfn.XLOOKUP(DATE($B$1,K$1,$A48),_syukujitsu[国民の祝日・休日月日],_syukujitsu[国民の祝日・休日名称],"XXX",0,1)&lt;&gt;"XXX",WEEKDAY(DATE($B$1,K$1,$A48),2)&gt;5,_xlfn.XLOOKUP(DATE($B$1,K$1,$A48),_休業日[休場日],_休業日[名称],"XXX",0,1)&lt;&gt;"XXX"),"",SUMIFS(_SBI[受渡金額/決済損益],_SBI[決済日],DATE(デイトレ集計2024!$B$1,デイトレ集計2024!K$1,デイトレ集計2024!$A48),_SBI[取引],"信用返済*"))</f>
        <v/>
      </c>
      <c r="L48" s="20"/>
      <c r="M48" s="27"/>
      <c r="N48" s="24" t="str">
        <f ca="1">IF(OR(MONTH(DATE($B$1,N$1,$A48))&lt;&gt;N$1,_xlfn.XLOOKUP(DATE($B$1,N$1,$A48),_syukujitsu[国民の祝日・休日月日],_syukujitsu[国民の祝日・休日名称],"XXX",0,1)&lt;&gt;"XXX",WEEKDAY(DATE($B$1,N$1,$A48),2)&gt;5,_xlfn.XLOOKUP(DATE($B$1,N$1,$A48),_休業日[休場日],_休業日[名称],"XXX",0,1)&lt;&gt;"XXX"),"",SUMIFS(_SBI[受渡金額/決済損益],_SBI[決済日],DATE(デイトレ集計2024!$B$1,デイトレ集計2024!N$1,デイトレ集計2024!$A48),_SBI[取引],"信用返済*"))</f>
        <v/>
      </c>
      <c r="O48" s="20"/>
      <c r="P48" s="27"/>
      <c r="Q48" s="24">
        <f ca="1">IF(OR(MONTH(DATE($B$1,Q$1,$A48))&lt;&gt;Q$1,_xlfn.XLOOKUP(DATE($B$1,Q$1,$A48),_syukujitsu[国民の祝日・休日月日],_syukujitsu[国民の祝日・休日名称],"XXX",0,1)&lt;&gt;"XXX",WEEKDAY(DATE($B$1,Q$1,$A48),2)&gt;5,_xlfn.XLOOKUP(DATE($B$1,Q$1,$A48),_休業日[休場日],_休業日[名称],"XXX",0,1)&lt;&gt;"XXX"),"",SUMIFS(_SBI[受渡金額/決済損益],_SBI[決済日],DATE(デイトレ集計2024!$B$1,デイトレ集計2024!Q$1,デイトレ集計2024!$A48),_SBI[取引],"信用返済*"))</f>
        <v>0</v>
      </c>
      <c r="R48" s="20"/>
      <c r="S48" s="27"/>
      <c r="T48" s="24" t="str">
        <f ca="1">IF(OR(MONTH(DATE($B$1,T$1,$A48))&lt;&gt;T$1,_xlfn.XLOOKUP(DATE($B$1,T$1,$A48),_syukujitsu[国民の祝日・休日月日],_syukujitsu[国民の祝日・休日名称],"XXX",0,1)&lt;&gt;"XXX",WEEKDAY(DATE($B$1,T$1,$A48),2)&gt;5,_xlfn.XLOOKUP(DATE($B$1,T$1,$A48),_休業日[休場日],_休業日[名称],"XXX",0,1)&lt;&gt;"XXX"),"",SUMIFS(_SBI[受渡金額/決済損益],_SBI[決済日],DATE(デイトレ集計2024!$B$1,デイトレ集計2024!T$1,デイトレ集計2024!$A48),_SBI[取引],"信用返済*"))</f>
        <v/>
      </c>
      <c r="U48" s="20"/>
      <c r="V48" s="27"/>
      <c r="W48" s="24">
        <f ca="1">IF(OR(MONTH(DATE($B$1,W$1,$A48))&lt;&gt;W$1,_xlfn.XLOOKUP(DATE($B$1,W$1,$A48),_syukujitsu[国民の祝日・休日月日],_syukujitsu[国民の祝日・休日名称],"XXX",0,1)&lt;&gt;"XXX",WEEKDAY(DATE($B$1,W$1,$A48),2)&gt;5,_xlfn.XLOOKUP(DATE($B$1,W$1,$A48),_休業日[休場日],_休業日[名称],"XXX",0,1)&lt;&gt;"XXX"),"",SUMIFS(_SBI[受渡金額/決済損益],_SBI[決済日],DATE(デイトレ集計2024!$B$1,デイトレ集計2024!W$1,デイトレ集計2024!$A48),_SBI[取引],"信用返済*"))</f>
        <v>0</v>
      </c>
      <c r="X48" s="20"/>
      <c r="Y48" s="27"/>
      <c r="Z48" s="24" t="str">
        <f ca="1">IF(OR(MONTH(DATE($B$1,Z$1,$A48))&lt;&gt;Z$1,_xlfn.XLOOKUP(DATE($B$1,Z$1,$A48),_syukujitsu[国民の祝日・休日月日],_syukujitsu[国民の祝日・休日名称],"XXX",0,1)&lt;&gt;"XXX",WEEKDAY(DATE($B$1,Z$1,$A48),2)&gt;5,_xlfn.XLOOKUP(DATE($B$1,Z$1,$A48),_休業日[休場日],_休業日[名称],"XXX",0,1)&lt;&gt;"XXX"),"",SUMIFS(_SBI[受渡金額/決済損益],_SBI[決済日],DATE(デイトレ集計2024!$B$1,デイトレ集計2024!Z$1,デイトレ集計2024!$A48),_SBI[取引],"信用返済*"))</f>
        <v/>
      </c>
      <c r="AA48" s="20"/>
      <c r="AB48" s="27"/>
      <c r="AC48" s="24" t="str">
        <f ca="1">IF(OR(MONTH(DATE($B$1,AC$1,$A48))&lt;&gt;AC$1,_xlfn.XLOOKUP(DATE($B$1,AC$1,$A48),_syukujitsu[国民の祝日・休日月日],_syukujitsu[国民の祝日・休日名称],"XXX",0,1)&lt;&gt;"XXX",WEEKDAY(DATE($B$1,AC$1,$A48),2)&gt;5,_xlfn.XLOOKUP(DATE($B$1,AC$1,$A48),_休業日[休場日],_休業日[名称],"XXX",0,1)&lt;&gt;"XXX"),"",SUMIFS(_SBI[受渡金額/決済損益],_SBI[決済日],DATE(デイトレ集計2024!$B$1,デイトレ集計2024!AC$1,デイトレ集計2024!$A48),_SBI[取引],"信用返済*"))</f>
        <v/>
      </c>
      <c r="AD48" s="20"/>
      <c r="AE48" s="27"/>
      <c r="AF48" s="24">
        <f ca="1">IF(OR(MONTH(DATE($B$1,AF$1,$A48))&lt;&gt;AF$1,_xlfn.XLOOKUP(DATE($B$1,AF$1,$A48),_syukujitsu[国民の祝日・休日月日],_syukujitsu[国民の祝日・休日名称],"XXX",0,1)&lt;&gt;"XXX",WEEKDAY(DATE($B$1,AF$1,$A48),2)&gt;5,_xlfn.XLOOKUP(DATE($B$1,AF$1,$A48),_休業日[休場日],_休業日[名称],"XXX",0,1)&lt;&gt;"XXX"),"",SUMIFS(_SBI[受渡金額/決済損益],_SBI[決済日],DATE(デイトレ集計2024!$B$1,デイトレ集計2024!AF$1,デイトレ集計2024!$A48),_SBI[取引],"信用返済*"))</f>
        <v>0</v>
      </c>
      <c r="AG48" s="20"/>
      <c r="AH48" s="27"/>
      <c r="AI48" s="24" t="str">
        <f ca="1">IF(OR(MONTH(DATE($B$1,AI$1,$A48))&lt;&gt;AI$1,_xlfn.XLOOKUP(DATE($B$1,AI$1,$A48),_syukujitsu[国民の祝日・休日月日],_syukujitsu[国民の祝日・休日名称],"XXX",0,1)&lt;&gt;"XXX",WEEKDAY(DATE($B$1,AI$1,$A48),2)&gt;5,_xlfn.XLOOKUP(DATE($B$1,AI$1,$A48),_休業日[休場日],_休業日[名称],"XXX",0,1)&lt;&gt;"XXX"),"",SUMIFS(_SBI[受渡金額/決済損益],_SBI[決済日],DATE(デイトレ集計2024!$B$1,デイトレ集計2024!AI$1,デイトレ集計2024!$A48),_SBI[取引],"信用返済*"))</f>
        <v/>
      </c>
      <c r="AJ48" s="20"/>
      <c r="AK48" s="27"/>
      <c r="AL48" s="27" t="str">
        <f ca="1">IF(OR(MONTH(DATE($B$1,AL$1,$A48))&lt;&gt;AL$1,_xlfn.XLOOKUP(DATE($B$1,AL$1,$A48),_syukujitsu[国民の祝日・休日月日],_syukujitsu[国民の祝日・休日名称],"XXX",0,1)&lt;&gt;"XXX",WEEKDAY(DATE($B$1,AL$1,$A48),2)&gt;5,_xlfn.XLOOKUP(DATE($B$1,AL$1,$A48),_休業日[休場日],_休業日[名称],"XXX",0,1)&lt;&gt;"XXX"),"",SUMIFS(_SBI[受渡金額/決済損益],_SBI[決済日],DATE(デイトレ集計2024!$B$1,デイトレ集計2024!AL$1,デイトレ集計2024!$A48),_SBI[取引],"信用返済*"))</f>
        <v/>
      </c>
      <c r="AN48" s="22">
        <f t="shared" ca="1" si="20"/>
        <v>5050000</v>
      </c>
      <c r="AO48" s="22">
        <f t="shared" ca="1" si="21"/>
        <v>5050000</v>
      </c>
      <c r="AP48" s="22">
        <f t="shared" ca="1" si="22"/>
        <v>5050000</v>
      </c>
      <c r="AQ48" s="22">
        <f t="shared" ca="1" si="23"/>
        <v>5050000</v>
      </c>
      <c r="AR48" s="22">
        <f t="shared" ca="1" si="24"/>
        <v>5050000</v>
      </c>
      <c r="AS48" s="22">
        <f t="shared" ca="1" si="25"/>
        <v>5050000</v>
      </c>
      <c r="AT48" s="22">
        <f t="shared" ca="1" si="26"/>
        <v>5050000</v>
      </c>
      <c r="AU48" s="22">
        <f t="shared" ca="1" si="32"/>
        <v>5050000</v>
      </c>
      <c r="AV48" s="22">
        <f t="shared" ca="1" si="27"/>
        <v>5050000</v>
      </c>
      <c r="AW48" s="22">
        <f t="shared" ca="1" si="28"/>
        <v>5050000</v>
      </c>
      <c r="AX48" s="22">
        <f t="shared" ca="1" si="29"/>
        <v>5050000</v>
      </c>
      <c r="AY48" s="22">
        <f t="shared" ca="1" si="30"/>
        <v>5050000</v>
      </c>
      <c r="BA48" s="22">
        <f t="shared" ca="1" si="43"/>
        <v>5050000</v>
      </c>
      <c r="BB48" s="22">
        <f t="shared" ca="1" si="33"/>
        <v>0</v>
      </c>
      <c r="BC48" s="22">
        <f t="shared" ca="1" si="34"/>
        <v>0</v>
      </c>
      <c r="BD48" s="22">
        <f t="shared" ca="1" si="35"/>
        <v>0</v>
      </c>
      <c r="BE48" s="22">
        <f t="shared" ca="1" si="36"/>
        <v>0</v>
      </c>
      <c r="BF48" s="22">
        <f t="shared" ca="1" si="37"/>
        <v>0</v>
      </c>
      <c r="BG48" s="22">
        <f t="shared" ca="1" si="38"/>
        <v>0</v>
      </c>
      <c r="BH48" s="22">
        <f t="shared" ca="1" si="39"/>
        <v>0</v>
      </c>
      <c r="BI48" s="22">
        <f t="shared" ca="1" si="40"/>
        <v>0</v>
      </c>
      <c r="BJ48" s="22">
        <f t="shared" ca="1" si="41"/>
        <v>0</v>
      </c>
      <c r="BK48" s="22">
        <f t="shared" ca="1" si="42"/>
        <v>0</v>
      </c>
      <c r="BL48" s="22">
        <f t="shared" ca="1" si="31"/>
        <v>0</v>
      </c>
      <c r="BN48" s="22" t="str" cm="1">
        <f t="array" aca="1" ref="BN48" ca="1">IF(INDEX($A$1:$AL$48,ROW(),BN$16)&gt;0,INDEX($A$1:$AL$48,ROW(),BN$16),"")</f>
        <v/>
      </c>
      <c r="BO48" s="22" t="str" cm="1">
        <f t="array" aca="1" ref="BO48" ca="1">IF(INDEX($A$1:$AL$48,ROW(),BO$16)&gt;0,INDEX($A$1:$AL$48,ROW(),BO$16),"")</f>
        <v/>
      </c>
      <c r="BP48" s="22" t="str" cm="1">
        <f t="array" aca="1" ref="BP48" ca="1">IF(INDEX($A$1:$AL$48,ROW(),BP$16)&gt;0,INDEX($A$1:$AL$48,ROW(),BP$16),"")</f>
        <v/>
      </c>
      <c r="BQ48" s="22" t="str" cm="1">
        <f t="array" aca="1" ref="BQ48" ca="1">IF(INDEX($A$1:$AL$48,ROW(),BQ$16)&gt;0,INDEX($A$1:$AL$48,ROW(),BQ$16),"")</f>
        <v/>
      </c>
      <c r="BR48" s="22" t="str" cm="1">
        <f t="array" aca="1" ref="BR48" ca="1">IF(INDEX($A$1:$AL$48,ROW(),BR$16)&gt;0,INDEX($A$1:$AL$48,ROW(),BR$16),"")</f>
        <v/>
      </c>
      <c r="BS48" s="22" t="str" cm="1">
        <f t="array" aca="1" ref="BS48" ca="1">IF(INDEX($A$1:$AL$48,ROW(),BS$16)&gt;0,INDEX($A$1:$AL$48,ROW(),BS$16),"")</f>
        <v/>
      </c>
      <c r="BT48" s="22" t="str" cm="1">
        <f t="array" aca="1" ref="BT48" ca="1">IF(INDEX($A$1:$AL$48,ROW(),BT$16)&gt;0,INDEX($A$1:$AL$48,ROW(),BT$16),"")</f>
        <v/>
      </c>
      <c r="BU48" s="22" t="str" cm="1">
        <f t="array" aca="1" ref="BU48" ca="1">IF(INDEX($A$1:$AL$48,ROW(),BU$16)&gt;0,INDEX($A$1:$AL$48,ROW(),BU$16),"")</f>
        <v/>
      </c>
      <c r="BV48" s="22" t="str" cm="1">
        <f t="array" aca="1" ref="BV48" ca="1">IF(INDEX($A$1:$AL$48,ROW(),BV$16)&gt;0,INDEX($A$1:$AL$48,ROW(),BV$16),"")</f>
        <v/>
      </c>
      <c r="BW48" s="22" t="str" cm="1">
        <f t="array" aca="1" ref="BW48" ca="1">IF(INDEX($A$1:$AL$48,ROW(),BW$16)&gt;0,INDEX($A$1:$AL$48,ROW(),BW$16),"")</f>
        <v/>
      </c>
      <c r="BX48" s="22" t="str" cm="1">
        <f t="array" aca="1" ref="BX48" ca="1">IF(INDEX($A$1:$AL$48,ROW(),BX$16)&gt;0,INDEX($A$1:$AL$48,ROW(),BX$16),"")</f>
        <v/>
      </c>
      <c r="BY48" s="22" t="str" cm="1">
        <f t="array" aca="1" ref="BY48" ca="1">IF(INDEX($A$1:$AL$48,ROW(),BY$16)&gt;0,INDEX($A$1:$AL$48,ROW(),BY$16),"")</f>
        <v/>
      </c>
      <c r="CA48" s="22" t="str" cm="1">
        <f t="array" aca="1" ref="CA48" ca="1">IF(INDEX($A$1:$AL$48,ROW(),CA$16)&lt;0,INDEX($A$1:$AL$48,ROW(),CA$16),"")</f>
        <v/>
      </c>
      <c r="CB48" s="22" t="str" cm="1">
        <f t="array" aca="1" ref="CB48" ca="1">IF(INDEX($A$1:$AL$48,ROW(),CB$16)&lt;0,INDEX($A$1:$AL$48,ROW(),CB$16),"")</f>
        <v/>
      </c>
      <c r="CC48" s="22" t="str" cm="1">
        <f t="array" aca="1" ref="CC48" ca="1">IF(INDEX($A$1:$AL$48,ROW(),CC$16)&lt;0,INDEX($A$1:$AL$48,ROW(),CC$16),"")</f>
        <v/>
      </c>
      <c r="CD48" s="22" t="str" cm="1">
        <f t="array" aca="1" ref="CD48" ca="1">IF(INDEX($A$1:$AL$48,ROW(),CD$16)&lt;0,INDEX($A$1:$AL$48,ROW(),CD$16),"")</f>
        <v/>
      </c>
      <c r="CE48" s="22" t="str" cm="1">
        <f t="array" aca="1" ref="CE48" ca="1">IF(INDEX($A$1:$AL$48,ROW(),CE$16)&lt;0,INDEX($A$1:$AL$48,ROW(),CE$16),"")</f>
        <v/>
      </c>
      <c r="CF48" s="22" t="str" cm="1">
        <f t="array" aca="1" ref="CF48" ca="1">IF(INDEX($A$1:$AL$48,ROW(),CF$16)&lt;0,INDEX($A$1:$AL$48,ROW(),CF$16),"")</f>
        <v/>
      </c>
      <c r="CG48" s="22" t="str" cm="1">
        <f t="array" aca="1" ref="CG48" ca="1">IF(INDEX($A$1:$AL$48,ROW(),CG$16)&lt;0,INDEX($A$1:$AL$48,ROW(),CG$16),"")</f>
        <v/>
      </c>
      <c r="CH48" s="22" t="str" cm="1">
        <f t="array" aca="1" ref="CH48" ca="1">IF(INDEX($A$1:$AL$48,ROW(),CH$16)&lt;0,INDEX($A$1:$AL$48,ROW(),CH$16),"")</f>
        <v/>
      </c>
      <c r="CI48" s="22" t="str" cm="1">
        <f t="array" aca="1" ref="CI48" ca="1">IF(INDEX($A$1:$AL$48,ROW(),CI$16)&lt;0,INDEX($A$1:$AL$48,ROW(),CI$16),"")</f>
        <v/>
      </c>
      <c r="CJ48" s="22" t="str" cm="1">
        <f t="array" aca="1" ref="CJ48" ca="1">IF(INDEX($A$1:$AL$48,ROW(),CJ$16)&lt;0,INDEX($A$1:$AL$48,ROW(),CJ$16),"")</f>
        <v/>
      </c>
      <c r="CK48" s="22" t="str" cm="1">
        <f t="array" aca="1" ref="CK48" ca="1">IF(INDEX($A$1:$AL$48,ROW(),CK$16)&lt;0,INDEX($A$1:$AL$48,ROW(),CK$16),"")</f>
        <v/>
      </c>
      <c r="CL48" s="22" t="str" cm="1">
        <f t="array" aca="1" ref="CL48" ca="1">IF(INDEX($A$1:$AL$48,ROW(),CL$16)&lt;0,INDEX($A$1:$AL$48,ROW(),CL$16),"")</f>
        <v/>
      </c>
    </row>
    <row r="49" spans="1:90" x14ac:dyDescent="0.4">
      <c r="AN49" s="35" t="str">
        <f>LEFT($AN$1,1)&amp;TEXT(AN17,"00")</f>
        <v>Y01</v>
      </c>
      <c r="AO49" s="35" t="str">
        <f t="shared" ref="AO49:AY49" si="44">LEFT($AN$1,1)&amp;TEXT(AO17,"00")</f>
        <v>Y02</v>
      </c>
      <c r="AP49" s="35" t="str">
        <f t="shared" si="44"/>
        <v>Y03</v>
      </c>
      <c r="AQ49" s="35" t="str">
        <f t="shared" si="44"/>
        <v>Y04</v>
      </c>
      <c r="AR49" s="35" t="str">
        <f t="shared" si="44"/>
        <v>Y05</v>
      </c>
      <c r="AS49" s="35" t="str">
        <f t="shared" si="44"/>
        <v>Y06</v>
      </c>
      <c r="AT49" s="35" t="str">
        <f t="shared" si="44"/>
        <v>Y07</v>
      </c>
      <c r="AU49" s="35" t="str">
        <f t="shared" si="44"/>
        <v>Y08</v>
      </c>
      <c r="AV49" s="35" t="str">
        <f t="shared" si="44"/>
        <v>Y09</v>
      </c>
      <c r="AW49" s="35" t="str">
        <f t="shared" si="44"/>
        <v>Y10</v>
      </c>
      <c r="AX49" s="35" t="str">
        <f t="shared" si="44"/>
        <v>Y11</v>
      </c>
      <c r="AY49" s="35" t="str">
        <f t="shared" si="44"/>
        <v>Y12</v>
      </c>
      <c r="BA49" s="35" t="str">
        <f>LEFT($BA$1,1)&amp;TEXT(BA17,"00")</f>
        <v>M01</v>
      </c>
      <c r="BB49" s="35" t="str">
        <f t="shared" ref="BB49:BL49" si="45">LEFT($BA$1,1)&amp;TEXT(BB17,"00")</f>
        <v>M02</v>
      </c>
      <c r="BC49" s="35" t="str">
        <f t="shared" si="45"/>
        <v>M03</v>
      </c>
      <c r="BD49" s="35" t="str">
        <f t="shared" si="45"/>
        <v>M04</v>
      </c>
      <c r="BE49" s="35" t="str">
        <f t="shared" si="45"/>
        <v>M05</v>
      </c>
      <c r="BF49" s="35" t="str">
        <f t="shared" si="45"/>
        <v>M06</v>
      </c>
      <c r="BG49" s="35" t="str">
        <f t="shared" si="45"/>
        <v>M07</v>
      </c>
      <c r="BH49" s="35" t="str">
        <f t="shared" si="45"/>
        <v>M08</v>
      </c>
      <c r="BI49" s="35" t="str">
        <f t="shared" si="45"/>
        <v>M09</v>
      </c>
      <c r="BJ49" s="35" t="str">
        <f t="shared" si="45"/>
        <v>M10</v>
      </c>
      <c r="BK49" s="35" t="str">
        <f t="shared" si="45"/>
        <v>M11</v>
      </c>
      <c r="BL49" s="35" t="str">
        <f t="shared" si="45"/>
        <v>M12</v>
      </c>
      <c r="BN49" s="35" t="str">
        <f>LEFT($BN$1,1)&amp;TEXT(BN17,"00")</f>
        <v>W01</v>
      </c>
      <c r="BO49" s="35" t="str">
        <f t="shared" ref="BO49:BY49" si="46">LEFT($BN$1,1)&amp;TEXT(BO17,"00")</f>
        <v>W02</v>
      </c>
      <c r="BP49" s="35" t="str">
        <f t="shared" si="46"/>
        <v>W03</v>
      </c>
      <c r="BQ49" s="35" t="str">
        <f t="shared" si="46"/>
        <v>W04</v>
      </c>
      <c r="BR49" s="35" t="str">
        <f t="shared" si="46"/>
        <v>W05</v>
      </c>
      <c r="BS49" s="35" t="str">
        <f t="shared" si="46"/>
        <v>W06</v>
      </c>
      <c r="BT49" s="35" t="str">
        <f t="shared" si="46"/>
        <v>W07</v>
      </c>
      <c r="BU49" s="35" t="str">
        <f t="shared" si="46"/>
        <v>W08</v>
      </c>
      <c r="BV49" s="35" t="str">
        <f t="shared" si="46"/>
        <v>W09</v>
      </c>
      <c r="BW49" s="35" t="str">
        <f t="shared" si="46"/>
        <v>W10</v>
      </c>
      <c r="BX49" s="35" t="str">
        <f t="shared" si="46"/>
        <v>W11</v>
      </c>
      <c r="BY49" s="35" t="str">
        <f t="shared" si="46"/>
        <v>W12</v>
      </c>
      <c r="CA49" s="35" t="str">
        <f>LEFT($CA$1,1)&amp;TEXT(CA17,"00")</f>
        <v>L01</v>
      </c>
      <c r="CB49" s="35" t="str">
        <f t="shared" ref="CB49:CL49" si="47">LEFT($CA$1,1)&amp;TEXT(CB17,"00")</f>
        <v>L02</v>
      </c>
      <c r="CC49" s="35" t="str">
        <f t="shared" si="47"/>
        <v>L03</v>
      </c>
      <c r="CD49" s="35" t="str">
        <f t="shared" si="47"/>
        <v>L04</v>
      </c>
      <c r="CE49" s="35" t="str">
        <f t="shared" si="47"/>
        <v>L05</v>
      </c>
      <c r="CF49" s="35" t="str">
        <f t="shared" si="47"/>
        <v>L06</v>
      </c>
      <c r="CG49" s="35" t="str">
        <f t="shared" si="47"/>
        <v>L07</v>
      </c>
      <c r="CH49" s="35" t="str">
        <f t="shared" si="47"/>
        <v>L08</v>
      </c>
      <c r="CI49" s="35" t="str">
        <f t="shared" si="47"/>
        <v>L09</v>
      </c>
      <c r="CJ49" s="35" t="str">
        <f t="shared" si="47"/>
        <v>L10</v>
      </c>
      <c r="CK49" s="35" t="str">
        <f t="shared" si="47"/>
        <v>L11</v>
      </c>
      <c r="CL49" s="35" t="str">
        <f t="shared" si="47"/>
        <v>L12</v>
      </c>
    </row>
    <row r="50" spans="1:90" x14ac:dyDescent="0.4">
      <c r="A50" s="72" t="str">
        <f>AN1&amp;"のカラム番号"</f>
        <v>Y)年間集計のカラム番号</v>
      </c>
      <c r="B50" s="72"/>
      <c r="C50" s="72"/>
      <c r="D50" s="72"/>
      <c r="E50" s="72">
        <f>_xlfn.XMATCH(LEFT($A50,1)&amp;TEXT(E$1,"00"),$49:$49,0,1)</f>
        <v>40</v>
      </c>
      <c r="F50" s="72"/>
      <c r="G50" s="72"/>
      <c r="H50" s="72">
        <f>_xlfn.XMATCH(LEFT($A50,1)&amp;TEXT(H$1,"00"),$49:$49,0,1)</f>
        <v>41</v>
      </c>
      <c r="I50" s="72"/>
      <c r="J50" s="72"/>
      <c r="K50" s="72">
        <f>_xlfn.XMATCH(LEFT($A50,1)&amp;TEXT(K$1,"00"),$49:$49,0,1)</f>
        <v>42</v>
      </c>
      <c r="L50" s="72"/>
      <c r="M50" s="72"/>
      <c r="N50" s="72">
        <f>_xlfn.XMATCH(LEFT($A50,1)&amp;TEXT(N$1,"00"),$49:$49,0,1)</f>
        <v>43</v>
      </c>
      <c r="O50" s="72"/>
      <c r="P50" s="72"/>
      <c r="Q50" s="72">
        <f>_xlfn.XMATCH(LEFT($A50,1)&amp;TEXT(Q$1,"00"),$49:$49,0,1)</f>
        <v>44</v>
      </c>
      <c r="R50" s="72"/>
      <c r="S50" s="72"/>
      <c r="T50" s="72">
        <f>_xlfn.XMATCH(LEFT($A50,1)&amp;TEXT(T$1,"00"),$49:$49,0,1)</f>
        <v>45</v>
      </c>
      <c r="U50" s="72"/>
      <c r="V50" s="72"/>
      <c r="W50" s="72">
        <f>_xlfn.XMATCH(LEFT($A50,1)&amp;TEXT(W$1,"00"),$49:$49,0,1)</f>
        <v>46</v>
      </c>
      <c r="X50" s="72"/>
      <c r="Y50" s="72"/>
      <c r="Z50" s="72">
        <f>_xlfn.XMATCH(LEFT($A50,1)&amp;TEXT(Z$1,"00"),$49:$49,0,1)</f>
        <v>47</v>
      </c>
      <c r="AA50" s="72"/>
      <c r="AB50" s="72"/>
      <c r="AC50" s="72">
        <f>_xlfn.XMATCH(LEFT($A50,1)&amp;TEXT(AC$1,"00"),$49:$49,0,1)</f>
        <v>48</v>
      </c>
      <c r="AD50" s="72"/>
      <c r="AE50" s="72"/>
      <c r="AF50" s="72">
        <f>_xlfn.XMATCH(LEFT($A50,1)&amp;TEXT(AF$1,"00"),$49:$49,0,1)</f>
        <v>49</v>
      </c>
      <c r="AG50" s="72"/>
      <c r="AH50" s="72"/>
      <c r="AI50" s="72">
        <f>_xlfn.XMATCH(LEFT($A50,1)&amp;TEXT(AI$1,"00"),$49:$49,0,1)</f>
        <v>50</v>
      </c>
      <c r="AJ50" s="72"/>
      <c r="AK50" s="72"/>
      <c r="AL50" s="72">
        <f>_xlfn.XMATCH(LEFT($A50,1)&amp;TEXT(AL$1,"00"),$49:$49,0,1)</f>
        <v>51</v>
      </c>
      <c r="AN50" s="22"/>
    </row>
    <row r="51" spans="1:90" x14ac:dyDescent="0.4">
      <c r="A51" s="72" t="str">
        <f>BA1&amp;"のカラム番号"</f>
        <v>M)月間集計のカラム番号</v>
      </c>
      <c r="B51" s="72"/>
      <c r="C51" s="72"/>
      <c r="D51" s="72"/>
      <c r="E51" s="72">
        <f>_xlfn.XMATCH(LEFT($A51,1)&amp;TEXT(E$1,"00"),$49:$49,0,1)</f>
        <v>53</v>
      </c>
      <c r="F51" s="72"/>
      <c r="G51" s="72"/>
      <c r="H51" s="72">
        <f>_xlfn.XMATCH(LEFT($A51,1)&amp;TEXT(H$1,"00"),$49:$49,0,1)</f>
        <v>54</v>
      </c>
      <c r="I51" s="72"/>
      <c r="J51" s="72"/>
      <c r="K51" s="72">
        <f>_xlfn.XMATCH(LEFT($A51,1)&amp;TEXT(K$1,"00"),$49:$49,0,1)</f>
        <v>55</v>
      </c>
      <c r="L51" s="72"/>
      <c r="M51" s="72"/>
      <c r="N51" s="72">
        <f>_xlfn.XMATCH(LEFT($A51,1)&amp;TEXT(N$1,"00"),$49:$49,0,1)</f>
        <v>56</v>
      </c>
      <c r="O51" s="72"/>
      <c r="P51" s="72"/>
      <c r="Q51" s="72">
        <f>_xlfn.XMATCH(LEFT($A51,1)&amp;TEXT(Q$1,"00"),$49:$49,0,1)</f>
        <v>57</v>
      </c>
      <c r="R51" s="72"/>
      <c r="S51" s="72"/>
      <c r="T51" s="72">
        <f>_xlfn.XMATCH(LEFT($A51,1)&amp;TEXT(T$1,"00"),$49:$49,0,1)</f>
        <v>58</v>
      </c>
      <c r="U51" s="72"/>
      <c r="V51" s="72"/>
      <c r="W51" s="72">
        <f>_xlfn.XMATCH(LEFT($A51,1)&amp;TEXT(W$1,"00"),$49:$49,0,1)</f>
        <v>59</v>
      </c>
      <c r="X51" s="72"/>
      <c r="Y51" s="72"/>
      <c r="Z51" s="72">
        <f>_xlfn.XMATCH(LEFT($A51,1)&amp;TEXT(Z$1,"00"),$49:$49,0,1)</f>
        <v>60</v>
      </c>
      <c r="AA51" s="72"/>
      <c r="AB51" s="72"/>
      <c r="AC51" s="72">
        <f>_xlfn.XMATCH(LEFT($A51,1)&amp;TEXT(AC$1,"00"),$49:$49,0,1)</f>
        <v>61</v>
      </c>
      <c r="AD51" s="72"/>
      <c r="AE51" s="72"/>
      <c r="AF51" s="72">
        <f>_xlfn.XMATCH(LEFT($A51,1)&amp;TEXT(AF$1,"00"),$49:$49,0,1)</f>
        <v>62</v>
      </c>
      <c r="AG51" s="72"/>
      <c r="AH51" s="72"/>
      <c r="AI51" s="72">
        <f>_xlfn.XMATCH(LEFT($A51,1)&amp;TEXT(AI$1,"00"),$49:$49,0,1)</f>
        <v>63</v>
      </c>
      <c r="AJ51" s="72"/>
      <c r="AK51" s="72"/>
      <c r="AL51" s="72">
        <f>_xlfn.XMATCH(LEFT($A51,1)&amp;TEXT(AL$1,"00"),$49:$49,0,1)</f>
        <v>64</v>
      </c>
    </row>
    <row r="52" spans="1:90" x14ac:dyDescent="0.4">
      <c r="A52" s="72" t="str">
        <f>BN1&amp;"のカラム番号"</f>
        <v>W)日次収支（プラス）のカラム番号</v>
      </c>
      <c r="B52" s="72"/>
      <c r="C52" s="72"/>
      <c r="D52" s="72"/>
      <c r="E52" s="72">
        <f>_xlfn.XMATCH(LEFT($A52,1)&amp;TEXT(E$1,"00"),$49:$49,0,1)</f>
        <v>66</v>
      </c>
      <c r="F52" s="72"/>
      <c r="G52" s="72"/>
      <c r="H52" s="72">
        <f>_xlfn.XMATCH(LEFT($A52,1)&amp;TEXT(H$1,"00"),$49:$49,0,1)</f>
        <v>67</v>
      </c>
      <c r="I52" s="72"/>
      <c r="J52" s="72"/>
      <c r="K52" s="72">
        <f>_xlfn.XMATCH(LEFT($A52,1)&amp;TEXT(K$1,"00"),$49:$49,0,1)</f>
        <v>68</v>
      </c>
      <c r="L52" s="72"/>
      <c r="M52" s="72"/>
      <c r="N52" s="72">
        <f>_xlfn.XMATCH(LEFT($A52,1)&amp;TEXT(N$1,"00"),$49:$49,0,1)</f>
        <v>69</v>
      </c>
      <c r="O52" s="72"/>
      <c r="P52" s="72"/>
      <c r="Q52" s="72">
        <f>_xlfn.XMATCH(LEFT($A52,1)&amp;TEXT(Q$1,"00"),$49:$49,0,1)</f>
        <v>70</v>
      </c>
      <c r="R52" s="72"/>
      <c r="S52" s="72"/>
      <c r="T52" s="72">
        <f>_xlfn.XMATCH(LEFT($A52,1)&amp;TEXT(T$1,"00"),$49:$49,0,1)</f>
        <v>71</v>
      </c>
      <c r="U52" s="72"/>
      <c r="V52" s="72"/>
      <c r="W52" s="72">
        <f>_xlfn.XMATCH(LEFT($A52,1)&amp;TEXT(W$1,"00"),$49:$49,0,1)</f>
        <v>72</v>
      </c>
      <c r="X52" s="72"/>
      <c r="Y52" s="72"/>
      <c r="Z52" s="72">
        <f>_xlfn.XMATCH(LEFT($A52,1)&amp;TEXT(Z$1,"00"),$49:$49,0,1)</f>
        <v>73</v>
      </c>
      <c r="AA52" s="72"/>
      <c r="AB52" s="72"/>
      <c r="AC52" s="72">
        <f>_xlfn.XMATCH(LEFT($A52,1)&amp;TEXT(AC$1,"00"),$49:$49,0,1)</f>
        <v>74</v>
      </c>
      <c r="AD52" s="72"/>
      <c r="AE52" s="72"/>
      <c r="AF52" s="72">
        <f>_xlfn.XMATCH(LEFT($A52,1)&amp;TEXT(AF$1,"00"),$49:$49,0,1)</f>
        <v>75</v>
      </c>
      <c r="AG52" s="72"/>
      <c r="AH52" s="72"/>
      <c r="AI52" s="72">
        <f>_xlfn.XMATCH(LEFT($A52,1)&amp;TEXT(AI$1,"00"),$49:$49,0,1)</f>
        <v>76</v>
      </c>
      <c r="AJ52" s="72"/>
      <c r="AK52" s="72"/>
      <c r="AL52" s="72">
        <f>_xlfn.XMATCH(LEFT($A52,1)&amp;TEXT(AL$1,"00"),$49:$49,0,1)</f>
        <v>77</v>
      </c>
    </row>
    <row r="53" spans="1:90" x14ac:dyDescent="0.4">
      <c r="A53" s="72" t="str">
        <f>CA1&amp;"のカラム番号"</f>
        <v>L)日次収支（マイナス）のカラム番号</v>
      </c>
      <c r="B53" s="72"/>
      <c r="C53" s="72"/>
      <c r="D53" s="72"/>
      <c r="E53" s="72">
        <f>_xlfn.XMATCH(LEFT($A53,1)&amp;TEXT(E$1,"00"),$49:$49,0,1)</f>
        <v>79</v>
      </c>
      <c r="F53" s="72"/>
      <c r="G53" s="72"/>
      <c r="H53" s="72">
        <f>_xlfn.XMATCH(LEFT($A53,1)&amp;TEXT(H$1,"00"),$49:$49,0,1)</f>
        <v>80</v>
      </c>
      <c r="I53" s="72"/>
      <c r="J53" s="72"/>
      <c r="K53" s="72">
        <f>_xlfn.XMATCH(LEFT($A53,1)&amp;TEXT(K$1,"00"),$49:$49,0,1)</f>
        <v>81</v>
      </c>
      <c r="L53" s="72"/>
      <c r="M53" s="72"/>
      <c r="N53" s="72">
        <f>_xlfn.XMATCH(LEFT($A53,1)&amp;TEXT(N$1,"00"),$49:$49,0,1)</f>
        <v>82</v>
      </c>
      <c r="O53" s="72"/>
      <c r="P53" s="72"/>
      <c r="Q53" s="72">
        <f>_xlfn.XMATCH(LEFT($A53,1)&amp;TEXT(Q$1,"00"),$49:$49,0,1)</f>
        <v>83</v>
      </c>
      <c r="R53" s="72"/>
      <c r="S53" s="72"/>
      <c r="T53" s="72">
        <f>_xlfn.XMATCH(LEFT($A53,1)&amp;TEXT(T$1,"00"),$49:$49,0,1)</f>
        <v>84</v>
      </c>
      <c r="U53" s="72"/>
      <c r="V53" s="72"/>
      <c r="W53" s="72">
        <f>_xlfn.XMATCH(LEFT($A53,1)&amp;TEXT(W$1,"00"),$49:$49,0,1)</f>
        <v>85</v>
      </c>
      <c r="X53" s="72"/>
      <c r="Y53" s="72"/>
      <c r="Z53" s="72">
        <f>_xlfn.XMATCH(LEFT($A53,1)&amp;TEXT(Z$1,"00"),$49:$49,0,1)</f>
        <v>86</v>
      </c>
      <c r="AA53" s="72"/>
      <c r="AB53" s="72"/>
      <c r="AC53" s="72">
        <f>_xlfn.XMATCH(LEFT($A53,1)&amp;TEXT(AC$1,"00"),$49:$49,0,1)</f>
        <v>87</v>
      </c>
      <c r="AD53" s="72"/>
      <c r="AE53" s="72"/>
      <c r="AF53" s="72">
        <f>_xlfn.XMATCH(LEFT($A53,1)&amp;TEXT(AF$1,"00"),$49:$49,0,1)</f>
        <v>88</v>
      </c>
      <c r="AG53" s="72"/>
      <c r="AH53" s="72"/>
      <c r="AI53" s="72">
        <f>_xlfn.XMATCH(LEFT($A53,1)&amp;TEXT(AI$1,"00"),$49:$49,0,1)</f>
        <v>89</v>
      </c>
      <c r="AJ53" s="72"/>
      <c r="AK53" s="72"/>
      <c r="AL53" s="72">
        <f>_xlfn.XMATCH(LEFT($A53,1)&amp;TEXT(AL$1,"00"),$49:$49,0,1)</f>
        <v>90</v>
      </c>
    </row>
    <row r="55" spans="1:90" ht="19.5" thickBot="1" x14ac:dyDescent="0.45">
      <c r="A55" s="73" t="s">
        <v>29</v>
      </c>
      <c r="B55" s="74">
        <f ca="1">B1</f>
        <v>2024</v>
      </c>
      <c r="C55" s="75"/>
      <c r="D55" s="76"/>
      <c r="E55" s="77">
        <v>1</v>
      </c>
      <c r="F55" s="78"/>
      <c r="G55" s="79"/>
      <c r="H55" s="77">
        <v>2</v>
      </c>
      <c r="I55" s="78"/>
      <c r="J55" s="79"/>
      <c r="K55" s="77">
        <v>3</v>
      </c>
      <c r="L55" s="78"/>
      <c r="M55" s="79"/>
      <c r="N55" s="77">
        <v>4</v>
      </c>
      <c r="O55" s="78"/>
      <c r="P55" s="79"/>
      <c r="Q55" s="77">
        <v>5</v>
      </c>
      <c r="R55" s="79"/>
      <c r="S55" s="79"/>
      <c r="T55" s="77">
        <v>6</v>
      </c>
      <c r="U55" s="79"/>
      <c r="V55" s="79"/>
      <c r="W55" s="77">
        <v>7</v>
      </c>
      <c r="X55" s="78"/>
      <c r="Y55" s="79"/>
      <c r="Z55" s="77">
        <v>8</v>
      </c>
      <c r="AA55" s="78"/>
      <c r="AB55" s="79"/>
      <c r="AC55" s="77">
        <v>9</v>
      </c>
      <c r="AD55" s="78"/>
      <c r="AE55" s="79"/>
      <c r="AF55" s="77">
        <v>10</v>
      </c>
      <c r="AG55" s="78"/>
      <c r="AH55" s="79"/>
      <c r="AI55" s="77">
        <v>11</v>
      </c>
      <c r="AJ55" s="78"/>
      <c r="AK55" s="79"/>
      <c r="AL55" s="79">
        <v>12</v>
      </c>
    </row>
    <row r="56" spans="1:90" ht="19.5" thickTop="1" x14ac:dyDescent="0.4">
      <c r="A56" s="52" t="s">
        <v>23</v>
      </c>
    </row>
    <row r="57" spans="1:90" x14ac:dyDescent="0.4">
      <c r="A57" s="56" t="s">
        <v>25</v>
      </c>
      <c r="B57" s="80">
        <f ca="1">MAX(OFFSET($A$1,ROW($A$18)-1,E$52-1,31,12))</f>
        <v>5050000</v>
      </c>
      <c r="C57" s="80"/>
      <c r="D57" s="80"/>
      <c r="E57" s="80">
        <f ca="1">MAX(OFFSET($A$1,ROW($A$18)-1,E$52-1,31,1))</f>
        <v>5050000</v>
      </c>
      <c r="F57" s="80"/>
      <c r="G57" s="80"/>
      <c r="H57" s="80">
        <f ca="1">MAX(OFFSET($A$1,ROW($A$18)-1,H$52-1,31,1))</f>
        <v>0</v>
      </c>
      <c r="I57" s="80"/>
      <c r="J57" s="80"/>
      <c r="K57" s="80">
        <f ca="1">MAX(OFFSET($A$1,ROW($A$18)-1,K$52-1,31,1))</f>
        <v>0</v>
      </c>
      <c r="L57" s="80"/>
      <c r="M57" s="80"/>
      <c r="N57" s="80">
        <f ca="1">MAX(OFFSET($A$1,ROW($A$18)-1,N$52-1,31,1))</f>
        <v>0</v>
      </c>
      <c r="O57" s="81"/>
      <c r="P57" s="81"/>
      <c r="Q57" s="80">
        <f ca="1">MAX(OFFSET($A$1,ROW($A$18)-1,Q$52-1,31,1))</f>
        <v>0</v>
      </c>
      <c r="R57" s="80"/>
      <c r="S57" s="80"/>
      <c r="T57" s="80">
        <f ca="1">MAX(OFFSET($A$1,ROW($A$18)-1,T$52-1,31,1))</f>
        <v>0</v>
      </c>
      <c r="U57" s="80"/>
      <c r="V57" s="80"/>
      <c r="W57" s="80">
        <f ca="1">MAX(OFFSET($A$1,ROW($A$18)-1,W$52-1,31,1))</f>
        <v>0</v>
      </c>
      <c r="X57" s="80"/>
      <c r="Y57" s="80"/>
      <c r="Z57" s="80">
        <f ca="1">MAX(OFFSET($A$1,ROW($A$18)-1,Z$52-1,31,1))</f>
        <v>0</v>
      </c>
      <c r="AA57" s="80"/>
      <c r="AB57" s="80"/>
      <c r="AC57" s="80">
        <f ca="1">MAX(OFFSET($A$1,ROW($A$18)-1,AC$52-1,31,1))</f>
        <v>0</v>
      </c>
      <c r="AD57" s="80"/>
      <c r="AE57" s="80"/>
      <c r="AF57" s="80">
        <f ca="1">MAX(OFFSET($A$1,ROW($A$18)-1,AF$52-1,31,1))</f>
        <v>0</v>
      </c>
      <c r="AG57" s="80"/>
      <c r="AH57" s="80"/>
      <c r="AI57" s="80">
        <f ca="1">MAX(OFFSET($A$1,ROW($A$18)-1,AI$52-1,31,1))</f>
        <v>0</v>
      </c>
      <c r="AJ57" s="80"/>
      <c r="AK57" s="80"/>
      <c r="AL57" s="80">
        <f ca="1">MAX(OFFSET($A$1,ROW($A$18)-1,AL$52-1,31,1))</f>
        <v>0</v>
      </c>
    </row>
    <row r="58" spans="1:90" x14ac:dyDescent="0.4">
      <c r="A58" s="56" t="s">
        <v>26</v>
      </c>
      <c r="B58" s="80">
        <f ca="1">AVERAGE(OFFSET($A$1,ROW($A$18)-1,E$52-1,31,12))</f>
        <v>5050000</v>
      </c>
      <c r="C58" s="80"/>
      <c r="D58" s="80"/>
      <c r="E58" s="80">
        <f ca="1">IFERROR(AVERAGE(OFFSET($A$1,ROW($A$18)-1,E$52-1,31,1)),"")</f>
        <v>5050000</v>
      </c>
      <c r="F58" s="80"/>
      <c r="G58" s="80"/>
      <c r="H58" s="80" t="str">
        <f ca="1">IFERROR(AVERAGE(OFFSET($A$1,ROW($A$18)-1,H$52-1,31,1)),"")</f>
        <v/>
      </c>
      <c r="I58" s="80"/>
      <c r="J58" s="80"/>
      <c r="K58" s="80" t="str">
        <f ca="1">IFERROR(AVERAGE(OFFSET($A$1,ROW($A$18)-1,K$52-1,31,1)),"")</f>
        <v/>
      </c>
      <c r="L58" s="80"/>
      <c r="M58" s="80"/>
      <c r="N58" s="80" t="str">
        <f ca="1">IFERROR(AVERAGE(OFFSET($A$1,ROW($A$18)-1,N$52-1,31,1)),"")</f>
        <v/>
      </c>
      <c r="O58" s="81"/>
      <c r="P58" s="81"/>
      <c r="Q58" s="80" t="str">
        <f ca="1">IFERROR(AVERAGE(OFFSET($A$1,ROW($A$18)-1,Q$52-1,31,1)),"")</f>
        <v/>
      </c>
      <c r="R58" s="80"/>
      <c r="S58" s="80"/>
      <c r="T58" s="80" t="str">
        <f ca="1">IFERROR(AVERAGE(OFFSET($A$1,ROW($A$18)-1,T$52-1,31,1)),"")</f>
        <v/>
      </c>
      <c r="U58" s="80"/>
      <c r="V58" s="80"/>
      <c r="W58" s="80" t="str">
        <f ca="1">IFERROR(AVERAGE(OFFSET($A$1,ROW($A$18)-1,W$52-1,31,1)),"")</f>
        <v/>
      </c>
      <c r="X58" s="80"/>
      <c r="Y58" s="80"/>
      <c r="Z58" s="80" t="str">
        <f ca="1">IFERROR(AVERAGE(OFFSET($A$1,ROW($A$18)-1,Z$52-1,31,1)),"")</f>
        <v/>
      </c>
      <c r="AA58" s="80"/>
      <c r="AB58" s="80"/>
      <c r="AC58" s="80" t="str">
        <f ca="1">IFERROR(AVERAGE(OFFSET($A$1,ROW($A$18)-1,AC$52-1,31,1)),"")</f>
        <v/>
      </c>
      <c r="AD58" s="80"/>
      <c r="AE58" s="80"/>
      <c r="AF58" s="80" t="str">
        <f ca="1">IFERROR(AVERAGE(OFFSET($A$1,ROW($A$18)-1,AF$52-1,31,1)),"")</f>
        <v/>
      </c>
      <c r="AG58" s="80"/>
      <c r="AH58" s="80"/>
      <c r="AI58" s="80" t="str">
        <f ca="1">IFERROR(AVERAGE(OFFSET($A$1,ROW($A$18)-1,AI$52-1,31,1)),"")</f>
        <v/>
      </c>
      <c r="AJ58" s="80"/>
      <c r="AK58" s="80"/>
      <c r="AL58" s="80" t="str">
        <f ca="1">IFERROR(AVERAGE(OFFSET($A$1,ROW($A$18)-1,AL$52-1,31,1)),"")</f>
        <v/>
      </c>
    </row>
    <row r="59" spans="1:90" x14ac:dyDescent="0.4">
      <c r="A59" s="56" t="s">
        <v>27</v>
      </c>
      <c r="B59" s="80">
        <f ca="1">MEDIAN(OFFSET($A$1,ROW($A$18)-1,E$52-1,31,12))</f>
        <v>5050000</v>
      </c>
      <c r="C59" s="80"/>
      <c r="D59" s="80"/>
      <c r="E59" s="80">
        <f ca="1">IFERROR(MEDIAN(OFFSET($A$1,ROW($A$18)-1,E$52-1,31,1)),"")</f>
        <v>5050000</v>
      </c>
      <c r="F59" s="80"/>
      <c r="G59" s="80"/>
      <c r="H59" s="80" t="str">
        <f ca="1">IFERROR(MEDIAN(OFFSET($A$1,ROW($A$18)-1,H$52-1,31,1)),"")</f>
        <v/>
      </c>
      <c r="I59" s="80"/>
      <c r="J59" s="80"/>
      <c r="K59" s="80" t="str">
        <f ca="1">IFERROR(MEDIAN(OFFSET($A$1,ROW($A$18)-1,K$52-1,31,1)),"")</f>
        <v/>
      </c>
      <c r="L59" s="80"/>
      <c r="M59" s="80"/>
      <c r="N59" s="80" t="str">
        <f ca="1">IFERROR(MEDIAN(OFFSET($A$1,ROW($A$18)-1,N$52-1,31,1)),"")</f>
        <v/>
      </c>
      <c r="O59" s="81"/>
      <c r="P59" s="81"/>
      <c r="Q59" s="80" t="str">
        <f ca="1">IFERROR(MEDIAN(OFFSET($A$1,ROW($A$18)-1,Q$52-1,31,1)),"")</f>
        <v/>
      </c>
      <c r="R59" s="80"/>
      <c r="S59" s="80"/>
      <c r="T59" s="80" t="str">
        <f ca="1">IFERROR(MEDIAN(OFFSET($A$1,ROW($A$18)-1,T$52-1,31,1)),"")</f>
        <v/>
      </c>
      <c r="U59" s="80"/>
      <c r="V59" s="80"/>
      <c r="W59" s="80" t="str">
        <f ca="1">IFERROR(MEDIAN(OFFSET($A$1,ROW($A$18)-1,W$52-1,31,1)),"")</f>
        <v/>
      </c>
      <c r="X59" s="80"/>
      <c r="Y59" s="80"/>
      <c r="Z59" s="80" t="str">
        <f ca="1">IFERROR(MEDIAN(OFFSET($A$1,ROW($A$18)-1,Z$52-1,31,1)),"")</f>
        <v/>
      </c>
      <c r="AA59" s="80"/>
      <c r="AB59" s="80"/>
      <c r="AC59" s="80" t="str">
        <f ca="1">IFERROR(MEDIAN(OFFSET($A$1,ROW($A$18)-1,AC$52-1,31,1)),"")</f>
        <v/>
      </c>
      <c r="AD59" s="80"/>
      <c r="AE59" s="80"/>
      <c r="AF59" s="80" t="str">
        <f ca="1">IFERROR(MEDIAN(OFFSET($A$1,ROW($A$18)-1,AF$52-1,31,1)),"")</f>
        <v/>
      </c>
      <c r="AG59" s="80"/>
      <c r="AH59" s="80"/>
      <c r="AI59" s="80" t="str">
        <f ca="1">IFERROR(MEDIAN(OFFSET($A$1,ROW($A$18)-1,AI$52-1,31,1)),"")</f>
        <v/>
      </c>
      <c r="AJ59" s="80"/>
      <c r="AK59" s="80"/>
      <c r="AL59" s="80" t="str">
        <f ca="1">IFERROR(MEDIAN(OFFSET($A$1,ROW($A$18)-1,AL$52-1,31,1)),"")</f>
        <v/>
      </c>
    </row>
    <row r="60" spans="1:90" x14ac:dyDescent="0.4">
      <c r="A60" s="56" t="s">
        <v>28</v>
      </c>
      <c r="B60" s="80">
        <f ca="1">MIN(OFFSET($A$1,ROW($A$18)-1,E$52-1,31,12))</f>
        <v>5050000</v>
      </c>
      <c r="C60" s="80"/>
      <c r="D60" s="80"/>
      <c r="E60" s="80">
        <f ca="1">MIN(OFFSET($A$1,ROW($A$18)-1,E$52-1,31,1))</f>
        <v>5050000</v>
      </c>
      <c r="F60" s="80"/>
      <c r="G60" s="80"/>
      <c r="H60" s="80">
        <f ca="1">MIN(OFFSET($A$1,ROW($A$18)-1,H$52-1,31,1))</f>
        <v>0</v>
      </c>
      <c r="I60" s="80"/>
      <c r="J60" s="80"/>
      <c r="K60" s="80">
        <f ca="1">MIN(OFFSET($A$1,ROW($A$18)-1,K$52-1,31,1))</f>
        <v>0</v>
      </c>
      <c r="L60" s="80"/>
      <c r="M60" s="80"/>
      <c r="N60" s="80">
        <f ca="1">MIN(OFFSET($A$1,ROW($A$18)-1,N$52-1,31,1))</f>
        <v>0</v>
      </c>
      <c r="O60" s="81"/>
      <c r="P60" s="81"/>
      <c r="Q60" s="80">
        <f ca="1">MIN(OFFSET($A$1,ROW($A$18)-1,Q$52-1,31,1))</f>
        <v>0</v>
      </c>
      <c r="R60" s="80"/>
      <c r="S60" s="80"/>
      <c r="T60" s="80">
        <f ca="1">MIN(OFFSET($A$1,ROW($A$18)-1,T$52-1,31,1))</f>
        <v>0</v>
      </c>
      <c r="U60" s="80"/>
      <c r="V60" s="80"/>
      <c r="W60" s="80">
        <f ca="1">MIN(OFFSET($A$1,ROW($A$18)-1,W$52-1,31,1))</f>
        <v>0</v>
      </c>
      <c r="X60" s="80"/>
      <c r="Y60" s="80"/>
      <c r="Z60" s="80">
        <f ca="1">MIN(OFFSET($A$1,ROW($A$18)-1,Z$52-1,31,1))</f>
        <v>0</v>
      </c>
      <c r="AA60" s="80"/>
      <c r="AB60" s="80"/>
      <c r="AC60" s="80">
        <f ca="1">MIN(OFFSET($A$1,ROW($A$18)-1,AC$52-1,31,1))</f>
        <v>0</v>
      </c>
      <c r="AD60" s="80"/>
      <c r="AE60" s="80"/>
      <c r="AF60" s="80">
        <f ca="1">MIN(OFFSET($A$1,ROW($A$18)-1,AF$52-1,31,1))</f>
        <v>0</v>
      </c>
      <c r="AG60" s="80"/>
      <c r="AH60" s="80"/>
      <c r="AI60" s="80">
        <f ca="1">MIN(OFFSET($A$1,ROW($A$18)-1,AI$52-1,31,1))</f>
        <v>0</v>
      </c>
      <c r="AJ60" s="80"/>
      <c r="AK60" s="80"/>
      <c r="AL60" s="80">
        <f ca="1">MIN(OFFSET($A$1,ROW($A$18)-1,AL$52-1,31,1))</f>
        <v>0</v>
      </c>
    </row>
    <row r="61" spans="1:90" x14ac:dyDescent="0.4">
      <c r="A61" s="82" t="s">
        <v>24</v>
      </c>
      <c r="B61" s="81"/>
      <c r="C61" s="80"/>
      <c r="D61" s="80"/>
      <c r="E61" s="80"/>
      <c r="F61" s="80"/>
      <c r="G61" s="80"/>
      <c r="H61" s="80"/>
      <c r="I61" s="80"/>
      <c r="J61" s="80"/>
      <c r="K61" s="80"/>
      <c r="L61" s="80"/>
      <c r="M61" s="80"/>
      <c r="N61" s="80"/>
      <c r="O61" s="81"/>
      <c r="P61" s="81"/>
      <c r="Q61" s="80"/>
      <c r="R61" s="80"/>
      <c r="S61" s="80"/>
      <c r="T61" s="80"/>
      <c r="U61" s="80"/>
      <c r="V61" s="80"/>
      <c r="W61" s="80"/>
      <c r="X61" s="80"/>
      <c r="Y61" s="80"/>
      <c r="Z61" s="80"/>
      <c r="AA61" s="80"/>
      <c r="AB61" s="80"/>
      <c r="AC61" s="80"/>
      <c r="AD61" s="80"/>
      <c r="AE61" s="80"/>
      <c r="AF61" s="80"/>
      <c r="AG61" s="80"/>
      <c r="AH61" s="80"/>
      <c r="AI61" s="80"/>
      <c r="AJ61" s="80"/>
      <c r="AK61" s="80"/>
      <c r="AL61" s="80"/>
    </row>
    <row r="62" spans="1:90" x14ac:dyDescent="0.4">
      <c r="A62" s="56" t="s">
        <v>28</v>
      </c>
      <c r="B62" s="80">
        <f ca="1">MAX(OFFSET($A$1,ROW($A$18)-1,E$53-1,31,12))</f>
        <v>0</v>
      </c>
      <c r="C62" s="80"/>
      <c r="D62" s="80"/>
      <c r="E62" s="80">
        <f ca="1">MAX(OFFSET($A$1,ROW($A$18)-1,E$53-1,31,1))</f>
        <v>0</v>
      </c>
      <c r="F62" s="80"/>
      <c r="G62" s="80"/>
      <c r="H62" s="80">
        <f ca="1">MAX(OFFSET($A$1,ROW($A$18)-1,H$53-1,31,1))</f>
        <v>0</v>
      </c>
      <c r="I62" s="80"/>
      <c r="J62" s="80"/>
      <c r="K62" s="80">
        <f ca="1">MAX(OFFSET($A$1,ROW($A$18)-1,K$53-1,31,1))</f>
        <v>0</v>
      </c>
      <c r="L62" s="80"/>
      <c r="M62" s="80"/>
      <c r="N62" s="80">
        <f ca="1">MAX(OFFSET($A$1,ROW($A$18)-1,N$53-1,31,1))</f>
        <v>0</v>
      </c>
      <c r="O62" s="81"/>
      <c r="P62" s="81"/>
      <c r="Q62" s="80">
        <f ca="1">MAX(OFFSET($A$1,ROW($A$18)-1,Q$53-1,31,1))</f>
        <v>0</v>
      </c>
      <c r="R62" s="80"/>
      <c r="S62" s="80"/>
      <c r="T62" s="80">
        <f ca="1">MAX(OFFSET($A$1,ROW($A$18)-1,T$53-1,31,1))</f>
        <v>0</v>
      </c>
      <c r="U62" s="80"/>
      <c r="V62" s="80"/>
      <c r="W62" s="80">
        <f ca="1">MAX(OFFSET($A$1,ROW($A$18)-1,W$53-1,31,1))</f>
        <v>0</v>
      </c>
      <c r="X62" s="80"/>
      <c r="Y62" s="80"/>
      <c r="Z62" s="80">
        <f ca="1">MAX(OFFSET($A$1,ROW($A$18)-1,Z$53-1,31,1))</f>
        <v>0</v>
      </c>
      <c r="AA62" s="80"/>
      <c r="AB62" s="80"/>
      <c r="AC62" s="80">
        <f ca="1">MAX(OFFSET($A$1,ROW($A$18)-1,AC$53-1,31,1))</f>
        <v>0</v>
      </c>
      <c r="AD62" s="80"/>
      <c r="AE62" s="80"/>
      <c r="AF62" s="80">
        <f ca="1">MAX(OFFSET($A$1,ROW($A$18)-1,AF$53-1,31,1))</f>
        <v>0</v>
      </c>
      <c r="AG62" s="80"/>
      <c r="AH62" s="80"/>
      <c r="AI62" s="80">
        <f ca="1">MAX(OFFSET($A$1,ROW($A$18)-1,AI$53-1,31,1))</f>
        <v>0</v>
      </c>
      <c r="AJ62" s="80"/>
      <c r="AK62" s="80"/>
      <c r="AL62" s="80">
        <f ca="1">MAX(OFFSET($A$1,ROW($A$18)-1,AL$53-1,31,1))</f>
        <v>0</v>
      </c>
    </row>
    <row r="63" spans="1:90" x14ac:dyDescent="0.4">
      <c r="A63" s="56" t="s">
        <v>26</v>
      </c>
      <c r="B63" s="80" t="e">
        <f ca="1">AVERAGE(OFFSET($A$1,ROW($A$18)-1,E$53-1,31,12))</f>
        <v>#DIV/0!</v>
      </c>
      <c r="C63" s="80"/>
      <c r="D63" s="80"/>
      <c r="E63" s="80" t="str">
        <f ca="1">IFERROR(AVERAGE(OFFSET($A$1,ROW($A$18)-1,E$53-1,31,1)),"")</f>
        <v/>
      </c>
      <c r="F63" s="80"/>
      <c r="G63" s="80"/>
      <c r="H63" s="80" t="str">
        <f ca="1">IFERROR(AVERAGE(OFFSET($A$1,ROW($A$18)-1,H$53-1,31,1)),"")</f>
        <v/>
      </c>
      <c r="I63" s="80"/>
      <c r="J63" s="80"/>
      <c r="K63" s="80" t="str">
        <f ca="1">IFERROR(AVERAGE(OFFSET($A$1,ROW($A$18)-1,K$53-1,31,1)),"")</f>
        <v/>
      </c>
      <c r="L63" s="80"/>
      <c r="M63" s="80"/>
      <c r="N63" s="80" t="str">
        <f ca="1">IFERROR(AVERAGE(OFFSET($A$1,ROW($A$18)-1,N$53-1,31,1)),"")</f>
        <v/>
      </c>
      <c r="O63" s="81"/>
      <c r="P63" s="81"/>
      <c r="Q63" s="80" t="str">
        <f ca="1">IFERROR(AVERAGE(OFFSET($A$1,ROW($A$18)-1,Q$53-1,31,1)),"")</f>
        <v/>
      </c>
      <c r="R63" s="80"/>
      <c r="S63" s="80"/>
      <c r="T63" s="80" t="str">
        <f ca="1">IFERROR(AVERAGE(OFFSET($A$1,ROW($A$18)-1,T$53-1,31,1)),"")</f>
        <v/>
      </c>
      <c r="U63" s="80"/>
      <c r="V63" s="80"/>
      <c r="W63" s="80" t="str">
        <f ca="1">IFERROR(AVERAGE(OFFSET($A$1,ROW($A$18)-1,W$53-1,31,1)),"")</f>
        <v/>
      </c>
      <c r="X63" s="80"/>
      <c r="Y63" s="80"/>
      <c r="Z63" s="80" t="str">
        <f ca="1">IFERROR(AVERAGE(OFFSET($A$1,ROW($A$18)-1,Z$53-1,31,1)),"")</f>
        <v/>
      </c>
      <c r="AA63" s="80"/>
      <c r="AB63" s="80"/>
      <c r="AC63" s="80" t="str">
        <f ca="1">IFERROR(AVERAGE(OFFSET($A$1,ROW($A$18)-1,AC$53-1,31,1)),"")</f>
        <v/>
      </c>
      <c r="AD63" s="80"/>
      <c r="AE63" s="80"/>
      <c r="AF63" s="80" t="str">
        <f ca="1">IFERROR(AVERAGE(OFFSET($A$1,ROW($A$18)-1,AF$53-1,31,1)),"")</f>
        <v/>
      </c>
      <c r="AG63" s="80"/>
      <c r="AH63" s="80"/>
      <c r="AI63" s="80" t="str">
        <f ca="1">IFERROR(AVERAGE(OFFSET($A$1,ROW($A$18)-1,AI$53-1,31,1)),"")</f>
        <v/>
      </c>
      <c r="AJ63" s="80"/>
      <c r="AK63" s="80"/>
      <c r="AL63" s="80" t="str">
        <f ca="1">IFERROR(AVERAGE(OFFSET($A$1,ROW($A$18)-1,AL$53-1,31,1)),"")</f>
        <v/>
      </c>
    </row>
    <row r="64" spans="1:90" x14ac:dyDescent="0.4">
      <c r="A64" s="56" t="s">
        <v>27</v>
      </c>
      <c r="B64" s="80" t="e">
        <f ca="1">MEDIAN(OFFSET($A$1,ROW($A$18)-1,E$53-1,31,12))</f>
        <v>#NUM!</v>
      </c>
      <c r="C64" s="80"/>
      <c r="D64" s="80"/>
      <c r="E64" s="80" t="str">
        <f ca="1">IFERROR(MEDIAN(OFFSET($A$1,ROW($A$18)-1,E$53-1,31,1)),"")</f>
        <v/>
      </c>
      <c r="F64" s="80"/>
      <c r="G64" s="80"/>
      <c r="H64" s="80" t="str">
        <f ca="1">IFERROR(MEDIAN(OFFSET($A$1,ROW($A$18)-1,H$53-1,31,1)),"")</f>
        <v/>
      </c>
      <c r="I64" s="80"/>
      <c r="J64" s="80"/>
      <c r="K64" s="80" t="str">
        <f ca="1">IFERROR(MEDIAN(OFFSET($A$1,ROW($A$18)-1,K$53-1,31,1)),"")</f>
        <v/>
      </c>
      <c r="L64" s="80"/>
      <c r="M64" s="80"/>
      <c r="N64" s="80" t="str">
        <f ca="1">IFERROR(MEDIAN(OFFSET($A$1,ROW($A$18)-1,N$53-1,31,1)),"")</f>
        <v/>
      </c>
      <c r="O64" s="81"/>
      <c r="P64" s="81"/>
      <c r="Q64" s="80" t="str">
        <f ca="1">IFERROR(MEDIAN(OFFSET($A$1,ROW($A$18)-1,Q$53-1,31,1)),"")</f>
        <v/>
      </c>
      <c r="R64" s="80"/>
      <c r="S64" s="80"/>
      <c r="T64" s="80" t="str">
        <f ca="1">IFERROR(MEDIAN(OFFSET($A$1,ROW($A$18)-1,T$53-1,31,1)),"")</f>
        <v/>
      </c>
      <c r="U64" s="80"/>
      <c r="V64" s="80"/>
      <c r="W64" s="80" t="str">
        <f ca="1">IFERROR(MEDIAN(OFFSET($A$1,ROW($A$18)-1,W$53-1,31,1)),"")</f>
        <v/>
      </c>
      <c r="X64" s="80"/>
      <c r="Y64" s="80"/>
      <c r="Z64" s="80" t="str">
        <f ca="1">IFERROR(MEDIAN(OFFSET($A$1,ROW($A$18)-1,Z$53-1,31,1)),"")</f>
        <v/>
      </c>
      <c r="AA64" s="80"/>
      <c r="AB64" s="80"/>
      <c r="AC64" s="80" t="str">
        <f ca="1">IFERROR(MEDIAN(OFFSET($A$1,ROW($A$18)-1,AC$53-1,31,1)),"")</f>
        <v/>
      </c>
      <c r="AD64" s="80"/>
      <c r="AE64" s="80"/>
      <c r="AF64" s="80" t="str">
        <f ca="1">IFERROR(MEDIAN(OFFSET($A$1,ROW($A$18)-1,AF$53-1,31,1)),"")</f>
        <v/>
      </c>
      <c r="AG64" s="80"/>
      <c r="AH64" s="80"/>
      <c r="AI64" s="80" t="str">
        <f ca="1">IFERROR(MEDIAN(OFFSET($A$1,ROW($A$18)-1,AI$53-1,31,1)),"")</f>
        <v/>
      </c>
      <c r="AJ64" s="80"/>
      <c r="AK64" s="80"/>
      <c r="AL64" s="80" t="str">
        <f ca="1">IFERROR(MEDIAN(OFFSET($A$1,ROW($A$18)-1,AL$53-1,31,1)),"")</f>
        <v/>
      </c>
    </row>
    <row r="65" spans="1:38" x14ac:dyDescent="0.4">
      <c r="A65" s="56" t="s">
        <v>25</v>
      </c>
      <c r="B65" s="80">
        <f ca="1">MIN(OFFSET($A$1,ROW($A$18)-1,E$53-1,31,12))</f>
        <v>0</v>
      </c>
      <c r="C65" s="80"/>
      <c r="D65" s="80"/>
      <c r="E65" s="80">
        <f ca="1">MIN(OFFSET($A$1,ROW($A$18)-1,E$53-1,31,1))</f>
        <v>0</v>
      </c>
      <c r="F65" s="80"/>
      <c r="G65" s="80"/>
      <c r="H65" s="80">
        <f ca="1">MIN(OFFSET($A$1,ROW($A$18)-1,H$53-1,31,1))</f>
        <v>0</v>
      </c>
      <c r="I65" s="80"/>
      <c r="J65" s="80"/>
      <c r="K65" s="80">
        <f ca="1">MIN(OFFSET($A$1,ROW($A$18)-1,K$53-1,31,1))</f>
        <v>0</v>
      </c>
      <c r="L65" s="80"/>
      <c r="M65" s="80"/>
      <c r="N65" s="80">
        <f ca="1">MIN(OFFSET($A$1,ROW($A$18)-1,N$53-1,31,1))</f>
        <v>0</v>
      </c>
      <c r="O65" s="81"/>
      <c r="P65" s="81"/>
      <c r="Q65" s="80">
        <f ca="1">MIN(OFFSET($A$1,ROW($A$18)-1,Q$53-1,31,1))</f>
        <v>0</v>
      </c>
      <c r="R65" s="80"/>
      <c r="S65" s="80"/>
      <c r="T65" s="80">
        <f ca="1">MIN(OFFSET($A$1,ROW($A$18)-1,T$53-1,31,1))</f>
        <v>0</v>
      </c>
      <c r="U65" s="80"/>
      <c r="V65" s="80"/>
      <c r="W65" s="80">
        <f ca="1">MIN(OFFSET($A$1,ROW($A$18)-1,W$53-1,31,1))</f>
        <v>0</v>
      </c>
      <c r="X65" s="80"/>
      <c r="Y65" s="80"/>
      <c r="Z65" s="80">
        <f ca="1">MIN(OFFSET($A$1,ROW($A$18)-1,Z$53-1,31,1))</f>
        <v>0</v>
      </c>
      <c r="AA65" s="80"/>
      <c r="AB65" s="80"/>
      <c r="AC65" s="80">
        <f ca="1">MIN(OFFSET($A$1,ROW($A$18)-1,AC$53-1,31,1))</f>
        <v>0</v>
      </c>
      <c r="AD65" s="80"/>
      <c r="AE65" s="80"/>
      <c r="AF65" s="80">
        <f ca="1">MIN(OFFSET($A$1,ROW($A$18)-1,AF$53-1,31,1))</f>
        <v>0</v>
      </c>
      <c r="AG65" s="80"/>
      <c r="AH65" s="80"/>
      <c r="AI65" s="80">
        <f ca="1">MIN(OFFSET($A$1,ROW($A$18)-1,AI$53-1,31,1))</f>
        <v>0</v>
      </c>
      <c r="AJ65" s="80"/>
      <c r="AK65" s="80"/>
      <c r="AL65" s="80">
        <f ca="1">MIN(OFFSET($A$1,ROW($A$18)-1,AL$53-1,31,1))</f>
        <v>0</v>
      </c>
    </row>
    <row r="68" spans="1:38" ht="19.5" thickBot="1" x14ac:dyDescent="0.45">
      <c r="A68" s="73" t="s">
        <v>36</v>
      </c>
      <c r="B68" s="74">
        <f ca="1">B1</f>
        <v>2024</v>
      </c>
      <c r="C68" s="75"/>
      <c r="D68" s="76"/>
      <c r="E68" s="77">
        <v>1</v>
      </c>
      <c r="F68" s="78"/>
      <c r="G68" s="79"/>
      <c r="H68" s="77">
        <v>2</v>
      </c>
      <c r="I68" s="78"/>
      <c r="J68" s="79"/>
      <c r="K68" s="77">
        <v>3</v>
      </c>
      <c r="L68" s="78"/>
      <c r="M68" s="79"/>
      <c r="N68" s="77">
        <v>4</v>
      </c>
      <c r="O68" s="78"/>
      <c r="P68" s="79"/>
      <c r="Q68" s="77">
        <v>5</v>
      </c>
      <c r="R68" s="79"/>
      <c r="S68" s="79"/>
      <c r="T68" s="77">
        <v>6</v>
      </c>
      <c r="U68" s="79"/>
      <c r="V68" s="79"/>
      <c r="W68" s="77">
        <v>7</v>
      </c>
      <c r="X68" s="78"/>
      <c r="Y68" s="79"/>
      <c r="Z68" s="77">
        <v>8</v>
      </c>
      <c r="AA68" s="78"/>
      <c r="AB68" s="79"/>
      <c r="AC68" s="77">
        <v>9</v>
      </c>
      <c r="AD68" s="78"/>
      <c r="AE68" s="79"/>
      <c r="AF68" s="77">
        <v>10</v>
      </c>
      <c r="AG68" s="78"/>
      <c r="AH68" s="79"/>
      <c r="AI68" s="77">
        <v>11</v>
      </c>
      <c r="AJ68" s="78"/>
      <c r="AK68" s="79"/>
      <c r="AL68" s="79">
        <v>12</v>
      </c>
    </row>
    <row r="69" spans="1:38" ht="19.5" thickTop="1" x14ac:dyDescent="0.4">
      <c r="A69" s="82" t="s">
        <v>1</v>
      </c>
    </row>
    <row r="70" spans="1:38" x14ac:dyDescent="0.4">
      <c r="A70" s="56" t="s">
        <v>8</v>
      </c>
      <c r="B70" s="89">
        <f ca="1">SUM(E70,H70,K70,N70,Q70,T70,W70,Z70,AC70,AF70,AI70,AL70)</f>
        <v>5050000</v>
      </c>
      <c r="E70" s="81">
        <f ca="1">SUMIFS(_SBI[受渡金額/決済損益],_SBI[決済日],"&gt;="&amp;DATE(デイトレ集計2024!$B$1,デイトレ集計2024!E$1,1),_SBI[決済日],"&lt;"&amp;DATE(デイトレ集計2024!$B$1,デイトレ集計2024!E$1+1,1),_SBI[受渡金額/決済損益],"&gt;0")</f>
        <v>5050000</v>
      </c>
      <c r="F70" s="89"/>
      <c r="G70" s="89"/>
      <c r="H70" s="81">
        <f ca="1">SUMIFS(_SBI[受渡金額/決済損益],_SBI[決済日],"&gt;="&amp;DATE(デイトレ集計2024!$B$1,デイトレ集計2024!H$1,1),_SBI[決済日],"&lt;"&amp;DATE(デイトレ集計2024!$B$1,デイトレ集計2024!H$1+1,1),_SBI[受渡金額/決済損益],"&gt;0")</f>
        <v>0</v>
      </c>
      <c r="I70" s="89"/>
      <c r="J70" s="89"/>
      <c r="K70" s="81">
        <f ca="1">SUMIFS(_SBI[受渡金額/決済損益],_SBI[決済日],"&gt;="&amp;DATE(デイトレ集計2024!$B$1,デイトレ集計2024!K$1,1),_SBI[決済日],"&lt;"&amp;DATE(デイトレ集計2024!$B$1,デイトレ集計2024!K$1+1,1),_SBI[受渡金額/決済損益],"&gt;0")</f>
        <v>0</v>
      </c>
      <c r="L70" s="89"/>
      <c r="M70" s="89"/>
      <c r="N70" s="81">
        <f ca="1">SUMIFS(_SBI[受渡金額/決済損益],_SBI[決済日],"&gt;="&amp;DATE(デイトレ集計2024!$B$1,デイトレ集計2024!N$1,1),_SBI[決済日],"&lt;"&amp;DATE(デイトレ集計2024!$B$1,デイトレ集計2024!N$1+1,1),_SBI[受渡金額/決済損益],"&gt;0")</f>
        <v>0</v>
      </c>
      <c r="O70" s="89"/>
      <c r="P70" s="89"/>
      <c r="Q70" s="81">
        <f ca="1">SUMIFS(_SBI[受渡金額/決済損益],_SBI[決済日],"&gt;="&amp;DATE(デイトレ集計2024!$B$1,デイトレ集計2024!Q$1,1),_SBI[決済日],"&lt;"&amp;DATE(デイトレ集計2024!$B$1,デイトレ集計2024!Q$1+1,1),_SBI[受渡金額/決済損益],"&gt;0")</f>
        <v>0</v>
      </c>
      <c r="R70" s="89"/>
      <c r="S70" s="89"/>
      <c r="T70" s="81">
        <f ca="1">SUMIFS(_SBI[受渡金額/決済損益],_SBI[決済日],"&gt;="&amp;DATE(デイトレ集計2024!$B$1,デイトレ集計2024!T$1,1),_SBI[決済日],"&lt;"&amp;DATE(デイトレ集計2024!$B$1,デイトレ集計2024!T$1+1,1),_SBI[受渡金額/決済損益],"&gt;0")</f>
        <v>0</v>
      </c>
      <c r="U70" s="89"/>
      <c r="V70" s="89"/>
      <c r="W70" s="81">
        <f ca="1">SUMIFS(_SBI[受渡金額/決済損益],_SBI[決済日],"&gt;="&amp;DATE(デイトレ集計2024!$B$1,デイトレ集計2024!W$1,1),_SBI[決済日],"&lt;"&amp;DATE(デイトレ集計2024!$B$1,デイトレ集計2024!W$1+1,1),_SBI[受渡金額/決済損益],"&gt;0")</f>
        <v>0</v>
      </c>
      <c r="X70" s="89"/>
      <c r="Y70" s="89"/>
      <c r="Z70" s="81">
        <f ca="1">SUMIFS(_SBI[受渡金額/決済損益],_SBI[決済日],"&gt;="&amp;DATE(デイトレ集計2024!$B$1,デイトレ集計2024!Z$1,1),_SBI[決済日],"&lt;"&amp;DATE(デイトレ集計2024!$B$1,デイトレ集計2024!Z$1+1,1),_SBI[受渡金額/決済損益],"&gt;0")</f>
        <v>0</v>
      </c>
      <c r="AA70" s="89"/>
      <c r="AB70" s="89"/>
      <c r="AC70" s="81">
        <f ca="1">SUMIFS(_SBI[受渡金額/決済損益],_SBI[決済日],"&gt;="&amp;DATE(デイトレ集計2024!$B$1,デイトレ集計2024!AC$1,1),_SBI[決済日],"&lt;"&amp;DATE(デイトレ集計2024!$B$1,デイトレ集計2024!AC$1+1,1),_SBI[受渡金額/決済損益],"&gt;0")</f>
        <v>0</v>
      </c>
      <c r="AD70" s="89"/>
      <c r="AE70" s="89"/>
      <c r="AF70" s="81">
        <f ca="1">SUMIFS(_SBI[受渡金額/決済損益],_SBI[決済日],"&gt;="&amp;DATE(デイトレ集計2024!$B$1,デイトレ集計2024!AF$1,1),_SBI[決済日],"&lt;"&amp;DATE(デイトレ集計2024!$B$1,デイトレ集計2024!AF$1+1,1),_SBI[受渡金額/決済損益],"&gt;0")</f>
        <v>0</v>
      </c>
      <c r="AG70" s="89"/>
      <c r="AH70" s="89"/>
      <c r="AI70" s="81">
        <f ca="1">SUMIFS(_SBI[受渡金額/決済損益],_SBI[決済日],"&gt;="&amp;DATE(デイトレ集計2024!$B$1,デイトレ集計2024!AI$1,1),_SBI[決済日],"&lt;"&amp;DATE(デイトレ集計2024!$B$1,デイトレ集計2024!AI$1+1,1),_SBI[受渡金額/決済損益],"&gt;0")</f>
        <v>0</v>
      </c>
      <c r="AJ70" s="89"/>
      <c r="AK70" s="89"/>
      <c r="AL70" s="81">
        <f ca="1">SUMIFS(_SBI[受渡金額/決済損益],_SBI[決済日],"&gt;="&amp;DATE(デイトレ集計2024!$B$1,デイトレ集計2024!AL$1,1),_SBI[決済日],"&lt;"&amp;DATE(デイトレ集計2024!$B$1,デイトレ集計2024!AL$1+1,1),_SBI[受渡金額/決済損益],"&gt;0")</f>
        <v>0</v>
      </c>
    </row>
    <row r="71" spans="1:38" x14ac:dyDescent="0.4">
      <c r="A71" s="56" t="s">
        <v>37</v>
      </c>
      <c r="B71" s="83">
        <f ca="1">SUM(E71,H71,K71,N71,Q71,T71,W71,Z71,AC71,AF71,AI71,AL71)</f>
        <v>10000</v>
      </c>
      <c r="E71" s="83">
        <f ca="1">SUMIFS(_SBI[決済数量],_SBI[決済日],"&gt;="&amp;DATE(デイトレ集計2024!$B$1,デイトレ集計2024!E$1,1),_SBI[決済日],"&lt;"&amp;DATE(デイトレ集計2024!$B$1,デイトレ集計2024!E$1+1,1),_SBI[受渡金額/決済損益],"&gt;0")</f>
        <v>10000</v>
      </c>
      <c r="H71" s="83">
        <f ca="1">SUMIFS(_SBI[決済数量],_SBI[決済日],"&gt;="&amp;DATE(デイトレ集計2024!$B$1,デイトレ集計2024!H$1,1),_SBI[決済日],"&lt;"&amp;DATE(デイトレ集計2024!$B$1,デイトレ集計2024!H$1+1,1),_SBI[受渡金額/決済損益],"&gt;0")</f>
        <v>0</v>
      </c>
      <c r="K71" s="83">
        <f ca="1">SUMIFS(_SBI[決済数量],_SBI[決済日],"&gt;="&amp;DATE(デイトレ集計2024!$B$1,デイトレ集計2024!K$1,1),_SBI[決済日],"&lt;"&amp;DATE(デイトレ集計2024!$B$1,デイトレ集計2024!K$1+1,1),_SBI[受渡金額/決済損益],"&gt;0")</f>
        <v>0</v>
      </c>
      <c r="N71" s="83">
        <f ca="1">SUMIFS(_SBI[決済数量],_SBI[決済日],"&gt;="&amp;DATE(デイトレ集計2024!$B$1,デイトレ集計2024!N$1,1),_SBI[決済日],"&lt;"&amp;DATE(デイトレ集計2024!$B$1,デイトレ集計2024!N$1+1,1),_SBI[受渡金額/決済損益],"&gt;0")</f>
        <v>0</v>
      </c>
      <c r="Q71" s="83">
        <f ca="1">SUMIFS(_SBI[決済数量],_SBI[決済日],"&gt;="&amp;DATE(デイトレ集計2024!$B$1,デイトレ集計2024!Q$1,1),_SBI[決済日],"&lt;"&amp;DATE(デイトレ集計2024!$B$1,デイトレ集計2024!Q$1+1,1),_SBI[受渡金額/決済損益],"&gt;0")</f>
        <v>0</v>
      </c>
      <c r="T71" s="83">
        <f ca="1">SUMIFS(_SBI[決済数量],_SBI[決済日],"&gt;="&amp;DATE(デイトレ集計2024!$B$1,デイトレ集計2024!T$1,1),_SBI[決済日],"&lt;"&amp;DATE(デイトレ集計2024!$B$1,デイトレ集計2024!T$1+1,1),_SBI[受渡金額/決済損益],"&gt;0")</f>
        <v>0</v>
      </c>
      <c r="W71" s="83">
        <f ca="1">SUMIFS(_SBI[決済数量],_SBI[決済日],"&gt;="&amp;DATE(デイトレ集計2024!$B$1,デイトレ集計2024!W$1,1),_SBI[決済日],"&lt;"&amp;DATE(デイトレ集計2024!$B$1,デイトレ集計2024!W$1+1,1),_SBI[受渡金額/決済損益],"&gt;0")</f>
        <v>0</v>
      </c>
      <c r="Z71" s="83">
        <f ca="1">SUMIFS(_SBI[決済数量],_SBI[決済日],"&gt;="&amp;DATE(デイトレ集計2024!$B$1,デイトレ集計2024!Z$1,1),_SBI[決済日],"&lt;"&amp;DATE(デイトレ集計2024!$B$1,デイトレ集計2024!Z$1+1,1),_SBI[受渡金額/決済損益],"&gt;0")</f>
        <v>0</v>
      </c>
      <c r="AC71" s="83">
        <f ca="1">SUMIFS(_SBI[決済数量],_SBI[決済日],"&gt;="&amp;DATE(デイトレ集計2024!$B$1,デイトレ集計2024!AC$1,1),_SBI[決済日],"&lt;"&amp;DATE(デイトレ集計2024!$B$1,デイトレ集計2024!AC$1+1,1),_SBI[受渡金額/決済損益],"&gt;0")</f>
        <v>0</v>
      </c>
      <c r="AF71" s="83">
        <f ca="1">SUMIFS(_SBI[決済数量],_SBI[決済日],"&gt;="&amp;DATE(デイトレ集計2024!$B$1,デイトレ集計2024!AF$1,1),_SBI[決済日],"&lt;"&amp;DATE(デイトレ集計2024!$B$1,デイトレ集計2024!AF$1+1,1),_SBI[受渡金額/決済損益],"&gt;0")</f>
        <v>0</v>
      </c>
      <c r="AI71" s="83">
        <f ca="1">SUMIFS(_SBI[決済数量],_SBI[決済日],"&gt;="&amp;DATE(デイトレ集計2024!$B$1,デイトレ集計2024!AI$1,1),_SBI[決済日],"&lt;"&amp;DATE(デイトレ集計2024!$B$1,デイトレ集計2024!AI$1+1,1),_SBI[受渡金額/決済損益],"&gt;0")</f>
        <v>0</v>
      </c>
      <c r="AL71" s="83">
        <f ca="1">SUMIFS(_SBI[決済数量],_SBI[決済日],"&gt;="&amp;DATE(デイトレ集計2024!$B$1,デイトレ集計2024!AL$1,1),_SBI[決済日],"&lt;"&amp;DATE(デイトレ集計2024!$B$1,デイトレ集計2024!AL$1+1,1),_SBI[受渡金額/決済損益],"&gt;0")</f>
        <v>0</v>
      </c>
    </row>
    <row r="72" spans="1:38" x14ac:dyDescent="0.4">
      <c r="A72" s="56" t="s">
        <v>9</v>
      </c>
      <c r="B72" s="89">
        <f ca="1">SUM(E72,H72,K72,N72,Q72,T72,W72,Z72,AC72,AF72,AI72,AL72)</f>
        <v>0</v>
      </c>
      <c r="E72" s="81">
        <f ca="1">SUMIFS(_SBI[受渡金額/決済損益],_SBI[決済日],"&gt;="&amp;DATE(デイトレ集計2024!$B$1,デイトレ集計2024!E$1,1),_SBI[決済日],"&lt;"&amp;DATE(デイトレ集計2024!$B$1,デイトレ集計2024!E$1+1,1),_SBI[受渡金額/決済損益],"&lt;=0")</f>
        <v>0</v>
      </c>
      <c r="F72" s="89"/>
      <c r="G72" s="89"/>
      <c r="H72" s="81">
        <f ca="1">SUMIFS(_SBI[受渡金額/決済損益],_SBI[決済日],"&gt;="&amp;DATE(デイトレ集計2024!$B$1,デイトレ集計2024!H$1,1),_SBI[決済日],"&lt;"&amp;DATE(デイトレ集計2024!$B$1,デイトレ集計2024!H$1+1,1),_SBI[受渡金額/決済損益],"&lt;=0")</f>
        <v>0</v>
      </c>
      <c r="I72" s="89"/>
      <c r="J72" s="89"/>
      <c r="K72" s="81">
        <f ca="1">SUMIFS(_SBI[受渡金額/決済損益],_SBI[決済日],"&gt;="&amp;DATE(デイトレ集計2024!$B$1,デイトレ集計2024!K$1,1),_SBI[決済日],"&lt;"&amp;DATE(デイトレ集計2024!$B$1,デイトレ集計2024!K$1+1,1),_SBI[受渡金額/決済損益],"&lt;=0")</f>
        <v>0</v>
      </c>
      <c r="L72" s="89"/>
      <c r="M72" s="89"/>
      <c r="N72" s="81">
        <f ca="1">SUMIFS(_SBI[受渡金額/決済損益],_SBI[決済日],"&gt;="&amp;DATE(デイトレ集計2024!$B$1,デイトレ集計2024!N$1,1),_SBI[決済日],"&lt;"&amp;DATE(デイトレ集計2024!$B$1,デイトレ集計2024!N$1+1,1),_SBI[受渡金額/決済損益],"&lt;=0")</f>
        <v>0</v>
      </c>
      <c r="O72" s="89"/>
      <c r="P72" s="89"/>
      <c r="Q72" s="81">
        <f ca="1">SUMIFS(_SBI[受渡金額/決済損益],_SBI[決済日],"&gt;="&amp;DATE(デイトレ集計2024!$B$1,デイトレ集計2024!Q$1,1),_SBI[決済日],"&lt;"&amp;DATE(デイトレ集計2024!$B$1,デイトレ集計2024!Q$1+1,1),_SBI[受渡金額/決済損益],"&lt;=0")</f>
        <v>0</v>
      </c>
      <c r="R72" s="89"/>
      <c r="S72" s="89"/>
      <c r="T72" s="81">
        <f ca="1">SUMIFS(_SBI[受渡金額/決済損益],_SBI[決済日],"&gt;="&amp;DATE(デイトレ集計2024!$B$1,デイトレ集計2024!T$1,1),_SBI[決済日],"&lt;"&amp;DATE(デイトレ集計2024!$B$1,デイトレ集計2024!T$1+1,1),_SBI[受渡金額/決済損益],"&lt;=0")</f>
        <v>0</v>
      </c>
      <c r="U72" s="89"/>
      <c r="V72" s="89"/>
      <c r="W72" s="81">
        <f ca="1">SUMIFS(_SBI[受渡金額/決済損益],_SBI[決済日],"&gt;="&amp;DATE(デイトレ集計2024!$B$1,デイトレ集計2024!W$1,1),_SBI[決済日],"&lt;"&amp;DATE(デイトレ集計2024!$B$1,デイトレ集計2024!W$1+1,1),_SBI[受渡金額/決済損益],"&lt;=0")</f>
        <v>0</v>
      </c>
      <c r="X72" s="89"/>
      <c r="Y72" s="89"/>
      <c r="Z72" s="81">
        <f ca="1">SUMIFS(_SBI[受渡金額/決済損益],_SBI[決済日],"&gt;="&amp;DATE(デイトレ集計2024!$B$1,デイトレ集計2024!Z$1,1),_SBI[決済日],"&lt;"&amp;DATE(デイトレ集計2024!$B$1,デイトレ集計2024!Z$1+1,1),_SBI[受渡金額/決済損益],"&lt;=0")</f>
        <v>0</v>
      </c>
      <c r="AA72" s="89"/>
      <c r="AB72" s="89"/>
      <c r="AC72" s="81">
        <f ca="1">SUMIFS(_SBI[受渡金額/決済損益],_SBI[決済日],"&gt;="&amp;DATE(デイトレ集計2024!$B$1,デイトレ集計2024!AC$1,1),_SBI[決済日],"&lt;"&amp;DATE(デイトレ集計2024!$B$1,デイトレ集計2024!AC$1+1,1),_SBI[受渡金額/決済損益],"&lt;=0")</f>
        <v>0</v>
      </c>
      <c r="AD72" s="89"/>
      <c r="AE72" s="89"/>
      <c r="AF72" s="81">
        <f ca="1">SUMIFS(_SBI[受渡金額/決済損益],_SBI[決済日],"&gt;="&amp;DATE(デイトレ集計2024!$B$1,デイトレ集計2024!AF$1,1),_SBI[決済日],"&lt;"&amp;DATE(デイトレ集計2024!$B$1,デイトレ集計2024!AF$1+1,1),_SBI[受渡金額/決済損益],"&lt;=0")</f>
        <v>0</v>
      </c>
      <c r="AG72" s="89"/>
      <c r="AH72" s="89"/>
      <c r="AI72" s="81">
        <f ca="1">SUMIFS(_SBI[受渡金額/決済損益],_SBI[決済日],"&gt;="&amp;DATE(デイトレ集計2024!$B$1,デイトレ集計2024!AI$1,1),_SBI[決済日],"&lt;"&amp;DATE(デイトレ集計2024!$B$1,デイトレ集計2024!AI$1+1,1),_SBI[受渡金額/決済損益],"&lt;=0")</f>
        <v>0</v>
      </c>
      <c r="AJ72" s="89"/>
      <c r="AK72" s="89"/>
      <c r="AL72" s="81">
        <f ca="1">SUMIFS(_SBI[受渡金額/決済損益],_SBI[決済日],"&gt;="&amp;DATE(デイトレ集計2024!$B$1,デイトレ集計2024!AL$1,1),_SBI[決済日],"&lt;"&amp;DATE(デイトレ集計2024!$B$1,デイトレ集計2024!AL$1+1,1),_SBI[受渡金額/決済損益],"&lt;=0")</f>
        <v>0</v>
      </c>
    </row>
    <row r="73" spans="1:38" x14ac:dyDescent="0.4">
      <c r="A73" s="56" t="s">
        <v>38</v>
      </c>
      <c r="B73" s="83">
        <f ca="1">SUM(E73,H73,K73,N73,Q73,T73,W73,Z73,AC73,AF73,AI73,AL73)</f>
        <v>0</v>
      </c>
      <c r="E73" s="83">
        <f ca="1">SUMIFS(_SBI[決済数量],_SBI[決済日],"&gt;="&amp;DATE(デイトレ集計2024!$B$1,デイトレ集計2024!E$1,1),_SBI[決済日],"&lt;"&amp;DATE(デイトレ集計2024!$B$1,デイトレ集計2024!E$1+1,1),_SBI[受渡金額/決済損益],"&lt;=0")</f>
        <v>0</v>
      </c>
      <c r="H73" s="83">
        <f ca="1">SUMIFS(_SBI[決済数量],_SBI[決済日],"&gt;="&amp;DATE(デイトレ集計2024!$B$1,デイトレ集計2024!H$1,1),_SBI[決済日],"&lt;"&amp;DATE(デイトレ集計2024!$B$1,デイトレ集計2024!H$1+1,1),_SBI[受渡金額/決済損益],"&lt;=0")</f>
        <v>0</v>
      </c>
      <c r="K73" s="83">
        <f ca="1">SUMIFS(_SBI[決済数量],_SBI[決済日],"&gt;="&amp;DATE(デイトレ集計2024!$B$1,デイトレ集計2024!K$1,1),_SBI[決済日],"&lt;"&amp;DATE(デイトレ集計2024!$B$1,デイトレ集計2024!K$1+1,1),_SBI[受渡金額/決済損益],"&lt;=0")</f>
        <v>0</v>
      </c>
      <c r="N73" s="83">
        <f ca="1">SUMIFS(_SBI[決済数量],_SBI[決済日],"&gt;="&amp;DATE(デイトレ集計2024!$B$1,デイトレ集計2024!N$1,1),_SBI[決済日],"&lt;"&amp;DATE(デイトレ集計2024!$B$1,デイトレ集計2024!N$1+1,1),_SBI[受渡金額/決済損益],"&lt;=0")</f>
        <v>0</v>
      </c>
      <c r="Q73" s="83">
        <f ca="1">SUMIFS(_SBI[決済数量],_SBI[決済日],"&gt;="&amp;DATE(デイトレ集計2024!$B$1,デイトレ集計2024!Q$1,1),_SBI[決済日],"&lt;"&amp;DATE(デイトレ集計2024!$B$1,デイトレ集計2024!Q$1+1,1),_SBI[受渡金額/決済損益],"&lt;=0")</f>
        <v>0</v>
      </c>
      <c r="T73" s="83">
        <f ca="1">SUMIFS(_SBI[決済数量],_SBI[決済日],"&gt;="&amp;DATE(デイトレ集計2024!$B$1,デイトレ集計2024!T$1,1),_SBI[決済日],"&lt;"&amp;DATE(デイトレ集計2024!$B$1,デイトレ集計2024!T$1+1,1),_SBI[受渡金額/決済損益],"&lt;=0")</f>
        <v>0</v>
      </c>
      <c r="W73" s="83">
        <f ca="1">SUMIFS(_SBI[決済数量],_SBI[決済日],"&gt;="&amp;DATE(デイトレ集計2024!$B$1,デイトレ集計2024!W$1,1),_SBI[決済日],"&lt;"&amp;DATE(デイトレ集計2024!$B$1,デイトレ集計2024!W$1+1,1),_SBI[受渡金額/決済損益],"&lt;=0")</f>
        <v>0</v>
      </c>
      <c r="Z73" s="83">
        <f ca="1">SUMIFS(_SBI[決済数量],_SBI[決済日],"&gt;="&amp;DATE(デイトレ集計2024!$B$1,デイトレ集計2024!Z$1,1),_SBI[決済日],"&lt;"&amp;DATE(デイトレ集計2024!$B$1,デイトレ集計2024!Z$1+1,1),_SBI[受渡金額/決済損益],"&lt;=0")</f>
        <v>0</v>
      </c>
      <c r="AC73" s="83">
        <f ca="1">SUMIFS(_SBI[決済数量],_SBI[決済日],"&gt;="&amp;DATE(デイトレ集計2024!$B$1,デイトレ集計2024!AC$1,1),_SBI[決済日],"&lt;"&amp;DATE(デイトレ集計2024!$B$1,デイトレ集計2024!AC$1+1,1),_SBI[受渡金額/決済損益],"&lt;=0")</f>
        <v>0</v>
      </c>
      <c r="AF73" s="83">
        <f ca="1">SUMIFS(_SBI[決済数量],_SBI[決済日],"&gt;="&amp;DATE(デイトレ集計2024!$B$1,デイトレ集計2024!AF$1,1),_SBI[決済日],"&lt;"&amp;DATE(デイトレ集計2024!$B$1,デイトレ集計2024!AF$1+1,1),_SBI[受渡金額/決済損益],"&lt;=0")</f>
        <v>0</v>
      </c>
      <c r="AI73" s="83">
        <f ca="1">SUMIFS(_SBI[決済数量],_SBI[決済日],"&gt;="&amp;DATE(デイトレ集計2024!$B$1,デイトレ集計2024!AI$1,1),_SBI[決済日],"&lt;"&amp;DATE(デイトレ集計2024!$B$1,デイトレ集計2024!AI$1+1,1),_SBI[受渡金額/決済損益],"&lt;=0")</f>
        <v>0</v>
      </c>
      <c r="AL73" s="83">
        <f ca="1">SUMIFS(_SBI[決済数量],_SBI[決済日],"&gt;="&amp;DATE(デイトレ集計2024!$B$1,デイトレ集計2024!AL$1,1),_SBI[決済日],"&lt;"&amp;DATE(デイトレ集計2024!$B$1,デイトレ集計2024!AL$1+1,1),_SBI[受渡金額/決済損益],"&lt;=0")</f>
        <v>0</v>
      </c>
    </row>
    <row r="74" spans="1:38" x14ac:dyDescent="0.4">
      <c r="A74" s="82" t="s">
        <v>4</v>
      </c>
    </row>
    <row r="75" spans="1:38" x14ac:dyDescent="0.4">
      <c r="A75" s="56" t="s">
        <v>5</v>
      </c>
      <c r="E75" s="83">
        <f ca="1">COUNTIFS(_SBI[決済日],"&gt;="&amp;DATE(デイトレ集計2024!$B$1,デイトレ集計2024!E$1,1),_SBI[決済日],"&lt;"&amp;DATE(デイトレ集計2024!$B$1,デイトレ集計2024!E$1+1,1),_SBI[受渡金額/決済損益],"&gt;0")</f>
        <v>1</v>
      </c>
      <c r="H75" s="83">
        <f ca="1">COUNTIFS(_SBI[決済日],"&gt;="&amp;DATE(デイトレ集計2024!$B$1,デイトレ集計2024!H$1,1),_SBI[決済日],"&lt;"&amp;DATE(デイトレ集計2024!$B$1,デイトレ集計2024!H$1+1,1),_SBI[受渡金額/決済損益],"&gt;0")</f>
        <v>0</v>
      </c>
      <c r="K75" s="83">
        <f ca="1">COUNTIFS(_SBI[決済日],"&gt;="&amp;DATE(デイトレ集計2024!$B$1,デイトレ集計2024!K$1,1),_SBI[決済日],"&lt;"&amp;DATE(デイトレ集計2024!$B$1,デイトレ集計2024!K$1+1,1),_SBI[受渡金額/決済損益],"&gt;0")</f>
        <v>0</v>
      </c>
      <c r="N75" s="83">
        <f ca="1">COUNTIFS(_SBI[決済日],"&gt;="&amp;DATE(デイトレ集計2024!$B$1,デイトレ集計2024!N$1,1),_SBI[決済日],"&lt;"&amp;DATE(デイトレ集計2024!$B$1,デイトレ集計2024!N$1+1,1),_SBI[受渡金額/決済損益],"&gt;0")</f>
        <v>0</v>
      </c>
      <c r="Q75" s="83">
        <f ca="1">COUNTIFS(_SBI[決済日],"&gt;="&amp;DATE(デイトレ集計2024!$B$1,デイトレ集計2024!Q$1,1),_SBI[決済日],"&lt;"&amp;DATE(デイトレ集計2024!$B$1,デイトレ集計2024!Q$1+1,1),_SBI[受渡金額/決済損益],"&gt;0")</f>
        <v>0</v>
      </c>
      <c r="T75" s="83">
        <f ca="1">COUNTIFS(_SBI[決済日],"&gt;="&amp;DATE(デイトレ集計2024!$B$1,デイトレ集計2024!T$1,1),_SBI[決済日],"&lt;"&amp;DATE(デイトレ集計2024!$B$1,デイトレ集計2024!T$1+1,1),_SBI[受渡金額/決済損益],"&gt;0")</f>
        <v>0</v>
      </c>
      <c r="W75" s="83">
        <f ca="1">COUNTIFS(_SBI[決済日],"&gt;="&amp;DATE(デイトレ集計2024!$B$1,デイトレ集計2024!W$1,1),_SBI[決済日],"&lt;"&amp;DATE(デイトレ集計2024!$B$1,デイトレ集計2024!W$1+1,1),_SBI[受渡金額/決済損益],"&gt;0")</f>
        <v>0</v>
      </c>
      <c r="Z75" s="83">
        <f ca="1">COUNTIFS(_SBI[決済日],"&gt;="&amp;DATE(デイトレ集計2024!$B$1,デイトレ集計2024!Z$1,1),_SBI[決済日],"&lt;"&amp;DATE(デイトレ集計2024!$B$1,デイトレ集計2024!Z$1+1,1),_SBI[受渡金額/決済損益],"&gt;0")</f>
        <v>0</v>
      </c>
      <c r="AC75" s="83">
        <f ca="1">COUNTIFS(_SBI[決済日],"&gt;="&amp;DATE(デイトレ集計2024!$B$1,デイトレ集計2024!AC$1,1),_SBI[決済日],"&lt;"&amp;DATE(デイトレ集計2024!$B$1,デイトレ集計2024!AC$1+1,1),_SBI[受渡金額/決済損益],"&gt;0")</f>
        <v>0</v>
      </c>
      <c r="AF75" s="83">
        <f ca="1">COUNTIFS(_SBI[決済日],"&gt;="&amp;DATE(デイトレ集計2024!$B$1,デイトレ集計2024!AF$1,1),_SBI[決済日],"&lt;"&amp;DATE(デイトレ集計2024!$B$1,デイトレ集計2024!AF$1+1,1),_SBI[受渡金額/決済損益],"&gt;0")</f>
        <v>0</v>
      </c>
      <c r="AI75" s="83">
        <f ca="1">COUNTIFS(_SBI[決済日],"&gt;="&amp;DATE(デイトレ集計2024!$B$1,デイトレ集計2024!AI$1,1),_SBI[決済日],"&lt;"&amp;DATE(デイトレ集計2024!$B$1,デイトレ集計2024!AI$1+1,1),_SBI[受渡金額/決済損益],"&gt;0")</f>
        <v>0</v>
      </c>
      <c r="AL75" s="83">
        <f ca="1">COUNTIFS(_SBI[決済日],"&gt;="&amp;DATE(デイトレ集計2024!$B$1,デイトレ集計2024!AL$1,1),_SBI[決済日],"&lt;"&amp;DATE(デイトレ集計2024!$B$1,デイトレ集計2024!AL$1+1,1),_SBI[受渡金額/決済損益],"&gt;0")</f>
        <v>0</v>
      </c>
    </row>
    <row r="76" spans="1:38" x14ac:dyDescent="0.4">
      <c r="A76" s="56" t="s">
        <v>6</v>
      </c>
      <c r="E76" s="83">
        <f ca="1">COUNTIFS(_SBI[決済日],"&gt;="&amp;DATE(デイトレ集計2024!$B$1,デイトレ集計2024!E$1,1),_SBI[決済日],"&lt;"&amp;DATE(デイトレ集計2024!$B$1,デイトレ集計2024!E$1+1,1),_SBI[受渡金額/決済損益],"&lt;=0")</f>
        <v>0</v>
      </c>
      <c r="H76" s="83">
        <f ca="1">COUNTIFS(_SBI[決済日],"&gt;="&amp;DATE(デイトレ集計2024!$B$1,デイトレ集計2024!H$1,1),_SBI[決済日],"&lt;"&amp;DATE(デイトレ集計2024!$B$1,デイトレ集計2024!H$1+1,1),_SBI[受渡金額/決済損益],"&lt;=0")</f>
        <v>0</v>
      </c>
      <c r="K76" s="83">
        <f ca="1">COUNTIFS(_SBI[決済日],"&gt;="&amp;DATE(デイトレ集計2024!$B$1,デイトレ集計2024!K$1,1),_SBI[決済日],"&lt;"&amp;DATE(デイトレ集計2024!$B$1,デイトレ集計2024!K$1+1,1),_SBI[受渡金額/決済損益],"&lt;=0")</f>
        <v>0</v>
      </c>
      <c r="N76" s="83">
        <f ca="1">COUNTIFS(_SBI[決済日],"&gt;="&amp;DATE(デイトレ集計2024!$B$1,デイトレ集計2024!N$1,1),_SBI[決済日],"&lt;"&amp;DATE(デイトレ集計2024!$B$1,デイトレ集計2024!N$1+1,1),_SBI[受渡金額/決済損益],"&lt;=0")</f>
        <v>0</v>
      </c>
      <c r="Q76" s="83">
        <f ca="1">COUNTIFS(_SBI[決済日],"&gt;="&amp;DATE(デイトレ集計2024!$B$1,デイトレ集計2024!Q$1,1),_SBI[決済日],"&lt;"&amp;DATE(デイトレ集計2024!$B$1,デイトレ集計2024!Q$1+1,1),_SBI[受渡金額/決済損益],"&lt;=0")</f>
        <v>0</v>
      </c>
      <c r="T76" s="83">
        <f ca="1">COUNTIFS(_SBI[決済日],"&gt;="&amp;DATE(デイトレ集計2024!$B$1,デイトレ集計2024!T$1,1),_SBI[決済日],"&lt;"&amp;DATE(デイトレ集計2024!$B$1,デイトレ集計2024!T$1+1,1),_SBI[受渡金額/決済損益],"&lt;=0")</f>
        <v>0</v>
      </c>
      <c r="W76" s="83">
        <f ca="1">COUNTIFS(_SBI[決済日],"&gt;="&amp;DATE(デイトレ集計2024!$B$1,デイトレ集計2024!W$1,1),_SBI[決済日],"&lt;"&amp;DATE(デイトレ集計2024!$B$1,デイトレ集計2024!W$1+1,1),_SBI[受渡金額/決済損益],"&lt;=0")</f>
        <v>0</v>
      </c>
      <c r="Z76" s="83">
        <f ca="1">COUNTIFS(_SBI[決済日],"&gt;="&amp;DATE(デイトレ集計2024!$B$1,デイトレ集計2024!Z$1,1),_SBI[決済日],"&lt;"&amp;DATE(デイトレ集計2024!$B$1,デイトレ集計2024!Z$1+1,1),_SBI[受渡金額/決済損益],"&lt;=0")</f>
        <v>0</v>
      </c>
      <c r="AC76" s="83">
        <f ca="1">COUNTIFS(_SBI[決済日],"&gt;="&amp;DATE(デイトレ集計2024!$B$1,デイトレ集計2024!AC$1,1),_SBI[決済日],"&lt;"&amp;DATE(デイトレ集計2024!$B$1,デイトレ集計2024!AC$1+1,1),_SBI[受渡金額/決済損益],"&lt;=0")</f>
        <v>0</v>
      </c>
      <c r="AF76" s="83">
        <f ca="1">COUNTIFS(_SBI[決済日],"&gt;="&amp;DATE(デイトレ集計2024!$B$1,デイトレ集計2024!AF$1,1),_SBI[決済日],"&lt;"&amp;DATE(デイトレ集計2024!$B$1,デイトレ集計2024!AF$1+1,1),_SBI[受渡金額/決済損益],"&lt;=0")</f>
        <v>0</v>
      </c>
      <c r="AI76" s="83">
        <f ca="1">COUNTIFS(_SBI[決済日],"&gt;="&amp;DATE(デイトレ集計2024!$B$1,デイトレ集計2024!AI$1,1),_SBI[決済日],"&lt;"&amp;DATE(デイトレ集計2024!$B$1,デイトレ集計2024!AI$1+1,1),_SBI[受渡金額/決済損益],"&lt;=0")</f>
        <v>0</v>
      </c>
      <c r="AL76" s="83">
        <f ca="1">COUNTIFS(_SBI[決済日],"&gt;="&amp;DATE(デイトレ集計2024!$B$1,デイトレ集計2024!AL$1,1),_SBI[決済日],"&lt;"&amp;DATE(デイトレ集計2024!$B$1,デイトレ集計2024!AL$1+1,1),_SBI[受渡金額/決済損益],"&lt;=0")</f>
        <v>0</v>
      </c>
    </row>
  </sheetData>
  <phoneticPr fontId="2"/>
  <conditionalFormatting sqref="C18:C48 F18:F48 I18:I48 L18:L48 O18:O48 R18:R48 U18:U48 X18:X48 AA18:AA48 AD18:AD48 AG18:AG48 AJ18:AJ48">
    <cfRule type="expression" dxfId="20" priority="4">
      <formula>INDIRECT("R"&amp;ROW()&amp;"C"&amp;E$50,FALSE)&lt;0</formula>
    </cfRule>
    <cfRule type="expression" dxfId="19" priority="5">
      <formula>INDIRECT("R"&amp;ROW()&amp;"C"&amp;E$50,FALSE)&gt;0</formula>
    </cfRule>
  </conditionalFormatting>
  <conditionalFormatting sqref="D18:D48 G18:G48 J18:J48 M18:M48 P18:P48 S18:S48 V18:V48 Y18:Y48 AB18:AB48 AE18:AE48 AH18:AH48 AK18:AK48">
    <cfRule type="expression" dxfId="18" priority="6">
      <formula>INDIRECT("R"&amp;ROW()&amp;"C"&amp;E$51,FALSE)&lt;0</formula>
    </cfRule>
    <cfRule type="expression" dxfId="17" priority="7">
      <formula>INDIRECT("R"&amp;ROW()&amp;"C"&amp;E$51,FALSE)&gt;0</formula>
    </cfRule>
  </conditionalFormatting>
  <conditionalFormatting sqref="E18:E48 H18:H48 K18:K48 N18:N48 Q18:Q48 T18:T48 W18:W48 Z18:Z48 AC18:AC48 AF18:AF48 AI18:AI48 AL18:AL48">
    <cfRule type="containsBlanks" dxfId="16" priority="1" stopIfTrue="1">
      <formula>LEN(TRIM(E18))=0</formula>
    </cfRule>
    <cfRule type="expression" dxfId="15" priority="2" stopIfTrue="1">
      <formula>E18&lt;0</formula>
    </cfRule>
    <cfRule type="expression" dxfId="14" priority="3" stopIfTrue="1">
      <formula>E18&gt;0</formula>
    </cfRule>
  </conditionalFormatting>
  <pageMargins left="0.7" right="0.7" top="0.75" bottom="0.75" header="0.3" footer="0.3"/>
  <pageSetup paperSize="9" orientation="portrait" horizontalDpi="4294967293"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0124D-8AA2-4F02-83DD-6F770EA68118}">
  <dimension ref="A1:CL76"/>
  <sheetViews>
    <sheetView showGridLines="0" zoomScaleNormal="100" workbookViewId="0">
      <selection activeCell="H41" sqref="H41"/>
    </sheetView>
  </sheetViews>
  <sheetFormatPr defaultRowHeight="18.75" x14ac:dyDescent="0.4"/>
  <cols>
    <col min="1" max="1" width="25" style="52" customWidth="1"/>
    <col min="2" max="2" width="12.625" style="52" customWidth="1"/>
    <col min="3" max="4" width="0.875" style="52" customWidth="1"/>
    <col min="5" max="5" width="11.625" style="52" customWidth="1"/>
    <col min="6" max="7" width="0.875" style="52" customWidth="1"/>
    <col min="8" max="8" width="11.625" style="52" customWidth="1"/>
    <col min="9" max="10" width="0.875" style="52" customWidth="1"/>
    <col min="11" max="11" width="11.625" style="52" customWidth="1"/>
    <col min="12" max="13" width="0.875" style="52" customWidth="1"/>
    <col min="14" max="14" width="11.625" style="52" customWidth="1"/>
    <col min="15" max="16" width="0.875" style="52" customWidth="1"/>
    <col min="17" max="17" width="11.625" style="52" customWidth="1"/>
    <col min="18" max="19" width="0.875" style="52" customWidth="1"/>
    <col min="20" max="20" width="11.625" style="52" customWidth="1"/>
    <col min="21" max="22" width="0.875" style="52" customWidth="1"/>
    <col min="23" max="23" width="11.625" style="52" customWidth="1"/>
    <col min="24" max="25" width="0.875" style="52" customWidth="1"/>
    <col min="26" max="26" width="11.625" style="52" customWidth="1"/>
    <col min="27" max="28" width="0.875" style="52" customWidth="1"/>
    <col min="29" max="29" width="11.625" style="52" customWidth="1"/>
    <col min="30" max="31" width="0.875" style="52" customWidth="1"/>
    <col min="32" max="32" width="11.625" style="52" customWidth="1"/>
    <col min="33" max="34" width="0.875" style="52" customWidth="1"/>
    <col min="35" max="35" width="11.625" style="52" customWidth="1"/>
    <col min="36" max="37" width="0.875" style="52" customWidth="1"/>
    <col min="38" max="38" width="11.625" style="52" customWidth="1"/>
    <col min="39" max="39" width="9" style="52"/>
    <col min="40" max="43" width="9.125" style="52" bestFit="1" customWidth="1"/>
    <col min="44" max="50" width="9.75" style="52" bestFit="1" customWidth="1"/>
    <col min="51" max="51" width="9.625" style="52" bestFit="1" customWidth="1"/>
    <col min="52" max="52" width="9" style="52"/>
    <col min="53" max="56" width="9.125" style="52" bestFit="1" customWidth="1"/>
    <col min="57" max="57" width="9.75" style="52" bestFit="1" customWidth="1"/>
    <col min="58" max="58" width="9.125" style="52" bestFit="1" customWidth="1"/>
    <col min="59" max="59" width="9.75" style="52" bestFit="1" customWidth="1"/>
    <col min="60" max="62" width="9.625" style="52" bestFit="1" customWidth="1"/>
    <col min="63" max="64" width="9.125" style="52" bestFit="1" customWidth="1"/>
    <col min="65" max="65" width="9" style="52"/>
    <col min="66" max="71" width="9.125" style="52" bestFit="1" customWidth="1"/>
    <col min="72" max="72" width="10.125" style="52" bestFit="1" customWidth="1"/>
    <col min="73" max="73" width="10.25" style="52" bestFit="1" customWidth="1"/>
    <col min="74" max="75" width="10.125" style="52" bestFit="1" customWidth="1"/>
    <col min="76" max="77" width="9.125" style="52" bestFit="1" customWidth="1"/>
    <col min="78" max="78" width="9" style="52"/>
    <col min="79" max="82" width="9.125" style="52" bestFit="1" customWidth="1"/>
    <col min="83" max="83" width="9.625" style="52" bestFit="1" customWidth="1"/>
    <col min="84" max="84" width="9.125" style="52" bestFit="1" customWidth="1"/>
    <col min="85" max="86" width="9.75" style="52" bestFit="1" customWidth="1"/>
    <col min="87" max="87" width="9.5" style="52" bestFit="1" customWidth="1"/>
    <col min="88" max="88" width="9.625" style="52" bestFit="1" customWidth="1"/>
    <col min="89" max="90" width="9.125" style="52" bestFit="1" customWidth="1"/>
    <col min="91" max="16384" width="9" style="52"/>
  </cols>
  <sheetData>
    <row r="1" spans="1:90" ht="19.5" thickBot="1" x14ac:dyDescent="0.45">
      <c r="A1" s="45" t="s">
        <v>0</v>
      </c>
      <c r="B1" s="46" cm="1">
        <f t="array" aca="1" ref="B1" ca="1">VALUE(RIGHT(CELL("filename",A1),4))</f>
        <v>2023</v>
      </c>
      <c r="C1" s="47"/>
      <c r="D1" s="48"/>
      <c r="E1" s="49">
        <v>1</v>
      </c>
      <c r="F1" s="50"/>
      <c r="G1" s="51"/>
      <c r="H1" s="49">
        <v>2</v>
      </c>
      <c r="I1" s="50"/>
      <c r="J1" s="51"/>
      <c r="K1" s="49">
        <v>3</v>
      </c>
      <c r="L1" s="50"/>
      <c r="M1" s="51"/>
      <c r="N1" s="49">
        <v>4</v>
      </c>
      <c r="O1" s="50"/>
      <c r="P1" s="51"/>
      <c r="Q1" s="49">
        <v>5</v>
      </c>
      <c r="R1" s="51"/>
      <c r="S1" s="51"/>
      <c r="T1" s="49">
        <v>6</v>
      </c>
      <c r="U1" s="51"/>
      <c r="V1" s="51"/>
      <c r="W1" s="49">
        <v>7</v>
      </c>
      <c r="X1" s="50"/>
      <c r="Y1" s="51"/>
      <c r="Z1" s="49">
        <v>8</v>
      </c>
      <c r="AA1" s="50"/>
      <c r="AB1" s="51"/>
      <c r="AC1" s="49">
        <v>9</v>
      </c>
      <c r="AD1" s="50"/>
      <c r="AE1" s="51"/>
      <c r="AF1" s="49">
        <v>10</v>
      </c>
      <c r="AG1" s="50"/>
      <c r="AH1" s="51"/>
      <c r="AI1" s="49">
        <v>11</v>
      </c>
      <c r="AJ1" s="50"/>
      <c r="AK1" s="51"/>
      <c r="AL1" s="51">
        <v>12</v>
      </c>
      <c r="AN1" s="52" t="s">
        <v>30</v>
      </c>
      <c r="BA1" s="52" t="s">
        <v>31</v>
      </c>
      <c r="BN1" s="52" t="s">
        <v>32</v>
      </c>
      <c r="CA1" s="52" t="s">
        <v>33</v>
      </c>
    </row>
    <row r="2" spans="1:90" ht="19.5" thickTop="1" x14ac:dyDescent="0.4">
      <c r="A2" s="44">
        <v>90000</v>
      </c>
      <c r="B2" s="53">
        <f ca="1">B15/A2</f>
        <v>23.888888888888889</v>
      </c>
      <c r="C2" s="54"/>
      <c r="D2" s="54"/>
      <c r="E2" s="55"/>
      <c r="F2" s="54"/>
      <c r="G2" s="54"/>
      <c r="H2" s="55"/>
      <c r="I2" s="54"/>
      <c r="J2" s="54"/>
      <c r="K2" s="55"/>
      <c r="L2" s="54"/>
      <c r="M2" s="54"/>
      <c r="N2" s="55"/>
      <c r="O2" s="54"/>
      <c r="P2" s="54"/>
      <c r="Q2" s="55"/>
      <c r="R2" s="54"/>
      <c r="S2" s="54"/>
      <c r="T2" s="55"/>
      <c r="U2" s="54"/>
      <c r="V2" s="54"/>
      <c r="W2" s="55"/>
      <c r="X2" s="54"/>
      <c r="Y2" s="54"/>
      <c r="Z2" s="55"/>
      <c r="AA2" s="54"/>
      <c r="AB2" s="54"/>
      <c r="AC2" s="55"/>
      <c r="AD2" s="54"/>
      <c r="AE2" s="54"/>
      <c r="AF2" s="55"/>
      <c r="AG2" s="54"/>
      <c r="AH2" s="54"/>
      <c r="AI2" s="55"/>
      <c r="AJ2" s="54"/>
      <c r="AK2" s="54"/>
      <c r="AL2" s="54"/>
      <c r="AN2" s="56" t="s">
        <v>18</v>
      </c>
      <c r="BA2" s="56" t="s">
        <v>20</v>
      </c>
    </row>
    <row r="3" spans="1:90" x14ac:dyDescent="0.4">
      <c r="A3" s="57">
        <f>ROUNDUP(A2/12*1.3,-4)</f>
        <v>10000</v>
      </c>
      <c r="B3" s="58">
        <f ca="1">COUNTIFS(C3:AL3,"&gt;1")/12</f>
        <v>8.3333333333333329E-2</v>
      </c>
      <c r="C3" s="2"/>
      <c r="D3" s="2"/>
      <c r="E3" s="59">
        <f ca="1">E15/$A$3</f>
        <v>215</v>
      </c>
      <c r="F3" s="2"/>
      <c r="G3" s="2"/>
      <c r="H3" s="59">
        <f ca="1">H15/$A$3</f>
        <v>0</v>
      </c>
      <c r="I3" s="2"/>
      <c r="J3" s="2"/>
      <c r="K3" s="59">
        <f ca="1">K15/$A$3</f>
        <v>0</v>
      </c>
      <c r="L3" s="2"/>
      <c r="M3" s="2"/>
      <c r="N3" s="59">
        <f ca="1">N15/$A$3</f>
        <v>0</v>
      </c>
      <c r="O3" s="2"/>
      <c r="P3" s="2"/>
      <c r="Q3" s="59">
        <f ca="1">Q15/$A$3</f>
        <v>0</v>
      </c>
      <c r="R3" s="2"/>
      <c r="S3" s="2"/>
      <c r="T3" s="59">
        <f ca="1">T15/$A$3</f>
        <v>0</v>
      </c>
      <c r="U3" s="2"/>
      <c r="V3" s="2"/>
      <c r="W3" s="59">
        <f ca="1">W15/$A$3</f>
        <v>0</v>
      </c>
      <c r="X3" s="2"/>
      <c r="Y3" s="2"/>
      <c r="Z3" s="59">
        <f ca="1">Z15/$A$3</f>
        <v>0</v>
      </c>
      <c r="AA3" s="2"/>
      <c r="AB3" s="2"/>
      <c r="AC3" s="59">
        <f ca="1">AC15/$A$3</f>
        <v>0</v>
      </c>
      <c r="AD3" s="2"/>
      <c r="AE3" s="2"/>
      <c r="AF3" s="59">
        <f ca="1">AF15/$A$3</f>
        <v>0</v>
      </c>
      <c r="AG3" s="2"/>
      <c r="AH3" s="2"/>
      <c r="AI3" s="59">
        <f ca="1">AI15/$A$3</f>
        <v>0</v>
      </c>
      <c r="AJ3" s="2"/>
      <c r="AK3" s="2"/>
      <c r="AL3" s="59">
        <f ca="1">AL15/$A$3</f>
        <v>0</v>
      </c>
      <c r="AN3" s="34" t="s">
        <v>19</v>
      </c>
      <c r="BA3" s="34" t="s">
        <v>21</v>
      </c>
    </row>
    <row r="4" spans="1:90" x14ac:dyDescent="0.4">
      <c r="A4" s="60">
        <f ca="1">ROUNDUP(A2/COUNT(C18:AL48)*1.3,-3)</f>
        <v>1000</v>
      </c>
      <c r="B4" s="61">
        <f ca="1">SUM(C4:AL4)</f>
        <v>1</v>
      </c>
      <c r="C4" s="2"/>
      <c r="D4" s="2"/>
      <c r="E4" s="62">
        <f ca="1">COUNTIFS(E$18:E$48,"&gt;"&amp;$A$4)</f>
        <v>1</v>
      </c>
      <c r="F4" s="2"/>
      <c r="G4" s="2"/>
      <c r="H4" s="62">
        <f ca="1">COUNTIFS(H$18:H$48,"&gt;"&amp;$A$4)</f>
        <v>0</v>
      </c>
      <c r="I4" s="2"/>
      <c r="J4" s="2"/>
      <c r="K4" s="62">
        <f ca="1">COUNTIFS(K$18:K$48,"&gt;"&amp;$A$4)</f>
        <v>0</v>
      </c>
      <c r="L4" s="2"/>
      <c r="M4" s="2"/>
      <c r="N4" s="62">
        <f ca="1">COUNTIFS(N$18:N$48,"&gt;"&amp;$A$4)</f>
        <v>0</v>
      </c>
      <c r="O4" s="2"/>
      <c r="P4" s="2"/>
      <c r="Q4" s="62">
        <f ca="1">COUNTIFS(Q$18:Q$48,"&gt;"&amp;$A$4)</f>
        <v>0</v>
      </c>
      <c r="R4" s="2"/>
      <c r="S4" s="2"/>
      <c r="T4" s="62">
        <f ca="1">COUNTIFS(T$18:T$48,"&gt;"&amp;$A$4)</f>
        <v>0</v>
      </c>
      <c r="U4" s="2"/>
      <c r="V4" s="2"/>
      <c r="W4" s="62">
        <f ca="1">COUNTIFS(W$18:W$48,"&gt;"&amp;$A$4)</f>
        <v>0</v>
      </c>
      <c r="X4" s="2"/>
      <c r="Y4" s="2"/>
      <c r="Z4" s="62">
        <f ca="1">COUNTIFS(Z$18:Z$48,"&gt;"&amp;$A$4)</f>
        <v>0</v>
      </c>
      <c r="AA4" s="2"/>
      <c r="AB4" s="2"/>
      <c r="AC4" s="62">
        <f ca="1">COUNTIFS(AC$18:AC$48,"&gt;"&amp;$A$4)</f>
        <v>0</v>
      </c>
      <c r="AD4" s="2"/>
      <c r="AE4" s="2"/>
      <c r="AF4" s="62">
        <f ca="1">COUNTIFS(AF$18:AF$48,"&gt;"&amp;$A$4)</f>
        <v>0</v>
      </c>
      <c r="AG4" s="2"/>
      <c r="AH4" s="2"/>
      <c r="AI4" s="62">
        <f ca="1">COUNTIFS(AI$18:AI$48,"&gt;"&amp;$A$4)</f>
        <v>0</v>
      </c>
      <c r="AJ4" s="2"/>
      <c r="AK4" s="2"/>
      <c r="AL4" s="62">
        <f ca="1">COUNTIFS(AL$18:AL$48,"&gt;"&amp;$A$4)</f>
        <v>0</v>
      </c>
      <c r="AN4" s="34" t="s">
        <v>17</v>
      </c>
      <c r="BA4" s="34" t="s">
        <v>22</v>
      </c>
    </row>
    <row r="5" spans="1:90" x14ac:dyDescent="0.4">
      <c r="A5" s="3" t="s">
        <v>35</v>
      </c>
      <c r="B5" s="58">
        <f ca="1">B4/COUNT(E18:AL48)</f>
        <v>4.0650406504065045E-3</v>
      </c>
      <c r="C5" s="2"/>
      <c r="D5" s="2"/>
      <c r="E5" s="58">
        <f ca="1">E4/COUNT(E18:E48)</f>
        <v>5.2631578947368418E-2</v>
      </c>
      <c r="F5" s="2"/>
      <c r="G5" s="2"/>
      <c r="H5" s="58">
        <f ca="1">H4/COUNT(H18:H48)</f>
        <v>0</v>
      </c>
      <c r="I5" s="2"/>
      <c r="J5" s="2"/>
      <c r="K5" s="58">
        <f ca="1">K4/COUNT(K18:K48)</f>
        <v>0</v>
      </c>
      <c r="L5" s="2"/>
      <c r="M5" s="2"/>
      <c r="N5" s="58">
        <f ca="1">N4/COUNT(N18:N48)</f>
        <v>0</v>
      </c>
      <c r="O5" s="2"/>
      <c r="P5" s="2"/>
      <c r="Q5" s="58">
        <f ca="1">Q4/COUNT(Q18:Q48)</f>
        <v>0</v>
      </c>
      <c r="R5" s="2"/>
      <c r="S5" s="2"/>
      <c r="T5" s="58">
        <f ca="1">T4/COUNT(T18:T48)</f>
        <v>0</v>
      </c>
      <c r="U5" s="2"/>
      <c r="V5" s="2"/>
      <c r="W5" s="58">
        <f ca="1">W4/COUNT(W18:W48)</f>
        <v>0</v>
      </c>
      <c r="X5" s="2"/>
      <c r="Y5" s="2"/>
      <c r="Z5" s="58">
        <f ca="1">Z4/COUNT(Z18:Z48)</f>
        <v>0</v>
      </c>
      <c r="AA5" s="2"/>
      <c r="AB5" s="2"/>
      <c r="AC5" s="58">
        <f ca="1">AC4/COUNT(AC18:AC48)</f>
        <v>0</v>
      </c>
      <c r="AD5" s="2"/>
      <c r="AE5" s="2"/>
      <c r="AF5" s="58">
        <f ca="1">AF4/COUNT(AF18:AF48)</f>
        <v>0</v>
      </c>
      <c r="AG5" s="2"/>
      <c r="AH5" s="2"/>
      <c r="AI5" s="58">
        <f ca="1">AI4/COUNT(AI18:AI48)</f>
        <v>0</v>
      </c>
      <c r="AJ5" s="2"/>
      <c r="AK5" s="2"/>
      <c r="AL5" s="58">
        <f ca="1">AL4/COUNT(AL18:AL48)</f>
        <v>0</v>
      </c>
    </row>
    <row r="6" spans="1:90" ht="19.5" thickBot="1" x14ac:dyDescent="0.45">
      <c r="A6" s="7" t="s">
        <v>34</v>
      </c>
      <c r="B6" s="63">
        <f ca="1">SUM(C6:AL6)</f>
        <v>0</v>
      </c>
      <c r="C6" s="2"/>
      <c r="D6" s="2"/>
      <c r="E6" s="63">
        <f ca="1">COUNTIFS(E18:E48,"&lt;0")</f>
        <v>0</v>
      </c>
      <c r="F6" s="2"/>
      <c r="G6" s="2"/>
      <c r="H6" s="63">
        <f ca="1">COUNTIFS(H18:H48,"&lt;0")</f>
        <v>0</v>
      </c>
      <c r="I6" s="2"/>
      <c r="J6" s="2"/>
      <c r="K6" s="63">
        <f ca="1">COUNTIFS(K18:K48,"&lt;0")</f>
        <v>0</v>
      </c>
      <c r="L6" s="2"/>
      <c r="M6" s="2"/>
      <c r="N6" s="63">
        <f ca="1">COUNTIFS(N18:N48,"&lt;0")</f>
        <v>0</v>
      </c>
      <c r="O6" s="2"/>
      <c r="P6" s="2"/>
      <c r="Q6" s="63">
        <f ca="1">COUNTIFS(Q18:Q48,"&lt;0")</f>
        <v>0</v>
      </c>
      <c r="R6" s="2"/>
      <c r="S6" s="2"/>
      <c r="T6" s="63">
        <f ca="1">COUNTIFS(T18:T48,"&lt;0")</f>
        <v>0</v>
      </c>
      <c r="U6" s="2"/>
      <c r="V6" s="2"/>
      <c r="W6" s="63">
        <f ca="1">COUNTIFS(W18:W48,"&lt;0")</f>
        <v>0</v>
      </c>
      <c r="X6" s="2"/>
      <c r="Y6" s="2"/>
      <c r="Z6" s="63">
        <f ca="1">COUNTIFS(Z18:Z48,"&lt;0")</f>
        <v>0</v>
      </c>
      <c r="AA6" s="2"/>
      <c r="AB6" s="2"/>
      <c r="AC6" s="63">
        <f ca="1">COUNTIFS(AC18:AC48,"&lt;0")</f>
        <v>0</v>
      </c>
      <c r="AD6" s="2"/>
      <c r="AE6" s="2"/>
      <c r="AF6" s="63">
        <f ca="1">COUNTIFS(AF18:AF48,"&lt;0")</f>
        <v>0</v>
      </c>
      <c r="AG6" s="2"/>
      <c r="AH6" s="2"/>
      <c r="AI6" s="63">
        <f ca="1">COUNTIFS(AI18:AI48,"&lt;0")</f>
        <v>0</v>
      </c>
      <c r="AJ6" s="2"/>
      <c r="AK6" s="2"/>
      <c r="AL6" s="63">
        <f ca="1">COUNTIFS(AL18:AL48,"&lt;0")</f>
        <v>0</v>
      </c>
    </row>
    <row r="7" spans="1:90" ht="19.5" thickTop="1" x14ac:dyDescent="0.4">
      <c r="A7" s="9" t="s">
        <v>1</v>
      </c>
      <c r="B7" s="64" t="e">
        <f t="shared" ref="B7" ca="1" si="0">B8/-B9</f>
        <v>#VALUE!</v>
      </c>
      <c r="C7" s="65"/>
      <c r="D7" s="66"/>
      <c r="E7" s="67" t="str">
        <f ca="1">IFERROR(E8/E9*-1,"")</f>
        <v/>
      </c>
      <c r="F7" s="65"/>
      <c r="G7" s="66"/>
      <c r="H7" s="67" t="str">
        <f ca="1">IFERROR(H8/H9*-1,"")</f>
        <v/>
      </c>
      <c r="I7" s="65"/>
      <c r="J7" s="66"/>
      <c r="K7" s="67" t="str">
        <f ca="1">IFERROR(K8/K9*-1,"")</f>
        <v/>
      </c>
      <c r="L7" s="65"/>
      <c r="M7" s="66"/>
      <c r="N7" s="67" t="str">
        <f ca="1">IFERROR(N8/N9*-1,"")</f>
        <v/>
      </c>
      <c r="O7" s="65"/>
      <c r="P7" s="66"/>
      <c r="Q7" s="67" t="str">
        <f ca="1">IFERROR(Q8/Q9*-1,"")</f>
        <v/>
      </c>
      <c r="R7" s="66"/>
      <c r="S7" s="66"/>
      <c r="T7" s="67" t="str">
        <f ca="1">IFERROR(T8/T9*-1,"")</f>
        <v/>
      </c>
      <c r="U7" s="66"/>
      <c r="V7" s="66"/>
      <c r="W7" s="67" t="str">
        <f ca="1">IFERROR(W8/W9*-1,"")</f>
        <v/>
      </c>
      <c r="X7" s="65"/>
      <c r="Y7" s="66"/>
      <c r="Z7" s="67" t="str">
        <f ca="1">IFERROR(Z8/Z9*-1,"")</f>
        <v/>
      </c>
      <c r="AA7" s="65"/>
      <c r="AB7" s="66"/>
      <c r="AC7" s="67" t="str">
        <f ca="1">IFERROR(AC8/AC9*-1,"")</f>
        <v/>
      </c>
      <c r="AD7" s="65"/>
      <c r="AE7" s="66"/>
      <c r="AF7" s="67" t="str">
        <f ca="1">IFERROR(AF8/AF9*-1,"")</f>
        <v/>
      </c>
      <c r="AG7" s="65"/>
      <c r="AH7" s="66"/>
      <c r="AI7" s="67" t="str">
        <f ca="1">IFERROR(AI8/AI9*-1,"")</f>
        <v/>
      </c>
      <c r="AJ7" s="65"/>
      <c r="AK7" s="66"/>
      <c r="AL7" s="67" t="str">
        <f ca="1">IFERROR(AL8/AL9*-1,"")</f>
        <v/>
      </c>
    </row>
    <row r="8" spans="1:90" s="2" customFormat="1" ht="15.75" x14ac:dyDescent="0.4">
      <c r="A8" s="3" t="s">
        <v>2</v>
      </c>
      <c r="B8" s="12">
        <f ca="1">IFERROR(B70/B71,"")</f>
        <v>215</v>
      </c>
      <c r="C8" s="13"/>
      <c r="D8" s="30"/>
      <c r="E8" s="28">
        <f ca="1">IFERROR(E70/E71,"")</f>
        <v>215</v>
      </c>
      <c r="F8" s="13"/>
      <c r="G8" s="30"/>
      <c r="H8" s="28" t="str">
        <f ca="1">IFERROR(H70/H71,"")</f>
        <v/>
      </c>
      <c r="I8" s="13"/>
      <c r="J8" s="30"/>
      <c r="K8" s="28" t="str">
        <f ca="1">IFERROR(K70/K71,"")</f>
        <v/>
      </c>
      <c r="L8" s="13"/>
      <c r="M8" s="30"/>
      <c r="N8" s="28" t="str">
        <f ca="1">IFERROR(N70/N71,"")</f>
        <v/>
      </c>
      <c r="O8" s="13"/>
      <c r="P8" s="30"/>
      <c r="Q8" s="28" t="str">
        <f ca="1">IFERROR(Q70/Q71,"")</f>
        <v/>
      </c>
      <c r="R8" s="30"/>
      <c r="S8" s="30"/>
      <c r="T8" s="28" t="str">
        <f ca="1">IFERROR(T70/T71,"")</f>
        <v/>
      </c>
      <c r="U8" s="30"/>
      <c r="V8" s="30"/>
      <c r="W8" s="28" t="str">
        <f ca="1">IFERROR(W70/W71,"")</f>
        <v/>
      </c>
      <c r="X8" s="13"/>
      <c r="Y8" s="30"/>
      <c r="Z8" s="28" t="str">
        <f ca="1">IFERROR(Z70/Z71,"")</f>
        <v/>
      </c>
      <c r="AA8" s="13"/>
      <c r="AB8" s="30"/>
      <c r="AC8" s="28" t="str">
        <f ca="1">IFERROR(AC70/AC71,"")</f>
        <v/>
      </c>
      <c r="AD8" s="13"/>
      <c r="AE8" s="30"/>
      <c r="AF8" s="28" t="str">
        <f ca="1">IFERROR(AF70/AF71,"")</f>
        <v/>
      </c>
      <c r="AG8" s="13"/>
      <c r="AH8" s="30"/>
      <c r="AI8" s="28" t="str">
        <f ca="1">IFERROR(AI70/AI71,"")</f>
        <v/>
      </c>
      <c r="AJ8" s="13"/>
      <c r="AK8" s="30"/>
      <c r="AL8" s="28" t="str">
        <f ca="1">IFERROR(AL70/AL71,"")</f>
        <v/>
      </c>
    </row>
    <row r="9" spans="1:90" s="2" customFormat="1" ht="15.75" x14ac:dyDescent="0.4">
      <c r="A9" s="3" t="s">
        <v>3</v>
      </c>
      <c r="B9" s="12" t="str">
        <f ca="1">IFERROR(B72/B73,"")</f>
        <v/>
      </c>
      <c r="C9" s="12"/>
      <c r="D9" s="12"/>
      <c r="E9" s="12" t="str">
        <f ca="1">IFERROR(E72/E73,"")</f>
        <v/>
      </c>
      <c r="F9" s="12"/>
      <c r="G9" s="12"/>
      <c r="H9" s="12" t="str">
        <f ca="1">IFERROR(H72/H73,"")</f>
        <v/>
      </c>
      <c r="I9" s="12"/>
      <c r="J9" s="12"/>
      <c r="K9" s="12" t="str">
        <f ca="1">IFERROR(K72/K73,"")</f>
        <v/>
      </c>
      <c r="L9" s="12"/>
      <c r="M9" s="12"/>
      <c r="N9" s="12" t="str">
        <f ca="1">IFERROR(N72/N73,"")</f>
        <v/>
      </c>
      <c r="O9" s="12"/>
      <c r="P9" s="12"/>
      <c r="Q9" s="12" t="str">
        <f ca="1">IFERROR(Q72/Q73,"")</f>
        <v/>
      </c>
      <c r="R9" s="12"/>
      <c r="S9" s="12"/>
      <c r="T9" s="12" t="str">
        <f ca="1">IFERROR(T72/T73,"")</f>
        <v/>
      </c>
      <c r="U9" s="12"/>
      <c r="V9" s="12"/>
      <c r="W9" s="12" t="str">
        <f ca="1">IFERROR(W72/W73,"")</f>
        <v/>
      </c>
      <c r="X9" s="12"/>
      <c r="Y9" s="12"/>
      <c r="Z9" s="12" t="str">
        <f ca="1">IFERROR(Z72/Z73,"")</f>
        <v/>
      </c>
      <c r="AA9" s="12"/>
      <c r="AB9" s="12"/>
      <c r="AC9" s="12" t="str">
        <f ca="1">IFERROR(AC72/AC73,"")</f>
        <v/>
      </c>
      <c r="AD9" s="12"/>
      <c r="AE9" s="12"/>
      <c r="AF9" s="12" t="str">
        <f ca="1">IFERROR(AF72/AF73,"")</f>
        <v/>
      </c>
      <c r="AG9" s="12"/>
      <c r="AH9" s="12"/>
      <c r="AI9" s="12" t="str">
        <f ca="1">IFERROR(AI72/AI73,"")</f>
        <v/>
      </c>
      <c r="AJ9" s="12"/>
      <c r="AK9" s="12"/>
      <c r="AL9" s="12" t="str">
        <f ca="1">IFERROR(AL72/AL73,"")</f>
        <v/>
      </c>
    </row>
    <row r="10" spans="1:90" s="2" customFormat="1" ht="15.75" x14ac:dyDescent="0.4">
      <c r="A10" s="102" t="s">
        <v>62</v>
      </c>
      <c r="B10" s="104">
        <f ca="1">IFERROR(B71/(B71+B73),"")</f>
        <v>1</v>
      </c>
      <c r="C10" s="103"/>
      <c r="D10" s="103"/>
      <c r="E10" s="104">
        <f ca="1">IFERROR(E71/(E71+E73),"")</f>
        <v>1</v>
      </c>
      <c r="F10" s="103"/>
      <c r="G10" s="103"/>
      <c r="H10" s="104" t="str">
        <f ca="1">IFERROR(H71/(H71+H73),"")</f>
        <v/>
      </c>
      <c r="I10" s="103"/>
      <c r="J10" s="103"/>
      <c r="K10" s="104" t="str">
        <f ca="1">IFERROR(K71/(K71+K73),"")</f>
        <v/>
      </c>
      <c r="L10" s="103"/>
      <c r="M10" s="103"/>
      <c r="N10" s="104" t="str">
        <f ca="1">IFERROR(N71/(N71+N73),"")</f>
        <v/>
      </c>
      <c r="O10" s="103"/>
      <c r="P10" s="103"/>
      <c r="Q10" s="104" t="str">
        <f ca="1">IFERROR(Q71/(Q71+Q73),"")</f>
        <v/>
      </c>
      <c r="R10" s="103"/>
      <c r="S10" s="103"/>
      <c r="T10" s="104" t="str">
        <f ca="1">IFERROR(T71/(T71+T73),"")</f>
        <v/>
      </c>
      <c r="U10" s="103"/>
      <c r="V10" s="103"/>
      <c r="W10" s="104" t="str">
        <f ca="1">IFERROR(W71/(W71+W73),"")</f>
        <v/>
      </c>
      <c r="X10" s="103"/>
      <c r="Y10" s="103"/>
      <c r="Z10" s="104" t="str">
        <f ca="1">IFERROR(Z71/(Z71+Z73),"")</f>
        <v/>
      </c>
      <c r="AA10" s="103"/>
      <c r="AB10" s="103"/>
      <c r="AC10" s="104" t="str">
        <f ca="1">IFERROR(AC71/(AC71+AC73),"")</f>
        <v/>
      </c>
      <c r="AD10" s="103"/>
      <c r="AE10" s="103"/>
      <c r="AF10" s="104" t="str">
        <f ca="1">IFERROR(AF71/(AF71+AF73),"")</f>
        <v/>
      </c>
      <c r="AG10" s="103"/>
      <c r="AH10" s="103"/>
      <c r="AI10" s="104" t="str">
        <f ca="1">IFERROR(AI71/(AI71+AI73),"")</f>
        <v/>
      </c>
      <c r="AJ10" s="103"/>
      <c r="AK10" s="103"/>
      <c r="AL10" s="104" t="str">
        <f ca="1">IFERROR(AL71/(AL71+AL73),"")</f>
        <v/>
      </c>
    </row>
    <row r="11" spans="1:90" s="2" customFormat="1" ht="16.5" thickBot="1" x14ac:dyDescent="0.45">
      <c r="A11" s="94" t="s">
        <v>63</v>
      </c>
      <c r="B11" s="105" t="str">
        <f ca="1">IFERROR(IF(B8*B10+B9*(1-B10)&lt;0,100%,0%),"")</f>
        <v/>
      </c>
      <c r="C11" s="95"/>
      <c r="D11" s="96"/>
      <c r="E11" s="105" t="str">
        <f ca="1">IFERROR(IF(E8*E10+E9*(1-E10)&lt;0,100%,0%),"")</f>
        <v/>
      </c>
      <c r="F11" s="95"/>
      <c r="G11" s="96"/>
      <c r="H11" s="105" t="str">
        <f ca="1">IFERROR(IF(H8*H10+H9*(1-H10)&lt;0,100%,0%),"")</f>
        <v/>
      </c>
      <c r="I11" s="95"/>
      <c r="J11" s="96"/>
      <c r="K11" s="105" t="str">
        <f ca="1">IFERROR(IF(K8*K10+K9*(1-K10)&lt;0,100%,0%),"")</f>
        <v/>
      </c>
      <c r="L11" s="95"/>
      <c r="M11" s="96"/>
      <c r="N11" s="105" t="str">
        <f ca="1">IFERROR(IF(N8*N10+N9*(1-N10)&lt;0,100%,0%),"")</f>
        <v/>
      </c>
      <c r="O11" s="95"/>
      <c r="P11" s="96"/>
      <c r="Q11" s="105" t="str">
        <f ca="1">IFERROR(IF(Q8*Q10+Q9*(1-Q10)&lt;0,100%,0%),"")</f>
        <v/>
      </c>
      <c r="R11" s="96"/>
      <c r="S11" s="96"/>
      <c r="T11" s="105" t="str">
        <f ca="1">IFERROR(IF(T8*T10+T9*(1-T10)&lt;0,100%,0%),"")</f>
        <v/>
      </c>
      <c r="U11" s="96"/>
      <c r="V11" s="96"/>
      <c r="W11" s="105" t="str">
        <f ca="1">IFERROR(IF(W8*W10+W9*(1-W10)&lt;0,100%,0%),"")</f>
        <v/>
      </c>
      <c r="X11" s="95"/>
      <c r="Y11" s="96"/>
      <c r="Z11" s="105" t="str">
        <f ca="1">IFERROR(IF(Z8*Z10+Z9*(1-Z10)&lt;0,100%,0%),"")</f>
        <v/>
      </c>
      <c r="AA11" s="95"/>
      <c r="AB11" s="96"/>
      <c r="AC11" s="105" t="str">
        <f ca="1">IFERROR(IF(AC8*AC10+AC9*(1-AC10)&lt;0,100%,0%),"")</f>
        <v/>
      </c>
      <c r="AD11" s="95"/>
      <c r="AE11" s="96"/>
      <c r="AF11" s="105" t="str">
        <f ca="1">IFERROR(IF(AF8*AF10+AF9*(1-AF10)&lt;0,100%,0%),"")</f>
        <v/>
      </c>
      <c r="AG11" s="95"/>
      <c r="AH11" s="96"/>
      <c r="AI11" s="105" t="str">
        <f ca="1">IFERROR(IF(AI8*AI10+AI9*(1-AI10)&lt;0,100%,0%),"")</f>
        <v/>
      </c>
      <c r="AJ11" s="95"/>
      <c r="AK11" s="96"/>
      <c r="AL11" s="105" t="str">
        <f ca="1">IFERROR(IF(AL8*AL10+AL9*(1-AL10)&lt;0,100%,0%),"")</f>
        <v/>
      </c>
    </row>
    <row r="12" spans="1:90" ht="19.5" thickTop="1" x14ac:dyDescent="0.4">
      <c r="A12" s="97" t="s">
        <v>4</v>
      </c>
      <c r="B12" s="98">
        <f t="shared" ref="B12" ca="1" si="1">B13/SUM(B13:B14)</f>
        <v>1</v>
      </c>
      <c r="C12" s="99"/>
      <c r="D12" s="100"/>
      <c r="E12" s="101">
        <f ca="1">IFERROR(E13/SUM(E13:E14),"")</f>
        <v>1</v>
      </c>
      <c r="F12" s="99"/>
      <c r="G12" s="100"/>
      <c r="H12" s="101" t="str">
        <f ca="1">IFERROR(H13/SUM(H13:H14),"")</f>
        <v/>
      </c>
      <c r="I12" s="99"/>
      <c r="J12" s="100"/>
      <c r="K12" s="101" t="str">
        <f ca="1">IFERROR(K13/SUM(K13:K14),"")</f>
        <v/>
      </c>
      <c r="L12" s="99"/>
      <c r="M12" s="100"/>
      <c r="N12" s="101" t="str">
        <f ca="1">IFERROR(N13/SUM(N13:N14),"")</f>
        <v/>
      </c>
      <c r="O12" s="99"/>
      <c r="P12" s="100"/>
      <c r="Q12" s="101" t="str">
        <f ca="1">IFERROR(Q13/SUM(Q13:Q14),"")</f>
        <v/>
      </c>
      <c r="R12" s="100"/>
      <c r="S12" s="100"/>
      <c r="T12" s="101" t="str">
        <f ca="1">IFERROR(T13/SUM(T13:T14),"")</f>
        <v/>
      </c>
      <c r="U12" s="100"/>
      <c r="V12" s="100"/>
      <c r="W12" s="101" t="str">
        <f ca="1">IFERROR(W13/SUM(W13:W14),"")</f>
        <v/>
      </c>
      <c r="X12" s="99"/>
      <c r="Y12" s="100"/>
      <c r="Z12" s="101" t="str">
        <f ca="1">IFERROR(Z13/SUM(Z13:Z14),"")</f>
        <v/>
      </c>
      <c r="AA12" s="99"/>
      <c r="AB12" s="100"/>
      <c r="AC12" s="101" t="str">
        <f ca="1">IFERROR(AC13/SUM(AC13:AC14),"")</f>
        <v/>
      </c>
      <c r="AD12" s="99"/>
      <c r="AE12" s="100"/>
      <c r="AF12" s="101" t="str">
        <f ca="1">IFERROR(AF13/SUM(AF13:AF14),"")</f>
        <v/>
      </c>
      <c r="AG12" s="99"/>
      <c r="AH12" s="100"/>
      <c r="AI12" s="101" t="str">
        <f ca="1">IFERROR(AI13/SUM(AI13:AI14),"")</f>
        <v/>
      </c>
      <c r="AJ12" s="99"/>
      <c r="AK12" s="100"/>
      <c r="AL12" s="101" t="str">
        <f ca="1">IFERROR(AL13/SUM(AL13:AL14),"")</f>
        <v/>
      </c>
    </row>
    <row r="13" spans="1:90" s="2" customFormat="1" ht="15.75" x14ac:dyDescent="0.4">
      <c r="A13" s="3" t="s">
        <v>5</v>
      </c>
      <c r="B13" s="36">
        <f ca="1">SUM(E13:AL13)</f>
        <v>1</v>
      </c>
      <c r="C13" s="37"/>
      <c r="D13" s="38"/>
      <c r="E13" s="85">
        <f ca="1">E75</f>
        <v>1</v>
      </c>
      <c r="F13" s="37"/>
      <c r="G13" s="38"/>
      <c r="H13" s="39">
        <f t="shared" ref="H13:H14" ca="1" si="2">H75</f>
        <v>0</v>
      </c>
      <c r="I13" s="37"/>
      <c r="J13" s="38"/>
      <c r="K13" s="39">
        <f t="shared" ref="K13:K14" ca="1" si="3">K75</f>
        <v>0</v>
      </c>
      <c r="L13" s="37"/>
      <c r="M13" s="38"/>
      <c r="N13" s="39">
        <f t="shared" ref="N13:N14" ca="1" si="4">N75</f>
        <v>0</v>
      </c>
      <c r="O13" s="37"/>
      <c r="P13" s="38"/>
      <c r="Q13" s="39">
        <f t="shared" ref="Q13:Q14" ca="1" si="5">Q75</f>
        <v>0</v>
      </c>
      <c r="R13" s="38"/>
      <c r="S13" s="38"/>
      <c r="T13" s="39">
        <f t="shared" ref="T13:T14" ca="1" si="6">T75</f>
        <v>0</v>
      </c>
      <c r="U13" s="38"/>
      <c r="V13" s="38"/>
      <c r="W13" s="39">
        <f t="shared" ref="W13:W14" ca="1" si="7">W75</f>
        <v>0</v>
      </c>
      <c r="X13" s="37"/>
      <c r="Y13" s="38"/>
      <c r="Z13" s="39">
        <f t="shared" ref="Z13:Z14" ca="1" si="8">Z75</f>
        <v>0</v>
      </c>
      <c r="AA13" s="37"/>
      <c r="AB13" s="38"/>
      <c r="AC13" s="39">
        <f t="shared" ref="AC13:AC14" ca="1" si="9">AC75</f>
        <v>0</v>
      </c>
      <c r="AD13" s="37"/>
      <c r="AE13" s="38"/>
      <c r="AF13" s="39">
        <f t="shared" ref="AF13:AF14" ca="1" si="10">AF75</f>
        <v>0</v>
      </c>
      <c r="AG13" s="37"/>
      <c r="AH13" s="38"/>
      <c r="AI13" s="39">
        <f t="shared" ref="AI13:AI14" ca="1" si="11">AI75</f>
        <v>0</v>
      </c>
      <c r="AJ13" s="37"/>
      <c r="AK13" s="38"/>
      <c r="AL13" s="39">
        <f t="shared" ref="AL13:AL14" ca="1" si="12">AL75</f>
        <v>0</v>
      </c>
    </row>
    <row r="14" spans="1:90" s="2" customFormat="1" ht="16.5" thickBot="1" x14ac:dyDescent="0.45">
      <c r="A14" s="7" t="s">
        <v>6</v>
      </c>
      <c r="B14" s="40">
        <f ca="1">SUM(E14:AL14)</f>
        <v>0</v>
      </c>
      <c r="C14" s="41"/>
      <c r="D14" s="42"/>
      <c r="E14" s="43">
        <f ca="1">E76</f>
        <v>0</v>
      </c>
      <c r="F14" s="41"/>
      <c r="G14" s="42"/>
      <c r="H14" s="43">
        <f t="shared" ca="1" si="2"/>
        <v>0</v>
      </c>
      <c r="I14" s="41"/>
      <c r="J14" s="42"/>
      <c r="K14" s="43">
        <f t="shared" ca="1" si="3"/>
        <v>0</v>
      </c>
      <c r="L14" s="41"/>
      <c r="M14" s="42"/>
      <c r="N14" s="43">
        <f t="shared" ca="1" si="4"/>
        <v>0</v>
      </c>
      <c r="O14" s="41"/>
      <c r="P14" s="42"/>
      <c r="Q14" s="43">
        <f t="shared" ca="1" si="5"/>
        <v>0</v>
      </c>
      <c r="R14" s="42"/>
      <c r="S14" s="42"/>
      <c r="T14" s="43">
        <f t="shared" ca="1" si="6"/>
        <v>0</v>
      </c>
      <c r="U14" s="42"/>
      <c r="V14" s="42"/>
      <c r="W14" s="43">
        <f t="shared" ca="1" si="7"/>
        <v>0</v>
      </c>
      <c r="X14" s="41"/>
      <c r="Y14" s="42"/>
      <c r="Z14" s="43">
        <f t="shared" ca="1" si="8"/>
        <v>0</v>
      </c>
      <c r="AA14" s="41"/>
      <c r="AB14" s="42"/>
      <c r="AC14" s="43">
        <f t="shared" ca="1" si="9"/>
        <v>0</v>
      </c>
      <c r="AD14" s="41"/>
      <c r="AE14" s="42"/>
      <c r="AF14" s="43">
        <f t="shared" ca="1" si="10"/>
        <v>0</v>
      </c>
      <c r="AG14" s="41"/>
      <c r="AH14" s="42"/>
      <c r="AI14" s="43">
        <f t="shared" ca="1" si="11"/>
        <v>0</v>
      </c>
      <c r="AJ14" s="41"/>
      <c r="AK14" s="42"/>
      <c r="AL14" s="43">
        <f t="shared" ca="1" si="12"/>
        <v>0</v>
      </c>
    </row>
    <row r="15" spans="1:90" ht="19.5" thickTop="1" x14ac:dyDescent="0.4">
      <c r="A15" s="8" t="s">
        <v>7</v>
      </c>
      <c r="B15" s="68">
        <f ca="1">SUM(E15:AL15)</f>
        <v>2150000</v>
      </c>
      <c r="C15" s="69"/>
      <c r="D15" s="70"/>
      <c r="E15" s="71">
        <f t="shared" ref="E15:AI15" ca="1" si="13">SUM(E18:E48)</f>
        <v>2150000</v>
      </c>
      <c r="F15" s="69"/>
      <c r="G15" s="70"/>
      <c r="H15" s="71">
        <f t="shared" ca="1" si="13"/>
        <v>0</v>
      </c>
      <c r="I15" s="69"/>
      <c r="J15" s="70"/>
      <c r="K15" s="71">
        <f t="shared" ca="1" si="13"/>
        <v>0</v>
      </c>
      <c r="L15" s="69"/>
      <c r="M15" s="70"/>
      <c r="N15" s="71">
        <f t="shared" ca="1" si="13"/>
        <v>0</v>
      </c>
      <c r="O15" s="69"/>
      <c r="P15" s="70"/>
      <c r="Q15" s="71">
        <f t="shared" ca="1" si="13"/>
        <v>0</v>
      </c>
      <c r="R15" s="70"/>
      <c r="S15" s="70"/>
      <c r="T15" s="71">
        <f ca="1">SUM(T18:T48)</f>
        <v>0</v>
      </c>
      <c r="U15" s="70"/>
      <c r="V15" s="70"/>
      <c r="W15" s="71">
        <f t="shared" ca="1" si="13"/>
        <v>0</v>
      </c>
      <c r="X15" s="69"/>
      <c r="Y15" s="70"/>
      <c r="Z15" s="71">
        <f t="shared" ca="1" si="13"/>
        <v>0</v>
      </c>
      <c r="AA15" s="69"/>
      <c r="AB15" s="70"/>
      <c r="AC15" s="71">
        <f t="shared" ca="1" si="13"/>
        <v>0</v>
      </c>
      <c r="AD15" s="69"/>
      <c r="AE15" s="70"/>
      <c r="AF15" s="71">
        <f t="shared" ca="1" si="13"/>
        <v>0</v>
      </c>
      <c r="AG15" s="69"/>
      <c r="AH15" s="70"/>
      <c r="AI15" s="71">
        <f t="shared" ca="1" si="13"/>
        <v>0</v>
      </c>
      <c r="AJ15" s="69"/>
      <c r="AK15" s="70"/>
      <c r="AL15" s="70">
        <f t="shared" ref="AL15" ca="1" si="14">SUM(AL18:AL48)</f>
        <v>0</v>
      </c>
    </row>
    <row r="16" spans="1:90" s="2" customFormat="1" ht="15.75" x14ac:dyDescent="0.4">
      <c r="A16" s="4" t="s">
        <v>8</v>
      </c>
      <c r="B16" s="12">
        <f ca="1">B70</f>
        <v>2150000</v>
      </c>
      <c r="C16" s="13"/>
      <c r="D16" s="30"/>
      <c r="E16" s="28">
        <f ca="1">E70</f>
        <v>2150000</v>
      </c>
      <c r="F16" s="13"/>
      <c r="G16" s="30"/>
      <c r="H16" s="28">
        <f ca="1">H70</f>
        <v>0</v>
      </c>
      <c r="I16" s="13"/>
      <c r="J16" s="30"/>
      <c r="K16" s="28">
        <f ca="1">K70</f>
        <v>0</v>
      </c>
      <c r="L16" s="13"/>
      <c r="M16" s="30"/>
      <c r="N16" s="28">
        <f ca="1">N70</f>
        <v>0</v>
      </c>
      <c r="O16" s="13"/>
      <c r="P16" s="30"/>
      <c r="Q16" s="28">
        <f ca="1">Q70</f>
        <v>0</v>
      </c>
      <c r="R16" s="30"/>
      <c r="S16" s="30"/>
      <c r="T16" s="28">
        <f ca="1">T70</f>
        <v>0</v>
      </c>
      <c r="U16" s="30"/>
      <c r="V16" s="30"/>
      <c r="W16" s="28">
        <f ca="1">W70</f>
        <v>0</v>
      </c>
      <c r="X16" s="13"/>
      <c r="Y16" s="30"/>
      <c r="Z16" s="28">
        <f ca="1">Z70</f>
        <v>0</v>
      </c>
      <c r="AA16" s="13"/>
      <c r="AB16" s="30"/>
      <c r="AC16" s="28">
        <f ca="1">AC70</f>
        <v>0</v>
      </c>
      <c r="AD16" s="13"/>
      <c r="AE16" s="30"/>
      <c r="AF16" s="28">
        <f ca="1">AF70</f>
        <v>0</v>
      </c>
      <c r="AG16" s="13"/>
      <c r="AH16" s="30"/>
      <c r="AI16" s="28">
        <f ca="1">AI70</f>
        <v>0</v>
      </c>
      <c r="AJ16" s="13"/>
      <c r="AK16" s="30"/>
      <c r="AL16" s="28">
        <f ca="1">AL70</f>
        <v>0</v>
      </c>
      <c r="BN16" s="2">
        <f t="shared" ref="BN16:BY16" ca="1" si="15">MATCH(BN17,$A$1:$AL$1,)</f>
        <v>5</v>
      </c>
      <c r="BO16" s="2">
        <f t="shared" ca="1" si="15"/>
        <v>8</v>
      </c>
      <c r="BP16" s="2">
        <f t="shared" ca="1" si="15"/>
        <v>11</v>
      </c>
      <c r="BQ16" s="2">
        <f t="shared" ca="1" si="15"/>
        <v>14</v>
      </c>
      <c r="BR16" s="2">
        <f t="shared" ca="1" si="15"/>
        <v>17</v>
      </c>
      <c r="BS16" s="2">
        <f t="shared" ca="1" si="15"/>
        <v>20</v>
      </c>
      <c r="BT16" s="2">
        <f t="shared" ca="1" si="15"/>
        <v>23</v>
      </c>
      <c r="BU16" s="2">
        <f t="shared" ca="1" si="15"/>
        <v>26</v>
      </c>
      <c r="BV16" s="2">
        <f t="shared" ca="1" si="15"/>
        <v>29</v>
      </c>
      <c r="BW16" s="2">
        <f t="shared" ca="1" si="15"/>
        <v>32</v>
      </c>
      <c r="BX16" s="2">
        <f t="shared" ca="1" si="15"/>
        <v>35</v>
      </c>
      <c r="BY16" s="2">
        <f t="shared" ca="1" si="15"/>
        <v>38</v>
      </c>
      <c r="CA16" s="2">
        <f t="shared" ref="CA16:CL16" ca="1" si="16">MATCH(CA17,$A$1:$AL$1,)</f>
        <v>5</v>
      </c>
      <c r="CB16" s="2">
        <f t="shared" ca="1" si="16"/>
        <v>8</v>
      </c>
      <c r="CC16" s="2">
        <f t="shared" ca="1" si="16"/>
        <v>11</v>
      </c>
      <c r="CD16" s="2">
        <f t="shared" ca="1" si="16"/>
        <v>14</v>
      </c>
      <c r="CE16" s="2">
        <f t="shared" ca="1" si="16"/>
        <v>17</v>
      </c>
      <c r="CF16" s="2">
        <f t="shared" ca="1" si="16"/>
        <v>20</v>
      </c>
      <c r="CG16" s="2">
        <f t="shared" ca="1" si="16"/>
        <v>23</v>
      </c>
      <c r="CH16" s="2">
        <f t="shared" ca="1" si="16"/>
        <v>26</v>
      </c>
      <c r="CI16" s="2">
        <f t="shared" ca="1" si="16"/>
        <v>29</v>
      </c>
      <c r="CJ16" s="2">
        <f t="shared" ca="1" si="16"/>
        <v>32</v>
      </c>
      <c r="CK16" s="2">
        <f t="shared" ca="1" si="16"/>
        <v>35</v>
      </c>
      <c r="CL16" s="2">
        <f t="shared" ca="1" si="16"/>
        <v>38</v>
      </c>
    </row>
    <row r="17" spans="1:90" s="2" customFormat="1" ht="16.5" thickBot="1" x14ac:dyDescent="0.45">
      <c r="A17" s="10" t="s">
        <v>9</v>
      </c>
      <c r="B17" s="14">
        <f ca="1">B72</f>
        <v>0</v>
      </c>
      <c r="C17" s="15"/>
      <c r="D17" s="31"/>
      <c r="E17" s="29">
        <f ca="1">E72</f>
        <v>0</v>
      </c>
      <c r="F17" s="15"/>
      <c r="G17" s="31"/>
      <c r="H17" s="29">
        <f ca="1">H72</f>
        <v>0</v>
      </c>
      <c r="I17" s="15"/>
      <c r="J17" s="31"/>
      <c r="K17" s="29">
        <f ca="1">K72</f>
        <v>0</v>
      </c>
      <c r="L17" s="15"/>
      <c r="M17" s="31"/>
      <c r="N17" s="29">
        <f ca="1">N72</f>
        <v>0</v>
      </c>
      <c r="O17" s="15"/>
      <c r="P17" s="31"/>
      <c r="Q17" s="29">
        <f ca="1">Q72</f>
        <v>0</v>
      </c>
      <c r="R17" s="31"/>
      <c r="S17" s="31"/>
      <c r="T17" s="29">
        <f ca="1">T72</f>
        <v>0</v>
      </c>
      <c r="U17" s="31"/>
      <c r="V17" s="31"/>
      <c r="W17" s="29">
        <f ca="1">W72</f>
        <v>0</v>
      </c>
      <c r="X17" s="15"/>
      <c r="Y17" s="31"/>
      <c r="Z17" s="29">
        <f ca="1">Z72</f>
        <v>0</v>
      </c>
      <c r="AA17" s="15"/>
      <c r="AB17" s="31"/>
      <c r="AC17" s="29">
        <f ca="1">AC72</f>
        <v>0</v>
      </c>
      <c r="AD17" s="15"/>
      <c r="AE17" s="31"/>
      <c r="AF17" s="29">
        <f ca="1">AF72</f>
        <v>0</v>
      </c>
      <c r="AG17" s="15"/>
      <c r="AH17" s="31"/>
      <c r="AI17" s="29">
        <f ca="1">AI72</f>
        <v>0</v>
      </c>
      <c r="AJ17" s="15"/>
      <c r="AK17" s="31"/>
      <c r="AL17" s="29">
        <f ca="1">AL72</f>
        <v>0</v>
      </c>
      <c r="AN17" s="2">
        <v>1</v>
      </c>
      <c r="AO17" s="2">
        <v>2</v>
      </c>
      <c r="AP17" s="2">
        <v>3</v>
      </c>
      <c r="AQ17" s="2">
        <v>4</v>
      </c>
      <c r="AR17" s="2">
        <v>5</v>
      </c>
      <c r="AS17" s="2">
        <v>6</v>
      </c>
      <c r="AT17" s="2">
        <v>7</v>
      </c>
      <c r="AU17" s="2">
        <v>8</v>
      </c>
      <c r="AV17" s="2">
        <v>9</v>
      </c>
      <c r="AW17" s="2">
        <v>10</v>
      </c>
      <c r="AX17" s="2">
        <v>11</v>
      </c>
      <c r="AY17" s="2">
        <v>12</v>
      </c>
      <c r="BA17" s="2">
        <v>1</v>
      </c>
      <c r="BB17" s="2">
        <v>2</v>
      </c>
      <c r="BC17" s="2">
        <v>3</v>
      </c>
      <c r="BD17" s="2">
        <v>4</v>
      </c>
      <c r="BE17" s="2">
        <v>5</v>
      </c>
      <c r="BF17" s="2">
        <v>6</v>
      </c>
      <c r="BG17" s="2">
        <v>7</v>
      </c>
      <c r="BH17" s="2">
        <v>8</v>
      </c>
      <c r="BI17" s="2">
        <v>9</v>
      </c>
      <c r="BJ17" s="2">
        <v>10</v>
      </c>
      <c r="BK17" s="2">
        <v>11</v>
      </c>
      <c r="BL17" s="2">
        <v>12</v>
      </c>
      <c r="BN17" s="2">
        <v>1</v>
      </c>
      <c r="BO17" s="2">
        <v>2</v>
      </c>
      <c r="BP17" s="2">
        <v>3</v>
      </c>
      <c r="BQ17" s="2">
        <v>4</v>
      </c>
      <c r="BR17" s="2">
        <v>5</v>
      </c>
      <c r="BS17" s="2">
        <v>6</v>
      </c>
      <c r="BT17" s="2">
        <v>7</v>
      </c>
      <c r="BU17" s="2">
        <v>8</v>
      </c>
      <c r="BV17" s="2">
        <v>9</v>
      </c>
      <c r="BW17" s="2">
        <v>10</v>
      </c>
      <c r="BX17" s="2">
        <v>11</v>
      </c>
      <c r="BY17" s="2">
        <v>12</v>
      </c>
      <c r="CA17" s="2">
        <v>1</v>
      </c>
      <c r="CB17" s="2">
        <v>2</v>
      </c>
      <c r="CC17" s="2">
        <v>3</v>
      </c>
      <c r="CD17" s="2">
        <v>4</v>
      </c>
      <c r="CE17" s="2">
        <v>5</v>
      </c>
      <c r="CF17" s="2">
        <v>6</v>
      </c>
      <c r="CG17" s="2">
        <v>7</v>
      </c>
      <c r="CH17" s="2">
        <v>8</v>
      </c>
      <c r="CI17" s="2">
        <v>9</v>
      </c>
      <c r="CJ17" s="2">
        <v>10</v>
      </c>
      <c r="CK17" s="2">
        <v>11</v>
      </c>
      <c r="CL17" s="2">
        <v>12</v>
      </c>
    </row>
    <row r="18" spans="1:90" s="2" customFormat="1" ht="16.5" thickTop="1" x14ac:dyDescent="0.4">
      <c r="A18" s="11">
        <v>1</v>
      </c>
      <c r="B18" s="16">
        <f t="shared" ref="B18:B48" ca="1" si="17">SUM(E18:AL18)</f>
        <v>0</v>
      </c>
      <c r="C18" s="21"/>
      <c r="D18" s="25"/>
      <c r="E18" s="32" t="str">
        <f ca="1">IF(OR(MONTH(DATE($B$1,E$1,$A18))&lt;&gt;E$1,_xlfn.XLOOKUP(DATE($B$1,E$1,$A18),_syukujitsu[国民の祝日・休日月日],_syukujitsu[国民の祝日・休日名称],"XXX",0,1)&lt;&gt;"XXX",WEEKDAY(DATE($B$1,E$1,$A18),2)&gt;5,_xlfn.XLOOKUP(DATE($B$1,E$1,$A18),_休業日[休場日],_休業日[名称],"XXX",0,1)&lt;&gt;"XXX"),"",SUMIFS(_SBI[受渡金額/決済損益],_SBI[決済日],DATE(デイトレ集計2023!$B$1,デイトレ集計2023!E$1,デイトレ集計2023!$A18),_SBI[取引],"信用返済*"))</f>
        <v/>
      </c>
      <c r="F18" s="21"/>
      <c r="G18" s="25"/>
      <c r="H18" s="32">
        <f ca="1">IF(OR(MONTH(DATE($B$1,H$1,$A18))&lt;&gt;H$1,_xlfn.XLOOKUP(DATE($B$1,H$1,$A18),_syukujitsu[国民の祝日・休日月日],_syukujitsu[国民の祝日・休日名称],"XXX",0,1)&lt;&gt;"XXX",WEEKDAY(DATE($B$1,H$1,$A18),2)&gt;5,_xlfn.XLOOKUP(DATE($B$1,H$1,$A18),_休業日[休場日],_休業日[名称],"XXX",0,1)&lt;&gt;"XXX"),"",SUMIFS(_SBI[受渡金額/決済損益],_SBI[決済日],DATE(デイトレ集計2023!$B$1,デイトレ集計2023!H$1,デイトレ集計2023!$A18),_SBI[取引],"信用返済*"))</f>
        <v>0</v>
      </c>
      <c r="I18" s="21"/>
      <c r="J18" s="25"/>
      <c r="K18" s="32">
        <f ca="1">IF(OR(MONTH(DATE($B$1,K$1,$A18))&lt;&gt;K$1,_xlfn.XLOOKUP(DATE($B$1,K$1,$A18),_syukujitsu[国民の祝日・休日月日],_syukujitsu[国民の祝日・休日名称],"XXX",0,1)&lt;&gt;"XXX",WEEKDAY(DATE($B$1,K$1,$A18),2)&gt;5,_xlfn.XLOOKUP(DATE($B$1,K$1,$A18),_休業日[休場日],_休業日[名称],"XXX",0,1)&lt;&gt;"XXX"),"",SUMIFS(_SBI[受渡金額/決済損益],_SBI[決済日],DATE(デイトレ集計2023!$B$1,デイトレ集計2023!K$1,デイトレ集計2023!$A18),_SBI[取引],"信用返済*"))</f>
        <v>0</v>
      </c>
      <c r="L18" s="21"/>
      <c r="M18" s="25"/>
      <c r="N18" s="32" t="str">
        <f ca="1">IF(OR(MONTH(DATE($B$1,N$1,$A18))&lt;&gt;N$1,_xlfn.XLOOKUP(DATE($B$1,N$1,$A18),_syukujitsu[国民の祝日・休日月日],_syukujitsu[国民の祝日・休日名称],"XXX",0,1)&lt;&gt;"XXX",WEEKDAY(DATE($B$1,N$1,$A18),2)&gt;5,_xlfn.XLOOKUP(DATE($B$1,N$1,$A18),_休業日[休場日],_休業日[名称],"XXX",0,1)&lt;&gt;"XXX"),"",SUMIFS(_SBI[受渡金額/決済損益],_SBI[決済日],DATE(デイトレ集計2023!$B$1,デイトレ集計2023!N$1,デイトレ集計2023!$A18),_SBI[取引],"信用返済*"))</f>
        <v/>
      </c>
      <c r="O18" s="21"/>
      <c r="P18" s="25"/>
      <c r="Q18" s="32">
        <f ca="1">IF(OR(MONTH(DATE($B$1,Q$1,$A18))&lt;&gt;Q$1,_xlfn.XLOOKUP(DATE($B$1,Q$1,$A18),_syukujitsu[国民の祝日・休日月日],_syukujitsu[国民の祝日・休日名称],"XXX",0,1)&lt;&gt;"XXX",WEEKDAY(DATE($B$1,Q$1,$A18),2)&gt;5,_xlfn.XLOOKUP(DATE($B$1,Q$1,$A18),_休業日[休場日],_休業日[名称],"XXX",0,1)&lt;&gt;"XXX"),"",SUMIFS(_SBI[受渡金額/決済損益],_SBI[決済日],DATE(デイトレ集計2023!$B$1,デイトレ集計2023!Q$1,デイトレ集計2023!$A18),_SBI[取引],"信用返済*"))</f>
        <v>0</v>
      </c>
      <c r="R18" s="21"/>
      <c r="S18" s="25"/>
      <c r="T18" s="32">
        <f ca="1">IF(OR(MONTH(DATE($B$1,T$1,$A18))&lt;&gt;T$1,_xlfn.XLOOKUP(DATE($B$1,T$1,$A18),_syukujitsu[国民の祝日・休日月日],_syukujitsu[国民の祝日・休日名称],"XXX",0,1)&lt;&gt;"XXX",WEEKDAY(DATE($B$1,T$1,$A18),2)&gt;5,_xlfn.XLOOKUP(DATE($B$1,T$1,$A18),_休業日[休場日],_休業日[名称],"XXX",0,1)&lt;&gt;"XXX"),"",SUMIFS(_SBI[受渡金額/決済損益],_SBI[決済日],DATE(デイトレ集計2023!$B$1,デイトレ集計2023!T$1,デイトレ集計2023!$A18),_SBI[取引],"信用返済*"))</f>
        <v>0</v>
      </c>
      <c r="U18" s="21"/>
      <c r="V18" s="25"/>
      <c r="W18" s="32" t="str">
        <f ca="1">IF(OR(MONTH(DATE($B$1,W$1,$A18))&lt;&gt;W$1,_xlfn.XLOOKUP(DATE($B$1,W$1,$A18),_syukujitsu[国民の祝日・休日月日],_syukujitsu[国民の祝日・休日名称],"XXX",0,1)&lt;&gt;"XXX",WEEKDAY(DATE($B$1,W$1,$A18),2)&gt;5,_xlfn.XLOOKUP(DATE($B$1,W$1,$A18),_休業日[休場日],_休業日[名称],"XXX",0,1)&lt;&gt;"XXX"),"",SUMIFS(_SBI[受渡金額/決済損益],_SBI[決済日],DATE(デイトレ集計2023!$B$1,デイトレ集計2023!W$1,デイトレ集計2023!$A18),_SBI[取引],"信用返済*"))</f>
        <v/>
      </c>
      <c r="X18" s="21"/>
      <c r="Y18" s="25"/>
      <c r="Z18" s="32">
        <f ca="1">IF(OR(MONTH(DATE($B$1,Z$1,$A18))&lt;&gt;Z$1,_xlfn.XLOOKUP(DATE($B$1,Z$1,$A18),_syukujitsu[国民の祝日・休日月日],_syukujitsu[国民の祝日・休日名称],"XXX",0,1)&lt;&gt;"XXX",WEEKDAY(DATE($B$1,Z$1,$A18),2)&gt;5,_xlfn.XLOOKUP(DATE($B$1,Z$1,$A18),_休業日[休場日],_休業日[名称],"XXX",0,1)&lt;&gt;"XXX"),"",SUMIFS(_SBI[受渡金額/決済損益],_SBI[決済日],DATE(デイトレ集計2023!$B$1,デイトレ集計2023!Z$1,デイトレ集計2023!$A18),_SBI[取引],"信用返済*"))</f>
        <v>0</v>
      </c>
      <c r="AA18" s="21"/>
      <c r="AB18" s="25"/>
      <c r="AC18" s="32">
        <f ca="1">IF(OR(MONTH(DATE($B$1,AC$1,$A18))&lt;&gt;AC$1,_xlfn.XLOOKUP(DATE($B$1,AC$1,$A18),_syukujitsu[国民の祝日・休日月日],_syukujitsu[国民の祝日・休日名称],"XXX",0,1)&lt;&gt;"XXX",WEEKDAY(DATE($B$1,AC$1,$A18),2)&gt;5,_xlfn.XLOOKUP(DATE($B$1,AC$1,$A18),_休業日[休場日],_休業日[名称],"XXX",0,1)&lt;&gt;"XXX"),"",SUMIFS(_SBI[受渡金額/決済損益],_SBI[決済日],DATE(デイトレ集計2023!$B$1,デイトレ集計2023!AC$1,デイトレ集計2023!$A18),_SBI[取引],"信用返済*"))</f>
        <v>0</v>
      </c>
      <c r="AD18" s="21"/>
      <c r="AE18" s="25"/>
      <c r="AF18" s="32" t="str">
        <f ca="1">IF(OR(MONTH(DATE($B$1,AF$1,$A18))&lt;&gt;AF$1,_xlfn.XLOOKUP(DATE($B$1,AF$1,$A18),_syukujitsu[国民の祝日・休日月日],_syukujitsu[国民の祝日・休日名称],"XXX",0,1)&lt;&gt;"XXX",WEEKDAY(DATE($B$1,AF$1,$A18),2)&gt;5,_xlfn.XLOOKUP(DATE($B$1,AF$1,$A18),_休業日[休場日],_休業日[名称],"XXX",0,1)&lt;&gt;"XXX"),"",SUMIFS(_SBI[受渡金額/決済損益],_SBI[決済日],DATE(デイトレ集計2023!$B$1,デイトレ集計2023!AF$1,デイトレ集計2023!$A18),_SBI[取引],"信用返済*"))</f>
        <v/>
      </c>
      <c r="AG18" s="21"/>
      <c r="AH18" s="25"/>
      <c r="AI18" s="32">
        <f ca="1">IF(OR(MONTH(DATE($B$1,AI$1,$A18))&lt;&gt;AI$1,_xlfn.XLOOKUP(DATE($B$1,AI$1,$A18),_syukujitsu[国民の祝日・休日月日],_syukujitsu[国民の祝日・休日名称],"XXX",0,1)&lt;&gt;"XXX",WEEKDAY(DATE($B$1,AI$1,$A18),2)&gt;5,_xlfn.XLOOKUP(DATE($B$1,AI$1,$A18),_休業日[休場日],_休業日[名称],"XXX",0,1)&lt;&gt;"XXX"),"",SUMIFS(_SBI[受渡金額/決済損益],_SBI[決済日],DATE(デイトレ集計2023!$B$1,デイトレ集計2023!AI$1,デイトレ集計2023!$A18),_SBI[取引],"信用返済*"))</f>
        <v>0</v>
      </c>
      <c r="AJ18" s="21"/>
      <c r="AK18" s="25"/>
      <c r="AL18" s="25">
        <f ca="1">IF(OR(MONTH(DATE($B$1,AL$1,$A18))&lt;&gt;AL$1,_xlfn.XLOOKUP(DATE($B$1,AL$1,$A18),_syukujitsu[国民の祝日・休日月日],_syukujitsu[国民の祝日・休日名称],"XXX",0,1)&lt;&gt;"XXX",WEEKDAY(DATE($B$1,AL$1,$A18),2)&gt;5,_xlfn.XLOOKUP(DATE($B$1,AL$1,$A18),_休業日[休場日],_休業日[名称],"XXX",0,1)&lt;&gt;"XXX"),"",SUMIFS(_SBI[受渡金額/決済損益],_SBI[決済日],DATE(デイトレ集計2023!$B$1,デイトレ集計2023!AL$1,デイトレ集計2023!$A18),_SBI[取引],"信用返済*"))</f>
        <v>0</v>
      </c>
      <c r="AN18" s="22">
        <f ca="1">IF(E18="",0,E18)</f>
        <v>0</v>
      </c>
      <c r="AO18" s="22">
        <f ca="1">IF(H18="",0,H18)+AN48</f>
        <v>2150000</v>
      </c>
      <c r="AP18" s="22">
        <f ca="1">IF(K18="",0,K18)+AO48</f>
        <v>2150000</v>
      </c>
      <c r="AQ18" s="22">
        <f ca="1">IF(N18="",0,N18)+AP48</f>
        <v>2150000</v>
      </c>
      <c r="AR18" s="22">
        <f ca="1">IF(Q18="",0,Q18)+AQ48</f>
        <v>2150000</v>
      </c>
      <c r="AS18" s="22">
        <f ca="1">IF(T18="",0,T18)+AR48</f>
        <v>2150000</v>
      </c>
      <c r="AT18" s="22">
        <f ca="1">IF(W18="",0,W18)+AS48</f>
        <v>2150000</v>
      </c>
      <c r="AU18" s="22">
        <f ca="1">IF(Z18="",0,Z18)+AT48</f>
        <v>2150000</v>
      </c>
      <c r="AV18" s="22">
        <f ca="1">IF(AC18="",0,AC18)+AU48</f>
        <v>2150000</v>
      </c>
      <c r="AW18" s="22">
        <f ca="1">IF(AF18="",0,AF18)+AV48</f>
        <v>2150000</v>
      </c>
      <c r="AX18" s="22">
        <f ca="1">IF(AI18="",0,AI18)+AW48</f>
        <v>2150000</v>
      </c>
      <c r="AY18" s="22">
        <f t="shared" ref="AY18" ca="1" si="18">IF(AL18="",0,AL18)+AX48</f>
        <v>2150000</v>
      </c>
      <c r="BA18" s="22">
        <f ca="1">IF(E18="",0,E18)</f>
        <v>0</v>
      </c>
      <c r="BB18" s="22">
        <f ca="1">IF(H18="",0,H18)</f>
        <v>0</v>
      </c>
      <c r="BC18" s="22">
        <f ca="1">IF(K18="",0,K18)</f>
        <v>0</v>
      </c>
      <c r="BD18" s="22">
        <f ca="1">IF(N18="",0,N18)</f>
        <v>0</v>
      </c>
      <c r="BE18" s="22">
        <f ca="1">IF(Q18="",0,Q18)</f>
        <v>0</v>
      </c>
      <c r="BF18" s="22">
        <f ca="1">IF(T18="",0,T18)</f>
        <v>0</v>
      </c>
      <c r="BG18" s="22">
        <f ca="1">IF(W18="",0,W18)</f>
        <v>0</v>
      </c>
      <c r="BH18" s="22">
        <f ca="1">IF(Z18="",0,Z18)</f>
        <v>0</v>
      </c>
      <c r="BI18" s="22">
        <f ca="1">IF(AC18="",0,AC18)</f>
        <v>0</v>
      </c>
      <c r="BJ18" s="22">
        <f ca="1">IF(AF18="",0,AF18)</f>
        <v>0</v>
      </c>
      <c r="BK18" s="22">
        <f ca="1">IF(AI18="",0,AI18)</f>
        <v>0</v>
      </c>
      <c r="BL18" s="22">
        <f t="shared" ref="BL18" ca="1" si="19">IF(AL18="",0,AL18)</f>
        <v>0</v>
      </c>
      <c r="BN18" s="22" t="str" cm="1">
        <f t="array" aca="1" ref="BN18" ca="1">IF(INDEX($A$1:$AL$48,ROW(),BN$16)&gt;0,INDEX($A$1:$AL$48,ROW(),BN$16),"")</f>
        <v/>
      </c>
      <c r="BO18" s="22" t="str" cm="1">
        <f t="array" aca="1" ref="BO18" ca="1">IF(INDEX($A$1:$AL$48,ROW(),BO$16)&gt;0,INDEX($A$1:$AL$48,ROW(),BO$16),"")</f>
        <v/>
      </c>
      <c r="BP18" s="22" t="str" cm="1">
        <f t="array" aca="1" ref="BP18" ca="1">IF(INDEX($A$1:$AL$48,ROW(),BP$16)&gt;0,INDEX($A$1:$AL$48,ROW(),BP$16),"")</f>
        <v/>
      </c>
      <c r="BQ18" s="22" t="str" cm="1">
        <f t="array" aca="1" ref="BQ18" ca="1">IF(INDEX($A$1:$AL$48,ROW(),BQ$16)&gt;0,INDEX($A$1:$AL$48,ROW(),BQ$16),"")</f>
        <v/>
      </c>
      <c r="BR18" s="22" t="str" cm="1">
        <f t="array" aca="1" ref="BR18" ca="1">IF(INDEX($A$1:$AL$48,ROW(),BR$16)&gt;0,INDEX($A$1:$AL$48,ROW(),BR$16),"")</f>
        <v/>
      </c>
      <c r="BS18" s="22" t="str" cm="1">
        <f t="array" aca="1" ref="BS18" ca="1">IF(INDEX($A$1:$AL$48,ROW(),BS$16)&gt;0,INDEX($A$1:$AL$48,ROW(),BS$16),"")</f>
        <v/>
      </c>
      <c r="BT18" s="22" t="str" cm="1">
        <f t="array" aca="1" ref="BT18" ca="1">IF(INDEX($A$1:$AL$48,ROW(),BT$16)&gt;0,INDEX($A$1:$AL$48,ROW(),BT$16),"")</f>
        <v/>
      </c>
      <c r="BU18" s="22" t="str" cm="1">
        <f t="array" aca="1" ref="BU18" ca="1">IF(INDEX($A$1:$AL$48,ROW(),BU$16)&gt;0,INDEX($A$1:$AL$48,ROW(),BU$16),"")</f>
        <v/>
      </c>
      <c r="BV18" s="22" t="str" cm="1">
        <f t="array" aca="1" ref="BV18" ca="1">IF(INDEX($A$1:$AL$48,ROW(),BV$16)&gt;0,INDEX($A$1:$AL$48,ROW(),BV$16),"")</f>
        <v/>
      </c>
      <c r="BW18" s="22" t="str" cm="1">
        <f t="array" aca="1" ref="BW18" ca="1">IF(INDEX($A$1:$AL$48,ROW(),BW$16)&gt;0,INDEX($A$1:$AL$48,ROW(),BW$16),"")</f>
        <v/>
      </c>
      <c r="BX18" s="22" t="str" cm="1">
        <f t="array" aca="1" ref="BX18" ca="1">IF(INDEX($A$1:$AL$48,ROW(),BX$16)&gt;0,INDEX($A$1:$AL$48,ROW(),BX$16),"")</f>
        <v/>
      </c>
      <c r="BY18" s="22" t="str" cm="1">
        <f t="array" aca="1" ref="BY18" ca="1">IF(INDEX($A$1:$AL$48,ROW(),BY$16)&gt;0,INDEX($A$1:$AL$48,ROW(),BY$16),"")</f>
        <v/>
      </c>
      <c r="CA18" s="22" t="str" cm="1">
        <f t="array" aca="1" ref="CA18" ca="1">IF(INDEX($A$1:$AL$48,ROW(),CA$16)&lt;0,INDEX($A$1:$AL$48,ROW(),CA$16),"")</f>
        <v/>
      </c>
      <c r="CB18" s="22" t="str" cm="1">
        <f t="array" aca="1" ref="CB18" ca="1">IF(INDEX($A$1:$AL$48,ROW(),CB$16)&lt;0,INDEX($A$1:$AL$48,ROW(),CB$16),"")</f>
        <v/>
      </c>
      <c r="CC18" s="22" t="str" cm="1">
        <f t="array" aca="1" ref="CC18" ca="1">IF(INDEX($A$1:$AL$48,ROW(),CC$16)&lt;0,INDEX($A$1:$AL$48,ROW(),CC$16),"")</f>
        <v/>
      </c>
      <c r="CD18" s="22" t="str" cm="1">
        <f t="array" aca="1" ref="CD18" ca="1">IF(INDEX($A$1:$AL$48,ROW(),CD$16)&lt;0,INDEX($A$1:$AL$48,ROW(),CD$16),"")</f>
        <v/>
      </c>
      <c r="CE18" s="22" t="str" cm="1">
        <f t="array" aca="1" ref="CE18" ca="1">IF(INDEX($A$1:$AL$48,ROW(),CE$16)&lt;0,INDEX($A$1:$AL$48,ROW(),CE$16),"")</f>
        <v/>
      </c>
      <c r="CF18" s="22" t="str" cm="1">
        <f t="array" aca="1" ref="CF18" ca="1">IF(INDEX($A$1:$AL$48,ROW(),CF$16)&lt;0,INDEX($A$1:$AL$48,ROW(),CF$16),"")</f>
        <v/>
      </c>
      <c r="CG18" s="22" t="str" cm="1">
        <f t="array" aca="1" ref="CG18" ca="1">IF(INDEX($A$1:$AL$48,ROW(),CG$16)&lt;0,INDEX($A$1:$AL$48,ROW(),CG$16),"")</f>
        <v/>
      </c>
      <c r="CH18" s="22" t="str" cm="1">
        <f t="array" aca="1" ref="CH18" ca="1">IF(INDEX($A$1:$AL$48,ROW(),CH$16)&lt;0,INDEX($A$1:$AL$48,ROW(),CH$16),"")</f>
        <v/>
      </c>
      <c r="CI18" s="22" t="str" cm="1">
        <f t="array" aca="1" ref="CI18" ca="1">IF(INDEX($A$1:$AL$48,ROW(),CI$16)&lt;0,INDEX($A$1:$AL$48,ROW(),CI$16),"")</f>
        <v/>
      </c>
      <c r="CJ18" s="22" t="str" cm="1">
        <f t="array" aca="1" ref="CJ18" ca="1">IF(INDEX($A$1:$AL$48,ROW(),CJ$16)&lt;0,INDEX($A$1:$AL$48,ROW(),CJ$16),"")</f>
        <v/>
      </c>
      <c r="CK18" s="22" t="str" cm="1">
        <f t="array" aca="1" ref="CK18" ca="1">IF(INDEX($A$1:$AL$48,ROW(),CK$16)&lt;0,INDEX($A$1:$AL$48,ROW(),CK$16),"")</f>
        <v/>
      </c>
      <c r="CL18" s="22" t="str" cm="1">
        <f t="array" aca="1" ref="CL18" ca="1">IF(INDEX($A$1:$AL$48,ROW(),CL$16)&lt;0,INDEX($A$1:$AL$48,ROW(),CL$16),"")</f>
        <v/>
      </c>
    </row>
    <row r="19" spans="1:90" s="2" customFormat="1" ht="15.75" x14ac:dyDescent="0.4">
      <c r="A19" s="5">
        <v>2</v>
      </c>
      <c r="B19" s="17">
        <f t="shared" ca="1" si="17"/>
        <v>0</v>
      </c>
      <c r="C19" s="18"/>
      <c r="D19" s="26"/>
      <c r="E19" s="23" t="str">
        <f ca="1">IF(OR(MONTH(DATE($B$1,E$1,$A19))&lt;&gt;E$1,_xlfn.XLOOKUP(DATE($B$1,E$1,$A19),_syukujitsu[国民の祝日・休日月日],_syukujitsu[国民の祝日・休日名称],"XXX",0,1)&lt;&gt;"XXX",WEEKDAY(DATE($B$1,E$1,$A19),2)&gt;5,_xlfn.XLOOKUP(DATE($B$1,E$1,$A19),_休業日[休場日],_休業日[名称],"XXX",0,1)&lt;&gt;"XXX"),"",SUMIFS(_SBI[受渡金額/決済損益],_SBI[決済日],DATE(デイトレ集計2023!$B$1,デイトレ集計2023!E$1,デイトレ集計2023!$A19),_SBI[取引],"信用返済*"))</f>
        <v/>
      </c>
      <c r="F19" s="18"/>
      <c r="G19" s="26"/>
      <c r="H19" s="23">
        <f ca="1">IF(OR(MONTH(DATE($B$1,H$1,$A19))&lt;&gt;H$1,_xlfn.XLOOKUP(DATE($B$1,H$1,$A19),_syukujitsu[国民の祝日・休日月日],_syukujitsu[国民の祝日・休日名称],"XXX",0,1)&lt;&gt;"XXX",WEEKDAY(DATE($B$1,H$1,$A19),2)&gt;5,_xlfn.XLOOKUP(DATE($B$1,H$1,$A19),_休業日[休場日],_休業日[名称],"XXX",0,1)&lt;&gt;"XXX"),"",SUMIFS(_SBI[受渡金額/決済損益],_SBI[決済日],DATE(デイトレ集計2023!$B$1,デイトレ集計2023!H$1,デイトレ集計2023!$A19),_SBI[取引],"信用返済*"))</f>
        <v>0</v>
      </c>
      <c r="I19" s="18"/>
      <c r="J19" s="26"/>
      <c r="K19" s="23">
        <f ca="1">IF(OR(MONTH(DATE($B$1,K$1,$A19))&lt;&gt;K$1,_xlfn.XLOOKUP(DATE($B$1,K$1,$A19),_syukujitsu[国民の祝日・休日月日],_syukujitsu[国民の祝日・休日名称],"XXX",0,1)&lt;&gt;"XXX",WEEKDAY(DATE($B$1,K$1,$A19),2)&gt;5,_xlfn.XLOOKUP(DATE($B$1,K$1,$A19),_休業日[休場日],_休業日[名称],"XXX",0,1)&lt;&gt;"XXX"),"",SUMIFS(_SBI[受渡金額/決済損益],_SBI[決済日],DATE(デイトレ集計2023!$B$1,デイトレ集計2023!K$1,デイトレ集計2023!$A19),_SBI[取引],"信用返済*"))</f>
        <v>0</v>
      </c>
      <c r="L19" s="18"/>
      <c r="M19" s="26"/>
      <c r="N19" s="23" t="str">
        <f ca="1">IF(OR(MONTH(DATE($B$1,N$1,$A19))&lt;&gt;N$1,_xlfn.XLOOKUP(DATE($B$1,N$1,$A19),_syukujitsu[国民の祝日・休日月日],_syukujitsu[国民の祝日・休日名称],"XXX",0,1)&lt;&gt;"XXX",WEEKDAY(DATE($B$1,N$1,$A19),2)&gt;5,_xlfn.XLOOKUP(DATE($B$1,N$1,$A19),_休業日[休場日],_休業日[名称],"XXX",0,1)&lt;&gt;"XXX"),"",SUMIFS(_SBI[受渡金額/決済損益],_SBI[決済日],DATE(デイトレ集計2023!$B$1,デイトレ集計2023!N$1,デイトレ集計2023!$A19),_SBI[取引],"信用返済*"))</f>
        <v/>
      </c>
      <c r="O19" s="18"/>
      <c r="P19" s="26"/>
      <c r="Q19" s="23">
        <f ca="1">IF(OR(MONTH(DATE($B$1,Q$1,$A19))&lt;&gt;Q$1,_xlfn.XLOOKUP(DATE($B$1,Q$1,$A19),_syukujitsu[国民の祝日・休日月日],_syukujitsu[国民の祝日・休日名称],"XXX",0,1)&lt;&gt;"XXX",WEEKDAY(DATE($B$1,Q$1,$A19),2)&gt;5,_xlfn.XLOOKUP(DATE($B$1,Q$1,$A19),_休業日[休場日],_休業日[名称],"XXX",0,1)&lt;&gt;"XXX"),"",SUMIFS(_SBI[受渡金額/決済損益],_SBI[決済日],DATE(デイトレ集計2023!$B$1,デイトレ集計2023!Q$1,デイトレ集計2023!$A19),_SBI[取引],"信用返済*"))</f>
        <v>0</v>
      </c>
      <c r="R19" s="18"/>
      <c r="S19" s="26"/>
      <c r="T19" s="23">
        <f ca="1">IF(OR(MONTH(DATE($B$1,T$1,$A19))&lt;&gt;T$1,_xlfn.XLOOKUP(DATE($B$1,T$1,$A19),_syukujitsu[国民の祝日・休日月日],_syukujitsu[国民の祝日・休日名称],"XXX",0,1)&lt;&gt;"XXX",WEEKDAY(DATE($B$1,T$1,$A19),2)&gt;5,_xlfn.XLOOKUP(DATE($B$1,T$1,$A19),_休業日[休場日],_休業日[名称],"XXX",0,1)&lt;&gt;"XXX"),"",SUMIFS(_SBI[受渡金額/決済損益],_SBI[決済日],DATE(デイトレ集計2023!$B$1,デイトレ集計2023!T$1,デイトレ集計2023!$A19),_SBI[取引],"信用返済*"))</f>
        <v>0</v>
      </c>
      <c r="U19" s="18"/>
      <c r="V19" s="26"/>
      <c r="W19" s="23" t="str">
        <f ca="1">IF(OR(MONTH(DATE($B$1,W$1,$A19))&lt;&gt;W$1,_xlfn.XLOOKUP(DATE($B$1,W$1,$A19),_syukujitsu[国民の祝日・休日月日],_syukujitsu[国民の祝日・休日名称],"XXX",0,1)&lt;&gt;"XXX",WEEKDAY(DATE($B$1,W$1,$A19),2)&gt;5,_xlfn.XLOOKUP(DATE($B$1,W$1,$A19),_休業日[休場日],_休業日[名称],"XXX",0,1)&lt;&gt;"XXX"),"",SUMIFS(_SBI[受渡金額/決済損益],_SBI[決済日],DATE(デイトレ集計2023!$B$1,デイトレ集計2023!W$1,デイトレ集計2023!$A19),_SBI[取引],"信用返済*"))</f>
        <v/>
      </c>
      <c r="X19" s="18"/>
      <c r="Y19" s="26"/>
      <c r="Z19" s="23">
        <f ca="1">IF(OR(MONTH(DATE($B$1,Z$1,$A19))&lt;&gt;Z$1,_xlfn.XLOOKUP(DATE($B$1,Z$1,$A19),_syukujitsu[国民の祝日・休日月日],_syukujitsu[国民の祝日・休日名称],"XXX",0,1)&lt;&gt;"XXX",WEEKDAY(DATE($B$1,Z$1,$A19),2)&gt;5,_xlfn.XLOOKUP(DATE($B$1,Z$1,$A19),_休業日[休場日],_休業日[名称],"XXX",0,1)&lt;&gt;"XXX"),"",SUMIFS(_SBI[受渡金額/決済損益],_SBI[決済日],DATE(デイトレ集計2023!$B$1,デイトレ集計2023!Z$1,デイトレ集計2023!$A19),_SBI[取引],"信用返済*"))</f>
        <v>0</v>
      </c>
      <c r="AA19" s="18"/>
      <c r="AB19" s="26"/>
      <c r="AC19" s="23" t="str">
        <f ca="1">IF(OR(MONTH(DATE($B$1,AC$1,$A19))&lt;&gt;AC$1,_xlfn.XLOOKUP(DATE($B$1,AC$1,$A19),_syukujitsu[国民の祝日・休日月日],_syukujitsu[国民の祝日・休日名称],"XXX",0,1)&lt;&gt;"XXX",WEEKDAY(DATE($B$1,AC$1,$A19),2)&gt;5,_xlfn.XLOOKUP(DATE($B$1,AC$1,$A19),_休業日[休場日],_休業日[名称],"XXX",0,1)&lt;&gt;"XXX"),"",SUMIFS(_SBI[受渡金額/決済損益],_SBI[決済日],DATE(デイトレ集計2023!$B$1,デイトレ集計2023!AC$1,デイトレ集計2023!$A19),_SBI[取引],"信用返済*"))</f>
        <v/>
      </c>
      <c r="AD19" s="18"/>
      <c r="AE19" s="26"/>
      <c r="AF19" s="23">
        <f ca="1">IF(OR(MONTH(DATE($B$1,AF$1,$A19))&lt;&gt;AF$1,_xlfn.XLOOKUP(DATE($B$1,AF$1,$A19),_syukujitsu[国民の祝日・休日月日],_syukujitsu[国民の祝日・休日名称],"XXX",0,1)&lt;&gt;"XXX",WEEKDAY(DATE($B$1,AF$1,$A19),2)&gt;5,_xlfn.XLOOKUP(DATE($B$1,AF$1,$A19),_休業日[休場日],_休業日[名称],"XXX",0,1)&lt;&gt;"XXX"),"",SUMIFS(_SBI[受渡金額/決済損益],_SBI[決済日],DATE(デイトレ集計2023!$B$1,デイトレ集計2023!AF$1,デイトレ集計2023!$A19),_SBI[取引],"信用返済*"))</f>
        <v>0</v>
      </c>
      <c r="AG19" s="18"/>
      <c r="AH19" s="26"/>
      <c r="AI19" s="23">
        <f ca="1">IF(OR(MONTH(DATE($B$1,AI$1,$A19))&lt;&gt;AI$1,_xlfn.XLOOKUP(DATE($B$1,AI$1,$A19),_syukujitsu[国民の祝日・休日月日],_syukujitsu[国民の祝日・休日名称],"XXX",0,1)&lt;&gt;"XXX",WEEKDAY(DATE($B$1,AI$1,$A19),2)&gt;5,_xlfn.XLOOKUP(DATE($B$1,AI$1,$A19),_休業日[休場日],_休業日[名称],"XXX",0,1)&lt;&gt;"XXX"),"",SUMIFS(_SBI[受渡金額/決済損益],_SBI[決済日],DATE(デイトレ集計2023!$B$1,デイトレ集計2023!AI$1,デイトレ集計2023!$A19),_SBI[取引],"信用返済*"))</f>
        <v>0</v>
      </c>
      <c r="AJ19" s="18"/>
      <c r="AK19" s="26"/>
      <c r="AL19" s="26" t="str">
        <f ca="1">IF(OR(MONTH(DATE($B$1,AL$1,$A19))&lt;&gt;AL$1,_xlfn.XLOOKUP(DATE($B$1,AL$1,$A19),_syukujitsu[国民の祝日・休日月日],_syukujitsu[国民の祝日・休日名称],"XXX",0,1)&lt;&gt;"XXX",WEEKDAY(DATE($B$1,AL$1,$A19),2)&gt;5,_xlfn.XLOOKUP(DATE($B$1,AL$1,$A19),_休業日[休場日],_休業日[名称],"XXX",0,1)&lt;&gt;"XXX"),"",SUMIFS(_SBI[受渡金額/決済損益],_SBI[決済日],DATE(デイトレ集計2023!$B$1,デイトレ集計2023!AL$1,デイトレ集計2023!$A19),_SBI[取引],"信用返済*"))</f>
        <v/>
      </c>
      <c r="AN19" s="22">
        <f t="shared" ref="AN19:AN48" ca="1" si="20">AN18+IF(E19="",0,E19)</f>
        <v>0</v>
      </c>
      <c r="AO19" s="22">
        <f t="shared" ref="AO19:AO48" ca="1" si="21">AO18+IF(H19="",0,H19)</f>
        <v>2150000</v>
      </c>
      <c r="AP19" s="22">
        <f t="shared" ref="AP19:AP48" ca="1" si="22">AP18+IF(K19="",0,K19)</f>
        <v>2150000</v>
      </c>
      <c r="AQ19" s="22">
        <f t="shared" ref="AQ19:AQ48" ca="1" si="23">AQ18+IF(N19="",0,N19)</f>
        <v>2150000</v>
      </c>
      <c r="AR19" s="22">
        <f t="shared" ref="AR19:AR48" ca="1" si="24">AR18+IF(Q19="",0,Q19)</f>
        <v>2150000</v>
      </c>
      <c r="AS19" s="22">
        <f t="shared" ref="AS19:AS48" ca="1" si="25">AS18+IF(T19="",0,T19)</f>
        <v>2150000</v>
      </c>
      <c r="AT19" s="22">
        <f t="shared" ref="AT19:AT48" ca="1" si="26">AT18+IF(W19="",0,W19)</f>
        <v>2150000</v>
      </c>
      <c r="AU19" s="22">
        <f ca="1">AU18+IF(Z19="",0,Z19)</f>
        <v>2150000</v>
      </c>
      <c r="AV19" s="22">
        <f t="shared" ref="AV19:AV48" ca="1" si="27">AV18+IF(AC19="",0,AC19)</f>
        <v>2150000</v>
      </c>
      <c r="AW19" s="22">
        <f t="shared" ref="AW19:AW48" ca="1" si="28">AW18+IF(AF19="",0,AF19)</f>
        <v>2150000</v>
      </c>
      <c r="AX19" s="22">
        <f t="shared" ref="AX19:AX48" ca="1" si="29">AX18+IF(AI19="",0,AI19)</f>
        <v>2150000</v>
      </c>
      <c r="AY19" s="22">
        <f t="shared" ref="AY19:AY48" ca="1" si="30">AY18+IF(AL19="",0,AL19)</f>
        <v>2150000</v>
      </c>
      <c r="BA19" s="22">
        <f ca="1">BA18+IF(E19="",0,E19)</f>
        <v>0</v>
      </c>
      <c r="BB19" s="22">
        <f ca="1">BB18+IF(H19="",0,H19)</f>
        <v>0</v>
      </c>
      <c r="BC19" s="22">
        <f ca="1">BC18+IF(K19="",0,K19)</f>
        <v>0</v>
      </c>
      <c r="BD19" s="22">
        <f ca="1">BD18+IF(N19="",0,N19)</f>
        <v>0</v>
      </c>
      <c r="BE19" s="22">
        <f ca="1">BE18+IF(Q19="",0,Q19)</f>
        <v>0</v>
      </c>
      <c r="BF19" s="22">
        <f ca="1">BF18+IF(T19="",0,T19)</f>
        <v>0</v>
      </c>
      <c r="BG19" s="22">
        <f ca="1">BG18+IF(W19="",0,W19)</f>
        <v>0</v>
      </c>
      <c r="BH19" s="22">
        <f ca="1">BH18+IF(Z19="",0,Z19)</f>
        <v>0</v>
      </c>
      <c r="BI19" s="22">
        <f ca="1">BI18+IF(AC19="",0,AC19)</f>
        <v>0</v>
      </c>
      <c r="BJ19" s="22">
        <f ca="1">BJ18+IF(AF19="",0,AF19)</f>
        <v>0</v>
      </c>
      <c r="BK19" s="22">
        <f ca="1">BK18+IF(AI19="",0,AI19)</f>
        <v>0</v>
      </c>
      <c r="BL19" s="22">
        <f t="shared" ref="BL19:BL48" ca="1" si="31">BL18+IF(AL19="",0,AL19)</f>
        <v>0</v>
      </c>
      <c r="BN19" s="22" t="str" cm="1">
        <f t="array" aca="1" ref="BN19" ca="1">IF(INDEX($A$1:$AL$48,ROW(),BN$16)&gt;0,INDEX($A$1:$AL$48,ROW(),BN$16),"")</f>
        <v/>
      </c>
      <c r="BO19" s="22" t="str" cm="1">
        <f t="array" aca="1" ref="BO19" ca="1">IF(INDEX($A$1:$AL$48,ROW(),BO$16)&gt;0,INDEX($A$1:$AL$48,ROW(),BO$16),"")</f>
        <v/>
      </c>
      <c r="BP19" s="22" t="str" cm="1">
        <f t="array" aca="1" ref="BP19" ca="1">IF(INDEX($A$1:$AL$48,ROW(),BP$16)&gt;0,INDEX($A$1:$AL$48,ROW(),BP$16),"")</f>
        <v/>
      </c>
      <c r="BQ19" s="22" t="str" cm="1">
        <f t="array" aca="1" ref="BQ19" ca="1">IF(INDEX($A$1:$AL$48,ROW(),BQ$16)&gt;0,INDEX($A$1:$AL$48,ROW(),BQ$16),"")</f>
        <v/>
      </c>
      <c r="BR19" s="22" t="str" cm="1">
        <f t="array" aca="1" ref="BR19" ca="1">IF(INDEX($A$1:$AL$48,ROW(),BR$16)&gt;0,INDEX($A$1:$AL$48,ROW(),BR$16),"")</f>
        <v/>
      </c>
      <c r="BS19" s="22" t="str" cm="1">
        <f t="array" aca="1" ref="BS19" ca="1">IF(INDEX($A$1:$AL$48,ROW(),BS$16)&gt;0,INDEX($A$1:$AL$48,ROW(),BS$16),"")</f>
        <v/>
      </c>
      <c r="BT19" s="22" t="str" cm="1">
        <f t="array" aca="1" ref="BT19" ca="1">IF(INDEX($A$1:$AL$48,ROW(),BT$16)&gt;0,INDEX($A$1:$AL$48,ROW(),BT$16),"")</f>
        <v/>
      </c>
      <c r="BU19" s="22" t="str" cm="1">
        <f t="array" aca="1" ref="BU19" ca="1">IF(INDEX($A$1:$AL$48,ROW(),BU$16)&gt;0,INDEX($A$1:$AL$48,ROW(),BU$16),"")</f>
        <v/>
      </c>
      <c r="BV19" s="22" t="str" cm="1">
        <f t="array" aca="1" ref="BV19" ca="1">IF(INDEX($A$1:$AL$48,ROW(),BV$16)&gt;0,INDEX($A$1:$AL$48,ROW(),BV$16),"")</f>
        <v/>
      </c>
      <c r="BW19" s="22" t="str" cm="1">
        <f t="array" aca="1" ref="BW19" ca="1">IF(INDEX($A$1:$AL$48,ROW(),BW$16)&gt;0,INDEX($A$1:$AL$48,ROW(),BW$16),"")</f>
        <v/>
      </c>
      <c r="BX19" s="22" t="str" cm="1">
        <f t="array" aca="1" ref="BX19" ca="1">IF(INDEX($A$1:$AL$48,ROW(),BX$16)&gt;0,INDEX($A$1:$AL$48,ROW(),BX$16),"")</f>
        <v/>
      </c>
      <c r="BY19" s="22" t="str" cm="1">
        <f t="array" aca="1" ref="BY19" ca="1">IF(INDEX($A$1:$AL$48,ROW(),BY$16)&gt;0,INDEX($A$1:$AL$48,ROW(),BY$16),"")</f>
        <v/>
      </c>
      <c r="CA19" s="22" t="str" cm="1">
        <f t="array" aca="1" ref="CA19" ca="1">IF(INDEX($A$1:$AL$48,ROW(),CA$16)&lt;0,INDEX($A$1:$AL$48,ROW(),CA$16),"")</f>
        <v/>
      </c>
      <c r="CB19" s="22" t="str" cm="1">
        <f t="array" aca="1" ref="CB19" ca="1">IF(INDEX($A$1:$AL$48,ROW(),CB$16)&lt;0,INDEX($A$1:$AL$48,ROW(),CB$16),"")</f>
        <v/>
      </c>
      <c r="CC19" s="22" t="str" cm="1">
        <f t="array" aca="1" ref="CC19" ca="1">IF(INDEX($A$1:$AL$48,ROW(),CC$16)&lt;0,INDEX($A$1:$AL$48,ROW(),CC$16),"")</f>
        <v/>
      </c>
      <c r="CD19" s="22" t="str" cm="1">
        <f t="array" aca="1" ref="CD19" ca="1">IF(INDEX($A$1:$AL$48,ROW(),CD$16)&lt;0,INDEX($A$1:$AL$48,ROW(),CD$16),"")</f>
        <v/>
      </c>
      <c r="CE19" s="22" t="str" cm="1">
        <f t="array" aca="1" ref="CE19" ca="1">IF(INDEX($A$1:$AL$48,ROW(),CE$16)&lt;0,INDEX($A$1:$AL$48,ROW(),CE$16),"")</f>
        <v/>
      </c>
      <c r="CF19" s="22" t="str" cm="1">
        <f t="array" aca="1" ref="CF19" ca="1">IF(INDEX($A$1:$AL$48,ROW(),CF$16)&lt;0,INDEX($A$1:$AL$48,ROW(),CF$16),"")</f>
        <v/>
      </c>
      <c r="CG19" s="22" t="str" cm="1">
        <f t="array" aca="1" ref="CG19" ca="1">IF(INDEX($A$1:$AL$48,ROW(),CG$16)&lt;0,INDEX($A$1:$AL$48,ROW(),CG$16),"")</f>
        <v/>
      </c>
      <c r="CH19" s="22" t="str" cm="1">
        <f t="array" aca="1" ref="CH19" ca="1">IF(INDEX($A$1:$AL$48,ROW(),CH$16)&lt;0,INDEX($A$1:$AL$48,ROW(),CH$16),"")</f>
        <v/>
      </c>
      <c r="CI19" s="22" t="str" cm="1">
        <f t="array" aca="1" ref="CI19" ca="1">IF(INDEX($A$1:$AL$48,ROW(),CI$16)&lt;0,INDEX($A$1:$AL$48,ROW(),CI$16),"")</f>
        <v/>
      </c>
      <c r="CJ19" s="22" t="str" cm="1">
        <f t="array" aca="1" ref="CJ19" ca="1">IF(INDEX($A$1:$AL$48,ROW(),CJ$16)&lt;0,INDEX($A$1:$AL$48,ROW(),CJ$16),"")</f>
        <v/>
      </c>
      <c r="CK19" s="22" t="str" cm="1">
        <f t="array" aca="1" ref="CK19" ca="1">IF(INDEX($A$1:$AL$48,ROW(),CK$16)&lt;0,INDEX($A$1:$AL$48,ROW(),CK$16),"")</f>
        <v/>
      </c>
      <c r="CL19" s="22" t="str" cm="1">
        <f t="array" aca="1" ref="CL19" ca="1">IF(INDEX($A$1:$AL$48,ROW(),CL$16)&lt;0,INDEX($A$1:$AL$48,ROW(),CL$16),"")</f>
        <v/>
      </c>
    </row>
    <row r="20" spans="1:90" s="2" customFormat="1" ht="15.75" x14ac:dyDescent="0.4">
      <c r="A20" s="5">
        <v>3</v>
      </c>
      <c r="B20" s="17">
        <f t="shared" ca="1" si="17"/>
        <v>0</v>
      </c>
      <c r="C20" s="18"/>
      <c r="D20" s="26"/>
      <c r="E20" s="23" t="str">
        <f ca="1">IF(OR(MONTH(DATE($B$1,E$1,$A20))&lt;&gt;E$1,_xlfn.XLOOKUP(DATE($B$1,E$1,$A20),_syukujitsu[国民の祝日・休日月日],_syukujitsu[国民の祝日・休日名称],"XXX",0,1)&lt;&gt;"XXX",WEEKDAY(DATE($B$1,E$1,$A20),2)&gt;5,_xlfn.XLOOKUP(DATE($B$1,E$1,$A20),_休業日[休場日],_休業日[名称],"XXX",0,1)&lt;&gt;"XXX"),"",SUMIFS(_SBI[受渡金額/決済損益],_SBI[決済日],DATE(デイトレ集計2023!$B$1,デイトレ集計2023!E$1,デイトレ集計2023!$A20),_SBI[取引],"信用返済*"))</f>
        <v/>
      </c>
      <c r="F20" s="18"/>
      <c r="G20" s="26"/>
      <c r="H20" s="23">
        <f ca="1">IF(OR(MONTH(DATE($B$1,H$1,$A20))&lt;&gt;H$1,_xlfn.XLOOKUP(DATE($B$1,H$1,$A20),_syukujitsu[国民の祝日・休日月日],_syukujitsu[国民の祝日・休日名称],"XXX",0,1)&lt;&gt;"XXX",WEEKDAY(DATE($B$1,H$1,$A20),2)&gt;5,_xlfn.XLOOKUP(DATE($B$1,H$1,$A20),_休業日[休場日],_休業日[名称],"XXX",0,1)&lt;&gt;"XXX"),"",SUMIFS(_SBI[受渡金額/決済損益],_SBI[決済日],DATE(デイトレ集計2023!$B$1,デイトレ集計2023!H$1,デイトレ集計2023!$A20),_SBI[取引],"信用返済*"))</f>
        <v>0</v>
      </c>
      <c r="I20" s="18"/>
      <c r="J20" s="26"/>
      <c r="K20" s="23">
        <f ca="1">IF(OR(MONTH(DATE($B$1,K$1,$A20))&lt;&gt;K$1,_xlfn.XLOOKUP(DATE($B$1,K$1,$A20),_syukujitsu[国民の祝日・休日月日],_syukujitsu[国民の祝日・休日名称],"XXX",0,1)&lt;&gt;"XXX",WEEKDAY(DATE($B$1,K$1,$A20),2)&gt;5,_xlfn.XLOOKUP(DATE($B$1,K$1,$A20),_休業日[休場日],_休業日[名称],"XXX",0,1)&lt;&gt;"XXX"),"",SUMIFS(_SBI[受渡金額/決済損益],_SBI[決済日],DATE(デイトレ集計2023!$B$1,デイトレ集計2023!K$1,デイトレ集計2023!$A20),_SBI[取引],"信用返済*"))</f>
        <v>0</v>
      </c>
      <c r="L20" s="18"/>
      <c r="M20" s="26"/>
      <c r="N20" s="23">
        <f ca="1">IF(OR(MONTH(DATE($B$1,N$1,$A20))&lt;&gt;N$1,_xlfn.XLOOKUP(DATE($B$1,N$1,$A20),_syukujitsu[国民の祝日・休日月日],_syukujitsu[国民の祝日・休日名称],"XXX",0,1)&lt;&gt;"XXX",WEEKDAY(DATE($B$1,N$1,$A20),2)&gt;5,_xlfn.XLOOKUP(DATE($B$1,N$1,$A20),_休業日[休場日],_休業日[名称],"XXX",0,1)&lt;&gt;"XXX"),"",SUMIFS(_SBI[受渡金額/決済損益],_SBI[決済日],DATE(デイトレ集計2023!$B$1,デイトレ集計2023!N$1,デイトレ集計2023!$A20),_SBI[取引],"信用返済*"))</f>
        <v>0</v>
      </c>
      <c r="O20" s="18"/>
      <c r="P20" s="26"/>
      <c r="Q20" s="23" t="str">
        <f ca="1">IF(OR(MONTH(DATE($B$1,Q$1,$A20))&lt;&gt;Q$1,_xlfn.XLOOKUP(DATE($B$1,Q$1,$A20),_syukujitsu[国民の祝日・休日月日],_syukujitsu[国民の祝日・休日名称],"XXX",0,1)&lt;&gt;"XXX",WEEKDAY(DATE($B$1,Q$1,$A20),2)&gt;5,_xlfn.XLOOKUP(DATE($B$1,Q$1,$A20),_休業日[休場日],_休業日[名称],"XXX",0,1)&lt;&gt;"XXX"),"",SUMIFS(_SBI[受渡金額/決済損益],_SBI[決済日],DATE(デイトレ集計2023!$B$1,デイトレ集計2023!Q$1,デイトレ集計2023!$A20),_SBI[取引],"信用返済*"))</f>
        <v/>
      </c>
      <c r="R20" s="18"/>
      <c r="S20" s="26"/>
      <c r="T20" s="23" t="str">
        <f ca="1">IF(OR(MONTH(DATE($B$1,T$1,$A20))&lt;&gt;T$1,_xlfn.XLOOKUP(DATE($B$1,T$1,$A20),_syukujitsu[国民の祝日・休日月日],_syukujitsu[国民の祝日・休日名称],"XXX",0,1)&lt;&gt;"XXX",WEEKDAY(DATE($B$1,T$1,$A20),2)&gt;5,_xlfn.XLOOKUP(DATE($B$1,T$1,$A20),_休業日[休場日],_休業日[名称],"XXX",0,1)&lt;&gt;"XXX"),"",SUMIFS(_SBI[受渡金額/決済損益],_SBI[決済日],DATE(デイトレ集計2023!$B$1,デイトレ集計2023!T$1,デイトレ集計2023!$A20),_SBI[取引],"信用返済*"))</f>
        <v/>
      </c>
      <c r="U20" s="18"/>
      <c r="V20" s="26"/>
      <c r="W20" s="23">
        <f ca="1">IF(OR(MONTH(DATE($B$1,W$1,$A20))&lt;&gt;W$1,_xlfn.XLOOKUP(DATE($B$1,W$1,$A20),_syukujitsu[国民の祝日・休日月日],_syukujitsu[国民の祝日・休日名称],"XXX",0,1)&lt;&gt;"XXX",WEEKDAY(DATE($B$1,W$1,$A20),2)&gt;5,_xlfn.XLOOKUP(DATE($B$1,W$1,$A20),_休業日[休場日],_休業日[名称],"XXX",0,1)&lt;&gt;"XXX"),"",SUMIFS(_SBI[受渡金額/決済損益],_SBI[決済日],DATE(デイトレ集計2023!$B$1,デイトレ集計2023!W$1,デイトレ集計2023!$A20),_SBI[取引],"信用返済*"))</f>
        <v>0</v>
      </c>
      <c r="X20" s="18"/>
      <c r="Y20" s="26"/>
      <c r="Z20" s="23">
        <f ca="1">IF(OR(MONTH(DATE($B$1,Z$1,$A20))&lt;&gt;Z$1,_xlfn.XLOOKUP(DATE($B$1,Z$1,$A20),_syukujitsu[国民の祝日・休日月日],_syukujitsu[国民の祝日・休日名称],"XXX",0,1)&lt;&gt;"XXX",WEEKDAY(DATE($B$1,Z$1,$A20),2)&gt;5,_xlfn.XLOOKUP(DATE($B$1,Z$1,$A20),_休業日[休場日],_休業日[名称],"XXX",0,1)&lt;&gt;"XXX"),"",SUMIFS(_SBI[受渡金額/決済損益],_SBI[決済日],DATE(デイトレ集計2023!$B$1,デイトレ集計2023!Z$1,デイトレ集計2023!$A20),_SBI[取引],"信用返済*"))</f>
        <v>0</v>
      </c>
      <c r="AA20" s="18"/>
      <c r="AB20" s="26"/>
      <c r="AC20" s="23" t="str">
        <f ca="1">IF(OR(MONTH(DATE($B$1,AC$1,$A20))&lt;&gt;AC$1,_xlfn.XLOOKUP(DATE($B$1,AC$1,$A20),_syukujitsu[国民の祝日・休日月日],_syukujitsu[国民の祝日・休日名称],"XXX",0,1)&lt;&gt;"XXX",WEEKDAY(DATE($B$1,AC$1,$A20),2)&gt;5,_xlfn.XLOOKUP(DATE($B$1,AC$1,$A20),_休業日[休場日],_休業日[名称],"XXX",0,1)&lt;&gt;"XXX"),"",SUMIFS(_SBI[受渡金額/決済損益],_SBI[決済日],DATE(デイトレ集計2023!$B$1,デイトレ集計2023!AC$1,デイトレ集計2023!$A20),_SBI[取引],"信用返済*"))</f>
        <v/>
      </c>
      <c r="AD20" s="18"/>
      <c r="AE20" s="26"/>
      <c r="AF20" s="23">
        <f ca="1">IF(OR(MONTH(DATE($B$1,AF$1,$A20))&lt;&gt;AF$1,_xlfn.XLOOKUP(DATE($B$1,AF$1,$A20),_syukujitsu[国民の祝日・休日月日],_syukujitsu[国民の祝日・休日名称],"XXX",0,1)&lt;&gt;"XXX",WEEKDAY(DATE($B$1,AF$1,$A20),2)&gt;5,_xlfn.XLOOKUP(DATE($B$1,AF$1,$A20),_休業日[休場日],_休業日[名称],"XXX",0,1)&lt;&gt;"XXX"),"",SUMIFS(_SBI[受渡金額/決済損益],_SBI[決済日],DATE(デイトレ集計2023!$B$1,デイトレ集計2023!AF$1,デイトレ集計2023!$A20),_SBI[取引],"信用返済*"))</f>
        <v>0</v>
      </c>
      <c r="AG20" s="18"/>
      <c r="AH20" s="26"/>
      <c r="AI20" s="23" t="str">
        <f ca="1">IF(OR(MONTH(DATE($B$1,AI$1,$A20))&lt;&gt;AI$1,_xlfn.XLOOKUP(DATE($B$1,AI$1,$A20),_syukujitsu[国民の祝日・休日月日],_syukujitsu[国民の祝日・休日名称],"XXX",0,1)&lt;&gt;"XXX",WEEKDAY(DATE($B$1,AI$1,$A20),2)&gt;5,_xlfn.XLOOKUP(DATE($B$1,AI$1,$A20),_休業日[休場日],_休業日[名称],"XXX",0,1)&lt;&gt;"XXX"),"",SUMIFS(_SBI[受渡金額/決済損益],_SBI[決済日],DATE(デイトレ集計2023!$B$1,デイトレ集計2023!AI$1,デイトレ集計2023!$A20),_SBI[取引],"信用返済*"))</f>
        <v/>
      </c>
      <c r="AJ20" s="18"/>
      <c r="AK20" s="26"/>
      <c r="AL20" s="26" t="str">
        <f ca="1">IF(OR(MONTH(DATE($B$1,AL$1,$A20))&lt;&gt;AL$1,_xlfn.XLOOKUP(DATE($B$1,AL$1,$A20),_syukujitsu[国民の祝日・休日月日],_syukujitsu[国民の祝日・休日名称],"XXX",0,1)&lt;&gt;"XXX",WEEKDAY(DATE($B$1,AL$1,$A20),2)&gt;5,_xlfn.XLOOKUP(DATE($B$1,AL$1,$A20),_休業日[休場日],_休業日[名称],"XXX",0,1)&lt;&gt;"XXX"),"",SUMIFS(_SBI[受渡金額/決済損益],_SBI[決済日],DATE(デイトレ集計2023!$B$1,デイトレ集計2023!AL$1,デイトレ集計2023!$A20),_SBI[取引],"信用返済*"))</f>
        <v/>
      </c>
      <c r="AN20" s="22">
        <f t="shared" ca="1" si="20"/>
        <v>0</v>
      </c>
      <c r="AO20" s="22">
        <f t="shared" ca="1" si="21"/>
        <v>2150000</v>
      </c>
      <c r="AP20" s="22">
        <f t="shared" ca="1" si="22"/>
        <v>2150000</v>
      </c>
      <c r="AQ20" s="22">
        <f t="shared" ca="1" si="23"/>
        <v>2150000</v>
      </c>
      <c r="AR20" s="22">
        <f t="shared" ca="1" si="24"/>
        <v>2150000</v>
      </c>
      <c r="AS20" s="22">
        <f t="shared" ca="1" si="25"/>
        <v>2150000</v>
      </c>
      <c r="AT20" s="22">
        <f t="shared" ca="1" si="26"/>
        <v>2150000</v>
      </c>
      <c r="AU20" s="22">
        <f t="shared" ref="AU20:AU48" ca="1" si="32">AU19+IF(Z20="",0,Z20)</f>
        <v>2150000</v>
      </c>
      <c r="AV20" s="22">
        <f t="shared" ca="1" si="27"/>
        <v>2150000</v>
      </c>
      <c r="AW20" s="22">
        <f t="shared" ca="1" si="28"/>
        <v>2150000</v>
      </c>
      <c r="AX20" s="22">
        <f t="shared" ca="1" si="29"/>
        <v>2150000</v>
      </c>
      <c r="AY20" s="22">
        <f t="shared" ca="1" si="30"/>
        <v>2150000</v>
      </c>
      <c r="BA20" s="22">
        <f ca="1">BA19+IF(E20="",0,E20)</f>
        <v>0</v>
      </c>
      <c r="BB20" s="22">
        <f t="shared" ref="BB20:BB48" ca="1" si="33">BB19+IF(H20="",0,H20)</f>
        <v>0</v>
      </c>
      <c r="BC20" s="22">
        <f t="shared" ref="BC20:BC48" ca="1" si="34">BC19+IF(K20="",0,K20)</f>
        <v>0</v>
      </c>
      <c r="BD20" s="22">
        <f t="shared" ref="BD20:BD48" ca="1" si="35">BD19+IF(N20="",0,N20)</f>
        <v>0</v>
      </c>
      <c r="BE20" s="22">
        <f t="shared" ref="BE20:BE48" ca="1" si="36">BE19+IF(Q20="",0,Q20)</f>
        <v>0</v>
      </c>
      <c r="BF20" s="22">
        <f t="shared" ref="BF20:BF48" ca="1" si="37">BF19+IF(T20="",0,T20)</f>
        <v>0</v>
      </c>
      <c r="BG20" s="22">
        <f t="shared" ref="BG20:BG48" ca="1" si="38">BG19+IF(W20="",0,W20)</f>
        <v>0</v>
      </c>
      <c r="BH20" s="22">
        <f t="shared" ref="BH20:BH48" ca="1" si="39">BH19+IF(Z20="",0,Z20)</f>
        <v>0</v>
      </c>
      <c r="BI20" s="22">
        <f t="shared" ref="BI20:BI48" ca="1" si="40">BI19+IF(AC20="",0,AC20)</f>
        <v>0</v>
      </c>
      <c r="BJ20" s="22">
        <f t="shared" ref="BJ20:BJ48" ca="1" si="41">BJ19+IF(AF20="",0,AF20)</f>
        <v>0</v>
      </c>
      <c r="BK20" s="22">
        <f t="shared" ref="BK20:BK48" ca="1" si="42">BK19+IF(AI20="",0,AI20)</f>
        <v>0</v>
      </c>
      <c r="BL20" s="22">
        <f t="shared" ca="1" si="31"/>
        <v>0</v>
      </c>
      <c r="BN20" s="22" t="str" cm="1">
        <f t="array" aca="1" ref="BN20" ca="1">IF(INDEX($A$1:$AL$48,ROW(),BN$16)&gt;0,INDEX($A$1:$AL$48,ROW(),BN$16),"")</f>
        <v/>
      </c>
      <c r="BO20" s="22" t="str" cm="1">
        <f t="array" aca="1" ref="BO20" ca="1">IF(INDEX($A$1:$AL$48,ROW(),BO$16)&gt;0,INDEX($A$1:$AL$48,ROW(),BO$16),"")</f>
        <v/>
      </c>
      <c r="BP20" s="22" t="str" cm="1">
        <f t="array" aca="1" ref="BP20" ca="1">IF(INDEX($A$1:$AL$48,ROW(),BP$16)&gt;0,INDEX($A$1:$AL$48,ROW(),BP$16),"")</f>
        <v/>
      </c>
      <c r="BQ20" s="22" t="str" cm="1">
        <f t="array" aca="1" ref="BQ20" ca="1">IF(INDEX($A$1:$AL$48,ROW(),BQ$16)&gt;0,INDEX($A$1:$AL$48,ROW(),BQ$16),"")</f>
        <v/>
      </c>
      <c r="BR20" s="22" t="str" cm="1">
        <f t="array" aca="1" ref="BR20" ca="1">IF(INDEX($A$1:$AL$48,ROW(),BR$16)&gt;0,INDEX($A$1:$AL$48,ROW(),BR$16),"")</f>
        <v/>
      </c>
      <c r="BS20" s="22" t="str" cm="1">
        <f t="array" aca="1" ref="BS20" ca="1">IF(INDEX($A$1:$AL$48,ROW(),BS$16)&gt;0,INDEX($A$1:$AL$48,ROW(),BS$16),"")</f>
        <v/>
      </c>
      <c r="BT20" s="22" t="str" cm="1">
        <f t="array" aca="1" ref="BT20" ca="1">IF(INDEX($A$1:$AL$48,ROW(),BT$16)&gt;0,INDEX($A$1:$AL$48,ROW(),BT$16),"")</f>
        <v/>
      </c>
      <c r="BU20" s="22" t="str" cm="1">
        <f t="array" aca="1" ref="BU20" ca="1">IF(INDEX($A$1:$AL$48,ROW(),BU$16)&gt;0,INDEX($A$1:$AL$48,ROW(),BU$16),"")</f>
        <v/>
      </c>
      <c r="BV20" s="22" t="str" cm="1">
        <f t="array" aca="1" ref="BV20" ca="1">IF(INDEX($A$1:$AL$48,ROW(),BV$16)&gt;0,INDEX($A$1:$AL$48,ROW(),BV$16),"")</f>
        <v/>
      </c>
      <c r="BW20" s="22" t="str" cm="1">
        <f t="array" aca="1" ref="BW20" ca="1">IF(INDEX($A$1:$AL$48,ROW(),BW$16)&gt;0,INDEX($A$1:$AL$48,ROW(),BW$16),"")</f>
        <v/>
      </c>
      <c r="BX20" s="22" t="str" cm="1">
        <f t="array" aca="1" ref="BX20" ca="1">IF(INDEX($A$1:$AL$48,ROW(),BX$16)&gt;0,INDEX($A$1:$AL$48,ROW(),BX$16),"")</f>
        <v/>
      </c>
      <c r="BY20" s="22" t="str" cm="1">
        <f t="array" aca="1" ref="BY20" ca="1">IF(INDEX($A$1:$AL$48,ROW(),BY$16)&gt;0,INDEX($A$1:$AL$48,ROW(),BY$16),"")</f>
        <v/>
      </c>
      <c r="CA20" s="22" t="str" cm="1">
        <f t="array" aca="1" ref="CA20" ca="1">IF(INDEX($A$1:$AL$48,ROW(),CA$16)&lt;0,INDEX($A$1:$AL$48,ROW(),CA$16),"")</f>
        <v/>
      </c>
      <c r="CB20" s="22" t="str" cm="1">
        <f t="array" aca="1" ref="CB20" ca="1">IF(INDEX($A$1:$AL$48,ROW(),CB$16)&lt;0,INDEX($A$1:$AL$48,ROW(),CB$16),"")</f>
        <v/>
      </c>
      <c r="CC20" s="22" t="str" cm="1">
        <f t="array" aca="1" ref="CC20" ca="1">IF(INDEX($A$1:$AL$48,ROW(),CC$16)&lt;0,INDEX($A$1:$AL$48,ROW(),CC$16),"")</f>
        <v/>
      </c>
      <c r="CD20" s="22" t="str" cm="1">
        <f t="array" aca="1" ref="CD20" ca="1">IF(INDEX($A$1:$AL$48,ROW(),CD$16)&lt;0,INDEX($A$1:$AL$48,ROW(),CD$16),"")</f>
        <v/>
      </c>
      <c r="CE20" s="22" t="str" cm="1">
        <f t="array" aca="1" ref="CE20" ca="1">IF(INDEX($A$1:$AL$48,ROW(),CE$16)&lt;0,INDEX($A$1:$AL$48,ROW(),CE$16),"")</f>
        <v/>
      </c>
      <c r="CF20" s="22" t="str" cm="1">
        <f t="array" aca="1" ref="CF20" ca="1">IF(INDEX($A$1:$AL$48,ROW(),CF$16)&lt;0,INDEX($A$1:$AL$48,ROW(),CF$16),"")</f>
        <v/>
      </c>
      <c r="CG20" s="22" t="str" cm="1">
        <f t="array" aca="1" ref="CG20" ca="1">IF(INDEX($A$1:$AL$48,ROW(),CG$16)&lt;0,INDEX($A$1:$AL$48,ROW(),CG$16),"")</f>
        <v/>
      </c>
      <c r="CH20" s="22" t="str" cm="1">
        <f t="array" aca="1" ref="CH20" ca="1">IF(INDEX($A$1:$AL$48,ROW(),CH$16)&lt;0,INDEX($A$1:$AL$48,ROW(),CH$16),"")</f>
        <v/>
      </c>
      <c r="CI20" s="22" t="str" cm="1">
        <f t="array" aca="1" ref="CI20" ca="1">IF(INDEX($A$1:$AL$48,ROW(),CI$16)&lt;0,INDEX($A$1:$AL$48,ROW(),CI$16),"")</f>
        <v/>
      </c>
      <c r="CJ20" s="22" t="str" cm="1">
        <f t="array" aca="1" ref="CJ20" ca="1">IF(INDEX($A$1:$AL$48,ROW(),CJ$16)&lt;0,INDEX($A$1:$AL$48,ROW(),CJ$16),"")</f>
        <v/>
      </c>
      <c r="CK20" s="22" t="str" cm="1">
        <f t="array" aca="1" ref="CK20" ca="1">IF(INDEX($A$1:$AL$48,ROW(),CK$16)&lt;0,INDEX($A$1:$AL$48,ROW(),CK$16),"")</f>
        <v/>
      </c>
      <c r="CL20" s="22" t="str" cm="1">
        <f t="array" aca="1" ref="CL20" ca="1">IF(INDEX($A$1:$AL$48,ROW(),CL$16)&lt;0,INDEX($A$1:$AL$48,ROW(),CL$16),"")</f>
        <v/>
      </c>
    </row>
    <row r="21" spans="1:90" s="2" customFormat="1" ht="15.75" x14ac:dyDescent="0.4">
      <c r="A21" s="5">
        <v>4</v>
      </c>
      <c r="B21" s="17">
        <f t="shared" ca="1" si="17"/>
        <v>2150000</v>
      </c>
      <c r="C21" s="18"/>
      <c r="D21" s="26"/>
      <c r="E21" s="23">
        <f ca="1">IF(OR(MONTH(DATE($B$1,E$1,$A21))&lt;&gt;E$1,_xlfn.XLOOKUP(DATE($B$1,E$1,$A21),_syukujitsu[国民の祝日・休日月日],_syukujitsu[国民の祝日・休日名称],"XXX",0,1)&lt;&gt;"XXX",WEEKDAY(DATE($B$1,E$1,$A21),2)&gt;5,_xlfn.XLOOKUP(DATE($B$1,E$1,$A21),_休業日[休場日],_休業日[名称],"XXX",0,1)&lt;&gt;"XXX"),"",SUMIFS(_SBI[受渡金額/決済損益],_SBI[決済日],DATE(デイトレ集計2023!$B$1,デイトレ集計2023!E$1,デイトレ集計2023!$A21),_SBI[取引],"信用返済*"))</f>
        <v>2150000</v>
      </c>
      <c r="F21" s="18"/>
      <c r="G21" s="26"/>
      <c r="H21" s="23" t="str">
        <f ca="1">IF(OR(MONTH(DATE($B$1,H$1,$A21))&lt;&gt;H$1,_xlfn.XLOOKUP(DATE($B$1,H$1,$A21),_syukujitsu[国民の祝日・休日月日],_syukujitsu[国民の祝日・休日名称],"XXX",0,1)&lt;&gt;"XXX",WEEKDAY(DATE($B$1,H$1,$A21),2)&gt;5,_xlfn.XLOOKUP(DATE($B$1,H$1,$A21),_休業日[休場日],_休業日[名称],"XXX",0,1)&lt;&gt;"XXX"),"",SUMIFS(_SBI[受渡金額/決済損益],_SBI[決済日],DATE(デイトレ集計2023!$B$1,デイトレ集計2023!H$1,デイトレ集計2023!$A21),_SBI[取引],"信用返済*"))</f>
        <v/>
      </c>
      <c r="I21" s="18"/>
      <c r="J21" s="26"/>
      <c r="K21" s="23" t="str">
        <f ca="1">IF(OR(MONTH(DATE($B$1,K$1,$A21))&lt;&gt;K$1,_xlfn.XLOOKUP(DATE($B$1,K$1,$A21),_syukujitsu[国民の祝日・休日月日],_syukujitsu[国民の祝日・休日名称],"XXX",0,1)&lt;&gt;"XXX",WEEKDAY(DATE($B$1,K$1,$A21),2)&gt;5,_xlfn.XLOOKUP(DATE($B$1,K$1,$A21),_休業日[休場日],_休業日[名称],"XXX",0,1)&lt;&gt;"XXX"),"",SUMIFS(_SBI[受渡金額/決済損益],_SBI[決済日],DATE(デイトレ集計2023!$B$1,デイトレ集計2023!K$1,デイトレ集計2023!$A21),_SBI[取引],"信用返済*"))</f>
        <v/>
      </c>
      <c r="L21" s="18"/>
      <c r="M21" s="26"/>
      <c r="N21" s="23">
        <f ca="1">IF(OR(MONTH(DATE($B$1,N$1,$A21))&lt;&gt;N$1,_xlfn.XLOOKUP(DATE($B$1,N$1,$A21),_syukujitsu[国民の祝日・休日月日],_syukujitsu[国民の祝日・休日名称],"XXX",0,1)&lt;&gt;"XXX",WEEKDAY(DATE($B$1,N$1,$A21),2)&gt;5,_xlfn.XLOOKUP(DATE($B$1,N$1,$A21),_休業日[休場日],_休業日[名称],"XXX",0,1)&lt;&gt;"XXX"),"",SUMIFS(_SBI[受渡金額/決済損益],_SBI[決済日],DATE(デイトレ集計2023!$B$1,デイトレ集計2023!N$1,デイトレ集計2023!$A21),_SBI[取引],"信用返済*"))</f>
        <v>0</v>
      </c>
      <c r="O21" s="18"/>
      <c r="P21" s="26"/>
      <c r="Q21" s="23" t="str">
        <f ca="1">IF(OR(MONTH(DATE($B$1,Q$1,$A21))&lt;&gt;Q$1,_xlfn.XLOOKUP(DATE($B$1,Q$1,$A21),_syukujitsu[国民の祝日・休日月日],_syukujitsu[国民の祝日・休日名称],"XXX",0,1)&lt;&gt;"XXX",WEEKDAY(DATE($B$1,Q$1,$A21),2)&gt;5,_xlfn.XLOOKUP(DATE($B$1,Q$1,$A21),_休業日[休場日],_休業日[名称],"XXX",0,1)&lt;&gt;"XXX"),"",SUMIFS(_SBI[受渡金額/決済損益],_SBI[決済日],DATE(デイトレ集計2023!$B$1,デイトレ集計2023!Q$1,デイトレ集計2023!$A21),_SBI[取引],"信用返済*"))</f>
        <v/>
      </c>
      <c r="R21" s="18"/>
      <c r="S21" s="26"/>
      <c r="T21" s="23" t="str">
        <f ca="1">IF(OR(MONTH(DATE($B$1,T$1,$A21))&lt;&gt;T$1,_xlfn.XLOOKUP(DATE($B$1,T$1,$A21),_syukujitsu[国民の祝日・休日月日],_syukujitsu[国民の祝日・休日名称],"XXX",0,1)&lt;&gt;"XXX",WEEKDAY(DATE($B$1,T$1,$A21),2)&gt;5,_xlfn.XLOOKUP(DATE($B$1,T$1,$A21),_休業日[休場日],_休業日[名称],"XXX",0,1)&lt;&gt;"XXX"),"",SUMIFS(_SBI[受渡金額/決済損益],_SBI[決済日],DATE(デイトレ集計2023!$B$1,デイトレ集計2023!T$1,デイトレ集計2023!$A21),_SBI[取引],"信用返済*"))</f>
        <v/>
      </c>
      <c r="U21" s="18"/>
      <c r="V21" s="26"/>
      <c r="W21" s="23">
        <f ca="1">IF(OR(MONTH(DATE($B$1,W$1,$A21))&lt;&gt;W$1,_xlfn.XLOOKUP(DATE($B$1,W$1,$A21),_syukujitsu[国民の祝日・休日月日],_syukujitsu[国民の祝日・休日名称],"XXX",0,1)&lt;&gt;"XXX",WEEKDAY(DATE($B$1,W$1,$A21),2)&gt;5,_xlfn.XLOOKUP(DATE($B$1,W$1,$A21),_休業日[休場日],_休業日[名称],"XXX",0,1)&lt;&gt;"XXX"),"",SUMIFS(_SBI[受渡金額/決済損益],_SBI[決済日],DATE(デイトレ集計2023!$B$1,デイトレ集計2023!W$1,デイトレ集計2023!$A21),_SBI[取引],"信用返済*"))</f>
        <v>0</v>
      </c>
      <c r="X21" s="18"/>
      <c r="Y21" s="26"/>
      <c r="Z21" s="23">
        <f ca="1">IF(OR(MONTH(DATE($B$1,Z$1,$A21))&lt;&gt;Z$1,_xlfn.XLOOKUP(DATE($B$1,Z$1,$A21),_syukujitsu[国民の祝日・休日月日],_syukujitsu[国民の祝日・休日名称],"XXX",0,1)&lt;&gt;"XXX",WEEKDAY(DATE($B$1,Z$1,$A21),2)&gt;5,_xlfn.XLOOKUP(DATE($B$1,Z$1,$A21),_休業日[休場日],_休業日[名称],"XXX",0,1)&lt;&gt;"XXX"),"",SUMIFS(_SBI[受渡金額/決済損益],_SBI[決済日],DATE(デイトレ集計2023!$B$1,デイトレ集計2023!Z$1,デイトレ集計2023!$A21),_SBI[取引],"信用返済*"))</f>
        <v>0</v>
      </c>
      <c r="AA21" s="18"/>
      <c r="AB21" s="26"/>
      <c r="AC21" s="23">
        <f ca="1">IF(OR(MONTH(DATE($B$1,AC$1,$A21))&lt;&gt;AC$1,_xlfn.XLOOKUP(DATE($B$1,AC$1,$A21),_syukujitsu[国民の祝日・休日月日],_syukujitsu[国民の祝日・休日名称],"XXX",0,1)&lt;&gt;"XXX",WEEKDAY(DATE($B$1,AC$1,$A21),2)&gt;5,_xlfn.XLOOKUP(DATE($B$1,AC$1,$A21),_休業日[休場日],_休業日[名称],"XXX",0,1)&lt;&gt;"XXX"),"",SUMIFS(_SBI[受渡金額/決済損益],_SBI[決済日],DATE(デイトレ集計2023!$B$1,デイトレ集計2023!AC$1,デイトレ集計2023!$A21),_SBI[取引],"信用返済*"))</f>
        <v>0</v>
      </c>
      <c r="AD21" s="18"/>
      <c r="AE21" s="26"/>
      <c r="AF21" s="23">
        <f ca="1">IF(OR(MONTH(DATE($B$1,AF$1,$A21))&lt;&gt;AF$1,_xlfn.XLOOKUP(DATE($B$1,AF$1,$A21),_syukujitsu[国民の祝日・休日月日],_syukujitsu[国民の祝日・休日名称],"XXX",0,1)&lt;&gt;"XXX",WEEKDAY(DATE($B$1,AF$1,$A21),2)&gt;5,_xlfn.XLOOKUP(DATE($B$1,AF$1,$A21),_休業日[休場日],_休業日[名称],"XXX",0,1)&lt;&gt;"XXX"),"",SUMIFS(_SBI[受渡金額/決済損益],_SBI[決済日],DATE(デイトレ集計2023!$B$1,デイトレ集計2023!AF$1,デイトレ集計2023!$A21),_SBI[取引],"信用返済*"))</f>
        <v>0</v>
      </c>
      <c r="AG21" s="18"/>
      <c r="AH21" s="26"/>
      <c r="AI21" s="23" t="str">
        <f ca="1">IF(OR(MONTH(DATE($B$1,AI$1,$A21))&lt;&gt;AI$1,_xlfn.XLOOKUP(DATE($B$1,AI$1,$A21),_syukujitsu[国民の祝日・休日月日],_syukujitsu[国民の祝日・休日名称],"XXX",0,1)&lt;&gt;"XXX",WEEKDAY(DATE($B$1,AI$1,$A21),2)&gt;5,_xlfn.XLOOKUP(DATE($B$1,AI$1,$A21),_休業日[休場日],_休業日[名称],"XXX",0,1)&lt;&gt;"XXX"),"",SUMIFS(_SBI[受渡金額/決済損益],_SBI[決済日],DATE(デイトレ集計2023!$B$1,デイトレ集計2023!AI$1,デイトレ集計2023!$A21),_SBI[取引],"信用返済*"))</f>
        <v/>
      </c>
      <c r="AJ21" s="18"/>
      <c r="AK21" s="26"/>
      <c r="AL21" s="26">
        <f ca="1">IF(OR(MONTH(DATE($B$1,AL$1,$A21))&lt;&gt;AL$1,_xlfn.XLOOKUP(DATE($B$1,AL$1,$A21),_syukujitsu[国民の祝日・休日月日],_syukujitsu[国民の祝日・休日名称],"XXX",0,1)&lt;&gt;"XXX",WEEKDAY(DATE($B$1,AL$1,$A21),2)&gt;5,_xlfn.XLOOKUP(DATE($B$1,AL$1,$A21),_休業日[休場日],_休業日[名称],"XXX",0,1)&lt;&gt;"XXX"),"",SUMIFS(_SBI[受渡金額/決済損益],_SBI[決済日],DATE(デイトレ集計2023!$B$1,デイトレ集計2023!AL$1,デイトレ集計2023!$A21),_SBI[取引],"信用返済*"))</f>
        <v>0</v>
      </c>
      <c r="AN21" s="22">
        <f t="shared" ca="1" si="20"/>
        <v>2150000</v>
      </c>
      <c r="AO21" s="22">
        <f t="shared" ca="1" si="21"/>
        <v>2150000</v>
      </c>
      <c r="AP21" s="22">
        <f t="shared" ca="1" si="22"/>
        <v>2150000</v>
      </c>
      <c r="AQ21" s="22">
        <f t="shared" ca="1" si="23"/>
        <v>2150000</v>
      </c>
      <c r="AR21" s="22">
        <f t="shared" ca="1" si="24"/>
        <v>2150000</v>
      </c>
      <c r="AS21" s="22">
        <f t="shared" ca="1" si="25"/>
        <v>2150000</v>
      </c>
      <c r="AT21" s="22">
        <f t="shared" ca="1" si="26"/>
        <v>2150000</v>
      </c>
      <c r="AU21" s="22">
        <f t="shared" ca="1" si="32"/>
        <v>2150000</v>
      </c>
      <c r="AV21" s="22">
        <f t="shared" ca="1" si="27"/>
        <v>2150000</v>
      </c>
      <c r="AW21" s="22">
        <f t="shared" ca="1" si="28"/>
        <v>2150000</v>
      </c>
      <c r="AX21" s="22">
        <f t="shared" ca="1" si="29"/>
        <v>2150000</v>
      </c>
      <c r="AY21" s="22">
        <f t="shared" ca="1" si="30"/>
        <v>2150000</v>
      </c>
      <c r="BA21" s="22">
        <f t="shared" ref="BA21:BA48" ca="1" si="43">BA20+IF(E21="",0,E21)</f>
        <v>2150000</v>
      </c>
      <c r="BB21" s="22">
        <f t="shared" ca="1" si="33"/>
        <v>0</v>
      </c>
      <c r="BC21" s="22">
        <f t="shared" ca="1" si="34"/>
        <v>0</v>
      </c>
      <c r="BD21" s="22">
        <f t="shared" ca="1" si="35"/>
        <v>0</v>
      </c>
      <c r="BE21" s="22">
        <f t="shared" ca="1" si="36"/>
        <v>0</v>
      </c>
      <c r="BF21" s="22">
        <f t="shared" ca="1" si="37"/>
        <v>0</v>
      </c>
      <c r="BG21" s="22">
        <f t="shared" ca="1" si="38"/>
        <v>0</v>
      </c>
      <c r="BH21" s="22">
        <f t="shared" ca="1" si="39"/>
        <v>0</v>
      </c>
      <c r="BI21" s="22">
        <f t="shared" ca="1" si="40"/>
        <v>0</v>
      </c>
      <c r="BJ21" s="22">
        <f t="shared" ca="1" si="41"/>
        <v>0</v>
      </c>
      <c r="BK21" s="22">
        <f t="shared" ca="1" si="42"/>
        <v>0</v>
      </c>
      <c r="BL21" s="22">
        <f t="shared" ca="1" si="31"/>
        <v>0</v>
      </c>
      <c r="BN21" s="22" cm="1">
        <f t="array" aca="1" ref="BN21" ca="1">IF(INDEX($A$1:$AL$48,ROW(),BN$16)&gt;0,INDEX($A$1:$AL$48,ROW(),BN$16),"")</f>
        <v>2150000</v>
      </c>
      <c r="BO21" s="22" t="str" cm="1">
        <f t="array" aca="1" ref="BO21" ca="1">IF(INDEX($A$1:$AL$48,ROW(),BO$16)&gt;0,INDEX($A$1:$AL$48,ROW(),BO$16),"")</f>
        <v/>
      </c>
      <c r="BP21" s="22" t="str" cm="1">
        <f t="array" aca="1" ref="BP21" ca="1">IF(INDEX($A$1:$AL$48,ROW(),BP$16)&gt;0,INDEX($A$1:$AL$48,ROW(),BP$16),"")</f>
        <v/>
      </c>
      <c r="BQ21" s="22" t="str" cm="1">
        <f t="array" aca="1" ref="BQ21" ca="1">IF(INDEX($A$1:$AL$48,ROW(),BQ$16)&gt;0,INDEX($A$1:$AL$48,ROW(),BQ$16),"")</f>
        <v/>
      </c>
      <c r="BR21" s="22" t="str" cm="1">
        <f t="array" aca="1" ref="BR21" ca="1">IF(INDEX($A$1:$AL$48,ROW(),BR$16)&gt;0,INDEX($A$1:$AL$48,ROW(),BR$16),"")</f>
        <v/>
      </c>
      <c r="BS21" s="22" t="str" cm="1">
        <f t="array" aca="1" ref="BS21" ca="1">IF(INDEX($A$1:$AL$48,ROW(),BS$16)&gt;0,INDEX($A$1:$AL$48,ROW(),BS$16),"")</f>
        <v/>
      </c>
      <c r="BT21" s="22" t="str" cm="1">
        <f t="array" aca="1" ref="BT21" ca="1">IF(INDEX($A$1:$AL$48,ROW(),BT$16)&gt;0,INDEX($A$1:$AL$48,ROW(),BT$16),"")</f>
        <v/>
      </c>
      <c r="BU21" s="22" t="str" cm="1">
        <f t="array" aca="1" ref="BU21" ca="1">IF(INDEX($A$1:$AL$48,ROW(),BU$16)&gt;0,INDEX($A$1:$AL$48,ROW(),BU$16),"")</f>
        <v/>
      </c>
      <c r="BV21" s="22" t="str" cm="1">
        <f t="array" aca="1" ref="BV21" ca="1">IF(INDEX($A$1:$AL$48,ROW(),BV$16)&gt;0,INDEX($A$1:$AL$48,ROW(),BV$16),"")</f>
        <v/>
      </c>
      <c r="BW21" s="22" t="str" cm="1">
        <f t="array" aca="1" ref="BW21" ca="1">IF(INDEX($A$1:$AL$48,ROW(),BW$16)&gt;0,INDEX($A$1:$AL$48,ROW(),BW$16),"")</f>
        <v/>
      </c>
      <c r="BX21" s="22" t="str" cm="1">
        <f t="array" aca="1" ref="BX21" ca="1">IF(INDEX($A$1:$AL$48,ROW(),BX$16)&gt;0,INDEX($A$1:$AL$48,ROW(),BX$16),"")</f>
        <v/>
      </c>
      <c r="BY21" s="22" t="str" cm="1">
        <f t="array" aca="1" ref="BY21" ca="1">IF(INDEX($A$1:$AL$48,ROW(),BY$16)&gt;0,INDEX($A$1:$AL$48,ROW(),BY$16),"")</f>
        <v/>
      </c>
      <c r="CA21" s="22" t="str" cm="1">
        <f t="array" aca="1" ref="CA21" ca="1">IF(INDEX($A$1:$AL$48,ROW(),CA$16)&lt;0,INDEX($A$1:$AL$48,ROW(),CA$16),"")</f>
        <v/>
      </c>
      <c r="CB21" s="22" t="str" cm="1">
        <f t="array" aca="1" ref="CB21" ca="1">IF(INDEX($A$1:$AL$48,ROW(),CB$16)&lt;0,INDEX($A$1:$AL$48,ROW(),CB$16),"")</f>
        <v/>
      </c>
      <c r="CC21" s="22" t="str" cm="1">
        <f t="array" aca="1" ref="CC21" ca="1">IF(INDEX($A$1:$AL$48,ROW(),CC$16)&lt;0,INDEX($A$1:$AL$48,ROW(),CC$16),"")</f>
        <v/>
      </c>
      <c r="CD21" s="22" t="str" cm="1">
        <f t="array" aca="1" ref="CD21" ca="1">IF(INDEX($A$1:$AL$48,ROW(),CD$16)&lt;0,INDEX($A$1:$AL$48,ROW(),CD$16),"")</f>
        <v/>
      </c>
      <c r="CE21" s="22" t="str" cm="1">
        <f t="array" aca="1" ref="CE21" ca="1">IF(INDEX($A$1:$AL$48,ROW(),CE$16)&lt;0,INDEX($A$1:$AL$48,ROW(),CE$16),"")</f>
        <v/>
      </c>
      <c r="CF21" s="22" t="str" cm="1">
        <f t="array" aca="1" ref="CF21" ca="1">IF(INDEX($A$1:$AL$48,ROW(),CF$16)&lt;0,INDEX($A$1:$AL$48,ROW(),CF$16),"")</f>
        <v/>
      </c>
      <c r="CG21" s="22" t="str" cm="1">
        <f t="array" aca="1" ref="CG21" ca="1">IF(INDEX($A$1:$AL$48,ROW(),CG$16)&lt;0,INDEX($A$1:$AL$48,ROW(),CG$16),"")</f>
        <v/>
      </c>
      <c r="CH21" s="22" t="str" cm="1">
        <f t="array" aca="1" ref="CH21" ca="1">IF(INDEX($A$1:$AL$48,ROW(),CH$16)&lt;0,INDEX($A$1:$AL$48,ROW(),CH$16),"")</f>
        <v/>
      </c>
      <c r="CI21" s="22" t="str" cm="1">
        <f t="array" aca="1" ref="CI21" ca="1">IF(INDEX($A$1:$AL$48,ROW(),CI$16)&lt;0,INDEX($A$1:$AL$48,ROW(),CI$16),"")</f>
        <v/>
      </c>
      <c r="CJ21" s="22" t="str" cm="1">
        <f t="array" aca="1" ref="CJ21" ca="1">IF(INDEX($A$1:$AL$48,ROW(),CJ$16)&lt;0,INDEX($A$1:$AL$48,ROW(),CJ$16),"")</f>
        <v/>
      </c>
      <c r="CK21" s="22" t="str" cm="1">
        <f t="array" aca="1" ref="CK21" ca="1">IF(INDEX($A$1:$AL$48,ROW(),CK$16)&lt;0,INDEX($A$1:$AL$48,ROW(),CK$16),"")</f>
        <v/>
      </c>
      <c r="CL21" s="22" t="str" cm="1">
        <f t="array" aca="1" ref="CL21" ca="1">IF(INDEX($A$1:$AL$48,ROW(),CL$16)&lt;0,INDEX($A$1:$AL$48,ROW(),CL$16),"")</f>
        <v/>
      </c>
    </row>
    <row r="22" spans="1:90" s="2" customFormat="1" ht="15.75" x14ac:dyDescent="0.4">
      <c r="A22" s="5">
        <v>5</v>
      </c>
      <c r="B22" s="17">
        <f t="shared" ca="1" si="17"/>
        <v>0</v>
      </c>
      <c r="C22" s="18"/>
      <c r="D22" s="26"/>
      <c r="E22" s="23">
        <f ca="1">IF(OR(MONTH(DATE($B$1,E$1,$A22))&lt;&gt;E$1,_xlfn.XLOOKUP(DATE($B$1,E$1,$A22),_syukujitsu[国民の祝日・休日月日],_syukujitsu[国民の祝日・休日名称],"XXX",0,1)&lt;&gt;"XXX",WEEKDAY(DATE($B$1,E$1,$A22),2)&gt;5,_xlfn.XLOOKUP(DATE($B$1,E$1,$A22),_休業日[休場日],_休業日[名称],"XXX",0,1)&lt;&gt;"XXX"),"",SUMIFS(_SBI[受渡金額/決済損益],_SBI[決済日],DATE(デイトレ集計2023!$B$1,デイトレ集計2023!E$1,デイトレ集計2023!$A22),_SBI[取引],"信用返済*"))</f>
        <v>0</v>
      </c>
      <c r="F22" s="18"/>
      <c r="G22" s="26"/>
      <c r="H22" s="23" t="str">
        <f ca="1">IF(OR(MONTH(DATE($B$1,H$1,$A22))&lt;&gt;H$1,_xlfn.XLOOKUP(DATE($B$1,H$1,$A22),_syukujitsu[国民の祝日・休日月日],_syukujitsu[国民の祝日・休日名称],"XXX",0,1)&lt;&gt;"XXX",WEEKDAY(DATE($B$1,H$1,$A22),2)&gt;5,_xlfn.XLOOKUP(DATE($B$1,H$1,$A22),_休業日[休場日],_休業日[名称],"XXX",0,1)&lt;&gt;"XXX"),"",SUMIFS(_SBI[受渡金額/決済損益],_SBI[決済日],DATE(デイトレ集計2023!$B$1,デイトレ集計2023!H$1,デイトレ集計2023!$A22),_SBI[取引],"信用返済*"))</f>
        <v/>
      </c>
      <c r="I22" s="18"/>
      <c r="J22" s="26"/>
      <c r="K22" s="23" t="str">
        <f ca="1">IF(OR(MONTH(DATE($B$1,K$1,$A22))&lt;&gt;K$1,_xlfn.XLOOKUP(DATE($B$1,K$1,$A22),_syukujitsu[国民の祝日・休日月日],_syukujitsu[国民の祝日・休日名称],"XXX",0,1)&lt;&gt;"XXX",WEEKDAY(DATE($B$1,K$1,$A22),2)&gt;5,_xlfn.XLOOKUP(DATE($B$1,K$1,$A22),_休業日[休場日],_休業日[名称],"XXX",0,1)&lt;&gt;"XXX"),"",SUMIFS(_SBI[受渡金額/決済損益],_SBI[決済日],DATE(デイトレ集計2023!$B$1,デイトレ集計2023!K$1,デイトレ集計2023!$A22),_SBI[取引],"信用返済*"))</f>
        <v/>
      </c>
      <c r="L22" s="18"/>
      <c r="M22" s="26"/>
      <c r="N22" s="23">
        <f ca="1">IF(OR(MONTH(DATE($B$1,N$1,$A22))&lt;&gt;N$1,_xlfn.XLOOKUP(DATE($B$1,N$1,$A22),_syukujitsu[国民の祝日・休日月日],_syukujitsu[国民の祝日・休日名称],"XXX",0,1)&lt;&gt;"XXX",WEEKDAY(DATE($B$1,N$1,$A22),2)&gt;5,_xlfn.XLOOKUP(DATE($B$1,N$1,$A22),_休業日[休場日],_休業日[名称],"XXX",0,1)&lt;&gt;"XXX"),"",SUMIFS(_SBI[受渡金額/決済損益],_SBI[決済日],DATE(デイトレ集計2023!$B$1,デイトレ集計2023!N$1,デイトレ集計2023!$A22),_SBI[取引],"信用返済*"))</f>
        <v>0</v>
      </c>
      <c r="O22" s="18"/>
      <c r="P22" s="26"/>
      <c r="Q22" s="23" t="str">
        <f ca="1">IF(OR(MONTH(DATE($B$1,Q$1,$A22))&lt;&gt;Q$1,_xlfn.XLOOKUP(DATE($B$1,Q$1,$A22),_syukujitsu[国民の祝日・休日月日],_syukujitsu[国民の祝日・休日名称],"XXX",0,1)&lt;&gt;"XXX",WEEKDAY(DATE($B$1,Q$1,$A22),2)&gt;5,_xlfn.XLOOKUP(DATE($B$1,Q$1,$A22),_休業日[休場日],_休業日[名称],"XXX",0,1)&lt;&gt;"XXX"),"",SUMIFS(_SBI[受渡金額/決済損益],_SBI[決済日],DATE(デイトレ集計2023!$B$1,デイトレ集計2023!Q$1,デイトレ集計2023!$A22),_SBI[取引],"信用返済*"))</f>
        <v/>
      </c>
      <c r="R22" s="18"/>
      <c r="S22" s="26"/>
      <c r="T22" s="23">
        <f ca="1">IF(OR(MONTH(DATE($B$1,T$1,$A22))&lt;&gt;T$1,_xlfn.XLOOKUP(DATE($B$1,T$1,$A22),_syukujitsu[国民の祝日・休日月日],_syukujitsu[国民の祝日・休日名称],"XXX",0,1)&lt;&gt;"XXX",WEEKDAY(DATE($B$1,T$1,$A22),2)&gt;5,_xlfn.XLOOKUP(DATE($B$1,T$1,$A22),_休業日[休場日],_休業日[名称],"XXX",0,1)&lt;&gt;"XXX"),"",SUMIFS(_SBI[受渡金額/決済損益],_SBI[決済日],DATE(デイトレ集計2023!$B$1,デイトレ集計2023!T$1,デイトレ集計2023!$A22),_SBI[取引],"信用返済*"))</f>
        <v>0</v>
      </c>
      <c r="U22" s="18"/>
      <c r="V22" s="26"/>
      <c r="W22" s="23">
        <f ca="1">IF(OR(MONTH(DATE($B$1,W$1,$A22))&lt;&gt;W$1,_xlfn.XLOOKUP(DATE($B$1,W$1,$A22),_syukujitsu[国民の祝日・休日月日],_syukujitsu[国民の祝日・休日名称],"XXX",0,1)&lt;&gt;"XXX",WEEKDAY(DATE($B$1,W$1,$A22),2)&gt;5,_xlfn.XLOOKUP(DATE($B$1,W$1,$A22),_休業日[休場日],_休業日[名称],"XXX",0,1)&lt;&gt;"XXX"),"",SUMIFS(_SBI[受渡金額/決済損益],_SBI[決済日],DATE(デイトレ集計2023!$B$1,デイトレ集計2023!W$1,デイトレ集計2023!$A22),_SBI[取引],"信用返済*"))</f>
        <v>0</v>
      </c>
      <c r="X22" s="18"/>
      <c r="Y22" s="26"/>
      <c r="Z22" s="23" t="str">
        <f ca="1">IF(OR(MONTH(DATE($B$1,Z$1,$A22))&lt;&gt;Z$1,_xlfn.XLOOKUP(DATE($B$1,Z$1,$A22),_syukujitsu[国民の祝日・休日月日],_syukujitsu[国民の祝日・休日名称],"XXX",0,1)&lt;&gt;"XXX",WEEKDAY(DATE($B$1,Z$1,$A22),2)&gt;5,_xlfn.XLOOKUP(DATE($B$1,Z$1,$A22),_休業日[休場日],_休業日[名称],"XXX",0,1)&lt;&gt;"XXX"),"",SUMIFS(_SBI[受渡金額/決済損益],_SBI[決済日],DATE(デイトレ集計2023!$B$1,デイトレ集計2023!Z$1,デイトレ集計2023!$A22),_SBI[取引],"信用返済*"))</f>
        <v/>
      </c>
      <c r="AA22" s="18"/>
      <c r="AB22" s="26"/>
      <c r="AC22" s="23">
        <f ca="1">IF(OR(MONTH(DATE($B$1,AC$1,$A22))&lt;&gt;AC$1,_xlfn.XLOOKUP(DATE($B$1,AC$1,$A22),_syukujitsu[国民の祝日・休日月日],_syukujitsu[国民の祝日・休日名称],"XXX",0,1)&lt;&gt;"XXX",WEEKDAY(DATE($B$1,AC$1,$A22),2)&gt;5,_xlfn.XLOOKUP(DATE($B$1,AC$1,$A22),_休業日[休場日],_休業日[名称],"XXX",0,1)&lt;&gt;"XXX"),"",SUMIFS(_SBI[受渡金額/決済損益],_SBI[決済日],DATE(デイトレ集計2023!$B$1,デイトレ集計2023!AC$1,デイトレ集計2023!$A22),_SBI[取引],"信用返済*"))</f>
        <v>0</v>
      </c>
      <c r="AD22" s="18"/>
      <c r="AE22" s="26"/>
      <c r="AF22" s="23">
        <f ca="1">IF(OR(MONTH(DATE($B$1,AF$1,$A22))&lt;&gt;AF$1,_xlfn.XLOOKUP(DATE($B$1,AF$1,$A22),_syukujitsu[国民の祝日・休日月日],_syukujitsu[国民の祝日・休日名称],"XXX",0,1)&lt;&gt;"XXX",WEEKDAY(DATE($B$1,AF$1,$A22),2)&gt;5,_xlfn.XLOOKUP(DATE($B$1,AF$1,$A22),_休業日[休場日],_休業日[名称],"XXX",0,1)&lt;&gt;"XXX"),"",SUMIFS(_SBI[受渡金額/決済損益],_SBI[決済日],DATE(デイトレ集計2023!$B$1,デイトレ集計2023!AF$1,デイトレ集計2023!$A22),_SBI[取引],"信用返済*"))</f>
        <v>0</v>
      </c>
      <c r="AG22" s="18"/>
      <c r="AH22" s="26"/>
      <c r="AI22" s="23" t="str">
        <f ca="1">IF(OR(MONTH(DATE($B$1,AI$1,$A22))&lt;&gt;AI$1,_xlfn.XLOOKUP(DATE($B$1,AI$1,$A22),_syukujitsu[国民の祝日・休日月日],_syukujitsu[国民の祝日・休日名称],"XXX",0,1)&lt;&gt;"XXX",WEEKDAY(DATE($B$1,AI$1,$A22),2)&gt;5,_xlfn.XLOOKUP(DATE($B$1,AI$1,$A22),_休業日[休場日],_休業日[名称],"XXX",0,1)&lt;&gt;"XXX"),"",SUMIFS(_SBI[受渡金額/決済損益],_SBI[決済日],DATE(デイトレ集計2023!$B$1,デイトレ集計2023!AI$1,デイトレ集計2023!$A22),_SBI[取引],"信用返済*"))</f>
        <v/>
      </c>
      <c r="AJ22" s="18"/>
      <c r="AK22" s="26"/>
      <c r="AL22" s="26">
        <f ca="1">IF(OR(MONTH(DATE($B$1,AL$1,$A22))&lt;&gt;AL$1,_xlfn.XLOOKUP(DATE($B$1,AL$1,$A22),_syukujitsu[国民の祝日・休日月日],_syukujitsu[国民の祝日・休日名称],"XXX",0,1)&lt;&gt;"XXX",WEEKDAY(DATE($B$1,AL$1,$A22),2)&gt;5,_xlfn.XLOOKUP(DATE($B$1,AL$1,$A22),_休業日[休場日],_休業日[名称],"XXX",0,1)&lt;&gt;"XXX"),"",SUMIFS(_SBI[受渡金額/決済損益],_SBI[決済日],DATE(デイトレ集計2023!$B$1,デイトレ集計2023!AL$1,デイトレ集計2023!$A22),_SBI[取引],"信用返済*"))</f>
        <v>0</v>
      </c>
      <c r="AN22" s="22">
        <f t="shared" ca="1" si="20"/>
        <v>2150000</v>
      </c>
      <c r="AO22" s="22">
        <f t="shared" ca="1" si="21"/>
        <v>2150000</v>
      </c>
      <c r="AP22" s="22">
        <f t="shared" ca="1" si="22"/>
        <v>2150000</v>
      </c>
      <c r="AQ22" s="22">
        <f t="shared" ca="1" si="23"/>
        <v>2150000</v>
      </c>
      <c r="AR22" s="22">
        <f t="shared" ca="1" si="24"/>
        <v>2150000</v>
      </c>
      <c r="AS22" s="22">
        <f t="shared" ca="1" si="25"/>
        <v>2150000</v>
      </c>
      <c r="AT22" s="22">
        <f t="shared" ca="1" si="26"/>
        <v>2150000</v>
      </c>
      <c r="AU22" s="22">
        <f t="shared" ca="1" si="32"/>
        <v>2150000</v>
      </c>
      <c r="AV22" s="22">
        <f t="shared" ca="1" si="27"/>
        <v>2150000</v>
      </c>
      <c r="AW22" s="22">
        <f t="shared" ca="1" si="28"/>
        <v>2150000</v>
      </c>
      <c r="AX22" s="22">
        <f t="shared" ca="1" si="29"/>
        <v>2150000</v>
      </c>
      <c r="AY22" s="22">
        <f t="shared" ca="1" si="30"/>
        <v>2150000</v>
      </c>
      <c r="BA22" s="22">
        <f t="shared" ca="1" si="43"/>
        <v>2150000</v>
      </c>
      <c r="BB22" s="22">
        <f t="shared" ca="1" si="33"/>
        <v>0</v>
      </c>
      <c r="BC22" s="22">
        <f t="shared" ca="1" si="34"/>
        <v>0</v>
      </c>
      <c r="BD22" s="22">
        <f t="shared" ca="1" si="35"/>
        <v>0</v>
      </c>
      <c r="BE22" s="22">
        <f t="shared" ca="1" si="36"/>
        <v>0</v>
      </c>
      <c r="BF22" s="22">
        <f t="shared" ca="1" si="37"/>
        <v>0</v>
      </c>
      <c r="BG22" s="22">
        <f t="shared" ca="1" si="38"/>
        <v>0</v>
      </c>
      <c r="BH22" s="22">
        <f t="shared" ca="1" si="39"/>
        <v>0</v>
      </c>
      <c r="BI22" s="22">
        <f t="shared" ca="1" si="40"/>
        <v>0</v>
      </c>
      <c r="BJ22" s="22">
        <f t="shared" ca="1" si="41"/>
        <v>0</v>
      </c>
      <c r="BK22" s="22">
        <f t="shared" ca="1" si="42"/>
        <v>0</v>
      </c>
      <c r="BL22" s="22">
        <f t="shared" ca="1" si="31"/>
        <v>0</v>
      </c>
      <c r="BN22" s="22" t="str" cm="1">
        <f t="array" aca="1" ref="BN22" ca="1">IF(INDEX($A$1:$AL$48,ROW(),BN$16)&gt;0,INDEX($A$1:$AL$48,ROW(),BN$16),"")</f>
        <v/>
      </c>
      <c r="BO22" s="22" t="str" cm="1">
        <f t="array" aca="1" ref="BO22" ca="1">IF(INDEX($A$1:$AL$48,ROW(),BO$16)&gt;0,INDEX($A$1:$AL$48,ROW(),BO$16),"")</f>
        <v/>
      </c>
      <c r="BP22" s="22" t="str" cm="1">
        <f t="array" aca="1" ref="BP22" ca="1">IF(INDEX($A$1:$AL$48,ROW(),BP$16)&gt;0,INDEX($A$1:$AL$48,ROW(),BP$16),"")</f>
        <v/>
      </c>
      <c r="BQ22" s="22" t="str" cm="1">
        <f t="array" aca="1" ref="BQ22" ca="1">IF(INDEX($A$1:$AL$48,ROW(),BQ$16)&gt;0,INDEX($A$1:$AL$48,ROW(),BQ$16),"")</f>
        <v/>
      </c>
      <c r="BR22" s="22" t="str" cm="1">
        <f t="array" aca="1" ref="BR22" ca="1">IF(INDEX($A$1:$AL$48,ROW(),BR$16)&gt;0,INDEX($A$1:$AL$48,ROW(),BR$16),"")</f>
        <v/>
      </c>
      <c r="BS22" s="22" t="str" cm="1">
        <f t="array" aca="1" ref="BS22" ca="1">IF(INDEX($A$1:$AL$48,ROW(),BS$16)&gt;0,INDEX($A$1:$AL$48,ROW(),BS$16),"")</f>
        <v/>
      </c>
      <c r="BT22" s="22" t="str" cm="1">
        <f t="array" aca="1" ref="BT22" ca="1">IF(INDEX($A$1:$AL$48,ROW(),BT$16)&gt;0,INDEX($A$1:$AL$48,ROW(),BT$16),"")</f>
        <v/>
      </c>
      <c r="BU22" s="22" t="str" cm="1">
        <f t="array" aca="1" ref="BU22" ca="1">IF(INDEX($A$1:$AL$48,ROW(),BU$16)&gt;0,INDEX($A$1:$AL$48,ROW(),BU$16),"")</f>
        <v/>
      </c>
      <c r="BV22" s="22" t="str" cm="1">
        <f t="array" aca="1" ref="BV22" ca="1">IF(INDEX($A$1:$AL$48,ROW(),BV$16)&gt;0,INDEX($A$1:$AL$48,ROW(),BV$16),"")</f>
        <v/>
      </c>
      <c r="BW22" s="22" t="str" cm="1">
        <f t="array" aca="1" ref="BW22" ca="1">IF(INDEX($A$1:$AL$48,ROW(),BW$16)&gt;0,INDEX($A$1:$AL$48,ROW(),BW$16),"")</f>
        <v/>
      </c>
      <c r="BX22" s="22" t="str" cm="1">
        <f t="array" aca="1" ref="BX22" ca="1">IF(INDEX($A$1:$AL$48,ROW(),BX$16)&gt;0,INDEX($A$1:$AL$48,ROW(),BX$16),"")</f>
        <v/>
      </c>
      <c r="BY22" s="22" t="str" cm="1">
        <f t="array" aca="1" ref="BY22" ca="1">IF(INDEX($A$1:$AL$48,ROW(),BY$16)&gt;0,INDEX($A$1:$AL$48,ROW(),BY$16),"")</f>
        <v/>
      </c>
      <c r="CA22" s="22" t="str" cm="1">
        <f t="array" aca="1" ref="CA22" ca="1">IF(INDEX($A$1:$AL$48,ROW(),CA$16)&lt;0,INDEX($A$1:$AL$48,ROW(),CA$16),"")</f>
        <v/>
      </c>
      <c r="CB22" s="22" t="str" cm="1">
        <f t="array" aca="1" ref="CB22" ca="1">IF(INDEX($A$1:$AL$48,ROW(),CB$16)&lt;0,INDEX($A$1:$AL$48,ROW(),CB$16),"")</f>
        <v/>
      </c>
      <c r="CC22" s="22" t="str" cm="1">
        <f t="array" aca="1" ref="CC22" ca="1">IF(INDEX($A$1:$AL$48,ROW(),CC$16)&lt;0,INDEX($A$1:$AL$48,ROW(),CC$16),"")</f>
        <v/>
      </c>
      <c r="CD22" s="22" t="str" cm="1">
        <f t="array" aca="1" ref="CD22" ca="1">IF(INDEX($A$1:$AL$48,ROW(),CD$16)&lt;0,INDEX($A$1:$AL$48,ROW(),CD$16),"")</f>
        <v/>
      </c>
      <c r="CE22" s="22" t="str" cm="1">
        <f t="array" aca="1" ref="CE22" ca="1">IF(INDEX($A$1:$AL$48,ROW(),CE$16)&lt;0,INDEX($A$1:$AL$48,ROW(),CE$16),"")</f>
        <v/>
      </c>
      <c r="CF22" s="22" t="str" cm="1">
        <f t="array" aca="1" ref="CF22" ca="1">IF(INDEX($A$1:$AL$48,ROW(),CF$16)&lt;0,INDEX($A$1:$AL$48,ROW(),CF$16),"")</f>
        <v/>
      </c>
      <c r="CG22" s="22" t="str" cm="1">
        <f t="array" aca="1" ref="CG22" ca="1">IF(INDEX($A$1:$AL$48,ROW(),CG$16)&lt;0,INDEX($A$1:$AL$48,ROW(),CG$16),"")</f>
        <v/>
      </c>
      <c r="CH22" s="22" t="str" cm="1">
        <f t="array" aca="1" ref="CH22" ca="1">IF(INDEX($A$1:$AL$48,ROW(),CH$16)&lt;0,INDEX($A$1:$AL$48,ROW(),CH$16),"")</f>
        <v/>
      </c>
      <c r="CI22" s="22" t="str" cm="1">
        <f t="array" aca="1" ref="CI22" ca="1">IF(INDEX($A$1:$AL$48,ROW(),CI$16)&lt;0,INDEX($A$1:$AL$48,ROW(),CI$16),"")</f>
        <v/>
      </c>
      <c r="CJ22" s="22" t="str" cm="1">
        <f t="array" aca="1" ref="CJ22" ca="1">IF(INDEX($A$1:$AL$48,ROW(),CJ$16)&lt;0,INDEX($A$1:$AL$48,ROW(),CJ$16),"")</f>
        <v/>
      </c>
      <c r="CK22" s="22" t="str" cm="1">
        <f t="array" aca="1" ref="CK22" ca="1">IF(INDEX($A$1:$AL$48,ROW(),CK$16)&lt;0,INDEX($A$1:$AL$48,ROW(),CK$16),"")</f>
        <v/>
      </c>
      <c r="CL22" s="22" t="str" cm="1">
        <f t="array" aca="1" ref="CL22" ca="1">IF(INDEX($A$1:$AL$48,ROW(),CL$16)&lt;0,INDEX($A$1:$AL$48,ROW(),CL$16),"")</f>
        <v/>
      </c>
    </row>
    <row r="23" spans="1:90" s="2" customFormat="1" ht="15.75" x14ac:dyDescent="0.4">
      <c r="A23" s="5">
        <v>6</v>
      </c>
      <c r="B23" s="17">
        <f t="shared" ca="1" si="17"/>
        <v>0</v>
      </c>
      <c r="C23" s="18"/>
      <c r="D23" s="26"/>
      <c r="E23" s="23">
        <f ca="1">IF(OR(MONTH(DATE($B$1,E$1,$A23))&lt;&gt;E$1,_xlfn.XLOOKUP(DATE($B$1,E$1,$A23),_syukujitsu[国民の祝日・休日月日],_syukujitsu[国民の祝日・休日名称],"XXX",0,1)&lt;&gt;"XXX",WEEKDAY(DATE($B$1,E$1,$A23),2)&gt;5,_xlfn.XLOOKUP(DATE($B$1,E$1,$A23),_休業日[休場日],_休業日[名称],"XXX",0,1)&lt;&gt;"XXX"),"",SUMIFS(_SBI[受渡金額/決済損益],_SBI[決済日],DATE(デイトレ集計2023!$B$1,デイトレ集計2023!E$1,デイトレ集計2023!$A23),_SBI[取引],"信用返済*"))</f>
        <v>0</v>
      </c>
      <c r="F23" s="18"/>
      <c r="G23" s="26"/>
      <c r="H23" s="23">
        <f ca="1">IF(OR(MONTH(DATE($B$1,H$1,$A23))&lt;&gt;H$1,_xlfn.XLOOKUP(DATE($B$1,H$1,$A23),_syukujitsu[国民の祝日・休日月日],_syukujitsu[国民の祝日・休日名称],"XXX",0,1)&lt;&gt;"XXX",WEEKDAY(DATE($B$1,H$1,$A23),2)&gt;5,_xlfn.XLOOKUP(DATE($B$1,H$1,$A23),_休業日[休場日],_休業日[名称],"XXX",0,1)&lt;&gt;"XXX"),"",SUMIFS(_SBI[受渡金額/決済損益],_SBI[決済日],DATE(デイトレ集計2023!$B$1,デイトレ集計2023!H$1,デイトレ集計2023!$A23),_SBI[取引],"信用返済*"))</f>
        <v>0</v>
      </c>
      <c r="I23" s="18"/>
      <c r="J23" s="26"/>
      <c r="K23" s="23">
        <f ca="1">IF(OR(MONTH(DATE($B$1,K$1,$A23))&lt;&gt;K$1,_xlfn.XLOOKUP(DATE($B$1,K$1,$A23),_syukujitsu[国民の祝日・休日月日],_syukujitsu[国民の祝日・休日名称],"XXX",0,1)&lt;&gt;"XXX",WEEKDAY(DATE($B$1,K$1,$A23),2)&gt;5,_xlfn.XLOOKUP(DATE($B$1,K$1,$A23),_休業日[休場日],_休業日[名称],"XXX",0,1)&lt;&gt;"XXX"),"",SUMIFS(_SBI[受渡金額/決済損益],_SBI[決済日],DATE(デイトレ集計2023!$B$1,デイトレ集計2023!K$1,デイトレ集計2023!$A23),_SBI[取引],"信用返済*"))</f>
        <v>0</v>
      </c>
      <c r="L23" s="18"/>
      <c r="M23" s="26"/>
      <c r="N23" s="23">
        <f ca="1">IF(OR(MONTH(DATE($B$1,N$1,$A23))&lt;&gt;N$1,_xlfn.XLOOKUP(DATE($B$1,N$1,$A23),_syukujitsu[国民の祝日・休日月日],_syukujitsu[国民の祝日・休日名称],"XXX",0,1)&lt;&gt;"XXX",WEEKDAY(DATE($B$1,N$1,$A23),2)&gt;5,_xlfn.XLOOKUP(DATE($B$1,N$1,$A23),_休業日[休場日],_休業日[名称],"XXX",0,1)&lt;&gt;"XXX"),"",SUMIFS(_SBI[受渡金額/決済損益],_SBI[決済日],DATE(デイトレ集計2023!$B$1,デイトレ集計2023!N$1,デイトレ集計2023!$A23),_SBI[取引],"信用返済*"))</f>
        <v>0</v>
      </c>
      <c r="O23" s="18"/>
      <c r="P23" s="26"/>
      <c r="Q23" s="23" t="str">
        <f ca="1">IF(OR(MONTH(DATE($B$1,Q$1,$A23))&lt;&gt;Q$1,_xlfn.XLOOKUP(DATE($B$1,Q$1,$A23),_syukujitsu[国民の祝日・休日月日],_syukujitsu[国民の祝日・休日名称],"XXX",0,1)&lt;&gt;"XXX",WEEKDAY(DATE($B$1,Q$1,$A23),2)&gt;5,_xlfn.XLOOKUP(DATE($B$1,Q$1,$A23),_休業日[休場日],_休業日[名称],"XXX",0,1)&lt;&gt;"XXX"),"",SUMIFS(_SBI[受渡金額/決済損益],_SBI[決済日],DATE(デイトレ集計2023!$B$1,デイトレ集計2023!Q$1,デイトレ集計2023!$A23),_SBI[取引],"信用返済*"))</f>
        <v/>
      </c>
      <c r="R23" s="18"/>
      <c r="S23" s="26"/>
      <c r="T23" s="23">
        <f ca="1">IF(OR(MONTH(DATE($B$1,T$1,$A23))&lt;&gt;T$1,_xlfn.XLOOKUP(DATE($B$1,T$1,$A23),_syukujitsu[国民の祝日・休日月日],_syukujitsu[国民の祝日・休日名称],"XXX",0,1)&lt;&gt;"XXX",WEEKDAY(DATE($B$1,T$1,$A23),2)&gt;5,_xlfn.XLOOKUP(DATE($B$1,T$1,$A23),_休業日[休場日],_休業日[名称],"XXX",0,1)&lt;&gt;"XXX"),"",SUMIFS(_SBI[受渡金額/決済損益],_SBI[決済日],DATE(デイトレ集計2023!$B$1,デイトレ集計2023!T$1,デイトレ集計2023!$A23),_SBI[取引],"信用返済*"))</f>
        <v>0</v>
      </c>
      <c r="U23" s="18"/>
      <c r="V23" s="26"/>
      <c r="W23" s="23">
        <f ca="1">IF(OR(MONTH(DATE($B$1,W$1,$A23))&lt;&gt;W$1,_xlfn.XLOOKUP(DATE($B$1,W$1,$A23),_syukujitsu[国民の祝日・休日月日],_syukujitsu[国民の祝日・休日名称],"XXX",0,1)&lt;&gt;"XXX",WEEKDAY(DATE($B$1,W$1,$A23),2)&gt;5,_xlfn.XLOOKUP(DATE($B$1,W$1,$A23),_休業日[休場日],_休業日[名称],"XXX",0,1)&lt;&gt;"XXX"),"",SUMIFS(_SBI[受渡金額/決済損益],_SBI[決済日],DATE(デイトレ集計2023!$B$1,デイトレ集計2023!W$1,デイトレ集計2023!$A23),_SBI[取引],"信用返済*"))</f>
        <v>0</v>
      </c>
      <c r="X23" s="18"/>
      <c r="Y23" s="26"/>
      <c r="Z23" s="23" t="str">
        <f ca="1">IF(OR(MONTH(DATE($B$1,Z$1,$A23))&lt;&gt;Z$1,_xlfn.XLOOKUP(DATE($B$1,Z$1,$A23),_syukujitsu[国民の祝日・休日月日],_syukujitsu[国民の祝日・休日名称],"XXX",0,1)&lt;&gt;"XXX",WEEKDAY(DATE($B$1,Z$1,$A23),2)&gt;5,_xlfn.XLOOKUP(DATE($B$1,Z$1,$A23),_休業日[休場日],_休業日[名称],"XXX",0,1)&lt;&gt;"XXX"),"",SUMIFS(_SBI[受渡金額/決済損益],_SBI[決済日],DATE(デイトレ集計2023!$B$1,デイトレ集計2023!Z$1,デイトレ集計2023!$A23),_SBI[取引],"信用返済*"))</f>
        <v/>
      </c>
      <c r="AA23" s="18"/>
      <c r="AB23" s="26"/>
      <c r="AC23" s="23">
        <f ca="1">IF(OR(MONTH(DATE($B$1,AC$1,$A23))&lt;&gt;AC$1,_xlfn.XLOOKUP(DATE($B$1,AC$1,$A23),_syukujitsu[国民の祝日・休日月日],_syukujitsu[国民の祝日・休日名称],"XXX",0,1)&lt;&gt;"XXX",WEEKDAY(DATE($B$1,AC$1,$A23),2)&gt;5,_xlfn.XLOOKUP(DATE($B$1,AC$1,$A23),_休業日[休場日],_休業日[名称],"XXX",0,1)&lt;&gt;"XXX"),"",SUMIFS(_SBI[受渡金額/決済損益],_SBI[決済日],DATE(デイトレ集計2023!$B$1,デイトレ集計2023!AC$1,デイトレ集計2023!$A23),_SBI[取引],"信用返済*"))</f>
        <v>0</v>
      </c>
      <c r="AD23" s="18"/>
      <c r="AE23" s="26"/>
      <c r="AF23" s="23">
        <f ca="1">IF(OR(MONTH(DATE($B$1,AF$1,$A23))&lt;&gt;AF$1,_xlfn.XLOOKUP(DATE($B$1,AF$1,$A23),_syukujitsu[国民の祝日・休日月日],_syukujitsu[国民の祝日・休日名称],"XXX",0,1)&lt;&gt;"XXX",WEEKDAY(DATE($B$1,AF$1,$A23),2)&gt;5,_xlfn.XLOOKUP(DATE($B$1,AF$1,$A23),_休業日[休場日],_休業日[名称],"XXX",0,1)&lt;&gt;"XXX"),"",SUMIFS(_SBI[受渡金額/決済損益],_SBI[決済日],DATE(デイトレ集計2023!$B$1,デイトレ集計2023!AF$1,デイトレ集計2023!$A23),_SBI[取引],"信用返済*"))</f>
        <v>0</v>
      </c>
      <c r="AG23" s="18"/>
      <c r="AH23" s="26"/>
      <c r="AI23" s="23">
        <f ca="1">IF(OR(MONTH(DATE($B$1,AI$1,$A23))&lt;&gt;AI$1,_xlfn.XLOOKUP(DATE($B$1,AI$1,$A23),_syukujitsu[国民の祝日・休日月日],_syukujitsu[国民の祝日・休日名称],"XXX",0,1)&lt;&gt;"XXX",WEEKDAY(DATE($B$1,AI$1,$A23),2)&gt;5,_xlfn.XLOOKUP(DATE($B$1,AI$1,$A23),_休業日[休場日],_休業日[名称],"XXX",0,1)&lt;&gt;"XXX"),"",SUMIFS(_SBI[受渡金額/決済損益],_SBI[決済日],DATE(デイトレ集計2023!$B$1,デイトレ集計2023!AI$1,デイトレ集計2023!$A23),_SBI[取引],"信用返済*"))</f>
        <v>0</v>
      </c>
      <c r="AJ23" s="18"/>
      <c r="AK23" s="26"/>
      <c r="AL23" s="26">
        <f ca="1">IF(OR(MONTH(DATE($B$1,AL$1,$A23))&lt;&gt;AL$1,_xlfn.XLOOKUP(DATE($B$1,AL$1,$A23),_syukujitsu[国民の祝日・休日月日],_syukujitsu[国民の祝日・休日名称],"XXX",0,1)&lt;&gt;"XXX",WEEKDAY(DATE($B$1,AL$1,$A23),2)&gt;5,_xlfn.XLOOKUP(DATE($B$1,AL$1,$A23),_休業日[休場日],_休業日[名称],"XXX",0,1)&lt;&gt;"XXX"),"",SUMIFS(_SBI[受渡金額/決済損益],_SBI[決済日],DATE(デイトレ集計2023!$B$1,デイトレ集計2023!AL$1,デイトレ集計2023!$A23),_SBI[取引],"信用返済*"))</f>
        <v>0</v>
      </c>
      <c r="AN23" s="22">
        <f t="shared" ca="1" si="20"/>
        <v>2150000</v>
      </c>
      <c r="AO23" s="22">
        <f t="shared" ca="1" si="21"/>
        <v>2150000</v>
      </c>
      <c r="AP23" s="22">
        <f t="shared" ca="1" si="22"/>
        <v>2150000</v>
      </c>
      <c r="AQ23" s="22">
        <f t="shared" ca="1" si="23"/>
        <v>2150000</v>
      </c>
      <c r="AR23" s="22">
        <f t="shared" ca="1" si="24"/>
        <v>2150000</v>
      </c>
      <c r="AS23" s="22">
        <f t="shared" ca="1" si="25"/>
        <v>2150000</v>
      </c>
      <c r="AT23" s="22">
        <f t="shared" ca="1" si="26"/>
        <v>2150000</v>
      </c>
      <c r="AU23" s="22">
        <f t="shared" ca="1" si="32"/>
        <v>2150000</v>
      </c>
      <c r="AV23" s="22">
        <f t="shared" ca="1" si="27"/>
        <v>2150000</v>
      </c>
      <c r="AW23" s="22">
        <f t="shared" ca="1" si="28"/>
        <v>2150000</v>
      </c>
      <c r="AX23" s="22">
        <f t="shared" ca="1" si="29"/>
        <v>2150000</v>
      </c>
      <c r="AY23" s="22">
        <f t="shared" ca="1" si="30"/>
        <v>2150000</v>
      </c>
      <c r="BA23" s="22">
        <f t="shared" ca="1" si="43"/>
        <v>2150000</v>
      </c>
      <c r="BB23" s="22">
        <f t="shared" ca="1" si="33"/>
        <v>0</v>
      </c>
      <c r="BC23" s="22">
        <f t="shared" ca="1" si="34"/>
        <v>0</v>
      </c>
      <c r="BD23" s="22">
        <f t="shared" ca="1" si="35"/>
        <v>0</v>
      </c>
      <c r="BE23" s="22">
        <f t="shared" ca="1" si="36"/>
        <v>0</v>
      </c>
      <c r="BF23" s="22">
        <f t="shared" ca="1" si="37"/>
        <v>0</v>
      </c>
      <c r="BG23" s="22">
        <f t="shared" ca="1" si="38"/>
        <v>0</v>
      </c>
      <c r="BH23" s="22">
        <f t="shared" ca="1" si="39"/>
        <v>0</v>
      </c>
      <c r="BI23" s="22">
        <f t="shared" ca="1" si="40"/>
        <v>0</v>
      </c>
      <c r="BJ23" s="22">
        <f t="shared" ca="1" si="41"/>
        <v>0</v>
      </c>
      <c r="BK23" s="22">
        <f t="shared" ca="1" si="42"/>
        <v>0</v>
      </c>
      <c r="BL23" s="22">
        <f t="shared" ca="1" si="31"/>
        <v>0</v>
      </c>
      <c r="BN23" s="22" t="str" cm="1">
        <f t="array" aca="1" ref="BN23" ca="1">IF(INDEX($A$1:$AL$48,ROW(),BN$16)&gt;0,INDEX($A$1:$AL$48,ROW(),BN$16),"")</f>
        <v/>
      </c>
      <c r="BO23" s="22" t="str" cm="1">
        <f t="array" aca="1" ref="BO23" ca="1">IF(INDEX($A$1:$AL$48,ROW(),BO$16)&gt;0,INDEX($A$1:$AL$48,ROW(),BO$16),"")</f>
        <v/>
      </c>
      <c r="BP23" s="22" t="str" cm="1">
        <f t="array" aca="1" ref="BP23" ca="1">IF(INDEX($A$1:$AL$48,ROW(),BP$16)&gt;0,INDEX($A$1:$AL$48,ROW(),BP$16),"")</f>
        <v/>
      </c>
      <c r="BQ23" s="22" t="str" cm="1">
        <f t="array" aca="1" ref="BQ23" ca="1">IF(INDEX($A$1:$AL$48,ROW(),BQ$16)&gt;0,INDEX($A$1:$AL$48,ROW(),BQ$16),"")</f>
        <v/>
      </c>
      <c r="BR23" s="22" t="str" cm="1">
        <f t="array" aca="1" ref="BR23" ca="1">IF(INDEX($A$1:$AL$48,ROW(),BR$16)&gt;0,INDEX($A$1:$AL$48,ROW(),BR$16),"")</f>
        <v/>
      </c>
      <c r="BS23" s="22" t="str" cm="1">
        <f t="array" aca="1" ref="BS23" ca="1">IF(INDEX($A$1:$AL$48,ROW(),BS$16)&gt;0,INDEX($A$1:$AL$48,ROW(),BS$16),"")</f>
        <v/>
      </c>
      <c r="BT23" s="22" t="str" cm="1">
        <f t="array" aca="1" ref="BT23" ca="1">IF(INDEX($A$1:$AL$48,ROW(),BT$16)&gt;0,INDEX($A$1:$AL$48,ROW(),BT$16),"")</f>
        <v/>
      </c>
      <c r="BU23" s="22" t="str" cm="1">
        <f t="array" aca="1" ref="BU23" ca="1">IF(INDEX($A$1:$AL$48,ROW(),BU$16)&gt;0,INDEX($A$1:$AL$48,ROW(),BU$16),"")</f>
        <v/>
      </c>
      <c r="BV23" s="22" t="str" cm="1">
        <f t="array" aca="1" ref="BV23" ca="1">IF(INDEX($A$1:$AL$48,ROW(),BV$16)&gt;0,INDEX($A$1:$AL$48,ROW(),BV$16),"")</f>
        <v/>
      </c>
      <c r="BW23" s="22" t="str" cm="1">
        <f t="array" aca="1" ref="BW23" ca="1">IF(INDEX($A$1:$AL$48,ROW(),BW$16)&gt;0,INDEX($A$1:$AL$48,ROW(),BW$16),"")</f>
        <v/>
      </c>
      <c r="BX23" s="22" t="str" cm="1">
        <f t="array" aca="1" ref="BX23" ca="1">IF(INDEX($A$1:$AL$48,ROW(),BX$16)&gt;0,INDEX($A$1:$AL$48,ROW(),BX$16),"")</f>
        <v/>
      </c>
      <c r="BY23" s="22" t="str" cm="1">
        <f t="array" aca="1" ref="BY23" ca="1">IF(INDEX($A$1:$AL$48,ROW(),BY$16)&gt;0,INDEX($A$1:$AL$48,ROW(),BY$16),"")</f>
        <v/>
      </c>
      <c r="CA23" s="22" t="str" cm="1">
        <f t="array" aca="1" ref="CA23" ca="1">IF(INDEX($A$1:$AL$48,ROW(),CA$16)&lt;0,INDEX($A$1:$AL$48,ROW(),CA$16),"")</f>
        <v/>
      </c>
      <c r="CB23" s="22" t="str" cm="1">
        <f t="array" aca="1" ref="CB23" ca="1">IF(INDEX($A$1:$AL$48,ROW(),CB$16)&lt;0,INDEX($A$1:$AL$48,ROW(),CB$16),"")</f>
        <v/>
      </c>
      <c r="CC23" s="22" t="str" cm="1">
        <f t="array" aca="1" ref="CC23" ca="1">IF(INDEX($A$1:$AL$48,ROW(),CC$16)&lt;0,INDEX($A$1:$AL$48,ROW(),CC$16),"")</f>
        <v/>
      </c>
      <c r="CD23" s="22" t="str" cm="1">
        <f t="array" aca="1" ref="CD23" ca="1">IF(INDEX($A$1:$AL$48,ROW(),CD$16)&lt;0,INDEX($A$1:$AL$48,ROW(),CD$16),"")</f>
        <v/>
      </c>
      <c r="CE23" s="22" t="str" cm="1">
        <f t="array" aca="1" ref="CE23" ca="1">IF(INDEX($A$1:$AL$48,ROW(),CE$16)&lt;0,INDEX($A$1:$AL$48,ROW(),CE$16),"")</f>
        <v/>
      </c>
      <c r="CF23" s="22" t="str" cm="1">
        <f t="array" aca="1" ref="CF23" ca="1">IF(INDEX($A$1:$AL$48,ROW(),CF$16)&lt;0,INDEX($A$1:$AL$48,ROW(),CF$16),"")</f>
        <v/>
      </c>
      <c r="CG23" s="22" t="str" cm="1">
        <f t="array" aca="1" ref="CG23" ca="1">IF(INDEX($A$1:$AL$48,ROW(),CG$16)&lt;0,INDEX($A$1:$AL$48,ROW(),CG$16),"")</f>
        <v/>
      </c>
      <c r="CH23" s="22" t="str" cm="1">
        <f t="array" aca="1" ref="CH23" ca="1">IF(INDEX($A$1:$AL$48,ROW(),CH$16)&lt;0,INDEX($A$1:$AL$48,ROW(),CH$16),"")</f>
        <v/>
      </c>
      <c r="CI23" s="22" t="str" cm="1">
        <f t="array" aca="1" ref="CI23" ca="1">IF(INDEX($A$1:$AL$48,ROW(),CI$16)&lt;0,INDEX($A$1:$AL$48,ROW(),CI$16),"")</f>
        <v/>
      </c>
      <c r="CJ23" s="22" t="str" cm="1">
        <f t="array" aca="1" ref="CJ23" ca="1">IF(INDEX($A$1:$AL$48,ROW(),CJ$16)&lt;0,INDEX($A$1:$AL$48,ROW(),CJ$16),"")</f>
        <v/>
      </c>
      <c r="CK23" s="22" t="str" cm="1">
        <f t="array" aca="1" ref="CK23" ca="1">IF(INDEX($A$1:$AL$48,ROW(),CK$16)&lt;0,INDEX($A$1:$AL$48,ROW(),CK$16),"")</f>
        <v/>
      </c>
      <c r="CL23" s="22" t="str" cm="1">
        <f t="array" aca="1" ref="CL23" ca="1">IF(INDEX($A$1:$AL$48,ROW(),CL$16)&lt;0,INDEX($A$1:$AL$48,ROW(),CL$16),"")</f>
        <v/>
      </c>
    </row>
    <row r="24" spans="1:90" s="2" customFormat="1" ht="15.75" x14ac:dyDescent="0.4">
      <c r="A24" s="5">
        <v>7</v>
      </c>
      <c r="B24" s="17">
        <f t="shared" ca="1" si="17"/>
        <v>0</v>
      </c>
      <c r="C24" s="18"/>
      <c r="D24" s="26"/>
      <c r="E24" s="23" t="str">
        <f ca="1">IF(OR(MONTH(DATE($B$1,E$1,$A24))&lt;&gt;E$1,_xlfn.XLOOKUP(DATE($B$1,E$1,$A24),_syukujitsu[国民の祝日・休日月日],_syukujitsu[国民の祝日・休日名称],"XXX",0,1)&lt;&gt;"XXX",WEEKDAY(DATE($B$1,E$1,$A24),2)&gt;5,_xlfn.XLOOKUP(DATE($B$1,E$1,$A24),_休業日[休場日],_休業日[名称],"XXX",0,1)&lt;&gt;"XXX"),"",SUMIFS(_SBI[受渡金額/決済損益],_SBI[決済日],DATE(デイトレ集計2023!$B$1,デイトレ集計2023!E$1,デイトレ集計2023!$A24),_SBI[取引],"信用返済*"))</f>
        <v/>
      </c>
      <c r="F24" s="18"/>
      <c r="G24" s="26"/>
      <c r="H24" s="23">
        <f ca="1">IF(OR(MONTH(DATE($B$1,H$1,$A24))&lt;&gt;H$1,_xlfn.XLOOKUP(DATE($B$1,H$1,$A24),_syukujitsu[国民の祝日・休日月日],_syukujitsu[国民の祝日・休日名称],"XXX",0,1)&lt;&gt;"XXX",WEEKDAY(DATE($B$1,H$1,$A24),2)&gt;5,_xlfn.XLOOKUP(DATE($B$1,H$1,$A24),_休業日[休場日],_休業日[名称],"XXX",0,1)&lt;&gt;"XXX"),"",SUMIFS(_SBI[受渡金額/決済損益],_SBI[決済日],DATE(デイトレ集計2023!$B$1,デイトレ集計2023!H$1,デイトレ集計2023!$A24),_SBI[取引],"信用返済*"))</f>
        <v>0</v>
      </c>
      <c r="I24" s="18"/>
      <c r="J24" s="26"/>
      <c r="K24" s="23">
        <f ca="1">IF(OR(MONTH(DATE($B$1,K$1,$A24))&lt;&gt;K$1,_xlfn.XLOOKUP(DATE($B$1,K$1,$A24),_syukujitsu[国民の祝日・休日月日],_syukujitsu[国民の祝日・休日名称],"XXX",0,1)&lt;&gt;"XXX",WEEKDAY(DATE($B$1,K$1,$A24),2)&gt;5,_xlfn.XLOOKUP(DATE($B$1,K$1,$A24),_休業日[休場日],_休業日[名称],"XXX",0,1)&lt;&gt;"XXX"),"",SUMIFS(_SBI[受渡金額/決済損益],_SBI[決済日],DATE(デイトレ集計2023!$B$1,デイトレ集計2023!K$1,デイトレ集計2023!$A24),_SBI[取引],"信用返済*"))</f>
        <v>0</v>
      </c>
      <c r="L24" s="18"/>
      <c r="M24" s="26"/>
      <c r="N24" s="23">
        <f ca="1">IF(OR(MONTH(DATE($B$1,N$1,$A24))&lt;&gt;N$1,_xlfn.XLOOKUP(DATE($B$1,N$1,$A24),_syukujitsu[国民の祝日・休日月日],_syukujitsu[国民の祝日・休日名称],"XXX",0,1)&lt;&gt;"XXX",WEEKDAY(DATE($B$1,N$1,$A24),2)&gt;5,_xlfn.XLOOKUP(DATE($B$1,N$1,$A24),_休業日[休場日],_休業日[名称],"XXX",0,1)&lt;&gt;"XXX"),"",SUMIFS(_SBI[受渡金額/決済損益],_SBI[決済日],DATE(デイトレ集計2023!$B$1,デイトレ集計2023!N$1,デイトレ集計2023!$A24),_SBI[取引],"信用返済*"))</f>
        <v>0</v>
      </c>
      <c r="O24" s="18"/>
      <c r="P24" s="26"/>
      <c r="Q24" s="23" t="str">
        <f ca="1">IF(OR(MONTH(DATE($B$1,Q$1,$A24))&lt;&gt;Q$1,_xlfn.XLOOKUP(DATE($B$1,Q$1,$A24),_syukujitsu[国民の祝日・休日月日],_syukujitsu[国民の祝日・休日名称],"XXX",0,1)&lt;&gt;"XXX",WEEKDAY(DATE($B$1,Q$1,$A24),2)&gt;5,_xlfn.XLOOKUP(DATE($B$1,Q$1,$A24),_休業日[休場日],_休業日[名称],"XXX",0,1)&lt;&gt;"XXX"),"",SUMIFS(_SBI[受渡金額/決済損益],_SBI[決済日],DATE(デイトレ集計2023!$B$1,デイトレ集計2023!Q$1,デイトレ集計2023!$A24),_SBI[取引],"信用返済*"))</f>
        <v/>
      </c>
      <c r="R24" s="18"/>
      <c r="S24" s="26"/>
      <c r="T24" s="23">
        <f ca="1">IF(OR(MONTH(DATE($B$1,T$1,$A24))&lt;&gt;T$1,_xlfn.XLOOKUP(DATE($B$1,T$1,$A24),_syukujitsu[国民の祝日・休日月日],_syukujitsu[国民の祝日・休日名称],"XXX",0,1)&lt;&gt;"XXX",WEEKDAY(DATE($B$1,T$1,$A24),2)&gt;5,_xlfn.XLOOKUP(DATE($B$1,T$1,$A24),_休業日[休場日],_休業日[名称],"XXX",0,1)&lt;&gt;"XXX"),"",SUMIFS(_SBI[受渡金額/決済損益],_SBI[決済日],DATE(デイトレ集計2023!$B$1,デイトレ集計2023!T$1,デイトレ集計2023!$A24),_SBI[取引],"信用返済*"))</f>
        <v>0</v>
      </c>
      <c r="U24" s="18"/>
      <c r="V24" s="26"/>
      <c r="W24" s="23">
        <f ca="1">IF(OR(MONTH(DATE($B$1,W$1,$A24))&lt;&gt;W$1,_xlfn.XLOOKUP(DATE($B$1,W$1,$A24),_syukujitsu[国民の祝日・休日月日],_syukujitsu[国民の祝日・休日名称],"XXX",0,1)&lt;&gt;"XXX",WEEKDAY(DATE($B$1,W$1,$A24),2)&gt;5,_xlfn.XLOOKUP(DATE($B$1,W$1,$A24),_休業日[休場日],_休業日[名称],"XXX",0,1)&lt;&gt;"XXX"),"",SUMIFS(_SBI[受渡金額/決済損益],_SBI[決済日],DATE(デイトレ集計2023!$B$1,デイトレ集計2023!W$1,デイトレ集計2023!$A24),_SBI[取引],"信用返済*"))</f>
        <v>0</v>
      </c>
      <c r="X24" s="18"/>
      <c r="Y24" s="26"/>
      <c r="Z24" s="23">
        <f ca="1">IF(OR(MONTH(DATE($B$1,Z$1,$A24))&lt;&gt;Z$1,_xlfn.XLOOKUP(DATE($B$1,Z$1,$A24),_syukujitsu[国民の祝日・休日月日],_syukujitsu[国民の祝日・休日名称],"XXX",0,1)&lt;&gt;"XXX",WEEKDAY(DATE($B$1,Z$1,$A24),2)&gt;5,_xlfn.XLOOKUP(DATE($B$1,Z$1,$A24),_休業日[休場日],_休業日[名称],"XXX",0,1)&lt;&gt;"XXX"),"",SUMIFS(_SBI[受渡金額/決済損益],_SBI[決済日],DATE(デイトレ集計2023!$B$1,デイトレ集計2023!Z$1,デイトレ集計2023!$A24),_SBI[取引],"信用返済*"))</f>
        <v>0</v>
      </c>
      <c r="AA24" s="18"/>
      <c r="AB24" s="26"/>
      <c r="AC24" s="23">
        <f ca="1">IF(OR(MONTH(DATE($B$1,AC$1,$A24))&lt;&gt;AC$1,_xlfn.XLOOKUP(DATE($B$1,AC$1,$A24),_syukujitsu[国民の祝日・休日月日],_syukujitsu[国民の祝日・休日名称],"XXX",0,1)&lt;&gt;"XXX",WEEKDAY(DATE($B$1,AC$1,$A24),2)&gt;5,_xlfn.XLOOKUP(DATE($B$1,AC$1,$A24),_休業日[休場日],_休業日[名称],"XXX",0,1)&lt;&gt;"XXX"),"",SUMIFS(_SBI[受渡金額/決済損益],_SBI[決済日],DATE(デイトレ集計2023!$B$1,デイトレ集計2023!AC$1,デイトレ集計2023!$A24),_SBI[取引],"信用返済*"))</f>
        <v>0</v>
      </c>
      <c r="AD24" s="18"/>
      <c r="AE24" s="26"/>
      <c r="AF24" s="23" t="str">
        <f ca="1">IF(OR(MONTH(DATE($B$1,AF$1,$A24))&lt;&gt;AF$1,_xlfn.XLOOKUP(DATE($B$1,AF$1,$A24),_syukujitsu[国民の祝日・休日月日],_syukujitsu[国民の祝日・休日名称],"XXX",0,1)&lt;&gt;"XXX",WEEKDAY(DATE($B$1,AF$1,$A24),2)&gt;5,_xlfn.XLOOKUP(DATE($B$1,AF$1,$A24),_休業日[休場日],_休業日[名称],"XXX",0,1)&lt;&gt;"XXX"),"",SUMIFS(_SBI[受渡金額/決済損益],_SBI[決済日],DATE(デイトレ集計2023!$B$1,デイトレ集計2023!AF$1,デイトレ集計2023!$A24),_SBI[取引],"信用返済*"))</f>
        <v/>
      </c>
      <c r="AG24" s="18"/>
      <c r="AH24" s="26"/>
      <c r="AI24" s="23">
        <f ca="1">IF(OR(MONTH(DATE($B$1,AI$1,$A24))&lt;&gt;AI$1,_xlfn.XLOOKUP(DATE($B$1,AI$1,$A24),_syukujitsu[国民の祝日・休日月日],_syukujitsu[国民の祝日・休日名称],"XXX",0,1)&lt;&gt;"XXX",WEEKDAY(DATE($B$1,AI$1,$A24),2)&gt;5,_xlfn.XLOOKUP(DATE($B$1,AI$1,$A24),_休業日[休場日],_休業日[名称],"XXX",0,1)&lt;&gt;"XXX"),"",SUMIFS(_SBI[受渡金額/決済損益],_SBI[決済日],DATE(デイトレ集計2023!$B$1,デイトレ集計2023!AI$1,デイトレ集計2023!$A24),_SBI[取引],"信用返済*"))</f>
        <v>0</v>
      </c>
      <c r="AJ24" s="18"/>
      <c r="AK24" s="26"/>
      <c r="AL24" s="26">
        <f ca="1">IF(OR(MONTH(DATE($B$1,AL$1,$A24))&lt;&gt;AL$1,_xlfn.XLOOKUP(DATE($B$1,AL$1,$A24),_syukujitsu[国民の祝日・休日月日],_syukujitsu[国民の祝日・休日名称],"XXX",0,1)&lt;&gt;"XXX",WEEKDAY(DATE($B$1,AL$1,$A24),2)&gt;5,_xlfn.XLOOKUP(DATE($B$1,AL$1,$A24),_休業日[休場日],_休業日[名称],"XXX",0,1)&lt;&gt;"XXX"),"",SUMIFS(_SBI[受渡金額/決済損益],_SBI[決済日],DATE(デイトレ集計2023!$B$1,デイトレ集計2023!AL$1,デイトレ集計2023!$A24),_SBI[取引],"信用返済*"))</f>
        <v>0</v>
      </c>
      <c r="AN24" s="22">
        <f t="shared" ca="1" si="20"/>
        <v>2150000</v>
      </c>
      <c r="AO24" s="22">
        <f t="shared" ca="1" si="21"/>
        <v>2150000</v>
      </c>
      <c r="AP24" s="22">
        <f t="shared" ca="1" si="22"/>
        <v>2150000</v>
      </c>
      <c r="AQ24" s="22">
        <f t="shared" ca="1" si="23"/>
        <v>2150000</v>
      </c>
      <c r="AR24" s="22">
        <f t="shared" ca="1" si="24"/>
        <v>2150000</v>
      </c>
      <c r="AS24" s="22">
        <f t="shared" ca="1" si="25"/>
        <v>2150000</v>
      </c>
      <c r="AT24" s="22">
        <f t="shared" ca="1" si="26"/>
        <v>2150000</v>
      </c>
      <c r="AU24" s="22">
        <f t="shared" ca="1" si="32"/>
        <v>2150000</v>
      </c>
      <c r="AV24" s="22">
        <f t="shared" ca="1" si="27"/>
        <v>2150000</v>
      </c>
      <c r="AW24" s="22">
        <f t="shared" ca="1" si="28"/>
        <v>2150000</v>
      </c>
      <c r="AX24" s="22">
        <f t="shared" ca="1" si="29"/>
        <v>2150000</v>
      </c>
      <c r="AY24" s="22">
        <f t="shared" ca="1" si="30"/>
        <v>2150000</v>
      </c>
      <c r="BA24" s="22">
        <f t="shared" ca="1" si="43"/>
        <v>2150000</v>
      </c>
      <c r="BB24" s="22">
        <f t="shared" ca="1" si="33"/>
        <v>0</v>
      </c>
      <c r="BC24" s="22">
        <f t="shared" ca="1" si="34"/>
        <v>0</v>
      </c>
      <c r="BD24" s="22">
        <f t="shared" ca="1" si="35"/>
        <v>0</v>
      </c>
      <c r="BE24" s="22">
        <f t="shared" ca="1" si="36"/>
        <v>0</v>
      </c>
      <c r="BF24" s="22">
        <f t="shared" ca="1" si="37"/>
        <v>0</v>
      </c>
      <c r="BG24" s="22">
        <f t="shared" ca="1" si="38"/>
        <v>0</v>
      </c>
      <c r="BH24" s="22">
        <f t="shared" ca="1" si="39"/>
        <v>0</v>
      </c>
      <c r="BI24" s="22">
        <f t="shared" ca="1" si="40"/>
        <v>0</v>
      </c>
      <c r="BJ24" s="22">
        <f t="shared" ca="1" si="41"/>
        <v>0</v>
      </c>
      <c r="BK24" s="22">
        <f t="shared" ca="1" si="42"/>
        <v>0</v>
      </c>
      <c r="BL24" s="22">
        <f t="shared" ca="1" si="31"/>
        <v>0</v>
      </c>
      <c r="BN24" s="22" t="str" cm="1">
        <f t="array" aca="1" ref="BN24" ca="1">IF(INDEX($A$1:$AL$48,ROW(),BN$16)&gt;0,INDEX($A$1:$AL$48,ROW(),BN$16),"")</f>
        <v/>
      </c>
      <c r="BO24" s="22" t="str" cm="1">
        <f t="array" aca="1" ref="BO24" ca="1">IF(INDEX($A$1:$AL$48,ROW(),BO$16)&gt;0,INDEX($A$1:$AL$48,ROW(),BO$16),"")</f>
        <v/>
      </c>
      <c r="BP24" s="22" t="str" cm="1">
        <f t="array" aca="1" ref="BP24" ca="1">IF(INDEX($A$1:$AL$48,ROW(),BP$16)&gt;0,INDEX($A$1:$AL$48,ROW(),BP$16),"")</f>
        <v/>
      </c>
      <c r="BQ24" s="22" t="str" cm="1">
        <f t="array" aca="1" ref="BQ24" ca="1">IF(INDEX($A$1:$AL$48,ROW(),BQ$16)&gt;0,INDEX($A$1:$AL$48,ROW(),BQ$16),"")</f>
        <v/>
      </c>
      <c r="BR24" s="22" t="str" cm="1">
        <f t="array" aca="1" ref="BR24" ca="1">IF(INDEX($A$1:$AL$48,ROW(),BR$16)&gt;0,INDEX($A$1:$AL$48,ROW(),BR$16),"")</f>
        <v/>
      </c>
      <c r="BS24" s="22" t="str" cm="1">
        <f t="array" aca="1" ref="BS24" ca="1">IF(INDEX($A$1:$AL$48,ROW(),BS$16)&gt;0,INDEX($A$1:$AL$48,ROW(),BS$16),"")</f>
        <v/>
      </c>
      <c r="BT24" s="22" t="str" cm="1">
        <f t="array" aca="1" ref="BT24" ca="1">IF(INDEX($A$1:$AL$48,ROW(),BT$16)&gt;0,INDEX($A$1:$AL$48,ROW(),BT$16),"")</f>
        <v/>
      </c>
      <c r="BU24" s="22" t="str" cm="1">
        <f t="array" aca="1" ref="BU24" ca="1">IF(INDEX($A$1:$AL$48,ROW(),BU$16)&gt;0,INDEX($A$1:$AL$48,ROW(),BU$16),"")</f>
        <v/>
      </c>
      <c r="BV24" s="22" t="str" cm="1">
        <f t="array" aca="1" ref="BV24" ca="1">IF(INDEX($A$1:$AL$48,ROW(),BV$16)&gt;0,INDEX($A$1:$AL$48,ROW(),BV$16),"")</f>
        <v/>
      </c>
      <c r="BW24" s="22" t="str" cm="1">
        <f t="array" aca="1" ref="BW24" ca="1">IF(INDEX($A$1:$AL$48,ROW(),BW$16)&gt;0,INDEX($A$1:$AL$48,ROW(),BW$16),"")</f>
        <v/>
      </c>
      <c r="BX24" s="22" t="str" cm="1">
        <f t="array" aca="1" ref="BX24" ca="1">IF(INDEX($A$1:$AL$48,ROW(),BX$16)&gt;0,INDEX($A$1:$AL$48,ROW(),BX$16),"")</f>
        <v/>
      </c>
      <c r="BY24" s="22" t="str" cm="1">
        <f t="array" aca="1" ref="BY24" ca="1">IF(INDEX($A$1:$AL$48,ROW(),BY$16)&gt;0,INDEX($A$1:$AL$48,ROW(),BY$16),"")</f>
        <v/>
      </c>
      <c r="CA24" s="22" t="str" cm="1">
        <f t="array" aca="1" ref="CA24" ca="1">IF(INDEX($A$1:$AL$48,ROW(),CA$16)&lt;0,INDEX($A$1:$AL$48,ROW(),CA$16),"")</f>
        <v/>
      </c>
      <c r="CB24" s="22" t="str" cm="1">
        <f t="array" aca="1" ref="CB24" ca="1">IF(INDEX($A$1:$AL$48,ROW(),CB$16)&lt;0,INDEX($A$1:$AL$48,ROW(),CB$16),"")</f>
        <v/>
      </c>
      <c r="CC24" s="22" t="str" cm="1">
        <f t="array" aca="1" ref="CC24" ca="1">IF(INDEX($A$1:$AL$48,ROW(),CC$16)&lt;0,INDEX($A$1:$AL$48,ROW(),CC$16),"")</f>
        <v/>
      </c>
      <c r="CD24" s="22" t="str" cm="1">
        <f t="array" aca="1" ref="CD24" ca="1">IF(INDEX($A$1:$AL$48,ROW(),CD$16)&lt;0,INDEX($A$1:$AL$48,ROW(),CD$16),"")</f>
        <v/>
      </c>
      <c r="CE24" s="22" t="str" cm="1">
        <f t="array" aca="1" ref="CE24" ca="1">IF(INDEX($A$1:$AL$48,ROW(),CE$16)&lt;0,INDEX($A$1:$AL$48,ROW(),CE$16),"")</f>
        <v/>
      </c>
      <c r="CF24" s="22" t="str" cm="1">
        <f t="array" aca="1" ref="CF24" ca="1">IF(INDEX($A$1:$AL$48,ROW(),CF$16)&lt;0,INDEX($A$1:$AL$48,ROW(),CF$16),"")</f>
        <v/>
      </c>
      <c r="CG24" s="22" t="str" cm="1">
        <f t="array" aca="1" ref="CG24" ca="1">IF(INDEX($A$1:$AL$48,ROW(),CG$16)&lt;0,INDEX($A$1:$AL$48,ROW(),CG$16),"")</f>
        <v/>
      </c>
      <c r="CH24" s="22" t="str" cm="1">
        <f t="array" aca="1" ref="CH24" ca="1">IF(INDEX($A$1:$AL$48,ROW(),CH$16)&lt;0,INDEX($A$1:$AL$48,ROW(),CH$16),"")</f>
        <v/>
      </c>
      <c r="CI24" s="22" t="str" cm="1">
        <f t="array" aca="1" ref="CI24" ca="1">IF(INDEX($A$1:$AL$48,ROW(),CI$16)&lt;0,INDEX($A$1:$AL$48,ROW(),CI$16),"")</f>
        <v/>
      </c>
      <c r="CJ24" s="22" t="str" cm="1">
        <f t="array" aca="1" ref="CJ24" ca="1">IF(INDEX($A$1:$AL$48,ROW(),CJ$16)&lt;0,INDEX($A$1:$AL$48,ROW(),CJ$16),"")</f>
        <v/>
      </c>
      <c r="CK24" s="22" t="str" cm="1">
        <f t="array" aca="1" ref="CK24" ca="1">IF(INDEX($A$1:$AL$48,ROW(),CK$16)&lt;0,INDEX($A$1:$AL$48,ROW(),CK$16),"")</f>
        <v/>
      </c>
      <c r="CL24" s="22" t="str" cm="1">
        <f t="array" aca="1" ref="CL24" ca="1">IF(INDEX($A$1:$AL$48,ROW(),CL$16)&lt;0,INDEX($A$1:$AL$48,ROW(),CL$16),"")</f>
        <v/>
      </c>
    </row>
    <row r="25" spans="1:90" s="2" customFormat="1" ht="15.75" x14ac:dyDescent="0.4">
      <c r="A25" s="5">
        <v>8</v>
      </c>
      <c r="B25" s="17">
        <f t="shared" ca="1" si="17"/>
        <v>0</v>
      </c>
      <c r="C25" s="18"/>
      <c r="D25" s="26"/>
      <c r="E25" s="23" t="str">
        <f ca="1">IF(OR(MONTH(DATE($B$1,E$1,$A25))&lt;&gt;E$1,_xlfn.XLOOKUP(DATE($B$1,E$1,$A25),_syukujitsu[国民の祝日・休日月日],_syukujitsu[国民の祝日・休日名称],"XXX",0,1)&lt;&gt;"XXX",WEEKDAY(DATE($B$1,E$1,$A25),2)&gt;5,_xlfn.XLOOKUP(DATE($B$1,E$1,$A25),_休業日[休場日],_休業日[名称],"XXX",0,1)&lt;&gt;"XXX"),"",SUMIFS(_SBI[受渡金額/決済損益],_SBI[決済日],DATE(デイトレ集計2023!$B$1,デイトレ集計2023!E$1,デイトレ集計2023!$A25),_SBI[取引],"信用返済*"))</f>
        <v/>
      </c>
      <c r="F25" s="18"/>
      <c r="G25" s="26"/>
      <c r="H25" s="23">
        <f ca="1">IF(OR(MONTH(DATE($B$1,H$1,$A25))&lt;&gt;H$1,_xlfn.XLOOKUP(DATE($B$1,H$1,$A25),_syukujitsu[国民の祝日・休日月日],_syukujitsu[国民の祝日・休日名称],"XXX",0,1)&lt;&gt;"XXX",WEEKDAY(DATE($B$1,H$1,$A25),2)&gt;5,_xlfn.XLOOKUP(DATE($B$1,H$1,$A25),_休業日[休場日],_休業日[名称],"XXX",0,1)&lt;&gt;"XXX"),"",SUMIFS(_SBI[受渡金額/決済損益],_SBI[決済日],DATE(デイトレ集計2023!$B$1,デイトレ集計2023!H$1,デイトレ集計2023!$A25),_SBI[取引],"信用返済*"))</f>
        <v>0</v>
      </c>
      <c r="I25" s="18"/>
      <c r="J25" s="26"/>
      <c r="K25" s="23">
        <f ca="1">IF(OR(MONTH(DATE($B$1,K$1,$A25))&lt;&gt;K$1,_xlfn.XLOOKUP(DATE($B$1,K$1,$A25),_syukujitsu[国民の祝日・休日月日],_syukujitsu[国民の祝日・休日名称],"XXX",0,1)&lt;&gt;"XXX",WEEKDAY(DATE($B$1,K$1,$A25),2)&gt;5,_xlfn.XLOOKUP(DATE($B$1,K$1,$A25),_休業日[休場日],_休業日[名称],"XXX",0,1)&lt;&gt;"XXX"),"",SUMIFS(_SBI[受渡金額/決済損益],_SBI[決済日],DATE(デイトレ集計2023!$B$1,デイトレ集計2023!K$1,デイトレ集計2023!$A25),_SBI[取引],"信用返済*"))</f>
        <v>0</v>
      </c>
      <c r="L25" s="18"/>
      <c r="M25" s="26"/>
      <c r="N25" s="23" t="str">
        <f ca="1">IF(OR(MONTH(DATE($B$1,N$1,$A25))&lt;&gt;N$1,_xlfn.XLOOKUP(DATE($B$1,N$1,$A25),_syukujitsu[国民の祝日・休日月日],_syukujitsu[国民の祝日・休日名称],"XXX",0,1)&lt;&gt;"XXX",WEEKDAY(DATE($B$1,N$1,$A25),2)&gt;5,_xlfn.XLOOKUP(DATE($B$1,N$1,$A25),_休業日[休場日],_休業日[名称],"XXX",0,1)&lt;&gt;"XXX"),"",SUMIFS(_SBI[受渡金額/決済損益],_SBI[決済日],DATE(デイトレ集計2023!$B$1,デイトレ集計2023!N$1,デイトレ集計2023!$A25),_SBI[取引],"信用返済*"))</f>
        <v/>
      </c>
      <c r="O25" s="18"/>
      <c r="P25" s="26"/>
      <c r="Q25" s="23">
        <f ca="1">IF(OR(MONTH(DATE($B$1,Q$1,$A25))&lt;&gt;Q$1,_xlfn.XLOOKUP(DATE($B$1,Q$1,$A25),_syukujitsu[国民の祝日・休日月日],_syukujitsu[国民の祝日・休日名称],"XXX",0,1)&lt;&gt;"XXX",WEEKDAY(DATE($B$1,Q$1,$A25),2)&gt;5,_xlfn.XLOOKUP(DATE($B$1,Q$1,$A25),_休業日[休場日],_休業日[名称],"XXX",0,1)&lt;&gt;"XXX"),"",SUMIFS(_SBI[受渡金額/決済損益],_SBI[決済日],DATE(デイトレ集計2023!$B$1,デイトレ集計2023!Q$1,デイトレ集計2023!$A25),_SBI[取引],"信用返済*"))</f>
        <v>0</v>
      </c>
      <c r="R25" s="18"/>
      <c r="S25" s="26"/>
      <c r="T25" s="23">
        <f ca="1">IF(OR(MONTH(DATE($B$1,T$1,$A25))&lt;&gt;T$1,_xlfn.XLOOKUP(DATE($B$1,T$1,$A25),_syukujitsu[国民の祝日・休日月日],_syukujitsu[国民の祝日・休日名称],"XXX",0,1)&lt;&gt;"XXX",WEEKDAY(DATE($B$1,T$1,$A25),2)&gt;5,_xlfn.XLOOKUP(DATE($B$1,T$1,$A25),_休業日[休場日],_休業日[名称],"XXX",0,1)&lt;&gt;"XXX"),"",SUMIFS(_SBI[受渡金額/決済損益],_SBI[決済日],DATE(デイトレ集計2023!$B$1,デイトレ集計2023!T$1,デイトレ集計2023!$A25),_SBI[取引],"信用返済*"))</f>
        <v>0</v>
      </c>
      <c r="U25" s="18"/>
      <c r="V25" s="26"/>
      <c r="W25" s="23" t="str">
        <f ca="1">IF(OR(MONTH(DATE($B$1,W$1,$A25))&lt;&gt;W$1,_xlfn.XLOOKUP(DATE($B$1,W$1,$A25),_syukujitsu[国民の祝日・休日月日],_syukujitsu[国民の祝日・休日名称],"XXX",0,1)&lt;&gt;"XXX",WEEKDAY(DATE($B$1,W$1,$A25),2)&gt;5,_xlfn.XLOOKUP(DATE($B$1,W$1,$A25),_休業日[休場日],_休業日[名称],"XXX",0,1)&lt;&gt;"XXX"),"",SUMIFS(_SBI[受渡金額/決済損益],_SBI[決済日],DATE(デイトレ集計2023!$B$1,デイトレ集計2023!W$1,デイトレ集計2023!$A25),_SBI[取引],"信用返済*"))</f>
        <v/>
      </c>
      <c r="X25" s="18"/>
      <c r="Y25" s="26"/>
      <c r="Z25" s="23">
        <f ca="1">IF(OR(MONTH(DATE($B$1,Z$1,$A25))&lt;&gt;Z$1,_xlfn.XLOOKUP(DATE($B$1,Z$1,$A25),_syukujitsu[国民の祝日・休日月日],_syukujitsu[国民の祝日・休日名称],"XXX",0,1)&lt;&gt;"XXX",WEEKDAY(DATE($B$1,Z$1,$A25),2)&gt;5,_xlfn.XLOOKUP(DATE($B$1,Z$1,$A25),_休業日[休場日],_休業日[名称],"XXX",0,1)&lt;&gt;"XXX"),"",SUMIFS(_SBI[受渡金額/決済損益],_SBI[決済日],DATE(デイトレ集計2023!$B$1,デイトレ集計2023!Z$1,デイトレ集計2023!$A25),_SBI[取引],"信用返済*"))</f>
        <v>0</v>
      </c>
      <c r="AA25" s="18"/>
      <c r="AB25" s="26"/>
      <c r="AC25" s="23">
        <f ca="1">IF(OR(MONTH(DATE($B$1,AC$1,$A25))&lt;&gt;AC$1,_xlfn.XLOOKUP(DATE($B$1,AC$1,$A25),_syukujitsu[国民の祝日・休日月日],_syukujitsu[国民の祝日・休日名称],"XXX",0,1)&lt;&gt;"XXX",WEEKDAY(DATE($B$1,AC$1,$A25),2)&gt;5,_xlfn.XLOOKUP(DATE($B$1,AC$1,$A25),_休業日[休場日],_休業日[名称],"XXX",0,1)&lt;&gt;"XXX"),"",SUMIFS(_SBI[受渡金額/決済損益],_SBI[決済日],DATE(デイトレ集計2023!$B$1,デイトレ集計2023!AC$1,デイトレ集計2023!$A25),_SBI[取引],"信用返済*"))</f>
        <v>0</v>
      </c>
      <c r="AD25" s="18"/>
      <c r="AE25" s="26"/>
      <c r="AF25" s="23" t="str">
        <f ca="1">IF(OR(MONTH(DATE($B$1,AF$1,$A25))&lt;&gt;AF$1,_xlfn.XLOOKUP(DATE($B$1,AF$1,$A25),_syukujitsu[国民の祝日・休日月日],_syukujitsu[国民の祝日・休日名称],"XXX",0,1)&lt;&gt;"XXX",WEEKDAY(DATE($B$1,AF$1,$A25),2)&gt;5,_xlfn.XLOOKUP(DATE($B$1,AF$1,$A25),_休業日[休場日],_休業日[名称],"XXX",0,1)&lt;&gt;"XXX"),"",SUMIFS(_SBI[受渡金額/決済損益],_SBI[決済日],DATE(デイトレ集計2023!$B$1,デイトレ集計2023!AF$1,デイトレ集計2023!$A25),_SBI[取引],"信用返済*"))</f>
        <v/>
      </c>
      <c r="AG25" s="18"/>
      <c r="AH25" s="26"/>
      <c r="AI25" s="23">
        <f ca="1">IF(OR(MONTH(DATE($B$1,AI$1,$A25))&lt;&gt;AI$1,_xlfn.XLOOKUP(DATE($B$1,AI$1,$A25),_syukujitsu[国民の祝日・休日月日],_syukujitsu[国民の祝日・休日名称],"XXX",0,1)&lt;&gt;"XXX",WEEKDAY(DATE($B$1,AI$1,$A25),2)&gt;5,_xlfn.XLOOKUP(DATE($B$1,AI$1,$A25),_休業日[休場日],_休業日[名称],"XXX",0,1)&lt;&gt;"XXX"),"",SUMIFS(_SBI[受渡金額/決済損益],_SBI[決済日],DATE(デイトレ集計2023!$B$1,デイトレ集計2023!AI$1,デイトレ集計2023!$A25),_SBI[取引],"信用返済*"))</f>
        <v>0</v>
      </c>
      <c r="AJ25" s="18"/>
      <c r="AK25" s="26"/>
      <c r="AL25" s="26">
        <f ca="1">IF(OR(MONTH(DATE($B$1,AL$1,$A25))&lt;&gt;AL$1,_xlfn.XLOOKUP(DATE($B$1,AL$1,$A25),_syukujitsu[国民の祝日・休日月日],_syukujitsu[国民の祝日・休日名称],"XXX",0,1)&lt;&gt;"XXX",WEEKDAY(DATE($B$1,AL$1,$A25),2)&gt;5,_xlfn.XLOOKUP(DATE($B$1,AL$1,$A25),_休業日[休場日],_休業日[名称],"XXX",0,1)&lt;&gt;"XXX"),"",SUMIFS(_SBI[受渡金額/決済損益],_SBI[決済日],DATE(デイトレ集計2023!$B$1,デイトレ集計2023!AL$1,デイトレ集計2023!$A25),_SBI[取引],"信用返済*"))</f>
        <v>0</v>
      </c>
      <c r="AN25" s="22">
        <f t="shared" ca="1" si="20"/>
        <v>2150000</v>
      </c>
      <c r="AO25" s="22">
        <f t="shared" ca="1" si="21"/>
        <v>2150000</v>
      </c>
      <c r="AP25" s="22">
        <f t="shared" ca="1" si="22"/>
        <v>2150000</v>
      </c>
      <c r="AQ25" s="22">
        <f t="shared" ca="1" si="23"/>
        <v>2150000</v>
      </c>
      <c r="AR25" s="22">
        <f t="shared" ca="1" si="24"/>
        <v>2150000</v>
      </c>
      <c r="AS25" s="22">
        <f t="shared" ca="1" si="25"/>
        <v>2150000</v>
      </c>
      <c r="AT25" s="22">
        <f t="shared" ca="1" si="26"/>
        <v>2150000</v>
      </c>
      <c r="AU25" s="22">
        <f t="shared" ca="1" si="32"/>
        <v>2150000</v>
      </c>
      <c r="AV25" s="22">
        <f t="shared" ca="1" si="27"/>
        <v>2150000</v>
      </c>
      <c r="AW25" s="22">
        <f t="shared" ca="1" si="28"/>
        <v>2150000</v>
      </c>
      <c r="AX25" s="22">
        <f t="shared" ca="1" si="29"/>
        <v>2150000</v>
      </c>
      <c r="AY25" s="22">
        <f t="shared" ca="1" si="30"/>
        <v>2150000</v>
      </c>
      <c r="BA25" s="22">
        <f t="shared" ca="1" si="43"/>
        <v>2150000</v>
      </c>
      <c r="BB25" s="22">
        <f t="shared" ca="1" si="33"/>
        <v>0</v>
      </c>
      <c r="BC25" s="22">
        <f t="shared" ca="1" si="34"/>
        <v>0</v>
      </c>
      <c r="BD25" s="22">
        <f t="shared" ca="1" si="35"/>
        <v>0</v>
      </c>
      <c r="BE25" s="22">
        <f t="shared" ca="1" si="36"/>
        <v>0</v>
      </c>
      <c r="BF25" s="22">
        <f t="shared" ca="1" si="37"/>
        <v>0</v>
      </c>
      <c r="BG25" s="22">
        <f t="shared" ca="1" si="38"/>
        <v>0</v>
      </c>
      <c r="BH25" s="22">
        <f t="shared" ca="1" si="39"/>
        <v>0</v>
      </c>
      <c r="BI25" s="22">
        <f t="shared" ca="1" si="40"/>
        <v>0</v>
      </c>
      <c r="BJ25" s="22">
        <f t="shared" ca="1" si="41"/>
        <v>0</v>
      </c>
      <c r="BK25" s="22">
        <f t="shared" ca="1" si="42"/>
        <v>0</v>
      </c>
      <c r="BL25" s="22">
        <f t="shared" ca="1" si="31"/>
        <v>0</v>
      </c>
      <c r="BN25" s="22" t="str" cm="1">
        <f t="array" aca="1" ref="BN25" ca="1">IF(INDEX($A$1:$AL$48,ROW(),BN$16)&gt;0,INDEX($A$1:$AL$48,ROW(),BN$16),"")</f>
        <v/>
      </c>
      <c r="BO25" s="22" t="str" cm="1">
        <f t="array" aca="1" ref="BO25" ca="1">IF(INDEX($A$1:$AL$48,ROW(),BO$16)&gt;0,INDEX($A$1:$AL$48,ROW(),BO$16),"")</f>
        <v/>
      </c>
      <c r="BP25" s="22" t="str" cm="1">
        <f t="array" aca="1" ref="BP25" ca="1">IF(INDEX($A$1:$AL$48,ROW(),BP$16)&gt;0,INDEX($A$1:$AL$48,ROW(),BP$16),"")</f>
        <v/>
      </c>
      <c r="BQ25" s="22" t="str" cm="1">
        <f t="array" aca="1" ref="BQ25" ca="1">IF(INDEX($A$1:$AL$48,ROW(),BQ$16)&gt;0,INDEX($A$1:$AL$48,ROW(),BQ$16),"")</f>
        <v/>
      </c>
      <c r="BR25" s="22" t="str" cm="1">
        <f t="array" aca="1" ref="BR25" ca="1">IF(INDEX($A$1:$AL$48,ROW(),BR$16)&gt;0,INDEX($A$1:$AL$48,ROW(),BR$16),"")</f>
        <v/>
      </c>
      <c r="BS25" s="22" t="str" cm="1">
        <f t="array" aca="1" ref="BS25" ca="1">IF(INDEX($A$1:$AL$48,ROW(),BS$16)&gt;0,INDEX($A$1:$AL$48,ROW(),BS$16),"")</f>
        <v/>
      </c>
      <c r="BT25" s="22" t="str" cm="1">
        <f t="array" aca="1" ref="BT25" ca="1">IF(INDEX($A$1:$AL$48,ROW(),BT$16)&gt;0,INDEX($A$1:$AL$48,ROW(),BT$16),"")</f>
        <v/>
      </c>
      <c r="BU25" s="22" t="str" cm="1">
        <f t="array" aca="1" ref="BU25" ca="1">IF(INDEX($A$1:$AL$48,ROW(),BU$16)&gt;0,INDEX($A$1:$AL$48,ROW(),BU$16),"")</f>
        <v/>
      </c>
      <c r="BV25" s="22" t="str" cm="1">
        <f t="array" aca="1" ref="BV25" ca="1">IF(INDEX($A$1:$AL$48,ROW(),BV$16)&gt;0,INDEX($A$1:$AL$48,ROW(),BV$16),"")</f>
        <v/>
      </c>
      <c r="BW25" s="22" t="str" cm="1">
        <f t="array" aca="1" ref="BW25" ca="1">IF(INDEX($A$1:$AL$48,ROW(),BW$16)&gt;0,INDEX($A$1:$AL$48,ROW(),BW$16),"")</f>
        <v/>
      </c>
      <c r="BX25" s="22" t="str" cm="1">
        <f t="array" aca="1" ref="BX25" ca="1">IF(INDEX($A$1:$AL$48,ROW(),BX$16)&gt;0,INDEX($A$1:$AL$48,ROW(),BX$16),"")</f>
        <v/>
      </c>
      <c r="BY25" s="22" t="str" cm="1">
        <f t="array" aca="1" ref="BY25" ca="1">IF(INDEX($A$1:$AL$48,ROW(),BY$16)&gt;0,INDEX($A$1:$AL$48,ROW(),BY$16),"")</f>
        <v/>
      </c>
      <c r="CA25" s="22" t="str" cm="1">
        <f t="array" aca="1" ref="CA25" ca="1">IF(INDEX($A$1:$AL$48,ROW(),CA$16)&lt;0,INDEX($A$1:$AL$48,ROW(),CA$16),"")</f>
        <v/>
      </c>
      <c r="CB25" s="22" t="str" cm="1">
        <f t="array" aca="1" ref="CB25" ca="1">IF(INDEX($A$1:$AL$48,ROW(),CB$16)&lt;0,INDEX($A$1:$AL$48,ROW(),CB$16),"")</f>
        <v/>
      </c>
      <c r="CC25" s="22" t="str" cm="1">
        <f t="array" aca="1" ref="CC25" ca="1">IF(INDEX($A$1:$AL$48,ROW(),CC$16)&lt;0,INDEX($A$1:$AL$48,ROW(),CC$16),"")</f>
        <v/>
      </c>
      <c r="CD25" s="22" t="str" cm="1">
        <f t="array" aca="1" ref="CD25" ca="1">IF(INDEX($A$1:$AL$48,ROW(),CD$16)&lt;0,INDEX($A$1:$AL$48,ROW(),CD$16),"")</f>
        <v/>
      </c>
      <c r="CE25" s="22" t="str" cm="1">
        <f t="array" aca="1" ref="CE25" ca="1">IF(INDEX($A$1:$AL$48,ROW(),CE$16)&lt;0,INDEX($A$1:$AL$48,ROW(),CE$16),"")</f>
        <v/>
      </c>
      <c r="CF25" s="22" t="str" cm="1">
        <f t="array" aca="1" ref="CF25" ca="1">IF(INDEX($A$1:$AL$48,ROW(),CF$16)&lt;0,INDEX($A$1:$AL$48,ROW(),CF$16),"")</f>
        <v/>
      </c>
      <c r="CG25" s="22" t="str" cm="1">
        <f t="array" aca="1" ref="CG25" ca="1">IF(INDEX($A$1:$AL$48,ROW(),CG$16)&lt;0,INDEX($A$1:$AL$48,ROW(),CG$16),"")</f>
        <v/>
      </c>
      <c r="CH25" s="22" t="str" cm="1">
        <f t="array" aca="1" ref="CH25" ca="1">IF(INDEX($A$1:$AL$48,ROW(),CH$16)&lt;0,INDEX($A$1:$AL$48,ROW(),CH$16),"")</f>
        <v/>
      </c>
      <c r="CI25" s="22" t="str" cm="1">
        <f t="array" aca="1" ref="CI25" ca="1">IF(INDEX($A$1:$AL$48,ROW(),CI$16)&lt;0,INDEX($A$1:$AL$48,ROW(),CI$16),"")</f>
        <v/>
      </c>
      <c r="CJ25" s="22" t="str" cm="1">
        <f t="array" aca="1" ref="CJ25" ca="1">IF(INDEX($A$1:$AL$48,ROW(),CJ$16)&lt;0,INDEX($A$1:$AL$48,ROW(),CJ$16),"")</f>
        <v/>
      </c>
      <c r="CK25" s="22" t="str" cm="1">
        <f t="array" aca="1" ref="CK25" ca="1">IF(INDEX($A$1:$AL$48,ROW(),CK$16)&lt;0,INDEX($A$1:$AL$48,ROW(),CK$16),"")</f>
        <v/>
      </c>
      <c r="CL25" s="22" t="str" cm="1">
        <f t="array" aca="1" ref="CL25" ca="1">IF(INDEX($A$1:$AL$48,ROW(),CL$16)&lt;0,INDEX($A$1:$AL$48,ROW(),CL$16),"")</f>
        <v/>
      </c>
    </row>
    <row r="26" spans="1:90" s="2" customFormat="1" ht="15.75" x14ac:dyDescent="0.4">
      <c r="A26" s="5">
        <v>9</v>
      </c>
      <c r="B26" s="17">
        <f t="shared" ca="1" si="17"/>
        <v>0</v>
      </c>
      <c r="C26" s="18"/>
      <c r="D26" s="26"/>
      <c r="E26" s="23" t="str">
        <f ca="1">IF(OR(MONTH(DATE($B$1,E$1,$A26))&lt;&gt;E$1,_xlfn.XLOOKUP(DATE($B$1,E$1,$A26),_syukujitsu[国民の祝日・休日月日],_syukujitsu[国民の祝日・休日名称],"XXX",0,1)&lt;&gt;"XXX",WEEKDAY(DATE($B$1,E$1,$A26),2)&gt;5,_xlfn.XLOOKUP(DATE($B$1,E$1,$A26),_休業日[休場日],_休業日[名称],"XXX",0,1)&lt;&gt;"XXX"),"",SUMIFS(_SBI[受渡金額/決済損益],_SBI[決済日],DATE(デイトレ集計2023!$B$1,デイトレ集計2023!E$1,デイトレ集計2023!$A26),_SBI[取引],"信用返済*"))</f>
        <v/>
      </c>
      <c r="F26" s="18"/>
      <c r="G26" s="26"/>
      <c r="H26" s="23">
        <f ca="1">IF(OR(MONTH(DATE($B$1,H$1,$A26))&lt;&gt;H$1,_xlfn.XLOOKUP(DATE($B$1,H$1,$A26),_syukujitsu[国民の祝日・休日月日],_syukujitsu[国民の祝日・休日名称],"XXX",0,1)&lt;&gt;"XXX",WEEKDAY(DATE($B$1,H$1,$A26),2)&gt;5,_xlfn.XLOOKUP(DATE($B$1,H$1,$A26),_休業日[休場日],_休業日[名称],"XXX",0,1)&lt;&gt;"XXX"),"",SUMIFS(_SBI[受渡金額/決済損益],_SBI[決済日],DATE(デイトレ集計2023!$B$1,デイトレ集計2023!H$1,デイトレ集計2023!$A26),_SBI[取引],"信用返済*"))</f>
        <v>0</v>
      </c>
      <c r="I26" s="18"/>
      <c r="J26" s="26"/>
      <c r="K26" s="23">
        <f ca="1">IF(OR(MONTH(DATE($B$1,K$1,$A26))&lt;&gt;K$1,_xlfn.XLOOKUP(DATE($B$1,K$1,$A26),_syukujitsu[国民の祝日・休日月日],_syukujitsu[国民の祝日・休日名称],"XXX",0,1)&lt;&gt;"XXX",WEEKDAY(DATE($B$1,K$1,$A26),2)&gt;5,_xlfn.XLOOKUP(DATE($B$1,K$1,$A26),_休業日[休場日],_休業日[名称],"XXX",0,1)&lt;&gt;"XXX"),"",SUMIFS(_SBI[受渡金額/決済損益],_SBI[決済日],DATE(デイトレ集計2023!$B$1,デイトレ集計2023!K$1,デイトレ集計2023!$A26),_SBI[取引],"信用返済*"))</f>
        <v>0</v>
      </c>
      <c r="L26" s="18"/>
      <c r="M26" s="26"/>
      <c r="N26" s="23" t="str">
        <f ca="1">IF(OR(MONTH(DATE($B$1,N$1,$A26))&lt;&gt;N$1,_xlfn.XLOOKUP(DATE($B$1,N$1,$A26),_syukujitsu[国民の祝日・休日月日],_syukujitsu[国民の祝日・休日名称],"XXX",0,1)&lt;&gt;"XXX",WEEKDAY(DATE($B$1,N$1,$A26),2)&gt;5,_xlfn.XLOOKUP(DATE($B$1,N$1,$A26),_休業日[休場日],_休業日[名称],"XXX",0,1)&lt;&gt;"XXX"),"",SUMIFS(_SBI[受渡金額/決済損益],_SBI[決済日],DATE(デイトレ集計2023!$B$1,デイトレ集計2023!N$1,デイトレ集計2023!$A26),_SBI[取引],"信用返済*"))</f>
        <v/>
      </c>
      <c r="O26" s="18"/>
      <c r="P26" s="26"/>
      <c r="Q26" s="23">
        <f ca="1">IF(OR(MONTH(DATE($B$1,Q$1,$A26))&lt;&gt;Q$1,_xlfn.XLOOKUP(DATE($B$1,Q$1,$A26),_syukujitsu[国民の祝日・休日月日],_syukujitsu[国民の祝日・休日名称],"XXX",0,1)&lt;&gt;"XXX",WEEKDAY(DATE($B$1,Q$1,$A26),2)&gt;5,_xlfn.XLOOKUP(DATE($B$1,Q$1,$A26),_休業日[休場日],_休業日[名称],"XXX",0,1)&lt;&gt;"XXX"),"",SUMIFS(_SBI[受渡金額/決済損益],_SBI[決済日],DATE(デイトレ集計2023!$B$1,デイトレ集計2023!Q$1,デイトレ集計2023!$A26),_SBI[取引],"信用返済*"))</f>
        <v>0</v>
      </c>
      <c r="R26" s="18"/>
      <c r="S26" s="26"/>
      <c r="T26" s="23">
        <f ca="1">IF(OR(MONTH(DATE($B$1,T$1,$A26))&lt;&gt;T$1,_xlfn.XLOOKUP(DATE($B$1,T$1,$A26),_syukujitsu[国民の祝日・休日月日],_syukujitsu[国民の祝日・休日名称],"XXX",0,1)&lt;&gt;"XXX",WEEKDAY(DATE($B$1,T$1,$A26),2)&gt;5,_xlfn.XLOOKUP(DATE($B$1,T$1,$A26),_休業日[休場日],_休業日[名称],"XXX",0,1)&lt;&gt;"XXX"),"",SUMIFS(_SBI[受渡金額/決済損益],_SBI[決済日],DATE(デイトレ集計2023!$B$1,デイトレ集計2023!T$1,デイトレ集計2023!$A26),_SBI[取引],"信用返済*"))</f>
        <v>0</v>
      </c>
      <c r="U26" s="18"/>
      <c r="V26" s="26"/>
      <c r="W26" s="23" t="str">
        <f ca="1">IF(OR(MONTH(DATE($B$1,W$1,$A26))&lt;&gt;W$1,_xlfn.XLOOKUP(DATE($B$1,W$1,$A26),_syukujitsu[国民の祝日・休日月日],_syukujitsu[国民の祝日・休日名称],"XXX",0,1)&lt;&gt;"XXX",WEEKDAY(DATE($B$1,W$1,$A26),2)&gt;5,_xlfn.XLOOKUP(DATE($B$1,W$1,$A26),_休業日[休場日],_休業日[名称],"XXX",0,1)&lt;&gt;"XXX"),"",SUMIFS(_SBI[受渡金額/決済損益],_SBI[決済日],DATE(デイトレ集計2023!$B$1,デイトレ集計2023!W$1,デイトレ集計2023!$A26),_SBI[取引],"信用返済*"))</f>
        <v/>
      </c>
      <c r="X26" s="18"/>
      <c r="Y26" s="26"/>
      <c r="Z26" s="23">
        <f ca="1">IF(OR(MONTH(DATE($B$1,Z$1,$A26))&lt;&gt;Z$1,_xlfn.XLOOKUP(DATE($B$1,Z$1,$A26),_syukujitsu[国民の祝日・休日月日],_syukujitsu[国民の祝日・休日名称],"XXX",0,1)&lt;&gt;"XXX",WEEKDAY(DATE($B$1,Z$1,$A26),2)&gt;5,_xlfn.XLOOKUP(DATE($B$1,Z$1,$A26),_休業日[休場日],_休業日[名称],"XXX",0,1)&lt;&gt;"XXX"),"",SUMIFS(_SBI[受渡金額/決済損益],_SBI[決済日],DATE(デイトレ集計2023!$B$1,デイトレ集計2023!Z$1,デイトレ集計2023!$A26),_SBI[取引],"信用返済*"))</f>
        <v>0</v>
      </c>
      <c r="AA26" s="18"/>
      <c r="AB26" s="26"/>
      <c r="AC26" s="23" t="str">
        <f ca="1">IF(OR(MONTH(DATE($B$1,AC$1,$A26))&lt;&gt;AC$1,_xlfn.XLOOKUP(DATE($B$1,AC$1,$A26),_syukujitsu[国民の祝日・休日月日],_syukujitsu[国民の祝日・休日名称],"XXX",0,1)&lt;&gt;"XXX",WEEKDAY(DATE($B$1,AC$1,$A26),2)&gt;5,_xlfn.XLOOKUP(DATE($B$1,AC$1,$A26),_休業日[休場日],_休業日[名称],"XXX",0,1)&lt;&gt;"XXX"),"",SUMIFS(_SBI[受渡金額/決済損益],_SBI[決済日],DATE(デイトレ集計2023!$B$1,デイトレ集計2023!AC$1,デイトレ集計2023!$A26),_SBI[取引],"信用返済*"))</f>
        <v/>
      </c>
      <c r="AD26" s="18"/>
      <c r="AE26" s="26"/>
      <c r="AF26" s="23" t="str">
        <f ca="1">IF(OR(MONTH(DATE($B$1,AF$1,$A26))&lt;&gt;AF$1,_xlfn.XLOOKUP(DATE($B$1,AF$1,$A26),_syukujitsu[国民の祝日・休日月日],_syukujitsu[国民の祝日・休日名称],"XXX",0,1)&lt;&gt;"XXX",WEEKDAY(DATE($B$1,AF$1,$A26),2)&gt;5,_xlfn.XLOOKUP(DATE($B$1,AF$1,$A26),_休業日[休場日],_休業日[名称],"XXX",0,1)&lt;&gt;"XXX"),"",SUMIFS(_SBI[受渡金額/決済損益],_SBI[決済日],DATE(デイトレ集計2023!$B$1,デイトレ集計2023!AF$1,デイトレ集計2023!$A26),_SBI[取引],"信用返済*"))</f>
        <v/>
      </c>
      <c r="AG26" s="18"/>
      <c r="AH26" s="26"/>
      <c r="AI26" s="23">
        <f ca="1">IF(OR(MONTH(DATE($B$1,AI$1,$A26))&lt;&gt;AI$1,_xlfn.XLOOKUP(DATE($B$1,AI$1,$A26),_syukujitsu[国民の祝日・休日月日],_syukujitsu[国民の祝日・休日名称],"XXX",0,1)&lt;&gt;"XXX",WEEKDAY(DATE($B$1,AI$1,$A26),2)&gt;5,_xlfn.XLOOKUP(DATE($B$1,AI$1,$A26),_休業日[休場日],_休業日[名称],"XXX",0,1)&lt;&gt;"XXX"),"",SUMIFS(_SBI[受渡金額/決済損益],_SBI[決済日],DATE(デイトレ集計2023!$B$1,デイトレ集計2023!AI$1,デイトレ集計2023!$A26),_SBI[取引],"信用返済*"))</f>
        <v>0</v>
      </c>
      <c r="AJ26" s="18"/>
      <c r="AK26" s="26"/>
      <c r="AL26" s="26" t="str">
        <f ca="1">IF(OR(MONTH(DATE($B$1,AL$1,$A26))&lt;&gt;AL$1,_xlfn.XLOOKUP(DATE($B$1,AL$1,$A26),_syukujitsu[国民の祝日・休日月日],_syukujitsu[国民の祝日・休日名称],"XXX",0,1)&lt;&gt;"XXX",WEEKDAY(DATE($B$1,AL$1,$A26),2)&gt;5,_xlfn.XLOOKUP(DATE($B$1,AL$1,$A26),_休業日[休場日],_休業日[名称],"XXX",0,1)&lt;&gt;"XXX"),"",SUMIFS(_SBI[受渡金額/決済損益],_SBI[決済日],DATE(デイトレ集計2023!$B$1,デイトレ集計2023!AL$1,デイトレ集計2023!$A26),_SBI[取引],"信用返済*"))</f>
        <v/>
      </c>
      <c r="AN26" s="22">
        <f t="shared" ca="1" si="20"/>
        <v>2150000</v>
      </c>
      <c r="AO26" s="22">
        <f t="shared" ca="1" si="21"/>
        <v>2150000</v>
      </c>
      <c r="AP26" s="22">
        <f t="shared" ca="1" si="22"/>
        <v>2150000</v>
      </c>
      <c r="AQ26" s="22">
        <f t="shared" ca="1" si="23"/>
        <v>2150000</v>
      </c>
      <c r="AR26" s="22">
        <f t="shared" ca="1" si="24"/>
        <v>2150000</v>
      </c>
      <c r="AS26" s="22">
        <f t="shared" ca="1" si="25"/>
        <v>2150000</v>
      </c>
      <c r="AT26" s="22">
        <f t="shared" ca="1" si="26"/>
        <v>2150000</v>
      </c>
      <c r="AU26" s="22">
        <f t="shared" ca="1" si="32"/>
        <v>2150000</v>
      </c>
      <c r="AV26" s="22">
        <f t="shared" ca="1" si="27"/>
        <v>2150000</v>
      </c>
      <c r="AW26" s="22">
        <f t="shared" ca="1" si="28"/>
        <v>2150000</v>
      </c>
      <c r="AX26" s="22">
        <f t="shared" ca="1" si="29"/>
        <v>2150000</v>
      </c>
      <c r="AY26" s="22">
        <f t="shared" ca="1" si="30"/>
        <v>2150000</v>
      </c>
      <c r="BA26" s="22">
        <f t="shared" ca="1" si="43"/>
        <v>2150000</v>
      </c>
      <c r="BB26" s="22">
        <f t="shared" ca="1" si="33"/>
        <v>0</v>
      </c>
      <c r="BC26" s="22">
        <f t="shared" ca="1" si="34"/>
        <v>0</v>
      </c>
      <c r="BD26" s="22">
        <f t="shared" ca="1" si="35"/>
        <v>0</v>
      </c>
      <c r="BE26" s="22">
        <f t="shared" ca="1" si="36"/>
        <v>0</v>
      </c>
      <c r="BF26" s="22">
        <f t="shared" ca="1" si="37"/>
        <v>0</v>
      </c>
      <c r="BG26" s="22">
        <f t="shared" ca="1" si="38"/>
        <v>0</v>
      </c>
      <c r="BH26" s="22">
        <f t="shared" ca="1" si="39"/>
        <v>0</v>
      </c>
      <c r="BI26" s="22">
        <f t="shared" ca="1" si="40"/>
        <v>0</v>
      </c>
      <c r="BJ26" s="22">
        <f t="shared" ca="1" si="41"/>
        <v>0</v>
      </c>
      <c r="BK26" s="22">
        <f t="shared" ca="1" si="42"/>
        <v>0</v>
      </c>
      <c r="BL26" s="22">
        <f t="shared" ca="1" si="31"/>
        <v>0</v>
      </c>
      <c r="BN26" s="22" t="str" cm="1">
        <f t="array" aca="1" ref="BN26" ca="1">IF(INDEX($A$1:$AL$48,ROW(),BN$16)&gt;0,INDEX($A$1:$AL$48,ROW(),BN$16),"")</f>
        <v/>
      </c>
      <c r="BO26" s="22" t="str" cm="1">
        <f t="array" aca="1" ref="BO26" ca="1">IF(INDEX($A$1:$AL$48,ROW(),BO$16)&gt;0,INDEX($A$1:$AL$48,ROW(),BO$16),"")</f>
        <v/>
      </c>
      <c r="BP26" s="22" t="str" cm="1">
        <f t="array" aca="1" ref="BP26" ca="1">IF(INDEX($A$1:$AL$48,ROW(),BP$16)&gt;0,INDEX($A$1:$AL$48,ROW(),BP$16),"")</f>
        <v/>
      </c>
      <c r="BQ26" s="22" t="str" cm="1">
        <f t="array" aca="1" ref="BQ26" ca="1">IF(INDEX($A$1:$AL$48,ROW(),BQ$16)&gt;0,INDEX($A$1:$AL$48,ROW(),BQ$16),"")</f>
        <v/>
      </c>
      <c r="BR26" s="22" t="str" cm="1">
        <f t="array" aca="1" ref="BR26" ca="1">IF(INDEX($A$1:$AL$48,ROW(),BR$16)&gt;0,INDEX($A$1:$AL$48,ROW(),BR$16),"")</f>
        <v/>
      </c>
      <c r="BS26" s="22" t="str" cm="1">
        <f t="array" aca="1" ref="BS26" ca="1">IF(INDEX($A$1:$AL$48,ROW(),BS$16)&gt;0,INDEX($A$1:$AL$48,ROW(),BS$16),"")</f>
        <v/>
      </c>
      <c r="BT26" s="22" t="str" cm="1">
        <f t="array" aca="1" ref="BT26" ca="1">IF(INDEX($A$1:$AL$48,ROW(),BT$16)&gt;0,INDEX($A$1:$AL$48,ROW(),BT$16),"")</f>
        <v/>
      </c>
      <c r="BU26" s="22" t="str" cm="1">
        <f t="array" aca="1" ref="BU26" ca="1">IF(INDEX($A$1:$AL$48,ROW(),BU$16)&gt;0,INDEX($A$1:$AL$48,ROW(),BU$16),"")</f>
        <v/>
      </c>
      <c r="BV26" s="22" t="str" cm="1">
        <f t="array" aca="1" ref="BV26" ca="1">IF(INDEX($A$1:$AL$48,ROW(),BV$16)&gt;0,INDEX($A$1:$AL$48,ROW(),BV$16),"")</f>
        <v/>
      </c>
      <c r="BW26" s="22" t="str" cm="1">
        <f t="array" aca="1" ref="BW26" ca="1">IF(INDEX($A$1:$AL$48,ROW(),BW$16)&gt;0,INDEX($A$1:$AL$48,ROW(),BW$16),"")</f>
        <v/>
      </c>
      <c r="BX26" s="22" t="str" cm="1">
        <f t="array" aca="1" ref="BX26" ca="1">IF(INDEX($A$1:$AL$48,ROW(),BX$16)&gt;0,INDEX($A$1:$AL$48,ROW(),BX$16),"")</f>
        <v/>
      </c>
      <c r="BY26" s="22" t="str" cm="1">
        <f t="array" aca="1" ref="BY26" ca="1">IF(INDEX($A$1:$AL$48,ROW(),BY$16)&gt;0,INDEX($A$1:$AL$48,ROW(),BY$16),"")</f>
        <v/>
      </c>
      <c r="CA26" s="22" t="str" cm="1">
        <f t="array" aca="1" ref="CA26" ca="1">IF(INDEX($A$1:$AL$48,ROW(),CA$16)&lt;0,INDEX($A$1:$AL$48,ROW(),CA$16),"")</f>
        <v/>
      </c>
      <c r="CB26" s="22" t="str" cm="1">
        <f t="array" aca="1" ref="CB26" ca="1">IF(INDEX($A$1:$AL$48,ROW(),CB$16)&lt;0,INDEX($A$1:$AL$48,ROW(),CB$16),"")</f>
        <v/>
      </c>
      <c r="CC26" s="22" t="str" cm="1">
        <f t="array" aca="1" ref="CC26" ca="1">IF(INDEX($A$1:$AL$48,ROW(),CC$16)&lt;0,INDEX($A$1:$AL$48,ROW(),CC$16),"")</f>
        <v/>
      </c>
      <c r="CD26" s="22" t="str" cm="1">
        <f t="array" aca="1" ref="CD26" ca="1">IF(INDEX($A$1:$AL$48,ROW(),CD$16)&lt;0,INDEX($A$1:$AL$48,ROW(),CD$16),"")</f>
        <v/>
      </c>
      <c r="CE26" s="22" t="str" cm="1">
        <f t="array" aca="1" ref="CE26" ca="1">IF(INDEX($A$1:$AL$48,ROW(),CE$16)&lt;0,INDEX($A$1:$AL$48,ROW(),CE$16),"")</f>
        <v/>
      </c>
      <c r="CF26" s="22" t="str" cm="1">
        <f t="array" aca="1" ref="CF26" ca="1">IF(INDEX($A$1:$AL$48,ROW(),CF$16)&lt;0,INDEX($A$1:$AL$48,ROW(),CF$16),"")</f>
        <v/>
      </c>
      <c r="CG26" s="22" t="str" cm="1">
        <f t="array" aca="1" ref="CG26" ca="1">IF(INDEX($A$1:$AL$48,ROW(),CG$16)&lt;0,INDEX($A$1:$AL$48,ROW(),CG$16),"")</f>
        <v/>
      </c>
      <c r="CH26" s="22" t="str" cm="1">
        <f t="array" aca="1" ref="CH26" ca="1">IF(INDEX($A$1:$AL$48,ROW(),CH$16)&lt;0,INDEX($A$1:$AL$48,ROW(),CH$16),"")</f>
        <v/>
      </c>
      <c r="CI26" s="22" t="str" cm="1">
        <f t="array" aca="1" ref="CI26" ca="1">IF(INDEX($A$1:$AL$48,ROW(),CI$16)&lt;0,INDEX($A$1:$AL$48,ROW(),CI$16),"")</f>
        <v/>
      </c>
      <c r="CJ26" s="22" t="str" cm="1">
        <f t="array" aca="1" ref="CJ26" ca="1">IF(INDEX($A$1:$AL$48,ROW(),CJ$16)&lt;0,INDEX($A$1:$AL$48,ROW(),CJ$16),"")</f>
        <v/>
      </c>
      <c r="CK26" s="22" t="str" cm="1">
        <f t="array" aca="1" ref="CK26" ca="1">IF(INDEX($A$1:$AL$48,ROW(),CK$16)&lt;0,INDEX($A$1:$AL$48,ROW(),CK$16),"")</f>
        <v/>
      </c>
      <c r="CL26" s="22" t="str" cm="1">
        <f t="array" aca="1" ref="CL26" ca="1">IF(INDEX($A$1:$AL$48,ROW(),CL$16)&lt;0,INDEX($A$1:$AL$48,ROW(),CL$16),"")</f>
        <v/>
      </c>
    </row>
    <row r="27" spans="1:90" s="2" customFormat="1" ht="15.75" x14ac:dyDescent="0.4">
      <c r="A27" s="5">
        <v>10</v>
      </c>
      <c r="B27" s="17">
        <f t="shared" ca="1" si="17"/>
        <v>0</v>
      </c>
      <c r="C27" s="18"/>
      <c r="D27" s="26"/>
      <c r="E27" s="23">
        <f ca="1">IF(OR(MONTH(DATE($B$1,E$1,$A27))&lt;&gt;E$1,_xlfn.XLOOKUP(DATE($B$1,E$1,$A27),_syukujitsu[国民の祝日・休日月日],_syukujitsu[国民の祝日・休日名称],"XXX",0,1)&lt;&gt;"XXX",WEEKDAY(DATE($B$1,E$1,$A27),2)&gt;5,_xlfn.XLOOKUP(DATE($B$1,E$1,$A27),_休業日[休場日],_休業日[名称],"XXX",0,1)&lt;&gt;"XXX"),"",SUMIFS(_SBI[受渡金額/決済損益],_SBI[決済日],DATE(デイトレ集計2023!$B$1,デイトレ集計2023!E$1,デイトレ集計2023!$A27),_SBI[取引],"信用返済*"))</f>
        <v>0</v>
      </c>
      <c r="F27" s="18"/>
      <c r="G27" s="26"/>
      <c r="H27" s="23">
        <f ca="1">IF(OR(MONTH(DATE($B$1,H$1,$A27))&lt;&gt;H$1,_xlfn.XLOOKUP(DATE($B$1,H$1,$A27),_syukujitsu[国民の祝日・休日月日],_syukujitsu[国民の祝日・休日名称],"XXX",0,1)&lt;&gt;"XXX",WEEKDAY(DATE($B$1,H$1,$A27),2)&gt;5,_xlfn.XLOOKUP(DATE($B$1,H$1,$A27),_休業日[休場日],_休業日[名称],"XXX",0,1)&lt;&gt;"XXX"),"",SUMIFS(_SBI[受渡金額/決済損益],_SBI[決済日],DATE(デイトレ集計2023!$B$1,デイトレ集計2023!H$1,デイトレ集計2023!$A27),_SBI[取引],"信用返済*"))</f>
        <v>0</v>
      </c>
      <c r="I27" s="18"/>
      <c r="J27" s="26"/>
      <c r="K27" s="23">
        <f ca="1">IF(OR(MONTH(DATE($B$1,K$1,$A27))&lt;&gt;K$1,_xlfn.XLOOKUP(DATE($B$1,K$1,$A27),_syukujitsu[国民の祝日・休日月日],_syukujitsu[国民の祝日・休日名称],"XXX",0,1)&lt;&gt;"XXX",WEEKDAY(DATE($B$1,K$1,$A27),2)&gt;5,_xlfn.XLOOKUP(DATE($B$1,K$1,$A27),_休業日[休場日],_休業日[名称],"XXX",0,1)&lt;&gt;"XXX"),"",SUMIFS(_SBI[受渡金額/決済損益],_SBI[決済日],DATE(デイトレ集計2023!$B$1,デイトレ集計2023!K$1,デイトレ集計2023!$A27),_SBI[取引],"信用返済*"))</f>
        <v>0</v>
      </c>
      <c r="L27" s="18"/>
      <c r="M27" s="26"/>
      <c r="N27" s="23">
        <f ca="1">IF(OR(MONTH(DATE($B$1,N$1,$A27))&lt;&gt;N$1,_xlfn.XLOOKUP(DATE($B$1,N$1,$A27),_syukujitsu[国民の祝日・休日月日],_syukujitsu[国民の祝日・休日名称],"XXX",0,1)&lt;&gt;"XXX",WEEKDAY(DATE($B$1,N$1,$A27),2)&gt;5,_xlfn.XLOOKUP(DATE($B$1,N$1,$A27),_休業日[休場日],_休業日[名称],"XXX",0,1)&lt;&gt;"XXX"),"",SUMIFS(_SBI[受渡金額/決済損益],_SBI[決済日],DATE(デイトレ集計2023!$B$1,デイトレ集計2023!N$1,デイトレ集計2023!$A27),_SBI[取引],"信用返済*"))</f>
        <v>0</v>
      </c>
      <c r="O27" s="18"/>
      <c r="P27" s="26"/>
      <c r="Q27" s="23">
        <f ca="1">IF(OR(MONTH(DATE($B$1,Q$1,$A27))&lt;&gt;Q$1,_xlfn.XLOOKUP(DATE($B$1,Q$1,$A27),_syukujitsu[国民の祝日・休日月日],_syukujitsu[国民の祝日・休日名称],"XXX",0,1)&lt;&gt;"XXX",WEEKDAY(DATE($B$1,Q$1,$A27),2)&gt;5,_xlfn.XLOOKUP(DATE($B$1,Q$1,$A27),_休業日[休場日],_休業日[名称],"XXX",0,1)&lt;&gt;"XXX"),"",SUMIFS(_SBI[受渡金額/決済損益],_SBI[決済日],DATE(デイトレ集計2023!$B$1,デイトレ集計2023!Q$1,デイトレ集計2023!$A27),_SBI[取引],"信用返済*"))</f>
        <v>0</v>
      </c>
      <c r="R27" s="18"/>
      <c r="S27" s="26"/>
      <c r="T27" s="23" t="str">
        <f ca="1">IF(OR(MONTH(DATE($B$1,T$1,$A27))&lt;&gt;T$1,_xlfn.XLOOKUP(DATE($B$1,T$1,$A27),_syukujitsu[国民の祝日・休日月日],_syukujitsu[国民の祝日・休日名称],"XXX",0,1)&lt;&gt;"XXX",WEEKDAY(DATE($B$1,T$1,$A27),2)&gt;5,_xlfn.XLOOKUP(DATE($B$1,T$1,$A27),_休業日[休場日],_休業日[名称],"XXX",0,1)&lt;&gt;"XXX"),"",SUMIFS(_SBI[受渡金額/決済損益],_SBI[決済日],DATE(デイトレ集計2023!$B$1,デイトレ集計2023!T$1,デイトレ集計2023!$A27),_SBI[取引],"信用返済*"))</f>
        <v/>
      </c>
      <c r="U27" s="18"/>
      <c r="V27" s="26"/>
      <c r="W27" s="23">
        <f ca="1">IF(OR(MONTH(DATE($B$1,W$1,$A27))&lt;&gt;W$1,_xlfn.XLOOKUP(DATE($B$1,W$1,$A27),_syukujitsu[国民の祝日・休日月日],_syukujitsu[国民の祝日・休日名称],"XXX",0,1)&lt;&gt;"XXX",WEEKDAY(DATE($B$1,W$1,$A27),2)&gt;5,_xlfn.XLOOKUP(DATE($B$1,W$1,$A27),_休業日[休場日],_休業日[名称],"XXX",0,1)&lt;&gt;"XXX"),"",SUMIFS(_SBI[受渡金額/決済損益],_SBI[決済日],DATE(デイトレ集計2023!$B$1,デイトレ集計2023!W$1,デイトレ集計2023!$A27),_SBI[取引],"信用返済*"))</f>
        <v>0</v>
      </c>
      <c r="X27" s="18"/>
      <c r="Y27" s="26"/>
      <c r="Z27" s="23">
        <f ca="1">IF(OR(MONTH(DATE($B$1,Z$1,$A27))&lt;&gt;Z$1,_xlfn.XLOOKUP(DATE($B$1,Z$1,$A27),_syukujitsu[国民の祝日・休日月日],_syukujitsu[国民の祝日・休日名称],"XXX",0,1)&lt;&gt;"XXX",WEEKDAY(DATE($B$1,Z$1,$A27),2)&gt;5,_xlfn.XLOOKUP(DATE($B$1,Z$1,$A27),_休業日[休場日],_休業日[名称],"XXX",0,1)&lt;&gt;"XXX"),"",SUMIFS(_SBI[受渡金額/決済損益],_SBI[決済日],DATE(デイトレ集計2023!$B$1,デイトレ集計2023!Z$1,デイトレ集計2023!$A27),_SBI[取引],"信用返済*"))</f>
        <v>0</v>
      </c>
      <c r="AA27" s="18"/>
      <c r="AB27" s="26"/>
      <c r="AC27" s="23" t="str">
        <f ca="1">IF(OR(MONTH(DATE($B$1,AC$1,$A27))&lt;&gt;AC$1,_xlfn.XLOOKUP(DATE($B$1,AC$1,$A27),_syukujitsu[国民の祝日・休日月日],_syukujitsu[国民の祝日・休日名称],"XXX",0,1)&lt;&gt;"XXX",WEEKDAY(DATE($B$1,AC$1,$A27),2)&gt;5,_xlfn.XLOOKUP(DATE($B$1,AC$1,$A27),_休業日[休場日],_休業日[名称],"XXX",0,1)&lt;&gt;"XXX"),"",SUMIFS(_SBI[受渡金額/決済損益],_SBI[決済日],DATE(デイトレ集計2023!$B$1,デイトレ集計2023!AC$1,デイトレ集計2023!$A27),_SBI[取引],"信用返済*"))</f>
        <v/>
      </c>
      <c r="AD27" s="18"/>
      <c r="AE27" s="26"/>
      <c r="AF27" s="23">
        <f ca="1">IF(OR(MONTH(DATE($B$1,AF$1,$A27))&lt;&gt;AF$1,_xlfn.XLOOKUP(DATE($B$1,AF$1,$A27),_syukujitsu[国民の祝日・休日月日],_syukujitsu[国民の祝日・休日名称],"XXX",0,1)&lt;&gt;"XXX",WEEKDAY(DATE($B$1,AF$1,$A27),2)&gt;5,_xlfn.XLOOKUP(DATE($B$1,AF$1,$A27),_休業日[休場日],_休業日[名称],"XXX",0,1)&lt;&gt;"XXX"),"",SUMIFS(_SBI[受渡金額/決済損益],_SBI[決済日],DATE(デイトレ集計2023!$B$1,デイトレ集計2023!AF$1,デイトレ集計2023!$A27),_SBI[取引],"信用返済*"))</f>
        <v>0</v>
      </c>
      <c r="AG27" s="18"/>
      <c r="AH27" s="26"/>
      <c r="AI27" s="23">
        <f ca="1">IF(OR(MONTH(DATE($B$1,AI$1,$A27))&lt;&gt;AI$1,_xlfn.XLOOKUP(DATE($B$1,AI$1,$A27),_syukujitsu[国民の祝日・休日月日],_syukujitsu[国民の祝日・休日名称],"XXX",0,1)&lt;&gt;"XXX",WEEKDAY(DATE($B$1,AI$1,$A27),2)&gt;5,_xlfn.XLOOKUP(DATE($B$1,AI$1,$A27),_休業日[休場日],_休業日[名称],"XXX",0,1)&lt;&gt;"XXX"),"",SUMIFS(_SBI[受渡金額/決済損益],_SBI[決済日],DATE(デイトレ集計2023!$B$1,デイトレ集計2023!AI$1,デイトレ集計2023!$A27),_SBI[取引],"信用返済*"))</f>
        <v>0</v>
      </c>
      <c r="AJ27" s="18"/>
      <c r="AK27" s="26"/>
      <c r="AL27" s="26" t="str">
        <f ca="1">IF(OR(MONTH(DATE($B$1,AL$1,$A27))&lt;&gt;AL$1,_xlfn.XLOOKUP(DATE($B$1,AL$1,$A27),_syukujitsu[国民の祝日・休日月日],_syukujitsu[国民の祝日・休日名称],"XXX",0,1)&lt;&gt;"XXX",WEEKDAY(DATE($B$1,AL$1,$A27),2)&gt;5,_xlfn.XLOOKUP(DATE($B$1,AL$1,$A27),_休業日[休場日],_休業日[名称],"XXX",0,1)&lt;&gt;"XXX"),"",SUMIFS(_SBI[受渡金額/決済損益],_SBI[決済日],DATE(デイトレ集計2023!$B$1,デイトレ集計2023!AL$1,デイトレ集計2023!$A27),_SBI[取引],"信用返済*"))</f>
        <v/>
      </c>
      <c r="AN27" s="22">
        <f t="shared" ca="1" si="20"/>
        <v>2150000</v>
      </c>
      <c r="AO27" s="22">
        <f t="shared" ca="1" si="21"/>
        <v>2150000</v>
      </c>
      <c r="AP27" s="22">
        <f t="shared" ca="1" si="22"/>
        <v>2150000</v>
      </c>
      <c r="AQ27" s="22">
        <f t="shared" ca="1" si="23"/>
        <v>2150000</v>
      </c>
      <c r="AR27" s="22">
        <f t="shared" ca="1" si="24"/>
        <v>2150000</v>
      </c>
      <c r="AS27" s="22">
        <f t="shared" ca="1" si="25"/>
        <v>2150000</v>
      </c>
      <c r="AT27" s="22">
        <f t="shared" ca="1" si="26"/>
        <v>2150000</v>
      </c>
      <c r="AU27" s="22">
        <f t="shared" ca="1" si="32"/>
        <v>2150000</v>
      </c>
      <c r="AV27" s="22">
        <f t="shared" ca="1" si="27"/>
        <v>2150000</v>
      </c>
      <c r="AW27" s="22">
        <f t="shared" ca="1" si="28"/>
        <v>2150000</v>
      </c>
      <c r="AX27" s="22">
        <f t="shared" ca="1" si="29"/>
        <v>2150000</v>
      </c>
      <c r="AY27" s="22">
        <f t="shared" ca="1" si="30"/>
        <v>2150000</v>
      </c>
      <c r="BA27" s="22">
        <f t="shared" ca="1" si="43"/>
        <v>2150000</v>
      </c>
      <c r="BB27" s="22">
        <f t="shared" ca="1" si="33"/>
        <v>0</v>
      </c>
      <c r="BC27" s="22">
        <f t="shared" ca="1" si="34"/>
        <v>0</v>
      </c>
      <c r="BD27" s="22">
        <f t="shared" ca="1" si="35"/>
        <v>0</v>
      </c>
      <c r="BE27" s="22">
        <f t="shared" ca="1" si="36"/>
        <v>0</v>
      </c>
      <c r="BF27" s="22">
        <f t="shared" ca="1" si="37"/>
        <v>0</v>
      </c>
      <c r="BG27" s="22">
        <f t="shared" ca="1" si="38"/>
        <v>0</v>
      </c>
      <c r="BH27" s="22">
        <f t="shared" ca="1" si="39"/>
        <v>0</v>
      </c>
      <c r="BI27" s="22">
        <f t="shared" ca="1" si="40"/>
        <v>0</v>
      </c>
      <c r="BJ27" s="22">
        <f t="shared" ca="1" si="41"/>
        <v>0</v>
      </c>
      <c r="BK27" s="22">
        <f t="shared" ca="1" si="42"/>
        <v>0</v>
      </c>
      <c r="BL27" s="22">
        <f t="shared" ca="1" si="31"/>
        <v>0</v>
      </c>
      <c r="BN27" s="22" t="str" cm="1">
        <f t="array" aca="1" ref="BN27" ca="1">IF(INDEX($A$1:$AL$48,ROW(),BN$16)&gt;0,INDEX($A$1:$AL$48,ROW(),BN$16),"")</f>
        <v/>
      </c>
      <c r="BO27" s="22" t="str" cm="1">
        <f t="array" aca="1" ref="BO27" ca="1">IF(INDEX($A$1:$AL$48,ROW(),BO$16)&gt;0,INDEX($A$1:$AL$48,ROW(),BO$16),"")</f>
        <v/>
      </c>
      <c r="BP27" s="22" t="str" cm="1">
        <f t="array" aca="1" ref="BP27" ca="1">IF(INDEX($A$1:$AL$48,ROW(),BP$16)&gt;0,INDEX($A$1:$AL$48,ROW(),BP$16),"")</f>
        <v/>
      </c>
      <c r="BQ27" s="22" t="str" cm="1">
        <f t="array" aca="1" ref="BQ27" ca="1">IF(INDEX($A$1:$AL$48,ROW(),BQ$16)&gt;0,INDEX($A$1:$AL$48,ROW(),BQ$16),"")</f>
        <v/>
      </c>
      <c r="BR27" s="22" t="str" cm="1">
        <f t="array" aca="1" ref="BR27" ca="1">IF(INDEX($A$1:$AL$48,ROW(),BR$16)&gt;0,INDEX($A$1:$AL$48,ROW(),BR$16),"")</f>
        <v/>
      </c>
      <c r="BS27" s="22" t="str" cm="1">
        <f t="array" aca="1" ref="BS27" ca="1">IF(INDEX($A$1:$AL$48,ROW(),BS$16)&gt;0,INDEX($A$1:$AL$48,ROW(),BS$16),"")</f>
        <v/>
      </c>
      <c r="BT27" s="22" t="str" cm="1">
        <f t="array" aca="1" ref="BT27" ca="1">IF(INDEX($A$1:$AL$48,ROW(),BT$16)&gt;0,INDEX($A$1:$AL$48,ROW(),BT$16),"")</f>
        <v/>
      </c>
      <c r="BU27" s="22" t="str" cm="1">
        <f t="array" aca="1" ref="BU27" ca="1">IF(INDEX($A$1:$AL$48,ROW(),BU$16)&gt;0,INDEX($A$1:$AL$48,ROW(),BU$16),"")</f>
        <v/>
      </c>
      <c r="BV27" s="22" t="str" cm="1">
        <f t="array" aca="1" ref="BV27" ca="1">IF(INDEX($A$1:$AL$48,ROW(),BV$16)&gt;0,INDEX($A$1:$AL$48,ROW(),BV$16),"")</f>
        <v/>
      </c>
      <c r="BW27" s="22" t="str" cm="1">
        <f t="array" aca="1" ref="BW27" ca="1">IF(INDEX($A$1:$AL$48,ROW(),BW$16)&gt;0,INDEX($A$1:$AL$48,ROW(),BW$16),"")</f>
        <v/>
      </c>
      <c r="BX27" s="22" t="str" cm="1">
        <f t="array" aca="1" ref="BX27" ca="1">IF(INDEX($A$1:$AL$48,ROW(),BX$16)&gt;0,INDEX($A$1:$AL$48,ROW(),BX$16),"")</f>
        <v/>
      </c>
      <c r="BY27" s="22" t="str" cm="1">
        <f t="array" aca="1" ref="BY27" ca="1">IF(INDEX($A$1:$AL$48,ROW(),BY$16)&gt;0,INDEX($A$1:$AL$48,ROW(),BY$16),"")</f>
        <v/>
      </c>
      <c r="CA27" s="22" t="str" cm="1">
        <f t="array" aca="1" ref="CA27" ca="1">IF(INDEX($A$1:$AL$48,ROW(),CA$16)&lt;0,INDEX($A$1:$AL$48,ROW(),CA$16),"")</f>
        <v/>
      </c>
      <c r="CB27" s="22" t="str" cm="1">
        <f t="array" aca="1" ref="CB27" ca="1">IF(INDEX($A$1:$AL$48,ROW(),CB$16)&lt;0,INDEX($A$1:$AL$48,ROW(),CB$16),"")</f>
        <v/>
      </c>
      <c r="CC27" s="22" t="str" cm="1">
        <f t="array" aca="1" ref="CC27" ca="1">IF(INDEX($A$1:$AL$48,ROW(),CC$16)&lt;0,INDEX($A$1:$AL$48,ROW(),CC$16),"")</f>
        <v/>
      </c>
      <c r="CD27" s="22" t="str" cm="1">
        <f t="array" aca="1" ref="CD27" ca="1">IF(INDEX($A$1:$AL$48,ROW(),CD$16)&lt;0,INDEX($A$1:$AL$48,ROW(),CD$16),"")</f>
        <v/>
      </c>
      <c r="CE27" s="22" t="str" cm="1">
        <f t="array" aca="1" ref="CE27" ca="1">IF(INDEX($A$1:$AL$48,ROW(),CE$16)&lt;0,INDEX($A$1:$AL$48,ROW(),CE$16),"")</f>
        <v/>
      </c>
      <c r="CF27" s="22" t="str" cm="1">
        <f t="array" aca="1" ref="CF27" ca="1">IF(INDEX($A$1:$AL$48,ROW(),CF$16)&lt;0,INDEX($A$1:$AL$48,ROW(),CF$16),"")</f>
        <v/>
      </c>
      <c r="CG27" s="22" t="str" cm="1">
        <f t="array" aca="1" ref="CG27" ca="1">IF(INDEX($A$1:$AL$48,ROW(),CG$16)&lt;0,INDEX($A$1:$AL$48,ROW(),CG$16),"")</f>
        <v/>
      </c>
      <c r="CH27" s="22" t="str" cm="1">
        <f t="array" aca="1" ref="CH27" ca="1">IF(INDEX($A$1:$AL$48,ROW(),CH$16)&lt;0,INDEX($A$1:$AL$48,ROW(),CH$16),"")</f>
        <v/>
      </c>
      <c r="CI27" s="22" t="str" cm="1">
        <f t="array" aca="1" ref="CI27" ca="1">IF(INDEX($A$1:$AL$48,ROW(),CI$16)&lt;0,INDEX($A$1:$AL$48,ROW(),CI$16),"")</f>
        <v/>
      </c>
      <c r="CJ27" s="22" t="str" cm="1">
        <f t="array" aca="1" ref="CJ27" ca="1">IF(INDEX($A$1:$AL$48,ROW(),CJ$16)&lt;0,INDEX($A$1:$AL$48,ROW(),CJ$16),"")</f>
        <v/>
      </c>
      <c r="CK27" s="22" t="str" cm="1">
        <f t="array" aca="1" ref="CK27" ca="1">IF(INDEX($A$1:$AL$48,ROW(),CK$16)&lt;0,INDEX($A$1:$AL$48,ROW(),CK$16),"")</f>
        <v/>
      </c>
      <c r="CL27" s="22" t="str" cm="1">
        <f t="array" aca="1" ref="CL27" ca="1">IF(INDEX($A$1:$AL$48,ROW(),CL$16)&lt;0,INDEX($A$1:$AL$48,ROW(),CL$16),"")</f>
        <v/>
      </c>
    </row>
    <row r="28" spans="1:90" s="2" customFormat="1" ht="15.75" x14ac:dyDescent="0.4">
      <c r="A28" s="5">
        <v>11</v>
      </c>
      <c r="B28" s="17">
        <f t="shared" ca="1" si="17"/>
        <v>0</v>
      </c>
      <c r="C28" s="18"/>
      <c r="D28" s="26"/>
      <c r="E28" s="23">
        <f ca="1">IF(OR(MONTH(DATE($B$1,E$1,$A28))&lt;&gt;E$1,_xlfn.XLOOKUP(DATE($B$1,E$1,$A28),_syukujitsu[国民の祝日・休日月日],_syukujitsu[国民の祝日・休日名称],"XXX",0,1)&lt;&gt;"XXX",WEEKDAY(DATE($B$1,E$1,$A28),2)&gt;5,_xlfn.XLOOKUP(DATE($B$1,E$1,$A28),_休業日[休場日],_休業日[名称],"XXX",0,1)&lt;&gt;"XXX"),"",SUMIFS(_SBI[受渡金額/決済損益],_SBI[決済日],DATE(デイトレ集計2023!$B$1,デイトレ集計2023!E$1,デイトレ集計2023!$A28),_SBI[取引],"信用返済*"))</f>
        <v>0</v>
      </c>
      <c r="F28" s="18"/>
      <c r="G28" s="26"/>
      <c r="H28" s="23" t="str">
        <f ca="1">IF(OR(MONTH(DATE($B$1,H$1,$A28))&lt;&gt;H$1,_xlfn.XLOOKUP(DATE($B$1,H$1,$A28),_syukujitsu[国民の祝日・休日月日],_syukujitsu[国民の祝日・休日名称],"XXX",0,1)&lt;&gt;"XXX",WEEKDAY(DATE($B$1,H$1,$A28),2)&gt;5,_xlfn.XLOOKUP(DATE($B$1,H$1,$A28),_休業日[休場日],_休業日[名称],"XXX",0,1)&lt;&gt;"XXX"),"",SUMIFS(_SBI[受渡金額/決済損益],_SBI[決済日],DATE(デイトレ集計2023!$B$1,デイトレ集計2023!H$1,デイトレ集計2023!$A28),_SBI[取引],"信用返済*"))</f>
        <v/>
      </c>
      <c r="I28" s="18"/>
      <c r="J28" s="26"/>
      <c r="K28" s="23" t="str">
        <f ca="1">IF(OR(MONTH(DATE($B$1,K$1,$A28))&lt;&gt;K$1,_xlfn.XLOOKUP(DATE($B$1,K$1,$A28),_syukujitsu[国民の祝日・休日月日],_syukujitsu[国民の祝日・休日名称],"XXX",0,1)&lt;&gt;"XXX",WEEKDAY(DATE($B$1,K$1,$A28),2)&gt;5,_xlfn.XLOOKUP(DATE($B$1,K$1,$A28),_休業日[休場日],_休業日[名称],"XXX",0,1)&lt;&gt;"XXX"),"",SUMIFS(_SBI[受渡金額/決済損益],_SBI[決済日],DATE(デイトレ集計2023!$B$1,デイトレ集計2023!K$1,デイトレ集計2023!$A28),_SBI[取引],"信用返済*"))</f>
        <v/>
      </c>
      <c r="L28" s="18"/>
      <c r="M28" s="26"/>
      <c r="N28" s="23">
        <f ca="1">IF(OR(MONTH(DATE($B$1,N$1,$A28))&lt;&gt;N$1,_xlfn.XLOOKUP(DATE($B$1,N$1,$A28),_syukujitsu[国民の祝日・休日月日],_syukujitsu[国民の祝日・休日名称],"XXX",0,1)&lt;&gt;"XXX",WEEKDAY(DATE($B$1,N$1,$A28),2)&gt;5,_xlfn.XLOOKUP(DATE($B$1,N$1,$A28),_休業日[休場日],_休業日[名称],"XXX",0,1)&lt;&gt;"XXX"),"",SUMIFS(_SBI[受渡金額/決済損益],_SBI[決済日],DATE(デイトレ集計2023!$B$1,デイトレ集計2023!N$1,デイトレ集計2023!$A28),_SBI[取引],"信用返済*"))</f>
        <v>0</v>
      </c>
      <c r="O28" s="18"/>
      <c r="P28" s="26"/>
      <c r="Q28" s="23">
        <f ca="1">IF(OR(MONTH(DATE($B$1,Q$1,$A28))&lt;&gt;Q$1,_xlfn.XLOOKUP(DATE($B$1,Q$1,$A28),_syukujitsu[国民の祝日・休日月日],_syukujitsu[国民の祝日・休日名称],"XXX",0,1)&lt;&gt;"XXX",WEEKDAY(DATE($B$1,Q$1,$A28),2)&gt;5,_xlfn.XLOOKUP(DATE($B$1,Q$1,$A28),_休業日[休場日],_休業日[名称],"XXX",0,1)&lt;&gt;"XXX"),"",SUMIFS(_SBI[受渡金額/決済損益],_SBI[決済日],DATE(デイトレ集計2023!$B$1,デイトレ集計2023!Q$1,デイトレ集計2023!$A28),_SBI[取引],"信用返済*"))</f>
        <v>0</v>
      </c>
      <c r="R28" s="18"/>
      <c r="S28" s="26"/>
      <c r="T28" s="23" t="str">
        <f ca="1">IF(OR(MONTH(DATE($B$1,T$1,$A28))&lt;&gt;T$1,_xlfn.XLOOKUP(DATE($B$1,T$1,$A28),_syukujitsu[国民の祝日・休日月日],_syukujitsu[国民の祝日・休日名称],"XXX",0,1)&lt;&gt;"XXX",WEEKDAY(DATE($B$1,T$1,$A28),2)&gt;5,_xlfn.XLOOKUP(DATE($B$1,T$1,$A28),_休業日[休場日],_休業日[名称],"XXX",0,1)&lt;&gt;"XXX"),"",SUMIFS(_SBI[受渡金額/決済損益],_SBI[決済日],DATE(デイトレ集計2023!$B$1,デイトレ集計2023!T$1,デイトレ集計2023!$A28),_SBI[取引],"信用返済*"))</f>
        <v/>
      </c>
      <c r="U28" s="18"/>
      <c r="V28" s="26"/>
      <c r="W28" s="23">
        <f ca="1">IF(OR(MONTH(DATE($B$1,W$1,$A28))&lt;&gt;W$1,_xlfn.XLOOKUP(DATE($B$1,W$1,$A28),_syukujitsu[国民の祝日・休日月日],_syukujitsu[国民の祝日・休日名称],"XXX",0,1)&lt;&gt;"XXX",WEEKDAY(DATE($B$1,W$1,$A28),2)&gt;5,_xlfn.XLOOKUP(DATE($B$1,W$1,$A28),_休業日[休場日],_休業日[名称],"XXX",0,1)&lt;&gt;"XXX"),"",SUMIFS(_SBI[受渡金額/決済損益],_SBI[決済日],DATE(デイトレ集計2023!$B$1,デイトレ集計2023!W$1,デイトレ集計2023!$A28),_SBI[取引],"信用返済*"))</f>
        <v>0</v>
      </c>
      <c r="X28" s="18"/>
      <c r="Y28" s="26"/>
      <c r="Z28" s="23" t="str">
        <f ca="1">IF(OR(MONTH(DATE($B$1,Z$1,$A28))&lt;&gt;Z$1,_xlfn.XLOOKUP(DATE($B$1,Z$1,$A28),_syukujitsu[国民の祝日・休日月日],_syukujitsu[国民の祝日・休日名称],"XXX",0,1)&lt;&gt;"XXX",WEEKDAY(DATE($B$1,Z$1,$A28),2)&gt;5,_xlfn.XLOOKUP(DATE($B$1,Z$1,$A28),_休業日[休場日],_休業日[名称],"XXX",0,1)&lt;&gt;"XXX"),"",SUMIFS(_SBI[受渡金額/決済損益],_SBI[決済日],DATE(デイトレ集計2023!$B$1,デイトレ集計2023!Z$1,デイトレ集計2023!$A28),_SBI[取引],"信用返済*"))</f>
        <v/>
      </c>
      <c r="AA28" s="18"/>
      <c r="AB28" s="26"/>
      <c r="AC28" s="23">
        <f ca="1">IF(OR(MONTH(DATE($B$1,AC$1,$A28))&lt;&gt;AC$1,_xlfn.XLOOKUP(DATE($B$1,AC$1,$A28),_syukujitsu[国民の祝日・休日月日],_syukujitsu[国民の祝日・休日名称],"XXX",0,1)&lt;&gt;"XXX",WEEKDAY(DATE($B$1,AC$1,$A28),2)&gt;5,_xlfn.XLOOKUP(DATE($B$1,AC$1,$A28),_休業日[休場日],_休業日[名称],"XXX",0,1)&lt;&gt;"XXX"),"",SUMIFS(_SBI[受渡金額/決済損益],_SBI[決済日],DATE(デイトレ集計2023!$B$1,デイトレ集計2023!AC$1,デイトレ集計2023!$A28),_SBI[取引],"信用返済*"))</f>
        <v>0</v>
      </c>
      <c r="AD28" s="18"/>
      <c r="AE28" s="26"/>
      <c r="AF28" s="23">
        <f ca="1">IF(OR(MONTH(DATE($B$1,AF$1,$A28))&lt;&gt;AF$1,_xlfn.XLOOKUP(DATE($B$1,AF$1,$A28),_syukujitsu[国民の祝日・休日月日],_syukujitsu[国民の祝日・休日名称],"XXX",0,1)&lt;&gt;"XXX",WEEKDAY(DATE($B$1,AF$1,$A28),2)&gt;5,_xlfn.XLOOKUP(DATE($B$1,AF$1,$A28),_休業日[休場日],_休業日[名称],"XXX",0,1)&lt;&gt;"XXX"),"",SUMIFS(_SBI[受渡金額/決済損益],_SBI[決済日],DATE(デイトレ集計2023!$B$1,デイトレ集計2023!AF$1,デイトレ集計2023!$A28),_SBI[取引],"信用返済*"))</f>
        <v>0</v>
      </c>
      <c r="AG28" s="18"/>
      <c r="AH28" s="26"/>
      <c r="AI28" s="23" t="str">
        <f ca="1">IF(OR(MONTH(DATE($B$1,AI$1,$A28))&lt;&gt;AI$1,_xlfn.XLOOKUP(DATE($B$1,AI$1,$A28),_syukujitsu[国民の祝日・休日月日],_syukujitsu[国民の祝日・休日名称],"XXX",0,1)&lt;&gt;"XXX",WEEKDAY(DATE($B$1,AI$1,$A28),2)&gt;5,_xlfn.XLOOKUP(DATE($B$1,AI$1,$A28),_休業日[休場日],_休業日[名称],"XXX",0,1)&lt;&gt;"XXX"),"",SUMIFS(_SBI[受渡金額/決済損益],_SBI[決済日],DATE(デイトレ集計2023!$B$1,デイトレ集計2023!AI$1,デイトレ集計2023!$A28),_SBI[取引],"信用返済*"))</f>
        <v/>
      </c>
      <c r="AJ28" s="18"/>
      <c r="AK28" s="26"/>
      <c r="AL28" s="26">
        <f ca="1">IF(OR(MONTH(DATE($B$1,AL$1,$A28))&lt;&gt;AL$1,_xlfn.XLOOKUP(DATE($B$1,AL$1,$A28),_syukujitsu[国民の祝日・休日月日],_syukujitsu[国民の祝日・休日名称],"XXX",0,1)&lt;&gt;"XXX",WEEKDAY(DATE($B$1,AL$1,$A28),2)&gt;5,_xlfn.XLOOKUP(DATE($B$1,AL$1,$A28),_休業日[休場日],_休業日[名称],"XXX",0,1)&lt;&gt;"XXX"),"",SUMIFS(_SBI[受渡金額/決済損益],_SBI[決済日],DATE(デイトレ集計2023!$B$1,デイトレ集計2023!AL$1,デイトレ集計2023!$A28),_SBI[取引],"信用返済*"))</f>
        <v>0</v>
      </c>
      <c r="AN28" s="22">
        <f t="shared" ca="1" si="20"/>
        <v>2150000</v>
      </c>
      <c r="AO28" s="22">
        <f t="shared" ca="1" si="21"/>
        <v>2150000</v>
      </c>
      <c r="AP28" s="22">
        <f t="shared" ca="1" si="22"/>
        <v>2150000</v>
      </c>
      <c r="AQ28" s="22">
        <f t="shared" ca="1" si="23"/>
        <v>2150000</v>
      </c>
      <c r="AR28" s="22">
        <f t="shared" ca="1" si="24"/>
        <v>2150000</v>
      </c>
      <c r="AS28" s="22">
        <f t="shared" ca="1" si="25"/>
        <v>2150000</v>
      </c>
      <c r="AT28" s="22">
        <f t="shared" ca="1" si="26"/>
        <v>2150000</v>
      </c>
      <c r="AU28" s="22">
        <f t="shared" ca="1" si="32"/>
        <v>2150000</v>
      </c>
      <c r="AV28" s="22">
        <f t="shared" ca="1" si="27"/>
        <v>2150000</v>
      </c>
      <c r="AW28" s="22">
        <f t="shared" ca="1" si="28"/>
        <v>2150000</v>
      </c>
      <c r="AX28" s="22">
        <f t="shared" ca="1" si="29"/>
        <v>2150000</v>
      </c>
      <c r="AY28" s="22">
        <f t="shared" ca="1" si="30"/>
        <v>2150000</v>
      </c>
      <c r="BA28" s="22">
        <f t="shared" ca="1" si="43"/>
        <v>2150000</v>
      </c>
      <c r="BB28" s="22">
        <f t="shared" ca="1" si="33"/>
        <v>0</v>
      </c>
      <c r="BC28" s="22">
        <f t="shared" ca="1" si="34"/>
        <v>0</v>
      </c>
      <c r="BD28" s="22">
        <f t="shared" ca="1" si="35"/>
        <v>0</v>
      </c>
      <c r="BE28" s="22">
        <f t="shared" ca="1" si="36"/>
        <v>0</v>
      </c>
      <c r="BF28" s="22">
        <f t="shared" ca="1" si="37"/>
        <v>0</v>
      </c>
      <c r="BG28" s="22">
        <f t="shared" ca="1" si="38"/>
        <v>0</v>
      </c>
      <c r="BH28" s="22">
        <f t="shared" ca="1" si="39"/>
        <v>0</v>
      </c>
      <c r="BI28" s="22">
        <f t="shared" ca="1" si="40"/>
        <v>0</v>
      </c>
      <c r="BJ28" s="22">
        <f t="shared" ca="1" si="41"/>
        <v>0</v>
      </c>
      <c r="BK28" s="22">
        <f t="shared" ca="1" si="42"/>
        <v>0</v>
      </c>
      <c r="BL28" s="22">
        <f t="shared" ca="1" si="31"/>
        <v>0</v>
      </c>
      <c r="BN28" s="22" t="str" cm="1">
        <f t="array" aca="1" ref="BN28" ca="1">IF(INDEX($A$1:$AL$48,ROW(),BN$16)&gt;0,INDEX($A$1:$AL$48,ROW(),BN$16),"")</f>
        <v/>
      </c>
      <c r="BO28" s="22" t="str" cm="1">
        <f t="array" aca="1" ref="BO28" ca="1">IF(INDEX($A$1:$AL$48,ROW(),BO$16)&gt;0,INDEX($A$1:$AL$48,ROW(),BO$16),"")</f>
        <v/>
      </c>
      <c r="BP28" s="22" t="str" cm="1">
        <f t="array" aca="1" ref="BP28" ca="1">IF(INDEX($A$1:$AL$48,ROW(),BP$16)&gt;0,INDEX($A$1:$AL$48,ROW(),BP$16),"")</f>
        <v/>
      </c>
      <c r="BQ28" s="22" t="str" cm="1">
        <f t="array" aca="1" ref="BQ28" ca="1">IF(INDEX($A$1:$AL$48,ROW(),BQ$16)&gt;0,INDEX($A$1:$AL$48,ROW(),BQ$16),"")</f>
        <v/>
      </c>
      <c r="BR28" s="22" t="str" cm="1">
        <f t="array" aca="1" ref="BR28" ca="1">IF(INDEX($A$1:$AL$48,ROW(),BR$16)&gt;0,INDEX($A$1:$AL$48,ROW(),BR$16),"")</f>
        <v/>
      </c>
      <c r="BS28" s="22" t="str" cm="1">
        <f t="array" aca="1" ref="BS28" ca="1">IF(INDEX($A$1:$AL$48,ROW(),BS$16)&gt;0,INDEX($A$1:$AL$48,ROW(),BS$16),"")</f>
        <v/>
      </c>
      <c r="BT28" s="22" t="str" cm="1">
        <f t="array" aca="1" ref="BT28" ca="1">IF(INDEX($A$1:$AL$48,ROW(),BT$16)&gt;0,INDEX($A$1:$AL$48,ROW(),BT$16),"")</f>
        <v/>
      </c>
      <c r="BU28" s="22" t="str" cm="1">
        <f t="array" aca="1" ref="BU28" ca="1">IF(INDEX($A$1:$AL$48,ROW(),BU$16)&gt;0,INDEX($A$1:$AL$48,ROW(),BU$16),"")</f>
        <v/>
      </c>
      <c r="BV28" s="22" t="str" cm="1">
        <f t="array" aca="1" ref="BV28" ca="1">IF(INDEX($A$1:$AL$48,ROW(),BV$16)&gt;0,INDEX($A$1:$AL$48,ROW(),BV$16),"")</f>
        <v/>
      </c>
      <c r="BW28" s="22" t="str" cm="1">
        <f t="array" aca="1" ref="BW28" ca="1">IF(INDEX($A$1:$AL$48,ROW(),BW$16)&gt;0,INDEX($A$1:$AL$48,ROW(),BW$16),"")</f>
        <v/>
      </c>
      <c r="BX28" s="22" t="str" cm="1">
        <f t="array" aca="1" ref="BX28" ca="1">IF(INDEX($A$1:$AL$48,ROW(),BX$16)&gt;0,INDEX($A$1:$AL$48,ROW(),BX$16),"")</f>
        <v/>
      </c>
      <c r="BY28" s="22" t="str" cm="1">
        <f t="array" aca="1" ref="BY28" ca="1">IF(INDEX($A$1:$AL$48,ROW(),BY$16)&gt;0,INDEX($A$1:$AL$48,ROW(),BY$16),"")</f>
        <v/>
      </c>
      <c r="CA28" s="22" t="str" cm="1">
        <f t="array" aca="1" ref="CA28" ca="1">IF(INDEX($A$1:$AL$48,ROW(),CA$16)&lt;0,INDEX($A$1:$AL$48,ROW(),CA$16),"")</f>
        <v/>
      </c>
      <c r="CB28" s="22" t="str" cm="1">
        <f t="array" aca="1" ref="CB28" ca="1">IF(INDEX($A$1:$AL$48,ROW(),CB$16)&lt;0,INDEX($A$1:$AL$48,ROW(),CB$16),"")</f>
        <v/>
      </c>
      <c r="CC28" s="22" t="str" cm="1">
        <f t="array" aca="1" ref="CC28" ca="1">IF(INDEX($A$1:$AL$48,ROW(),CC$16)&lt;0,INDEX($A$1:$AL$48,ROW(),CC$16),"")</f>
        <v/>
      </c>
      <c r="CD28" s="22" t="str" cm="1">
        <f t="array" aca="1" ref="CD28" ca="1">IF(INDEX($A$1:$AL$48,ROW(),CD$16)&lt;0,INDEX($A$1:$AL$48,ROW(),CD$16),"")</f>
        <v/>
      </c>
      <c r="CE28" s="22" t="str" cm="1">
        <f t="array" aca="1" ref="CE28" ca="1">IF(INDEX($A$1:$AL$48,ROW(),CE$16)&lt;0,INDEX($A$1:$AL$48,ROW(),CE$16),"")</f>
        <v/>
      </c>
      <c r="CF28" s="22" t="str" cm="1">
        <f t="array" aca="1" ref="CF28" ca="1">IF(INDEX($A$1:$AL$48,ROW(),CF$16)&lt;0,INDEX($A$1:$AL$48,ROW(),CF$16),"")</f>
        <v/>
      </c>
      <c r="CG28" s="22" t="str" cm="1">
        <f t="array" aca="1" ref="CG28" ca="1">IF(INDEX($A$1:$AL$48,ROW(),CG$16)&lt;0,INDEX($A$1:$AL$48,ROW(),CG$16),"")</f>
        <v/>
      </c>
      <c r="CH28" s="22" t="str" cm="1">
        <f t="array" aca="1" ref="CH28" ca="1">IF(INDEX($A$1:$AL$48,ROW(),CH$16)&lt;0,INDEX($A$1:$AL$48,ROW(),CH$16),"")</f>
        <v/>
      </c>
      <c r="CI28" s="22" t="str" cm="1">
        <f t="array" aca="1" ref="CI28" ca="1">IF(INDEX($A$1:$AL$48,ROW(),CI$16)&lt;0,INDEX($A$1:$AL$48,ROW(),CI$16),"")</f>
        <v/>
      </c>
      <c r="CJ28" s="22" t="str" cm="1">
        <f t="array" aca="1" ref="CJ28" ca="1">IF(INDEX($A$1:$AL$48,ROW(),CJ$16)&lt;0,INDEX($A$1:$AL$48,ROW(),CJ$16),"")</f>
        <v/>
      </c>
      <c r="CK28" s="22" t="str" cm="1">
        <f t="array" aca="1" ref="CK28" ca="1">IF(INDEX($A$1:$AL$48,ROW(),CK$16)&lt;0,INDEX($A$1:$AL$48,ROW(),CK$16),"")</f>
        <v/>
      </c>
      <c r="CL28" s="22" t="str" cm="1">
        <f t="array" aca="1" ref="CL28" ca="1">IF(INDEX($A$1:$AL$48,ROW(),CL$16)&lt;0,INDEX($A$1:$AL$48,ROW(),CL$16),"")</f>
        <v/>
      </c>
    </row>
    <row r="29" spans="1:90" s="2" customFormat="1" ht="15.75" x14ac:dyDescent="0.4">
      <c r="A29" s="5">
        <v>12</v>
      </c>
      <c r="B29" s="17">
        <f t="shared" ca="1" si="17"/>
        <v>0</v>
      </c>
      <c r="C29" s="18"/>
      <c r="D29" s="26"/>
      <c r="E29" s="23">
        <f ca="1">IF(OR(MONTH(DATE($B$1,E$1,$A29))&lt;&gt;E$1,_xlfn.XLOOKUP(DATE($B$1,E$1,$A29),_syukujitsu[国民の祝日・休日月日],_syukujitsu[国民の祝日・休日名称],"XXX",0,1)&lt;&gt;"XXX",WEEKDAY(DATE($B$1,E$1,$A29),2)&gt;5,_xlfn.XLOOKUP(DATE($B$1,E$1,$A29),_休業日[休場日],_休業日[名称],"XXX",0,1)&lt;&gt;"XXX"),"",SUMIFS(_SBI[受渡金額/決済損益],_SBI[決済日],DATE(デイトレ集計2023!$B$1,デイトレ集計2023!E$1,デイトレ集計2023!$A29),_SBI[取引],"信用返済*"))</f>
        <v>0</v>
      </c>
      <c r="F29" s="18"/>
      <c r="G29" s="26"/>
      <c r="H29" s="23" t="str">
        <f ca="1">IF(OR(MONTH(DATE($B$1,H$1,$A29))&lt;&gt;H$1,_xlfn.XLOOKUP(DATE($B$1,H$1,$A29),_syukujitsu[国民の祝日・休日月日],_syukujitsu[国民の祝日・休日名称],"XXX",0,1)&lt;&gt;"XXX",WEEKDAY(DATE($B$1,H$1,$A29),2)&gt;5,_xlfn.XLOOKUP(DATE($B$1,H$1,$A29),_休業日[休場日],_休業日[名称],"XXX",0,1)&lt;&gt;"XXX"),"",SUMIFS(_SBI[受渡金額/決済損益],_SBI[決済日],DATE(デイトレ集計2023!$B$1,デイトレ集計2023!H$1,デイトレ集計2023!$A29),_SBI[取引],"信用返済*"))</f>
        <v/>
      </c>
      <c r="I29" s="18"/>
      <c r="J29" s="26"/>
      <c r="K29" s="23" t="str">
        <f ca="1">IF(OR(MONTH(DATE($B$1,K$1,$A29))&lt;&gt;K$1,_xlfn.XLOOKUP(DATE($B$1,K$1,$A29),_syukujitsu[国民の祝日・休日月日],_syukujitsu[国民の祝日・休日名称],"XXX",0,1)&lt;&gt;"XXX",WEEKDAY(DATE($B$1,K$1,$A29),2)&gt;5,_xlfn.XLOOKUP(DATE($B$1,K$1,$A29),_休業日[休場日],_休業日[名称],"XXX",0,1)&lt;&gt;"XXX"),"",SUMIFS(_SBI[受渡金額/決済損益],_SBI[決済日],DATE(デイトレ集計2023!$B$1,デイトレ集計2023!K$1,デイトレ集計2023!$A29),_SBI[取引],"信用返済*"))</f>
        <v/>
      </c>
      <c r="L29" s="18"/>
      <c r="M29" s="26"/>
      <c r="N29" s="23">
        <f ca="1">IF(OR(MONTH(DATE($B$1,N$1,$A29))&lt;&gt;N$1,_xlfn.XLOOKUP(DATE($B$1,N$1,$A29),_syukujitsu[国民の祝日・休日月日],_syukujitsu[国民の祝日・休日名称],"XXX",0,1)&lt;&gt;"XXX",WEEKDAY(DATE($B$1,N$1,$A29),2)&gt;5,_xlfn.XLOOKUP(DATE($B$1,N$1,$A29),_休業日[休場日],_休業日[名称],"XXX",0,1)&lt;&gt;"XXX"),"",SUMIFS(_SBI[受渡金額/決済損益],_SBI[決済日],DATE(デイトレ集計2023!$B$1,デイトレ集計2023!N$1,デイトレ集計2023!$A29),_SBI[取引],"信用返済*"))</f>
        <v>0</v>
      </c>
      <c r="O29" s="18"/>
      <c r="P29" s="26"/>
      <c r="Q29" s="23">
        <f ca="1">IF(OR(MONTH(DATE($B$1,Q$1,$A29))&lt;&gt;Q$1,_xlfn.XLOOKUP(DATE($B$1,Q$1,$A29),_syukujitsu[国民の祝日・休日月日],_syukujitsu[国民の祝日・休日名称],"XXX",0,1)&lt;&gt;"XXX",WEEKDAY(DATE($B$1,Q$1,$A29),2)&gt;5,_xlfn.XLOOKUP(DATE($B$1,Q$1,$A29),_休業日[休場日],_休業日[名称],"XXX",0,1)&lt;&gt;"XXX"),"",SUMIFS(_SBI[受渡金額/決済損益],_SBI[決済日],DATE(デイトレ集計2023!$B$1,デイトレ集計2023!Q$1,デイトレ集計2023!$A29),_SBI[取引],"信用返済*"))</f>
        <v>0</v>
      </c>
      <c r="R29" s="18"/>
      <c r="S29" s="26"/>
      <c r="T29" s="23">
        <f ca="1">IF(OR(MONTH(DATE($B$1,T$1,$A29))&lt;&gt;T$1,_xlfn.XLOOKUP(DATE($B$1,T$1,$A29),_syukujitsu[国民の祝日・休日月日],_syukujitsu[国民の祝日・休日名称],"XXX",0,1)&lt;&gt;"XXX",WEEKDAY(DATE($B$1,T$1,$A29),2)&gt;5,_xlfn.XLOOKUP(DATE($B$1,T$1,$A29),_休業日[休場日],_休業日[名称],"XXX",0,1)&lt;&gt;"XXX"),"",SUMIFS(_SBI[受渡金額/決済損益],_SBI[決済日],DATE(デイトレ集計2023!$B$1,デイトレ集計2023!T$1,デイトレ集計2023!$A29),_SBI[取引],"信用返済*"))</f>
        <v>0</v>
      </c>
      <c r="U29" s="18"/>
      <c r="V29" s="26"/>
      <c r="W29" s="23">
        <f ca="1">IF(OR(MONTH(DATE($B$1,W$1,$A29))&lt;&gt;W$1,_xlfn.XLOOKUP(DATE($B$1,W$1,$A29),_syukujitsu[国民の祝日・休日月日],_syukujitsu[国民の祝日・休日名称],"XXX",0,1)&lt;&gt;"XXX",WEEKDAY(DATE($B$1,W$1,$A29),2)&gt;5,_xlfn.XLOOKUP(DATE($B$1,W$1,$A29),_休業日[休場日],_休業日[名称],"XXX",0,1)&lt;&gt;"XXX"),"",SUMIFS(_SBI[受渡金額/決済損益],_SBI[決済日],DATE(デイトレ集計2023!$B$1,デイトレ集計2023!W$1,デイトレ集計2023!$A29),_SBI[取引],"信用返済*"))</f>
        <v>0</v>
      </c>
      <c r="X29" s="18"/>
      <c r="Y29" s="26"/>
      <c r="Z29" s="23" t="str">
        <f ca="1">IF(OR(MONTH(DATE($B$1,Z$1,$A29))&lt;&gt;Z$1,_xlfn.XLOOKUP(DATE($B$1,Z$1,$A29),_syukujitsu[国民の祝日・休日月日],_syukujitsu[国民の祝日・休日名称],"XXX",0,1)&lt;&gt;"XXX",WEEKDAY(DATE($B$1,Z$1,$A29),2)&gt;5,_xlfn.XLOOKUP(DATE($B$1,Z$1,$A29),_休業日[休場日],_休業日[名称],"XXX",0,1)&lt;&gt;"XXX"),"",SUMIFS(_SBI[受渡金額/決済損益],_SBI[決済日],DATE(デイトレ集計2023!$B$1,デイトレ集計2023!Z$1,デイトレ集計2023!$A29),_SBI[取引],"信用返済*"))</f>
        <v/>
      </c>
      <c r="AA29" s="18"/>
      <c r="AB29" s="26"/>
      <c r="AC29" s="23">
        <f ca="1">IF(OR(MONTH(DATE($B$1,AC$1,$A29))&lt;&gt;AC$1,_xlfn.XLOOKUP(DATE($B$1,AC$1,$A29),_syukujitsu[国民の祝日・休日月日],_syukujitsu[国民の祝日・休日名称],"XXX",0,1)&lt;&gt;"XXX",WEEKDAY(DATE($B$1,AC$1,$A29),2)&gt;5,_xlfn.XLOOKUP(DATE($B$1,AC$1,$A29),_休業日[休場日],_休業日[名称],"XXX",0,1)&lt;&gt;"XXX"),"",SUMIFS(_SBI[受渡金額/決済損益],_SBI[決済日],DATE(デイトレ集計2023!$B$1,デイトレ集計2023!AC$1,デイトレ集計2023!$A29),_SBI[取引],"信用返済*"))</f>
        <v>0</v>
      </c>
      <c r="AD29" s="18"/>
      <c r="AE29" s="26"/>
      <c r="AF29" s="23">
        <f ca="1">IF(OR(MONTH(DATE($B$1,AF$1,$A29))&lt;&gt;AF$1,_xlfn.XLOOKUP(DATE($B$1,AF$1,$A29),_syukujitsu[国民の祝日・休日月日],_syukujitsu[国民の祝日・休日名称],"XXX",0,1)&lt;&gt;"XXX",WEEKDAY(DATE($B$1,AF$1,$A29),2)&gt;5,_xlfn.XLOOKUP(DATE($B$1,AF$1,$A29),_休業日[休場日],_休業日[名称],"XXX",0,1)&lt;&gt;"XXX"),"",SUMIFS(_SBI[受渡金額/決済損益],_SBI[決済日],DATE(デイトレ集計2023!$B$1,デイトレ集計2023!AF$1,デイトレ集計2023!$A29),_SBI[取引],"信用返済*"))</f>
        <v>0</v>
      </c>
      <c r="AG29" s="18"/>
      <c r="AH29" s="26"/>
      <c r="AI29" s="23" t="str">
        <f ca="1">IF(OR(MONTH(DATE($B$1,AI$1,$A29))&lt;&gt;AI$1,_xlfn.XLOOKUP(DATE($B$1,AI$1,$A29),_syukujitsu[国民の祝日・休日月日],_syukujitsu[国民の祝日・休日名称],"XXX",0,1)&lt;&gt;"XXX",WEEKDAY(DATE($B$1,AI$1,$A29),2)&gt;5,_xlfn.XLOOKUP(DATE($B$1,AI$1,$A29),_休業日[休場日],_休業日[名称],"XXX",0,1)&lt;&gt;"XXX"),"",SUMIFS(_SBI[受渡金額/決済損益],_SBI[決済日],DATE(デイトレ集計2023!$B$1,デイトレ集計2023!AI$1,デイトレ集計2023!$A29),_SBI[取引],"信用返済*"))</f>
        <v/>
      </c>
      <c r="AJ29" s="18"/>
      <c r="AK29" s="26"/>
      <c r="AL29" s="26">
        <f ca="1">IF(OR(MONTH(DATE($B$1,AL$1,$A29))&lt;&gt;AL$1,_xlfn.XLOOKUP(DATE($B$1,AL$1,$A29),_syukujitsu[国民の祝日・休日月日],_syukujitsu[国民の祝日・休日名称],"XXX",0,1)&lt;&gt;"XXX",WEEKDAY(DATE($B$1,AL$1,$A29),2)&gt;5,_xlfn.XLOOKUP(DATE($B$1,AL$1,$A29),_休業日[休場日],_休業日[名称],"XXX",0,1)&lt;&gt;"XXX"),"",SUMIFS(_SBI[受渡金額/決済損益],_SBI[決済日],DATE(デイトレ集計2023!$B$1,デイトレ集計2023!AL$1,デイトレ集計2023!$A29),_SBI[取引],"信用返済*"))</f>
        <v>0</v>
      </c>
      <c r="AN29" s="22">
        <f t="shared" ca="1" si="20"/>
        <v>2150000</v>
      </c>
      <c r="AO29" s="22">
        <f t="shared" ca="1" si="21"/>
        <v>2150000</v>
      </c>
      <c r="AP29" s="22">
        <f t="shared" ca="1" si="22"/>
        <v>2150000</v>
      </c>
      <c r="AQ29" s="22">
        <f t="shared" ca="1" si="23"/>
        <v>2150000</v>
      </c>
      <c r="AR29" s="22">
        <f t="shared" ca="1" si="24"/>
        <v>2150000</v>
      </c>
      <c r="AS29" s="22">
        <f t="shared" ca="1" si="25"/>
        <v>2150000</v>
      </c>
      <c r="AT29" s="22">
        <f t="shared" ca="1" si="26"/>
        <v>2150000</v>
      </c>
      <c r="AU29" s="22">
        <f t="shared" ca="1" si="32"/>
        <v>2150000</v>
      </c>
      <c r="AV29" s="22">
        <f t="shared" ca="1" si="27"/>
        <v>2150000</v>
      </c>
      <c r="AW29" s="22">
        <f t="shared" ca="1" si="28"/>
        <v>2150000</v>
      </c>
      <c r="AX29" s="22">
        <f t="shared" ca="1" si="29"/>
        <v>2150000</v>
      </c>
      <c r="AY29" s="22">
        <f t="shared" ca="1" si="30"/>
        <v>2150000</v>
      </c>
      <c r="BA29" s="22">
        <f t="shared" ca="1" si="43"/>
        <v>2150000</v>
      </c>
      <c r="BB29" s="22">
        <f t="shared" ca="1" si="33"/>
        <v>0</v>
      </c>
      <c r="BC29" s="22">
        <f t="shared" ca="1" si="34"/>
        <v>0</v>
      </c>
      <c r="BD29" s="22">
        <f t="shared" ca="1" si="35"/>
        <v>0</v>
      </c>
      <c r="BE29" s="22">
        <f t="shared" ca="1" si="36"/>
        <v>0</v>
      </c>
      <c r="BF29" s="22">
        <f t="shared" ca="1" si="37"/>
        <v>0</v>
      </c>
      <c r="BG29" s="22">
        <f t="shared" ca="1" si="38"/>
        <v>0</v>
      </c>
      <c r="BH29" s="22">
        <f t="shared" ca="1" si="39"/>
        <v>0</v>
      </c>
      <c r="BI29" s="22">
        <f t="shared" ca="1" si="40"/>
        <v>0</v>
      </c>
      <c r="BJ29" s="22">
        <f t="shared" ca="1" si="41"/>
        <v>0</v>
      </c>
      <c r="BK29" s="22">
        <f t="shared" ca="1" si="42"/>
        <v>0</v>
      </c>
      <c r="BL29" s="22">
        <f t="shared" ca="1" si="31"/>
        <v>0</v>
      </c>
      <c r="BN29" s="22" t="str" cm="1">
        <f t="array" aca="1" ref="BN29" ca="1">IF(INDEX($A$1:$AL$48,ROW(),BN$16)&gt;0,INDEX($A$1:$AL$48,ROW(),BN$16),"")</f>
        <v/>
      </c>
      <c r="BO29" s="22" t="str" cm="1">
        <f t="array" aca="1" ref="BO29" ca="1">IF(INDEX($A$1:$AL$48,ROW(),BO$16)&gt;0,INDEX($A$1:$AL$48,ROW(),BO$16),"")</f>
        <v/>
      </c>
      <c r="BP29" s="22" t="str" cm="1">
        <f t="array" aca="1" ref="BP29" ca="1">IF(INDEX($A$1:$AL$48,ROW(),BP$16)&gt;0,INDEX($A$1:$AL$48,ROW(),BP$16),"")</f>
        <v/>
      </c>
      <c r="BQ29" s="22" t="str" cm="1">
        <f t="array" aca="1" ref="BQ29" ca="1">IF(INDEX($A$1:$AL$48,ROW(),BQ$16)&gt;0,INDEX($A$1:$AL$48,ROW(),BQ$16),"")</f>
        <v/>
      </c>
      <c r="BR29" s="22" t="str" cm="1">
        <f t="array" aca="1" ref="BR29" ca="1">IF(INDEX($A$1:$AL$48,ROW(),BR$16)&gt;0,INDEX($A$1:$AL$48,ROW(),BR$16),"")</f>
        <v/>
      </c>
      <c r="BS29" s="22" t="str" cm="1">
        <f t="array" aca="1" ref="BS29" ca="1">IF(INDEX($A$1:$AL$48,ROW(),BS$16)&gt;0,INDEX($A$1:$AL$48,ROW(),BS$16),"")</f>
        <v/>
      </c>
      <c r="BT29" s="22" t="str" cm="1">
        <f t="array" aca="1" ref="BT29" ca="1">IF(INDEX($A$1:$AL$48,ROW(),BT$16)&gt;0,INDEX($A$1:$AL$48,ROW(),BT$16),"")</f>
        <v/>
      </c>
      <c r="BU29" s="22" t="str" cm="1">
        <f t="array" aca="1" ref="BU29" ca="1">IF(INDEX($A$1:$AL$48,ROW(),BU$16)&gt;0,INDEX($A$1:$AL$48,ROW(),BU$16),"")</f>
        <v/>
      </c>
      <c r="BV29" s="22" t="str" cm="1">
        <f t="array" aca="1" ref="BV29" ca="1">IF(INDEX($A$1:$AL$48,ROW(),BV$16)&gt;0,INDEX($A$1:$AL$48,ROW(),BV$16),"")</f>
        <v/>
      </c>
      <c r="BW29" s="22" t="str" cm="1">
        <f t="array" aca="1" ref="BW29" ca="1">IF(INDEX($A$1:$AL$48,ROW(),BW$16)&gt;0,INDEX($A$1:$AL$48,ROW(),BW$16),"")</f>
        <v/>
      </c>
      <c r="BX29" s="22" t="str" cm="1">
        <f t="array" aca="1" ref="BX29" ca="1">IF(INDEX($A$1:$AL$48,ROW(),BX$16)&gt;0,INDEX($A$1:$AL$48,ROW(),BX$16),"")</f>
        <v/>
      </c>
      <c r="BY29" s="22" t="str" cm="1">
        <f t="array" aca="1" ref="BY29" ca="1">IF(INDEX($A$1:$AL$48,ROW(),BY$16)&gt;0,INDEX($A$1:$AL$48,ROW(),BY$16),"")</f>
        <v/>
      </c>
      <c r="CA29" s="22" t="str" cm="1">
        <f t="array" aca="1" ref="CA29" ca="1">IF(INDEX($A$1:$AL$48,ROW(),CA$16)&lt;0,INDEX($A$1:$AL$48,ROW(),CA$16),"")</f>
        <v/>
      </c>
      <c r="CB29" s="22" t="str" cm="1">
        <f t="array" aca="1" ref="CB29" ca="1">IF(INDEX($A$1:$AL$48,ROW(),CB$16)&lt;0,INDEX($A$1:$AL$48,ROW(),CB$16),"")</f>
        <v/>
      </c>
      <c r="CC29" s="22" t="str" cm="1">
        <f t="array" aca="1" ref="CC29" ca="1">IF(INDEX($A$1:$AL$48,ROW(),CC$16)&lt;0,INDEX($A$1:$AL$48,ROW(),CC$16),"")</f>
        <v/>
      </c>
      <c r="CD29" s="22" t="str" cm="1">
        <f t="array" aca="1" ref="CD29" ca="1">IF(INDEX($A$1:$AL$48,ROW(),CD$16)&lt;0,INDEX($A$1:$AL$48,ROW(),CD$16),"")</f>
        <v/>
      </c>
      <c r="CE29" s="22" t="str" cm="1">
        <f t="array" aca="1" ref="CE29" ca="1">IF(INDEX($A$1:$AL$48,ROW(),CE$16)&lt;0,INDEX($A$1:$AL$48,ROW(),CE$16),"")</f>
        <v/>
      </c>
      <c r="CF29" s="22" t="str" cm="1">
        <f t="array" aca="1" ref="CF29" ca="1">IF(INDEX($A$1:$AL$48,ROW(),CF$16)&lt;0,INDEX($A$1:$AL$48,ROW(),CF$16),"")</f>
        <v/>
      </c>
      <c r="CG29" s="22" t="str" cm="1">
        <f t="array" aca="1" ref="CG29" ca="1">IF(INDEX($A$1:$AL$48,ROW(),CG$16)&lt;0,INDEX($A$1:$AL$48,ROW(),CG$16),"")</f>
        <v/>
      </c>
      <c r="CH29" s="22" t="str" cm="1">
        <f t="array" aca="1" ref="CH29" ca="1">IF(INDEX($A$1:$AL$48,ROW(),CH$16)&lt;0,INDEX($A$1:$AL$48,ROW(),CH$16),"")</f>
        <v/>
      </c>
      <c r="CI29" s="22" t="str" cm="1">
        <f t="array" aca="1" ref="CI29" ca="1">IF(INDEX($A$1:$AL$48,ROW(),CI$16)&lt;0,INDEX($A$1:$AL$48,ROW(),CI$16),"")</f>
        <v/>
      </c>
      <c r="CJ29" s="22" t="str" cm="1">
        <f t="array" aca="1" ref="CJ29" ca="1">IF(INDEX($A$1:$AL$48,ROW(),CJ$16)&lt;0,INDEX($A$1:$AL$48,ROW(),CJ$16),"")</f>
        <v/>
      </c>
      <c r="CK29" s="22" t="str" cm="1">
        <f t="array" aca="1" ref="CK29" ca="1">IF(INDEX($A$1:$AL$48,ROW(),CK$16)&lt;0,INDEX($A$1:$AL$48,ROW(),CK$16),"")</f>
        <v/>
      </c>
      <c r="CL29" s="22" t="str" cm="1">
        <f t="array" aca="1" ref="CL29" ca="1">IF(INDEX($A$1:$AL$48,ROW(),CL$16)&lt;0,INDEX($A$1:$AL$48,ROW(),CL$16),"")</f>
        <v/>
      </c>
    </row>
    <row r="30" spans="1:90" s="2" customFormat="1" ht="15.75" x14ac:dyDescent="0.4">
      <c r="A30" s="5">
        <v>13</v>
      </c>
      <c r="B30" s="17">
        <f t="shared" ca="1" si="17"/>
        <v>0</v>
      </c>
      <c r="C30" s="18"/>
      <c r="D30" s="26"/>
      <c r="E30" s="23">
        <f ca="1">IF(OR(MONTH(DATE($B$1,E$1,$A30))&lt;&gt;E$1,_xlfn.XLOOKUP(DATE($B$1,E$1,$A30),_syukujitsu[国民の祝日・休日月日],_syukujitsu[国民の祝日・休日名称],"XXX",0,1)&lt;&gt;"XXX",WEEKDAY(DATE($B$1,E$1,$A30),2)&gt;5,_xlfn.XLOOKUP(DATE($B$1,E$1,$A30),_休業日[休場日],_休業日[名称],"XXX",0,1)&lt;&gt;"XXX"),"",SUMIFS(_SBI[受渡金額/決済損益],_SBI[決済日],DATE(デイトレ集計2023!$B$1,デイトレ集計2023!E$1,デイトレ集計2023!$A30),_SBI[取引],"信用返済*"))</f>
        <v>0</v>
      </c>
      <c r="F30" s="18"/>
      <c r="G30" s="26"/>
      <c r="H30" s="23">
        <f ca="1">IF(OR(MONTH(DATE($B$1,H$1,$A30))&lt;&gt;H$1,_xlfn.XLOOKUP(DATE($B$1,H$1,$A30),_syukujitsu[国民の祝日・休日月日],_syukujitsu[国民の祝日・休日名称],"XXX",0,1)&lt;&gt;"XXX",WEEKDAY(DATE($B$1,H$1,$A30),2)&gt;5,_xlfn.XLOOKUP(DATE($B$1,H$1,$A30),_休業日[休場日],_休業日[名称],"XXX",0,1)&lt;&gt;"XXX"),"",SUMIFS(_SBI[受渡金額/決済損益],_SBI[決済日],DATE(デイトレ集計2023!$B$1,デイトレ集計2023!H$1,デイトレ集計2023!$A30),_SBI[取引],"信用返済*"))</f>
        <v>0</v>
      </c>
      <c r="I30" s="18"/>
      <c r="J30" s="26"/>
      <c r="K30" s="23">
        <f ca="1">IF(OR(MONTH(DATE($B$1,K$1,$A30))&lt;&gt;K$1,_xlfn.XLOOKUP(DATE($B$1,K$1,$A30),_syukujitsu[国民の祝日・休日月日],_syukujitsu[国民の祝日・休日名称],"XXX",0,1)&lt;&gt;"XXX",WEEKDAY(DATE($B$1,K$1,$A30),2)&gt;5,_xlfn.XLOOKUP(DATE($B$1,K$1,$A30),_休業日[休場日],_休業日[名称],"XXX",0,1)&lt;&gt;"XXX"),"",SUMIFS(_SBI[受渡金額/決済損益],_SBI[決済日],DATE(デイトレ集計2023!$B$1,デイトレ集計2023!K$1,デイトレ集計2023!$A30),_SBI[取引],"信用返済*"))</f>
        <v>0</v>
      </c>
      <c r="L30" s="18"/>
      <c r="M30" s="26"/>
      <c r="N30" s="23">
        <f ca="1">IF(OR(MONTH(DATE($B$1,N$1,$A30))&lt;&gt;N$1,_xlfn.XLOOKUP(DATE($B$1,N$1,$A30),_syukujitsu[国民の祝日・休日月日],_syukujitsu[国民の祝日・休日名称],"XXX",0,1)&lt;&gt;"XXX",WEEKDAY(DATE($B$1,N$1,$A30),2)&gt;5,_xlfn.XLOOKUP(DATE($B$1,N$1,$A30),_休業日[休場日],_休業日[名称],"XXX",0,1)&lt;&gt;"XXX"),"",SUMIFS(_SBI[受渡金額/決済損益],_SBI[決済日],DATE(デイトレ集計2023!$B$1,デイトレ集計2023!N$1,デイトレ集計2023!$A30),_SBI[取引],"信用返済*"))</f>
        <v>0</v>
      </c>
      <c r="O30" s="18"/>
      <c r="P30" s="26"/>
      <c r="Q30" s="23" t="str">
        <f ca="1">IF(OR(MONTH(DATE($B$1,Q$1,$A30))&lt;&gt;Q$1,_xlfn.XLOOKUP(DATE($B$1,Q$1,$A30),_syukujitsu[国民の祝日・休日月日],_syukujitsu[国民の祝日・休日名称],"XXX",0,1)&lt;&gt;"XXX",WEEKDAY(DATE($B$1,Q$1,$A30),2)&gt;5,_xlfn.XLOOKUP(DATE($B$1,Q$1,$A30),_休業日[休場日],_休業日[名称],"XXX",0,1)&lt;&gt;"XXX"),"",SUMIFS(_SBI[受渡金額/決済損益],_SBI[決済日],DATE(デイトレ集計2023!$B$1,デイトレ集計2023!Q$1,デイトレ集計2023!$A30),_SBI[取引],"信用返済*"))</f>
        <v/>
      </c>
      <c r="R30" s="18"/>
      <c r="S30" s="26"/>
      <c r="T30" s="23">
        <f ca="1">IF(OR(MONTH(DATE($B$1,T$1,$A30))&lt;&gt;T$1,_xlfn.XLOOKUP(DATE($B$1,T$1,$A30),_syukujitsu[国民の祝日・休日月日],_syukujitsu[国民の祝日・休日名称],"XXX",0,1)&lt;&gt;"XXX",WEEKDAY(DATE($B$1,T$1,$A30),2)&gt;5,_xlfn.XLOOKUP(DATE($B$1,T$1,$A30),_休業日[休場日],_休業日[名称],"XXX",0,1)&lt;&gt;"XXX"),"",SUMIFS(_SBI[受渡金額/決済損益],_SBI[決済日],DATE(デイトレ集計2023!$B$1,デイトレ集計2023!T$1,デイトレ集計2023!$A30),_SBI[取引],"信用返済*"))</f>
        <v>0</v>
      </c>
      <c r="U30" s="18"/>
      <c r="V30" s="26"/>
      <c r="W30" s="23">
        <f ca="1">IF(OR(MONTH(DATE($B$1,W$1,$A30))&lt;&gt;W$1,_xlfn.XLOOKUP(DATE($B$1,W$1,$A30),_syukujitsu[国民の祝日・休日月日],_syukujitsu[国民の祝日・休日名称],"XXX",0,1)&lt;&gt;"XXX",WEEKDAY(DATE($B$1,W$1,$A30),2)&gt;5,_xlfn.XLOOKUP(DATE($B$1,W$1,$A30),_休業日[休場日],_休業日[名称],"XXX",0,1)&lt;&gt;"XXX"),"",SUMIFS(_SBI[受渡金額/決済損益],_SBI[決済日],DATE(デイトレ集計2023!$B$1,デイトレ集計2023!W$1,デイトレ集計2023!$A30),_SBI[取引],"信用返済*"))</f>
        <v>0</v>
      </c>
      <c r="X30" s="18"/>
      <c r="Y30" s="26"/>
      <c r="Z30" s="23" t="str">
        <f ca="1">IF(OR(MONTH(DATE($B$1,Z$1,$A30))&lt;&gt;Z$1,_xlfn.XLOOKUP(DATE($B$1,Z$1,$A30),_syukujitsu[国民の祝日・休日月日],_syukujitsu[国民の祝日・休日名称],"XXX",0,1)&lt;&gt;"XXX",WEEKDAY(DATE($B$1,Z$1,$A30),2)&gt;5,_xlfn.XLOOKUP(DATE($B$1,Z$1,$A30),_休業日[休場日],_休業日[名称],"XXX",0,1)&lt;&gt;"XXX"),"",SUMIFS(_SBI[受渡金額/決済損益],_SBI[決済日],DATE(デイトレ集計2023!$B$1,デイトレ集計2023!Z$1,デイトレ集計2023!$A30),_SBI[取引],"信用返済*"))</f>
        <v/>
      </c>
      <c r="AA30" s="18"/>
      <c r="AB30" s="26"/>
      <c r="AC30" s="23">
        <f ca="1">IF(OR(MONTH(DATE($B$1,AC$1,$A30))&lt;&gt;AC$1,_xlfn.XLOOKUP(DATE($B$1,AC$1,$A30),_syukujitsu[国民の祝日・休日月日],_syukujitsu[国民の祝日・休日名称],"XXX",0,1)&lt;&gt;"XXX",WEEKDAY(DATE($B$1,AC$1,$A30),2)&gt;5,_xlfn.XLOOKUP(DATE($B$1,AC$1,$A30),_休業日[休場日],_休業日[名称],"XXX",0,1)&lt;&gt;"XXX"),"",SUMIFS(_SBI[受渡金額/決済損益],_SBI[決済日],DATE(デイトレ集計2023!$B$1,デイトレ集計2023!AC$1,デイトレ集計2023!$A30),_SBI[取引],"信用返済*"))</f>
        <v>0</v>
      </c>
      <c r="AD30" s="18"/>
      <c r="AE30" s="26"/>
      <c r="AF30" s="23">
        <f ca="1">IF(OR(MONTH(DATE($B$1,AF$1,$A30))&lt;&gt;AF$1,_xlfn.XLOOKUP(DATE($B$1,AF$1,$A30),_syukujitsu[国民の祝日・休日月日],_syukujitsu[国民の祝日・休日名称],"XXX",0,1)&lt;&gt;"XXX",WEEKDAY(DATE($B$1,AF$1,$A30),2)&gt;5,_xlfn.XLOOKUP(DATE($B$1,AF$1,$A30),_休業日[休場日],_休業日[名称],"XXX",0,1)&lt;&gt;"XXX"),"",SUMIFS(_SBI[受渡金額/決済損益],_SBI[決済日],DATE(デイトレ集計2023!$B$1,デイトレ集計2023!AF$1,デイトレ集計2023!$A30),_SBI[取引],"信用返済*"))</f>
        <v>0</v>
      </c>
      <c r="AG30" s="18"/>
      <c r="AH30" s="26"/>
      <c r="AI30" s="23">
        <f ca="1">IF(OR(MONTH(DATE($B$1,AI$1,$A30))&lt;&gt;AI$1,_xlfn.XLOOKUP(DATE($B$1,AI$1,$A30),_syukujitsu[国民の祝日・休日月日],_syukujitsu[国民の祝日・休日名称],"XXX",0,1)&lt;&gt;"XXX",WEEKDAY(DATE($B$1,AI$1,$A30),2)&gt;5,_xlfn.XLOOKUP(DATE($B$1,AI$1,$A30),_休業日[休場日],_休業日[名称],"XXX",0,1)&lt;&gt;"XXX"),"",SUMIFS(_SBI[受渡金額/決済損益],_SBI[決済日],DATE(デイトレ集計2023!$B$1,デイトレ集計2023!AI$1,デイトレ集計2023!$A30),_SBI[取引],"信用返済*"))</f>
        <v>0</v>
      </c>
      <c r="AJ30" s="18"/>
      <c r="AK30" s="26"/>
      <c r="AL30" s="26">
        <f ca="1">IF(OR(MONTH(DATE($B$1,AL$1,$A30))&lt;&gt;AL$1,_xlfn.XLOOKUP(DATE($B$1,AL$1,$A30),_syukujitsu[国民の祝日・休日月日],_syukujitsu[国民の祝日・休日名称],"XXX",0,1)&lt;&gt;"XXX",WEEKDAY(DATE($B$1,AL$1,$A30),2)&gt;5,_xlfn.XLOOKUP(DATE($B$1,AL$1,$A30),_休業日[休場日],_休業日[名称],"XXX",0,1)&lt;&gt;"XXX"),"",SUMIFS(_SBI[受渡金額/決済損益],_SBI[決済日],DATE(デイトレ集計2023!$B$1,デイトレ集計2023!AL$1,デイトレ集計2023!$A30),_SBI[取引],"信用返済*"))</f>
        <v>0</v>
      </c>
      <c r="AN30" s="22">
        <f t="shared" ca="1" si="20"/>
        <v>2150000</v>
      </c>
      <c r="AO30" s="22">
        <f t="shared" ca="1" si="21"/>
        <v>2150000</v>
      </c>
      <c r="AP30" s="22">
        <f t="shared" ca="1" si="22"/>
        <v>2150000</v>
      </c>
      <c r="AQ30" s="22">
        <f t="shared" ca="1" si="23"/>
        <v>2150000</v>
      </c>
      <c r="AR30" s="22">
        <f t="shared" ca="1" si="24"/>
        <v>2150000</v>
      </c>
      <c r="AS30" s="22">
        <f t="shared" ca="1" si="25"/>
        <v>2150000</v>
      </c>
      <c r="AT30" s="22">
        <f t="shared" ca="1" si="26"/>
        <v>2150000</v>
      </c>
      <c r="AU30" s="22">
        <f t="shared" ca="1" si="32"/>
        <v>2150000</v>
      </c>
      <c r="AV30" s="22">
        <f t="shared" ca="1" si="27"/>
        <v>2150000</v>
      </c>
      <c r="AW30" s="22">
        <f t="shared" ca="1" si="28"/>
        <v>2150000</v>
      </c>
      <c r="AX30" s="22">
        <f t="shared" ca="1" si="29"/>
        <v>2150000</v>
      </c>
      <c r="AY30" s="22">
        <f t="shared" ca="1" si="30"/>
        <v>2150000</v>
      </c>
      <c r="BA30" s="22">
        <f t="shared" ca="1" si="43"/>
        <v>2150000</v>
      </c>
      <c r="BB30" s="22">
        <f t="shared" ca="1" si="33"/>
        <v>0</v>
      </c>
      <c r="BC30" s="22">
        <f t="shared" ca="1" si="34"/>
        <v>0</v>
      </c>
      <c r="BD30" s="22">
        <f t="shared" ca="1" si="35"/>
        <v>0</v>
      </c>
      <c r="BE30" s="22">
        <f t="shared" ca="1" si="36"/>
        <v>0</v>
      </c>
      <c r="BF30" s="22">
        <f t="shared" ca="1" si="37"/>
        <v>0</v>
      </c>
      <c r="BG30" s="22">
        <f t="shared" ca="1" si="38"/>
        <v>0</v>
      </c>
      <c r="BH30" s="22">
        <f t="shared" ca="1" si="39"/>
        <v>0</v>
      </c>
      <c r="BI30" s="22">
        <f t="shared" ca="1" si="40"/>
        <v>0</v>
      </c>
      <c r="BJ30" s="22">
        <f t="shared" ca="1" si="41"/>
        <v>0</v>
      </c>
      <c r="BK30" s="22">
        <f t="shared" ca="1" si="42"/>
        <v>0</v>
      </c>
      <c r="BL30" s="22">
        <f t="shared" ca="1" si="31"/>
        <v>0</v>
      </c>
      <c r="BN30" s="22" t="str" cm="1">
        <f t="array" aca="1" ref="BN30" ca="1">IF(INDEX($A$1:$AL$48,ROW(),BN$16)&gt;0,INDEX($A$1:$AL$48,ROW(),BN$16),"")</f>
        <v/>
      </c>
      <c r="BO30" s="22" t="str" cm="1">
        <f t="array" aca="1" ref="BO30" ca="1">IF(INDEX($A$1:$AL$48,ROW(),BO$16)&gt;0,INDEX($A$1:$AL$48,ROW(),BO$16),"")</f>
        <v/>
      </c>
      <c r="BP30" s="22" t="str" cm="1">
        <f t="array" aca="1" ref="BP30" ca="1">IF(INDEX($A$1:$AL$48,ROW(),BP$16)&gt;0,INDEX($A$1:$AL$48,ROW(),BP$16),"")</f>
        <v/>
      </c>
      <c r="BQ30" s="22" t="str" cm="1">
        <f t="array" aca="1" ref="BQ30" ca="1">IF(INDEX($A$1:$AL$48,ROW(),BQ$16)&gt;0,INDEX($A$1:$AL$48,ROW(),BQ$16),"")</f>
        <v/>
      </c>
      <c r="BR30" s="22" t="str" cm="1">
        <f t="array" aca="1" ref="BR30" ca="1">IF(INDEX($A$1:$AL$48,ROW(),BR$16)&gt;0,INDEX($A$1:$AL$48,ROW(),BR$16),"")</f>
        <v/>
      </c>
      <c r="BS30" s="22" t="str" cm="1">
        <f t="array" aca="1" ref="BS30" ca="1">IF(INDEX($A$1:$AL$48,ROW(),BS$16)&gt;0,INDEX($A$1:$AL$48,ROW(),BS$16),"")</f>
        <v/>
      </c>
      <c r="BT30" s="22" t="str" cm="1">
        <f t="array" aca="1" ref="BT30" ca="1">IF(INDEX($A$1:$AL$48,ROW(),BT$16)&gt;0,INDEX($A$1:$AL$48,ROW(),BT$16),"")</f>
        <v/>
      </c>
      <c r="BU30" s="22" t="str" cm="1">
        <f t="array" aca="1" ref="BU30" ca="1">IF(INDEX($A$1:$AL$48,ROW(),BU$16)&gt;0,INDEX($A$1:$AL$48,ROW(),BU$16),"")</f>
        <v/>
      </c>
      <c r="BV30" s="22" t="str" cm="1">
        <f t="array" aca="1" ref="BV30" ca="1">IF(INDEX($A$1:$AL$48,ROW(),BV$16)&gt;0,INDEX($A$1:$AL$48,ROW(),BV$16),"")</f>
        <v/>
      </c>
      <c r="BW30" s="22" t="str" cm="1">
        <f t="array" aca="1" ref="BW30" ca="1">IF(INDEX($A$1:$AL$48,ROW(),BW$16)&gt;0,INDEX($A$1:$AL$48,ROW(),BW$16),"")</f>
        <v/>
      </c>
      <c r="BX30" s="22" t="str" cm="1">
        <f t="array" aca="1" ref="BX30" ca="1">IF(INDEX($A$1:$AL$48,ROW(),BX$16)&gt;0,INDEX($A$1:$AL$48,ROW(),BX$16),"")</f>
        <v/>
      </c>
      <c r="BY30" s="22" t="str" cm="1">
        <f t="array" aca="1" ref="BY30" ca="1">IF(INDEX($A$1:$AL$48,ROW(),BY$16)&gt;0,INDEX($A$1:$AL$48,ROW(),BY$16),"")</f>
        <v/>
      </c>
      <c r="CA30" s="22" t="str" cm="1">
        <f t="array" aca="1" ref="CA30" ca="1">IF(INDEX($A$1:$AL$48,ROW(),CA$16)&lt;0,INDEX($A$1:$AL$48,ROW(),CA$16),"")</f>
        <v/>
      </c>
      <c r="CB30" s="22" t="str" cm="1">
        <f t="array" aca="1" ref="CB30" ca="1">IF(INDEX($A$1:$AL$48,ROW(),CB$16)&lt;0,INDEX($A$1:$AL$48,ROW(),CB$16),"")</f>
        <v/>
      </c>
      <c r="CC30" s="22" t="str" cm="1">
        <f t="array" aca="1" ref="CC30" ca="1">IF(INDEX($A$1:$AL$48,ROW(),CC$16)&lt;0,INDEX($A$1:$AL$48,ROW(),CC$16),"")</f>
        <v/>
      </c>
      <c r="CD30" s="22" t="str" cm="1">
        <f t="array" aca="1" ref="CD30" ca="1">IF(INDEX($A$1:$AL$48,ROW(),CD$16)&lt;0,INDEX($A$1:$AL$48,ROW(),CD$16),"")</f>
        <v/>
      </c>
      <c r="CE30" s="22" t="str" cm="1">
        <f t="array" aca="1" ref="CE30" ca="1">IF(INDEX($A$1:$AL$48,ROW(),CE$16)&lt;0,INDEX($A$1:$AL$48,ROW(),CE$16),"")</f>
        <v/>
      </c>
      <c r="CF30" s="22" t="str" cm="1">
        <f t="array" aca="1" ref="CF30" ca="1">IF(INDEX($A$1:$AL$48,ROW(),CF$16)&lt;0,INDEX($A$1:$AL$48,ROW(),CF$16),"")</f>
        <v/>
      </c>
      <c r="CG30" s="22" t="str" cm="1">
        <f t="array" aca="1" ref="CG30" ca="1">IF(INDEX($A$1:$AL$48,ROW(),CG$16)&lt;0,INDEX($A$1:$AL$48,ROW(),CG$16),"")</f>
        <v/>
      </c>
      <c r="CH30" s="22" t="str" cm="1">
        <f t="array" aca="1" ref="CH30" ca="1">IF(INDEX($A$1:$AL$48,ROW(),CH$16)&lt;0,INDEX($A$1:$AL$48,ROW(),CH$16),"")</f>
        <v/>
      </c>
      <c r="CI30" s="22" t="str" cm="1">
        <f t="array" aca="1" ref="CI30" ca="1">IF(INDEX($A$1:$AL$48,ROW(),CI$16)&lt;0,INDEX($A$1:$AL$48,ROW(),CI$16),"")</f>
        <v/>
      </c>
      <c r="CJ30" s="22" t="str" cm="1">
        <f t="array" aca="1" ref="CJ30" ca="1">IF(INDEX($A$1:$AL$48,ROW(),CJ$16)&lt;0,INDEX($A$1:$AL$48,ROW(),CJ$16),"")</f>
        <v/>
      </c>
      <c r="CK30" s="22" t="str" cm="1">
        <f t="array" aca="1" ref="CK30" ca="1">IF(INDEX($A$1:$AL$48,ROW(),CK$16)&lt;0,INDEX($A$1:$AL$48,ROW(),CK$16),"")</f>
        <v/>
      </c>
      <c r="CL30" s="22" t="str" cm="1">
        <f t="array" aca="1" ref="CL30" ca="1">IF(INDEX($A$1:$AL$48,ROW(),CL$16)&lt;0,INDEX($A$1:$AL$48,ROW(),CL$16),"")</f>
        <v/>
      </c>
    </row>
    <row r="31" spans="1:90" s="2" customFormat="1" ht="15.75" x14ac:dyDescent="0.4">
      <c r="A31" s="5">
        <v>14</v>
      </c>
      <c r="B31" s="17">
        <f t="shared" ca="1" si="17"/>
        <v>0</v>
      </c>
      <c r="C31" s="18"/>
      <c r="D31" s="26"/>
      <c r="E31" s="23" t="str">
        <f ca="1">IF(OR(MONTH(DATE($B$1,E$1,$A31))&lt;&gt;E$1,_xlfn.XLOOKUP(DATE($B$1,E$1,$A31),_syukujitsu[国民の祝日・休日月日],_syukujitsu[国民の祝日・休日名称],"XXX",0,1)&lt;&gt;"XXX",WEEKDAY(DATE($B$1,E$1,$A31),2)&gt;5,_xlfn.XLOOKUP(DATE($B$1,E$1,$A31),_休業日[休場日],_休業日[名称],"XXX",0,1)&lt;&gt;"XXX"),"",SUMIFS(_SBI[受渡金額/決済損益],_SBI[決済日],DATE(デイトレ集計2023!$B$1,デイトレ集計2023!E$1,デイトレ集計2023!$A31),_SBI[取引],"信用返済*"))</f>
        <v/>
      </c>
      <c r="F31" s="18"/>
      <c r="G31" s="26"/>
      <c r="H31" s="23">
        <f ca="1">IF(OR(MONTH(DATE($B$1,H$1,$A31))&lt;&gt;H$1,_xlfn.XLOOKUP(DATE($B$1,H$1,$A31),_syukujitsu[国民の祝日・休日月日],_syukujitsu[国民の祝日・休日名称],"XXX",0,1)&lt;&gt;"XXX",WEEKDAY(DATE($B$1,H$1,$A31),2)&gt;5,_xlfn.XLOOKUP(DATE($B$1,H$1,$A31),_休業日[休場日],_休業日[名称],"XXX",0,1)&lt;&gt;"XXX"),"",SUMIFS(_SBI[受渡金額/決済損益],_SBI[決済日],DATE(デイトレ集計2023!$B$1,デイトレ集計2023!H$1,デイトレ集計2023!$A31),_SBI[取引],"信用返済*"))</f>
        <v>0</v>
      </c>
      <c r="I31" s="18"/>
      <c r="J31" s="26"/>
      <c r="K31" s="23">
        <f ca="1">IF(OR(MONTH(DATE($B$1,K$1,$A31))&lt;&gt;K$1,_xlfn.XLOOKUP(DATE($B$1,K$1,$A31),_syukujitsu[国民の祝日・休日月日],_syukujitsu[国民の祝日・休日名称],"XXX",0,1)&lt;&gt;"XXX",WEEKDAY(DATE($B$1,K$1,$A31),2)&gt;5,_xlfn.XLOOKUP(DATE($B$1,K$1,$A31),_休業日[休場日],_休業日[名称],"XXX",0,1)&lt;&gt;"XXX"),"",SUMIFS(_SBI[受渡金額/決済損益],_SBI[決済日],DATE(デイトレ集計2023!$B$1,デイトレ集計2023!K$1,デイトレ集計2023!$A31),_SBI[取引],"信用返済*"))</f>
        <v>0</v>
      </c>
      <c r="L31" s="18"/>
      <c r="M31" s="26"/>
      <c r="N31" s="23">
        <f ca="1">IF(OR(MONTH(DATE($B$1,N$1,$A31))&lt;&gt;N$1,_xlfn.XLOOKUP(DATE($B$1,N$1,$A31),_syukujitsu[国民の祝日・休日月日],_syukujitsu[国民の祝日・休日名称],"XXX",0,1)&lt;&gt;"XXX",WEEKDAY(DATE($B$1,N$1,$A31),2)&gt;5,_xlfn.XLOOKUP(DATE($B$1,N$1,$A31),_休業日[休場日],_休業日[名称],"XXX",0,1)&lt;&gt;"XXX"),"",SUMIFS(_SBI[受渡金額/決済損益],_SBI[決済日],DATE(デイトレ集計2023!$B$1,デイトレ集計2023!N$1,デイトレ集計2023!$A31),_SBI[取引],"信用返済*"))</f>
        <v>0</v>
      </c>
      <c r="O31" s="18"/>
      <c r="P31" s="26"/>
      <c r="Q31" s="23" t="str">
        <f ca="1">IF(OR(MONTH(DATE($B$1,Q$1,$A31))&lt;&gt;Q$1,_xlfn.XLOOKUP(DATE($B$1,Q$1,$A31),_syukujitsu[国民の祝日・休日月日],_syukujitsu[国民の祝日・休日名称],"XXX",0,1)&lt;&gt;"XXX",WEEKDAY(DATE($B$1,Q$1,$A31),2)&gt;5,_xlfn.XLOOKUP(DATE($B$1,Q$1,$A31),_休業日[休場日],_休業日[名称],"XXX",0,1)&lt;&gt;"XXX"),"",SUMIFS(_SBI[受渡金額/決済損益],_SBI[決済日],DATE(デイトレ集計2023!$B$1,デイトレ集計2023!Q$1,デイトレ集計2023!$A31),_SBI[取引],"信用返済*"))</f>
        <v/>
      </c>
      <c r="R31" s="18"/>
      <c r="S31" s="26"/>
      <c r="T31" s="23">
        <f ca="1">IF(OR(MONTH(DATE($B$1,T$1,$A31))&lt;&gt;T$1,_xlfn.XLOOKUP(DATE($B$1,T$1,$A31),_syukujitsu[国民の祝日・休日月日],_syukujitsu[国民の祝日・休日名称],"XXX",0,1)&lt;&gt;"XXX",WEEKDAY(DATE($B$1,T$1,$A31),2)&gt;5,_xlfn.XLOOKUP(DATE($B$1,T$1,$A31),_休業日[休場日],_休業日[名称],"XXX",0,1)&lt;&gt;"XXX"),"",SUMIFS(_SBI[受渡金額/決済損益],_SBI[決済日],DATE(デイトレ集計2023!$B$1,デイトレ集計2023!T$1,デイトレ集計2023!$A31),_SBI[取引],"信用返済*"))</f>
        <v>0</v>
      </c>
      <c r="U31" s="18"/>
      <c r="V31" s="26"/>
      <c r="W31" s="23">
        <f ca="1">IF(OR(MONTH(DATE($B$1,W$1,$A31))&lt;&gt;W$1,_xlfn.XLOOKUP(DATE($B$1,W$1,$A31),_syukujitsu[国民の祝日・休日月日],_syukujitsu[国民の祝日・休日名称],"XXX",0,1)&lt;&gt;"XXX",WEEKDAY(DATE($B$1,W$1,$A31),2)&gt;5,_xlfn.XLOOKUP(DATE($B$1,W$1,$A31),_休業日[休場日],_休業日[名称],"XXX",0,1)&lt;&gt;"XXX"),"",SUMIFS(_SBI[受渡金額/決済損益],_SBI[決済日],DATE(デイトレ集計2023!$B$1,デイトレ集計2023!W$1,デイトレ集計2023!$A31),_SBI[取引],"信用返済*"))</f>
        <v>0</v>
      </c>
      <c r="X31" s="18"/>
      <c r="Y31" s="26"/>
      <c r="Z31" s="23">
        <f ca="1">IF(OR(MONTH(DATE($B$1,Z$1,$A31))&lt;&gt;Z$1,_xlfn.XLOOKUP(DATE($B$1,Z$1,$A31),_syukujitsu[国民の祝日・休日月日],_syukujitsu[国民の祝日・休日名称],"XXX",0,1)&lt;&gt;"XXX",WEEKDAY(DATE($B$1,Z$1,$A31),2)&gt;5,_xlfn.XLOOKUP(DATE($B$1,Z$1,$A31),_休業日[休場日],_休業日[名称],"XXX",0,1)&lt;&gt;"XXX"),"",SUMIFS(_SBI[受渡金額/決済損益],_SBI[決済日],DATE(デイトレ集計2023!$B$1,デイトレ集計2023!Z$1,デイトレ集計2023!$A31),_SBI[取引],"信用返済*"))</f>
        <v>0</v>
      </c>
      <c r="AA31" s="18"/>
      <c r="AB31" s="26"/>
      <c r="AC31" s="23">
        <f ca="1">IF(OR(MONTH(DATE($B$1,AC$1,$A31))&lt;&gt;AC$1,_xlfn.XLOOKUP(DATE($B$1,AC$1,$A31),_syukujitsu[国民の祝日・休日月日],_syukujitsu[国民の祝日・休日名称],"XXX",0,1)&lt;&gt;"XXX",WEEKDAY(DATE($B$1,AC$1,$A31),2)&gt;5,_xlfn.XLOOKUP(DATE($B$1,AC$1,$A31),_休業日[休場日],_休業日[名称],"XXX",0,1)&lt;&gt;"XXX"),"",SUMIFS(_SBI[受渡金額/決済損益],_SBI[決済日],DATE(デイトレ集計2023!$B$1,デイトレ集計2023!AC$1,デイトレ集計2023!$A31),_SBI[取引],"信用返済*"))</f>
        <v>0</v>
      </c>
      <c r="AD31" s="18"/>
      <c r="AE31" s="26"/>
      <c r="AF31" s="23" t="str">
        <f ca="1">IF(OR(MONTH(DATE($B$1,AF$1,$A31))&lt;&gt;AF$1,_xlfn.XLOOKUP(DATE($B$1,AF$1,$A31),_syukujitsu[国民の祝日・休日月日],_syukujitsu[国民の祝日・休日名称],"XXX",0,1)&lt;&gt;"XXX",WEEKDAY(DATE($B$1,AF$1,$A31),2)&gt;5,_xlfn.XLOOKUP(DATE($B$1,AF$1,$A31),_休業日[休場日],_休業日[名称],"XXX",0,1)&lt;&gt;"XXX"),"",SUMIFS(_SBI[受渡金額/決済損益],_SBI[決済日],DATE(デイトレ集計2023!$B$1,デイトレ集計2023!AF$1,デイトレ集計2023!$A31),_SBI[取引],"信用返済*"))</f>
        <v/>
      </c>
      <c r="AG31" s="18"/>
      <c r="AH31" s="26"/>
      <c r="AI31" s="23">
        <f ca="1">IF(OR(MONTH(DATE($B$1,AI$1,$A31))&lt;&gt;AI$1,_xlfn.XLOOKUP(DATE($B$1,AI$1,$A31),_syukujitsu[国民の祝日・休日月日],_syukujitsu[国民の祝日・休日名称],"XXX",0,1)&lt;&gt;"XXX",WEEKDAY(DATE($B$1,AI$1,$A31),2)&gt;5,_xlfn.XLOOKUP(DATE($B$1,AI$1,$A31),_休業日[休場日],_休業日[名称],"XXX",0,1)&lt;&gt;"XXX"),"",SUMIFS(_SBI[受渡金額/決済損益],_SBI[決済日],DATE(デイトレ集計2023!$B$1,デイトレ集計2023!AI$1,デイトレ集計2023!$A31),_SBI[取引],"信用返済*"))</f>
        <v>0</v>
      </c>
      <c r="AJ31" s="18"/>
      <c r="AK31" s="26"/>
      <c r="AL31" s="26">
        <f ca="1">IF(OR(MONTH(DATE($B$1,AL$1,$A31))&lt;&gt;AL$1,_xlfn.XLOOKUP(DATE($B$1,AL$1,$A31),_syukujitsu[国民の祝日・休日月日],_syukujitsu[国民の祝日・休日名称],"XXX",0,1)&lt;&gt;"XXX",WEEKDAY(DATE($B$1,AL$1,$A31),2)&gt;5,_xlfn.XLOOKUP(DATE($B$1,AL$1,$A31),_休業日[休場日],_休業日[名称],"XXX",0,1)&lt;&gt;"XXX"),"",SUMIFS(_SBI[受渡金額/決済損益],_SBI[決済日],DATE(デイトレ集計2023!$B$1,デイトレ集計2023!AL$1,デイトレ集計2023!$A31),_SBI[取引],"信用返済*"))</f>
        <v>0</v>
      </c>
      <c r="AN31" s="22">
        <f t="shared" ca="1" si="20"/>
        <v>2150000</v>
      </c>
      <c r="AO31" s="22">
        <f t="shared" ca="1" si="21"/>
        <v>2150000</v>
      </c>
      <c r="AP31" s="22">
        <f t="shared" ca="1" si="22"/>
        <v>2150000</v>
      </c>
      <c r="AQ31" s="22">
        <f t="shared" ca="1" si="23"/>
        <v>2150000</v>
      </c>
      <c r="AR31" s="22">
        <f t="shared" ca="1" si="24"/>
        <v>2150000</v>
      </c>
      <c r="AS31" s="22">
        <f t="shared" ca="1" si="25"/>
        <v>2150000</v>
      </c>
      <c r="AT31" s="22">
        <f t="shared" ca="1" si="26"/>
        <v>2150000</v>
      </c>
      <c r="AU31" s="22">
        <f t="shared" ca="1" si="32"/>
        <v>2150000</v>
      </c>
      <c r="AV31" s="22">
        <f t="shared" ca="1" si="27"/>
        <v>2150000</v>
      </c>
      <c r="AW31" s="22">
        <f t="shared" ca="1" si="28"/>
        <v>2150000</v>
      </c>
      <c r="AX31" s="22">
        <f t="shared" ca="1" si="29"/>
        <v>2150000</v>
      </c>
      <c r="AY31" s="22">
        <f t="shared" ca="1" si="30"/>
        <v>2150000</v>
      </c>
      <c r="BA31" s="22">
        <f t="shared" ca="1" si="43"/>
        <v>2150000</v>
      </c>
      <c r="BB31" s="22">
        <f t="shared" ca="1" si="33"/>
        <v>0</v>
      </c>
      <c r="BC31" s="22">
        <f t="shared" ca="1" si="34"/>
        <v>0</v>
      </c>
      <c r="BD31" s="22">
        <f t="shared" ca="1" si="35"/>
        <v>0</v>
      </c>
      <c r="BE31" s="22">
        <f t="shared" ca="1" si="36"/>
        <v>0</v>
      </c>
      <c r="BF31" s="22">
        <f t="shared" ca="1" si="37"/>
        <v>0</v>
      </c>
      <c r="BG31" s="22">
        <f t="shared" ca="1" si="38"/>
        <v>0</v>
      </c>
      <c r="BH31" s="22">
        <f t="shared" ca="1" si="39"/>
        <v>0</v>
      </c>
      <c r="BI31" s="22">
        <f t="shared" ca="1" si="40"/>
        <v>0</v>
      </c>
      <c r="BJ31" s="22">
        <f t="shared" ca="1" si="41"/>
        <v>0</v>
      </c>
      <c r="BK31" s="22">
        <f t="shared" ca="1" si="42"/>
        <v>0</v>
      </c>
      <c r="BL31" s="22">
        <f t="shared" ca="1" si="31"/>
        <v>0</v>
      </c>
      <c r="BN31" s="22" t="str" cm="1">
        <f t="array" aca="1" ref="BN31" ca="1">IF(INDEX($A$1:$AL$48,ROW(),BN$16)&gt;0,INDEX($A$1:$AL$48,ROW(),BN$16),"")</f>
        <v/>
      </c>
      <c r="BO31" s="22" t="str" cm="1">
        <f t="array" aca="1" ref="BO31" ca="1">IF(INDEX($A$1:$AL$48,ROW(),BO$16)&gt;0,INDEX($A$1:$AL$48,ROW(),BO$16),"")</f>
        <v/>
      </c>
      <c r="BP31" s="22" t="str" cm="1">
        <f t="array" aca="1" ref="BP31" ca="1">IF(INDEX($A$1:$AL$48,ROW(),BP$16)&gt;0,INDEX($A$1:$AL$48,ROW(),BP$16),"")</f>
        <v/>
      </c>
      <c r="BQ31" s="22" t="str" cm="1">
        <f t="array" aca="1" ref="BQ31" ca="1">IF(INDEX($A$1:$AL$48,ROW(),BQ$16)&gt;0,INDEX($A$1:$AL$48,ROW(),BQ$16),"")</f>
        <v/>
      </c>
      <c r="BR31" s="22" t="str" cm="1">
        <f t="array" aca="1" ref="BR31" ca="1">IF(INDEX($A$1:$AL$48,ROW(),BR$16)&gt;0,INDEX($A$1:$AL$48,ROW(),BR$16),"")</f>
        <v/>
      </c>
      <c r="BS31" s="22" t="str" cm="1">
        <f t="array" aca="1" ref="BS31" ca="1">IF(INDEX($A$1:$AL$48,ROW(),BS$16)&gt;0,INDEX($A$1:$AL$48,ROW(),BS$16),"")</f>
        <v/>
      </c>
      <c r="BT31" s="22" t="str" cm="1">
        <f t="array" aca="1" ref="BT31" ca="1">IF(INDEX($A$1:$AL$48,ROW(),BT$16)&gt;0,INDEX($A$1:$AL$48,ROW(),BT$16),"")</f>
        <v/>
      </c>
      <c r="BU31" s="22" t="str" cm="1">
        <f t="array" aca="1" ref="BU31" ca="1">IF(INDEX($A$1:$AL$48,ROW(),BU$16)&gt;0,INDEX($A$1:$AL$48,ROW(),BU$16),"")</f>
        <v/>
      </c>
      <c r="BV31" s="22" t="str" cm="1">
        <f t="array" aca="1" ref="BV31" ca="1">IF(INDEX($A$1:$AL$48,ROW(),BV$16)&gt;0,INDEX($A$1:$AL$48,ROW(),BV$16),"")</f>
        <v/>
      </c>
      <c r="BW31" s="22" t="str" cm="1">
        <f t="array" aca="1" ref="BW31" ca="1">IF(INDEX($A$1:$AL$48,ROW(),BW$16)&gt;0,INDEX($A$1:$AL$48,ROW(),BW$16),"")</f>
        <v/>
      </c>
      <c r="BX31" s="22" t="str" cm="1">
        <f t="array" aca="1" ref="BX31" ca="1">IF(INDEX($A$1:$AL$48,ROW(),BX$16)&gt;0,INDEX($A$1:$AL$48,ROW(),BX$16),"")</f>
        <v/>
      </c>
      <c r="BY31" s="22" t="str" cm="1">
        <f t="array" aca="1" ref="BY31" ca="1">IF(INDEX($A$1:$AL$48,ROW(),BY$16)&gt;0,INDEX($A$1:$AL$48,ROW(),BY$16),"")</f>
        <v/>
      </c>
      <c r="CA31" s="22" t="str" cm="1">
        <f t="array" aca="1" ref="CA31" ca="1">IF(INDEX($A$1:$AL$48,ROW(),CA$16)&lt;0,INDEX($A$1:$AL$48,ROW(),CA$16),"")</f>
        <v/>
      </c>
      <c r="CB31" s="22" t="str" cm="1">
        <f t="array" aca="1" ref="CB31" ca="1">IF(INDEX($A$1:$AL$48,ROW(),CB$16)&lt;0,INDEX($A$1:$AL$48,ROW(),CB$16),"")</f>
        <v/>
      </c>
      <c r="CC31" s="22" t="str" cm="1">
        <f t="array" aca="1" ref="CC31" ca="1">IF(INDEX($A$1:$AL$48,ROW(),CC$16)&lt;0,INDEX($A$1:$AL$48,ROW(),CC$16),"")</f>
        <v/>
      </c>
      <c r="CD31" s="22" t="str" cm="1">
        <f t="array" aca="1" ref="CD31" ca="1">IF(INDEX($A$1:$AL$48,ROW(),CD$16)&lt;0,INDEX($A$1:$AL$48,ROW(),CD$16),"")</f>
        <v/>
      </c>
      <c r="CE31" s="22" t="str" cm="1">
        <f t="array" aca="1" ref="CE31" ca="1">IF(INDEX($A$1:$AL$48,ROW(),CE$16)&lt;0,INDEX($A$1:$AL$48,ROW(),CE$16),"")</f>
        <v/>
      </c>
      <c r="CF31" s="22" t="str" cm="1">
        <f t="array" aca="1" ref="CF31" ca="1">IF(INDEX($A$1:$AL$48,ROW(),CF$16)&lt;0,INDEX($A$1:$AL$48,ROW(),CF$16),"")</f>
        <v/>
      </c>
      <c r="CG31" s="22" t="str" cm="1">
        <f t="array" aca="1" ref="CG31" ca="1">IF(INDEX($A$1:$AL$48,ROW(),CG$16)&lt;0,INDEX($A$1:$AL$48,ROW(),CG$16),"")</f>
        <v/>
      </c>
      <c r="CH31" s="22" t="str" cm="1">
        <f t="array" aca="1" ref="CH31" ca="1">IF(INDEX($A$1:$AL$48,ROW(),CH$16)&lt;0,INDEX($A$1:$AL$48,ROW(),CH$16),"")</f>
        <v/>
      </c>
      <c r="CI31" s="22" t="str" cm="1">
        <f t="array" aca="1" ref="CI31" ca="1">IF(INDEX($A$1:$AL$48,ROW(),CI$16)&lt;0,INDEX($A$1:$AL$48,ROW(),CI$16),"")</f>
        <v/>
      </c>
      <c r="CJ31" s="22" t="str" cm="1">
        <f t="array" aca="1" ref="CJ31" ca="1">IF(INDEX($A$1:$AL$48,ROW(),CJ$16)&lt;0,INDEX($A$1:$AL$48,ROW(),CJ$16),"")</f>
        <v/>
      </c>
      <c r="CK31" s="22" t="str" cm="1">
        <f t="array" aca="1" ref="CK31" ca="1">IF(INDEX($A$1:$AL$48,ROW(),CK$16)&lt;0,INDEX($A$1:$AL$48,ROW(),CK$16),"")</f>
        <v/>
      </c>
      <c r="CL31" s="22" t="str" cm="1">
        <f t="array" aca="1" ref="CL31" ca="1">IF(INDEX($A$1:$AL$48,ROW(),CL$16)&lt;0,INDEX($A$1:$AL$48,ROW(),CL$16),"")</f>
        <v/>
      </c>
    </row>
    <row r="32" spans="1:90" s="2" customFormat="1" ht="15.75" x14ac:dyDescent="0.4">
      <c r="A32" s="5">
        <v>15</v>
      </c>
      <c r="B32" s="17">
        <f t="shared" ca="1" si="17"/>
        <v>0</v>
      </c>
      <c r="C32" s="18"/>
      <c r="D32" s="26"/>
      <c r="E32" s="23" t="str">
        <f ca="1">IF(OR(MONTH(DATE($B$1,E$1,$A32))&lt;&gt;E$1,_xlfn.XLOOKUP(DATE($B$1,E$1,$A32),_syukujitsu[国民の祝日・休日月日],_syukujitsu[国民の祝日・休日名称],"XXX",0,1)&lt;&gt;"XXX",WEEKDAY(DATE($B$1,E$1,$A32),2)&gt;5,_xlfn.XLOOKUP(DATE($B$1,E$1,$A32),_休業日[休場日],_休業日[名称],"XXX",0,1)&lt;&gt;"XXX"),"",SUMIFS(_SBI[受渡金額/決済損益],_SBI[決済日],DATE(デイトレ集計2023!$B$1,デイトレ集計2023!E$1,デイトレ集計2023!$A32),_SBI[取引],"信用返済*"))</f>
        <v/>
      </c>
      <c r="F32" s="18"/>
      <c r="G32" s="26"/>
      <c r="H32" s="23">
        <f ca="1">IF(OR(MONTH(DATE($B$1,H$1,$A32))&lt;&gt;H$1,_xlfn.XLOOKUP(DATE($B$1,H$1,$A32),_syukujitsu[国民の祝日・休日月日],_syukujitsu[国民の祝日・休日名称],"XXX",0,1)&lt;&gt;"XXX",WEEKDAY(DATE($B$1,H$1,$A32),2)&gt;5,_xlfn.XLOOKUP(DATE($B$1,H$1,$A32),_休業日[休場日],_休業日[名称],"XXX",0,1)&lt;&gt;"XXX"),"",SUMIFS(_SBI[受渡金額/決済損益],_SBI[決済日],DATE(デイトレ集計2023!$B$1,デイトレ集計2023!H$1,デイトレ集計2023!$A32),_SBI[取引],"信用返済*"))</f>
        <v>0</v>
      </c>
      <c r="I32" s="18"/>
      <c r="J32" s="26"/>
      <c r="K32" s="23">
        <f ca="1">IF(OR(MONTH(DATE($B$1,K$1,$A32))&lt;&gt;K$1,_xlfn.XLOOKUP(DATE($B$1,K$1,$A32),_syukujitsu[国民の祝日・休日月日],_syukujitsu[国民の祝日・休日名称],"XXX",0,1)&lt;&gt;"XXX",WEEKDAY(DATE($B$1,K$1,$A32),2)&gt;5,_xlfn.XLOOKUP(DATE($B$1,K$1,$A32),_休業日[休場日],_休業日[名称],"XXX",0,1)&lt;&gt;"XXX"),"",SUMIFS(_SBI[受渡金額/決済損益],_SBI[決済日],DATE(デイトレ集計2023!$B$1,デイトレ集計2023!K$1,デイトレ集計2023!$A32),_SBI[取引],"信用返済*"))</f>
        <v>0</v>
      </c>
      <c r="L32" s="18"/>
      <c r="M32" s="26"/>
      <c r="N32" s="23" t="str">
        <f ca="1">IF(OR(MONTH(DATE($B$1,N$1,$A32))&lt;&gt;N$1,_xlfn.XLOOKUP(DATE($B$1,N$1,$A32),_syukujitsu[国民の祝日・休日月日],_syukujitsu[国民の祝日・休日名称],"XXX",0,1)&lt;&gt;"XXX",WEEKDAY(DATE($B$1,N$1,$A32),2)&gt;5,_xlfn.XLOOKUP(DATE($B$1,N$1,$A32),_休業日[休場日],_休業日[名称],"XXX",0,1)&lt;&gt;"XXX"),"",SUMIFS(_SBI[受渡金額/決済損益],_SBI[決済日],DATE(デイトレ集計2023!$B$1,デイトレ集計2023!N$1,デイトレ集計2023!$A32),_SBI[取引],"信用返済*"))</f>
        <v/>
      </c>
      <c r="O32" s="18"/>
      <c r="P32" s="26"/>
      <c r="Q32" s="23">
        <f ca="1">IF(OR(MONTH(DATE($B$1,Q$1,$A32))&lt;&gt;Q$1,_xlfn.XLOOKUP(DATE($B$1,Q$1,$A32),_syukujitsu[国民の祝日・休日月日],_syukujitsu[国民の祝日・休日名称],"XXX",0,1)&lt;&gt;"XXX",WEEKDAY(DATE($B$1,Q$1,$A32),2)&gt;5,_xlfn.XLOOKUP(DATE($B$1,Q$1,$A32),_休業日[休場日],_休業日[名称],"XXX",0,1)&lt;&gt;"XXX"),"",SUMIFS(_SBI[受渡金額/決済損益],_SBI[決済日],DATE(デイトレ集計2023!$B$1,デイトレ集計2023!Q$1,デイトレ集計2023!$A32),_SBI[取引],"信用返済*"))</f>
        <v>0</v>
      </c>
      <c r="R32" s="18"/>
      <c r="S32" s="26"/>
      <c r="T32" s="23">
        <f ca="1">IF(OR(MONTH(DATE($B$1,T$1,$A32))&lt;&gt;T$1,_xlfn.XLOOKUP(DATE($B$1,T$1,$A32),_syukujitsu[国民の祝日・休日月日],_syukujitsu[国民の祝日・休日名称],"XXX",0,1)&lt;&gt;"XXX",WEEKDAY(DATE($B$1,T$1,$A32),2)&gt;5,_xlfn.XLOOKUP(DATE($B$1,T$1,$A32),_休業日[休場日],_休業日[名称],"XXX",0,1)&lt;&gt;"XXX"),"",SUMIFS(_SBI[受渡金額/決済損益],_SBI[決済日],DATE(デイトレ集計2023!$B$1,デイトレ集計2023!T$1,デイトレ集計2023!$A32),_SBI[取引],"信用返済*"))</f>
        <v>0</v>
      </c>
      <c r="U32" s="18"/>
      <c r="V32" s="26"/>
      <c r="W32" s="23" t="str">
        <f ca="1">IF(OR(MONTH(DATE($B$1,W$1,$A32))&lt;&gt;W$1,_xlfn.XLOOKUP(DATE($B$1,W$1,$A32),_syukujitsu[国民の祝日・休日月日],_syukujitsu[国民の祝日・休日名称],"XXX",0,1)&lt;&gt;"XXX",WEEKDAY(DATE($B$1,W$1,$A32),2)&gt;5,_xlfn.XLOOKUP(DATE($B$1,W$1,$A32),_休業日[休場日],_休業日[名称],"XXX",0,1)&lt;&gt;"XXX"),"",SUMIFS(_SBI[受渡金額/決済損益],_SBI[決済日],DATE(デイトレ集計2023!$B$1,デイトレ集計2023!W$1,デイトレ集計2023!$A32),_SBI[取引],"信用返済*"))</f>
        <v/>
      </c>
      <c r="X32" s="18"/>
      <c r="Y32" s="26"/>
      <c r="Z32" s="23">
        <f ca="1">IF(OR(MONTH(DATE($B$1,Z$1,$A32))&lt;&gt;Z$1,_xlfn.XLOOKUP(DATE($B$1,Z$1,$A32),_syukujitsu[国民の祝日・休日月日],_syukujitsu[国民の祝日・休日名称],"XXX",0,1)&lt;&gt;"XXX",WEEKDAY(DATE($B$1,Z$1,$A32),2)&gt;5,_xlfn.XLOOKUP(DATE($B$1,Z$1,$A32),_休業日[休場日],_休業日[名称],"XXX",0,1)&lt;&gt;"XXX"),"",SUMIFS(_SBI[受渡金額/決済損益],_SBI[決済日],DATE(デイトレ集計2023!$B$1,デイトレ集計2023!Z$1,デイトレ集計2023!$A32),_SBI[取引],"信用返済*"))</f>
        <v>0</v>
      </c>
      <c r="AA32" s="18"/>
      <c r="AB32" s="26"/>
      <c r="AC32" s="23">
        <f ca="1">IF(OR(MONTH(DATE($B$1,AC$1,$A32))&lt;&gt;AC$1,_xlfn.XLOOKUP(DATE($B$1,AC$1,$A32),_syukujitsu[国民の祝日・休日月日],_syukujitsu[国民の祝日・休日名称],"XXX",0,1)&lt;&gt;"XXX",WEEKDAY(DATE($B$1,AC$1,$A32),2)&gt;5,_xlfn.XLOOKUP(DATE($B$1,AC$1,$A32),_休業日[休場日],_休業日[名称],"XXX",0,1)&lt;&gt;"XXX"),"",SUMIFS(_SBI[受渡金額/決済損益],_SBI[決済日],DATE(デイトレ集計2023!$B$1,デイトレ集計2023!AC$1,デイトレ集計2023!$A32),_SBI[取引],"信用返済*"))</f>
        <v>0</v>
      </c>
      <c r="AD32" s="18"/>
      <c r="AE32" s="26"/>
      <c r="AF32" s="23" t="str">
        <f ca="1">IF(OR(MONTH(DATE($B$1,AF$1,$A32))&lt;&gt;AF$1,_xlfn.XLOOKUP(DATE($B$1,AF$1,$A32),_syukujitsu[国民の祝日・休日月日],_syukujitsu[国民の祝日・休日名称],"XXX",0,1)&lt;&gt;"XXX",WEEKDAY(DATE($B$1,AF$1,$A32),2)&gt;5,_xlfn.XLOOKUP(DATE($B$1,AF$1,$A32),_休業日[休場日],_休業日[名称],"XXX",0,1)&lt;&gt;"XXX"),"",SUMIFS(_SBI[受渡金額/決済損益],_SBI[決済日],DATE(デイトレ集計2023!$B$1,デイトレ集計2023!AF$1,デイトレ集計2023!$A32),_SBI[取引],"信用返済*"))</f>
        <v/>
      </c>
      <c r="AG32" s="18"/>
      <c r="AH32" s="26"/>
      <c r="AI32" s="23">
        <f ca="1">IF(OR(MONTH(DATE($B$1,AI$1,$A32))&lt;&gt;AI$1,_xlfn.XLOOKUP(DATE($B$1,AI$1,$A32),_syukujitsu[国民の祝日・休日月日],_syukujitsu[国民の祝日・休日名称],"XXX",0,1)&lt;&gt;"XXX",WEEKDAY(DATE($B$1,AI$1,$A32),2)&gt;5,_xlfn.XLOOKUP(DATE($B$1,AI$1,$A32),_休業日[休場日],_休業日[名称],"XXX",0,1)&lt;&gt;"XXX"),"",SUMIFS(_SBI[受渡金額/決済損益],_SBI[決済日],DATE(デイトレ集計2023!$B$1,デイトレ集計2023!AI$1,デイトレ集計2023!$A32),_SBI[取引],"信用返済*"))</f>
        <v>0</v>
      </c>
      <c r="AJ32" s="18"/>
      <c r="AK32" s="26"/>
      <c r="AL32" s="26">
        <f ca="1">IF(OR(MONTH(DATE($B$1,AL$1,$A32))&lt;&gt;AL$1,_xlfn.XLOOKUP(DATE($B$1,AL$1,$A32),_syukujitsu[国民の祝日・休日月日],_syukujitsu[国民の祝日・休日名称],"XXX",0,1)&lt;&gt;"XXX",WEEKDAY(DATE($B$1,AL$1,$A32),2)&gt;5,_xlfn.XLOOKUP(DATE($B$1,AL$1,$A32),_休業日[休場日],_休業日[名称],"XXX",0,1)&lt;&gt;"XXX"),"",SUMIFS(_SBI[受渡金額/決済損益],_SBI[決済日],DATE(デイトレ集計2023!$B$1,デイトレ集計2023!AL$1,デイトレ集計2023!$A32),_SBI[取引],"信用返済*"))</f>
        <v>0</v>
      </c>
      <c r="AN32" s="22">
        <f t="shared" ca="1" si="20"/>
        <v>2150000</v>
      </c>
      <c r="AO32" s="22">
        <f t="shared" ca="1" si="21"/>
        <v>2150000</v>
      </c>
      <c r="AP32" s="22">
        <f t="shared" ca="1" si="22"/>
        <v>2150000</v>
      </c>
      <c r="AQ32" s="22">
        <f t="shared" ca="1" si="23"/>
        <v>2150000</v>
      </c>
      <c r="AR32" s="22">
        <f t="shared" ca="1" si="24"/>
        <v>2150000</v>
      </c>
      <c r="AS32" s="22">
        <f t="shared" ca="1" si="25"/>
        <v>2150000</v>
      </c>
      <c r="AT32" s="22">
        <f t="shared" ca="1" si="26"/>
        <v>2150000</v>
      </c>
      <c r="AU32" s="22">
        <f t="shared" ca="1" si="32"/>
        <v>2150000</v>
      </c>
      <c r="AV32" s="22">
        <f t="shared" ca="1" si="27"/>
        <v>2150000</v>
      </c>
      <c r="AW32" s="22">
        <f t="shared" ca="1" si="28"/>
        <v>2150000</v>
      </c>
      <c r="AX32" s="22">
        <f t="shared" ca="1" si="29"/>
        <v>2150000</v>
      </c>
      <c r="AY32" s="22">
        <f t="shared" ca="1" si="30"/>
        <v>2150000</v>
      </c>
      <c r="BA32" s="22">
        <f t="shared" ca="1" si="43"/>
        <v>2150000</v>
      </c>
      <c r="BB32" s="22">
        <f t="shared" ca="1" si="33"/>
        <v>0</v>
      </c>
      <c r="BC32" s="22">
        <f t="shared" ca="1" si="34"/>
        <v>0</v>
      </c>
      <c r="BD32" s="22">
        <f t="shared" ca="1" si="35"/>
        <v>0</v>
      </c>
      <c r="BE32" s="22">
        <f t="shared" ca="1" si="36"/>
        <v>0</v>
      </c>
      <c r="BF32" s="22">
        <f t="shared" ca="1" si="37"/>
        <v>0</v>
      </c>
      <c r="BG32" s="22">
        <f t="shared" ca="1" si="38"/>
        <v>0</v>
      </c>
      <c r="BH32" s="22">
        <f t="shared" ca="1" si="39"/>
        <v>0</v>
      </c>
      <c r="BI32" s="22">
        <f t="shared" ca="1" si="40"/>
        <v>0</v>
      </c>
      <c r="BJ32" s="22">
        <f t="shared" ca="1" si="41"/>
        <v>0</v>
      </c>
      <c r="BK32" s="22">
        <f t="shared" ca="1" si="42"/>
        <v>0</v>
      </c>
      <c r="BL32" s="22">
        <f t="shared" ca="1" si="31"/>
        <v>0</v>
      </c>
      <c r="BN32" s="22" t="str" cm="1">
        <f t="array" aca="1" ref="BN32" ca="1">IF(INDEX($A$1:$AL$48,ROW(),BN$16)&gt;0,INDEX($A$1:$AL$48,ROW(),BN$16),"")</f>
        <v/>
      </c>
      <c r="BO32" s="22" t="str" cm="1">
        <f t="array" aca="1" ref="BO32" ca="1">IF(INDEX($A$1:$AL$48,ROW(),BO$16)&gt;0,INDEX($A$1:$AL$48,ROW(),BO$16),"")</f>
        <v/>
      </c>
      <c r="BP32" s="22" t="str" cm="1">
        <f t="array" aca="1" ref="BP32" ca="1">IF(INDEX($A$1:$AL$48,ROW(),BP$16)&gt;0,INDEX($A$1:$AL$48,ROW(),BP$16),"")</f>
        <v/>
      </c>
      <c r="BQ32" s="22" t="str" cm="1">
        <f t="array" aca="1" ref="BQ32" ca="1">IF(INDEX($A$1:$AL$48,ROW(),BQ$16)&gt;0,INDEX($A$1:$AL$48,ROW(),BQ$16),"")</f>
        <v/>
      </c>
      <c r="BR32" s="22" t="str" cm="1">
        <f t="array" aca="1" ref="BR32" ca="1">IF(INDEX($A$1:$AL$48,ROW(),BR$16)&gt;0,INDEX($A$1:$AL$48,ROW(),BR$16),"")</f>
        <v/>
      </c>
      <c r="BS32" s="22" t="str" cm="1">
        <f t="array" aca="1" ref="BS32" ca="1">IF(INDEX($A$1:$AL$48,ROW(),BS$16)&gt;0,INDEX($A$1:$AL$48,ROW(),BS$16),"")</f>
        <v/>
      </c>
      <c r="BT32" s="22" t="str" cm="1">
        <f t="array" aca="1" ref="BT32" ca="1">IF(INDEX($A$1:$AL$48,ROW(),BT$16)&gt;0,INDEX($A$1:$AL$48,ROW(),BT$16),"")</f>
        <v/>
      </c>
      <c r="BU32" s="22" t="str" cm="1">
        <f t="array" aca="1" ref="BU32" ca="1">IF(INDEX($A$1:$AL$48,ROW(),BU$16)&gt;0,INDEX($A$1:$AL$48,ROW(),BU$16),"")</f>
        <v/>
      </c>
      <c r="BV32" s="22" t="str" cm="1">
        <f t="array" aca="1" ref="BV32" ca="1">IF(INDEX($A$1:$AL$48,ROW(),BV$16)&gt;0,INDEX($A$1:$AL$48,ROW(),BV$16),"")</f>
        <v/>
      </c>
      <c r="BW32" s="22" t="str" cm="1">
        <f t="array" aca="1" ref="BW32" ca="1">IF(INDEX($A$1:$AL$48,ROW(),BW$16)&gt;0,INDEX($A$1:$AL$48,ROW(),BW$16),"")</f>
        <v/>
      </c>
      <c r="BX32" s="22" t="str" cm="1">
        <f t="array" aca="1" ref="BX32" ca="1">IF(INDEX($A$1:$AL$48,ROW(),BX$16)&gt;0,INDEX($A$1:$AL$48,ROW(),BX$16),"")</f>
        <v/>
      </c>
      <c r="BY32" s="22" t="str" cm="1">
        <f t="array" aca="1" ref="BY32" ca="1">IF(INDEX($A$1:$AL$48,ROW(),BY$16)&gt;0,INDEX($A$1:$AL$48,ROW(),BY$16),"")</f>
        <v/>
      </c>
      <c r="CA32" s="22" t="str" cm="1">
        <f t="array" aca="1" ref="CA32" ca="1">IF(INDEX($A$1:$AL$48,ROW(),CA$16)&lt;0,INDEX($A$1:$AL$48,ROW(),CA$16),"")</f>
        <v/>
      </c>
      <c r="CB32" s="22" t="str" cm="1">
        <f t="array" aca="1" ref="CB32" ca="1">IF(INDEX($A$1:$AL$48,ROW(),CB$16)&lt;0,INDEX($A$1:$AL$48,ROW(),CB$16),"")</f>
        <v/>
      </c>
      <c r="CC32" s="22" t="str" cm="1">
        <f t="array" aca="1" ref="CC32" ca="1">IF(INDEX($A$1:$AL$48,ROW(),CC$16)&lt;0,INDEX($A$1:$AL$48,ROW(),CC$16),"")</f>
        <v/>
      </c>
      <c r="CD32" s="22" t="str" cm="1">
        <f t="array" aca="1" ref="CD32" ca="1">IF(INDEX($A$1:$AL$48,ROW(),CD$16)&lt;0,INDEX($A$1:$AL$48,ROW(),CD$16),"")</f>
        <v/>
      </c>
      <c r="CE32" s="22" t="str" cm="1">
        <f t="array" aca="1" ref="CE32" ca="1">IF(INDEX($A$1:$AL$48,ROW(),CE$16)&lt;0,INDEX($A$1:$AL$48,ROW(),CE$16),"")</f>
        <v/>
      </c>
      <c r="CF32" s="22" t="str" cm="1">
        <f t="array" aca="1" ref="CF32" ca="1">IF(INDEX($A$1:$AL$48,ROW(),CF$16)&lt;0,INDEX($A$1:$AL$48,ROW(),CF$16),"")</f>
        <v/>
      </c>
      <c r="CG32" s="22" t="str" cm="1">
        <f t="array" aca="1" ref="CG32" ca="1">IF(INDEX($A$1:$AL$48,ROW(),CG$16)&lt;0,INDEX($A$1:$AL$48,ROW(),CG$16),"")</f>
        <v/>
      </c>
      <c r="CH32" s="22" t="str" cm="1">
        <f t="array" aca="1" ref="CH32" ca="1">IF(INDEX($A$1:$AL$48,ROW(),CH$16)&lt;0,INDEX($A$1:$AL$48,ROW(),CH$16),"")</f>
        <v/>
      </c>
      <c r="CI32" s="22" t="str" cm="1">
        <f t="array" aca="1" ref="CI32" ca="1">IF(INDEX($A$1:$AL$48,ROW(),CI$16)&lt;0,INDEX($A$1:$AL$48,ROW(),CI$16),"")</f>
        <v/>
      </c>
      <c r="CJ32" s="22" t="str" cm="1">
        <f t="array" aca="1" ref="CJ32" ca="1">IF(INDEX($A$1:$AL$48,ROW(),CJ$16)&lt;0,INDEX($A$1:$AL$48,ROW(),CJ$16),"")</f>
        <v/>
      </c>
      <c r="CK32" s="22" t="str" cm="1">
        <f t="array" aca="1" ref="CK32" ca="1">IF(INDEX($A$1:$AL$48,ROW(),CK$16)&lt;0,INDEX($A$1:$AL$48,ROW(),CK$16),"")</f>
        <v/>
      </c>
      <c r="CL32" s="22" t="str" cm="1">
        <f t="array" aca="1" ref="CL32" ca="1">IF(INDEX($A$1:$AL$48,ROW(),CL$16)&lt;0,INDEX($A$1:$AL$48,ROW(),CL$16),"")</f>
        <v/>
      </c>
    </row>
    <row r="33" spans="1:90" s="2" customFormat="1" ht="15.75" x14ac:dyDescent="0.4">
      <c r="A33" s="5">
        <v>16</v>
      </c>
      <c r="B33" s="17">
        <f t="shared" ca="1" si="17"/>
        <v>0</v>
      </c>
      <c r="C33" s="18"/>
      <c r="D33" s="26"/>
      <c r="E33" s="23">
        <f ca="1">IF(OR(MONTH(DATE($B$1,E$1,$A33))&lt;&gt;E$1,_xlfn.XLOOKUP(DATE($B$1,E$1,$A33),_syukujitsu[国民の祝日・休日月日],_syukujitsu[国民の祝日・休日名称],"XXX",0,1)&lt;&gt;"XXX",WEEKDAY(DATE($B$1,E$1,$A33),2)&gt;5,_xlfn.XLOOKUP(DATE($B$1,E$1,$A33),_休業日[休場日],_休業日[名称],"XXX",0,1)&lt;&gt;"XXX"),"",SUMIFS(_SBI[受渡金額/決済損益],_SBI[決済日],DATE(デイトレ集計2023!$B$1,デイトレ集計2023!E$1,デイトレ集計2023!$A33),_SBI[取引],"信用返済*"))</f>
        <v>0</v>
      </c>
      <c r="F33" s="18"/>
      <c r="G33" s="26"/>
      <c r="H33" s="23">
        <f ca="1">IF(OR(MONTH(DATE($B$1,H$1,$A33))&lt;&gt;H$1,_xlfn.XLOOKUP(DATE($B$1,H$1,$A33),_syukujitsu[国民の祝日・休日月日],_syukujitsu[国民の祝日・休日名称],"XXX",0,1)&lt;&gt;"XXX",WEEKDAY(DATE($B$1,H$1,$A33),2)&gt;5,_xlfn.XLOOKUP(DATE($B$1,H$1,$A33),_休業日[休場日],_休業日[名称],"XXX",0,1)&lt;&gt;"XXX"),"",SUMIFS(_SBI[受渡金額/決済損益],_SBI[決済日],DATE(デイトレ集計2023!$B$1,デイトレ集計2023!H$1,デイトレ集計2023!$A33),_SBI[取引],"信用返済*"))</f>
        <v>0</v>
      </c>
      <c r="I33" s="18"/>
      <c r="J33" s="26"/>
      <c r="K33" s="23">
        <f ca="1">IF(OR(MONTH(DATE($B$1,K$1,$A33))&lt;&gt;K$1,_xlfn.XLOOKUP(DATE($B$1,K$1,$A33),_syukujitsu[国民の祝日・休日月日],_syukujitsu[国民の祝日・休日名称],"XXX",0,1)&lt;&gt;"XXX",WEEKDAY(DATE($B$1,K$1,$A33),2)&gt;5,_xlfn.XLOOKUP(DATE($B$1,K$1,$A33),_休業日[休場日],_休業日[名称],"XXX",0,1)&lt;&gt;"XXX"),"",SUMIFS(_SBI[受渡金額/決済損益],_SBI[決済日],DATE(デイトレ集計2023!$B$1,デイトレ集計2023!K$1,デイトレ集計2023!$A33),_SBI[取引],"信用返済*"))</f>
        <v>0</v>
      </c>
      <c r="L33" s="18"/>
      <c r="M33" s="26"/>
      <c r="N33" s="23" t="str">
        <f ca="1">IF(OR(MONTH(DATE($B$1,N$1,$A33))&lt;&gt;N$1,_xlfn.XLOOKUP(DATE($B$1,N$1,$A33),_syukujitsu[国民の祝日・休日月日],_syukujitsu[国民の祝日・休日名称],"XXX",0,1)&lt;&gt;"XXX",WEEKDAY(DATE($B$1,N$1,$A33),2)&gt;5,_xlfn.XLOOKUP(DATE($B$1,N$1,$A33),_休業日[休場日],_休業日[名称],"XXX",0,1)&lt;&gt;"XXX"),"",SUMIFS(_SBI[受渡金額/決済損益],_SBI[決済日],DATE(デイトレ集計2023!$B$1,デイトレ集計2023!N$1,デイトレ集計2023!$A33),_SBI[取引],"信用返済*"))</f>
        <v/>
      </c>
      <c r="O33" s="18"/>
      <c r="P33" s="26"/>
      <c r="Q33" s="23">
        <f ca="1">IF(OR(MONTH(DATE($B$1,Q$1,$A33))&lt;&gt;Q$1,_xlfn.XLOOKUP(DATE($B$1,Q$1,$A33),_syukujitsu[国民の祝日・休日月日],_syukujitsu[国民の祝日・休日名称],"XXX",0,1)&lt;&gt;"XXX",WEEKDAY(DATE($B$1,Q$1,$A33),2)&gt;5,_xlfn.XLOOKUP(DATE($B$1,Q$1,$A33),_休業日[休場日],_休業日[名称],"XXX",0,1)&lt;&gt;"XXX"),"",SUMIFS(_SBI[受渡金額/決済損益],_SBI[決済日],DATE(デイトレ集計2023!$B$1,デイトレ集計2023!Q$1,デイトレ集計2023!$A33),_SBI[取引],"信用返済*"))</f>
        <v>0</v>
      </c>
      <c r="R33" s="18"/>
      <c r="S33" s="26"/>
      <c r="T33" s="23">
        <f ca="1">IF(OR(MONTH(DATE($B$1,T$1,$A33))&lt;&gt;T$1,_xlfn.XLOOKUP(DATE($B$1,T$1,$A33),_syukujitsu[国民の祝日・休日月日],_syukujitsu[国民の祝日・休日名称],"XXX",0,1)&lt;&gt;"XXX",WEEKDAY(DATE($B$1,T$1,$A33),2)&gt;5,_xlfn.XLOOKUP(DATE($B$1,T$1,$A33),_休業日[休場日],_休業日[名称],"XXX",0,1)&lt;&gt;"XXX"),"",SUMIFS(_SBI[受渡金額/決済損益],_SBI[決済日],DATE(デイトレ集計2023!$B$1,デイトレ集計2023!T$1,デイトレ集計2023!$A33),_SBI[取引],"信用返済*"))</f>
        <v>0</v>
      </c>
      <c r="U33" s="18"/>
      <c r="V33" s="26"/>
      <c r="W33" s="23" t="str">
        <f ca="1">IF(OR(MONTH(DATE($B$1,W$1,$A33))&lt;&gt;W$1,_xlfn.XLOOKUP(DATE($B$1,W$1,$A33),_syukujitsu[国民の祝日・休日月日],_syukujitsu[国民の祝日・休日名称],"XXX",0,1)&lt;&gt;"XXX",WEEKDAY(DATE($B$1,W$1,$A33),2)&gt;5,_xlfn.XLOOKUP(DATE($B$1,W$1,$A33),_休業日[休場日],_休業日[名称],"XXX",0,1)&lt;&gt;"XXX"),"",SUMIFS(_SBI[受渡金額/決済損益],_SBI[決済日],DATE(デイトレ集計2023!$B$1,デイトレ集計2023!W$1,デイトレ集計2023!$A33),_SBI[取引],"信用返済*"))</f>
        <v/>
      </c>
      <c r="X33" s="18"/>
      <c r="Y33" s="26"/>
      <c r="Z33" s="23">
        <f ca="1">IF(OR(MONTH(DATE($B$1,Z$1,$A33))&lt;&gt;Z$1,_xlfn.XLOOKUP(DATE($B$1,Z$1,$A33),_syukujitsu[国民の祝日・休日月日],_syukujitsu[国民の祝日・休日名称],"XXX",0,1)&lt;&gt;"XXX",WEEKDAY(DATE($B$1,Z$1,$A33),2)&gt;5,_xlfn.XLOOKUP(DATE($B$1,Z$1,$A33),_休業日[休場日],_休業日[名称],"XXX",0,1)&lt;&gt;"XXX"),"",SUMIFS(_SBI[受渡金額/決済損益],_SBI[決済日],DATE(デイトレ集計2023!$B$1,デイトレ集計2023!Z$1,デイトレ集計2023!$A33),_SBI[取引],"信用返済*"))</f>
        <v>0</v>
      </c>
      <c r="AA33" s="18"/>
      <c r="AB33" s="26"/>
      <c r="AC33" s="23" t="str">
        <f ca="1">IF(OR(MONTH(DATE($B$1,AC$1,$A33))&lt;&gt;AC$1,_xlfn.XLOOKUP(DATE($B$1,AC$1,$A33),_syukujitsu[国民の祝日・休日月日],_syukujitsu[国民の祝日・休日名称],"XXX",0,1)&lt;&gt;"XXX",WEEKDAY(DATE($B$1,AC$1,$A33),2)&gt;5,_xlfn.XLOOKUP(DATE($B$1,AC$1,$A33),_休業日[休場日],_休業日[名称],"XXX",0,1)&lt;&gt;"XXX"),"",SUMIFS(_SBI[受渡金額/決済損益],_SBI[決済日],DATE(デイトレ集計2023!$B$1,デイトレ集計2023!AC$1,デイトレ集計2023!$A33),_SBI[取引],"信用返済*"))</f>
        <v/>
      </c>
      <c r="AD33" s="18"/>
      <c r="AE33" s="26"/>
      <c r="AF33" s="23">
        <f ca="1">IF(OR(MONTH(DATE($B$1,AF$1,$A33))&lt;&gt;AF$1,_xlfn.XLOOKUP(DATE($B$1,AF$1,$A33),_syukujitsu[国民の祝日・休日月日],_syukujitsu[国民の祝日・休日名称],"XXX",0,1)&lt;&gt;"XXX",WEEKDAY(DATE($B$1,AF$1,$A33),2)&gt;5,_xlfn.XLOOKUP(DATE($B$1,AF$1,$A33),_休業日[休場日],_休業日[名称],"XXX",0,1)&lt;&gt;"XXX"),"",SUMIFS(_SBI[受渡金額/決済損益],_SBI[決済日],DATE(デイトレ集計2023!$B$1,デイトレ集計2023!AF$1,デイトレ集計2023!$A33),_SBI[取引],"信用返済*"))</f>
        <v>0</v>
      </c>
      <c r="AG33" s="18"/>
      <c r="AH33" s="26"/>
      <c r="AI33" s="23">
        <f ca="1">IF(OR(MONTH(DATE($B$1,AI$1,$A33))&lt;&gt;AI$1,_xlfn.XLOOKUP(DATE($B$1,AI$1,$A33),_syukujitsu[国民の祝日・休日月日],_syukujitsu[国民の祝日・休日名称],"XXX",0,1)&lt;&gt;"XXX",WEEKDAY(DATE($B$1,AI$1,$A33),2)&gt;5,_xlfn.XLOOKUP(DATE($B$1,AI$1,$A33),_休業日[休場日],_休業日[名称],"XXX",0,1)&lt;&gt;"XXX"),"",SUMIFS(_SBI[受渡金額/決済損益],_SBI[決済日],DATE(デイトレ集計2023!$B$1,デイトレ集計2023!AI$1,デイトレ集計2023!$A33),_SBI[取引],"信用返済*"))</f>
        <v>0</v>
      </c>
      <c r="AJ33" s="18"/>
      <c r="AK33" s="26"/>
      <c r="AL33" s="26" t="str">
        <f ca="1">IF(OR(MONTH(DATE($B$1,AL$1,$A33))&lt;&gt;AL$1,_xlfn.XLOOKUP(DATE($B$1,AL$1,$A33),_syukujitsu[国民の祝日・休日月日],_syukujitsu[国民の祝日・休日名称],"XXX",0,1)&lt;&gt;"XXX",WEEKDAY(DATE($B$1,AL$1,$A33),2)&gt;5,_xlfn.XLOOKUP(DATE($B$1,AL$1,$A33),_休業日[休場日],_休業日[名称],"XXX",0,1)&lt;&gt;"XXX"),"",SUMIFS(_SBI[受渡金額/決済損益],_SBI[決済日],DATE(デイトレ集計2023!$B$1,デイトレ集計2023!AL$1,デイトレ集計2023!$A33),_SBI[取引],"信用返済*"))</f>
        <v/>
      </c>
      <c r="AN33" s="22">
        <f t="shared" ca="1" si="20"/>
        <v>2150000</v>
      </c>
      <c r="AO33" s="22">
        <f t="shared" ca="1" si="21"/>
        <v>2150000</v>
      </c>
      <c r="AP33" s="22">
        <f t="shared" ca="1" si="22"/>
        <v>2150000</v>
      </c>
      <c r="AQ33" s="22">
        <f t="shared" ca="1" si="23"/>
        <v>2150000</v>
      </c>
      <c r="AR33" s="22">
        <f t="shared" ca="1" si="24"/>
        <v>2150000</v>
      </c>
      <c r="AS33" s="22">
        <f t="shared" ca="1" si="25"/>
        <v>2150000</v>
      </c>
      <c r="AT33" s="22">
        <f t="shared" ca="1" si="26"/>
        <v>2150000</v>
      </c>
      <c r="AU33" s="22">
        <f t="shared" ca="1" si="32"/>
        <v>2150000</v>
      </c>
      <c r="AV33" s="22">
        <f t="shared" ca="1" si="27"/>
        <v>2150000</v>
      </c>
      <c r="AW33" s="22">
        <f t="shared" ca="1" si="28"/>
        <v>2150000</v>
      </c>
      <c r="AX33" s="22">
        <f t="shared" ca="1" si="29"/>
        <v>2150000</v>
      </c>
      <c r="AY33" s="22">
        <f t="shared" ca="1" si="30"/>
        <v>2150000</v>
      </c>
      <c r="BA33" s="22">
        <f t="shared" ca="1" si="43"/>
        <v>2150000</v>
      </c>
      <c r="BB33" s="22">
        <f t="shared" ca="1" si="33"/>
        <v>0</v>
      </c>
      <c r="BC33" s="22">
        <f t="shared" ca="1" si="34"/>
        <v>0</v>
      </c>
      <c r="BD33" s="22">
        <f t="shared" ca="1" si="35"/>
        <v>0</v>
      </c>
      <c r="BE33" s="22">
        <f t="shared" ca="1" si="36"/>
        <v>0</v>
      </c>
      <c r="BF33" s="22">
        <f t="shared" ca="1" si="37"/>
        <v>0</v>
      </c>
      <c r="BG33" s="22">
        <f t="shared" ca="1" si="38"/>
        <v>0</v>
      </c>
      <c r="BH33" s="22">
        <f t="shared" ca="1" si="39"/>
        <v>0</v>
      </c>
      <c r="BI33" s="22">
        <f t="shared" ca="1" si="40"/>
        <v>0</v>
      </c>
      <c r="BJ33" s="22">
        <f t="shared" ca="1" si="41"/>
        <v>0</v>
      </c>
      <c r="BK33" s="22">
        <f t="shared" ca="1" si="42"/>
        <v>0</v>
      </c>
      <c r="BL33" s="22">
        <f t="shared" ca="1" si="31"/>
        <v>0</v>
      </c>
      <c r="BN33" s="22" t="str" cm="1">
        <f t="array" aca="1" ref="BN33" ca="1">IF(INDEX($A$1:$AL$48,ROW(),BN$16)&gt;0,INDEX($A$1:$AL$48,ROW(),BN$16),"")</f>
        <v/>
      </c>
      <c r="BO33" s="22" t="str" cm="1">
        <f t="array" aca="1" ref="BO33" ca="1">IF(INDEX($A$1:$AL$48,ROW(),BO$16)&gt;0,INDEX($A$1:$AL$48,ROW(),BO$16),"")</f>
        <v/>
      </c>
      <c r="BP33" s="22" t="str" cm="1">
        <f t="array" aca="1" ref="BP33" ca="1">IF(INDEX($A$1:$AL$48,ROW(),BP$16)&gt;0,INDEX($A$1:$AL$48,ROW(),BP$16),"")</f>
        <v/>
      </c>
      <c r="BQ33" s="22" t="str" cm="1">
        <f t="array" aca="1" ref="BQ33" ca="1">IF(INDEX($A$1:$AL$48,ROW(),BQ$16)&gt;0,INDEX($A$1:$AL$48,ROW(),BQ$16),"")</f>
        <v/>
      </c>
      <c r="BR33" s="22" t="str" cm="1">
        <f t="array" aca="1" ref="BR33" ca="1">IF(INDEX($A$1:$AL$48,ROW(),BR$16)&gt;0,INDEX($A$1:$AL$48,ROW(),BR$16),"")</f>
        <v/>
      </c>
      <c r="BS33" s="22" t="str" cm="1">
        <f t="array" aca="1" ref="BS33" ca="1">IF(INDEX($A$1:$AL$48,ROW(),BS$16)&gt;0,INDEX($A$1:$AL$48,ROW(),BS$16),"")</f>
        <v/>
      </c>
      <c r="BT33" s="22" t="str" cm="1">
        <f t="array" aca="1" ref="BT33" ca="1">IF(INDEX($A$1:$AL$48,ROW(),BT$16)&gt;0,INDEX($A$1:$AL$48,ROW(),BT$16),"")</f>
        <v/>
      </c>
      <c r="BU33" s="22" t="str" cm="1">
        <f t="array" aca="1" ref="BU33" ca="1">IF(INDEX($A$1:$AL$48,ROW(),BU$16)&gt;0,INDEX($A$1:$AL$48,ROW(),BU$16),"")</f>
        <v/>
      </c>
      <c r="BV33" s="22" t="str" cm="1">
        <f t="array" aca="1" ref="BV33" ca="1">IF(INDEX($A$1:$AL$48,ROW(),BV$16)&gt;0,INDEX($A$1:$AL$48,ROW(),BV$16),"")</f>
        <v/>
      </c>
      <c r="BW33" s="22" t="str" cm="1">
        <f t="array" aca="1" ref="BW33" ca="1">IF(INDEX($A$1:$AL$48,ROW(),BW$16)&gt;0,INDEX($A$1:$AL$48,ROW(),BW$16),"")</f>
        <v/>
      </c>
      <c r="BX33" s="22" t="str" cm="1">
        <f t="array" aca="1" ref="BX33" ca="1">IF(INDEX($A$1:$AL$48,ROW(),BX$16)&gt;0,INDEX($A$1:$AL$48,ROW(),BX$16),"")</f>
        <v/>
      </c>
      <c r="BY33" s="22" t="str" cm="1">
        <f t="array" aca="1" ref="BY33" ca="1">IF(INDEX($A$1:$AL$48,ROW(),BY$16)&gt;0,INDEX($A$1:$AL$48,ROW(),BY$16),"")</f>
        <v/>
      </c>
      <c r="CA33" s="22" t="str" cm="1">
        <f t="array" aca="1" ref="CA33" ca="1">IF(INDEX($A$1:$AL$48,ROW(),CA$16)&lt;0,INDEX($A$1:$AL$48,ROW(),CA$16),"")</f>
        <v/>
      </c>
      <c r="CB33" s="22" t="str" cm="1">
        <f t="array" aca="1" ref="CB33" ca="1">IF(INDEX($A$1:$AL$48,ROW(),CB$16)&lt;0,INDEX($A$1:$AL$48,ROW(),CB$16),"")</f>
        <v/>
      </c>
      <c r="CC33" s="22" t="str" cm="1">
        <f t="array" aca="1" ref="CC33" ca="1">IF(INDEX($A$1:$AL$48,ROW(),CC$16)&lt;0,INDEX($A$1:$AL$48,ROW(),CC$16),"")</f>
        <v/>
      </c>
      <c r="CD33" s="22" t="str" cm="1">
        <f t="array" aca="1" ref="CD33" ca="1">IF(INDEX($A$1:$AL$48,ROW(),CD$16)&lt;0,INDEX($A$1:$AL$48,ROW(),CD$16),"")</f>
        <v/>
      </c>
      <c r="CE33" s="22" t="str" cm="1">
        <f t="array" aca="1" ref="CE33" ca="1">IF(INDEX($A$1:$AL$48,ROW(),CE$16)&lt;0,INDEX($A$1:$AL$48,ROW(),CE$16),"")</f>
        <v/>
      </c>
      <c r="CF33" s="22" t="str" cm="1">
        <f t="array" aca="1" ref="CF33" ca="1">IF(INDEX($A$1:$AL$48,ROW(),CF$16)&lt;0,INDEX($A$1:$AL$48,ROW(),CF$16),"")</f>
        <v/>
      </c>
      <c r="CG33" s="22" t="str" cm="1">
        <f t="array" aca="1" ref="CG33" ca="1">IF(INDEX($A$1:$AL$48,ROW(),CG$16)&lt;0,INDEX($A$1:$AL$48,ROW(),CG$16),"")</f>
        <v/>
      </c>
      <c r="CH33" s="22" t="str" cm="1">
        <f t="array" aca="1" ref="CH33" ca="1">IF(INDEX($A$1:$AL$48,ROW(),CH$16)&lt;0,INDEX($A$1:$AL$48,ROW(),CH$16),"")</f>
        <v/>
      </c>
      <c r="CI33" s="22" t="str" cm="1">
        <f t="array" aca="1" ref="CI33" ca="1">IF(INDEX($A$1:$AL$48,ROW(),CI$16)&lt;0,INDEX($A$1:$AL$48,ROW(),CI$16),"")</f>
        <v/>
      </c>
      <c r="CJ33" s="22" t="str" cm="1">
        <f t="array" aca="1" ref="CJ33" ca="1">IF(INDEX($A$1:$AL$48,ROW(),CJ$16)&lt;0,INDEX($A$1:$AL$48,ROW(),CJ$16),"")</f>
        <v/>
      </c>
      <c r="CK33" s="22" t="str" cm="1">
        <f t="array" aca="1" ref="CK33" ca="1">IF(INDEX($A$1:$AL$48,ROW(),CK$16)&lt;0,INDEX($A$1:$AL$48,ROW(),CK$16),"")</f>
        <v/>
      </c>
      <c r="CL33" s="22" t="str" cm="1">
        <f t="array" aca="1" ref="CL33" ca="1">IF(INDEX($A$1:$AL$48,ROW(),CL$16)&lt;0,INDEX($A$1:$AL$48,ROW(),CL$16),"")</f>
        <v/>
      </c>
    </row>
    <row r="34" spans="1:90" s="2" customFormat="1" ht="15.75" x14ac:dyDescent="0.4">
      <c r="A34" s="5">
        <v>17</v>
      </c>
      <c r="B34" s="17">
        <f t="shared" ca="1" si="17"/>
        <v>0</v>
      </c>
      <c r="C34" s="18"/>
      <c r="D34" s="26"/>
      <c r="E34" s="23">
        <f ca="1">IF(OR(MONTH(DATE($B$1,E$1,$A34))&lt;&gt;E$1,_xlfn.XLOOKUP(DATE($B$1,E$1,$A34),_syukujitsu[国民の祝日・休日月日],_syukujitsu[国民の祝日・休日名称],"XXX",0,1)&lt;&gt;"XXX",WEEKDAY(DATE($B$1,E$1,$A34),2)&gt;5,_xlfn.XLOOKUP(DATE($B$1,E$1,$A34),_休業日[休場日],_休業日[名称],"XXX",0,1)&lt;&gt;"XXX"),"",SUMIFS(_SBI[受渡金額/決済損益],_SBI[決済日],DATE(デイトレ集計2023!$B$1,デイトレ集計2023!E$1,デイトレ集計2023!$A34),_SBI[取引],"信用返済*"))</f>
        <v>0</v>
      </c>
      <c r="F34" s="18"/>
      <c r="G34" s="26"/>
      <c r="H34" s="23">
        <f ca="1">IF(OR(MONTH(DATE($B$1,H$1,$A34))&lt;&gt;H$1,_xlfn.XLOOKUP(DATE($B$1,H$1,$A34),_syukujitsu[国民の祝日・休日月日],_syukujitsu[国民の祝日・休日名称],"XXX",0,1)&lt;&gt;"XXX",WEEKDAY(DATE($B$1,H$1,$A34),2)&gt;5,_xlfn.XLOOKUP(DATE($B$1,H$1,$A34),_休業日[休場日],_休業日[名称],"XXX",0,1)&lt;&gt;"XXX"),"",SUMIFS(_SBI[受渡金額/決済損益],_SBI[決済日],DATE(デイトレ集計2023!$B$1,デイトレ集計2023!H$1,デイトレ集計2023!$A34),_SBI[取引],"信用返済*"))</f>
        <v>0</v>
      </c>
      <c r="I34" s="18"/>
      <c r="J34" s="26"/>
      <c r="K34" s="23">
        <f ca="1">IF(OR(MONTH(DATE($B$1,K$1,$A34))&lt;&gt;K$1,_xlfn.XLOOKUP(DATE($B$1,K$1,$A34),_syukujitsu[国民の祝日・休日月日],_syukujitsu[国民の祝日・休日名称],"XXX",0,1)&lt;&gt;"XXX",WEEKDAY(DATE($B$1,K$1,$A34),2)&gt;5,_xlfn.XLOOKUP(DATE($B$1,K$1,$A34),_休業日[休場日],_休業日[名称],"XXX",0,1)&lt;&gt;"XXX"),"",SUMIFS(_SBI[受渡金額/決済損益],_SBI[決済日],DATE(デイトレ集計2023!$B$1,デイトレ集計2023!K$1,デイトレ集計2023!$A34),_SBI[取引],"信用返済*"))</f>
        <v>0</v>
      </c>
      <c r="L34" s="18"/>
      <c r="M34" s="26"/>
      <c r="N34" s="23">
        <f ca="1">IF(OR(MONTH(DATE($B$1,N$1,$A34))&lt;&gt;N$1,_xlfn.XLOOKUP(DATE($B$1,N$1,$A34),_syukujitsu[国民の祝日・休日月日],_syukujitsu[国民の祝日・休日名称],"XXX",0,1)&lt;&gt;"XXX",WEEKDAY(DATE($B$1,N$1,$A34),2)&gt;5,_xlfn.XLOOKUP(DATE($B$1,N$1,$A34),_休業日[休場日],_休業日[名称],"XXX",0,1)&lt;&gt;"XXX"),"",SUMIFS(_SBI[受渡金額/決済損益],_SBI[決済日],DATE(デイトレ集計2023!$B$1,デイトレ集計2023!N$1,デイトレ集計2023!$A34),_SBI[取引],"信用返済*"))</f>
        <v>0</v>
      </c>
      <c r="O34" s="18"/>
      <c r="P34" s="26"/>
      <c r="Q34" s="23">
        <f ca="1">IF(OR(MONTH(DATE($B$1,Q$1,$A34))&lt;&gt;Q$1,_xlfn.XLOOKUP(DATE($B$1,Q$1,$A34),_syukujitsu[国民の祝日・休日月日],_syukujitsu[国民の祝日・休日名称],"XXX",0,1)&lt;&gt;"XXX",WEEKDAY(DATE($B$1,Q$1,$A34),2)&gt;5,_xlfn.XLOOKUP(DATE($B$1,Q$1,$A34),_休業日[休場日],_休業日[名称],"XXX",0,1)&lt;&gt;"XXX"),"",SUMIFS(_SBI[受渡金額/決済損益],_SBI[決済日],DATE(デイトレ集計2023!$B$1,デイトレ集計2023!Q$1,デイトレ集計2023!$A34),_SBI[取引],"信用返済*"))</f>
        <v>0</v>
      </c>
      <c r="R34" s="18"/>
      <c r="S34" s="26"/>
      <c r="T34" s="23" t="str">
        <f ca="1">IF(OR(MONTH(DATE($B$1,T$1,$A34))&lt;&gt;T$1,_xlfn.XLOOKUP(DATE($B$1,T$1,$A34),_syukujitsu[国民の祝日・休日月日],_syukujitsu[国民の祝日・休日名称],"XXX",0,1)&lt;&gt;"XXX",WEEKDAY(DATE($B$1,T$1,$A34),2)&gt;5,_xlfn.XLOOKUP(DATE($B$1,T$1,$A34),_休業日[休場日],_休業日[名称],"XXX",0,1)&lt;&gt;"XXX"),"",SUMIFS(_SBI[受渡金額/決済損益],_SBI[決済日],DATE(デイトレ集計2023!$B$1,デイトレ集計2023!T$1,デイトレ集計2023!$A34),_SBI[取引],"信用返済*"))</f>
        <v/>
      </c>
      <c r="U34" s="18"/>
      <c r="V34" s="26"/>
      <c r="W34" s="23" t="str">
        <f ca="1">IF(OR(MONTH(DATE($B$1,W$1,$A34))&lt;&gt;W$1,_xlfn.XLOOKUP(DATE($B$1,W$1,$A34),_syukujitsu[国民の祝日・休日月日],_syukujitsu[国民の祝日・休日名称],"XXX",0,1)&lt;&gt;"XXX",WEEKDAY(DATE($B$1,W$1,$A34),2)&gt;5,_xlfn.XLOOKUP(DATE($B$1,W$1,$A34),_休業日[休場日],_休業日[名称],"XXX",0,1)&lt;&gt;"XXX"),"",SUMIFS(_SBI[受渡金額/決済損益],_SBI[決済日],DATE(デイトレ集計2023!$B$1,デイトレ集計2023!W$1,デイトレ集計2023!$A34),_SBI[取引],"信用返済*"))</f>
        <v/>
      </c>
      <c r="X34" s="18"/>
      <c r="Y34" s="26"/>
      <c r="Z34" s="23">
        <f ca="1">IF(OR(MONTH(DATE($B$1,Z$1,$A34))&lt;&gt;Z$1,_xlfn.XLOOKUP(DATE($B$1,Z$1,$A34),_syukujitsu[国民の祝日・休日月日],_syukujitsu[国民の祝日・休日名称],"XXX",0,1)&lt;&gt;"XXX",WEEKDAY(DATE($B$1,Z$1,$A34),2)&gt;5,_xlfn.XLOOKUP(DATE($B$1,Z$1,$A34),_休業日[休場日],_休業日[名称],"XXX",0,1)&lt;&gt;"XXX"),"",SUMIFS(_SBI[受渡金額/決済損益],_SBI[決済日],DATE(デイトレ集計2023!$B$1,デイトレ集計2023!Z$1,デイトレ集計2023!$A34),_SBI[取引],"信用返済*"))</f>
        <v>0</v>
      </c>
      <c r="AA34" s="18"/>
      <c r="AB34" s="26"/>
      <c r="AC34" s="23" t="str">
        <f ca="1">IF(OR(MONTH(DATE($B$1,AC$1,$A34))&lt;&gt;AC$1,_xlfn.XLOOKUP(DATE($B$1,AC$1,$A34),_syukujitsu[国民の祝日・休日月日],_syukujitsu[国民の祝日・休日名称],"XXX",0,1)&lt;&gt;"XXX",WEEKDAY(DATE($B$1,AC$1,$A34),2)&gt;5,_xlfn.XLOOKUP(DATE($B$1,AC$1,$A34),_休業日[休場日],_休業日[名称],"XXX",0,1)&lt;&gt;"XXX"),"",SUMIFS(_SBI[受渡金額/決済損益],_SBI[決済日],DATE(デイトレ集計2023!$B$1,デイトレ集計2023!AC$1,デイトレ集計2023!$A34),_SBI[取引],"信用返済*"))</f>
        <v/>
      </c>
      <c r="AD34" s="18"/>
      <c r="AE34" s="26"/>
      <c r="AF34" s="23">
        <f ca="1">IF(OR(MONTH(DATE($B$1,AF$1,$A34))&lt;&gt;AF$1,_xlfn.XLOOKUP(DATE($B$1,AF$1,$A34),_syukujitsu[国民の祝日・休日月日],_syukujitsu[国民の祝日・休日名称],"XXX",0,1)&lt;&gt;"XXX",WEEKDAY(DATE($B$1,AF$1,$A34),2)&gt;5,_xlfn.XLOOKUP(DATE($B$1,AF$1,$A34),_休業日[休場日],_休業日[名称],"XXX",0,1)&lt;&gt;"XXX"),"",SUMIFS(_SBI[受渡金額/決済損益],_SBI[決済日],DATE(デイトレ集計2023!$B$1,デイトレ集計2023!AF$1,デイトレ集計2023!$A34),_SBI[取引],"信用返済*"))</f>
        <v>0</v>
      </c>
      <c r="AG34" s="18"/>
      <c r="AH34" s="26"/>
      <c r="AI34" s="23">
        <f ca="1">IF(OR(MONTH(DATE($B$1,AI$1,$A34))&lt;&gt;AI$1,_xlfn.XLOOKUP(DATE($B$1,AI$1,$A34),_syukujitsu[国民の祝日・休日月日],_syukujitsu[国民の祝日・休日名称],"XXX",0,1)&lt;&gt;"XXX",WEEKDAY(DATE($B$1,AI$1,$A34),2)&gt;5,_xlfn.XLOOKUP(DATE($B$1,AI$1,$A34),_休業日[休場日],_休業日[名称],"XXX",0,1)&lt;&gt;"XXX"),"",SUMIFS(_SBI[受渡金額/決済損益],_SBI[決済日],DATE(デイトレ集計2023!$B$1,デイトレ集計2023!AI$1,デイトレ集計2023!$A34),_SBI[取引],"信用返済*"))</f>
        <v>0</v>
      </c>
      <c r="AJ34" s="18"/>
      <c r="AK34" s="26"/>
      <c r="AL34" s="26" t="str">
        <f ca="1">IF(OR(MONTH(DATE($B$1,AL$1,$A34))&lt;&gt;AL$1,_xlfn.XLOOKUP(DATE($B$1,AL$1,$A34),_syukujitsu[国民の祝日・休日月日],_syukujitsu[国民の祝日・休日名称],"XXX",0,1)&lt;&gt;"XXX",WEEKDAY(DATE($B$1,AL$1,$A34),2)&gt;5,_xlfn.XLOOKUP(DATE($B$1,AL$1,$A34),_休業日[休場日],_休業日[名称],"XXX",0,1)&lt;&gt;"XXX"),"",SUMIFS(_SBI[受渡金額/決済損益],_SBI[決済日],DATE(デイトレ集計2023!$B$1,デイトレ集計2023!AL$1,デイトレ集計2023!$A34),_SBI[取引],"信用返済*"))</f>
        <v/>
      </c>
      <c r="AN34" s="22">
        <f t="shared" ca="1" si="20"/>
        <v>2150000</v>
      </c>
      <c r="AO34" s="22">
        <f t="shared" ca="1" si="21"/>
        <v>2150000</v>
      </c>
      <c r="AP34" s="22">
        <f t="shared" ca="1" si="22"/>
        <v>2150000</v>
      </c>
      <c r="AQ34" s="22">
        <f t="shared" ca="1" si="23"/>
        <v>2150000</v>
      </c>
      <c r="AR34" s="22">
        <f t="shared" ca="1" si="24"/>
        <v>2150000</v>
      </c>
      <c r="AS34" s="22">
        <f t="shared" ca="1" si="25"/>
        <v>2150000</v>
      </c>
      <c r="AT34" s="22">
        <f t="shared" ca="1" si="26"/>
        <v>2150000</v>
      </c>
      <c r="AU34" s="22">
        <f t="shared" ca="1" si="32"/>
        <v>2150000</v>
      </c>
      <c r="AV34" s="22">
        <f t="shared" ca="1" si="27"/>
        <v>2150000</v>
      </c>
      <c r="AW34" s="22">
        <f t="shared" ca="1" si="28"/>
        <v>2150000</v>
      </c>
      <c r="AX34" s="22">
        <f t="shared" ca="1" si="29"/>
        <v>2150000</v>
      </c>
      <c r="AY34" s="22">
        <f t="shared" ca="1" si="30"/>
        <v>2150000</v>
      </c>
      <c r="BA34" s="22">
        <f t="shared" ca="1" si="43"/>
        <v>2150000</v>
      </c>
      <c r="BB34" s="22">
        <f t="shared" ca="1" si="33"/>
        <v>0</v>
      </c>
      <c r="BC34" s="22">
        <f t="shared" ca="1" si="34"/>
        <v>0</v>
      </c>
      <c r="BD34" s="22">
        <f t="shared" ca="1" si="35"/>
        <v>0</v>
      </c>
      <c r="BE34" s="22">
        <f t="shared" ca="1" si="36"/>
        <v>0</v>
      </c>
      <c r="BF34" s="22">
        <f t="shared" ca="1" si="37"/>
        <v>0</v>
      </c>
      <c r="BG34" s="22">
        <f t="shared" ca="1" si="38"/>
        <v>0</v>
      </c>
      <c r="BH34" s="22">
        <f t="shared" ca="1" si="39"/>
        <v>0</v>
      </c>
      <c r="BI34" s="22">
        <f t="shared" ca="1" si="40"/>
        <v>0</v>
      </c>
      <c r="BJ34" s="22">
        <f t="shared" ca="1" si="41"/>
        <v>0</v>
      </c>
      <c r="BK34" s="22">
        <f t="shared" ca="1" si="42"/>
        <v>0</v>
      </c>
      <c r="BL34" s="22">
        <f t="shared" ca="1" si="31"/>
        <v>0</v>
      </c>
      <c r="BN34" s="22" t="str" cm="1">
        <f t="array" aca="1" ref="BN34" ca="1">IF(INDEX($A$1:$AL$48,ROW(),BN$16)&gt;0,INDEX($A$1:$AL$48,ROW(),BN$16),"")</f>
        <v/>
      </c>
      <c r="BO34" s="22" t="str" cm="1">
        <f t="array" aca="1" ref="BO34" ca="1">IF(INDEX($A$1:$AL$48,ROW(),BO$16)&gt;0,INDEX($A$1:$AL$48,ROW(),BO$16),"")</f>
        <v/>
      </c>
      <c r="BP34" s="22" t="str" cm="1">
        <f t="array" aca="1" ref="BP34" ca="1">IF(INDEX($A$1:$AL$48,ROW(),BP$16)&gt;0,INDEX($A$1:$AL$48,ROW(),BP$16),"")</f>
        <v/>
      </c>
      <c r="BQ34" s="22" t="str" cm="1">
        <f t="array" aca="1" ref="BQ34" ca="1">IF(INDEX($A$1:$AL$48,ROW(),BQ$16)&gt;0,INDEX($A$1:$AL$48,ROW(),BQ$16),"")</f>
        <v/>
      </c>
      <c r="BR34" s="22" t="str" cm="1">
        <f t="array" aca="1" ref="BR34" ca="1">IF(INDEX($A$1:$AL$48,ROW(),BR$16)&gt;0,INDEX($A$1:$AL$48,ROW(),BR$16),"")</f>
        <v/>
      </c>
      <c r="BS34" s="22" t="str" cm="1">
        <f t="array" aca="1" ref="BS34" ca="1">IF(INDEX($A$1:$AL$48,ROW(),BS$16)&gt;0,INDEX($A$1:$AL$48,ROW(),BS$16),"")</f>
        <v/>
      </c>
      <c r="BT34" s="22" t="str" cm="1">
        <f t="array" aca="1" ref="BT34" ca="1">IF(INDEX($A$1:$AL$48,ROW(),BT$16)&gt;0,INDEX($A$1:$AL$48,ROW(),BT$16),"")</f>
        <v/>
      </c>
      <c r="BU34" s="22" t="str" cm="1">
        <f t="array" aca="1" ref="BU34" ca="1">IF(INDEX($A$1:$AL$48,ROW(),BU$16)&gt;0,INDEX($A$1:$AL$48,ROW(),BU$16),"")</f>
        <v/>
      </c>
      <c r="BV34" s="22" t="str" cm="1">
        <f t="array" aca="1" ref="BV34" ca="1">IF(INDEX($A$1:$AL$48,ROW(),BV$16)&gt;0,INDEX($A$1:$AL$48,ROW(),BV$16),"")</f>
        <v/>
      </c>
      <c r="BW34" s="22" t="str" cm="1">
        <f t="array" aca="1" ref="BW34" ca="1">IF(INDEX($A$1:$AL$48,ROW(),BW$16)&gt;0,INDEX($A$1:$AL$48,ROW(),BW$16),"")</f>
        <v/>
      </c>
      <c r="BX34" s="22" t="str" cm="1">
        <f t="array" aca="1" ref="BX34" ca="1">IF(INDEX($A$1:$AL$48,ROW(),BX$16)&gt;0,INDEX($A$1:$AL$48,ROW(),BX$16),"")</f>
        <v/>
      </c>
      <c r="BY34" s="22" t="str" cm="1">
        <f t="array" aca="1" ref="BY34" ca="1">IF(INDEX($A$1:$AL$48,ROW(),BY$16)&gt;0,INDEX($A$1:$AL$48,ROW(),BY$16),"")</f>
        <v/>
      </c>
      <c r="CA34" s="22" t="str" cm="1">
        <f t="array" aca="1" ref="CA34" ca="1">IF(INDEX($A$1:$AL$48,ROW(),CA$16)&lt;0,INDEX($A$1:$AL$48,ROW(),CA$16),"")</f>
        <v/>
      </c>
      <c r="CB34" s="22" t="str" cm="1">
        <f t="array" aca="1" ref="CB34" ca="1">IF(INDEX($A$1:$AL$48,ROW(),CB$16)&lt;0,INDEX($A$1:$AL$48,ROW(),CB$16),"")</f>
        <v/>
      </c>
      <c r="CC34" s="22" t="str" cm="1">
        <f t="array" aca="1" ref="CC34" ca="1">IF(INDEX($A$1:$AL$48,ROW(),CC$16)&lt;0,INDEX($A$1:$AL$48,ROW(),CC$16),"")</f>
        <v/>
      </c>
      <c r="CD34" s="22" t="str" cm="1">
        <f t="array" aca="1" ref="CD34" ca="1">IF(INDEX($A$1:$AL$48,ROW(),CD$16)&lt;0,INDEX($A$1:$AL$48,ROW(),CD$16),"")</f>
        <v/>
      </c>
      <c r="CE34" s="22" t="str" cm="1">
        <f t="array" aca="1" ref="CE34" ca="1">IF(INDEX($A$1:$AL$48,ROW(),CE$16)&lt;0,INDEX($A$1:$AL$48,ROW(),CE$16),"")</f>
        <v/>
      </c>
      <c r="CF34" s="22" t="str" cm="1">
        <f t="array" aca="1" ref="CF34" ca="1">IF(INDEX($A$1:$AL$48,ROW(),CF$16)&lt;0,INDEX($A$1:$AL$48,ROW(),CF$16),"")</f>
        <v/>
      </c>
      <c r="CG34" s="22" t="str" cm="1">
        <f t="array" aca="1" ref="CG34" ca="1">IF(INDEX($A$1:$AL$48,ROW(),CG$16)&lt;0,INDEX($A$1:$AL$48,ROW(),CG$16),"")</f>
        <v/>
      </c>
      <c r="CH34" s="22" t="str" cm="1">
        <f t="array" aca="1" ref="CH34" ca="1">IF(INDEX($A$1:$AL$48,ROW(),CH$16)&lt;0,INDEX($A$1:$AL$48,ROW(),CH$16),"")</f>
        <v/>
      </c>
      <c r="CI34" s="22" t="str" cm="1">
        <f t="array" aca="1" ref="CI34" ca="1">IF(INDEX($A$1:$AL$48,ROW(),CI$16)&lt;0,INDEX($A$1:$AL$48,ROW(),CI$16),"")</f>
        <v/>
      </c>
      <c r="CJ34" s="22" t="str" cm="1">
        <f t="array" aca="1" ref="CJ34" ca="1">IF(INDEX($A$1:$AL$48,ROW(),CJ$16)&lt;0,INDEX($A$1:$AL$48,ROW(),CJ$16),"")</f>
        <v/>
      </c>
      <c r="CK34" s="22" t="str" cm="1">
        <f t="array" aca="1" ref="CK34" ca="1">IF(INDEX($A$1:$AL$48,ROW(),CK$16)&lt;0,INDEX($A$1:$AL$48,ROW(),CK$16),"")</f>
        <v/>
      </c>
      <c r="CL34" s="22" t="str" cm="1">
        <f t="array" aca="1" ref="CL34" ca="1">IF(INDEX($A$1:$AL$48,ROW(),CL$16)&lt;0,INDEX($A$1:$AL$48,ROW(),CL$16),"")</f>
        <v/>
      </c>
    </row>
    <row r="35" spans="1:90" s="2" customFormat="1" ht="15.75" x14ac:dyDescent="0.4">
      <c r="A35" s="5">
        <v>18</v>
      </c>
      <c r="B35" s="17">
        <f t="shared" ca="1" si="17"/>
        <v>0</v>
      </c>
      <c r="C35" s="18"/>
      <c r="D35" s="26"/>
      <c r="E35" s="23">
        <f ca="1">IF(OR(MONTH(DATE($B$1,E$1,$A35))&lt;&gt;E$1,_xlfn.XLOOKUP(DATE($B$1,E$1,$A35),_syukujitsu[国民の祝日・休日月日],_syukujitsu[国民の祝日・休日名称],"XXX",0,1)&lt;&gt;"XXX",WEEKDAY(DATE($B$1,E$1,$A35),2)&gt;5,_xlfn.XLOOKUP(DATE($B$1,E$1,$A35),_休業日[休場日],_休業日[名称],"XXX",0,1)&lt;&gt;"XXX"),"",SUMIFS(_SBI[受渡金額/決済損益],_SBI[決済日],DATE(デイトレ集計2023!$B$1,デイトレ集計2023!E$1,デイトレ集計2023!$A35),_SBI[取引],"信用返済*"))</f>
        <v>0</v>
      </c>
      <c r="F35" s="18"/>
      <c r="G35" s="26"/>
      <c r="H35" s="23" t="str">
        <f ca="1">IF(OR(MONTH(DATE($B$1,H$1,$A35))&lt;&gt;H$1,_xlfn.XLOOKUP(DATE($B$1,H$1,$A35),_syukujitsu[国民の祝日・休日月日],_syukujitsu[国民の祝日・休日名称],"XXX",0,1)&lt;&gt;"XXX",WEEKDAY(DATE($B$1,H$1,$A35),2)&gt;5,_xlfn.XLOOKUP(DATE($B$1,H$1,$A35),_休業日[休場日],_休業日[名称],"XXX",0,1)&lt;&gt;"XXX"),"",SUMIFS(_SBI[受渡金額/決済損益],_SBI[決済日],DATE(デイトレ集計2023!$B$1,デイトレ集計2023!H$1,デイトレ集計2023!$A35),_SBI[取引],"信用返済*"))</f>
        <v/>
      </c>
      <c r="I35" s="18"/>
      <c r="J35" s="26"/>
      <c r="K35" s="23" t="str">
        <f ca="1">IF(OR(MONTH(DATE($B$1,K$1,$A35))&lt;&gt;K$1,_xlfn.XLOOKUP(DATE($B$1,K$1,$A35),_syukujitsu[国民の祝日・休日月日],_syukujitsu[国民の祝日・休日名称],"XXX",0,1)&lt;&gt;"XXX",WEEKDAY(DATE($B$1,K$1,$A35),2)&gt;5,_xlfn.XLOOKUP(DATE($B$1,K$1,$A35),_休業日[休場日],_休業日[名称],"XXX",0,1)&lt;&gt;"XXX"),"",SUMIFS(_SBI[受渡金額/決済損益],_SBI[決済日],DATE(デイトレ集計2023!$B$1,デイトレ集計2023!K$1,デイトレ集計2023!$A35),_SBI[取引],"信用返済*"))</f>
        <v/>
      </c>
      <c r="L35" s="18"/>
      <c r="M35" s="26"/>
      <c r="N35" s="23">
        <f ca="1">IF(OR(MONTH(DATE($B$1,N$1,$A35))&lt;&gt;N$1,_xlfn.XLOOKUP(DATE($B$1,N$1,$A35),_syukujitsu[国民の祝日・休日月日],_syukujitsu[国民の祝日・休日名称],"XXX",0,1)&lt;&gt;"XXX",WEEKDAY(DATE($B$1,N$1,$A35),2)&gt;5,_xlfn.XLOOKUP(DATE($B$1,N$1,$A35),_休業日[休場日],_休業日[名称],"XXX",0,1)&lt;&gt;"XXX"),"",SUMIFS(_SBI[受渡金額/決済損益],_SBI[決済日],DATE(デイトレ集計2023!$B$1,デイトレ集計2023!N$1,デイトレ集計2023!$A35),_SBI[取引],"信用返済*"))</f>
        <v>0</v>
      </c>
      <c r="O35" s="18"/>
      <c r="P35" s="26"/>
      <c r="Q35" s="23">
        <f ca="1">IF(OR(MONTH(DATE($B$1,Q$1,$A35))&lt;&gt;Q$1,_xlfn.XLOOKUP(DATE($B$1,Q$1,$A35),_syukujitsu[国民の祝日・休日月日],_syukujitsu[国民の祝日・休日名称],"XXX",0,1)&lt;&gt;"XXX",WEEKDAY(DATE($B$1,Q$1,$A35),2)&gt;5,_xlfn.XLOOKUP(DATE($B$1,Q$1,$A35),_休業日[休場日],_休業日[名称],"XXX",0,1)&lt;&gt;"XXX"),"",SUMIFS(_SBI[受渡金額/決済損益],_SBI[決済日],DATE(デイトレ集計2023!$B$1,デイトレ集計2023!Q$1,デイトレ集計2023!$A35),_SBI[取引],"信用返済*"))</f>
        <v>0</v>
      </c>
      <c r="R35" s="18"/>
      <c r="S35" s="26"/>
      <c r="T35" s="23" t="str">
        <f ca="1">IF(OR(MONTH(DATE($B$1,T$1,$A35))&lt;&gt;T$1,_xlfn.XLOOKUP(DATE($B$1,T$1,$A35),_syukujitsu[国民の祝日・休日月日],_syukujitsu[国民の祝日・休日名称],"XXX",0,1)&lt;&gt;"XXX",WEEKDAY(DATE($B$1,T$1,$A35),2)&gt;5,_xlfn.XLOOKUP(DATE($B$1,T$1,$A35),_休業日[休場日],_休業日[名称],"XXX",0,1)&lt;&gt;"XXX"),"",SUMIFS(_SBI[受渡金額/決済損益],_SBI[決済日],DATE(デイトレ集計2023!$B$1,デイトレ集計2023!T$1,デイトレ集計2023!$A35),_SBI[取引],"信用返済*"))</f>
        <v/>
      </c>
      <c r="U35" s="18"/>
      <c r="V35" s="26"/>
      <c r="W35" s="23">
        <f ca="1">IF(OR(MONTH(DATE($B$1,W$1,$A35))&lt;&gt;W$1,_xlfn.XLOOKUP(DATE($B$1,W$1,$A35),_syukujitsu[国民の祝日・休日月日],_syukujitsu[国民の祝日・休日名称],"XXX",0,1)&lt;&gt;"XXX",WEEKDAY(DATE($B$1,W$1,$A35),2)&gt;5,_xlfn.XLOOKUP(DATE($B$1,W$1,$A35),_休業日[休場日],_休業日[名称],"XXX",0,1)&lt;&gt;"XXX"),"",SUMIFS(_SBI[受渡金額/決済損益],_SBI[決済日],DATE(デイトレ集計2023!$B$1,デイトレ集計2023!W$1,デイトレ集計2023!$A35),_SBI[取引],"信用返済*"))</f>
        <v>0</v>
      </c>
      <c r="X35" s="18"/>
      <c r="Y35" s="26"/>
      <c r="Z35" s="23">
        <f ca="1">IF(OR(MONTH(DATE($B$1,Z$1,$A35))&lt;&gt;Z$1,_xlfn.XLOOKUP(DATE($B$1,Z$1,$A35),_syukujitsu[国民の祝日・休日月日],_syukujitsu[国民の祝日・休日名称],"XXX",0,1)&lt;&gt;"XXX",WEEKDAY(DATE($B$1,Z$1,$A35),2)&gt;5,_xlfn.XLOOKUP(DATE($B$1,Z$1,$A35),_休業日[休場日],_休業日[名称],"XXX",0,1)&lt;&gt;"XXX"),"",SUMIFS(_SBI[受渡金額/決済損益],_SBI[決済日],DATE(デイトレ集計2023!$B$1,デイトレ集計2023!Z$1,デイトレ集計2023!$A35),_SBI[取引],"信用返済*"))</f>
        <v>0</v>
      </c>
      <c r="AA35" s="18"/>
      <c r="AB35" s="26"/>
      <c r="AC35" s="23" t="str">
        <f ca="1">IF(OR(MONTH(DATE($B$1,AC$1,$A35))&lt;&gt;AC$1,_xlfn.XLOOKUP(DATE($B$1,AC$1,$A35),_syukujitsu[国民の祝日・休日月日],_syukujitsu[国民の祝日・休日名称],"XXX",0,1)&lt;&gt;"XXX",WEEKDAY(DATE($B$1,AC$1,$A35),2)&gt;5,_xlfn.XLOOKUP(DATE($B$1,AC$1,$A35),_休業日[休場日],_休業日[名称],"XXX",0,1)&lt;&gt;"XXX"),"",SUMIFS(_SBI[受渡金額/決済損益],_SBI[決済日],DATE(デイトレ集計2023!$B$1,デイトレ集計2023!AC$1,デイトレ集計2023!$A35),_SBI[取引],"信用返済*"))</f>
        <v/>
      </c>
      <c r="AD35" s="18"/>
      <c r="AE35" s="26"/>
      <c r="AF35" s="23">
        <f ca="1">IF(OR(MONTH(DATE($B$1,AF$1,$A35))&lt;&gt;AF$1,_xlfn.XLOOKUP(DATE($B$1,AF$1,$A35),_syukujitsu[国民の祝日・休日月日],_syukujitsu[国民の祝日・休日名称],"XXX",0,1)&lt;&gt;"XXX",WEEKDAY(DATE($B$1,AF$1,$A35),2)&gt;5,_xlfn.XLOOKUP(DATE($B$1,AF$1,$A35),_休業日[休場日],_休業日[名称],"XXX",0,1)&lt;&gt;"XXX"),"",SUMIFS(_SBI[受渡金額/決済損益],_SBI[決済日],DATE(デイトレ集計2023!$B$1,デイトレ集計2023!AF$1,デイトレ集計2023!$A35),_SBI[取引],"信用返済*"))</f>
        <v>0</v>
      </c>
      <c r="AG35" s="18"/>
      <c r="AH35" s="26"/>
      <c r="AI35" s="23" t="str">
        <f ca="1">IF(OR(MONTH(DATE($B$1,AI$1,$A35))&lt;&gt;AI$1,_xlfn.XLOOKUP(DATE($B$1,AI$1,$A35),_syukujitsu[国民の祝日・休日月日],_syukujitsu[国民の祝日・休日名称],"XXX",0,1)&lt;&gt;"XXX",WEEKDAY(DATE($B$1,AI$1,$A35),2)&gt;5,_xlfn.XLOOKUP(DATE($B$1,AI$1,$A35),_休業日[休場日],_休業日[名称],"XXX",0,1)&lt;&gt;"XXX"),"",SUMIFS(_SBI[受渡金額/決済損益],_SBI[決済日],DATE(デイトレ集計2023!$B$1,デイトレ集計2023!AI$1,デイトレ集計2023!$A35),_SBI[取引],"信用返済*"))</f>
        <v/>
      </c>
      <c r="AJ35" s="18"/>
      <c r="AK35" s="26"/>
      <c r="AL35" s="26">
        <f ca="1">IF(OR(MONTH(DATE($B$1,AL$1,$A35))&lt;&gt;AL$1,_xlfn.XLOOKUP(DATE($B$1,AL$1,$A35),_syukujitsu[国民の祝日・休日月日],_syukujitsu[国民の祝日・休日名称],"XXX",0,1)&lt;&gt;"XXX",WEEKDAY(DATE($B$1,AL$1,$A35),2)&gt;5,_xlfn.XLOOKUP(DATE($B$1,AL$1,$A35),_休業日[休場日],_休業日[名称],"XXX",0,1)&lt;&gt;"XXX"),"",SUMIFS(_SBI[受渡金額/決済損益],_SBI[決済日],DATE(デイトレ集計2023!$B$1,デイトレ集計2023!AL$1,デイトレ集計2023!$A35),_SBI[取引],"信用返済*"))</f>
        <v>0</v>
      </c>
      <c r="AN35" s="22">
        <f t="shared" ca="1" si="20"/>
        <v>2150000</v>
      </c>
      <c r="AO35" s="22">
        <f t="shared" ca="1" si="21"/>
        <v>2150000</v>
      </c>
      <c r="AP35" s="22">
        <f t="shared" ca="1" si="22"/>
        <v>2150000</v>
      </c>
      <c r="AQ35" s="22">
        <f t="shared" ca="1" si="23"/>
        <v>2150000</v>
      </c>
      <c r="AR35" s="22">
        <f t="shared" ca="1" si="24"/>
        <v>2150000</v>
      </c>
      <c r="AS35" s="22">
        <f t="shared" ca="1" si="25"/>
        <v>2150000</v>
      </c>
      <c r="AT35" s="22">
        <f t="shared" ca="1" si="26"/>
        <v>2150000</v>
      </c>
      <c r="AU35" s="22">
        <f t="shared" ca="1" si="32"/>
        <v>2150000</v>
      </c>
      <c r="AV35" s="22">
        <f t="shared" ca="1" si="27"/>
        <v>2150000</v>
      </c>
      <c r="AW35" s="22">
        <f t="shared" ca="1" si="28"/>
        <v>2150000</v>
      </c>
      <c r="AX35" s="22">
        <f t="shared" ca="1" si="29"/>
        <v>2150000</v>
      </c>
      <c r="AY35" s="22">
        <f t="shared" ca="1" si="30"/>
        <v>2150000</v>
      </c>
      <c r="BA35" s="22">
        <f t="shared" ca="1" si="43"/>
        <v>2150000</v>
      </c>
      <c r="BB35" s="22">
        <f t="shared" ca="1" si="33"/>
        <v>0</v>
      </c>
      <c r="BC35" s="22">
        <f t="shared" ca="1" si="34"/>
        <v>0</v>
      </c>
      <c r="BD35" s="22">
        <f t="shared" ca="1" si="35"/>
        <v>0</v>
      </c>
      <c r="BE35" s="22">
        <f t="shared" ca="1" si="36"/>
        <v>0</v>
      </c>
      <c r="BF35" s="22">
        <f t="shared" ca="1" si="37"/>
        <v>0</v>
      </c>
      <c r="BG35" s="22">
        <f t="shared" ca="1" si="38"/>
        <v>0</v>
      </c>
      <c r="BH35" s="22">
        <f t="shared" ca="1" si="39"/>
        <v>0</v>
      </c>
      <c r="BI35" s="22">
        <f t="shared" ca="1" si="40"/>
        <v>0</v>
      </c>
      <c r="BJ35" s="22">
        <f t="shared" ca="1" si="41"/>
        <v>0</v>
      </c>
      <c r="BK35" s="22">
        <f t="shared" ca="1" si="42"/>
        <v>0</v>
      </c>
      <c r="BL35" s="22">
        <f t="shared" ca="1" si="31"/>
        <v>0</v>
      </c>
      <c r="BN35" s="22" t="str" cm="1">
        <f t="array" aca="1" ref="BN35" ca="1">IF(INDEX($A$1:$AL$48,ROW(),BN$16)&gt;0,INDEX($A$1:$AL$48,ROW(),BN$16),"")</f>
        <v/>
      </c>
      <c r="BO35" s="22" t="str" cm="1">
        <f t="array" aca="1" ref="BO35" ca="1">IF(INDEX($A$1:$AL$48,ROW(),BO$16)&gt;0,INDEX($A$1:$AL$48,ROW(),BO$16),"")</f>
        <v/>
      </c>
      <c r="BP35" s="22" t="str" cm="1">
        <f t="array" aca="1" ref="BP35" ca="1">IF(INDEX($A$1:$AL$48,ROW(),BP$16)&gt;0,INDEX($A$1:$AL$48,ROW(),BP$16),"")</f>
        <v/>
      </c>
      <c r="BQ35" s="22" t="str" cm="1">
        <f t="array" aca="1" ref="BQ35" ca="1">IF(INDEX($A$1:$AL$48,ROW(),BQ$16)&gt;0,INDEX($A$1:$AL$48,ROW(),BQ$16),"")</f>
        <v/>
      </c>
      <c r="BR35" s="22" t="str" cm="1">
        <f t="array" aca="1" ref="BR35" ca="1">IF(INDEX($A$1:$AL$48,ROW(),BR$16)&gt;0,INDEX($A$1:$AL$48,ROW(),BR$16),"")</f>
        <v/>
      </c>
      <c r="BS35" s="22" t="str" cm="1">
        <f t="array" aca="1" ref="BS35" ca="1">IF(INDEX($A$1:$AL$48,ROW(),BS$16)&gt;0,INDEX($A$1:$AL$48,ROW(),BS$16),"")</f>
        <v/>
      </c>
      <c r="BT35" s="22" t="str" cm="1">
        <f t="array" aca="1" ref="BT35" ca="1">IF(INDEX($A$1:$AL$48,ROW(),BT$16)&gt;0,INDEX($A$1:$AL$48,ROW(),BT$16),"")</f>
        <v/>
      </c>
      <c r="BU35" s="22" t="str" cm="1">
        <f t="array" aca="1" ref="BU35" ca="1">IF(INDEX($A$1:$AL$48,ROW(),BU$16)&gt;0,INDEX($A$1:$AL$48,ROW(),BU$16),"")</f>
        <v/>
      </c>
      <c r="BV35" s="22" t="str" cm="1">
        <f t="array" aca="1" ref="BV35" ca="1">IF(INDEX($A$1:$AL$48,ROW(),BV$16)&gt;0,INDEX($A$1:$AL$48,ROW(),BV$16),"")</f>
        <v/>
      </c>
      <c r="BW35" s="22" t="str" cm="1">
        <f t="array" aca="1" ref="BW35" ca="1">IF(INDEX($A$1:$AL$48,ROW(),BW$16)&gt;0,INDEX($A$1:$AL$48,ROW(),BW$16),"")</f>
        <v/>
      </c>
      <c r="BX35" s="22" t="str" cm="1">
        <f t="array" aca="1" ref="BX35" ca="1">IF(INDEX($A$1:$AL$48,ROW(),BX$16)&gt;0,INDEX($A$1:$AL$48,ROW(),BX$16),"")</f>
        <v/>
      </c>
      <c r="BY35" s="22" t="str" cm="1">
        <f t="array" aca="1" ref="BY35" ca="1">IF(INDEX($A$1:$AL$48,ROW(),BY$16)&gt;0,INDEX($A$1:$AL$48,ROW(),BY$16),"")</f>
        <v/>
      </c>
      <c r="CA35" s="22" t="str" cm="1">
        <f t="array" aca="1" ref="CA35" ca="1">IF(INDEX($A$1:$AL$48,ROW(),CA$16)&lt;0,INDEX($A$1:$AL$48,ROW(),CA$16),"")</f>
        <v/>
      </c>
      <c r="CB35" s="22" t="str" cm="1">
        <f t="array" aca="1" ref="CB35" ca="1">IF(INDEX($A$1:$AL$48,ROW(),CB$16)&lt;0,INDEX($A$1:$AL$48,ROW(),CB$16),"")</f>
        <v/>
      </c>
      <c r="CC35" s="22" t="str" cm="1">
        <f t="array" aca="1" ref="CC35" ca="1">IF(INDEX($A$1:$AL$48,ROW(),CC$16)&lt;0,INDEX($A$1:$AL$48,ROW(),CC$16),"")</f>
        <v/>
      </c>
      <c r="CD35" s="22" t="str" cm="1">
        <f t="array" aca="1" ref="CD35" ca="1">IF(INDEX($A$1:$AL$48,ROW(),CD$16)&lt;0,INDEX($A$1:$AL$48,ROW(),CD$16),"")</f>
        <v/>
      </c>
      <c r="CE35" s="22" t="str" cm="1">
        <f t="array" aca="1" ref="CE35" ca="1">IF(INDEX($A$1:$AL$48,ROW(),CE$16)&lt;0,INDEX($A$1:$AL$48,ROW(),CE$16),"")</f>
        <v/>
      </c>
      <c r="CF35" s="22" t="str" cm="1">
        <f t="array" aca="1" ref="CF35" ca="1">IF(INDEX($A$1:$AL$48,ROW(),CF$16)&lt;0,INDEX($A$1:$AL$48,ROW(),CF$16),"")</f>
        <v/>
      </c>
      <c r="CG35" s="22" t="str" cm="1">
        <f t="array" aca="1" ref="CG35" ca="1">IF(INDEX($A$1:$AL$48,ROW(),CG$16)&lt;0,INDEX($A$1:$AL$48,ROW(),CG$16),"")</f>
        <v/>
      </c>
      <c r="CH35" s="22" t="str" cm="1">
        <f t="array" aca="1" ref="CH35" ca="1">IF(INDEX($A$1:$AL$48,ROW(),CH$16)&lt;0,INDEX($A$1:$AL$48,ROW(),CH$16),"")</f>
        <v/>
      </c>
      <c r="CI35" s="22" t="str" cm="1">
        <f t="array" aca="1" ref="CI35" ca="1">IF(INDEX($A$1:$AL$48,ROW(),CI$16)&lt;0,INDEX($A$1:$AL$48,ROW(),CI$16),"")</f>
        <v/>
      </c>
      <c r="CJ35" s="22" t="str" cm="1">
        <f t="array" aca="1" ref="CJ35" ca="1">IF(INDEX($A$1:$AL$48,ROW(),CJ$16)&lt;0,INDEX($A$1:$AL$48,ROW(),CJ$16),"")</f>
        <v/>
      </c>
      <c r="CK35" s="22" t="str" cm="1">
        <f t="array" aca="1" ref="CK35" ca="1">IF(INDEX($A$1:$AL$48,ROW(),CK$16)&lt;0,INDEX($A$1:$AL$48,ROW(),CK$16),"")</f>
        <v/>
      </c>
      <c r="CL35" s="22" t="str" cm="1">
        <f t="array" aca="1" ref="CL35" ca="1">IF(INDEX($A$1:$AL$48,ROW(),CL$16)&lt;0,INDEX($A$1:$AL$48,ROW(),CL$16),"")</f>
        <v/>
      </c>
    </row>
    <row r="36" spans="1:90" s="2" customFormat="1" ht="15.75" x14ac:dyDescent="0.4">
      <c r="A36" s="5">
        <v>19</v>
      </c>
      <c r="B36" s="17">
        <f t="shared" ca="1" si="17"/>
        <v>0</v>
      </c>
      <c r="C36" s="18"/>
      <c r="D36" s="26"/>
      <c r="E36" s="23">
        <f ca="1">IF(OR(MONTH(DATE($B$1,E$1,$A36))&lt;&gt;E$1,_xlfn.XLOOKUP(DATE($B$1,E$1,$A36),_syukujitsu[国民の祝日・休日月日],_syukujitsu[国民の祝日・休日名称],"XXX",0,1)&lt;&gt;"XXX",WEEKDAY(DATE($B$1,E$1,$A36),2)&gt;5,_xlfn.XLOOKUP(DATE($B$1,E$1,$A36),_休業日[休場日],_休業日[名称],"XXX",0,1)&lt;&gt;"XXX"),"",SUMIFS(_SBI[受渡金額/決済損益],_SBI[決済日],DATE(デイトレ集計2023!$B$1,デイトレ集計2023!E$1,デイトレ集計2023!$A36),_SBI[取引],"信用返済*"))</f>
        <v>0</v>
      </c>
      <c r="F36" s="18"/>
      <c r="G36" s="26"/>
      <c r="H36" s="23" t="str">
        <f ca="1">IF(OR(MONTH(DATE($B$1,H$1,$A36))&lt;&gt;H$1,_xlfn.XLOOKUP(DATE($B$1,H$1,$A36),_syukujitsu[国民の祝日・休日月日],_syukujitsu[国民の祝日・休日名称],"XXX",0,1)&lt;&gt;"XXX",WEEKDAY(DATE($B$1,H$1,$A36),2)&gt;5,_xlfn.XLOOKUP(DATE($B$1,H$1,$A36),_休業日[休場日],_休業日[名称],"XXX",0,1)&lt;&gt;"XXX"),"",SUMIFS(_SBI[受渡金額/決済損益],_SBI[決済日],DATE(デイトレ集計2023!$B$1,デイトレ集計2023!H$1,デイトレ集計2023!$A36),_SBI[取引],"信用返済*"))</f>
        <v/>
      </c>
      <c r="I36" s="18"/>
      <c r="J36" s="26"/>
      <c r="K36" s="23" t="str">
        <f ca="1">IF(OR(MONTH(DATE($B$1,K$1,$A36))&lt;&gt;K$1,_xlfn.XLOOKUP(DATE($B$1,K$1,$A36),_syukujitsu[国民の祝日・休日月日],_syukujitsu[国民の祝日・休日名称],"XXX",0,1)&lt;&gt;"XXX",WEEKDAY(DATE($B$1,K$1,$A36),2)&gt;5,_xlfn.XLOOKUP(DATE($B$1,K$1,$A36),_休業日[休場日],_休業日[名称],"XXX",0,1)&lt;&gt;"XXX"),"",SUMIFS(_SBI[受渡金額/決済損益],_SBI[決済日],DATE(デイトレ集計2023!$B$1,デイトレ集計2023!K$1,デイトレ集計2023!$A36),_SBI[取引],"信用返済*"))</f>
        <v/>
      </c>
      <c r="L36" s="18"/>
      <c r="M36" s="26"/>
      <c r="N36" s="23">
        <f ca="1">IF(OR(MONTH(DATE($B$1,N$1,$A36))&lt;&gt;N$1,_xlfn.XLOOKUP(DATE($B$1,N$1,$A36),_syukujitsu[国民の祝日・休日月日],_syukujitsu[国民の祝日・休日名称],"XXX",0,1)&lt;&gt;"XXX",WEEKDAY(DATE($B$1,N$1,$A36),2)&gt;5,_xlfn.XLOOKUP(DATE($B$1,N$1,$A36),_休業日[休場日],_休業日[名称],"XXX",0,1)&lt;&gt;"XXX"),"",SUMIFS(_SBI[受渡金額/決済損益],_SBI[決済日],DATE(デイトレ集計2023!$B$1,デイトレ集計2023!N$1,デイトレ集計2023!$A36),_SBI[取引],"信用返済*"))</f>
        <v>0</v>
      </c>
      <c r="O36" s="18"/>
      <c r="P36" s="26"/>
      <c r="Q36" s="23">
        <f ca="1">IF(OR(MONTH(DATE($B$1,Q$1,$A36))&lt;&gt;Q$1,_xlfn.XLOOKUP(DATE($B$1,Q$1,$A36),_syukujitsu[国民の祝日・休日月日],_syukujitsu[国民の祝日・休日名称],"XXX",0,1)&lt;&gt;"XXX",WEEKDAY(DATE($B$1,Q$1,$A36),2)&gt;5,_xlfn.XLOOKUP(DATE($B$1,Q$1,$A36),_休業日[休場日],_休業日[名称],"XXX",0,1)&lt;&gt;"XXX"),"",SUMIFS(_SBI[受渡金額/決済損益],_SBI[決済日],DATE(デイトレ集計2023!$B$1,デイトレ集計2023!Q$1,デイトレ集計2023!$A36),_SBI[取引],"信用返済*"))</f>
        <v>0</v>
      </c>
      <c r="R36" s="18"/>
      <c r="S36" s="26"/>
      <c r="T36" s="23">
        <f ca="1">IF(OR(MONTH(DATE($B$1,T$1,$A36))&lt;&gt;T$1,_xlfn.XLOOKUP(DATE($B$1,T$1,$A36),_syukujitsu[国民の祝日・休日月日],_syukujitsu[国民の祝日・休日名称],"XXX",0,1)&lt;&gt;"XXX",WEEKDAY(DATE($B$1,T$1,$A36),2)&gt;5,_xlfn.XLOOKUP(DATE($B$1,T$1,$A36),_休業日[休場日],_休業日[名称],"XXX",0,1)&lt;&gt;"XXX"),"",SUMIFS(_SBI[受渡金額/決済損益],_SBI[決済日],DATE(デイトレ集計2023!$B$1,デイトレ集計2023!T$1,デイトレ集計2023!$A36),_SBI[取引],"信用返済*"))</f>
        <v>0</v>
      </c>
      <c r="U36" s="18"/>
      <c r="V36" s="26"/>
      <c r="W36" s="23">
        <f ca="1">IF(OR(MONTH(DATE($B$1,W$1,$A36))&lt;&gt;W$1,_xlfn.XLOOKUP(DATE($B$1,W$1,$A36),_syukujitsu[国民の祝日・休日月日],_syukujitsu[国民の祝日・休日名称],"XXX",0,1)&lt;&gt;"XXX",WEEKDAY(DATE($B$1,W$1,$A36),2)&gt;5,_xlfn.XLOOKUP(DATE($B$1,W$1,$A36),_休業日[休場日],_休業日[名称],"XXX",0,1)&lt;&gt;"XXX"),"",SUMIFS(_SBI[受渡金額/決済損益],_SBI[決済日],DATE(デイトレ集計2023!$B$1,デイトレ集計2023!W$1,デイトレ集計2023!$A36),_SBI[取引],"信用返済*"))</f>
        <v>0</v>
      </c>
      <c r="X36" s="18"/>
      <c r="Y36" s="26"/>
      <c r="Z36" s="23" t="str">
        <f ca="1">IF(OR(MONTH(DATE($B$1,Z$1,$A36))&lt;&gt;Z$1,_xlfn.XLOOKUP(DATE($B$1,Z$1,$A36),_syukujitsu[国民の祝日・休日月日],_syukujitsu[国民の祝日・休日名称],"XXX",0,1)&lt;&gt;"XXX",WEEKDAY(DATE($B$1,Z$1,$A36),2)&gt;5,_xlfn.XLOOKUP(DATE($B$1,Z$1,$A36),_休業日[休場日],_休業日[名称],"XXX",0,1)&lt;&gt;"XXX"),"",SUMIFS(_SBI[受渡金額/決済損益],_SBI[決済日],DATE(デイトレ集計2023!$B$1,デイトレ集計2023!Z$1,デイトレ集計2023!$A36),_SBI[取引],"信用返済*"))</f>
        <v/>
      </c>
      <c r="AA36" s="18"/>
      <c r="AB36" s="26"/>
      <c r="AC36" s="23">
        <f ca="1">IF(OR(MONTH(DATE($B$1,AC$1,$A36))&lt;&gt;AC$1,_xlfn.XLOOKUP(DATE($B$1,AC$1,$A36),_syukujitsu[国民の祝日・休日月日],_syukujitsu[国民の祝日・休日名称],"XXX",0,1)&lt;&gt;"XXX",WEEKDAY(DATE($B$1,AC$1,$A36),2)&gt;5,_xlfn.XLOOKUP(DATE($B$1,AC$1,$A36),_休業日[休場日],_休業日[名称],"XXX",0,1)&lt;&gt;"XXX"),"",SUMIFS(_SBI[受渡金額/決済損益],_SBI[決済日],DATE(デイトレ集計2023!$B$1,デイトレ集計2023!AC$1,デイトレ集計2023!$A36),_SBI[取引],"信用返済*"))</f>
        <v>0</v>
      </c>
      <c r="AD36" s="18"/>
      <c r="AE36" s="26"/>
      <c r="AF36" s="23">
        <f ca="1">IF(OR(MONTH(DATE($B$1,AF$1,$A36))&lt;&gt;AF$1,_xlfn.XLOOKUP(DATE($B$1,AF$1,$A36),_syukujitsu[国民の祝日・休日月日],_syukujitsu[国民の祝日・休日名称],"XXX",0,1)&lt;&gt;"XXX",WEEKDAY(DATE($B$1,AF$1,$A36),2)&gt;5,_xlfn.XLOOKUP(DATE($B$1,AF$1,$A36),_休業日[休場日],_休業日[名称],"XXX",0,1)&lt;&gt;"XXX"),"",SUMIFS(_SBI[受渡金額/決済損益],_SBI[決済日],DATE(デイトレ集計2023!$B$1,デイトレ集計2023!AF$1,デイトレ集計2023!$A36),_SBI[取引],"信用返済*"))</f>
        <v>0</v>
      </c>
      <c r="AG36" s="18"/>
      <c r="AH36" s="26"/>
      <c r="AI36" s="23" t="str">
        <f ca="1">IF(OR(MONTH(DATE($B$1,AI$1,$A36))&lt;&gt;AI$1,_xlfn.XLOOKUP(DATE($B$1,AI$1,$A36),_syukujitsu[国民の祝日・休日月日],_syukujitsu[国民の祝日・休日名称],"XXX",0,1)&lt;&gt;"XXX",WEEKDAY(DATE($B$1,AI$1,$A36),2)&gt;5,_xlfn.XLOOKUP(DATE($B$1,AI$1,$A36),_休業日[休場日],_休業日[名称],"XXX",0,1)&lt;&gt;"XXX"),"",SUMIFS(_SBI[受渡金額/決済損益],_SBI[決済日],DATE(デイトレ集計2023!$B$1,デイトレ集計2023!AI$1,デイトレ集計2023!$A36),_SBI[取引],"信用返済*"))</f>
        <v/>
      </c>
      <c r="AJ36" s="18"/>
      <c r="AK36" s="26"/>
      <c r="AL36" s="26">
        <f ca="1">IF(OR(MONTH(DATE($B$1,AL$1,$A36))&lt;&gt;AL$1,_xlfn.XLOOKUP(DATE($B$1,AL$1,$A36),_syukujitsu[国民の祝日・休日月日],_syukujitsu[国民の祝日・休日名称],"XXX",0,1)&lt;&gt;"XXX",WEEKDAY(DATE($B$1,AL$1,$A36),2)&gt;5,_xlfn.XLOOKUP(DATE($B$1,AL$1,$A36),_休業日[休場日],_休業日[名称],"XXX",0,1)&lt;&gt;"XXX"),"",SUMIFS(_SBI[受渡金額/決済損益],_SBI[決済日],DATE(デイトレ集計2023!$B$1,デイトレ集計2023!AL$1,デイトレ集計2023!$A36),_SBI[取引],"信用返済*"))</f>
        <v>0</v>
      </c>
      <c r="AN36" s="22">
        <f t="shared" ca="1" si="20"/>
        <v>2150000</v>
      </c>
      <c r="AO36" s="22">
        <f t="shared" ca="1" si="21"/>
        <v>2150000</v>
      </c>
      <c r="AP36" s="22">
        <f t="shared" ca="1" si="22"/>
        <v>2150000</v>
      </c>
      <c r="AQ36" s="22">
        <f t="shared" ca="1" si="23"/>
        <v>2150000</v>
      </c>
      <c r="AR36" s="22">
        <f t="shared" ca="1" si="24"/>
        <v>2150000</v>
      </c>
      <c r="AS36" s="22">
        <f t="shared" ca="1" si="25"/>
        <v>2150000</v>
      </c>
      <c r="AT36" s="22">
        <f t="shared" ca="1" si="26"/>
        <v>2150000</v>
      </c>
      <c r="AU36" s="22">
        <f t="shared" ca="1" si="32"/>
        <v>2150000</v>
      </c>
      <c r="AV36" s="22">
        <f t="shared" ca="1" si="27"/>
        <v>2150000</v>
      </c>
      <c r="AW36" s="22">
        <f t="shared" ca="1" si="28"/>
        <v>2150000</v>
      </c>
      <c r="AX36" s="22">
        <f t="shared" ca="1" si="29"/>
        <v>2150000</v>
      </c>
      <c r="AY36" s="22">
        <f t="shared" ca="1" si="30"/>
        <v>2150000</v>
      </c>
      <c r="BA36" s="22">
        <f t="shared" ca="1" si="43"/>
        <v>2150000</v>
      </c>
      <c r="BB36" s="22">
        <f t="shared" ca="1" si="33"/>
        <v>0</v>
      </c>
      <c r="BC36" s="22">
        <f t="shared" ca="1" si="34"/>
        <v>0</v>
      </c>
      <c r="BD36" s="22">
        <f t="shared" ca="1" si="35"/>
        <v>0</v>
      </c>
      <c r="BE36" s="22">
        <f t="shared" ca="1" si="36"/>
        <v>0</v>
      </c>
      <c r="BF36" s="22">
        <f t="shared" ca="1" si="37"/>
        <v>0</v>
      </c>
      <c r="BG36" s="22">
        <f t="shared" ca="1" si="38"/>
        <v>0</v>
      </c>
      <c r="BH36" s="22">
        <f t="shared" ca="1" si="39"/>
        <v>0</v>
      </c>
      <c r="BI36" s="22">
        <f t="shared" ca="1" si="40"/>
        <v>0</v>
      </c>
      <c r="BJ36" s="22">
        <f t="shared" ca="1" si="41"/>
        <v>0</v>
      </c>
      <c r="BK36" s="22">
        <f t="shared" ca="1" si="42"/>
        <v>0</v>
      </c>
      <c r="BL36" s="22">
        <f t="shared" ca="1" si="31"/>
        <v>0</v>
      </c>
      <c r="BN36" s="22" t="str" cm="1">
        <f t="array" aca="1" ref="BN36" ca="1">IF(INDEX($A$1:$AL$48,ROW(),BN$16)&gt;0,INDEX($A$1:$AL$48,ROW(),BN$16),"")</f>
        <v/>
      </c>
      <c r="BO36" s="22" t="str" cm="1">
        <f t="array" aca="1" ref="BO36" ca="1">IF(INDEX($A$1:$AL$48,ROW(),BO$16)&gt;0,INDEX($A$1:$AL$48,ROW(),BO$16),"")</f>
        <v/>
      </c>
      <c r="BP36" s="22" t="str" cm="1">
        <f t="array" aca="1" ref="BP36" ca="1">IF(INDEX($A$1:$AL$48,ROW(),BP$16)&gt;0,INDEX($A$1:$AL$48,ROW(),BP$16),"")</f>
        <v/>
      </c>
      <c r="BQ36" s="22" t="str" cm="1">
        <f t="array" aca="1" ref="BQ36" ca="1">IF(INDEX($A$1:$AL$48,ROW(),BQ$16)&gt;0,INDEX($A$1:$AL$48,ROW(),BQ$16),"")</f>
        <v/>
      </c>
      <c r="BR36" s="22" t="str" cm="1">
        <f t="array" aca="1" ref="BR36" ca="1">IF(INDEX($A$1:$AL$48,ROW(),BR$16)&gt;0,INDEX($A$1:$AL$48,ROW(),BR$16),"")</f>
        <v/>
      </c>
      <c r="BS36" s="22" t="str" cm="1">
        <f t="array" aca="1" ref="BS36" ca="1">IF(INDEX($A$1:$AL$48,ROW(),BS$16)&gt;0,INDEX($A$1:$AL$48,ROW(),BS$16),"")</f>
        <v/>
      </c>
      <c r="BT36" s="22" t="str" cm="1">
        <f t="array" aca="1" ref="BT36" ca="1">IF(INDEX($A$1:$AL$48,ROW(),BT$16)&gt;0,INDEX($A$1:$AL$48,ROW(),BT$16),"")</f>
        <v/>
      </c>
      <c r="BU36" s="22" t="str" cm="1">
        <f t="array" aca="1" ref="BU36" ca="1">IF(INDEX($A$1:$AL$48,ROW(),BU$16)&gt;0,INDEX($A$1:$AL$48,ROW(),BU$16),"")</f>
        <v/>
      </c>
      <c r="BV36" s="22" t="str" cm="1">
        <f t="array" aca="1" ref="BV36" ca="1">IF(INDEX($A$1:$AL$48,ROW(),BV$16)&gt;0,INDEX($A$1:$AL$48,ROW(),BV$16),"")</f>
        <v/>
      </c>
      <c r="BW36" s="22" t="str" cm="1">
        <f t="array" aca="1" ref="BW36" ca="1">IF(INDEX($A$1:$AL$48,ROW(),BW$16)&gt;0,INDEX($A$1:$AL$48,ROW(),BW$16),"")</f>
        <v/>
      </c>
      <c r="BX36" s="22" t="str" cm="1">
        <f t="array" aca="1" ref="BX36" ca="1">IF(INDEX($A$1:$AL$48,ROW(),BX$16)&gt;0,INDEX($A$1:$AL$48,ROW(),BX$16),"")</f>
        <v/>
      </c>
      <c r="BY36" s="22" t="str" cm="1">
        <f t="array" aca="1" ref="BY36" ca="1">IF(INDEX($A$1:$AL$48,ROW(),BY$16)&gt;0,INDEX($A$1:$AL$48,ROW(),BY$16),"")</f>
        <v/>
      </c>
      <c r="CA36" s="22" t="str" cm="1">
        <f t="array" aca="1" ref="CA36" ca="1">IF(INDEX($A$1:$AL$48,ROW(),CA$16)&lt;0,INDEX($A$1:$AL$48,ROW(),CA$16),"")</f>
        <v/>
      </c>
      <c r="CB36" s="22" t="str" cm="1">
        <f t="array" aca="1" ref="CB36" ca="1">IF(INDEX($A$1:$AL$48,ROW(),CB$16)&lt;0,INDEX($A$1:$AL$48,ROW(),CB$16),"")</f>
        <v/>
      </c>
      <c r="CC36" s="22" t="str" cm="1">
        <f t="array" aca="1" ref="CC36" ca="1">IF(INDEX($A$1:$AL$48,ROW(),CC$16)&lt;0,INDEX($A$1:$AL$48,ROW(),CC$16),"")</f>
        <v/>
      </c>
      <c r="CD36" s="22" t="str" cm="1">
        <f t="array" aca="1" ref="CD36" ca="1">IF(INDEX($A$1:$AL$48,ROW(),CD$16)&lt;0,INDEX($A$1:$AL$48,ROW(),CD$16),"")</f>
        <v/>
      </c>
      <c r="CE36" s="22" t="str" cm="1">
        <f t="array" aca="1" ref="CE36" ca="1">IF(INDEX($A$1:$AL$48,ROW(),CE$16)&lt;0,INDEX($A$1:$AL$48,ROW(),CE$16),"")</f>
        <v/>
      </c>
      <c r="CF36" s="22" t="str" cm="1">
        <f t="array" aca="1" ref="CF36" ca="1">IF(INDEX($A$1:$AL$48,ROW(),CF$16)&lt;0,INDEX($A$1:$AL$48,ROW(),CF$16),"")</f>
        <v/>
      </c>
      <c r="CG36" s="22" t="str" cm="1">
        <f t="array" aca="1" ref="CG36" ca="1">IF(INDEX($A$1:$AL$48,ROW(),CG$16)&lt;0,INDEX($A$1:$AL$48,ROW(),CG$16),"")</f>
        <v/>
      </c>
      <c r="CH36" s="22" t="str" cm="1">
        <f t="array" aca="1" ref="CH36" ca="1">IF(INDEX($A$1:$AL$48,ROW(),CH$16)&lt;0,INDEX($A$1:$AL$48,ROW(),CH$16),"")</f>
        <v/>
      </c>
      <c r="CI36" s="22" t="str" cm="1">
        <f t="array" aca="1" ref="CI36" ca="1">IF(INDEX($A$1:$AL$48,ROW(),CI$16)&lt;0,INDEX($A$1:$AL$48,ROW(),CI$16),"")</f>
        <v/>
      </c>
      <c r="CJ36" s="22" t="str" cm="1">
        <f t="array" aca="1" ref="CJ36" ca="1">IF(INDEX($A$1:$AL$48,ROW(),CJ$16)&lt;0,INDEX($A$1:$AL$48,ROW(),CJ$16),"")</f>
        <v/>
      </c>
      <c r="CK36" s="22" t="str" cm="1">
        <f t="array" aca="1" ref="CK36" ca="1">IF(INDEX($A$1:$AL$48,ROW(),CK$16)&lt;0,INDEX($A$1:$AL$48,ROW(),CK$16),"")</f>
        <v/>
      </c>
      <c r="CL36" s="22" t="str" cm="1">
        <f t="array" aca="1" ref="CL36" ca="1">IF(INDEX($A$1:$AL$48,ROW(),CL$16)&lt;0,INDEX($A$1:$AL$48,ROW(),CL$16),"")</f>
        <v/>
      </c>
    </row>
    <row r="37" spans="1:90" s="2" customFormat="1" ht="15.75" x14ac:dyDescent="0.4">
      <c r="A37" s="5">
        <v>20</v>
      </c>
      <c r="B37" s="17">
        <f t="shared" ca="1" si="17"/>
        <v>0</v>
      </c>
      <c r="C37" s="18"/>
      <c r="D37" s="26"/>
      <c r="E37" s="23">
        <f ca="1">IF(OR(MONTH(DATE($B$1,E$1,$A37))&lt;&gt;E$1,_xlfn.XLOOKUP(DATE($B$1,E$1,$A37),_syukujitsu[国民の祝日・休日月日],_syukujitsu[国民の祝日・休日名称],"XXX",0,1)&lt;&gt;"XXX",WEEKDAY(DATE($B$1,E$1,$A37),2)&gt;5,_xlfn.XLOOKUP(DATE($B$1,E$1,$A37),_休業日[休場日],_休業日[名称],"XXX",0,1)&lt;&gt;"XXX"),"",SUMIFS(_SBI[受渡金額/決済損益],_SBI[決済日],DATE(デイトレ集計2023!$B$1,デイトレ集計2023!E$1,デイトレ集計2023!$A37),_SBI[取引],"信用返済*"))</f>
        <v>0</v>
      </c>
      <c r="F37" s="18"/>
      <c r="G37" s="26"/>
      <c r="H37" s="23">
        <f ca="1">IF(OR(MONTH(DATE($B$1,H$1,$A37))&lt;&gt;H$1,_xlfn.XLOOKUP(DATE($B$1,H$1,$A37),_syukujitsu[国民の祝日・休日月日],_syukujitsu[国民の祝日・休日名称],"XXX",0,1)&lt;&gt;"XXX",WEEKDAY(DATE($B$1,H$1,$A37),2)&gt;5,_xlfn.XLOOKUP(DATE($B$1,H$1,$A37),_休業日[休場日],_休業日[名称],"XXX",0,1)&lt;&gt;"XXX"),"",SUMIFS(_SBI[受渡金額/決済損益],_SBI[決済日],DATE(デイトレ集計2023!$B$1,デイトレ集計2023!H$1,デイトレ集計2023!$A37),_SBI[取引],"信用返済*"))</f>
        <v>0</v>
      </c>
      <c r="I37" s="18"/>
      <c r="J37" s="26"/>
      <c r="K37" s="23">
        <f ca="1">IF(OR(MONTH(DATE($B$1,K$1,$A37))&lt;&gt;K$1,_xlfn.XLOOKUP(DATE($B$1,K$1,$A37),_syukujitsu[国民の祝日・休日月日],_syukujitsu[国民の祝日・休日名称],"XXX",0,1)&lt;&gt;"XXX",WEEKDAY(DATE($B$1,K$1,$A37),2)&gt;5,_xlfn.XLOOKUP(DATE($B$1,K$1,$A37),_休業日[休場日],_休業日[名称],"XXX",0,1)&lt;&gt;"XXX"),"",SUMIFS(_SBI[受渡金額/決済損益],_SBI[決済日],DATE(デイトレ集計2023!$B$1,デイトレ集計2023!K$1,デイトレ集計2023!$A37),_SBI[取引],"信用返済*"))</f>
        <v>0</v>
      </c>
      <c r="L37" s="18"/>
      <c r="M37" s="26"/>
      <c r="N37" s="23">
        <f ca="1">IF(OR(MONTH(DATE($B$1,N$1,$A37))&lt;&gt;N$1,_xlfn.XLOOKUP(DATE($B$1,N$1,$A37),_syukujitsu[国民の祝日・休日月日],_syukujitsu[国民の祝日・休日名称],"XXX",0,1)&lt;&gt;"XXX",WEEKDAY(DATE($B$1,N$1,$A37),2)&gt;5,_xlfn.XLOOKUP(DATE($B$1,N$1,$A37),_休業日[休場日],_休業日[名称],"XXX",0,1)&lt;&gt;"XXX"),"",SUMIFS(_SBI[受渡金額/決済損益],_SBI[決済日],DATE(デイトレ集計2023!$B$1,デイトレ集計2023!N$1,デイトレ集計2023!$A37),_SBI[取引],"信用返済*"))</f>
        <v>0</v>
      </c>
      <c r="O37" s="18"/>
      <c r="P37" s="26"/>
      <c r="Q37" s="23" t="str">
        <f ca="1">IF(OR(MONTH(DATE($B$1,Q$1,$A37))&lt;&gt;Q$1,_xlfn.XLOOKUP(DATE($B$1,Q$1,$A37),_syukujitsu[国民の祝日・休日月日],_syukujitsu[国民の祝日・休日名称],"XXX",0,1)&lt;&gt;"XXX",WEEKDAY(DATE($B$1,Q$1,$A37),2)&gt;5,_xlfn.XLOOKUP(DATE($B$1,Q$1,$A37),_休業日[休場日],_休業日[名称],"XXX",0,1)&lt;&gt;"XXX"),"",SUMIFS(_SBI[受渡金額/決済損益],_SBI[決済日],DATE(デイトレ集計2023!$B$1,デイトレ集計2023!Q$1,デイトレ集計2023!$A37),_SBI[取引],"信用返済*"))</f>
        <v/>
      </c>
      <c r="R37" s="18"/>
      <c r="S37" s="26"/>
      <c r="T37" s="23">
        <f ca="1">IF(OR(MONTH(DATE($B$1,T$1,$A37))&lt;&gt;T$1,_xlfn.XLOOKUP(DATE($B$1,T$1,$A37),_syukujitsu[国民の祝日・休日月日],_syukujitsu[国民の祝日・休日名称],"XXX",0,1)&lt;&gt;"XXX",WEEKDAY(DATE($B$1,T$1,$A37),2)&gt;5,_xlfn.XLOOKUP(DATE($B$1,T$1,$A37),_休業日[休場日],_休業日[名称],"XXX",0,1)&lt;&gt;"XXX"),"",SUMIFS(_SBI[受渡金額/決済損益],_SBI[決済日],DATE(デイトレ集計2023!$B$1,デイトレ集計2023!T$1,デイトレ集計2023!$A37),_SBI[取引],"信用返済*"))</f>
        <v>0</v>
      </c>
      <c r="U37" s="18"/>
      <c r="V37" s="26"/>
      <c r="W37" s="23">
        <f ca="1">IF(OR(MONTH(DATE($B$1,W$1,$A37))&lt;&gt;W$1,_xlfn.XLOOKUP(DATE($B$1,W$1,$A37),_syukujitsu[国民の祝日・休日月日],_syukujitsu[国民の祝日・休日名称],"XXX",0,1)&lt;&gt;"XXX",WEEKDAY(DATE($B$1,W$1,$A37),2)&gt;5,_xlfn.XLOOKUP(DATE($B$1,W$1,$A37),_休業日[休場日],_休業日[名称],"XXX",0,1)&lt;&gt;"XXX"),"",SUMIFS(_SBI[受渡金額/決済損益],_SBI[決済日],DATE(デイトレ集計2023!$B$1,デイトレ集計2023!W$1,デイトレ集計2023!$A37),_SBI[取引],"信用返済*"))</f>
        <v>0</v>
      </c>
      <c r="X37" s="18"/>
      <c r="Y37" s="26"/>
      <c r="Z37" s="23" t="str">
        <f ca="1">IF(OR(MONTH(DATE($B$1,Z$1,$A37))&lt;&gt;Z$1,_xlfn.XLOOKUP(DATE($B$1,Z$1,$A37),_syukujitsu[国民の祝日・休日月日],_syukujitsu[国民の祝日・休日名称],"XXX",0,1)&lt;&gt;"XXX",WEEKDAY(DATE($B$1,Z$1,$A37),2)&gt;5,_xlfn.XLOOKUP(DATE($B$1,Z$1,$A37),_休業日[休場日],_休業日[名称],"XXX",0,1)&lt;&gt;"XXX"),"",SUMIFS(_SBI[受渡金額/決済損益],_SBI[決済日],DATE(デイトレ集計2023!$B$1,デイトレ集計2023!Z$1,デイトレ集計2023!$A37),_SBI[取引],"信用返済*"))</f>
        <v/>
      </c>
      <c r="AA37" s="18"/>
      <c r="AB37" s="26"/>
      <c r="AC37" s="23">
        <f ca="1">IF(OR(MONTH(DATE($B$1,AC$1,$A37))&lt;&gt;AC$1,_xlfn.XLOOKUP(DATE($B$1,AC$1,$A37),_syukujitsu[国民の祝日・休日月日],_syukujitsu[国民の祝日・休日名称],"XXX",0,1)&lt;&gt;"XXX",WEEKDAY(DATE($B$1,AC$1,$A37),2)&gt;5,_xlfn.XLOOKUP(DATE($B$1,AC$1,$A37),_休業日[休場日],_休業日[名称],"XXX",0,1)&lt;&gt;"XXX"),"",SUMIFS(_SBI[受渡金額/決済損益],_SBI[決済日],DATE(デイトレ集計2023!$B$1,デイトレ集計2023!AC$1,デイトレ集計2023!$A37),_SBI[取引],"信用返済*"))</f>
        <v>0</v>
      </c>
      <c r="AD37" s="18"/>
      <c r="AE37" s="26"/>
      <c r="AF37" s="23">
        <f ca="1">IF(OR(MONTH(DATE($B$1,AF$1,$A37))&lt;&gt;AF$1,_xlfn.XLOOKUP(DATE($B$1,AF$1,$A37),_syukujitsu[国民の祝日・休日月日],_syukujitsu[国民の祝日・休日名称],"XXX",0,1)&lt;&gt;"XXX",WEEKDAY(DATE($B$1,AF$1,$A37),2)&gt;5,_xlfn.XLOOKUP(DATE($B$1,AF$1,$A37),_休業日[休場日],_休業日[名称],"XXX",0,1)&lt;&gt;"XXX"),"",SUMIFS(_SBI[受渡金額/決済損益],_SBI[決済日],DATE(デイトレ集計2023!$B$1,デイトレ集計2023!AF$1,デイトレ集計2023!$A37),_SBI[取引],"信用返済*"))</f>
        <v>0</v>
      </c>
      <c r="AG37" s="18"/>
      <c r="AH37" s="26"/>
      <c r="AI37" s="23">
        <f ca="1">IF(OR(MONTH(DATE($B$1,AI$1,$A37))&lt;&gt;AI$1,_xlfn.XLOOKUP(DATE($B$1,AI$1,$A37),_syukujitsu[国民の祝日・休日月日],_syukujitsu[国民の祝日・休日名称],"XXX",0,1)&lt;&gt;"XXX",WEEKDAY(DATE($B$1,AI$1,$A37),2)&gt;5,_xlfn.XLOOKUP(DATE($B$1,AI$1,$A37),_休業日[休場日],_休業日[名称],"XXX",0,1)&lt;&gt;"XXX"),"",SUMIFS(_SBI[受渡金額/決済損益],_SBI[決済日],DATE(デイトレ集計2023!$B$1,デイトレ集計2023!AI$1,デイトレ集計2023!$A37),_SBI[取引],"信用返済*"))</f>
        <v>0</v>
      </c>
      <c r="AJ37" s="18"/>
      <c r="AK37" s="26"/>
      <c r="AL37" s="26">
        <f ca="1">IF(OR(MONTH(DATE($B$1,AL$1,$A37))&lt;&gt;AL$1,_xlfn.XLOOKUP(DATE($B$1,AL$1,$A37),_syukujitsu[国民の祝日・休日月日],_syukujitsu[国民の祝日・休日名称],"XXX",0,1)&lt;&gt;"XXX",WEEKDAY(DATE($B$1,AL$1,$A37),2)&gt;5,_xlfn.XLOOKUP(DATE($B$1,AL$1,$A37),_休業日[休場日],_休業日[名称],"XXX",0,1)&lt;&gt;"XXX"),"",SUMIFS(_SBI[受渡金額/決済損益],_SBI[決済日],DATE(デイトレ集計2023!$B$1,デイトレ集計2023!AL$1,デイトレ集計2023!$A37),_SBI[取引],"信用返済*"))</f>
        <v>0</v>
      </c>
      <c r="AN37" s="22">
        <f t="shared" ca="1" si="20"/>
        <v>2150000</v>
      </c>
      <c r="AO37" s="22">
        <f t="shared" ca="1" si="21"/>
        <v>2150000</v>
      </c>
      <c r="AP37" s="22">
        <f t="shared" ca="1" si="22"/>
        <v>2150000</v>
      </c>
      <c r="AQ37" s="22">
        <f t="shared" ca="1" si="23"/>
        <v>2150000</v>
      </c>
      <c r="AR37" s="22">
        <f t="shared" ca="1" si="24"/>
        <v>2150000</v>
      </c>
      <c r="AS37" s="22">
        <f t="shared" ca="1" si="25"/>
        <v>2150000</v>
      </c>
      <c r="AT37" s="22">
        <f t="shared" ca="1" si="26"/>
        <v>2150000</v>
      </c>
      <c r="AU37" s="22">
        <f t="shared" ca="1" si="32"/>
        <v>2150000</v>
      </c>
      <c r="AV37" s="22">
        <f t="shared" ca="1" si="27"/>
        <v>2150000</v>
      </c>
      <c r="AW37" s="22">
        <f t="shared" ca="1" si="28"/>
        <v>2150000</v>
      </c>
      <c r="AX37" s="22">
        <f t="shared" ca="1" si="29"/>
        <v>2150000</v>
      </c>
      <c r="AY37" s="22">
        <f t="shared" ca="1" si="30"/>
        <v>2150000</v>
      </c>
      <c r="BA37" s="22">
        <f t="shared" ca="1" si="43"/>
        <v>2150000</v>
      </c>
      <c r="BB37" s="22">
        <f t="shared" ca="1" si="33"/>
        <v>0</v>
      </c>
      <c r="BC37" s="22">
        <f t="shared" ca="1" si="34"/>
        <v>0</v>
      </c>
      <c r="BD37" s="22">
        <f t="shared" ca="1" si="35"/>
        <v>0</v>
      </c>
      <c r="BE37" s="22">
        <f t="shared" ca="1" si="36"/>
        <v>0</v>
      </c>
      <c r="BF37" s="22">
        <f t="shared" ca="1" si="37"/>
        <v>0</v>
      </c>
      <c r="BG37" s="22">
        <f t="shared" ca="1" si="38"/>
        <v>0</v>
      </c>
      <c r="BH37" s="22">
        <f t="shared" ca="1" si="39"/>
        <v>0</v>
      </c>
      <c r="BI37" s="22">
        <f t="shared" ca="1" si="40"/>
        <v>0</v>
      </c>
      <c r="BJ37" s="22">
        <f t="shared" ca="1" si="41"/>
        <v>0</v>
      </c>
      <c r="BK37" s="22">
        <f t="shared" ca="1" si="42"/>
        <v>0</v>
      </c>
      <c r="BL37" s="22">
        <f t="shared" ca="1" si="31"/>
        <v>0</v>
      </c>
      <c r="BN37" s="22" t="str" cm="1">
        <f t="array" aca="1" ref="BN37" ca="1">IF(INDEX($A$1:$AL$48,ROW(),BN$16)&gt;0,INDEX($A$1:$AL$48,ROW(),BN$16),"")</f>
        <v/>
      </c>
      <c r="BO37" s="22" t="str" cm="1">
        <f t="array" aca="1" ref="BO37" ca="1">IF(INDEX($A$1:$AL$48,ROW(),BO$16)&gt;0,INDEX($A$1:$AL$48,ROW(),BO$16),"")</f>
        <v/>
      </c>
      <c r="BP37" s="22" t="str" cm="1">
        <f t="array" aca="1" ref="BP37" ca="1">IF(INDEX($A$1:$AL$48,ROW(),BP$16)&gt;0,INDEX($A$1:$AL$48,ROW(),BP$16),"")</f>
        <v/>
      </c>
      <c r="BQ37" s="22" t="str" cm="1">
        <f t="array" aca="1" ref="BQ37" ca="1">IF(INDEX($A$1:$AL$48,ROW(),BQ$16)&gt;0,INDEX($A$1:$AL$48,ROW(),BQ$16),"")</f>
        <v/>
      </c>
      <c r="BR37" s="22" t="str" cm="1">
        <f t="array" aca="1" ref="BR37" ca="1">IF(INDEX($A$1:$AL$48,ROW(),BR$16)&gt;0,INDEX($A$1:$AL$48,ROW(),BR$16),"")</f>
        <v/>
      </c>
      <c r="BS37" s="22" t="str" cm="1">
        <f t="array" aca="1" ref="BS37" ca="1">IF(INDEX($A$1:$AL$48,ROW(),BS$16)&gt;0,INDEX($A$1:$AL$48,ROW(),BS$16),"")</f>
        <v/>
      </c>
      <c r="BT37" s="22" t="str" cm="1">
        <f t="array" aca="1" ref="BT37" ca="1">IF(INDEX($A$1:$AL$48,ROW(),BT$16)&gt;0,INDEX($A$1:$AL$48,ROW(),BT$16),"")</f>
        <v/>
      </c>
      <c r="BU37" s="22" t="str" cm="1">
        <f t="array" aca="1" ref="BU37" ca="1">IF(INDEX($A$1:$AL$48,ROW(),BU$16)&gt;0,INDEX($A$1:$AL$48,ROW(),BU$16),"")</f>
        <v/>
      </c>
      <c r="BV37" s="22" t="str" cm="1">
        <f t="array" aca="1" ref="BV37" ca="1">IF(INDEX($A$1:$AL$48,ROW(),BV$16)&gt;0,INDEX($A$1:$AL$48,ROW(),BV$16),"")</f>
        <v/>
      </c>
      <c r="BW37" s="22" t="str" cm="1">
        <f t="array" aca="1" ref="BW37" ca="1">IF(INDEX($A$1:$AL$48,ROW(),BW$16)&gt;0,INDEX($A$1:$AL$48,ROW(),BW$16),"")</f>
        <v/>
      </c>
      <c r="BX37" s="22" t="str" cm="1">
        <f t="array" aca="1" ref="BX37" ca="1">IF(INDEX($A$1:$AL$48,ROW(),BX$16)&gt;0,INDEX($A$1:$AL$48,ROW(),BX$16),"")</f>
        <v/>
      </c>
      <c r="BY37" s="22" t="str" cm="1">
        <f t="array" aca="1" ref="BY37" ca="1">IF(INDEX($A$1:$AL$48,ROW(),BY$16)&gt;0,INDEX($A$1:$AL$48,ROW(),BY$16),"")</f>
        <v/>
      </c>
      <c r="CA37" s="22" t="str" cm="1">
        <f t="array" aca="1" ref="CA37" ca="1">IF(INDEX($A$1:$AL$48,ROW(),CA$16)&lt;0,INDEX($A$1:$AL$48,ROW(),CA$16),"")</f>
        <v/>
      </c>
      <c r="CB37" s="22" t="str" cm="1">
        <f t="array" aca="1" ref="CB37" ca="1">IF(INDEX($A$1:$AL$48,ROW(),CB$16)&lt;0,INDEX($A$1:$AL$48,ROW(),CB$16),"")</f>
        <v/>
      </c>
      <c r="CC37" s="22" t="str" cm="1">
        <f t="array" aca="1" ref="CC37" ca="1">IF(INDEX($A$1:$AL$48,ROW(),CC$16)&lt;0,INDEX($A$1:$AL$48,ROW(),CC$16),"")</f>
        <v/>
      </c>
      <c r="CD37" s="22" t="str" cm="1">
        <f t="array" aca="1" ref="CD37" ca="1">IF(INDEX($A$1:$AL$48,ROW(),CD$16)&lt;0,INDEX($A$1:$AL$48,ROW(),CD$16),"")</f>
        <v/>
      </c>
      <c r="CE37" s="22" t="str" cm="1">
        <f t="array" aca="1" ref="CE37" ca="1">IF(INDEX($A$1:$AL$48,ROW(),CE$16)&lt;0,INDEX($A$1:$AL$48,ROW(),CE$16),"")</f>
        <v/>
      </c>
      <c r="CF37" s="22" t="str" cm="1">
        <f t="array" aca="1" ref="CF37" ca="1">IF(INDEX($A$1:$AL$48,ROW(),CF$16)&lt;0,INDEX($A$1:$AL$48,ROW(),CF$16),"")</f>
        <v/>
      </c>
      <c r="CG37" s="22" t="str" cm="1">
        <f t="array" aca="1" ref="CG37" ca="1">IF(INDEX($A$1:$AL$48,ROW(),CG$16)&lt;0,INDEX($A$1:$AL$48,ROW(),CG$16),"")</f>
        <v/>
      </c>
      <c r="CH37" s="22" t="str" cm="1">
        <f t="array" aca="1" ref="CH37" ca="1">IF(INDEX($A$1:$AL$48,ROW(),CH$16)&lt;0,INDEX($A$1:$AL$48,ROW(),CH$16),"")</f>
        <v/>
      </c>
      <c r="CI37" s="22" t="str" cm="1">
        <f t="array" aca="1" ref="CI37" ca="1">IF(INDEX($A$1:$AL$48,ROW(),CI$16)&lt;0,INDEX($A$1:$AL$48,ROW(),CI$16),"")</f>
        <v/>
      </c>
      <c r="CJ37" s="22" t="str" cm="1">
        <f t="array" aca="1" ref="CJ37" ca="1">IF(INDEX($A$1:$AL$48,ROW(),CJ$16)&lt;0,INDEX($A$1:$AL$48,ROW(),CJ$16),"")</f>
        <v/>
      </c>
      <c r="CK37" s="22" t="str" cm="1">
        <f t="array" aca="1" ref="CK37" ca="1">IF(INDEX($A$1:$AL$48,ROW(),CK$16)&lt;0,INDEX($A$1:$AL$48,ROW(),CK$16),"")</f>
        <v/>
      </c>
      <c r="CL37" s="22" t="str" cm="1">
        <f t="array" aca="1" ref="CL37" ca="1">IF(INDEX($A$1:$AL$48,ROW(),CL$16)&lt;0,INDEX($A$1:$AL$48,ROW(),CL$16),"")</f>
        <v/>
      </c>
    </row>
    <row r="38" spans="1:90" s="2" customFormat="1" ht="15.75" x14ac:dyDescent="0.4">
      <c r="A38" s="5">
        <v>21</v>
      </c>
      <c r="B38" s="17">
        <f t="shared" ca="1" si="17"/>
        <v>0</v>
      </c>
      <c r="C38" s="18"/>
      <c r="D38" s="26"/>
      <c r="E38" s="23" t="str">
        <f ca="1">IF(OR(MONTH(DATE($B$1,E$1,$A38))&lt;&gt;E$1,_xlfn.XLOOKUP(DATE($B$1,E$1,$A38),_syukujitsu[国民の祝日・休日月日],_syukujitsu[国民の祝日・休日名称],"XXX",0,1)&lt;&gt;"XXX",WEEKDAY(DATE($B$1,E$1,$A38),2)&gt;5,_xlfn.XLOOKUP(DATE($B$1,E$1,$A38),_休業日[休場日],_休業日[名称],"XXX",0,1)&lt;&gt;"XXX"),"",SUMIFS(_SBI[受渡金額/決済損益],_SBI[決済日],DATE(デイトレ集計2023!$B$1,デイトレ集計2023!E$1,デイトレ集計2023!$A38),_SBI[取引],"信用返済*"))</f>
        <v/>
      </c>
      <c r="F38" s="18"/>
      <c r="G38" s="26"/>
      <c r="H38" s="23">
        <f ca="1">IF(OR(MONTH(DATE($B$1,H$1,$A38))&lt;&gt;H$1,_xlfn.XLOOKUP(DATE($B$1,H$1,$A38),_syukujitsu[国民の祝日・休日月日],_syukujitsu[国民の祝日・休日名称],"XXX",0,1)&lt;&gt;"XXX",WEEKDAY(DATE($B$1,H$1,$A38),2)&gt;5,_xlfn.XLOOKUP(DATE($B$1,H$1,$A38),_休業日[休場日],_休業日[名称],"XXX",0,1)&lt;&gt;"XXX"),"",SUMIFS(_SBI[受渡金額/決済損益],_SBI[決済日],DATE(デイトレ集計2023!$B$1,デイトレ集計2023!H$1,デイトレ集計2023!$A38),_SBI[取引],"信用返済*"))</f>
        <v>0</v>
      </c>
      <c r="I38" s="18"/>
      <c r="J38" s="26"/>
      <c r="K38" s="23" t="str">
        <f ca="1">IF(OR(MONTH(DATE($B$1,K$1,$A38))&lt;&gt;K$1,_xlfn.XLOOKUP(DATE($B$1,K$1,$A38),_syukujitsu[国民の祝日・休日月日],_syukujitsu[国民の祝日・休日名称],"XXX",0,1)&lt;&gt;"XXX",WEEKDAY(DATE($B$1,K$1,$A38),2)&gt;5,_xlfn.XLOOKUP(DATE($B$1,K$1,$A38),_休業日[休場日],_休業日[名称],"XXX",0,1)&lt;&gt;"XXX"),"",SUMIFS(_SBI[受渡金額/決済損益],_SBI[決済日],DATE(デイトレ集計2023!$B$1,デイトレ集計2023!K$1,デイトレ集計2023!$A38),_SBI[取引],"信用返済*"))</f>
        <v/>
      </c>
      <c r="L38" s="18"/>
      <c r="M38" s="26"/>
      <c r="N38" s="23">
        <f ca="1">IF(OR(MONTH(DATE($B$1,N$1,$A38))&lt;&gt;N$1,_xlfn.XLOOKUP(DATE($B$1,N$1,$A38),_syukujitsu[国民の祝日・休日月日],_syukujitsu[国民の祝日・休日名称],"XXX",0,1)&lt;&gt;"XXX",WEEKDAY(DATE($B$1,N$1,$A38),2)&gt;5,_xlfn.XLOOKUP(DATE($B$1,N$1,$A38),_休業日[休場日],_休業日[名称],"XXX",0,1)&lt;&gt;"XXX"),"",SUMIFS(_SBI[受渡金額/決済損益],_SBI[決済日],DATE(デイトレ集計2023!$B$1,デイトレ集計2023!N$1,デイトレ集計2023!$A38),_SBI[取引],"信用返済*"))</f>
        <v>0</v>
      </c>
      <c r="O38" s="18"/>
      <c r="P38" s="26"/>
      <c r="Q38" s="23" t="str">
        <f ca="1">IF(OR(MONTH(DATE($B$1,Q$1,$A38))&lt;&gt;Q$1,_xlfn.XLOOKUP(DATE($B$1,Q$1,$A38),_syukujitsu[国民の祝日・休日月日],_syukujitsu[国民の祝日・休日名称],"XXX",0,1)&lt;&gt;"XXX",WEEKDAY(DATE($B$1,Q$1,$A38),2)&gt;5,_xlfn.XLOOKUP(DATE($B$1,Q$1,$A38),_休業日[休場日],_休業日[名称],"XXX",0,1)&lt;&gt;"XXX"),"",SUMIFS(_SBI[受渡金額/決済損益],_SBI[決済日],DATE(デイトレ集計2023!$B$1,デイトレ集計2023!Q$1,デイトレ集計2023!$A38),_SBI[取引],"信用返済*"))</f>
        <v/>
      </c>
      <c r="R38" s="18"/>
      <c r="S38" s="26"/>
      <c r="T38" s="23">
        <f ca="1">IF(OR(MONTH(DATE($B$1,T$1,$A38))&lt;&gt;T$1,_xlfn.XLOOKUP(DATE($B$1,T$1,$A38),_syukujitsu[国民の祝日・休日月日],_syukujitsu[国民の祝日・休日名称],"XXX",0,1)&lt;&gt;"XXX",WEEKDAY(DATE($B$1,T$1,$A38),2)&gt;5,_xlfn.XLOOKUP(DATE($B$1,T$1,$A38),_休業日[休場日],_休業日[名称],"XXX",0,1)&lt;&gt;"XXX"),"",SUMIFS(_SBI[受渡金額/決済損益],_SBI[決済日],DATE(デイトレ集計2023!$B$1,デイトレ集計2023!T$1,デイトレ集計2023!$A38),_SBI[取引],"信用返済*"))</f>
        <v>0</v>
      </c>
      <c r="U38" s="18"/>
      <c r="V38" s="26"/>
      <c r="W38" s="23">
        <f ca="1">IF(OR(MONTH(DATE($B$1,W$1,$A38))&lt;&gt;W$1,_xlfn.XLOOKUP(DATE($B$1,W$1,$A38),_syukujitsu[国民の祝日・休日月日],_syukujitsu[国民の祝日・休日名称],"XXX",0,1)&lt;&gt;"XXX",WEEKDAY(DATE($B$1,W$1,$A38),2)&gt;5,_xlfn.XLOOKUP(DATE($B$1,W$1,$A38),_休業日[休場日],_休業日[名称],"XXX",0,1)&lt;&gt;"XXX"),"",SUMIFS(_SBI[受渡金額/決済損益],_SBI[決済日],DATE(デイトレ集計2023!$B$1,デイトレ集計2023!W$1,デイトレ集計2023!$A38),_SBI[取引],"信用返済*"))</f>
        <v>0</v>
      </c>
      <c r="X38" s="18"/>
      <c r="Y38" s="26"/>
      <c r="Z38" s="23">
        <f ca="1">IF(OR(MONTH(DATE($B$1,Z$1,$A38))&lt;&gt;Z$1,_xlfn.XLOOKUP(DATE($B$1,Z$1,$A38),_syukujitsu[国民の祝日・休日月日],_syukujitsu[国民の祝日・休日名称],"XXX",0,1)&lt;&gt;"XXX",WEEKDAY(DATE($B$1,Z$1,$A38),2)&gt;5,_xlfn.XLOOKUP(DATE($B$1,Z$1,$A38),_休業日[休場日],_休業日[名称],"XXX",0,1)&lt;&gt;"XXX"),"",SUMIFS(_SBI[受渡金額/決済損益],_SBI[決済日],DATE(デイトレ集計2023!$B$1,デイトレ集計2023!Z$1,デイトレ集計2023!$A38),_SBI[取引],"信用返済*"))</f>
        <v>0</v>
      </c>
      <c r="AA38" s="18"/>
      <c r="AB38" s="26"/>
      <c r="AC38" s="23">
        <f ca="1">IF(OR(MONTH(DATE($B$1,AC$1,$A38))&lt;&gt;AC$1,_xlfn.XLOOKUP(DATE($B$1,AC$1,$A38),_syukujitsu[国民の祝日・休日月日],_syukujitsu[国民の祝日・休日名称],"XXX",0,1)&lt;&gt;"XXX",WEEKDAY(DATE($B$1,AC$1,$A38),2)&gt;5,_xlfn.XLOOKUP(DATE($B$1,AC$1,$A38),_休業日[休場日],_休業日[名称],"XXX",0,1)&lt;&gt;"XXX"),"",SUMIFS(_SBI[受渡金額/決済損益],_SBI[決済日],DATE(デイトレ集計2023!$B$1,デイトレ集計2023!AC$1,デイトレ集計2023!$A38),_SBI[取引],"信用返済*"))</f>
        <v>0</v>
      </c>
      <c r="AD38" s="18"/>
      <c r="AE38" s="26"/>
      <c r="AF38" s="23" t="str">
        <f ca="1">IF(OR(MONTH(DATE($B$1,AF$1,$A38))&lt;&gt;AF$1,_xlfn.XLOOKUP(DATE($B$1,AF$1,$A38),_syukujitsu[国民の祝日・休日月日],_syukujitsu[国民の祝日・休日名称],"XXX",0,1)&lt;&gt;"XXX",WEEKDAY(DATE($B$1,AF$1,$A38),2)&gt;5,_xlfn.XLOOKUP(DATE($B$1,AF$1,$A38),_休業日[休場日],_休業日[名称],"XXX",0,1)&lt;&gt;"XXX"),"",SUMIFS(_SBI[受渡金額/決済損益],_SBI[決済日],DATE(デイトレ集計2023!$B$1,デイトレ集計2023!AF$1,デイトレ集計2023!$A38),_SBI[取引],"信用返済*"))</f>
        <v/>
      </c>
      <c r="AG38" s="18"/>
      <c r="AH38" s="26"/>
      <c r="AI38" s="23">
        <f ca="1">IF(OR(MONTH(DATE($B$1,AI$1,$A38))&lt;&gt;AI$1,_xlfn.XLOOKUP(DATE($B$1,AI$1,$A38),_syukujitsu[国民の祝日・休日月日],_syukujitsu[国民の祝日・休日名称],"XXX",0,1)&lt;&gt;"XXX",WEEKDAY(DATE($B$1,AI$1,$A38),2)&gt;5,_xlfn.XLOOKUP(DATE($B$1,AI$1,$A38),_休業日[休場日],_休業日[名称],"XXX",0,1)&lt;&gt;"XXX"),"",SUMIFS(_SBI[受渡金額/決済損益],_SBI[決済日],DATE(デイトレ集計2023!$B$1,デイトレ集計2023!AI$1,デイトレ集計2023!$A38),_SBI[取引],"信用返済*"))</f>
        <v>0</v>
      </c>
      <c r="AJ38" s="18"/>
      <c r="AK38" s="26"/>
      <c r="AL38" s="26">
        <f ca="1">IF(OR(MONTH(DATE($B$1,AL$1,$A38))&lt;&gt;AL$1,_xlfn.XLOOKUP(DATE($B$1,AL$1,$A38),_syukujitsu[国民の祝日・休日月日],_syukujitsu[国民の祝日・休日名称],"XXX",0,1)&lt;&gt;"XXX",WEEKDAY(DATE($B$1,AL$1,$A38),2)&gt;5,_xlfn.XLOOKUP(DATE($B$1,AL$1,$A38),_休業日[休場日],_休業日[名称],"XXX",0,1)&lt;&gt;"XXX"),"",SUMIFS(_SBI[受渡金額/決済損益],_SBI[決済日],DATE(デイトレ集計2023!$B$1,デイトレ集計2023!AL$1,デイトレ集計2023!$A38),_SBI[取引],"信用返済*"))</f>
        <v>0</v>
      </c>
      <c r="AN38" s="22">
        <f t="shared" ca="1" si="20"/>
        <v>2150000</v>
      </c>
      <c r="AO38" s="22">
        <f t="shared" ca="1" si="21"/>
        <v>2150000</v>
      </c>
      <c r="AP38" s="22">
        <f t="shared" ca="1" si="22"/>
        <v>2150000</v>
      </c>
      <c r="AQ38" s="22">
        <f t="shared" ca="1" si="23"/>
        <v>2150000</v>
      </c>
      <c r="AR38" s="22">
        <f t="shared" ca="1" si="24"/>
        <v>2150000</v>
      </c>
      <c r="AS38" s="22">
        <f t="shared" ca="1" si="25"/>
        <v>2150000</v>
      </c>
      <c r="AT38" s="22">
        <f t="shared" ca="1" si="26"/>
        <v>2150000</v>
      </c>
      <c r="AU38" s="22">
        <f t="shared" ca="1" si="32"/>
        <v>2150000</v>
      </c>
      <c r="AV38" s="22">
        <f t="shared" ca="1" si="27"/>
        <v>2150000</v>
      </c>
      <c r="AW38" s="22">
        <f t="shared" ca="1" si="28"/>
        <v>2150000</v>
      </c>
      <c r="AX38" s="22">
        <f t="shared" ca="1" si="29"/>
        <v>2150000</v>
      </c>
      <c r="AY38" s="22">
        <f t="shared" ca="1" si="30"/>
        <v>2150000</v>
      </c>
      <c r="BA38" s="22">
        <f t="shared" ca="1" si="43"/>
        <v>2150000</v>
      </c>
      <c r="BB38" s="22">
        <f t="shared" ca="1" si="33"/>
        <v>0</v>
      </c>
      <c r="BC38" s="22">
        <f t="shared" ca="1" si="34"/>
        <v>0</v>
      </c>
      <c r="BD38" s="22">
        <f t="shared" ca="1" si="35"/>
        <v>0</v>
      </c>
      <c r="BE38" s="22">
        <f t="shared" ca="1" si="36"/>
        <v>0</v>
      </c>
      <c r="BF38" s="22">
        <f t="shared" ca="1" si="37"/>
        <v>0</v>
      </c>
      <c r="BG38" s="22">
        <f t="shared" ca="1" si="38"/>
        <v>0</v>
      </c>
      <c r="BH38" s="22">
        <f t="shared" ca="1" si="39"/>
        <v>0</v>
      </c>
      <c r="BI38" s="22">
        <f t="shared" ca="1" si="40"/>
        <v>0</v>
      </c>
      <c r="BJ38" s="22">
        <f t="shared" ca="1" si="41"/>
        <v>0</v>
      </c>
      <c r="BK38" s="22">
        <f t="shared" ca="1" si="42"/>
        <v>0</v>
      </c>
      <c r="BL38" s="22">
        <f t="shared" ca="1" si="31"/>
        <v>0</v>
      </c>
      <c r="BN38" s="22" t="str" cm="1">
        <f t="array" aca="1" ref="BN38" ca="1">IF(INDEX($A$1:$AL$48,ROW(),BN$16)&gt;0,INDEX($A$1:$AL$48,ROW(),BN$16),"")</f>
        <v/>
      </c>
      <c r="BO38" s="22" t="str" cm="1">
        <f t="array" aca="1" ref="BO38" ca="1">IF(INDEX($A$1:$AL$48,ROW(),BO$16)&gt;0,INDEX($A$1:$AL$48,ROW(),BO$16),"")</f>
        <v/>
      </c>
      <c r="BP38" s="22" t="str" cm="1">
        <f t="array" aca="1" ref="BP38" ca="1">IF(INDEX($A$1:$AL$48,ROW(),BP$16)&gt;0,INDEX($A$1:$AL$48,ROW(),BP$16),"")</f>
        <v/>
      </c>
      <c r="BQ38" s="22" t="str" cm="1">
        <f t="array" aca="1" ref="BQ38" ca="1">IF(INDEX($A$1:$AL$48,ROW(),BQ$16)&gt;0,INDEX($A$1:$AL$48,ROW(),BQ$16),"")</f>
        <v/>
      </c>
      <c r="BR38" s="22" t="str" cm="1">
        <f t="array" aca="1" ref="BR38" ca="1">IF(INDEX($A$1:$AL$48,ROW(),BR$16)&gt;0,INDEX($A$1:$AL$48,ROW(),BR$16),"")</f>
        <v/>
      </c>
      <c r="BS38" s="22" t="str" cm="1">
        <f t="array" aca="1" ref="BS38" ca="1">IF(INDEX($A$1:$AL$48,ROW(),BS$16)&gt;0,INDEX($A$1:$AL$48,ROW(),BS$16),"")</f>
        <v/>
      </c>
      <c r="BT38" s="22" t="str" cm="1">
        <f t="array" aca="1" ref="BT38" ca="1">IF(INDEX($A$1:$AL$48,ROW(),BT$16)&gt;0,INDEX($A$1:$AL$48,ROW(),BT$16),"")</f>
        <v/>
      </c>
      <c r="BU38" s="22" t="str" cm="1">
        <f t="array" aca="1" ref="BU38" ca="1">IF(INDEX($A$1:$AL$48,ROW(),BU$16)&gt;0,INDEX($A$1:$AL$48,ROW(),BU$16),"")</f>
        <v/>
      </c>
      <c r="BV38" s="22" t="str" cm="1">
        <f t="array" aca="1" ref="BV38" ca="1">IF(INDEX($A$1:$AL$48,ROW(),BV$16)&gt;0,INDEX($A$1:$AL$48,ROW(),BV$16),"")</f>
        <v/>
      </c>
      <c r="BW38" s="22" t="str" cm="1">
        <f t="array" aca="1" ref="BW38" ca="1">IF(INDEX($A$1:$AL$48,ROW(),BW$16)&gt;0,INDEX($A$1:$AL$48,ROW(),BW$16),"")</f>
        <v/>
      </c>
      <c r="BX38" s="22" t="str" cm="1">
        <f t="array" aca="1" ref="BX38" ca="1">IF(INDEX($A$1:$AL$48,ROW(),BX$16)&gt;0,INDEX($A$1:$AL$48,ROW(),BX$16),"")</f>
        <v/>
      </c>
      <c r="BY38" s="22" t="str" cm="1">
        <f t="array" aca="1" ref="BY38" ca="1">IF(INDEX($A$1:$AL$48,ROW(),BY$16)&gt;0,INDEX($A$1:$AL$48,ROW(),BY$16),"")</f>
        <v/>
      </c>
      <c r="CA38" s="22" t="str" cm="1">
        <f t="array" aca="1" ref="CA38" ca="1">IF(INDEX($A$1:$AL$48,ROW(),CA$16)&lt;0,INDEX($A$1:$AL$48,ROW(),CA$16),"")</f>
        <v/>
      </c>
      <c r="CB38" s="22" t="str" cm="1">
        <f t="array" aca="1" ref="CB38" ca="1">IF(INDEX($A$1:$AL$48,ROW(),CB$16)&lt;0,INDEX($A$1:$AL$48,ROW(),CB$16),"")</f>
        <v/>
      </c>
      <c r="CC38" s="22" t="str" cm="1">
        <f t="array" aca="1" ref="CC38" ca="1">IF(INDEX($A$1:$AL$48,ROW(),CC$16)&lt;0,INDEX($A$1:$AL$48,ROW(),CC$16),"")</f>
        <v/>
      </c>
      <c r="CD38" s="22" t="str" cm="1">
        <f t="array" aca="1" ref="CD38" ca="1">IF(INDEX($A$1:$AL$48,ROW(),CD$16)&lt;0,INDEX($A$1:$AL$48,ROW(),CD$16),"")</f>
        <v/>
      </c>
      <c r="CE38" s="22" t="str" cm="1">
        <f t="array" aca="1" ref="CE38" ca="1">IF(INDEX($A$1:$AL$48,ROW(),CE$16)&lt;0,INDEX($A$1:$AL$48,ROW(),CE$16),"")</f>
        <v/>
      </c>
      <c r="CF38" s="22" t="str" cm="1">
        <f t="array" aca="1" ref="CF38" ca="1">IF(INDEX($A$1:$AL$48,ROW(),CF$16)&lt;0,INDEX($A$1:$AL$48,ROW(),CF$16),"")</f>
        <v/>
      </c>
      <c r="CG38" s="22" t="str" cm="1">
        <f t="array" aca="1" ref="CG38" ca="1">IF(INDEX($A$1:$AL$48,ROW(),CG$16)&lt;0,INDEX($A$1:$AL$48,ROW(),CG$16),"")</f>
        <v/>
      </c>
      <c r="CH38" s="22" t="str" cm="1">
        <f t="array" aca="1" ref="CH38" ca="1">IF(INDEX($A$1:$AL$48,ROW(),CH$16)&lt;0,INDEX($A$1:$AL$48,ROW(),CH$16),"")</f>
        <v/>
      </c>
      <c r="CI38" s="22" t="str" cm="1">
        <f t="array" aca="1" ref="CI38" ca="1">IF(INDEX($A$1:$AL$48,ROW(),CI$16)&lt;0,INDEX($A$1:$AL$48,ROW(),CI$16),"")</f>
        <v/>
      </c>
      <c r="CJ38" s="22" t="str" cm="1">
        <f t="array" aca="1" ref="CJ38" ca="1">IF(INDEX($A$1:$AL$48,ROW(),CJ$16)&lt;0,INDEX($A$1:$AL$48,ROW(),CJ$16),"")</f>
        <v/>
      </c>
      <c r="CK38" s="22" t="str" cm="1">
        <f t="array" aca="1" ref="CK38" ca="1">IF(INDEX($A$1:$AL$48,ROW(),CK$16)&lt;0,INDEX($A$1:$AL$48,ROW(),CK$16),"")</f>
        <v/>
      </c>
      <c r="CL38" s="22" t="str" cm="1">
        <f t="array" aca="1" ref="CL38" ca="1">IF(INDEX($A$1:$AL$48,ROW(),CL$16)&lt;0,INDEX($A$1:$AL$48,ROW(),CL$16),"")</f>
        <v/>
      </c>
    </row>
    <row r="39" spans="1:90" s="2" customFormat="1" ht="15.75" x14ac:dyDescent="0.4">
      <c r="A39" s="5">
        <v>22</v>
      </c>
      <c r="B39" s="17">
        <f t="shared" ca="1" si="17"/>
        <v>0</v>
      </c>
      <c r="C39" s="18"/>
      <c r="D39" s="26"/>
      <c r="E39" s="23" t="str">
        <f ca="1">IF(OR(MONTH(DATE($B$1,E$1,$A39))&lt;&gt;E$1,_xlfn.XLOOKUP(DATE($B$1,E$1,$A39),_syukujitsu[国民の祝日・休日月日],_syukujitsu[国民の祝日・休日名称],"XXX",0,1)&lt;&gt;"XXX",WEEKDAY(DATE($B$1,E$1,$A39),2)&gt;5,_xlfn.XLOOKUP(DATE($B$1,E$1,$A39),_休業日[休場日],_休業日[名称],"XXX",0,1)&lt;&gt;"XXX"),"",SUMIFS(_SBI[受渡金額/決済損益],_SBI[決済日],DATE(デイトレ集計2023!$B$1,デイトレ集計2023!E$1,デイトレ集計2023!$A39),_SBI[取引],"信用返済*"))</f>
        <v/>
      </c>
      <c r="F39" s="18"/>
      <c r="G39" s="26"/>
      <c r="H39" s="23">
        <f ca="1">IF(OR(MONTH(DATE($B$1,H$1,$A39))&lt;&gt;H$1,_xlfn.XLOOKUP(DATE($B$1,H$1,$A39),_syukujitsu[国民の祝日・休日月日],_syukujitsu[国民の祝日・休日名称],"XXX",0,1)&lt;&gt;"XXX",WEEKDAY(DATE($B$1,H$1,$A39),2)&gt;5,_xlfn.XLOOKUP(DATE($B$1,H$1,$A39),_休業日[休場日],_休業日[名称],"XXX",0,1)&lt;&gt;"XXX"),"",SUMIFS(_SBI[受渡金額/決済損益],_SBI[決済日],DATE(デイトレ集計2023!$B$1,デイトレ集計2023!H$1,デイトレ集計2023!$A39),_SBI[取引],"信用返済*"))</f>
        <v>0</v>
      </c>
      <c r="I39" s="18"/>
      <c r="J39" s="26"/>
      <c r="K39" s="23">
        <f ca="1">IF(OR(MONTH(DATE($B$1,K$1,$A39))&lt;&gt;K$1,_xlfn.XLOOKUP(DATE($B$1,K$1,$A39),_syukujitsu[国民の祝日・休日月日],_syukujitsu[国民の祝日・休日名称],"XXX",0,1)&lt;&gt;"XXX",WEEKDAY(DATE($B$1,K$1,$A39),2)&gt;5,_xlfn.XLOOKUP(DATE($B$1,K$1,$A39),_休業日[休場日],_休業日[名称],"XXX",0,1)&lt;&gt;"XXX"),"",SUMIFS(_SBI[受渡金額/決済損益],_SBI[決済日],DATE(デイトレ集計2023!$B$1,デイトレ集計2023!K$1,デイトレ集計2023!$A39),_SBI[取引],"信用返済*"))</f>
        <v>0</v>
      </c>
      <c r="L39" s="18"/>
      <c r="M39" s="26"/>
      <c r="N39" s="23" t="str">
        <f ca="1">IF(OR(MONTH(DATE($B$1,N$1,$A39))&lt;&gt;N$1,_xlfn.XLOOKUP(DATE($B$1,N$1,$A39),_syukujitsu[国民の祝日・休日月日],_syukujitsu[国民の祝日・休日名称],"XXX",0,1)&lt;&gt;"XXX",WEEKDAY(DATE($B$1,N$1,$A39),2)&gt;5,_xlfn.XLOOKUP(DATE($B$1,N$1,$A39),_休業日[休場日],_休業日[名称],"XXX",0,1)&lt;&gt;"XXX"),"",SUMIFS(_SBI[受渡金額/決済損益],_SBI[決済日],DATE(デイトレ集計2023!$B$1,デイトレ集計2023!N$1,デイトレ集計2023!$A39),_SBI[取引],"信用返済*"))</f>
        <v/>
      </c>
      <c r="O39" s="18"/>
      <c r="P39" s="26"/>
      <c r="Q39" s="23">
        <f ca="1">IF(OR(MONTH(DATE($B$1,Q$1,$A39))&lt;&gt;Q$1,_xlfn.XLOOKUP(DATE($B$1,Q$1,$A39),_syukujitsu[国民の祝日・休日月日],_syukujitsu[国民の祝日・休日名称],"XXX",0,1)&lt;&gt;"XXX",WEEKDAY(DATE($B$1,Q$1,$A39),2)&gt;5,_xlfn.XLOOKUP(DATE($B$1,Q$1,$A39),_休業日[休場日],_休業日[名称],"XXX",0,1)&lt;&gt;"XXX"),"",SUMIFS(_SBI[受渡金額/決済損益],_SBI[決済日],DATE(デイトレ集計2023!$B$1,デイトレ集計2023!Q$1,デイトレ集計2023!$A39),_SBI[取引],"信用返済*"))</f>
        <v>0</v>
      </c>
      <c r="R39" s="18"/>
      <c r="S39" s="26"/>
      <c r="T39" s="23">
        <f ca="1">IF(OR(MONTH(DATE($B$1,T$1,$A39))&lt;&gt;T$1,_xlfn.XLOOKUP(DATE($B$1,T$1,$A39),_syukujitsu[国民の祝日・休日月日],_syukujitsu[国民の祝日・休日名称],"XXX",0,1)&lt;&gt;"XXX",WEEKDAY(DATE($B$1,T$1,$A39),2)&gt;5,_xlfn.XLOOKUP(DATE($B$1,T$1,$A39),_休業日[休場日],_休業日[名称],"XXX",0,1)&lt;&gt;"XXX"),"",SUMIFS(_SBI[受渡金額/決済損益],_SBI[決済日],DATE(デイトレ集計2023!$B$1,デイトレ集計2023!T$1,デイトレ集計2023!$A39),_SBI[取引],"信用返済*"))</f>
        <v>0</v>
      </c>
      <c r="U39" s="18"/>
      <c r="V39" s="26"/>
      <c r="W39" s="23" t="str">
        <f ca="1">IF(OR(MONTH(DATE($B$1,W$1,$A39))&lt;&gt;W$1,_xlfn.XLOOKUP(DATE($B$1,W$1,$A39),_syukujitsu[国民の祝日・休日月日],_syukujitsu[国民の祝日・休日名称],"XXX",0,1)&lt;&gt;"XXX",WEEKDAY(DATE($B$1,W$1,$A39),2)&gt;5,_xlfn.XLOOKUP(DATE($B$1,W$1,$A39),_休業日[休場日],_休業日[名称],"XXX",0,1)&lt;&gt;"XXX"),"",SUMIFS(_SBI[受渡金額/決済損益],_SBI[決済日],DATE(デイトレ集計2023!$B$1,デイトレ集計2023!W$1,デイトレ集計2023!$A39),_SBI[取引],"信用返済*"))</f>
        <v/>
      </c>
      <c r="X39" s="18"/>
      <c r="Y39" s="26"/>
      <c r="Z39" s="23">
        <f ca="1">IF(OR(MONTH(DATE($B$1,Z$1,$A39))&lt;&gt;Z$1,_xlfn.XLOOKUP(DATE($B$1,Z$1,$A39),_syukujitsu[国民の祝日・休日月日],_syukujitsu[国民の祝日・休日名称],"XXX",0,1)&lt;&gt;"XXX",WEEKDAY(DATE($B$1,Z$1,$A39),2)&gt;5,_xlfn.XLOOKUP(DATE($B$1,Z$1,$A39),_休業日[休場日],_休業日[名称],"XXX",0,1)&lt;&gt;"XXX"),"",SUMIFS(_SBI[受渡金額/決済損益],_SBI[決済日],DATE(デイトレ集計2023!$B$1,デイトレ集計2023!Z$1,デイトレ集計2023!$A39),_SBI[取引],"信用返済*"))</f>
        <v>0</v>
      </c>
      <c r="AA39" s="18"/>
      <c r="AB39" s="26"/>
      <c r="AC39" s="23">
        <f ca="1">IF(OR(MONTH(DATE($B$1,AC$1,$A39))&lt;&gt;AC$1,_xlfn.XLOOKUP(DATE($B$1,AC$1,$A39),_syukujitsu[国民の祝日・休日月日],_syukujitsu[国民の祝日・休日名称],"XXX",0,1)&lt;&gt;"XXX",WEEKDAY(DATE($B$1,AC$1,$A39),2)&gt;5,_xlfn.XLOOKUP(DATE($B$1,AC$1,$A39),_休業日[休場日],_休業日[名称],"XXX",0,1)&lt;&gt;"XXX"),"",SUMIFS(_SBI[受渡金額/決済損益],_SBI[決済日],DATE(デイトレ集計2023!$B$1,デイトレ集計2023!AC$1,デイトレ集計2023!$A39),_SBI[取引],"信用返済*"))</f>
        <v>0</v>
      </c>
      <c r="AD39" s="18"/>
      <c r="AE39" s="26"/>
      <c r="AF39" s="23" t="str">
        <f ca="1">IF(OR(MONTH(DATE($B$1,AF$1,$A39))&lt;&gt;AF$1,_xlfn.XLOOKUP(DATE($B$1,AF$1,$A39),_syukujitsu[国民の祝日・休日月日],_syukujitsu[国民の祝日・休日名称],"XXX",0,1)&lt;&gt;"XXX",WEEKDAY(DATE($B$1,AF$1,$A39),2)&gt;5,_xlfn.XLOOKUP(DATE($B$1,AF$1,$A39),_休業日[休場日],_休業日[名称],"XXX",0,1)&lt;&gt;"XXX"),"",SUMIFS(_SBI[受渡金額/決済損益],_SBI[決済日],DATE(デイトレ集計2023!$B$1,デイトレ集計2023!AF$1,デイトレ集計2023!$A39),_SBI[取引],"信用返済*"))</f>
        <v/>
      </c>
      <c r="AG39" s="18"/>
      <c r="AH39" s="26"/>
      <c r="AI39" s="23">
        <f ca="1">IF(OR(MONTH(DATE($B$1,AI$1,$A39))&lt;&gt;AI$1,_xlfn.XLOOKUP(DATE($B$1,AI$1,$A39),_syukujitsu[国民の祝日・休日月日],_syukujitsu[国民の祝日・休日名称],"XXX",0,1)&lt;&gt;"XXX",WEEKDAY(DATE($B$1,AI$1,$A39),2)&gt;5,_xlfn.XLOOKUP(DATE($B$1,AI$1,$A39),_休業日[休場日],_休業日[名称],"XXX",0,1)&lt;&gt;"XXX"),"",SUMIFS(_SBI[受渡金額/決済損益],_SBI[決済日],DATE(デイトレ集計2023!$B$1,デイトレ集計2023!AI$1,デイトレ集計2023!$A39),_SBI[取引],"信用返済*"))</f>
        <v>0</v>
      </c>
      <c r="AJ39" s="18"/>
      <c r="AK39" s="26"/>
      <c r="AL39" s="26">
        <f ca="1">IF(OR(MONTH(DATE($B$1,AL$1,$A39))&lt;&gt;AL$1,_xlfn.XLOOKUP(DATE($B$1,AL$1,$A39),_syukujitsu[国民の祝日・休日月日],_syukujitsu[国民の祝日・休日名称],"XXX",0,1)&lt;&gt;"XXX",WEEKDAY(DATE($B$1,AL$1,$A39),2)&gt;5,_xlfn.XLOOKUP(DATE($B$1,AL$1,$A39),_休業日[休場日],_休業日[名称],"XXX",0,1)&lt;&gt;"XXX"),"",SUMIFS(_SBI[受渡金額/決済損益],_SBI[決済日],DATE(デイトレ集計2023!$B$1,デイトレ集計2023!AL$1,デイトレ集計2023!$A39),_SBI[取引],"信用返済*"))</f>
        <v>0</v>
      </c>
      <c r="AN39" s="22">
        <f t="shared" ca="1" si="20"/>
        <v>2150000</v>
      </c>
      <c r="AO39" s="22">
        <f t="shared" ca="1" si="21"/>
        <v>2150000</v>
      </c>
      <c r="AP39" s="22">
        <f t="shared" ca="1" si="22"/>
        <v>2150000</v>
      </c>
      <c r="AQ39" s="22">
        <f t="shared" ca="1" si="23"/>
        <v>2150000</v>
      </c>
      <c r="AR39" s="22">
        <f t="shared" ca="1" si="24"/>
        <v>2150000</v>
      </c>
      <c r="AS39" s="22">
        <f t="shared" ca="1" si="25"/>
        <v>2150000</v>
      </c>
      <c r="AT39" s="22">
        <f t="shared" ca="1" si="26"/>
        <v>2150000</v>
      </c>
      <c r="AU39" s="22">
        <f t="shared" ca="1" si="32"/>
        <v>2150000</v>
      </c>
      <c r="AV39" s="22">
        <f t="shared" ca="1" si="27"/>
        <v>2150000</v>
      </c>
      <c r="AW39" s="22">
        <f t="shared" ca="1" si="28"/>
        <v>2150000</v>
      </c>
      <c r="AX39" s="22">
        <f t="shared" ca="1" si="29"/>
        <v>2150000</v>
      </c>
      <c r="AY39" s="22">
        <f t="shared" ca="1" si="30"/>
        <v>2150000</v>
      </c>
      <c r="BA39" s="22">
        <f t="shared" ca="1" si="43"/>
        <v>2150000</v>
      </c>
      <c r="BB39" s="22">
        <f t="shared" ca="1" si="33"/>
        <v>0</v>
      </c>
      <c r="BC39" s="22">
        <f t="shared" ca="1" si="34"/>
        <v>0</v>
      </c>
      <c r="BD39" s="22">
        <f t="shared" ca="1" si="35"/>
        <v>0</v>
      </c>
      <c r="BE39" s="22">
        <f t="shared" ca="1" si="36"/>
        <v>0</v>
      </c>
      <c r="BF39" s="22">
        <f t="shared" ca="1" si="37"/>
        <v>0</v>
      </c>
      <c r="BG39" s="22">
        <f t="shared" ca="1" si="38"/>
        <v>0</v>
      </c>
      <c r="BH39" s="22">
        <f t="shared" ca="1" si="39"/>
        <v>0</v>
      </c>
      <c r="BI39" s="22">
        <f t="shared" ca="1" si="40"/>
        <v>0</v>
      </c>
      <c r="BJ39" s="22">
        <f t="shared" ca="1" si="41"/>
        <v>0</v>
      </c>
      <c r="BK39" s="22">
        <f t="shared" ca="1" si="42"/>
        <v>0</v>
      </c>
      <c r="BL39" s="22">
        <f t="shared" ca="1" si="31"/>
        <v>0</v>
      </c>
      <c r="BN39" s="22" t="str" cm="1">
        <f t="array" aca="1" ref="BN39" ca="1">IF(INDEX($A$1:$AL$48,ROW(),BN$16)&gt;0,INDEX($A$1:$AL$48,ROW(),BN$16),"")</f>
        <v/>
      </c>
      <c r="BO39" s="22" t="str" cm="1">
        <f t="array" aca="1" ref="BO39" ca="1">IF(INDEX($A$1:$AL$48,ROW(),BO$16)&gt;0,INDEX($A$1:$AL$48,ROW(),BO$16),"")</f>
        <v/>
      </c>
      <c r="BP39" s="22" t="str" cm="1">
        <f t="array" aca="1" ref="BP39" ca="1">IF(INDEX($A$1:$AL$48,ROW(),BP$16)&gt;0,INDEX($A$1:$AL$48,ROW(),BP$16),"")</f>
        <v/>
      </c>
      <c r="BQ39" s="22" t="str" cm="1">
        <f t="array" aca="1" ref="BQ39" ca="1">IF(INDEX($A$1:$AL$48,ROW(),BQ$16)&gt;0,INDEX($A$1:$AL$48,ROW(),BQ$16),"")</f>
        <v/>
      </c>
      <c r="BR39" s="22" t="str" cm="1">
        <f t="array" aca="1" ref="BR39" ca="1">IF(INDEX($A$1:$AL$48,ROW(),BR$16)&gt;0,INDEX($A$1:$AL$48,ROW(),BR$16),"")</f>
        <v/>
      </c>
      <c r="BS39" s="22" t="str" cm="1">
        <f t="array" aca="1" ref="BS39" ca="1">IF(INDEX($A$1:$AL$48,ROW(),BS$16)&gt;0,INDEX($A$1:$AL$48,ROW(),BS$16),"")</f>
        <v/>
      </c>
      <c r="BT39" s="22" t="str" cm="1">
        <f t="array" aca="1" ref="BT39" ca="1">IF(INDEX($A$1:$AL$48,ROW(),BT$16)&gt;0,INDEX($A$1:$AL$48,ROW(),BT$16),"")</f>
        <v/>
      </c>
      <c r="BU39" s="22" t="str" cm="1">
        <f t="array" aca="1" ref="BU39" ca="1">IF(INDEX($A$1:$AL$48,ROW(),BU$16)&gt;0,INDEX($A$1:$AL$48,ROW(),BU$16),"")</f>
        <v/>
      </c>
      <c r="BV39" s="22" t="str" cm="1">
        <f t="array" aca="1" ref="BV39" ca="1">IF(INDEX($A$1:$AL$48,ROW(),BV$16)&gt;0,INDEX($A$1:$AL$48,ROW(),BV$16),"")</f>
        <v/>
      </c>
      <c r="BW39" s="22" t="str" cm="1">
        <f t="array" aca="1" ref="BW39" ca="1">IF(INDEX($A$1:$AL$48,ROW(),BW$16)&gt;0,INDEX($A$1:$AL$48,ROW(),BW$16),"")</f>
        <v/>
      </c>
      <c r="BX39" s="22" t="str" cm="1">
        <f t="array" aca="1" ref="BX39" ca="1">IF(INDEX($A$1:$AL$48,ROW(),BX$16)&gt;0,INDEX($A$1:$AL$48,ROW(),BX$16),"")</f>
        <v/>
      </c>
      <c r="BY39" s="22" t="str" cm="1">
        <f t="array" aca="1" ref="BY39" ca="1">IF(INDEX($A$1:$AL$48,ROW(),BY$16)&gt;0,INDEX($A$1:$AL$48,ROW(),BY$16),"")</f>
        <v/>
      </c>
      <c r="CA39" s="22" t="str" cm="1">
        <f t="array" aca="1" ref="CA39" ca="1">IF(INDEX($A$1:$AL$48,ROW(),CA$16)&lt;0,INDEX($A$1:$AL$48,ROW(),CA$16),"")</f>
        <v/>
      </c>
      <c r="CB39" s="22" t="str" cm="1">
        <f t="array" aca="1" ref="CB39" ca="1">IF(INDEX($A$1:$AL$48,ROW(),CB$16)&lt;0,INDEX($A$1:$AL$48,ROW(),CB$16),"")</f>
        <v/>
      </c>
      <c r="CC39" s="22" t="str" cm="1">
        <f t="array" aca="1" ref="CC39" ca="1">IF(INDEX($A$1:$AL$48,ROW(),CC$16)&lt;0,INDEX($A$1:$AL$48,ROW(),CC$16),"")</f>
        <v/>
      </c>
      <c r="CD39" s="22" t="str" cm="1">
        <f t="array" aca="1" ref="CD39" ca="1">IF(INDEX($A$1:$AL$48,ROW(),CD$16)&lt;0,INDEX($A$1:$AL$48,ROW(),CD$16),"")</f>
        <v/>
      </c>
      <c r="CE39" s="22" t="str" cm="1">
        <f t="array" aca="1" ref="CE39" ca="1">IF(INDEX($A$1:$AL$48,ROW(),CE$16)&lt;0,INDEX($A$1:$AL$48,ROW(),CE$16),"")</f>
        <v/>
      </c>
      <c r="CF39" s="22" t="str" cm="1">
        <f t="array" aca="1" ref="CF39" ca="1">IF(INDEX($A$1:$AL$48,ROW(),CF$16)&lt;0,INDEX($A$1:$AL$48,ROW(),CF$16),"")</f>
        <v/>
      </c>
      <c r="CG39" s="22" t="str" cm="1">
        <f t="array" aca="1" ref="CG39" ca="1">IF(INDEX($A$1:$AL$48,ROW(),CG$16)&lt;0,INDEX($A$1:$AL$48,ROW(),CG$16),"")</f>
        <v/>
      </c>
      <c r="CH39" s="22" t="str" cm="1">
        <f t="array" aca="1" ref="CH39" ca="1">IF(INDEX($A$1:$AL$48,ROW(),CH$16)&lt;0,INDEX($A$1:$AL$48,ROW(),CH$16),"")</f>
        <v/>
      </c>
      <c r="CI39" s="22" t="str" cm="1">
        <f t="array" aca="1" ref="CI39" ca="1">IF(INDEX($A$1:$AL$48,ROW(),CI$16)&lt;0,INDEX($A$1:$AL$48,ROW(),CI$16),"")</f>
        <v/>
      </c>
      <c r="CJ39" s="22" t="str" cm="1">
        <f t="array" aca="1" ref="CJ39" ca="1">IF(INDEX($A$1:$AL$48,ROW(),CJ$16)&lt;0,INDEX($A$1:$AL$48,ROW(),CJ$16),"")</f>
        <v/>
      </c>
      <c r="CK39" s="22" t="str" cm="1">
        <f t="array" aca="1" ref="CK39" ca="1">IF(INDEX($A$1:$AL$48,ROW(),CK$16)&lt;0,INDEX($A$1:$AL$48,ROW(),CK$16),"")</f>
        <v/>
      </c>
      <c r="CL39" s="22" t="str" cm="1">
        <f t="array" aca="1" ref="CL39" ca="1">IF(INDEX($A$1:$AL$48,ROW(),CL$16)&lt;0,INDEX($A$1:$AL$48,ROW(),CL$16),"")</f>
        <v/>
      </c>
    </row>
    <row r="40" spans="1:90" s="2" customFormat="1" ht="15.75" x14ac:dyDescent="0.4">
      <c r="A40" s="5">
        <v>23</v>
      </c>
      <c r="B40" s="17">
        <f t="shared" ca="1" si="17"/>
        <v>0</v>
      </c>
      <c r="C40" s="18"/>
      <c r="D40" s="26"/>
      <c r="E40" s="23">
        <f ca="1">IF(OR(MONTH(DATE($B$1,E$1,$A40))&lt;&gt;E$1,_xlfn.XLOOKUP(DATE($B$1,E$1,$A40),_syukujitsu[国民の祝日・休日月日],_syukujitsu[国民の祝日・休日名称],"XXX",0,1)&lt;&gt;"XXX",WEEKDAY(DATE($B$1,E$1,$A40),2)&gt;5,_xlfn.XLOOKUP(DATE($B$1,E$1,$A40),_休業日[休場日],_休業日[名称],"XXX",0,1)&lt;&gt;"XXX"),"",SUMIFS(_SBI[受渡金額/決済損益],_SBI[決済日],DATE(デイトレ集計2023!$B$1,デイトレ集計2023!E$1,デイトレ集計2023!$A40),_SBI[取引],"信用返済*"))</f>
        <v>0</v>
      </c>
      <c r="F40" s="18"/>
      <c r="G40" s="26"/>
      <c r="H40" s="23" t="str">
        <f ca="1">IF(OR(MONTH(DATE($B$1,H$1,$A40))&lt;&gt;H$1,_xlfn.XLOOKUP(DATE($B$1,H$1,$A40),_syukujitsu[国民の祝日・休日月日],_syukujitsu[国民の祝日・休日名称],"XXX",0,1)&lt;&gt;"XXX",WEEKDAY(DATE($B$1,H$1,$A40),2)&gt;5,_xlfn.XLOOKUP(DATE($B$1,H$1,$A40),_休業日[休場日],_休業日[名称],"XXX",0,1)&lt;&gt;"XXX"),"",SUMIFS(_SBI[受渡金額/決済損益],_SBI[決済日],DATE(デイトレ集計2023!$B$1,デイトレ集計2023!H$1,デイトレ集計2023!$A40),_SBI[取引],"信用返済*"))</f>
        <v/>
      </c>
      <c r="I40" s="18"/>
      <c r="J40" s="26"/>
      <c r="K40" s="23">
        <f ca="1">IF(OR(MONTH(DATE($B$1,K$1,$A40))&lt;&gt;K$1,_xlfn.XLOOKUP(DATE($B$1,K$1,$A40),_syukujitsu[国民の祝日・休日月日],_syukujitsu[国民の祝日・休日名称],"XXX",0,1)&lt;&gt;"XXX",WEEKDAY(DATE($B$1,K$1,$A40),2)&gt;5,_xlfn.XLOOKUP(DATE($B$1,K$1,$A40),_休業日[休場日],_休業日[名称],"XXX",0,1)&lt;&gt;"XXX"),"",SUMIFS(_SBI[受渡金額/決済損益],_SBI[決済日],DATE(デイトレ集計2023!$B$1,デイトレ集計2023!K$1,デイトレ集計2023!$A40),_SBI[取引],"信用返済*"))</f>
        <v>0</v>
      </c>
      <c r="L40" s="18"/>
      <c r="M40" s="26"/>
      <c r="N40" s="23" t="str">
        <f ca="1">IF(OR(MONTH(DATE($B$1,N$1,$A40))&lt;&gt;N$1,_xlfn.XLOOKUP(DATE($B$1,N$1,$A40),_syukujitsu[国民の祝日・休日月日],_syukujitsu[国民の祝日・休日名称],"XXX",0,1)&lt;&gt;"XXX",WEEKDAY(DATE($B$1,N$1,$A40),2)&gt;5,_xlfn.XLOOKUP(DATE($B$1,N$1,$A40),_休業日[休場日],_休業日[名称],"XXX",0,1)&lt;&gt;"XXX"),"",SUMIFS(_SBI[受渡金額/決済損益],_SBI[決済日],DATE(デイトレ集計2023!$B$1,デイトレ集計2023!N$1,デイトレ集計2023!$A40),_SBI[取引],"信用返済*"))</f>
        <v/>
      </c>
      <c r="O40" s="18"/>
      <c r="P40" s="26"/>
      <c r="Q40" s="23">
        <f ca="1">IF(OR(MONTH(DATE($B$1,Q$1,$A40))&lt;&gt;Q$1,_xlfn.XLOOKUP(DATE($B$1,Q$1,$A40),_syukujitsu[国民の祝日・休日月日],_syukujitsu[国民の祝日・休日名称],"XXX",0,1)&lt;&gt;"XXX",WEEKDAY(DATE($B$1,Q$1,$A40),2)&gt;5,_xlfn.XLOOKUP(DATE($B$1,Q$1,$A40),_休業日[休場日],_休業日[名称],"XXX",0,1)&lt;&gt;"XXX"),"",SUMIFS(_SBI[受渡金額/決済損益],_SBI[決済日],DATE(デイトレ集計2023!$B$1,デイトレ集計2023!Q$1,デイトレ集計2023!$A40),_SBI[取引],"信用返済*"))</f>
        <v>0</v>
      </c>
      <c r="R40" s="18"/>
      <c r="S40" s="26"/>
      <c r="T40" s="23">
        <f ca="1">IF(OR(MONTH(DATE($B$1,T$1,$A40))&lt;&gt;T$1,_xlfn.XLOOKUP(DATE($B$1,T$1,$A40),_syukujitsu[国民の祝日・休日月日],_syukujitsu[国民の祝日・休日名称],"XXX",0,1)&lt;&gt;"XXX",WEEKDAY(DATE($B$1,T$1,$A40),2)&gt;5,_xlfn.XLOOKUP(DATE($B$1,T$1,$A40),_休業日[休場日],_休業日[名称],"XXX",0,1)&lt;&gt;"XXX"),"",SUMIFS(_SBI[受渡金額/決済損益],_SBI[決済日],DATE(デイトレ集計2023!$B$1,デイトレ集計2023!T$1,デイトレ集計2023!$A40),_SBI[取引],"信用返済*"))</f>
        <v>0</v>
      </c>
      <c r="U40" s="18"/>
      <c r="V40" s="26"/>
      <c r="W40" s="23" t="str">
        <f ca="1">IF(OR(MONTH(DATE($B$1,W$1,$A40))&lt;&gt;W$1,_xlfn.XLOOKUP(DATE($B$1,W$1,$A40),_syukujitsu[国民の祝日・休日月日],_syukujitsu[国民の祝日・休日名称],"XXX",0,1)&lt;&gt;"XXX",WEEKDAY(DATE($B$1,W$1,$A40),2)&gt;5,_xlfn.XLOOKUP(DATE($B$1,W$1,$A40),_休業日[休場日],_休業日[名称],"XXX",0,1)&lt;&gt;"XXX"),"",SUMIFS(_SBI[受渡金額/決済損益],_SBI[決済日],DATE(デイトレ集計2023!$B$1,デイトレ集計2023!W$1,デイトレ集計2023!$A40),_SBI[取引],"信用返済*"))</f>
        <v/>
      </c>
      <c r="X40" s="18"/>
      <c r="Y40" s="26"/>
      <c r="Z40" s="23">
        <f ca="1">IF(OR(MONTH(DATE($B$1,Z$1,$A40))&lt;&gt;Z$1,_xlfn.XLOOKUP(DATE($B$1,Z$1,$A40),_syukujitsu[国民の祝日・休日月日],_syukujitsu[国民の祝日・休日名称],"XXX",0,1)&lt;&gt;"XXX",WEEKDAY(DATE($B$1,Z$1,$A40),2)&gt;5,_xlfn.XLOOKUP(DATE($B$1,Z$1,$A40),_休業日[休場日],_休業日[名称],"XXX",0,1)&lt;&gt;"XXX"),"",SUMIFS(_SBI[受渡金額/決済損益],_SBI[決済日],DATE(デイトレ集計2023!$B$1,デイトレ集計2023!Z$1,デイトレ集計2023!$A40),_SBI[取引],"信用返済*"))</f>
        <v>0</v>
      </c>
      <c r="AA40" s="18"/>
      <c r="AB40" s="26"/>
      <c r="AC40" s="23" t="str">
        <f ca="1">IF(OR(MONTH(DATE($B$1,AC$1,$A40))&lt;&gt;AC$1,_xlfn.XLOOKUP(DATE($B$1,AC$1,$A40),_syukujitsu[国民の祝日・休日月日],_syukujitsu[国民の祝日・休日名称],"XXX",0,1)&lt;&gt;"XXX",WEEKDAY(DATE($B$1,AC$1,$A40),2)&gt;5,_xlfn.XLOOKUP(DATE($B$1,AC$1,$A40),_休業日[休場日],_休業日[名称],"XXX",0,1)&lt;&gt;"XXX"),"",SUMIFS(_SBI[受渡金額/決済損益],_SBI[決済日],DATE(デイトレ集計2023!$B$1,デイトレ集計2023!AC$1,デイトレ集計2023!$A40),_SBI[取引],"信用返済*"))</f>
        <v/>
      </c>
      <c r="AD40" s="18"/>
      <c r="AE40" s="26"/>
      <c r="AF40" s="23">
        <f ca="1">IF(OR(MONTH(DATE($B$1,AF$1,$A40))&lt;&gt;AF$1,_xlfn.XLOOKUP(DATE($B$1,AF$1,$A40),_syukujitsu[国民の祝日・休日月日],_syukujitsu[国民の祝日・休日名称],"XXX",0,1)&lt;&gt;"XXX",WEEKDAY(DATE($B$1,AF$1,$A40),2)&gt;5,_xlfn.XLOOKUP(DATE($B$1,AF$1,$A40),_休業日[休場日],_休業日[名称],"XXX",0,1)&lt;&gt;"XXX"),"",SUMIFS(_SBI[受渡金額/決済損益],_SBI[決済日],DATE(デイトレ集計2023!$B$1,デイトレ集計2023!AF$1,デイトレ集計2023!$A40),_SBI[取引],"信用返済*"))</f>
        <v>0</v>
      </c>
      <c r="AG40" s="18"/>
      <c r="AH40" s="26"/>
      <c r="AI40" s="23" t="str">
        <f ca="1">IF(OR(MONTH(DATE($B$1,AI$1,$A40))&lt;&gt;AI$1,_xlfn.XLOOKUP(DATE($B$1,AI$1,$A40),_syukujitsu[国民の祝日・休日月日],_syukujitsu[国民の祝日・休日名称],"XXX",0,1)&lt;&gt;"XXX",WEEKDAY(DATE($B$1,AI$1,$A40),2)&gt;5,_xlfn.XLOOKUP(DATE($B$1,AI$1,$A40),_休業日[休場日],_休業日[名称],"XXX",0,1)&lt;&gt;"XXX"),"",SUMIFS(_SBI[受渡金額/決済損益],_SBI[決済日],DATE(デイトレ集計2023!$B$1,デイトレ集計2023!AI$1,デイトレ集計2023!$A40),_SBI[取引],"信用返済*"))</f>
        <v/>
      </c>
      <c r="AJ40" s="18"/>
      <c r="AK40" s="26"/>
      <c r="AL40" s="26" t="str">
        <f ca="1">IF(OR(MONTH(DATE($B$1,AL$1,$A40))&lt;&gt;AL$1,_xlfn.XLOOKUP(DATE($B$1,AL$1,$A40),_syukujitsu[国民の祝日・休日月日],_syukujitsu[国民の祝日・休日名称],"XXX",0,1)&lt;&gt;"XXX",WEEKDAY(DATE($B$1,AL$1,$A40),2)&gt;5,_xlfn.XLOOKUP(DATE($B$1,AL$1,$A40),_休業日[休場日],_休業日[名称],"XXX",0,1)&lt;&gt;"XXX"),"",SUMIFS(_SBI[受渡金額/決済損益],_SBI[決済日],DATE(デイトレ集計2023!$B$1,デイトレ集計2023!AL$1,デイトレ集計2023!$A40),_SBI[取引],"信用返済*"))</f>
        <v/>
      </c>
      <c r="AN40" s="22">
        <f t="shared" ca="1" si="20"/>
        <v>2150000</v>
      </c>
      <c r="AO40" s="22">
        <f t="shared" ca="1" si="21"/>
        <v>2150000</v>
      </c>
      <c r="AP40" s="22">
        <f t="shared" ca="1" si="22"/>
        <v>2150000</v>
      </c>
      <c r="AQ40" s="22">
        <f t="shared" ca="1" si="23"/>
        <v>2150000</v>
      </c>
      <c r="AR40" s="22">
        <f t="shared" ca="1" si="24"/>
        <v>2150000</v>
      </c>
      <c r="AS40" s="22">
        <f t="shared" ca="1" si="25"/>
        <v>2150000</v>
      </c>
      <c r="AT40" s="22">
        <f t="shared" ca="1" si="26"/>
        <v>2150000</v>
      </c>
      <c r="AU40" s="22">
        <f t="shared" ca="1" si="32"/>
        <v>2150000</v>
      </c>
      <c r="AV40" s="22">
        <f t="shared" ca="1" si="27"/>
        <v>2150000</v>
      </c>
      <c r="AW40" s="22">
        <f t="shared" ca="1" si="28"/>
        <v>2150000</v>
      </c>
      <c r="AX40" s="22">
        <f t="shared" ca="1" si="29"/>
        <v>2150000</v>
      </c>
      <c r="AY40" s="22">
        <f t="shared" ca="1" si="30"/>
        <v>2150000</v>
      </c>
      <c r="BA40" s="22">
        <f t="shared" ca="1" si="43"/>
        <v>2150000</v>
      </c>
      <c r="BB40" s="22">
        <f t="shared" ca="1" si="33"/>
        <v>0</v>
      </c>
      <c r="BC40" s="22">
        <f t="shared" ca="1" si="34"/>
        <v>0</v>
      </c>
      <c r="BD40" s="22">
        <f t="shared" ca="1" si="35"/>
        <v>0</v>
      </c>
      <c r="BE40" s="22">
        <f t="shared" ca="1" si="36"/>
        <v>0</v>
      </c>
      <c r="BF40" s="22">
        <f t="shared" ca="1" si="37"/>
        <v>0</v>
      </c>
      <c r="BG40" s="22">
        <f t="shared" ca="1" si="38"/>
        <v>0</v>
      </c>
      <c r="BH40" s="22">
        <f t="shared" ca="1" si="39"/>
        <v>0</v>
      </c>
      <c r="BI40" s="22">
        <f t="shared" ca="1" si="40"/>
        <v>0</v>
      </c>
      <c r="BJ40" s="22">
        <f t="shared" ca="1" si="41"/>
        <v>0</v>
      </c>
      <c r="BK40" s="22">
        <f t="shared" ca="1" si="42"/>
        <v>0</v>
      </c>
      <c r="BL40" s="22">
        <f t="shared" ca="1" si="31"/>
        <v>0</v>
      </c>
      <c r="BN40" s="22" t="str" cm="1">
        <f t="array" aca="1" ref="BN40" ca="1">IF(INDEX($A$1:$AL$48,ROW(),BN$16)&gt;0,INDEX($A$1:$AL$48,ROW(),BN$16),"")</f>
        <v/>
      </c>
      <c r="BO40" s="22" t="str" cm="1">
        <f t="array" aca="1" ref="BO40" ca="1">IF(INDEX($A$1:$AL$48,ROW(),BO$16)&gt;0,INDEX($A$1:$AL$48,ROW(),BO$16),"")</f>
        <v/>
      </c>
      <c r="BP40" s="22" t="str" cm="1">
        <f t="array" aca="1" ref="BP40" ca="1">IF(INDEX($A$1:$AL$48,ROW(),BP$16)&gt;0,INDEX($A$1:$AL$48,ROW(),BP$16),"")</f>
        <v/>
      </c>
      <c r="BQ40" s="22" t="str" cm="1">
        <f t="array" aca="1" ref="BQ40" ca="1">IF(INDEX($A$1:$AL$48,ROW(),BQ$16)&gt;0,INDEX($A$1:$AL$48,ROW(),BQ$16),"")</f>
        <v/>
      </c>
      <c r="BR40" s="22" t="str" cm="1">
        <f t="array" aca="1" ref="BR40" ca="1">IF(INDEX($A$1:$AL$48,ROW(),BR$16)&gt;0,INDEX($A$1:$AL$48,ROW(),BR$16),"")</f>
        <v/>
      </c>
      <c r="BS40" s="22" t="str" cm="1">
        <f t="array" aca="1" ref="BS40" ca="1">IF(INDEX($A$1:$AL$48,ROW(),BS$16)&gt;0,INDEX($A$1:$AL$48,ROW(),BS$16),"")</f>
        <v/>
      </c>
      <c r="BT40" s="22" t="str" cm="1">
        <f t="array" aca="1" ref="BT40" ca="1">IF(INDEX($A$1:$AL$48,ROW(),BT$16)&gt;0,INDEX($A$1:$AL$48,ROW(),BT$16),"")</f>
        <v/>
      </c>
      <c r="BU40" s="22" t="str" cm="1">
        <f t="array" aca="1" ref="BU40" ca="1">IF(INDEX($A$1:$AL$48,ROW(),BU$16)&gt;0,INDEX($A$1:$AL$48,ROW(),BU$16),"")</f>
        <v/>
      </c>
      <c r="BV40" s="22" t="str" cm="1">
        <f t="array" aca="1" ref="BV40" ca="1">IF(INDEX($A$1:$AL$48,ROW(),BV$16)&gt;0,INDEX($A$1:$AL$48,ROW(),BV$16),"")</f>
        <v/>
      </c>
      <c r="BW40" s="22" t="str" cm="1">
        <f t="array" aca="1" ref="BW40" ca="1">IF(INDEX($A$1:$AL$48,ROW(),BW$16)&gt;0,INDEX($A$1:$AL$48,ROW(),BW$16),"")</f>
        <v/>
      </c>
      <c r="BX40" s="22" t="str" cm="1">
        <f t="array" aca="1" ref="BX40" ca="1">IF(INDEX($A$1:$AL$48,ROW(),BX$16)&gt;0,INDEX($A$1:$AL$48,ROW(),BX$16),"")</f>
        <v/>
      </c>
      <c r="BY40" s="22" t="str" cm="1">
        <f t="array" aca="1" ref="BY40" ca="1">IF(INDEX($A$1:$AL$48,ROW(),BY$16)&gt;0,INDEX($A$1:$AL$48,ROW(),BY$16),"")</f>
        <v/>
      </c>
      <c r="CA40" s="22" t="str" cm="1">
        <f t="array" aca="1" ref="CA40" ca="1">IF(INDEX($A$1:$AL$48,ROW(),CA$16)&lt;0,INDEX($A$1:$AL$48,ROW(),CA$16),"")</f>
        <v/>
      </c>
      <c r="CB40" s="22" t="str" cm="1">
        <f t="array" aca="1" ref="CB40" ca="1">IF(INDEX($A$1:$AL$48,ROW(),CB$16)&lt;0,INDEX($A$1:$AL$48,ROW(),CB$16),"")</f>
        <v/>
      </c>
      <c r="CC40" s="22" t="str" cm="1">
        <f t="array" aca="1" ref="CC40" ca="1">IF(INDEX($A$1:$AL$48,ROW(),CC$16)&lt;0,INDEX($A$1:$AL$48,ROW(),CC$16),"")</f>
        <v/>
      </c>
      <c r="CD40" s="22" t="str" cm="1">
        <f t="array" aca="1" ref="CD40" ca="1">IF(INDEX($A$1:$AL$48,ROW(),CD$16)&lt;0,INDEX($A$1:$AL$48,ROW(),CD$16),"")</f>
        <v/>
      </c>
      <c r="CE40" s="22" t="str" cm="1">
        <f t="array" aca="1" ref="CE40" ca="1">IF(INDEX($A$1:$AL$48,ROW(),CE$16)&lt;0,INDEX($A$1:$AL$48,ROW(),CE$16),"")</f>
        <v/>
      </c>
      <c r="CF40" s="22" t="str" cm="1">
        <f t="array" aca="1" ref="CF40" ca="1">IF(INDEX($A$1:$AL$48,ROW(),CF$16)&lt;0,INDEX($A$1:$AL$48,ROW(),CF$16),"")</f>
        <v/>
      </c>
      <c r="CG40" s="22" t="str" cm="1">
        <f t="array" aca="1" ref="CG40" ca="1">IF(INDEX($A$1:$AL$48,ROW(),CG$16)&lt;0,INDEX($A$1:$AL$48,ROW(),CG$16),"")</f>
        <v/>
      </c>
      <c r="CH40" s="22" t="str" cm="1">
        <f t="array" aca="1" ref="CH40" ca="1">IF(INDEX($A$1:$AL$48,ROW(),CH$16)&lt;0,INDEX($A$1:$AL$48,ROW(),CH$16),"")</f>
        <v/>
      </c>
      <c r="CI40" s="22" t="str" cm="1">
        <f t="array" aca="1" ref="CI40" ca="1">IF(INDEX($A$1:$AL$48,ROW(),CI$16)&lt;0,INDEX($A$1:$AL$48,ROW(),CI$16),"")</f>
        <v/>
      </c>
      <c r="CJ40" s="22" t="str" cm="1">
        <f t="array" aca="1" ref="CJ40" ca="1">IF(INDEX($A$1:$AL$48,ROW(),CJ$16)&lt;0,INDEX($A$1:$AL$48,ROW(),CJ$16),"")</f>
        <v/>
      </c>
      <c r="CK40" s="22" t="str" cm="1">
        <f t="array" aca="1" ref="CK40" ca="1">IF(INDEX($A$1:$AL$48,ROW(),CK$16)&lt;0,INDEX($A$1:$AL$48,ROW(),CK$16),"")</f>
        <v/>
      </c>
      <c r="CL40" s="22" t="str" cm="1">
        <f t="array" aca="1" ref="CL40" ca="1">IF(INDEX($A$1:$AL$48,ROW(),CL$16)&lt;0,INDEX($A$1:$AL$48,ROW(),CL$16),"")</f>
        <v/>
      </c>
    </row>
    <row r="41" spans="1:90" s="2" customFormat="1" ht="15.75" x14ac:dyDescent="0.4">
      <c r="A41" s="5">
        <v>24</v>
      </c>
      <c r="B41" s="17">
        <f t="shared" ca="1" si="17"/>
        <v>0</v>
      </c>
      <c r="C41" s="18"/>
      <c r="D41" s="26"/>
      <c r="E41" s="23">
        <f ca="1">IF(OR(MONTH(DATE($B$1,E$1,$A41))&lt;&gt;E$1,_xlfn.XLOOKUP(DATE($B$1,E$1,$A41),_syukujitsu[国民の祝日・休日月日],_syukujitsu[国民の祝日・休日名称],"XXX",0,1)&lt;&gt;"XXX",WEEKDAY(DATE($B$1,E$1,$A41),2)&gt;5,_xlfn.XLOOKUP(DATE($B$1,E$1,$A41),_休業日[休場日],_休業日[名称],"XXX",0,1)&lt;&gt;"XXX"),"",SUMIFS(_SBI[受渡金額/決済損益],_SBI[決済日],DATE(デイトレ集計2023!$B$1,デイトレ集計2023!E$1,デイトレ集計2023!$A41),_SBI[取引],"信用返済*"))</f>
        <v>0</v>
      </c>
      <c r="F41" s="18"/>
      <c r="G41" s="26"/>
      <c r="H41" s="23">
        <f ca="1">IF(OR(MONTH(DATE($B$1,H$1,$A41))&lt;&gt;H$1,_xlfn.XLOOKUP(DATE($B$1,H$1,$A41),_syukujitsu[国民の祝日・休日月日],_syukujitsu[国民の祝日・休日名称],"XXX",0,1)&lt;&gt;"XXX",WEEKDAY(DATE($B$1,H$1,$A41),2)&gt;5,_xlfn.XLOOKUP(DATE($B$1,H$1,$A41),_休業日[休場日],_休業日[名称],"XXX",0,1)&lt;&gt;"XXX"),"",SUMIFS(_SBI[受渡金額/決済損益],_SBI[決済日],DATE(デイトレ集計2023!$B$1,デイトレ集計2023!H$1,デイトレ集計2023!$A41),_SBI[取引],"信用返済*"))</f>
        <v>0</v>
      </c>
      <c r="I41" s="18"/>
      <c r="J41" s="26"/>
      <c r="K41" s="23">
        <f ca="1">IF(OR(MONTH(DATE($B$1,K$1,$A41))&lt;&gt;K$1,_xlfn.XLOOKUP(DATE($B$1,K$1,$A41),_syukujitsu[国民の祝日・休日月日],_syukujitsu[国民の祝日・休日名称],"XXX",0,1)&lt;&gt;"XXX",WEEKDAY(DATE($B$1,K$1,$A41),2)&gt;5,_xlfn.XLOOKUP(DATE($B$1,K$1,$A41),_休業日[休場日],_休業日[名称],"XXX",0,1)&lt;&gt;"XXX"),"",SUMIFS(_SBI[受渡金額/決済損益],_SBI[決済日],DATE(デイトレ集計2023!$B$1,デイトレ集計2023!K$1,デイトレ集計2023!$A41),_SBI[取引],"信用返済*"))</f>
        <v>0</v>
      </c>
      <c r="L41" s="18"/>
      <c r="M41" s="26"/>
      <c r="N41" s="23">
        <f ca="1">IF(OR(MONTH(DATE($B$1,N$1,$A41))&lt;&gt;N$1,_xlfn.XLOOKUP(DATE($B$1,N$1,$A41),_syukujitsu[国民の祝日・休日月日],_syukujitsu[国民の祝日・休日名称],"XXX",0,1)&lt;&gt;"XXX",WEEKDAY(DATE($B$1,N$1,$A41),2)&gt;5,_xlfn.XLOOKUP(DATE($B$1,N$1,$A41),_休業日[休場日],_休業日[名称],"XXX",0,1)&lt;&gt;"XXX"),"",SUMIFS(_SBI[受渡金額/決済損益],_SBI[決済日],DATE(デイトレ集計2023!$B$1,デイトレ集計2023!N$1,デイトレ集計2023!$A41),_SBI[取引],"信用返済*"))</f>
        <v>0</v>
      </c>
      <c r="O41" s="18"/>
      <c r="P41" s="26"/>
      <c r="Q41" s="23">
        <f ca="1">IF(OR(MONTH(DATE($B$1,Q$1,$A41))&lt;&gt;Q$1,_xlfn.XLOOKUP(DATE($B$1,Q$1,$A41),_syukujitsu[国民の祝日・休日月日],_syukujitsu[国民の祝日・休日名称],"XXX",0,1)&lt;&gt;"XXX",WEEKDAY(DATE($B$1,Q$1,$A41),2)&gt;5,_xlfn.XLOOKUP(DATE($B$1,Q$1,$A41),_休業日[休場日],_休業日[名称],"XXX",0,1)&lt;&gt;"XXX"),"",SUMIFS(_SBI[受渡金額/決済損益],_SBI[決済日],DATE(デイトレ集計2023!$B$1,デイトレ集計2023!Q$1,デイトレ集計2023!$A41),_SBI[取引],"信用返済*"))</f>
        <v>0</v>
      </c>
      <c r="R41" s="18"/>
      <c r="S41" s="26"/>
      <c r="T41" s="23" t="str">
        <f ca="1">IF(OR(MONTH(DATE($B$1,T$1,$A41))&lt;&gt;T$1,_xlfn.XLOOKUP(DATE($B$1,T$1,$A41),_syukujitsu[国民の祝日・休日月日],_syukujitsu[国民の祝日・休日名称],"XXX",0,1)&lt;&gt;"XXX",WEEKDAY(DATE($B$1,T$1,$A41),2)&gt;5,_xlfn.XLOOKUP(DATE($B$1,T$1,$A41),_休業日[休場日],_休業日[名称],"XXX",0,1)&lt;&gt;"XXX"),"",SUMIFS(_SBI[受渡金額/決済損益],_SBI[決済日],DATE(デイトレ集計2023!$B$1,デイトレ集計2023!T$1,デイトレ集計2023!$A41),_SBI[取引],"信用返済*"))</f>
        <v/>
      </c>
      <c r="U41" s="18"/>
      <c r="V41" s="26"/>
      <c r="W41" s="23">
        <f ca="1">IF(OR(MONTH(DATE($B$1,W$1,$A41))&lt;&gt;W$1,_xlfn.XLOOKUP(DATE($B$1,W$1,$A41),_syukujitsu[国民の祝日・休日月日],_syukujitsu[国民の祝日・休日名称],"XXX",0,1)&lt;&gt;"XXX",WEEKDAY(DATE($B$1,W$1,$A41),2)&gt;5,_xlfn.XLOOKUP(DATE($B$1,W$1,$A41),_休業日[休場日],_休業日[名称],"XXX",0,1)&lt;&gt;"XXX"),"",SUMIFS(_SBI[受渡金額/決済損益],_SBI[決済日],DATE(デイトレ集計2023!$B$1,デイトレ集計2023!W$1,デイトレ集計2023!$A41),_SBI[取引],"信用返済*"))</f>
        <v>0</v>
      </c>
      <c r="X41" s="18"/>
      <c r="Y41" s="26"/>
      <c r="Z41" s="23">
        <f ca="1">IF(OR(MONTH(DATE($B$1,Z$1,$A41))&lt;&gt;Z$1,_xlfn.XLOOKUP(DATE($B$1,Z$1,$A41),_syukujitsu[国民の祝日・休日月日],_syukujitsu[国民の祝日・休日名称],"XXX",0,1)&lt;&gt;"XXX",WEEKDAY(DATE($B$1,Z$1,$A41),2)&gt;5,_xlfn.XLOOKUP(DATE($B$1,Z$1,$A41),_休業日[休場日],_休業日[名称],"XXX",0,1)&lt;&gt;"XXX"),"",SUMIFS(_SBI[受渡金額/決済損益],_SBI[決済日],DATE(デイトレ集計2023!$B$1,デイトレ集計2023!Z$1,デイトレ集計2023!$A41),_SBI[取引],"信用返済*"))</f>
        <v>0</v>
      </c>
      <c r="AA41" s="18"/>
      <c r="AB41" s="26"/>
      <c r="AC41" s="23" t="str">
        <f ca="1">IF(OR(MONTH(DATE($B$1,AC$1,$A41))&lt;&gt;AC$1,_xlfn.XLOOKUP(DATE($B$1,AC$1,$A41),_syukujitsu[国民の祝日・休日月日],_syukujitsu[国民の祝日・休日名称],"XXX",0,1)&lt;&gt;"XXX",WEEKDAY(DATE($B$1,AC$1,$A41),2)&gt;5,_xlfn.XLOOKUP(DATE($B$1,AC$1,$A41),_休業日[休場日],_休業日[名称],"XXX",0,1)&lt;&gt;"XXX"),"",SUMIFS(_SBI[受渡金額/決済損益],_SBI[決済日],DATE(デイトレ集計2023!$B$1,デイトレ集計2023!AC$1,デイトレ集計2023!$A41),_SBI[取引],"信用返済*"))</f>
        <v/>
      </c>
      <c r="AD41" s="18"/>
      <c r="AE41" s="26"/>
      <c r="AF41" s="23">
        <f ca="1">IF(OR(MONTH(DATE($B$1,AF$1,$A41))&lt;&gt;AF$1,_xlfn.XLOOKUP(DATE($B$1,AF$1,$A41),_syukujitsu[国民の祝日・休日月日],_syukujitsu[国民の祝日・休日名称],"XXX",0,1)&lt;&gt;"XXX",WEEKDAY(DATE($B$1,AF$1,$A41),2)&gt;5,_xlfn.XLOOKUP(DATE($B$1,AF$1,$A41),_休業日[休場日],_休業日[名称],"XXX",0,1)&lt;&gt;"XXX"),"",SUMIFS(_SBI[受渡金額/決済損益],_SBI[決済日],DATE(デイトレ集計2023!$B$1,デイトレ集計2023!AF$1,デイトレ集計2023!$A41),_SBI[取引],"信用返済*"))</f>
        <v>0</v>
      </c>
      <c r="AG41" s="18"/>
      <c r="AH41" s="26"/>
      <c r="AI41" s="23">
        <f ca="1">IF(OR(MONTH(DATE($B$1,AI$1,$A41))&lt;&gt;AI$1,_xlfn.XLOOKUP(DATE($B$1,AI$1,$A41),_syukujitsu[国民の祝日・休日月日],_syukujitsu[国民の祝日・休日名称],"XXX",0,1)&lt;&gt;"XXX",WEEKDAY(DATE($B$1,AI$1,$A41),2)&gt;5,_xlfn.XLOOKUP(DATE($B$1,AI$1,$A41),_休業日[休場日],_休業日[名称],"XXX",0,1)&lt;&gt;"XXX"),"",SUMIFS(_SBI[受渡金額/決済損益],_SBI[決済日],DATE(デイトレ集計2023!$B$1,デイトレ集計2023!AI$1,デイトレ集計2023!$A41),_SBI[取引],"信用返済*"))</f>
        <v>0</v>
      </c>
      <c r="AJ41" s="18"/>
      <c r="AK41" s="26"/>
      <c r="AL41" s="26" t="str">
        <f ca="1">IF(OR(MONTH(DATE($B$1,AL$1,$A41))&lt;&gt;AL$1,_xlfn.XLOOKUP(DATE($B$1,AL$1,$A41),_syukujitsu[国民の祝日・休日月日],_syukujitsu[国民の祝日・休日名称],"XXX",0,1)&lt;&gt;"XXX",WEEKDAY(DATE($B$1,AL$1,$A41),2)&gt;5,_xlfn.XLOOKUP(DATE($B$1,AL$1,$A41),_休業日[休場日],_休業日[名称],"XXX",0,1)&lt;&gt;"XXX"),"",SUMIFS(_SBI[受渡金額/決済損益],_SBI[決済日],DATE(デイトレ集計2023!$B$1,デイトレ集計2023!AL$1,デイトレ集計2023!$A41),_SBI[取引],"信用返済*"))</f>
        <v/>
      </c>
      <c r="AN41" s="22">
        <f t="shared" ca="1" si="20"/>
        <v>2150000</v>
      </c>
      <c r="AO41" s="22">
        <f t="shared" ca="1" si="21"/>
        <v>2150000</v>
      </c>
      <c r="AP41" s="22">
        <f t="shared" ca="1" si="22"/>
        <v>2150000</v>
      </c>
      <c r="AQ41" s="22">
        <f t="shared" ca="1" si="23"/>
        <v>2150000</v>
      </c>
      <c r="AR41" s="22">
        <f t="shared" ca="1" si="24"/>
        <v>2150000</v>
      </c>
      <c r="AS41" s="22">
        <f t="shared" ca="1" si="25"/>
        <v>2150000</v>
      </c>
      <c r="AT41" s="22">
        <f t="shared" ca="1" si="26"/>
        <v>2150000</v>
      </c>
      <c r="AU41" s="22">
        <f t="shared" ca="1" si="32"/>
        <v>2150000</v>
      </c>
      <c r="AV41" s="22">
        <f t="shared" ca="1" si="27"/>
        <v>2150000</v>
      </c>
      <c r="AW41" s="22">
        <f t="shared" ca="1" si="28"/>
        <v>2150000</v>
      </c>
      <c r="AX41" s="22">
        <f t="shared" ca="1" si="29"/>
        <v>2150000</v>
      </c>
      <c r="AY41" s="22">
        <f t="shared" ca="1" si="30"/>
        <v>2150000</v>
      </c>
      <c r="BA41" s="22">
        <f t="shared" ca="1" si="43"/>
        <v>2150000</v>
      </c>
      <c r="BB41" s="22">
        <f t="shared" ca="1" si="33"/>
        <v>0</v>
      </c>
      <c r="BC41" s="22">
        <f t="shared" ca="1" si="34"/>
        <v>0</v>
      </c>
      <c r="BD41" s="22">
        <f t="shared" ca="1" si="35"/>
        <v>0</v>
      </c>
      <c r="BE41" s="22">
        <f t="shared" ca="1" si="36"/>
        <v>0</v>
      </c>
      <c r="BF41" s="22">
        <f t="shared" ca="1" si="37"/>
        <v>0</v>
      </c>
      <c r="BG41" s="22">
        <f t="shared" ca="1" si="38"/>
        <v>0</v>
      </c>
      <c r="BH41" s="22">
        <f t="shared" ca="1" si="39"/>
        <v>0</v>
      </c>
      <c r="BI41" s="22">
        <f t="shared" ca="1" si="40"/>
        <v>0</v>
      </c>
      <c r="BJ41" s="22">
        <f t="shared" ca="1" si="41"/>
        <v>0</v>
      </c>
      <c r="BK41" s="22">
        <f t="shared" ca="1" si="42"/>
        <v>0</v>
      </c>
      <c r="BL41" s="22">
        <f t="shared" ca="1" si="31"/>
        <v>0</v>
      </c>
      <c r="BN41" s="22" t="str" cm="1">
        <f t="array" aca="1" ref="BN41" ca="1">IF(INDEX($A$1:$AL$48,ROW(),BN$16)&gt;0,INDEX($A$1:$AL$48,ROW(),BN$16),"")</f>
        <v/>
      </c>
      <c r="BO41" s="22" t="str" cm="1">
        <f t="array" aca="1" ref="BO41" ca="1">IF(INDEX($A$1:$AL$48,ROW(),BO$16)&gt;0,INDEX($A$1:$AL$48,ROW(),BO$16),"")</f>
        <v/>
      </c>
      <c r="BP41" s="22" t="str" cm="1">
        <f t="array" aca="1" ref="BP41" ca="1">IF(INDEX($A$1:$AL$48,ROW(),BP$16)&gt;0,INDEX($A$1:$AL$48,ROW(),BP$16),"")</f>
        <v/>
      </c>
      <c r="BQ41" s="22" t="str" cm="1">
        <f t="array" aca="1" ref="BQ41" ca="1">IF(INDEX($A$1:$AL$48,ROW(),BQ$16)&gt;0,INDEX($A$1:$AL$48,ROW(),BQ$16),"")</f>
        <v/>
      </c>
      <c r="BR41" s="22" t="str" cm="1">
        <f t="array" aca="1" ref="BR41" ca="1">IF(INDEX($A$1:$AL$48,ROW(),BR$16)&gt;0,INDEX($A$1:$AL$48,ROW(),BR$16),"")</f>
        <v/>
      </c>
      <c r="BS41" s="22" t="str" cm="1">
        <f t="array" aca="1" ref="BS41" ca="1">IF(INDEX($A$1:$AL$48,ROW(),BS$16)&gt;0,INDEX($A$1:$AL$48,ROW(),BS$16),"")</f>
        <v/>
      </c>
      <c r="BT41" s="22" t="str" cm="1">
        <f t="array" aca="1" ref="BT41" ca="1">IF(INDEX($A$1:$AL$48,ROW(),BT$16)&gt;0,INDEX($A$1:$AL$48,ROW(),BT$16),"")</f>
        <v/>
      </c>
      <c r="BU41" s="22" t="str" cm="1">
        <f t="array" aca="1" ref="BU41" ca="1">IF(INDEX($A$1:$AL$48,ROW(),BU$16)&gt;0,INDEX($A$1:$AL$48,ROW(),BU$16),"")</f>
        <v/>
      </c>
      <c r="BV41" s="22" t="str" cm="1">
        <f t="array" aca="1" ref="BV41" ca="1">IF(INDEX($A$1:$AL$48,ROW(),BV$16)&gt;0,INDEX($A$1:$AL$48,ROW(),BV$16),"")</f>
        <v/>
      </c>
      <c r="BW41" s="22" t="str" cm="1">
        <f t="array" aca="1" ref="BW41" ca="1">IF(INDEX($A$1:$AL$48,ROW(),BW$16)&gt;0,INDEX($A$1:$AL$48,ROW(),BW$16),"")</f>
        <v/>
      </c>
      <c r="BX41" s="22" t="str" cm="1">
        <f t="array" aca="1" ref="BX41" ca="1">IF(INDEX($A$1:$AL$48,ROW(),BX$16)&gt;0,INDEX($A$1:$AL$48,ROW(),BX$16),"")</f>
        <v/>
      </c>
      <c r="BY41" s="22" t="str" cm="1">
        <f t="array" aca="1" ref="BY41" ca="1">IF(INDEX($A$1:$AL$48,ROW(),BY$16)&gt;0,INDEX($A$1:$AL$48,ROW(),BY$16),"")</f>
        <v/>
      </c>
      <c r="CA41" s="22" t="str" cm="1">
        <f t="array" aca="1" ref="CA41" ca="1">IF(INDEX($A$1:$AL$48,ROW(),CA$16)&lt;0,INDEX($A$1:$AL$48,ROW(),CA$16),"")</f>
        <v/>
      </c>
      <c r="CB41" s="22" t="str" cm="1">
        <f t="array" aca="1" ref="CB41" ca="1">IF(INDEX($A$1:$AL$48,ROW(),CB$16)&lt;0,INDEX($A$1:$AL$48,ROW(),CB$16),"")</f>
        <v/>
      </c>
      <c r="CC41" s="22" t="str" cm="1">
        <f t="array" aca="1" ref="CC41" ca="1">IF(INDEX($A$1:$AL$48,ROW(),CC$16)&lt;0,INDEX($A$1:$AL$48,ROW(),CC$16),"")</f>
        <v/>
      </c>
      <c r="CD41" s="22" t="str" cm="1">
        <f t="array" aca="1" ref="CD41" ca="1">IF(INDEX($A$1:$AL$48,ROW(),CD$16)&lt;0,INDEX($A$1:$AL$48,ROW(),CD$16),"")</f>
        <v/>
      </c>
      <c r="CE41" s="22" t="str" cm="1">
        <f t="array" aca="1" ref="CE41" ca="1">IF(INDEX($A$1:$AL$48,ROW(),CE$16)&lt;0,INDEX($A$1:$AL$48,ROW(),CE$16),"")</f>
        <v/>
      </c>
      <c r="CF41" s="22" t="str" cm="1">
        <f t="array" aca="1" ref="CF41" ca="1">IF(INDEX($A$1:$AL$48,ROW(),CF$16)&lt;0,INDEX($A$1:$AL$48,ROW(),CF$16),"")</f>
        <v/>
      </c>
      <c r="CG41" s="22" t="str" cm="1">
        <f t="array" aca="1" ref="CG41" ca="1">IF(INDEX($A$1:$AL$48,ROW(),CG$16)&lt;0,INDEX($A$1:$AL$48,ROW(),CG$16),"")</f>
        <v/>
      </c>
      <c r="CH41" s="22" t="str" cm="1">
        <f t="array" aca="1" ref="CH41" ca="1">IF(INDEX($A$1:$AL$48,ROW(),CH$16)&lt;0,INDEX($A$1:$AL$48,ROW(),CH$16),"")</f>
        <v/>
      </c>
      <c r="CI41" s="22" t="str" cm="1">
        <f t="array" aca="1" ref="CI41" ca="1">IF(INDEX($A$1:$AL$48,ROW(),CI$16)&lt;0,INDEX($A$1:$AL$48,ROW(),CI$16),"")</f>
        <v/>
      </c>
      <c r="CJ41" s="22" t="str" cm="1">
        <f t="array" aca="1" ref="CJ41" ca="1">IF(INDEX($A$1:$AL$48,ROW(),CJ$16)&lt;0,INDEX($A$1:$AL$48,ROW(),CJ$16),"")</f>
        <v/>
      </c>
      <c r="CK41" s="22" t="str" cm="1">
        <f t="array" aca="1" ref="CK41" ca="1">IF(INDEX($A$1:$AL$48,ROW(),CK$16)&lt;0,INDEX($A$1:$AL$48,ROW(),CK$16),"")</f>
        <v/>
      </c>
      <c r="CL41" s="22" t="str" cm="1">
        <f t="array" aca="1" ref="CL41" ca="1">IF(INDEX($A$1:$AL$48,ROW(),CL$16)&lt;0,INDEX($A$1:$AL$48,ROW(),CL$16),"")</f>
        <v/>
      </c>
    </row>
    <row r="42" spans="1:90" s="2" customFormat="1" ht="15.75" x14ac:dyDescent="0.4">
      <c r="A42" s="5">
        <v>25</v>
      </c>
      <c r="B42" s="17">
        <f t="shared" ca="1" si="17"/>
        <v>0</v>
      </c>
      <c r="C42" s="18"/>
      <c r="D42" s="26"/>
      <c r="E42" s="23">
        <f ca="1">IF(OR(MONTH(DATE($B$1,E$1,$A42))&lt;&gt;E$1,_xlfn.XLOOKUP(DATE($B$1,E$1,$A42),_syukujitsu[国民の祝日・休日月日],_syukujitsu[国民の祝日・休日名称],"XXX",0,1)&lt;&gt;"XXX",WEEKDAY(DATE($B$1,E$1,$A42),2)&gt;5,_xlfn.XLOOKUP(DATE($B$1,E$1,$A42),_休業日[休場日],_休業日[名称],"XXX",0,1)&lt;&gt;"XXX"),"",SUMIFS(_SBI[受渡金額/決済損益],_SBI[決済日],DATE(デイトレ集計2023!$B$1,デイトレ集計2023!E$1,デイトレ集計2023!$A42),_SBI[取引],"信用返済*"))</f>
        <v>0</v>
      </c>
      <c r="F42" s="18"/>
      <c r="G42" s="26"/>
      <c r="H42" s="23" t="str">
        <f ca="1">IF(OR(MONTH(DATE($B$1,H$1,$A42))&lt;&gt;H$1,_xlfn.XLOOKUP(DATE($B$1,H$1,$A42),_syukujitsu[国民の祝日・休日月日],_syukujitsu[国民の祝日・休日名称],"XXX",0,1)&lt;&gt;"XXX",WEEKDAY(DATE($B$1,H$1,$A42),2)&gt;5,_xlfn.XLOOKUP(DATE($B$1,H$1,$A42),_休業日[休場日],_休業日[名称],"XXX",0,1)&lt;&gt;"XXX"),"",SUMIFS(_SBI[受渡金額/決済損益],_SBI[決済日],DATE(デイトレ集計2023!$B$1,デイトレ集計2023!H$1,デイトレ集計2023!$A42),_SBI[取引],"信用返済*"))</f>
        <v/>
      </c>
      <c r="I42" s="18"/>
      <c r="J42" s="26"/>
      <c r="K42" s="23" t="str">
        <f ca="1">IF(OR(MONTH(DATE($B$1,K$1,$A42))&lt;&gt;K$1,_xlfn.XLOOKUP(DATE($B$1,K$1,$A42),_syukujitsu[国民の祝日・休日月日],_syukujitsu[国民の祝日・休日名称],"XXX",0,1)&lt;&gt;"XXX",WEEKDAY(DATE($B$1,K$1,$A42),2)&gt;5,_xlfn.XLOOKUP(DATE($B$1,K$1,$A42),_休業日[休場日],_休業日[名称],"XXX",0,1)&lt;&gt;"XXX"),"",SUMIFS(_SBI[受渡金額/決済損益],_SBI[決済日],DATE(デイトレ集計2023!$B$1,デイトレ集計2023!K$1,デイトレ集計2023!$A42),_SBI[取引],"信用返済*"))</f>
        <v/>
      </c>
      <c r="L42" s="18"/>
      <c r="M42" s="26"/>
      <c r="N42" s="23">
        <f ca="1">IF(OR(MONTH(DATE($B$1,N$1,$A42))&lt;&gt;N$1,_xlfn.XLOOKUP(DATE($B$1,N$1,$A42),_syukujitsu[国民の祝日・休日月日],_syukujitsu[国民の祝日・休日名称],"XXX",0,1)&lt;&gt;"XXX",WEEKDAY(DATE($B$1,N$1,$A42),2)&gt;5,_xlfn.XLOOKUP(DATE($B$1,N$1,$A42),_休業日[休場日],_休業日[名称],"XXX",0,1)&lt;&gt;"XXX"),"",SUMIFS(_SBI[受渡金額/決済損益],_SBI[決済日],DATE(デイトレ集計2023!$B$1,デイトレ集計2023!N$1,デイトレ集計2023!$A42),_SBI[取引],"信用返済*"))</f>
        <v>0</v>
      </c>
      <c r="O42" s="18"/>
      <c r="P42" s="26"/>
      <c r="Q42" s="23">
        <f ca="1">IF(OR(MONTH(DATE($B$1,Q$1,$A42))&lt;&gt;Q$1,_xlfn.XLOOKUP(DATE($B$1,Q$1,$A42),_syukujitsu[国民の祝日・休日月日],_syukujitsu[国民の祝日・休日名称],"XXX",0,1)&lt;&gt;"XXX",WEEKDAY(DATE($B$1,Q$1,$A42),2)&gt;5,_xlfn.XLOOKUP(DATE($B$1,Q$1,$A42),_休業日[休場日],_休業日[名称],"XXX",0,1)&lt;&gt;"XXX"),"",SUMIFS(_SBI[受渡金額/決済損益],_SBI[決済日],DATE(デイトレ集計2023!$B$1,デイトレ集計2023!Q$1,デイトレ集計2023!$A42),_SBI[取引],"信用返済*"))</f>
        <v>0</v>
      </c>
      <c r="R42" s="18"/>
      <c r="S42" s="26"/>
      <c r="T42" s="23" t="str">
        <f ca="1">IF(OR(MONTH(DATE($B$1,T$1,$A42))&lt;&gt;T$1,_xlfn.XLOOKUP(DATE($B$1,T$1,$A42),_syukujitsu[国民の祝日・休日月日],_syukujitsu[国民の祝日・休日名称],"XXX",0,1)&lt;&gt;"XXX",WEEKDAY(DATE($B$1,T$1,$A42),2)&gt;5,_xlfn.XLOOKUP(DATE($B$1,T$1,$A42),_休業日[休場日],_休業日[名称],"XXX",0,1)&lt;&gt;"XXX"),"",SUMIFS(_SBI[受渡金額/決済損益],_SBI[決済日],DATE(デイトレ集計2023!$B$1,デイトレ集計2023!T$1,デイトレ集計2023!$A42),_SBI[取引],"信用返済*"))</f>
        <v/>
      </c>
      <c r="U42" s="18"/>
      <c r="V42" s="26"/>
      <c r="W42" s="23">
        <f ca="1">IF(OR(MONTH(DATE($B$1,W$1,$A42))&lt;&gt;W$1,_xlfn.XLOOKUP(DATE($B$1,W$1,$A42),_syukujitsu[国民の祝日・休日月日],_syukujitsu[国民の祝日・休日名称],"XXX",0,1)&lt;&gt;"XXX",WEEKDAY(DATE($B$1,W$1,$A42),2)&gt;5,_xlfn.XLOOKUP(DATE($B$1,W$1,$A42),_休業日[休場日],_休業日[名称],"XXX",0,1)&lt;&gt;"XXX"),"",SUMIFS(_SBI[受渡金額/決済損益],_SBI[決済日],DATE(デイトレ集計2023!$B$1,デイトレ集計2023!W$1,デイトレ集計2023!$A42),_SBI[取引],"信用返済*"))</f>
        <v>0</v>
      </c>
      <c r="X42" s="18"/>
      <c r="Y42" s="26"/>
      <c r="Z42" s="23">
        <f ca="1">IF(OR(MONTH(DATE($B$1,Z$1,$A42))&lt;&gt;Z$1,_xlfn.XLOOKUP(DATE($B$1,Z$1,$A42),_syukujitsu[国民の祝日・休日月日],_syukujitsu[国民の祝日・休日名称],"XXX",0,1)&lt;&gt;"XXX",WEEKDAY(DATE($B$1,Z$1,$A42),2)&gt;5,_xlfn.XLOOKUP(DATE($B$1,Z$1,$A42),_休業日[休場日],_休業日[名称],"XXX",0,1)&lt;&gt;"XXX"),"",SUMIFS(_SBI[受渡金額/決済損益],_SBI[決済日],DATE(デイトレ集計2023!$B$1,デイトレ集計2023!Z$1,デイトレ集計2023!$A42),_SBI[取引],"信用返済*"))</f>
        <v>0</v>
      </c>
      <c r="AA42" s="18"/>
      <c r="AB42" s="26"/>
      <c r="AC42" s="23">
        <f ca="1">IF(OR(MONTH(DATE($B$1,AC$1,$A42))&lt;&gt;AC$1,_xlfn.XLOOKUP(DATE($B$1,AC$1,$A42),_syukujitsu[国民の祝日・休日月日],_syukujitsu[国民の祝日・休日名称],"XXX",0,1)&lt;&gt;"XXX",WEEKDAY(DATE($B$1,AC$1,$A42),2)&gt;5,_xlfn.XLOOKUP(DATE($B$1,AC$1,$A42),_休業日[休場日],_休業日[名称],"XXX",0,1)&lt;&gt;"XXX"),"",SUMIFS(_SBI[受渡金額/決済損益],_SBI[決済日],DATE(デイトレ集計2023!$B$1,デイトレ集計2023!AC$1,デイトレ集計2023!$A42),_SBI[取引],"信用返済*"))</f>
        <v>0</v>
      </c>
      <c r="AD42" s="18"/>
      <c r="AE42" s="26"/>
      <c r="AF42" s="23">
        <f ca="1">IF(OR(MONTH(DATE($B$1,AF$1,$A42))&lt;&gt;AF$1,_xlfn.XLOOKUP(DATE($B$1,AF$1,$A42),_syukujitsu[国民の祝日・休日月日],_syukujitsu[国民の祝日・休日名称],"XXX",0,1)&lt;&gt;"XXX",WEEKDAY(DATE($B$1,AF$1,$A42),2)&gt;5,_xlfn.XLOOKUP(DATE($B$1,AF$1,$A42),_休業日[休場日],_休業日[名称],"XXX",0,1)&lt;&gt;"XXX"),"",SUMIFS(_SBI[受渡金額/決済損益],_SBI[決済日],DATE(デイトレ集計2023!$B$1,デイトレ集計2023!AF$1,デイトレ集計2023!$A42),_SBI[取引],"信用返済*"))</f>
        <v>0</v>
      </c>
      <c r="AG42" s="18"/>
      <c r="AH42" s="26"/>
      <c r="AI42" s="23" t="str">
        <f ca="1">IF(OR(MONTH(DATE($B$1,AI$1,$A42))&lt;&gt;AI$1,_xlfn.XLOOKUP(DATE($B$1,AI$1,$A42),_syukujitsu[国民の祝日・休日月日],_syukujitsu[国民の祝日・休日名称],"XXX",0,1)&lt;&gt;"XXX",WEEKDAY(DATE($B$1,AI$1,$A42),2)&gt;5,_xlfn.XLOOKUP(DATE($B$1,AI$1,$A42),_休業日[休場日],_休業日[名称],"XXX",0,1)&lt;&gt;"XXX"),"",SUMIFS(_SBI[受渡金額/決済損益],_SBI[決済日],DATE(デイトレ集計2023!$B$1,デイトレ集計2023!AI$1,デイトレ集計2023!$A42),_SBI[取引],"信用返済*"))</f>
        <v/>
      </c>
      <c r="AJ42" s="18"/>
      <c r="AK42" s="26"/>
      <c r="AL42" s="26">
        <f ca="1">IF(OR(MONTH(DATE($B$1,AL$1,$A42))&lt;&gt;AL$1,_xlfn.XLOOKUP(DATE($B$1,AL$1,$A42),_syukujitsu[国民の祝日・休日月日],_syukujitsu[国民の祝日・休日名称],"XXX",0,1)&lt;&gt;"XXX",WEEKDAY(DATE($B$1,AL$1,$A42),2)&gt;5,_xlfn.XLOOKUP(DATE($B$1,AL$1,$A42),_休業日[休場日],_休業日[名称],"XXX",0,1)&lt;&gt;"XXX"),"",SUMIFS(_SBI[受渡金額/決済損益],_SBI[決済日],DATE(デイトレ集計2023!$B$1,デイトレ集計2023!AL$1,デイトレ集計2023!$A42),_SBI[取引],"信用返済*"))</f>
        <v>0</v>
      </c>
      <c r="AN42" s="22">
        <f t="shared" ca="1" si="20"/>
        <v>2150000</v>
      </c>
      <c r="AO42" s="22">
        <f t="shared" ca="1" si="21"/>
        <v>2150000</v>
      </c>
      <c r="AP42" s="22">
        <f t="shared" ca="1" si="22"/>
        <v>2150000</v>
      </c>
      <c r="AQ42" s="22">
        <f t="shared" ca="1" si="23"/>
        <v>2150000</v>
      </c>
      <c r="AR42" s="22">
        <f t="shared" ca="1" si="24"/>
        <v>2150000</v>
      </c>
      <c r="AS42" s="22">
        <f t="shared" ca="1" si="25"/>
        <v>2150000</v>
      </c>
      <c r="AT42" s="22">
        <f t="shared" ca="1" si="26"/>
        <v>2150000</v>
      </c>
      <c r="AU42" s="22">
        <f t="shared" ca="1" si="32"/>
        <v>2150000</v>
      </c>
      <c r="AV42" s="22">
        <f t="shared" ca="1" si="27"/>
        <v>2150000</v>
      </c>
      <c r="AW42" s="22">
        <f t="shared" ca="1" si="28"/>
        <v>2150000</v>
      </c>
      <c r="AX42" s="22">
        <f t="shared" ca="1" si="29"/>
        <v>2150000</v>
      </c>
      <c r="AY42" s="22">
        <f t="shared" ca="1" si="30"/>
        <v>2150000</v>
      </c>
      <c r="BA42" s="22">
        <f t="shared" ca="1" si="43"/>
        <v>2150000</v>
      </c>
      <c r="BB42" s="22">
        <f t="shared" ca="1" si="33"/>
        <v>0</v>
      </c>
      <c r="BC42" s="22">
        <f t="shared" ca="1" si="34"/>
        <v>0</v>
      </c>
      <c r="BD42" s="22">
        <f t="shared" ca="1" si="35"/>
        <v>0</v>
      </c>
      <c r="BE42" s="22">
        <f t="shared" ca="1" si="36"/>
        <v>0</v>
      </c>
      <c r="BF42" s="22">
        <f t="shared" ca="1" si="37"/>
        <v>0</v>
      </c>
      <c r="BG42" s="22">
        <f t="shared" ca="1" si="38"/>
        <v>0</v>
      </c>
      <c r="BH42" s="22">
        <f t="shared" ca="1" si="39"/>
        <v>0</v>
      </c>
      <c r="BI42" s="22">
        <f t="shared" ca="1" si="40"/>
        <v>0</v>
      </c>
      <c r="BJ42" s="22">
        <f t="shared" ca="1" si="41"/>
        <v>0</v>
      </c>
      <c r="BK42" s="22">
        <f t="shared" ca="1" si="42"/>
        <v>0</v>
      </c>
      <c r="BL42" s="22">
        <f t="shared" ca="1" si="31"/>
        <v>0</v>
      </c>
      <c r="BN42" s="22" t="str" cm="1">
        <f t="array" aca="1" ref="BN42" ca="1">IF(INDEX($A$1:$AL$48,ROW(),BN$16)&gt;0,INDEX($A$1:$AL$48,ROW(),BN$16),"")</f>
        <v/>
      </c>
      <c r="BO42" s="22" t="str" cm="1">
        <f t="array" aca="1" ref="BO42" ca="1">IF(INDEX($A$1:$AL$48,ROW(),BO$16)&gt;0,INDEX($A$1:$AL$48,ROW(),BO$16),"")</f>
        <v/>
      </c>
      <c r="BP42" s="22" t="str" cm="1">
        <f t="array" aca="1" ref="BP42" ca="1">IF(INDEX($A$1:$AL$48,ROW(),BP$16)&gt;0,INDEX($A$1:$AL$48,ROW(),BP$16),"")</f>
        <v/>
      </c>
      <c r="BQ42" s="22" t="str" cm="1">
        <f t="array" aca="1" ref="BQ42" ca="1">IF(INDEX($A$1:$AL$48,ROW(),BQ$16)&gt;0,INDEX($A$1:$AL$48,ROW(),BQ$16),"")</f>
        <v/>
      </c>
      <c r="BR42" s="22" t="str" cm="1">
        <f t="array" aca="1" ref="BR42" ca="1">IF(INDEX($A$1:$AL$48,ROW(),BR$16)&gt;0,INDEX($A$1:$AL$48,ROW(),BR$16),"")</f>
        <v/>
      </c>
      <c r="BS42" s="22" t="str" cm="1">
        <f t="array" aca="1" ref="BS42" ca="1">IF(INDEX($A$1:$AL$48,ROW(),BS$16)&gt;0,INDEX($A$1:$AL$48,ROW(),BS$16),"")</f>
        <v/>
      </c>
      <c r="BT42" s="22" t="str" cm="1">
        <f t="array" aca="1" ref="BT42" ca="1">IF(INDEX($A$1:$AL$48,ROW(),BT$16)&gt;0,INDEX($A$1:$AL$48,ROW(),BT$16),"")</f>
        <v/>
      </c>
      <c r="BU42" s="22" t="str" cm="1">
        <f t="array" aca="1" ref="BU42" ca="1">IF(INDEX($A$1:$AL$48,ROW(),BU$16)&gt;0,INDEX($A$1:$AL$48,ROW(),BU$16),"")</f>
        <v/>
      </c>
      <c r="BV42" s="22" t="str" cm="1">
        <f t="array" aca="1" ref="BV42" ca="1">IF(INDEX($A$1:$AL$48,ROW(),BV$16)&gt;0,INDEX($A$1:$AL$48,ROW(),BV$16),"")</f>
        <v/>
      </c>
      <c r="BW42" s="22" t="str" cm="1">
        <f t="array" aca="1" ref="BW42" ca="1">IF(INDEX($A$1:$AL$48,ROW(),BW$16)&gt;0,INDEX($A$1:$AL$48,ROW(),BW$16),"")</f>
        <v/>
      </c>
      <c r="BX42" s="22" t="str" cm="1">
        <f t="array" aca="1" ref="BX42" ca="1">IF(INDEX($A$1:$AL$48,ROW(),BX$16)&gt;0,INDEX($A$1:$AL$48,ROW(),BX$16),"")</f>
        <v/>
      </c>
      <c r="BY42" s="22" t="str" cm="1">
        <f t="array" aca="1" ref="BY42" ca="1">IF(INDEX($A$1:$AL$48,ROW(),BY$16)&gt;0,INDEX($A$1:$AL$48,ROW(),BY$16),"")</f>
        <v/>
      </c>
      <c r="CA42" s="22" t="str" cm="1">
        <f t="array" aca="1" ref="CA42" ca="1">IF(INDEX($A$1:$AL$48,ROW(),CA$16)&lt;0,INDEX($A$1:$AL$48,ROW(),CA$16),"")</f>
        <v/>
      </c>
      <c r="CB42" s="22" t="str" cm="1">
        <f t="array" aca="1" ref="CB42" ca="1">IF(INDEX($A$1:$AL$48,ROW(),CB$16)&lt;0,INDEX($A$1:$AL$48,ROW(),CB$16),"")</f>
        <v/>
      </c>
      <c r="CC42" s="22" t="str" cm="1">
        <f t="array" aca="1" ref="CC42" ca="1">IF(INDEX($A$1:$AL$48,ROW(),CC$16)&lt;0,INDEX($A$1:$AL$48,ROW(),CC$16),"")</f>
        <v/>
      </c>
      <c r="CD42" s="22" t="str" cm="1">
        <f t="array" aca="1" ref="CD42" ca="1">IF(INDEX($A$1:$AL$48,ROW(),CD$16)&lt;0,INDEX($A$1:$AL$48,ROW(),CD$16),"")</f>
        <v/>
      </c>
      <c r="CE42" s="22" t="str" cm="1">
        <f t="array" aca="1" ref="CE42" ca="1">IF(INDEX($A$1:$AL$48,ROW(),CE$16)&lt;0,INDEX($A$1:$AL$48,ROW(),CE$16),"")</f>
        <v/>
      </c>
      <c r="CF42" s="22" t="str" cm="1">
        <f t="array" aca="1" ref="CF42" ca="1">IF(INDEX($A$1:$AL$48,ROW(),CF$16)&lt;0,INDEX($A$1:$AL$48,ROW(),CF$16),"")</f>
        <v/>
      </c>
      <c r="CG42" s="22" t="str" cm="1">
        <f t="array" aca="1" ref="CG42" ca="1">IF(INDEX($A$1:$AL$48,ROW(),CG$16)&lt;0,INDEX($A$1:$AL$48,ROW(),CG$16),"")</f>
        <v/>
      </c>
      <c r="CH42" s="22" t="str" cm="1">
        <f t="array" aca="1" ref="CH42" ca="1">IF(INDEX($A$1:$AL$48,ROW(),CH$16)&lt;0,INDEX($A$1:$AL$48,ROW(),CH$16),"")</f>
        <v/>
      </c>
      <c r="CI42" s="22" t="str" cm="1">
        <f t="array" aca="1" ref="CI42" ca="1">IF(INDEX($A$1:$AL$48,ROW(),CI$16)&lt;0,INDEX($A$1:$AL$48,ROW(),CI$16),"")</f>
        <v/>
      </c>
      <c r="CJ42" s="22" t="str" cm="1">
        <f t="array" aca="1" ref="CJ42" ca="1">IF(INDEX($A$1:$AL$48,ROW(),CJ$16)&lt;0,INDEX($A$1:$AL$48,ROW(),CJ$16),"")</f>
        <v/>
      </c>
      <c r="CK42" s="22" t="str" cm="1">
        <f t="array" aca="1" ref="CK42" ca="1">IF(INDEX($A$1:$AL$48,ROW(),CK$16)&lt;0,INDEX($A$1:$AL$48,ROW(),CK$16),"")</f>
        <v/>
      </c>
      <c r="CL42" s="22" t="str" cm="1">
        <f t="array" aca="1" ref="CL42" ca="1">IF(INDEX($A$1:$AL$48,ROW(),CL$16)&lt;0,INDEX($A$1:$AL$48,ROW(),CL$16),"")</f>
        <v/>
      </c>
    </row>
    <row r="43" spans="1:90" s="2" customFormat="1" ht="15.75" x14ac:dyDescent="0.4">
      <c r="A43" s="5">
        <v>26</v>
      </c>
      <c r="B43" s="17">
        <f t="shared" ca="1" si="17"/>
        <v>0</v>
      </c>
      <c r="C43" s="18"/>
      <c r="D43" s="26"/>
      <c r="E43" s="23">
        <f ca="1">IF(OR(MONTH(DATE($B$1,E$1,$A43))&lt;&gt;E$1,_xlfn.XLOOKUP(DATE($B$1,E$1,$A43),_syukujitsu[国民の祝日・休日月日],_syukujitsu[国民の祝日・休日名称],"XXX",0,1)&lt;&gt;"XXX",WEEKDAY(DATE($B$1,E$1,$A43),2)&gt;5,_xlfn.XLOOKUP(DATE($B$1,E$1,$A43),_休業日[休場日],_休業日[名称],"XXX",0,1)&lt;&gt;"XXX"),"",SUMIFS(_SBI[受渡金額/決済損益],_SBI[決済日],DATE(デイトレ集計2023!$B$1,デイトレ集計2023!E$1,デイトレ集計2023!$A43),_SBI[取引],"信用返済*"))</f>
        <v>0</v>
      </c>
      <c r="F43" s="18"/>
      <c r="G43" s="26"/>
      <c r="H43" s="23" t="str">
        <f ca="1">IF(OR(MONTH(DATE($B$1,H$1,$A43))&lt;&gt;H$1,_xlfn.XLOOKUP(DATE($B$1,H$1,$A43),_syukujitsu[国民の祝日・休日月日],_syukujitsu[国民の祝日・休日名称],"XXX",0,1)&lt;&gt;"XXX",WEEKDAY(DATE($B$1,H$1,$A43),2)&gt;5,_xlfn.XLOOKUP(DATE($B$1,H$1,$A43),_休業日[休場日],_休業日[名称],"XXX",0,1)&lt;&gt;"XXX"),"",SUMIFS(_SBI[受渡金額/決済損益],_SBI[決済日],DATE(デイトレ集計2023!$B$1,デイトレ集計2023!H$1,デイトレ集計2023!$A43),_SBI[取引],"信用返済*"))</f>
        <v/>
      </c>
      <c r="I43" s="18"/>
      <c r="J43" s="26"/>
      <c r="K43" s="23" t="str">
        <f ca="1">IF(OR(MONTH(DATE($B$1,K$1,$A43))&lt;&gt;K$1,_xlfn.XLOOKUP(DATE($B$1,K$1,$A43),_syukujitsu[国民の祝日・休日月日],_syukujitsu[国民の祝日・休日名称],"XXX",0,1)&lt;&gt;"XXX",WEEKDAY(DATE($B$1,K$1,$A43),2)&gt;5,_xlfn.XLOOKUP(DATE($B$1,K$1,$A43),_休業日[休場日],_休業日[名称],"XXX",0,1)&lt;&gt;"XXX"),"",SUMIFS(_SBI[受渡金額/決済損益],_SBI[決済日],DATE(デイトレ集計2023!$B$1,デイトレ集計2023!K$1,デイトレ集計2023!$A43),_SBI[取引],"信用返済*"))</f>
        <v/>
      </c>
      <c r="L43" s="18"/>
      <c r="M43" s="26"/>
      <c r="N43" s="23">
        <f ca="1">IF(OR(MONTH(DATE($B$1,N$1,$A43))&lt;&gt;N$1,_xlfn.XLOOKUP(DATE($B$1,N$1,$A43),_syukujitsu[国民の祝日・休日月日],_syukujitsu[国民の祝日・休日名称],"XXX",0,1)&lt;&gt;"XXX",WEEKDAY(DATE($B$1,N$1,$A43),2)&gt;5,_xlfn.XLOOKUP(DATE($B$1,N$1,$A43),_休業日[休場日],_休業日[名称],"XXX",0,1)&lt;&gt;"XXX"),"",SUMIFS(_SBI[受渡金額/決済損益],_SBI[決済日],DATE(デイトレ集計2023!$B$1,デイトレ集計2023!N$1,デイトレ集計2023!$A43),_SBI[取引],"信用返済*"))</f>
        <v>0</v>
      </c>
      <c r="O43" s="18"/>
      <c r="P43" s="26"/>
      <c r="Q43" s="23">
        <f ca="1">IF(OR(MONTH(DATE($B$1,Q$1,$A43))&lt;&gt;Q$1,_xlfn.XLOOKUP(DATE($B$1,Q$1,$A43),_syukujitsu[国民の祝日・休日月日],_syukujitsu[国民の祝日・休日名称],"XXX",0,1)&lt;&gt;"XXX",WEEKDAY(DATE($B$1,Q$1,$A43),2)&gt;5,_xlfn.XLOOKUP(DATE($B$1,Q$1,$A43),_休業日[休場日],_休業日[名称],"XXX",0,1)&lt;&gt;"XXX"),"",SUMIFS(_SBI[受渡金額/決済損益],_SBI[決済日],DATE(デイトレ集計2023!$B$1,デイトレ集計2023!Q$1,デイトレ集計2023!$A43),_SBI[取引],"信用返済*"))</f>
        <v>0</v>
      </c>
      <c r="R43" s="18"/>
      <c r="S43" s="26"/>
      <c r="T43" s="23">
        <f ca="1">IF(OR(MONTH(DATE($B$1,T$1,$A43))&lt;&gt;T$1,_xlfn.XLOOKUP(DATE($B$1,T$1,$A43),_syukujitsu[国民の祝日・休日月日],_syukujitsu[国民の祝日・休日名称],"XXX",0,1)&lt;&gt;"XXX",WEEKDAY(DATE($B$1,T$1,$A43),2)&gt;5,_xlfn.XLOOKUP(DATE($B$1,T$1,$A43),_休業日[休場日],_休業日[名称],"XXX",0,1)&lt;&gt;"XXX"),"",SUMIFS(_SBI[受渡金額/決済損益],_SBI[決済日],DATE(デイトレ集計2023!$B$1,デイトレ集計2023!T$1,デイトレ集計2023!$A43),_SBI[取引],"信用返済*"))</f>
        <v>0</v>
      </c>
      <c r="U43" s="18"/>
      <c r="V43" s="26"/>
      <c r="W43" s="23">
        <f ca="1">IF(OR(MONTH(DATE($B$1,W$1,$A43))&lt;&gt;W$1,_xlfn.XLOOKUP(DATE($B$1,W$1,$A43),_syukujitsu[国民の祝日・休日月日],_syukujitsu[国民の祝日・休日名称],"XXX",0,1)&lt;&gt;"XXX",WEEKDAY(DATE($B$1,W$1,$A43),2)&gt;5,_xlfn.XLOOKUP(DATE($B$1,W$1,$A43),_休業日[休場日],_休業日[名称],"XXX",0,1)&lt;&gt;"XXX"),"",SUMIFS(_SBI[受渡金額/決済損益],_SBI[決済日],DATE(デイトレ集計2023!$B$1,デイトレ集計2023!W$1,デイトレ集計2023!$A43),_SBI[取引],"信用返済*"))</f>
        <v>0</v>
      </c>
      <c r="X43" s="18"/>
      <c r="Y43" s="26"/>
      <c r="Z43" s="23" t="str">
        <f ca="1">IF(OR(MONTH(DATE($B$1,Z$1,$A43))&lt;&gt;Z$1,_xlfn.XLOOKUP(DATE($B$1,Z$1,$A43),_syukujitsu[国民の祝日・休日月日],_syukujitsu[国民の祝日・休日名称],"XXX",0,1)&lt;&gt;"XXX",WEEKDAY(DATE($B$1,Z$1,$A43),2)&gt;5,_xlfn.XLOOKUP(DATE($B$1,Z$1,$A43),_休業日[休場日],_休業日[名称],"XXX",0,1)&lt;&gt;"XXX"),"",SUMIFS(_SBI[受渡金額/決済損益],_SBI[決済日],DATE(デイトレ集計2023!$B$1,デイトレ集計2023!Z$1,デイトレ集計2023!$A43),_SBI[取引],"信用返済*"))</f>
        <v/>
      </c>
      <c r="AA43" s="18"/>
      <c r="AB43" s="26"/>
      <c r="AC43" s="23">
        <f ca="1">IF(OR(MONTH(DATE($B$1,AC$1,$A43))&lt;&gt;AC$1,_xlfn.XLOOKUP(DATE($B$1,AC$1,$A43),_syukujitsu[国民の祝日・休日月日],_syukujitsu[国民の祝日・休日名称],"XXX",0,1)&lt;&gt;"XXX",WEEKDAY(DATE($B$1,AC$1,$A43),2)&gt;5,_xlfn.XLOOKUP(DATE($B$1,AC$1,$A43),_休業日[休場日],_休業日[名称],"XXX",0,1)&lt;&gt;"XXX"),"",SUMIFS(_SBI[受渡金額/決済損益],_SBI[決済日],DATE(デイトレ集計2023!$B$1,デイトレ集計2023!AC$1,デイトレ集計2023!$A43),_SBI[取引],"信用返済*"))</f>
        <v>0</v>
      </c>
      <c r="AD43" s="18"/>
      <c r="AE43" s="26"/>
      <c r="AF43" s="23">
        <f ca="1">IF(OR(MONTH(DATE($B$1,AF$1,$A43))&lt;&gt;AF$1,_xlfn.XLOOKUP(DATE($B$1,AF$1,$A43),_syukujitsu[国民の祝日・休日月日],_syukujitsu[国民の祝日・休日名称],"XXX",0,1)&lt;&gt;"XXX",WEEKDAY(DATE($B$1,AF$1,$A43),2)&gt;5,_xlfn.XLOOKUP(DATE($B$1,AF$1,$A43),_休業日[休場日],_休業日[名称],"XXX",0,1)&lt;&gt;"XXX"),"",SUMIFS(_SBI[受渡金額/決済損益],_SBI[決済日],DATE(デイトレ集計2023!$B$1,デイトレ集計2023!AF$1,デイトレ集計2023!$A43),_SBI[取引],"信用返済*"))</f>
        <v>0</v>
      </c>
      <c r="AG43" s="18"/>
      <c r="AH43" s="26"/>
      <c r="AI43" s="23" t="str">
        <f ca="1">IF(OR(MONTH(DATE($B$1,AI$1,$A43))&lt;&gt;AI$1,_xlfn.XLOOKUP(DATE($B$1,AI$1,$A43),_syukujitsu[国民の祝日・休日月日],_syukujitsu[国民の祝日・休日名称],"XXX",0,1)&lt;&gt;"XXX",WEEKDAY(DATE($B$1,AI$1,$A43),2)&gt;5,_xlfn.XLOOKUP(DATE($B$1,AI$1,$A43),_休業日[休場日],_休業日[名称],"XXX",0,1)&lt;&gt;"XXX"),"",SUMIFS(_SBI[受渡金額/決済損益],_SBI[決済日],DATE(デイトレ集計2023!$B$1,デイトレ集計2023!AI$1,デイトレ集計2023!$A43),_SBI[取引],"信用返済*"))</f>
        <v/>
      </c>
      <c r="AJ43" s="18"/>
      <c r="AK43" s="26"/>
      <c r="AL43" s="26">
        <f ca="1">IF(OR(MONTH(DATE($B$1,AL$1,$A43))&lt;&gt;AL$1,_xlfn.XLOOKUP(DATE($B$1,AL$1,$A43),_syukujitsu[国民の祝日・休日月日],_syukujitsu[国民の祝日・休日名称],"XXX",0,1)&lt;&gt;"XXX",WEEKDAY(DATE($B$1,AL$1,$A43),2)&gt;5,_xlfn.XLOOKUP(DATE($B$1,AL$1,$A43),_休業日[休場日],_休業日[名称],"XXX",0,1)&lt;&gt;"XXX"),"",SUMIFS(_SBI[受渡金額/決済損益],_SBI[決済日],DATE(デイトレ集計2023!$B$1,デイトレ集計2023!AL$1,デイトレ集計2023!$A43),_SBI[取引],"信用返済*"))</f>
        <v>0</v>
      </c>
      <c r="AN43" s="22">
        <f t="shared" ca="1" si="20"/>
        <v>2150000</v>
      </c>
      <c r="AO43" s="22">
        <f t="shared" ca="1" si="21"/>
        <v>2150000</v>
      </c>
      <c r="AP43" s="22">
        <f t="shared" ca="1" si="22"/>
        <v>2150000</v>
      </c>
      <c r="AQ43" s="22">
        <f t="shared" ca="1" si="23"/>
        <v>2150000</v>
      </c>
      <c r="AR43" s="22">
        <f t="shared" ca="1" si="24"/>
        <v>2150000</v>
      </c>
      <c r="AS43" s="22">
        <f t="shared" ca="1" si="25"/>
        <v>2150000</v>
      </c>
      <c r="AT43" s="22">
        <f t="shared" ca="1" si="26"/>
        <v>2150000</v>
      </c>
      <c r="AU43" s="22">
        <f t="shared" ca="1" si="32"/>
        <v>2150000</v>
      </c>
      <c r="AV43" s="22">
        <f t="shared" ca="1" si="27"/>
        <v>2150000</v>
      </c>
      <c r="AW43" s="22">
        <f t="shared" ca="1" si="28"/>
        <v>2150000</v>
      </c>
      <c r="AX43" s="22">
        <f t="shared" ca="1" si="29"/>
        <v>2150000</v>
      </c>
      <c r="AY43" s="22">
        <f t="shared" ca="1" si="30"/>
        <v>2150000</v>
      </c>
      <c r="BA43" s="22">
        <f t="shared" ca="1" si="43"/>
        <v>2150000</v>
      </c>
      <c r="BB43" s="22">
        <f t="shared" ca="1" si="33"/>
        <v>0</v>
      </c>
      <c r="BC43" s="22">
        <f t="shared" ca="1" si="34"/>
        <v>0</v>
      </c>
      <c r="BD43" s="22">
        <f t="shared" ca="1" si="35"/>
        <v>0</v>
      </c>
      <c r="BE43" s="22">
        <f t="shared" ca="1" si="36"/>
        <v>0</v>
      </c>
      <c r="BF43" s="22">
        <f t="shared" ca="1" si="37"/>
        <v>0</v>
      </c>
      <c r="BG43" s="22">
        <f t="shared" ca="1" si="38"/>
        <v>0</v>
      </c>
      <c r="BH43" s="22">
        <f t="shared" ca="1" si="39"/>
        <v>0</v>
      </c>
      <c r="BI43" s="22">
        <f t="shared" ca="1" si="40"/>
        <v>0</v>
      </c>
      <c r="BJ43" s="22">
        <f t="shared" ca="1" si="41"/>
        <v>0</v>
      </c>
      <c r="BK43" s="22">
        <f t="shared" ca="1" si="42"/>
        <v>0</v>
      </c>
      <c r="BL43" s="22">
        <f t="shared" ca="1" si="31"/>
        <v>0</v>
      </c>
      <c r="BN43" s="22" t="str" cm="1">
        <f t="array" aca="1" ref="BN43" ca="1">IF(INDEX($A$1:$AL$48,ROW(),BN$16)&gt;0,INDEX($A$1:$AL$48,ROW(),BN$16),"")</f>
        <v/>
      </c>
      <c r="BO43" s="22" t="str" cm="1">
        <f t="array" aca="1" ref="BO43" ca="1">IF(INDEX($A$1:$AL$48,ROW(),BO$16)&gt;0,INDEX($A$1:$AL$48,ROW(),BO$16),"")</f>
        <v/>
      </c>
      <c r="BP43" s="22" t="str" cm="1">
        <f t="array" aca="1" ref="BP43" ca="1">IF(INDEX($A$1:$AL$48,ROW(),BP$16)&gt;0,INDEX($A$1:$AL$48,ROW(),BP$16),"")</f>
        <v/>
      </c>
      <c r="BQ43" s="22" t="str" cm="1">
        <f t="array" aca="1" ref="BQ43" ca="1">IF(INDEX($A$1:$AL$48,ROW(),BQ$16)&gt;0,INDEX($A$1:$AL$48,ROW(),BQ$16),"")</f>
        <v/>
      </c>
      <c r="BR43" s="22" t="str" cm="1">
        <f t="array" aca="1" ref="BR43" ca="1">IF(INDEX($A$1:$AL$48,ROW(),BR$16)&gt;0,INDEX($A$1:$AL$48,ROW(),BR$16),"")</f>
        <v/>
      </c>
      <c r="BS43" s="22" t="str" cm="1">
        <f t="array" aca="1" ref="BS43" ca="1">IF(INDEX($A$1:$AL$48,ROW(),BS$16)&gt;0,INDEX($A$1:$AL$48,ROW(),BS$16),"")</f>
        <v/>
      </c>
      <c r="BT43" s="22" t="str" cm="1">
        <f t="array" aca="1" ref="BT43" ca="1">IF(INDEX($A$1:$AL$48,ROW(),BT$16)&gt;0,INDEX($A$1:$AL$48,ROW(),BT$16),"")</f>
        <v/>
      </c>
      <c r="BU43" s="22" t="str" cm="1">
        <f t="array" aca="1" ref="BU43" ca="1">IF(INDEX($A$1:$AL$48,ROW(),BU$16)&gt;0,INDEX($A$1:$AL$48,ROW(),BU$16),"")</f>
        <v/>
      </c>
      <c r="BV43" s="22" t="str" cm="1">
        <f t="array" aca="1" ref="BV43" ca="1">IF(INDEX($A$1:$AL$48,ROW(),BV$16)&gt;0,INDEX($A$1:$AL$48,ROW(),BV$16),"")</f>
        <v/>
      </c>
      <c r="BW43" s="22" t="str" cm="1">
        <f t="array" aca="1" ref="BW43" ca="1">IF(INDEX($A$1:$AL$48,ROW(),BW$16)&gt;0,INDEX($A$1:$AL$48,ROW(),BW$16),"")</f>
        <v/>
      </c>
      <c r="BX43" s="22" t="str" cm="1">
        <f t="array" aca="1" ref="BX43" ca="1">IF(INDEX($A$1:$AL$48,ROW(),BX$16)&gt;0,INDEX($A$1:$AL$48,ROW(),BX$16),"")</f>
        <v/>
      </c>
      <c r="BY43" s="22" t="str" cm="1">
        <f t="array" aca="1" ref="BY43" ca="1">IF(INDEX($A$1:$AL$48,ROW(),BY$16)&gt;0,INDEX($A$1:$AL$48,ROW(),BY$16),"")</f>
        <v/>
      </c>
      <c r="CA43" s="22" t="str" cm="1">
        <f t="array" aca="1" ref="CA43" ca="1">IF(INDEX($A$1:$AL$48,ROW(),CA$16)&lt;0,INDEX($A$1:$AL$48,ROW(),CA$16),"")</f>
        <v/>
      </c>
      <c r="CB43" s="22" t="str" cm="1">
        <f t="array" aca="1" ref="CB43" ca="1">IF(INDEX($A$1:$AL$48,ROW(),CB$16)&lt;0,INDEX($A$1:$AL$48,ROW(),CB$16),"")</f>
        <v/>
      </c>
      <c r="CC43" s="22" t="str" cm="1">
        <f t="array" aca="1" ref="CC43" ca="1">IF(INDEX($A$1:$AL$48,ROW(),CC$16)&lt;0,INDEX($A$1:$AL$48,ROW(),CC$16),"")</f>
        <v/>
      </c>
      <c r="CD43" s="22" t="str" cm="1">
        <f t="array" aca="1" ref="CD43" ca="1">IF(INDEX($A$1:$AL$48,ROW(),CD$16)&lt;0,INDEX($A$1:$AL$48,ROW(),CD$16),"")</f>
        <v/>
      </c>
      <c r="CE43" s="22" t="str" cm="1">
        <f t="array" aca="1" ref="CE43" ca="1">IF(INDEX($A$1:$AL$48,ROW(),CE$16)&lt;0,INDEX($A$1:$AL$48,ROW(),CE$16),"")</f>
        <v/>
      </c>
      <c r="CF43" s="22" t="str" cm="1">
        <f t="array" aca="1" ref="CF43" ca="1">IF(INDEX($A$1:$AL$48,ROW(),CF$16)&lt;0,INDEX($A$1:$AL$48,ROW(),CF$16),"")</f>
        <v/>
      </c>
      <c r="CG43" s="22" t="str" cm="1">
        <f t="array" aca="1" ref="CG43" ca="1">IF(INDEX($A$1:$AL$48,ROW(),CG$16)&lt;0,INDEX($A$1:$AL$48,ROW(),CG$16),"")</f>
        <v/>
      </c>
      <c r="CH43" s="22" t="str" cm="1">
        <f t="array" aca="1" ref="CH43" ca="1">IF(INDEX($A$1:$AL$48,ROW(),CH$16)&lt;0,INDEX($A$1:$AL$48,ROW(),CH$16),"")</f>
        <v/>
      </c>
      <c r="CI43" s="22" t="str" cm="1">
        <f t="array" aca="1" ref="CI43" ca="1">IF(INDEX($A$1:$AL$48,ROW(),CI$16)&lt;0,INDEX($A$1:$AL$48,ROW(),CI$16),"")</f>
        <v/>
      </c>
      <c r="CJ43" s="22" t="str" cm="1">
        <f t="array" aca="1" ref="CJ43" ca="1">IF(INDEX($A$1:$AL$48,ROW(),CJ$16)&lt;0,INDEX($A$1:$AL$48,ROW(),CJ$16),"")</f>
        <v/>
      </c>
      <c r="CK43" s="22" t="str" cm="1">
        <f t="array" aca="1" ref="CK43" ca="1">IF(INDEX($A$1:$AL$48,ROW(),CK$16)&lt;0,INDEX($A$1:$AL$48,ROW(),CK$16),"")</f>
        <v/>
      </c>
      <c r="CL43" s="22" t="str" cm="1">
        <f t="array" aca="1" ref="CL43" ca="1">IF(INDEX($A$1:$AL$48,ROW(),CL$16)&lt;0,INDEX($A$1:$AL$48,ROW(),CL$16),"")</f>
        <v/>
      </c>
    </row>
    <row r="44" spans="1:90" s="2" customFormat="1" ht="15.75" x14ac:dyDescent="0.4">
      <c r="A44" s="5">
        <v>27</v>
      </c>
      <c r="B44" s="17">
        <f t="shared" ca="1" si="17"/>
        <v>0</v>
      </c>
      <c r="C44" s="18"/>
      <c r="D44" s="26"/>
      <c r="E44" s="23">
        <f ca="1">IF(OR(MONTH(DATE($B$1,E$1,$A44))&lt;&gt;E$1,_xlfn.XLOOKUP(DATE($B$1,E$1,$A44),_syukujitsu[国民の祝日・休日月日],_syukujitsu[国民の祝日・休日名称],"XXX",0,1)&lt;&gt;"XXX",WEEKDAY(DATE($B$1,E$1,$A44),2)&gt;5,_xlfn.XLOOKUP(DATE($B$1,E$1,$A44),_休業日[休場日],_休業日[名称],"XXX",0,1)&lt;&gt;"XXX"),"",SUMIFS(_SBI[受渡金額/決済損益],_SBI[決済日],DATE(デイトレ集計2023!$B$1,デイトレ集計2023!E$1,デイトレ集計2023!$A44),_SBI[取引],"信用返済*"))</f>
        <v>0</v>
      </c>
      <c r="F44" s="18"/>
      <c r="G44" s="26"/>
      <c r="H44" s="23">
        <f ca="1">IF(OR(MONTH(DATE($B$1,H$1,$A44))&lt;&gt;H$1,_xlfn.XLOOKUP(DATE($B$1,H$1,$A44),_syukujitsu[国民の祝日・休日月日],_syukujitsu[国民の祝日・休日名称],"XXX",0,1)&lt;&gt;"XXX",WEEKDAY(DATE($B$1,H$1,$A44),2)&gt;5,_xlfn.XLOOKUP(DATE($B$1,H$1,$A44),_休業日[休場日],_休業日[名称],"XXX",0,1)&lt;&gt;"XXX"),"",SUMIFS(_SBI[受渡金額/決済損益],_SBI[決済日],DATE(デイトレ集計2023!$B$1,デイトレ集計2023!H$1,デイトレ集計2023!$A44),_SBI[取引],"信用返済*"))</f>
        <v>0</v>
      </c>
      <c r="I44" s="18"/>
      <c r="J44" s="26"/>
      <c r="K44" s="23">
        <f ca="1">IF(OR(MONTH(DATE($B$1,K$1,$A44))&lt;&gt;K$1,_xlfn.XLOOKUP(DATE($B$1,K$1,$A44),_syukujitsu[国民の祝日・休日月日],_syukujitsu[国民の祝日・休日名称],"XXX",0,1)&lt;&gt;"XXX",WEEKDAY(DATE($B$1,K$1,$A44),2)&gt;5,_xlfn.XLOOKUP(DATE($B$1,K$1,$A44),_休業日[休場日],_休業日[名称],"XXX",0,1)&lt;&gt;"XXX"),"",SUMIFS(_SBI[受渡金額/決済損益],_SBI[決済日],DATE(デイトレ集計2023!$B$1,デイトレ集計2023!K$1,デイトレ集計2023!$A44),_SBI[取引],"信用返済*"))</f>
        <v>0</v>
      </c>
      <c r="L44" s="18"/>
      <c r="M44" s="26"/>
      <c r="N44" s="23">
        <f ca="1">IF(OR(MONTH(DATE($B$1,N$1,$A44))&lt;&gt;N$1,_xlfn.XLOOKUP(DATE($B$1,N$1,$A44),_syukujitsu[国民の祝日・休日月日],_syukujitsu[国民の祝日・休日名称],"XXX",0,1)&lt;&gt;"XXX",WEEKDAY(DATE($B$1,N$1,$A44),2)&gt;5,_xlfn.XLOOKUP(DATE($B$1,N$1,$A44),_休業日[休場日],_休業日[名称],"XXX",0,1)&lt;&gt;"XXX"),"",SUMIFS(_SBI[受渡金額/決済損益],_SBI[決済日],DATE(デイトレ集計2023!$B$1,デイトレ集計2023!N$1,デイトレ集計2023!$A44),_SBI[取引],"信用返済*"))</f>
        <v>0</v>
      </c>
      <c r="O44" s="18"/>
      <c r="P44" s="26"/>
      <c r="Q44" s="23" t="str">
        <f ca="1">IF(OR(MONTH(DATE($B$1,Q$1,$A44))&lt;&gt;Q$1,_xlfn.XLOOKUP(DATE($B$1,Q$1,$A44),_syukujitsu[国民の祝日・休日月日],_syukujitsu[国民の祝日・休日名称],"XXX",0,1)&lt;&gt;"XXX",WEEKDAY(DATE($B$1,Q$1,$A44),2)&gt;5,_xlfn.XLOOKUP(DATE($B$1,Q$1,$A44),_休業日[休場日],_休業日[名称],"XXX",0,1)&lt;&gt;"XXX"),"",SUMIFS(_SBI[受渡金額/決済損益],_SBI[決済日],DATE(デイトレ集計2023!$B$1,デイトレ集計2023!Q$1,デイトレ集計2023!$A44),_SBI[取引],"信用返済*"))</f>
        <v/>
      </c>
      <c r="R44" s="18"/>
      <c r="S44" s="26"/>
      <c r="T44" s="23">
        <f ca="1">IF(OR(MONTH(DATE($B$1,T$1,$A44))&lt;&gt;T$1,_xlfn.XLOOKUP(DATE($B$1,T$1,$A44),_syukujitsu[国民の祝日・休日月日],_syukujitsu[国民の祝日・休日名称],"XXX",0,1)&lt;&gt;"XXX",WEEKDAY(DATE($B$1,T$1,$A44),2)&gt;5,_xlfn.XLOOKUP(DATE($B$1,T$1,$A44),_休業日[休場日],_休業日[名称],"XXX",0,1)&lt;&gt;"XXX"),"",SUMIFS(_SBI[受渡金額/決済損益],_SBI[決済日],DATE(デイトレ集計2023!$B$1,デイトレ集計2023!T$1,デイトレ集計2023!$A44),_SBI[取引],"信用返済*"))</f>
        <v>0</v>
      </c>
      <c r="U44" s="18"/>
      <c r="V44" s="26"/>
      <c r="W44" s="23">
        <f ca="1">IF(OR(MONTH(DATE($B$1,W$1,$A44))&lt;&gt;W$1,_xlfn.XLOOKUP(DATE($B$1,W$1,$A44),_syukujitsu[国民の祝日・休日月日],_syukujitsu[国民の祝日・休日名称],"XXX",0,1)&lt;&gt;"XXX",WEEKDAY(DATE($B$1,W$1,$A44),2)&gt;5,_xlfn.XLOOKUP(DATE($B$1,W$1,$A44),_休業日[休場日],_休業日[名称],"XXX",0,1)&lt;&gt;"XXX"),"",SUMIFS(_SBI[受渡金額/決済損益],_SBI[決済日],DATE(デイトレ集計2023!$B$1,デイトレ集計2023!W$1,デイトレ集計2023!$A44),_SBI[取引],"信用返済*"))</f>
        <v>0</v>
      </c>
      <c r="X44" s="18"/>
      <c r="Y44" s="26"/>
      <c r="Z44" s="23" t="str">
        <f ca="1">IF(OR(MONTH(DATE($B$1,Z$1,$A44))&lt;&gt;Z$1,_xlfn.XLOOKUP(DATE($B$1,Z$1,$A44),_syukujitsu[国民の祝日・休日月日],_syukujitsu[国民の祝日・休日名称],"XXX",0,1)&lt;&gt;"XXX",WEEKDAY(DATE($B$1,Z$1,$A44),2)&gt;5,_xlfn.XLOOKUP(DATE($B$1,Z$1,$A44),_休業日[休場日],_休業日[名称],"XXX",0,1)&lt;&gt;"XXX"),"",SUMIFS(_SBI[受渡金額/決済損益],_SBI[決済日],DATE(デイトレ集計2023!$B$1,デイトレ集計2023!Z$1,デイトレ集計2023!$A44),_SBI[取引],"信用返済*"))</f>
        <v/>
      </c>
      <c r="AA44" s="18"/>
      <c r="AB44" s="26"/>
      <c r="AC44" s="23">
        <f ca="1">IF(OR(MONTH(DATE($B$1,AC$1,$A44))&lt;&gt;AC$1,_xlfn.XLOOKUP(DATE($B$1,AC$1,$A44),_syukujitsu[国民の祝日・休日月日],_syukujitsu[国民の祝日・休日名称],"XXX",0,1)&lt;&gt;"XXX",WEEKDAY(DATE($B$1,AC$1,$A44),2)&gt;5,_xlfn.XLOOKUP(DATE($B$1,AC$1,$A44),_休業日[休場日],_休業日[名称],"XXX",0,1)&lt;&gt;"XXX"),"",SUMIFS(_SBI[受渡金額/決済損益],_SBI[決済日],DATE(デイトレ集計2023!$B$1,デイトレ集計2023!AC$1,デイトレ集計2023!$A44),_SBI[取引],"信用返済*"))</f>
        <v>0</v>
      </c>
      <c r="AD44" s="18"/>
      <c r="AE44" s="26"/>
      <c r="AF44" s="23">
        <f ca="1">IF(OR(MONTH(DATE($B$1,AF$1,$A44))&lt;&gt;AF$1,_xlfn.XLOOKUP(DATE($B$1,AF$1,$A44),_syukujitsu[国民の祝日・休日月日],_syukujitsu[国民の祝日・休日名称],"XXX",0,1)&lt;&gt;"XXX",WEEKDAY(DATE($B$1,AF$1,$A44),2)&gt;5,_xlfn.XLOOKUP(DATE($B$1,AF$1,$A44),_休業日[休場日],_休業日[名称],"XXX",0,1)&lt;&gt;"XXX"),"",SUMIFS(_SBI[受渡金額/決済損益],_SBI[決済日],DATE(デイトレ集計2023!$B$1,デイトレ集計2023!AF$1,デイトレ集計2023!$A44),_SBI[取引],"信用返済*"))</f>
        <v>0</v>
      </c>
      <c r="AG44" s="18"/>
      <c r="AH44" s="26"/>
      <c r="AI44" s="23">
        <f ca="1">IF(OR(MONTH(DATE($B$1,AI$1,$A44))&lt;&gt;AI$1,_xlfn.XLOOKUP(DATE($B$1,AI$1,$A44),_syukujitsu[国民の祝日・休日月日],_syukujitsu[国民の祝日・休日名称],"XXX",0,1)&lt;&gt;"XXX",WEEKDAY(DATE($B$1,AI$1,$A44),2)&gt;5,_xlfn.XLOOKUP(DATE($B$1,AI$1,$A44),_休業日[休場日],_休業日[名称],"XXX",0,1)&lt;&gt;"XXX"),"",SUMIFS(_SBI[受渡金額/決済損益],_SBI[決済日],DATE(デイトレ集計2023!$B$1,デイトレ集計2023!AI$1,デイトレ集計2023!$A44),_SBI[取引],"信用返済*"))</f>
        <v>0</v>
      </c>
      <c r="AJ44" s="18"/>
      <c r="AK44" s="26"/>
      <c r="AL44" s="26">
        <f ca="1">IF(OR(MONTH(DATE($B$1,AL$1,$A44))&lt;&gt;AL$1,_xlfn.XLOOKUP(DATE($B$1,AL$1,$A44),_syukujitsu[国民の祝日・休日月日],_syukujitsu[国民の祝日・休日名称],"XXX",0,1)&lt;&gt;"XXX",WEEKDAY(DATE($B$1,AL$1,$A44),2)&gt;5,_xlfn.XLOOKUP(DATE($B$1,AL$1,$A44),_休業日[休場日],_休業日[名称],"XXX",0,1)&lt;&gt;"XXX"),"",SUMIFS(_SBI[受渡金額/決済損益],_SBI[決済日],DATE(デイトレ集計2023!$B$1,デイトレ集計2023!AL$1,デイトレ集計2023!$A44),_SBI[取引],"信用返済*"))</f>
        <v>0</v>
      </c>
      <c r="AN44" s="22">
        <f t="shared" ca="1" si="20"/>
        <v>2150000</v>
      </c>
      <c r="AO44" s="22">
        <f t="shared" ca="1" si="21"/>
        <v>2150000</v>
      </c>
      <c r="AP44" s="22">
        <f t="shared" ca="1" si="22"/>
        <v>2150000</v>
      </c>
      <c r="AQ44" s="22">
        <f t="shared" ca="1" si="23"/>
        <v>2150000</v>
      </c>
      <c r="AR44" s="22">
        <f t="shared" ca="1" si="24"/>
        <v>2150000</v>
      </c>
      <c r="AS44" s="22">
        <f t="shared" ca="1" si="25"/>
        <v>2150000</v>
      </c>
      <c r="AT44" s="22">
        <f t="shared" ca="1" si="26"/>
        <v>2150000</v>
      </c>
      <c r="AU44" s="22">
        <f t="shared" ca="1" si="32"/>
        <v>2150000</v>
      </c>
      <c r="AV44" s="22">
        <f t="shared" ca="1" si="27"/>
        <v>2150000</v>
      </c>
      <c r="AW44" s="22">
        <f t="shared" ca="1" si="28"/>
        <v>2150000</v>
      </c>
      <c r="AX44" s="22">
        <f t="shared" ca="1" si="29"/>
        <v>2150000</v>
      </c>
      <c r="AY44" s="22">
        <f t="shared" ca="1" si="30"/>
        <v>2150000</v>
      </c>
      <c r="BA44" s="22">
        <f t="shared" ca="1" si="43"/>
        <v>2150000</v>
      </c>
      <c r="BB44" s="22">
        <f t="shared" ca="1" si="33"/>
        <v>0</v>
      </c>
      <c r="BC44" s="22">
        <f t="shared" ca="1" si="34"/>
        <v>0</v>
      </c>
      <c r="BD44" s="22">
        <f t="shared" ca="1" si="35"/>
        <v>0</v>
      </c>
      <c r="BE44" s="22">
        <f t="shared" ca="1" si="36"/>
        <v>0</v>
      </c>
      <c r="BF44" s="22">
        <f t="shared" ca="1" si="37"/>
        <v>0</v>
      </c>
      <c r="BG44" s="22">
        <f t="shared" ca="1" si="38"/>
        <v>0</v>
      </c>
      <c r="BH44" s="22">
        <f t="shared" ca="1" si="39"/>
        <v>0</v>
      </c>
      <c r="BI44" s="22">
        <f t="shared" ca="1" si="40"/>
        <v>0</v>
      </c>
      <c r="BJ44" s="22">
        <f t="shared" ca="1" si="41"/>
        <v>0</v>
      </c>
      <c r="BK44" s="22">
        <f t="shared" ca="1" si="42"/>
        <v>0</v>
      </c>
      <c r="BL44" s="22">
        <f t="shared" ca="1" si="31"/>
        <v>0</v>
      </c>
      <c r="BN44" s="22" t="str" cm="1">
        <f t="array" aca="1" ref="BN44" ca="1">IF(INDEX($A$1:$AL$48,ROW(),BN$16)&gt;0,INDEX($A$1:$AL$48,ROW(),BN$16),"")</f>
        <v/>
      </c>
      <c r="BO44" s="22" t="str" cm="1">
        <f t="array" aca="1" ref="BO44" ca="1">IF(INDEX($A$1:$AL$48,ROW(),BO$16)&gt;0,INDEX($A$1:$AL$48,ROW(),BO$16),"")</f>
        <v/>
      </c>
      <c r="BP44" s="22" t="str" cm="1">
        <f t="array" aca="1" ref="BP44" ca="1">IF(INDEX($A$1:$AL$48,ROW(),BP$16)&gt;0,INDEX($A$1:$AL$48,ROW(),BP$16),"")</f>
        <v/>
      </c>
      <c r="BQ44" s="22" t="str" cm="1">
        <f t="array" aca="1" ref="BQ44" ca="1">IF(INDEX($A$1:$AL$48,ROW(),BQ$16)&gt;0,INDEX($A$1:$AL$48,ROW(),BQ$16),"")</f>
        <v/>
      </c>
      <c r="BR44" s="22" t="str" cm="1">
        <f t="array" aca="1" ref="BR44" ca="1">IF(INDEX($A$1:$AL$48,ROW(),BR$16)&gt;0,INDEX($A$1:$AL$48,ROW(),BR$16),"")</f>
        <v/>
      </c>
      <c r="BS44" s="22" t="str" cm="1">
        <f t="array" aca="1" ref="BS44" ca="1">IF(INDEX($A$1:$AL$48,ROW(),BS$16)&gt;0,INDEX($A$1:$AL$48,ROW(),BS$16),"")</f>
        <v/>
      </c>
      <c r="BT44" s="22" t="str" cm="1">
        <f t="array" aca="1" ref="BT44" ca="1">IF(INDEX($A$1:$AL$48,ROW(),BT$16)&gt;0,INDEX($A$1:$AL$48,ROW(),BT$16),"")</f>
        <v/>
      </c>
      <c r="BU44" s="22" t="str" cm="1">
        <f t="array" aca="1" ref="BU44" ca="1">IF(INDEX($A$1:$AL$48,ROW(),BU$16)&gt;0,INDEX($A$1:$AL$48,ROW(),BU$16),"")</f>
        <v/>
      </c>
      <c r="BV44" s="22" t="str" cm="1">
        <f t="array" aca="1" ref="BV44" ca="1">IF(INDEX($A$1:$AL$48,ROW(),BV$16)&gt;0,INDEX($A$1:$AL$48,ROW(),BV$16),"")</f>
        <v/>
      </c>
      <c r="BW44" s="22" t="str" cm="1">
        <f t="array" aca="1" ref="BW44" ca="1">IF(INDEX($A$1:$AL$48,ROW(),BW$16)&gt;0,INDEX($A$1:$AL$48,ROW(),BW$16),"")</f>
        <v/>
      </c>
      <c r="BX44" s="22" t="str" cm="1">
        <f t="array" aca="1" ref="BX44" ca="1">IF(INDEX($A$1:$AL$48,ROW(),BX$16)&gt;0,INDEX($A$1:$AL$48,ROW(),BX$16),"")</f>
        <v/>
      </c>
      <c r="BY44" s="22" t="str" cm="1">
        <f t="array" aca="1" ref="BY44" ca="1">IF(INDEX($A$1:$AL$48,ROW(),BY$16)&gt;0,INDEX($A$1:$AL$48,ROW(),BY$16),"")</f>
        <v/>
      </c>
      <c r="CA44" s="22" t="str" cm="1">
        <f t="array" aca="1" ref="CA44" ca="1">IF(INDEX($A$1:$AL$48,ROW(),CA$16)&lt;0,INDEX($A$1:$AL$48,ROW(),CA$16),"")</f>
        <v/>
      </c>
      <c r="CB44" s="22" t="str" cm="1">
        <f t="array" aca="1" ref="CB44" ca="1">IF(INDEX($A$1:$AL$48,ROW(),CB$16)&lt;0,INDEX($A$1:$AL$48,ROW(),CB$16),"")</f>
        <v/>
      </c>
      <c r="CC44" s="22" t="str" cm="1">
        <f t="array" aca="1" ref="CC44" ca="1">IF(INDEX($A$1:$AL$48,ROW(),CC$16)&lt;0,INDEX($A$1:$AL$48,ROW(),CC$16),"")</f>
        <v/>
      </c>
      <c r="CD44" s="22" t="str" cm="1">
        <f t="array" aca="1" ref="CD44" ca="1">IF(INDEX($A$1:$AL$48,ROW(),CD$16)&lt;0,INDEX($A$1:$AL$48,ROW(),CD$16),"")</f>
        <v/>
      </c>
      <c r="CE44" s="22" t="str" cm="1">
        <f t="array" aca="1" ref="CE44" ca="1">IF(INDEX($A$1:$AL$48,ROW(),CE$16)&lt;0,INDEX($A$1:$AL$48,ROW(),CE$16),"")</f>
        <v/>
      </c>
      <c r="CF44" s="22" t="str" cm="1">
        <f t="array" aca="1" ref="CF44" ca="1">IF(INDEX($A$1:$AL$48,ROW(),CF$16)&lt;0,INDEX($A$1:$AL$48,ROW(),CF$16),"")</f>
        <v/>
      </c>
      <c r="CG44" s="22" t="str" cm="1">
        <f t="array" aca="1" ref="CG44" ca="1">IF(INDEX($A$1:$AL$48,ROW(),CG$16)&lt;0,INDEX($A$1:$AL$48,ROW(),CG$16),"")</f>
        <v/>
      </c>
      <c r="CH44" s="22" t="str" cm="1">
        <f t="array" aca="1" ref="CH44" ca="1">IF(INDEX($A$1:$AL$48,ROW(),CH$16)&lt;0,INDEX($A$1:$AL$48,ROW(),CH$16),"")</f>
        <v/>
      </c>
      <c r="CI44" s="22" t="str" cm="1">
        <f t="array" aca="1" ref="CI44" ca="1">IF(INDEX($A$1:$AL$48,ROW(),CI$16)&lt;0,INDEX($A$1:$AL$48,ROW(),CI$16),"")</f>
        <v/>
      </c>
      <c r="CJ44" s="22" t="str" cm="1">
        <f t="array" aca="1" ref="CJ44" ca="1">IF(INDEX($A$1:$AL$48,ROW(),CJ$16)&lt;0,INDEX($A$1:$AL$48,ROW(),CJ$16),"")</f>
        <v/>
      </c>
      <c r="CK44" s="22" t="str" cm="1">
        <f t="array" aca="1" ref="CK44" ca="1">IF(INDEX($A$1:$AL$48,ROW(),CK$16)&lt;0,INDEX($A$1:$AL$48,ROW(),CK$16),"")</f>
        <v/>
      </c>
      <c r="CL44" s="22" t="str" cm="1">
        <f t="array" aca="1" ref="CL44" ca="1">IF(INDEX($A$1:$AL$48,ROW(),CL$16)&lt;0,INDEX($A$1:$AL$48,ROW(),CL$16),"")</f>
        <v/>
      </c>
    </row>
    <row r="45" spans="1:90" s="2" customFormat="1" ht="15.75" x14ac:dyDescent="0.4">
      <c r="A45" s="5">
        <v>28</v>
      </c>
      <c r="B45" s="17">
        <f t="shared" ca="1" si="17"/>
        <v>0</v>
      </c>
      <c r="C45" s="18"/>
      <c r="D45" s="26"/>
      <c r="E45" s="23" t="str">
        <f ca="1">IF(OR(MONTH(DATE($B$1,E$1,$A45))&lt;&gt;E$1,_xlfn.XLOOKUP(DATE($B$1,E$1,$A45),_syukujitsu[国民の祝日・休日月日],_syukujitsu[国民の祝日・休日名称],"XXX",0,1)&lt;&gt;"XXX",WEEKDAY(DATE($B$1,E$1,$A45),2)&gt;5,_xlfn.XLOOKUP(DATE($B$1,E$1,$A45),_休業日[休場日],_休業日[名称],"XXX",0,1)&lt;&gt;"XXX"),"",SUMIFS(_SBI[受渡金額/決済損益],_SBI[決済日],DATE(デイトレ集計2023!$B$1,デイトレ集計2023!E$1,デイトレ集計2023!$A45),_SBI[取引],"信用返済*"))</f>
        <v/>
      </c>
      <c r="F45" s="18"/>
      <c r="G45" s="26"/>
      <c r="H45" s="23">
        <f ca="1">IF(OR(MONTH(DATE($B$1,H$1,$A45))&lt;&gt;H$1,_xlfn.XLOOKUP(DATE($B$1,H$1,$A45),_syukujitsu[国民の祝日・休日月日],_syukujitsu[国民の祝日・休日名称],"XXX",0,1)&lt;&gt;"XXX",WEEKDAY(DATE($B$1,H$1,$A45),2)&gt;5,_xlfn.XLOOKUP(DATE($B$1,H$1,$A45),_休業日[休場日],_休業日[名称],"XXX",0,1)&lt;&gt;"XXX"),"",SUMIFS(_SBI[受渡金額/決済損益],_SBI[決済日],DATE(デイトレ集計2023!$B$1,デイトレ集計2023!H$1,デイトレ集計2023!$A45),_SBI[取引],"信用返済*"))</f>
        <v>0</v>
      </c>
      <c r="I45" s="18"/>
      <c r="J45" s="26"/>
      <c r="K45" s="23">
        <f ca="1">IF(OR(MONTH(DATE($B$1,K$1,$A45))&lt;&gt;K$1,_xlfn.XLOOKUP(DATE($B$1,K$1,$A45),_syukujitsu[国民の祝日・休日月日],_syukujitsu[国民の祝日・休日名称],"XXX",0,1)&lt;&gt;"XXX",WEEKDAY(DATE($B$1,K$1,$A45),2)&gt;5,_xlfn.XLOOKUP(DATE($B$1,K$1,$A45),_休業日[休場日],_休業日[名称],"XXX",0,1)&lt;&gt;"XXX"),"",SUMIFS(_SBI[受渡金額/決済損益],_SBI[決済日],DATE(デイトレ集計2023!$B$1,デイトレ集計2023!K$1,デイトレ集計2023!$A45),_SBI[取引],"信用返済*"))</f>
        <v>0</v>
      </c>
      <c r="L45" s="18"/>
      <c r="M45" s="26"/>
      <c r="N45" s="23">
        <f ca="1">IF(OR(MONTH(DATE($B$1,N$1,$A45))&lt;&gt;N$1,_xlfn.XLOOKUP(DATE($B$1,N$1,$A45),_syukujitsu[国民の祝日・休日月日],_syukujitsu[国民の祝日・休日名称],"XXX",0,1)&lt;&gt;"XXX",WEEKDAY(DATE($B$1,N$1,$A45),2)&gt;5,_xlfn.XLOOKUP(DATE($B$1,N$1,$A45),_休業日[休場日],_休業日[名称],"XXX",0,1)&lt;&gt;"XXX"),"",SUMIFS(_SBI[受渡金額/決済損益],_SBI[決済日],DATE(デイトレ集計2023!$B$1,デイトレ集計2023!N$1,デイトレ集計2023!$A45),_SBI[取引],"信用返済*"))</f>
        <v>0</v>
      </c>
      <c r="O45" s="18"/>
      <c r="P45" s="26"/>
      <c r="Q45" s="23" t="str">
        <f ca="1">IF(OR(MONTH(DATE($B$1,Q$1,$A45))&lt;&gt;Q$1,_xlfn.XLOOKUP(DATE($B$1,Q$1,$A45),_syukujitsu[国民の祝日・休日月日],_syukujitsu[国民の祝日・休日名称],"XXX",0,1)&lt;&gt;"XXX",WEEKDAY(DATE($B$1,Q$1,$A45),2)&gt;5,_xlfn.XLOOKUP(DATE($B$1,Q$1,$A45),_休業日[休場日],_休業日[名称],"XXX",0,1)&lt;&gt;"XXX"),"",SUMIFS(_SBI[受渡金額/決済損益],_SBI[決済日],DATE(デイトレ集計2023!$B$1,デイトレ集計2023!Q$1,デイトレ集計2023!$A45),_SBI[取引],"信用返済*"))</f>
        <v/>
      </c>
      <c r="R45" s="18"/>
      <c r="S45" s="26"/>
      <c r="T45" s="23">
        <f ca="1">IF(OR(MONTH(DATE($B$1,T$1,$A45))&lt;&gt;T$1,_xlfn.XLOOKUP(DATE($B$1,T$1,$A45),_syukujitsu[国民の祝日・休日月日],_syukujitsu[国民の祝日・休日名称],"XXX",0,1)&lt;&gt;"XXX",WEEKDAY(DATE($B$1,T$1,$A45),2)&gt;5,_xlfn.XLOOKUP(DATE($B$1,T$1,$A45),_休業日[休場日],_休業日[名称],"XXX",0,1)&lt;&gt;"XXX"),"",SUMIFS(_SBI[受渡金額/決済損益],_SBI[決済日],DATE(デイトレ集計2023!$B$1,デイトレ集計2023!T$1,デイトレ集計2023!$A45),_SBI[取引],"信用返済*"))</f>
        <v>0</v>
      </c>
      <c r="U45" s="18"/>
      <c r="V45" s="26"/>
      <c r="W45" s="23">
        <f ca="1">IF(OR(MONTH(DATE($B$1,W$1,$A45))&lt;&gt;W$1,_xlfn.XLOOKUP(DATE($B$1,W$1,$A45),_syukujitsu[国民の祝日・休日月日],_syukujitsu[国民の祝日・休日名称],"XXX",0,1)&lt;&gt;"XXX",WEEKDAY(DATE($B$1,W$1,$A45),2)&gt;5,_xlfn.XLOOKUP(DATE($B$1,W$1,$A45),_休業日[休場日],_休業日[名称],"XXX",0,1)&lt;&gt;"XXX"),"",SUMIFS(_SBI[受渡金額/決済損益],_SBI[決済日],DATE(デイトレ集計2023!$B$1,デイトレ集計2023!W$1,デイトレ集計2023!$A45),_SBI[取引],"信用返済*"))</f>
        <v>0</v>
      </c>
      <c r="X45" s="18"/>
      <c r="Y45" s="26"/>
      <c r="Z45" s="23">
        <f ca="1">IF(OR(MONTH(DATE($B$1,Z$1,$A45))&lt;&gt;Z$1,_xlfn.XLOOKUP(DATE($B$1,Z$1,$A45),_syukujitsu[国民の祝日・休日月日],_syukujitsu[国民の祝日・休日名称],"XXX",0,1)&lt;&gt;"XXX",WEEKDAY(DATE($B$1,Z$1,$A45),2)&gt;5,_xlfn.XLOOKUP(DATE($B$1,Z$1,$A45),_休業日[休場日],_休業日[名称],"XXX",0,1)&lt;&gt;"XXX"),"",SUMIFS(_SBI[受渡金額/決済損益],_SBI[決済日],DATE(デイトレ集計2023!$B$1,デイトレ集計2023!Z$1,デイトレ集計2023!$A45),_SBI[取引],"信用返済*"))</f>
        <v>0</v>
      </c>
      <c r="AA45" s="18"/>
      <c r="AB45" s="26"/>
      <c r="AC45" s="23">
        <f ca="1">IF(OR(MONTH(DATE($B$1,AC$1,$A45))&lt;&gt;AC$1,_xlfn.XLOOKUP(DATE($B$1,AC$1,$A45),_syukujitsu[国民の祝日・休日月日],_syukujitsu[国民の祝日・休日名称],"XXX",0,1)&lt;&gt;"XXX",WEEKDAY(DATE($B$1,AC$1,$A45),2)&gt;5,_xlfn.XLOOKUP(DATE($B$1,AC$1,$A45),_休業日[休場日],_休業日[名称],"XXX",0,1)&lt;&gt;"XXX"),"",SUMIFS(_SBI[受渡金額/決済損益],_SBI[決済日],DATE(デイトレ集計2023!$B$1,デイトレ集計2023!AC$1,デイトレ集計2023!$A45),_SBI[取引],"信用返済*"))</f>
        <v>0</v>
      </c>
      <c r="AD45" s="18"/>
      <c r="AE45" s="26"/>
      <c r="AF45" s="23" t="str">
        <f ca="1">IF(OR(MONTH(DATE($B$1,AF$1,$A45))&lt;&gt;AF$1,_xlfn.XLOOKUP(DATE($B$1,AF$1,$A45),_syukujitsu[国民の祝日・休日月日],_syukujitsu[国民の祝日・休日名称],"XXX",0,1)&lt;&gt;"XXX",WEEKDAY(DATE($B$1,AF$1,$A45),2)&gt;5,_xlfn.XLOOKUP(DATE($B$1,AF$1,$A45),_休業日[休場日],_休業日[名称],"XXX",0,1)&lt;&gt;"XXX"),"",SUMIFS(_SBI[受渡金額/決済損益],_SBI[決済日],DATE(デイトレ集計2023!$B$1,デイトレ集計2023!AF$1,デイトレ集計2023!$A45),_SBI[取引],"信用返済*"))</f>
        <v/>
      </c>
      <c r="AG45" s="18"/>
      <c r="AH45" s="26"/>
      <c r="AI45" s="23">
        <f ca="1">IF(OR(MONTH(DATE($B$1,AI$1,$A45))&lt;&gt;AI$1,_xlfn.XLOOKUP(DATE($B$1,AI$1,$A45),_syukujitsu[国民の祝日・休日月日],_syukujitsu[国民の祝日・休日名称],"XXX",0,1)&lt;&gt;"XXX",WEEKDAY(DATE($B$1,AI$1,$A45),2)&gt;5,_xlfn.XLOOKUP(DATE($B$1,AI$1,$A45),_休業日[休場日],_休業日[名称],"XXX",0,1)&lt;&gt;"XXX"),"",SUMIFS(_SBI[受渡金額/決済損益],_SBI[決済日],DATE(デイトレ集計2023!$B$1,デイトレ集計2023!AI$1,デイトレ集計2023!$A45),_SBI[取引],"信用返済*"))</f>
        <v>0</v>
      </c>
      <c r="AJ45" s="18"/>
      <c r="AK45" s="26"/>
      <c r="AL45" s="26">
        <f ca="1">IF(OR(MONTH(DATE($B$1,AL$1,$A45))&lt;&gt;AL$1,_xlfn.XLOOKUP(DATE($B$1,AL$1,$A45),_syukujitsu[国民の祝日・休日月日],_syukujitsu[国民の祝日・休日名称],"XXX",0,1)&lt;&gt;"XXX",WEEKDAY(DATE($B$1,AL$1,$A45),2)&gt;5,_xlfn.XLOOKUP(DATE($B$1,AL$1,$A45),_休業日[休場日],_休業日[名称],"XXX",0,1)&lt;&gt;"XXX"),"",SUMIFS(_SBI[受渡金額/決済損益],_SBI[決済日],DATE(デイトレ集計2023!$B$1,デイトレ集計2023!AL$1,デイトレ集計2023!$A45),_SBI[取引],"信用返済*"))</f>
        <v>0</v>
      </c>
      <c r="AN45" s="22">
        <f t="shared" ca="1" si="20"/>
        <v>2150000</v>
      </c>
      <c r="AO45" s="22">
        <f t="shared" ca="1" si="21"/>
        <v>2150000</v>
      </c>
      <c r="AP45" s="22">
        <f t="shared" ca="1" si="22"/>
        <v>2150000</v>
      </c>
      <c r="AQ45" s="22">
        <f t="shared" ca="1" si="23"/>
        <v>2150000</v>
      </c>
      <c r="AR45" s="22">
        <f t="shared" ca="1" si="24"/>
        <v>2150000</v>
      </c>
      <c r="AS45" s="22">
        <f t="shared" ca="1" si="25"/>
        <v>2150000</v>
      </c>
      <c r="AT45" s="22">
        <f t="shared" ca="1" si="26"/>
        <v>2150000</v>
      </c>
      <c r="AU45" s="22">
        <f t="shared" ca="1" si="32"/>
        <v>2150000</v>
      </c>
      <c r="AV45" s="22">
        <f t="shared" ca="1" si="27"/>
        <v>2150000</v>
      </c>
      <c r="AW45" s="22">
        <f t="shared" ca="1" si="28"/>
        <v>2150000</v>
      </c>
      <c r="AX45" s="22">
        <f t="shared" ca="1" si="29"/>
        <v>2150000</v>
      </c>
      <c r="AY45" s="22">
        <f t="shared" ca="1" si="30"/>
        <v>2150000</v>
      </c>
      <c r="BA45" s="22">
        <f t="shared" ca="1" si="43"/>
        <v>2150000</v>
      </c>
      <c r="BB45" s="22">
        <f t="shared" ca="1" si="33"/>
        <v>0</v>
      </c>
      <c r="BC45" s="22">
        <f t="shared" ca="1" si="34"/>
        <v>0</v>
      </c>
      <c r="BD45" s="22">
        <f t="shared" ca="1" si="35"/>
        <v>0</v>
      </c>
      <c r="BE45" s="22">
        <f t="shared" ca="1" si="36"/>
        <v>0</v>
      </c>
      <c r="BF45" s="22">
        <f t="shared" ca="1" si="37"/>
        <v>0</v>
      </c>
      <c r="BG45" s="22">
        <f t="shared" ca="1" si="38"/>
        <v>0</v>
      </c>
      <c r="BH45" s="22">
        <f t="shared" ca="1" si="39"/>
        <v>0</v>
      </c>
      <c r="BI45" s="22">
        <f t="shared" ca="1" si="40"/>
        <v>0</v>
      </c>
      <c r="BJ45" s="22">
        <f t="shared" ca="1" si="41"/>
        <v>0</v>
      </c>
      <c r="BK45" s="22">
        <f t="shared" ca="1" si="42"/>
        <v>0</v>
      </c>
      <c r="BL45" s="22">
        <f t="shared" ca="1" si="31"/>
        <v>0</v>
      </c>
      <c r="BN45" s="22" t="str" cm="1">
        <f t="array" aca="1" ref="BN45" ca="1">IF(INDEX($A$1:$AL$48,ROW(),BN$16)&gt;0,INDEX($A$1:$AL$48,ROW(),BN$16),"")</f>
        <v/>
      </c>
      <c r="BO45" s="22" t="str" cm="1">
        <f t="array" aca="1" ref="BO45" ca="1">IF(INDEX($A$1:$AL$48,ROW(),BO$16)&gt;0,INDEX($A$1:$AL$48,ROW(),BO$16),"")</f>
        <v/>
      </c>
      <c r="BP45" s="22" t="str" cm="1">
        <f t="array" aca="1" ref="BP45" ca="1">IF(INDEX($A$1:$AL$48,ROW(),BP$16)&gt;0,INDEX($A$1:$AL$48,ROW(),BP$16),"")</f>
        <v/>
      </c>
      <c r="BQ45" s="22" t="str" cm="1">
        <f t="array" aca="1" ref="BQ45" ca="1">IF(INDEX($A$1:$AL$48,ROW(),BQ$16)&gt;0,INDEX($A$1:$AL$48,ROW(),BQ$16),"")</f>
        <v/>
      </c>
      <c r="BR45" s="22" t="str" cm="1">
        <f t="array" aca="1" ref="BR45" ca="1">IF(INDEX($A$1:$AL$48,ROW(),BR$16)&gt;0,INDEX($A$1:$AL$48,ROW(),BR$16),"")</f>
        <v/>
      </c>
      <c r="BS45" s="22" t="str" cm="1">
        <f t="array" aca="1" ref="BS45" ca="1">IF(INDEX($A$1:$AL$48,ROW(),BS$16)&gt;0,INDEX($A$1:$AL$48,ROW(),BS$16),"")</f>
        <v/>
      </c>
      <c r="BT45" s="22" t="str" cm="1">
        <f t="array" aca="1" ref="BT45" ca="1">IF(INDEX($A$1:$AL$48,ROW(),BT$16)&gt;0,INDEX($A$1:$AL$48,ROW(),BT$16),"")</f>
        <v/>
      </c>
      <c r="BU45" s="22" t="str" cm="1">
        <f t="array" aca="1" ref="BU45" ca="1">IF(INDEX($A$1:$AL$48,ROW(),BU$16)&gt;0,INDEX($A$1:$AL$48,ROW(),BU$16),"")</f>
        <v/>
      </c>
      <c r="BV45" s="22" t="str" cm="1">
        <f t="array" aca="1" ref="BV45" ca="1">IF(INDEX($A$1:$AL$48,ROW(),BV$16)&gt;0,INDEX($A$1:$AL$48,ROW(),BV$16),"")</f>
        <v/>
      </c>
      <c r="BW45" s="22" t="str" cm="1">
        <f t="array" aca="1" ref="BW45" ca="1">IF(INDEX($A$1:$AL$48,ROW(),BW$16)&gt;0,INDEX($A$1:$AL$48,ROW(),BW$16),"")</f>
        <v/>
      </c>
      <c r="BX45" s="22" t="str" cm="1">
        <f t="array" aca="1" ref="BX45" ca="1">IF(INDEX($A$1:$AL$48,ROW(),BX$16)&gt;0,INDEX($A$1:$AL$48,ROW(),BX$16),"")</f>
        <v/>
      </c>
      <c r="BY45" s="22" t="str" cm="1">
        <f t="array" aca="1" ref="BY45" ca="1">IF(INDEX($A$1:$AL$48,ROW(),BY$16)&gt;0,INDEX($A$1:$AL$48,ROW(),BY$16),"")</f>
        <v/>
      </c>
      <c r="CA45" s="22" t="str" cm="1">
        <f t="array" aca="1" ref="CA45" ca="1">IF(INDEX($A$1:$AL$48,ROW(),CA$16)&lt;0,INDEX($A$1:$AL$48,ROW(),CA$16),"")</f>
        <v/>
      </c>
      <c r="CB45" s="22" t="str" cm="1">
        <f t="array" aca="1" ref="CB45" ca="1">IF(INDEX($A$1:$AL$48,ROW(),CB$16)&lt;0,INDEX($A$1:$AL$48,ROW(),CB$16),"")</f>
        <v/>
      </c>
      <c r="CC45" s="22" t="str" cm="1">
        <f t="array" aca="1" ref="CC45" ca="1">IF(INDEX($A$1:$AL$48,ROW(),CC$16)&lt;0,INDEX($A$1:$AL$48,ROW(),CC$16),"")</f>
        <v/>
      </c>
      <c r="CD45" s="22" t="str" cm="1">
        <f t="array" aca="1" ref="CD45" ca="1">IF(INDEX($A$1:$AL$48,ROW(),CD$16)&lt;0,INDEX($A$1:$AL$48,ROW(),CD$16),"")</f>
        <v/>
      </c>
      <c r="CE45" s="22" t="str" cm="1">
        <f t="array" aca="1" ref="CE45" ca="1">IF(INDEX($A$1:$AL$48,ROW(),CE$16)&lt;0,INDEX($A$1:$AL$48,ROW(),CE$16),"")</f>
        <v/>
      </c>
      <c r="CF45" s="22" t="str" cm="1">
        <f t="array" aca="1" ref="CF45" ca="1">IF(INDEX($A$1:$AL$48,ROW(),CF$16)&lt;0,INDEX($A$1:$AL$48,ROW(),CF$16),"")</f>
        <v/>
      </c>
      <c r="CG45" s="22" t="str" cm="1">
        <f t="array" aca="1" ref="CG45" ca="1">IF(INDEX($A$1:$AL$48,ROW(),CG$16)&lt;0,INDEX($A$1:$AL$48,ROW(),CG$16),"")</f>
        <v/>
      </c>
      <c r="CH45" s="22" t="str" cm="1">
        <f t="array" aca="1" ref="CH45" ca="1">IF(INDEX($A$1:$AL$48,ROW(),CH$16)&lt;0,INDEX($A$1:$AL$48,ROW(),CH$16),"")</f>
        <v/>
      </c>
      <c r="CI45" s="22" t="str" cm="1">
        <f t="array" aca="1" ref="CI45" ca="1">IF(INDEX($A$1:$AL$48,ROW(),CI$16)&lt;0,INDEX($A$1:$AL$48,ROW(),CI$16),"")</f>
        <v/>
      </c>
      <c r="CJ45" s="22" t="str" cm="1">
        <f t="array" aca="1" ref="CJ45" ca="1">IF(INDEX($A$1:$AL$48,ROW(),CJ$16)&lt;0,INDEX($A$1:$AL$48,ROW(),CJ$16),"")</f>
        <v/>
      </c>
      <c r="CK45" s="22" t="str" cm="1">
        <f t="array" aca="1" ref="CK45" ca="1">IF(INDEX($A$1:$AL$48,ROW(),CK$16)&lt;0,INDEX($A$1:$AL$48,ROW(),CK$16),"")</f>
        <v/>
      </c>
      <c r="CL45" s="22" t="str" cm="1">
        <f t="array" aca="1" ref="CL45" ca="1">IF(INDEX($A$1:$AL$48,ROW(),CL$16)&lt;0,INDEX($A$1:$AL$48,ROW(),CL$16),"")</f>
        <v/>
      </c>
    </row>
    <row r="46" spans="1:90" s="2" customFormat="1" ht="15.75" x14ac:dyDescent="0.4">
      <c r="A46" s="5">
        <v>29</v>
      </c>
      <c r="B46" s="17">
        <f t="shared" ca="1" si="17"/>
        <v>0</v>
      </c>
      <c r="C46" s="18"/>
      <c r="D46" s="26"/>
      <c r="E46" s="23" t="str">
        <f ca="1">IF(OR(MONTH(DATE($B$1,E$1,$A46))&lt;&gt;E$1,_xlfn.XLOOKUP(DATE($B$1,E$1,$A46),_syukujitsu[国民の祝日・休日月日],_syukujitsu[国民の祝日・休日名称],"XXX",0,1)&lt;&gt;"XXX",WEEKDAY(DATE($B$1,E$1,$A46),2)&gt;5,_xlfn.XLOOKUP(DATE($B$1,E$1,$A46),_休業日[休場日],_休業日[名称],"XXX",0,1)&lt;&gt;"XXX"),"",SUMIFS(_SBI[受渡金額/決済損益],_SBI[決済日],DATE(デイトレ集計2023!$B$1,デイトレ集計2023!E$1,デイトレ集計2023!$A46),_SBI[取引],"信用返済*"))</f>
        <v/>
      </c>
      <c r="F46" s="18"/>
      <c r="G46" s="26"/>
      <c r="H46" s="23" t="str">
        <f ca="1">IF(OR(MONTH(DATE($B$1,H$1,$A46))&lt;&gt;H$1,_xlfn.XLOOKUP(DATE($B$1,H$1,$A46),_syukujitsu[国民の祝日・休日月日],_syukujitsu[国民の祝日・休日名称],"XXX",0,1)&lt;&gt;"XXX",WEEKDAY(DATE($B$1,H$1,$A46),2)&gt;5,_xlfn.XLOOKUP(DATE($B$1,H$1,$A46),_休業日[休場日],_休業日[名称],"XXX",0,1)&lt;&gt;"XXX"),"",SUMIFS(_SBI[受渡金額/決済損益],_SBI[決済日],DATE(デイトレ集計2023!$B$1,デイトレ集計2023!H$1,デイトレ集計2023!$A46),_SBI[取引],"信用返済*"))</f>
        <v/>
      </c>
      <c r="I46" s="18"/>
      <c r="J46" s="26"/>
      <c r="K46" s="23">
        <f ca="1">IF(OR(MONTH(DATE($B$1,K$1,$A46))&lt;&gt;K$1,_xlfn.XLOOKUP(DATE($B$1,K$1,$A46),_syukujitsu[国民の祝日・休日月日],_syukujitsu[国民の祝日・休日名称],"XXX",0,1)&lt;&gt;"XXX",WEEKDAY(DATE($B$1,K$1,$A46),2)&gt;5,_xlfn.XLOOKUP(DATE($B$1,K$1,$A46),_休業日[休場日],_休業日[名称],"XXX",0,1)&lt;&gt;"XXX"),"",SUMIFS(_SBI[受渡金額/決済損益],_SBI[決済日],DATE(デイトレ集計2023!$B$1,デイトレ集計2023!K$1,デイトレ集計2023!$A46),_SBI[取引],"信用返済*"))</f>
        <v>0</v>
      </c>
      <c r="L46" s="18"/>
      <c r="M46" s="26"/>
      <c r="N46" s="23" t="str">
        <f ca="1">IF(OR(MONTH(DATE($B$1,N$1,$A46))&lt;&gt;N$1,_xlfn.XLOOKUP(DATE($B$1,N$1,$A46),_syukujitsu[国民の祝日・休日月日],_syukujitsu[国民の祝日・休日名称],"XXX",0,1)&lt;&gt;"XXX",WEEKDAY(DATE($B$1,N$1,$A46),2)&gt;5,_xlfn.XLOOKUP(DATE($B$1,N$1,$A46),_休業日[休場日],_休業日[名称],"XXX",0,1)&lt;&gt;"XXX"),"",SUMIFS(_SBI[受渡金額/決済損益],_SBI[決済日],DATE(デイトレ集計2023!$B$1,デイトレ集計2023!N$1,デイトレ集計2023!$A46),_SBI[取引],"信用返済*"))</f>
        <v/>
      </c>
      <c r="O46" s="18"/>
      <c r="P46" s="26"/>
      <c r="Q46" s="23">
        <f ca="1">IF(OR(MONTH(DATE($B$1,Q$1,$A46))&lt;&gt;Q$1,_xlfn.XLOOKUP(DATE($B$1,Q$1,$A46),_syukujitsu[国民の祝日・休日月日],_syukujitsu[国民の祝日・休日名称],"XXX",0,1)&lt;&gt;"XXX",WEEKDAY(DATE($B$1,Q$1,$A46),2)&gt;5,_xlfn.XLOOKUP(DATE($B$1,Q$1,$A46),_休業日[休場日],_休業日[名称],"XXX",0,1)&lt;&gt;"XXX"),"",SUMIFS(_SBI[受渡金額/決済損益],_SBI[決済日],DATE(デイトレ集計2023!$B$1,デイトレ集計2023!Q$1,デイトレ集計2023!$A46),_SBI[取引],"信用返済*"))</f>
        <v>0</v>
      </c>
      <c r="R46" s="18"/>
      <c r="S46" s="26"/>
      <c r="T46" s="23">
        <f ca="1">IF(OR(MONTH(DATE($B$1,T$1,$A46))&lt;&gt;T$1,_xlfn.XLOOKUP(DATE($B$1,T$1,$A46),_syukujitsu[国民の祝日・休日月日],_syukujitsu[国民の祝日・休日名称],"XXX",0,1)&lt;&gt;"XXX",WEEKDAY(DATE($B$1,T$1,$A46),2)&gt;5,_xlfn.XLOOKUP(DATE($B$1,T$1,$A46),_休業日[休場日],_休業日[名称],"XXX",0,1)&lt;&gt;"XXX"),"",SUMIFS(_SBI[受渡金額/決済損益],_SBI[決済日],DATE(デイトレ集計2023!$B$1,デイトレ集計2023!T$1,デイトレ集計2023!$A46),_SBI[取引],"信用返済*"))</f>
        <v>0</v>
      </c>
      <c r="U46" s="18"/>
      <c r="V46" s="26"/>
      <c r="W46" s="23" t="str">
        <f ca="1">IF(OR(MONTH(DATE($B$1,W$1,$A46))&lt;&gt;W$1,_xlfn.XLOOKUP(DATE($B$1,W$1,$A46),_syukujitsu[国民の祝日・休日月日],_syukujitsu[国民の祝日・休日名称],"XXX",0,1)&lt;&gt;"XXX",WEEKDAY(DATE($B$1,W$1,$A46),2)&gt;5,_xlfn.XLOOKUP(DATE($B$1,W$1,$A46),_休業日[休場日],_休業日[名称],"XXX",0,1)&lt;&gt;"XXX"),"",SUMIFS(_SBI[受渡金額/決済損益],_SBI[決済日],DATE(デイトレ集計2023!$B$1,デイトレ集計2023!W$1,デイトレ集計2023!$A46),_SBI[取引],"信用返済*"))</f>
        <v/>
      </c>
      <c r="X46" s="18"/>
      <c r="Y46" s="26"/>
      <c r="Z46" s="23">
        <f ca="1">IF(OR(MONTH(DATE($B$1,Z$1,$A46))&lt;&gt;Z$1,_xlfn.XLOOKUP(DATE($B$1,Z$1,$A46),_syukujitsu[国民の祝日・休日月日],_syukujitsu[国民の祝日・休日名称],"XXX",0,1)&lt;&gt;"XXX",WEEKDAY(DATE($B$1,Z$1,$A46),2)&gt;5,_xlfn.XLOOKUP(DATE($B$1,Z$1,$A46),_休業日[休場日],_休業日[名称],"XXX",0,1)&lt;&gt;"XXX"),"",SUMIFS(_SBI[受渡金額/決済損益],_SBI[決済日],DATE(デイトレ集計2023!$B$1,デイトレ集計2023!Z$1,デイトレ集計2023!$A46),_SBI[取引],"信用返済*"))</f>
        <v>0</v>
      </c>
      <c r="AA46" s="18"/>
      <c r="AB46" s="26"/>
      <c r="AC46" s="23">
        <f ca="1">IF(OR(MONTH(DATE($B$1,AC$1,$A46))&lt;&gt;AC$1,_xlfn.XLOOKUP(DATE($B$1,AC$1,$A46),_syukujitsu[国民の祝日・休日月日],_syukujitsu[国民の祝日・休日名称],"XXX",0,1)&lt;&gt;"XXX",WEEKDAY(DATE($B$1,AC$1,$A46),2)&gt;5,_xlfn.XLOOKUP(DATE($B$1,AC$1,$A46),_休業日[休場日],_休業日[名称],"XXX",0,1)&lt;&gt;"XXX"),"",SUMIFS(_SBI[受渡金額/決済損益],_SBI[決済日],DATE(デイトレ集計2023!$B$1,デイトレ集計2023!AC$1,デイトレ集計2023!$A46),_SBI[取引],"信用返済*"))</f>
        <v>0</v>
      </c>
      <c r="AD46" s="18"/>
      <c r="AE46" s="26"/>
      <c r="AF46" s="23" t="str">
        <f ca="1">IF(OR(MONTH(DATE($B$1,AF$1,$A46))&lt;&gt;AF$1,_xlfn.XLOOKUP(DATE($B$1,AF$1,$A46),_syukujitsu[国民の祝日・休日月日],_syukujitsu[国民の祝日・休日名称],"XXX",0,1)&lt;&gt;"XXX",WEEKDAY(DATE($B$1,AF$1,$A46),2)&gt;5,_xlfn.XLOOKUP(DATE($B$1,AF$1,$A46),_休業日[休場日],_休業日[名称],"XXX",0,1)&lt;&gt;"XXX"),"",SUMIFS(_SBI[受渡金額/決済損益],_SBI[決済日],DATE(デイトレ集計2023!$B$1,デイトレ集計2023!AF$1,デイトレ集計2023!$A46),_SBI[取引],"信用返済*"))</f>
        <v/>
      </c>
      <c r="AG46" s="18"/>
      <c r="AH46" s="26"/>
      <c r="AI46" s="23">
        <f ca="1">IF(OR(MONTH(DATE($B$1,AI$1,$A46))&lt;&gt;AI$1,_xlfn.XLOOKUP(DATE($B$1,AI$1,$A46),_syukujitsu[国民の祝日・休日月日],_syukujitsu[国民の祝日・休日名称],"XXX",0,1)&lt;&gt;"XXX",WEEKDAY(DATE($B$1,AI$1,$A46),2)&gt;5,_xlfn.XLOOKUP(DATE($B$1,AI$1,$A46),_休業日[休場日],_休業日[名称],"XXX",0,1)&lt;&gt;"XXX"),"",SUMIFS(_SBI[受渡金額/決済損益],_SBI[決済日],DATE(デイトレ集計2023!$B$1,デイトレ集計2023!AI$1,デイトレ集計2023!$A46),_SBI[取引],"信用返済*"))</f>
        <v>0</v>
      </c>
      <c r="AJ46" s="18"/>
      <c r="AK46" s="26"/>
      <c r="AL46" s="26">
        <f ca="1">IF(OR(MONTH(DATE($B$1,AL$1,$A46))&lt;&gt;AL$1,_xlfn.XLOOKUP(DATE($B$1,AL$1,$A46),_syukujitsu[国民の祝日・休日月日],_syukujitsu[国民の祝日・休日名称],"XXX",0,1)&lt;&gt;"XXX",WEEKDAY(DATE($B$1,AL$1,$A46),2)&gt;5,_xlfn.XLOOKUP(DATE($B$1,AL$1,$A46),_休業日[休場日],_休業日[名称],"XXX",0,1)&lt;&gt;"XXX"),"",SUMIFS(_SBI[受渡金額/決済損益],_SBI[決済日],DATE(デイトレ集計2023!$B$1,デイトレ集計2023!AL$1,デイトレ集計2023!$A46),_SBI[取引],"信用返済*"))</f>
        <v>0</v>
      </c>
      <c r="AN46" s="22">
        <f t="shared" ca="1" si="20"/>
        <v>2150000</v>
      </c>
      <c r="AO46" s="22">
        <f t="shared" ca="1" si="21"/>
        <v>2150000</v>
      </c>
      <c r="AP46" s="22">
        <f t="shared" ca="1" si="22"/>
        <v>2150000</v>
      </c>
      <c r="AQ46" s="22">
        <f t="shared" ca="1" si="23"/>
        <v>2150000</v>
      </c>
      <c r="AR46" s="22">
        <f t="shared" ca="1" si="24"/>
        <v>2150000</v>
      </c>
      <c r="AS46" s="22">
        <f t="shared" ca="1" si="25"/>
        <v>2150000</v>
      </c>
      <c r="AT46" s="22">
        <f t="shared" ca="1" si="26"/>
        <v>2150000</v>
      </c>
      <c r="AU46" s="22">
        <f t="shared" ca="1" si="32"/>
        <v>2150000</v>
      </c>
      <c r="AV46" s="22">
        <f t="shared" ca="1" si="27"/>
        <v>2150000</v>
      </c>
      <c r="AW46" s="22">
        <f t="shared" ca="1" si="28"/>
        <v>2150000</v>
      </c>
      <c r="AX46" s="22">
        <f t="shared" ca="1" si="29"/>
        <v>2150000</v>
      </c>
      <c r="AY46" s="22">
        <f t="shared" ca="1" si="30"/>
        <v>2150000</v>
      </c>
      <c r="BA46" s="22">
        <f t="shared" ca="1" si="43"/>
        <v>2150000</v>
      </c>
      <c r="BB46" s="22">
        <f t="shared" ca="1" si="33"/>
        <v>0</v>
      </c>
      <c r="BC46" s="22">
        <f t="shared" ca="1" si="34"/>
        <v>0</v>
      </c>
      <c r="BD46" s="22">
        <f t="shared" ca="1" si="35"/>
        <v>0</v>
      </c>
      <c r="BE46" s="22">
        <f t="shared" ca="1" si="36"/>
        <v>0</v>
      </c>
      <c r="BF46" s="22">
        <f t="shared" ca="1" si="37"/>
        <v>0</v>
      </c>
      <c r="BG46" s="22">
        <f t="shared" ca="1" si="38"/>
        <v>0</v>
      </c>
      <c r="BH46" s="22">
        <f t="shared" ca="1" si="39"/>
        <v>0</v>
      </c>
      <c r="BI46" s="22">
        <f t="shared" ca="1" si="40"/>
        <v>0</v>
      </c>
      <c r="BJ46" s="22">
        <f t="shared" ca="1" si="41"/>
        <v>0</v>
      </c>
      <c r="BK46" s="22">
        <f t="shared" ca="1" si="42"/>
        <v>0</v>
      </c>
      <c r="BL46" s="22">
        <f t="shared" ca="1" si="31"/>
        <v>0</v>
      </c>
      <c r="BN46" s="22" t="str" cm="1">
        <f t="array" aca="1" ref="BN46" ca="1">IF(INDEX($A$1:$AL$48,ROW(),BN$16)&gt;0,INDEX($A$1:$AL$48,ROW(),BN$16),"")</f>
        <v/>
      </c>
      <c r="BO46" s="22" t="str" cm="1">
        <f t="array" aca="1" ref="BO46" ca="1">IF(INDEX($A$1:$AL$48,ROW(),BO$16)&gt;0,INDEX($A$1:$AL$48,ROW(),BO$16),"")</f>
        <v/>
      </c>
      <c r="BP46" s="22" t="str" cm="1">
        <f t="array" aca="1" ref="BP46" ca="1">IF(INDEX($A$1:$AL$48,ROW(),BP$16)&gt;0,INDEX($A$1:$AL$48,ROW(),BP$16),"")</f>
        <v/>
      </c>
      <c r="BQ46" s="22" t="str" cm="1">
        <f t="array" aca="1" ref="BQ46" ca="1">IF(INDEX($A$1:$AL$48,ROW(),BQ$16)&gt;0,INDEX($A$1:$AL$48,ROW(),BQ$16),"")</f>
        <v/>
      </c>
      <c r="BR46" s="22" t="str" cm="1">
        <f t="array" aca="1" ref="BR46" ca="1">IF(INDEX($A$1:$AL$48,ROW(),BR$16)&gt;0,INDEX($A$1:$AL$48,ROW(),BR$16),"")</f>
        <v/>
      </c>
      <c r="BS46" s="22" t="str" cm="1">
        <f t="array" aca="1" ref="BS46" ca="1">IF(INDEX($A$1:$AL$48,ROW(),BS$16)&gt;0,INDEX($A$1:$AL$48,ROW(),BS$16),"")</f>
        <v/>
      </c>
      <c r="BT46" s="22" t="str" cm="1">
        <f t="array" aca="1" ref="BT46" ca="1">IF(INDEX($A$1:$AL$48,ROW(),BT$16)&gt;0,INDEX($A$1:$AL$48,ROW(),BT$16),"")</f>
        <v/>
      </c>
      <c r="BU46" s="22" t="str" cm="1">
        <f t="array" aca="1" ref="BU46" ca="1">IF(INDEX($A$1:$AL$48,ROW(),BU$16)&gt;0,INDEX($A$1:$AL$48,ROW(),BU$16),"")</f>
        <v/>
      </c>
      <c r="BV46" s="22" t="str" cm="1">
        <f t="array" aca="1" ref="BV46" ca="1">IF(INDEX($A$1:$AL$48,ROW(),BV$16)&gt;0,INDEX($A$1:$AL$48,ROW(),BV$16),"")</f>
        <v/>
      </c>
      <c r="BW46" s="22" t="str" cm="1">
        <f t="array" aca="1" ref="BW46" ca="1">IF(INDEX($A$1:$AL$48,ROW(),BW$16)&gt;0,INDEX($A$1:$AL$48,ROW(),BW$16),"")</f>
        <v/>
      </c>
      <c r="BX46" s="22" t="str" cm="1">
        <f t="array" aca="1" ref="BX46" ca="1">IF(INDEX($A$1:$AL$48,ROW(),BX$16)&gt;0,INDEX($A$1:$AL$48,ROW(),BX$16),"")</f>
        <v/>
      </c>
      <c r="BY46" s="22" t="str" cm="1">
        <f t="array" aca="1" ref="BY46" ca="1">IF(INDEX($A$1:$AL$48,ROW(),BY$16)&gt;0,INDEX($A$1:$AL$48,ROW(),BY$16),"")</f>
        <v/>
      </c>
      <c r="CA46" s="22" t="str" cm="1">
        <f t="array" aca="1" ref="CA46" ca="1">IF(INDEX($A$1:$AL$48,ROW(),CA$16)&lt;0,INDEX($A$1:$AL$48,ROW(),CA$16),"")</f>
        <v/>
      </c>
      <c r="CB46" s="22" t="str" cm="1">
        <f t="array" aca="1" ref="CB46" ca="1">IF(INDEX($A$1:$AL$48,ROW(),CB$16)&lt;0,INDEX($A$1:$AL$48,ROW(),CB$16),"")</f>
        <v/>
      </c>
      <c r="CC46" s="22" t="str" cm="1">
        <f t="array" aca="1" ref="CC46" ca="1">IF(INDEX($A$1:$AL$48,ROW(),CC$16)&lt;0,INDEX($A$1:$AL$48,ROW(),CC$16),"")</f>
        <v/>
      </c>
      <c r="CD46" s="22" t="str" cm="1">
        <f t="array" aca="1" ref="CD46" ca="1">IF(INDEX($A$1:$AL$48,ROW(),CD$16)&lt;0,INDEX($A$1:$AL$48,ROW(),CD$16),"")</f>
        <v/>
      </c>
      <c r="CE46" s="22" t="str" cm="1">
        <f t="array" aca="1" ref="CE46" ca="1">IF(INDEX($A$1:$AL$48,ROW(),CE$16)&lt;0,INDEX($A$1:$AL$48,ROW(),CE$16),"")</f>
        <v/>
      </c>
      <c r="CF46" s="22" t="str" cm="1">
        <f t="array" aca="1" ref="CF46" ca="1">IF(INDEX($A$1:$AL$48,ROW(),CF$16)&lt;0,INDEX($A$1:$AL$48,ROW(),CF$16),"")</f>
        <v/>
      </c>
      <c r="CG46" s="22" t="str" cm="1">
        <f t="array" aca="1" ref="CG46" ca="1">IF(INDEX($A$1:$AL$48,ROW(),CG$16)&lt;0,INDEX($A$1:$AL$48,ROW(),CG$16),"")</f>
        <v/>
      </c>
      <c r="CH46" s="22" t="str" cm="1">
        <f t="array" aca="1" ref="CH46" ca="1">IF(INDEX($A$1:$AL$48,ROW(),CH$16)&lt;0,INDEX($A$1:$AL$48,ROW(),CH$16),"")</f>
        <v/>
      </c>
      <c r="CI46" s="22" t="str" cm="1">
        <f t="array" aca="1" ref="CI46" ca="1">IF(INDEX($A$1:$AL$48,ROW(),CI$16)&lt;0,INDEX($A$1:$AL$48,ROW(),CI$16),"")</f>
        <v/>
      </c>
      <c r="CJ46" s="22" t="str" cm="1">
        <f t="array" aca="1" ref="CJ46" ca="1">IF(INDEX($A$1:$AL$48,ROW(),CJ$16)&lt;0,INDEX($A$1:$AL$48,ROW(),CJ$16),"")</f>
        <v/>
      </c>
      <c r="CK46" s="22" t="str" cm="1">
        <f t="array" aca="1" ref="CK46" ca="1">IF(INDEX($A$1:$AL$48,ROW(),CK$16)&lt;0,INDEX($A$1:$AL$48,ROW(),CK$16),"")</f>
        <v/>
      </c>
      <c r="CL46" s="22" t="str" cm="1">
        <f t="array" aca="1" ref="CL46" ca="1">IF(INDEX($A$1:$AL$48,ROW(),CL$16)&lt;0,INDEX($A$1:$AL$48,ROW(),CL$16),"")</f>
        <v/>
      </c>
    </row>
    <row r="47" spans="1:90" s="2" customFormat="1" ht="15.75" x14ac:dyDescent="0.4">
      <c r="A47" s="5">
        <v>30</v>
      </c>
      <c r="B47" s="17">
        <f t="shared" ca="1" si="17"/>
        <v>0</v>
      </c>
      <c r="C47" s="18"/>
      <c r="D47" s="26"/>
      <c r="E47" s="23">
        <f ca="1">IF(OR(MONTH(DATE($B$1,E$1,$A47))&lt;&gt;E$1,_xlfn.XLOOKUP(DATE($B$1,E$1,$A47),_syukujitsu[国民の祝日・休日月日],_syukujitsu[国民の祝日・休日名称],"XXX",0,1)&lt;&gt;"XXX",WEEKDAY(DATE($B$1,E$1,$A47),2)&gt;5,_xlfn.XLOOKUP(DATE($B$1,E$1,$A47),_休業日[休場日],_休業日[名称],"XXX",0,1)&lt;&gt;"XXX"),"",SUMIFS(_SBI[受渡金額/決済損益],_SBI[決済日],DATE(デイトレ集計2023!$B$1,デイトレ集計2023!E$1,デイトレ集計2023!$A47),_SBI[取引],"信用返済*"))</f>
        <v>0</v>
      </c>
      <c r="F47" s="18"/>
      <c r="G47" s="26"/>
      <c r="H47" s="23" t="str">
        <f ca="1">IF(OR(MONTH(DATE($B$1,H$1,$A47))&lt;&gt;H$1,_xlfn.XLOOKUP(DATE($B$1,H$1,$A47),_syukujitsu[国民の祝日・休日月日],_syukujitsu[国民の祝日・休日名称],"XXX",0,1)&lt;&gt;"XXX",WEEKDAY(DATE($B$1,H$1,$A47),2)&gt;5,_xlfn.XLOOKUP(DATE($B$1,H$1,$A47),_休業日[休場日],_休業日[名称],"XXX",0,1)&lt;&gt;"XXX"),"",SUMIFS(_SBI[受渡金額/決済損益],_SBI[決済日],DATE(デイトレ集計2023!$B$1,デイトレ集計2023!H$1,デイトレ集計2023!$A47),_SBI[取引],"信用返済*"))</f>
        <v/>
      </c>
      <c r="I47" s="18"/>
      <c r="J47" s="26"/>
      <c r="K47" s="23">
        <f ca="1">IF(OR(MONTH(DATE($B$1,K$1,$A47))&lt;&gt;K$1,_xlfn.XLOOKUP(DATE($B$1,K$1,$A47),_syukujitsu[国民の祝日・休日月日],_syukujitsu[国民の祝日・休日名称],"XXX",0,1)&lt;&gt;"XXX",WEEKDAY(DATE($B$1,K$1,$A47),2)&gt;5,_xlfn.XLOOKUP(DATE($B$1,K$1,$A47),_休業日[休場日],_休業日[名称],"XXX",0,1)&lt;&gt;"XXX"),"",SUMIFS(_SBI[受渡金額/決済損益],_SBI[決済日],DATE(デイトレ集計2023!$B$1,デイトレ集計2023!K$1,デイトレ集計2023!$A47),_SBI[取引],"信用返済*"))</f>
        <v>0</v>
      </c>
      <c r="L47" s="18"/>
      <c r="M47" s="26"/>
      <c r="N47" s="23" t="str">
        <f ca="1">IF(OR(MONTH(DATE($B$1,N$1,$A47))&lt;&gt;N$1,_xlfn.XLOOKUP(DATE($B$1,N$1,$A47),_syukujitsu[国民の祝日・休日月日],_syukujitsu[国民の祝日・休日名称],"XXX",0,1)&lt;&gt;"XXX",WEEKDAY(DATE($B$1,N$1,$A47),2)&gt;5,_xlfn.XLOOKUP(DATE($B$1,N$1,$A47),_休業日[休場日],_休業日[名称],"XXX",0,1)&lt;&gt;"XXX"),"",SUMIFS(_SBI[受渡金額/決済損益],_SBI[決済日],DATE(デイトレ集計2023!$B$1,デイトレ集計2023!N$1,デイトレ集計2023!$A47),_SBI[取引],"信用返済*"))</f>
        <v/>
      </c>
      <c r="O47" s="18"/>
      <c r="P47" s="26"/>
      <c r="Q47" s="23">
        <f ca="1">IF(OR(MONTH(DATE($B$1,Q$1,$A47))&lt;&gt;Q$1,_xlfn.XLOOKUP(DATE($B$1,Q$1,$A47),_syukujitsu[国民の祝日・休日月日],_syukujitsu[国民の祝日・休日名称],"XXX",0,1)&lt;&gt;"XXX",WEEKDAY(DATE($B$1,Q$1,$A47),2)&gt;5,_xlfn.XLOOKUP(DATE($B$1,Q$1,$A47),_休業日[休場日],_休業日[名称],"XXX",0,1)&lt;&gt;"XXX"),"",SUMIFS(_SBI[受渡金額/決済損益],_SBI[決済日],DATE(デイトレ集計2023!$B$1,デイトレ集計2023!Q$1,デイトレ集計2023!$A47),_SBI[取引],"信用返済*"))</f>
        <v>0</v>
      </c>
      <c r="R47" s="18"/>
      <c r="S47" s="26"/>
      <c r="T47" s="23">
        <f ca="1">IF(OR(MONTH(DATE($B$1,T$1,$A47))&lt;&gt;T$1,_xlfn.XLOOKUP(DATE($B$1,T$1,$A47),_syukujitsu[国民の祝日・休日月日],_syukujitsu[国民の祝日・休日名称],"XXX",0,1)&lt;&gt;"XXX",WEEKDAY(DATE($B$1,T$1,$A47),2)&gt;5,_xlfn.XLOOKUP(DATE($B$1,T$1,$A47),_休業日[休場日],_休業日[名称],"XXX",0,1)&lt;&gt;"XXX"),"",SUMIFS(_SBI[受渡金額/決済損益],_SBI[決済日],DATE(デイトレ集計2023!$B$1,デイトレ集計2023!T$1,デイトレ集計2023!$A47),_SBI[取引],"信用返済*"))</f>
        <v>0</v>
      </c>
      <c r="U47" s="18"/>
      <c r="V47" s="26"/>
      <c r="W47" s="23" t="str">
        <f ca="1">IF(OR(MONTH(DATE($B$1,W$1,$A47))&lt;&gt;W$1,_xlfn.XLOOKUP(DATE($B$1,W$1,$A47),_syukujitsu[国民の祝日・休日月日],_syukujitsu[国民の祝日・休日名称],"XXX",0,1)&lt;&gt;"XXX",WEEKDAY(DATE($B$1,W$1,$A47),2)&gt;5,_xlfn.XLOOKUP(DATE($B$1,W$1,$A47),_休業日[休場日],_休業日[名称],"XXX",0,1)&lt;&gt;"XXX"),"",SUMIFS(_SBI[受渡金額/決済損益],_SBI[決済日],DATE(デイトレ集計2023!$B$1,デイトレ集計2023!W$1,デイトレ集計2023!$A47),_SBI[取引],"信用返済*"))</f>
        <v/>
      </c>
      <c r="X47" s="18"/>
      <c r="Y47" s="26"/>
      <c r="Z47" s="23">
        <f ca="1">IF(OR(MONTH(DATE($B$1,Z$1,$A47))&lt;&gt;Z$1,_xlfn.XLOOKUP(DATE($B$1,Z$1,$A47),_syukujitsu[国民の祝日・休日月日],_syukujitsu[国民の祝日・休日名称],"XXX",0,1)&lt;&gt;"XXX",WEEKDAY(DATE($B$1,Z$1,$A47),2)&gt;5,_xlfn.XLOOKUP(DATE($B$1,Z$1,$A47),_休業日[休場日],_休業日[名称],"XXX",0,1)&lt;&gt;"XXX"),"",SUMIFS(_SBI[受渡金額/決済損益],_SBI[決済日],DATE(デイトレ集計2023!$B$1,デイトレ集計2023!Z$1,デイトレ集計2023!$A47),_SBI[取引],"信用返済*"))</f>
        <v>0</v>
      </c>
      <c r="AA47" s="18"/>
      <c r="AB47" s="26"/>
      <c r="AC47" s="23" t="str">
        <f ca="1">IF(OR(MONTH(DATE($B$1,AC$1,$A47))&lt;&gt;AC$1,_xlfn.XLOOKUP(DATE($B$1,AC$1,$A47),_syukujitsu[国民の祝日・休日月日],_syukujitsu[国民の祝日・休日名称],"XXX",0,1)&lt;&gt;"XXX",WEEKDAY(DATE($B$1,AC$1,$A47),2)&gt;5,_xlfn.XLOOKUP(DATE($B$1,AC$1,$A47),_休業日[休場日],_休業日[名称],"XXX",0,1)&lt;&gt;"XXX"),"",SUMIFS(_SBI[受渡金額/決済損益],_SBI[決済日],DATE(デイトレ集計2023!$B$1,デイトレ集計2023!AC$1,デイトレ集計2023!$A47),_SBI[取引],"信用返済*"))</f>
        <v/>
      </c>
      <c r="AD47" s="18"/>
      <c r="AE47" s="26"/>
      <c r="AF47" s="23">
        <f ca="1">IF(OR(MONTH(DATE($B$1,AF$1,$A47))&lt;&gt;AF$1,_xlfn.XLOOKUP(DATE($B$1,AF$1,$A47),_syukujitsu[国民の祝日・休日月日],_syukujitsu[国民の祝日・休日名称],"XXX",0,1)&lt;&gt;"XXX",WEEKDAY(DATE($B$1,AF$1,$A47),2)&gt;5,_xlfn.XLOOKUP(DATE($B$1,AF$1,$A47),_休業日[休場日],_休業日[名称],"XXX",0,1)&lt;&gt;"XXX"),"",SUMIFS(_SBI[受渡金額/決済損益],_SBI[決済日],DATE(デイトレ集計2023!$B$1,デイトレ集計2023!AF$1,デイトレ集計2023!$A47),_SBI[取引],"信用返済*"))</f>
        <v>0</v>
      </c>
      <c r="AG47" s="18"/>
      <c r="AH47" s="26"/>
      <c r="AI47" s="23">
        <f ca="1">IF(OR(MONTH(DATE($B$1,AI$1,$A47))&lt;&gt;AI$1,_xlfn.XLOOKUP(DATE($B$1,AI$1,$A47),_syukujitsu[国民の祝日・休日月日],_syukujitsu[国民の祝日・休日名称],"XXX",0,1)&lt;&gt;"XXX",WEEKDAY(DATE($B$1,AI$1,$A47),2)&gt;5,_xlfn.XLOOKUP(DATE($B$1,AI$1,$A47),_休業日[休場日],_休業日[名称],"XXX",0,1)&lt;&gt;"XXX"),"",SUMIFS(_SBI[受渡金額/決済損益],_SBI[決済日],DATE(デイトレ集計2023!$B$1,デイトレ集計2023!AI$1,デイトレ集計2023!$A47),_SBI[取引],"信用返済*"))</f>
        <v>0</v>
      </c>
      <c r="AJ47" s="18"/>
      <c r="AK47" s="26"/>
      <c r="AL47" s="26" t="str">
        <f ca="1">IF(OR(MONTH(DATE($B$1,AL$1,$A47))&lt;&gt;AL$1,_xlfn.XLOOKUP(DATE($B$1,AL$1,$A47),_syukujitsu[国民の祝日・休日月日],_syukujitsu[国民の祝日・休日名称],"XXX",0,1)&lt;&gt;"XXX",WEEKDAY(DATE($B$1,AL$1,$A47),2)&gt;5,_xlfn.XLOOKUP(DATE($B$1,AL$1,$A47),_休業日[休場日],_休業日[名称],"XXX",0,1)&lt;&gt;"XXX"),"",SUMIFS(_SBI[受渡金額/決済損益],_SBI[決済日],DATE(デイトレ集計2023!$B$1,デイトレ集計2023!AL$1,デイトレ集計2023!$A47),_SBI[取引],"信用返済*"))</f>
        <v/>
      </c>
      <c r="AN47" s="22">
        <f t="shared" ca="1" si="20"/>
        <v>2150000</v>
      </c>
      <c r="AO47" s="22">
        <f t="shared" ca="1" si="21"/>
        <v>2150000</v>
      </c>
      <c r="AP47" s="22">
        <f t="shared" ca="1" si="22"/>
        <v>2150000</v>
      </c>
      <c r="AQ47" s="22">
        <f t="shared" ca="1" si="23"/>
        <v>2150000</v>
      </c>
      <c r="AR47" s="22">
        <f t="shared" ca="1" si="24"/>
        <v>2150000</v>
      </c>
      <c r="AS47" s="22">
        <f t="shared" ca="1" si="25"/>
        <v>2150000</v>
      </c>
      <c r="AT47" s="22">
        <f t="shared" ca="1" si="26"/>
        <v>2150000</v>
      </c>
      <c r="AU47" s="22">
        <f t="shared" ca="1" si="32"/>
        <v>2150000</v>
      </c>
      <c r="AV47" s="22">
        <f t="shared" ca="1" si="27"/>
        <v>2150000</v>
      </c>
      <c r="AW47" s="22">
        <f t="shared" ca="1" si="28"/>
        <v>2150000</v>
      </c>
      <c r="AX47" s="22">
        <f t="shared" ca="1" si="29"/>
        <v>2150000</v>
      </c>
      <c r="AY47" s="22">
        <f t="shared" ca="1" si="30"/>
        <v>2150000</v>
      </c>
      <c r="BA47" s="22">
        <f t="shared" ca="1" si="43"/>
        <v>2150000</v>
      </c>
      <c r="BB47" s="22">
        <f t="shared" ca="1" si="33"/>
        <v>0</v>
      </c>
      <c r="BC47" s="22">
        <f t="shared" ca="1" si="34"/>
        <v>0</v>
      </c>
      <c r="BD47" s="22">
        <f t="shared" ca="1" si="35"/>
        <v>0</v>
      </c>
      <c r="BE47" s="22">
        <f t="shared" ca="1" si="36"/>
        <v>0</v>
      </c>
      <c r="BF47" s="22">
        <f t="shared" ca="1" si="37"/>
        <v>0</v>
      </c>
      <c r="BG47" s="22">
        <f t="shared" ca="1" si="38"/>
        <v>0</v>
      </c>
      <c r="BH47" s="22">
        <f t="shared" ca="1" si="39"/>
        <v>0</v>
      </c>
      <c r="BI47" s="22">
        <f t="shared" ca="1" si="40"/>
        <v>0</v>
      </c>
      <c r="BJ47" s="22">
        <f t="shared" ca="1" si="41"/>
        <v>0</v>
      </c>
      <c r="BK47" s="22">
        <f t="shared" ca="1" si="42"/>
        <v>0</v>
      </c>
      <c r="BL47" s="22">
        <f t="shared" ca="1" si="31"/>
        <v>0</v>
      </c>
      <c r="BN47" s="22" t="str" cm="1">
        <f t="array" aca="1" ref="BN47" ca="1">IF(INDEX($A$1:$AL$48,ROW(),BN$16)&gt;0,INDEX($A$1:$AL$48,ROW(),BN$16),"")</f>
        <v/>
      </c>
      <c r="BO47" s="22" t="str" cm="1">
        <f t="array" aca="1" ref="BO47" ca="1">IF(INDEX($A$1:$AL$48,ROW(),BO$16)&gt;0,INDEX($A$1:$AL$48,ROW(),BO$16),"")</f>
        <v/>
      </c>
      <c r="BP47" s="22" t="str" cm="1">
        <f t="array" aca="1" ref="BP47" ca="1">IF(INDEX($A$1:$AL$48,ROW(),BP$16)&gt;0,INDEX($A$1:$AL$48,ROW(),BP$16),"")</f>
        <v/>
      </c>
      <c r="BQ47" s="22" t="str" cm="1">
        <f t="array" aca="1" ref="BQ47" ca="1">IF(INDEX($A$1:$AL$48,ROW(),BQ$16)&gt;0,INDEX($A$1:$AL$48,ROW(),BQ$16),"")</f>
        <v/>
      </c>
      <c r="BR47" s="22" t="str" cm="1">
        <f t="array" aca="1" ref="BR47" ca="1">IF(INDEX($A$1:$AL$48,ROW(),BR$16)&gt;0,INDEX($A$1:$AL$48,ROW(),BR$16),"")</f>
        <v/>
      </c>
      <c r="BS47" s="22" t="str" cm="1">
        <f t="array" aca="1" ref="BS47" ca="1">IF(INDEX($A$1:$AL$48,ROW(),BS$16)&gt;0,INDEX($A$1:$AL$48,ROW(),BS$16),"")</f>
        <v/>
      </c>
      <c r="BT47" s="22" t="str" cm="1">
        <f t="array" aca="1" ref="BT47" ca="1">IF(INDEX($A$1:$AL$48,ROW(),BT$16)&gt;0,INDEX($A$1:$AL$48,ROW(),BT$16),"")</f>
        <v/>
      </c>
      <c r="BU47" s="22" t="str" cm="1">
        <f t="array" aca="1" ref="BU47" ca="1">IF(INDEX($A$1:$AL$48,ROW(),BU$16)&gt;0,INDEX($A$1:$AL$48,ROW(),BU$16),"")</f>
        <v/>
      </c>
      <c r="BV47" s="22" t="str" cm="1">
        <f t="array" aca="1" ref="BV47" ca="1">IF(INDEX($A$1:$AL$48,ROW(),BV$16)&gt;0,INDEX($A$1:$AL$48,ROW(),BV$16),"")</f>
        <v/>
      </c>
      <c r="BW47" s="22" t="str" cm="1">
        <f t="array" aca="1" ref="BW47" ca="1">IF(INDEX($A$1:$AL$48,ROW(),BW$16)&gt;0,INDEX($A$1:$AL$48,ROW(),BW$16),"")</f>
        <v/>
      </c>
      <c r="BX47" s="22" t="str" cm="1">
        <f t="array" aca="1" ref="BX47" ca="1">IF(INDEX($A$1:$AL$48,ROW(),BX$16)&gt;0,INDEX($A$1:$AL$48,ROW(),BX$16),"")</f>
        <v/>
      </c>
      <c r="BY47" s="22" t="str" cm="1">
        <f t="array" aca="1" ref="BY47" ca="1">IF(INDEX($A$1:$AL$48,ROW(),BY$16)&gt;0,INDEX($A$1:$AL$48,ROW(),BY$16),"")</f>
        <v/>
      </c>
      <c r="CA47" s="22" t="str" cm="1">
        <f t="array" aca="1" ref="CA47" ca="1">IF(INDEX($A$1:$AL$48,ROW(),CA$16)&lt;0,INDEX($A$1:$AL$48,ROW(),CA$16),"")</f>
        <v/>
      </c>
      <c r="CB47" s="22" t="str" cm="1">
        <f t="array" aca="1" ref="CB47" ca="1">IF(INDEX($A$1:$AL$48,ROW(),CB$16)&lt;0,INDEX($A$1:$AL$48,ROW(),CB$16),"")</f>
        <v/>
      </c>
      <c r="CC47" s="22" t="str" cm="1">
        <f t="array" aca="1" ref="CC47" ca="1">IF(INDEX($A$1:$AL$48,ROW(),CC$16)&lt;0,INDEX($A$1:$AL$48,ROW(),CC$16),"")</f>
        <v/>
      </c>
      <c r="CD47" s="22" t="str" cm="1">
        <f t="array" aca="1" ref="CD47" ca="1">IF(INDEX($A$1:$AL$48,ROW(),CD$16)&lt;0,INDEX($A$1:$AL$48,ROW(),CD$16),"")</f>
        <v/>
      </c>
      <c r="CE47" s="22" t="str" cm="1">
        <f t="array" aca="1" ref="CE47" ca="1">IF(INDEX($A$1:$AL$48,ROW(),CE$16)&lt;0,INDEX($A$1:$AL$48,ROW(),CE$16),"")</f>
        <v/>
      </c>
      <c r="CF47" s="22" t="str" cm="1">
        <f t="array" aca="1" ref="CF47" ca="1">IF(INDEX($A$1:$AL$48,ROW(),CF$16)&lt;0,INDEX($A$1:$AL$48,ROW(),CF$16),"")</f>
        <v/>
      </c>
      <c r="CG47" s="22" t="str" cm="1">
        <f t="array" aca="1" ref="CG47" ca="1">IF(INDEX($A$1:$AL$48,ROW(),CG$16)&lt;0,INDEX($A$1:$AL$48,ROW(),CG$16),"")</f>
        <v/>
      </c>
      <c r="CH47" s="22" t="str" cm="1">
        <f t="array" aca="1" ref="CH47" ca="1">IF(INDEX($A$1:$AL$48,ROW(),CH$16)&lt;0,INDEX($A$1:$AL$48,ROW(),CH$16),"")</f>
        <v/>
      </c>
      <c r="CI47" s="22" t="str" cm="1">
        <f t="array" aca="1" ref="CI47" ca="1">IF(INDEX($A$1:$AL$48,ROW(),CI$16)&lt;0,INDEX($A$1:$AL$48,ROW(),CI$16),"")</f>
        <v/>
      </c>
      <c r="CJ47" s="22" t="str" cm="1">
        <f t="array" aca="1" ref="CJ47" ca="1">IF(INDEX($A$1:$AL$48,ROW(),CJ$16)&lt;0,INDEX($A$1:$AL$48,ROW(),CJ$16),"")</f>
        <v/>
      </c>
      <c r="CK47" s="22" t="str" cm="1">
        <f t="array" aca="1" ref="CK47" ca="1">IF(INDEX($A$1:$AL$48,ROW(),CK$16)&lt;0,INDEX($A$1:$AL$48,ROW(),CK$16),"")</f>
        <v/>
      </c>
      <c r="CL47" s="22" t="str" cm="1">
        <f t="array" aca="1" ref="CL47" ca="1">IF(INDEX($A$1:$AL$48,ROW(),CL$16)&lt;0,INDEX($A$1:$AL$48,ROW(),CL$16),"")</f>
        <v/>
      </c>
    </row>
    <row r="48" spans="1:90" s="2" customFormat="1" ht="15.75" x14ac:dyDescent="0.4">
      <c r="A48" s="6">
        <v>31</v>
      </c>
      <c r="B48" s="19">
        <f t="shared" ca="1" si="17"/>
        <v>0</v>
      </c>
      <c r="C48" s="20"/>
      <c r="D48" s="27"/>
      <c r="E48" s="24">
        <f ca="1">IF(OR(MONTH(DATE($B$1,E$1,$A48))&lt;&gt;E$1,_xlfn.XLOOKUP(DATE($B$1,E$1,$A48),_syukujitsu[国民の祝日・休日月日],_syukujitsu[国民の祝日・休日名称],"XXX",0,1)&lt;&gt;"XXX",WEEKDAY(DATE($B$1,E$1,$A48),2)&gt;5,_xlfn.XLOOKUP(DATE($B$1,E$1,$A48),_休業日[休場日],_休業日[名称],"XXX",0,1)&lt;&gt;"XXX"),"",SUMIFS(_SBI[受渡金額/決済損益],_SBI[決済日],DATE(デイトレ集計2023!$B$1,デイトレ集計2023!E$1,デイトレ集計2023!$A48),_SBI[取引],"信用返済*"))</f>
        <v>0</v>
      </c>
      <c r="F48" s="20"/>
      <c r="G48" s="27"/>
      <c r="H48" s="24" t="str">
        <f ca="1">IF(OR(MONTH(DATE($B$1,H$1,$A48))&lt;&gt;H$1,_xlfn.XLOOKUP(DATE($B$1,H$1,$A48),_syukujitsu[国民の祝日・休日月日],_syukujitsu[国民の祝日・休日名称],"XXX",0,1)&lt;&gt;"XXX",WEEKDAY(DATE($B$1,H$1,$A48),2)&gt;5,_xlfn.XLOOKUP(DATE($B$1,H$1,$A48),_休業日[休場日],_休業日[名称],"XXX",0,1)&lt;&gt;"XXX"),"",SUMIFS(_SBI[受渡金額/決済損益],_SBI[決済日],DATE(デイトレ集計2023!$B$1,デイトレ集計2023!H$1,デイトレ集計2023!$A48),_SBI[取引],"信用返済*"))</f>
        <v/>
      </c>
      <c r="I48" s="20"/>
      <c r="J48" s="27"/>
      <c r="K48" s="24">
        <f ca="1">IF(OR(MONTH(DATE($B$1,K$1,$A48))&lt;&gt;K$1,_xlfn.XLOOKUP(DATE($B$1,K$1,$A48),_syukujitsu[国民の祝日・休日月日],_syukujitsu[国民の祝日・休日名称],"XXX",0,1)&lt;&gt;"XXX",WEEKDAY(DATE($B$1,K$1,$A48),2)&gt;5,_xlfn.XLOOKUP(DATE($B$1,K$1,$A48),_休業日[休場日],_休業日[名称],"XXX",0,1)&lt;&gt;"XXX"),"",SUMIFS(_SBI[受渡金額/決済損益],_SBI[決済日],DATE(デイトレ集計2023!$B$1,デイトレ集計2023!K$1,デイトレ集計2023!$A48),_SBI[取引],"信用返済*"))</f>
        <v>0</v>
      </c>
      <c r="L48" s="20"/>
      <c r="M48" s="27"/>
      <c r="N48" s="24" t="str">
        <f ca="1">IF(OR(MONTH(DATE($B$1,N$1,$A48))&lt;&gt;N$1,_xlfn.XLOOKUP(DATE($B$1,N$1,$A48),_syukujitsu[国民の祝日・休日月日],_syukujitsu[国民の祝日・休日名称],"XXX",0,1)&lt;&gt;"XXX",WEEKDAY(DATE($B$1,N$1,$A48),2)&gt;5,_xlfn.XLOOKUP(DATE($B$1,N$1,$A48),_休業日[休場日],_休業日[名称],"XXX",0,1)&lt;&gt;"XXX"),"",SUMIFS(_SBI[受渡金額/決済損益],_SBI[決済日],DATE(デイトレ集計2023!$B$1,デイトレ集計2023!N$1,デイトレ集計2023!$A48),_SBI[取引],"信用返済*"))</f>
        <v/>
      </c>
      <c r="O48" s="20"/>
      <c r="P48" s="27"/>
      <c r="Q48" s="24">
        <f ca="1">IF(OR(MONTH(DATE($B$1,Q$1,$A48))&lt;&gt;Q$1,_xlfn.XLOOKUP(DATE($B$1,Q$1,$A48),_syukujitsu[国民の祝日・休日月日],_syukujitsu[国民の祝日・休日名称],"XXX",0,1)&lt;&gt;"XXX",WEEKDAY(DATE($B$1,Q$1,$A48),2)&gt;5,_xlfn.XLOOKUP(DATE($B$1,Q$1,$A48),_休業日[休場日],_休業日[名称],"XXX",0,1)&lt;&gt;"XXX"),"",SUMIFS(_SBI[受渡金額/決済損益],_SBI[決済日],DATE(デイトレ集計2023!$B$1,デイトレ集計2023!Q$1,デイトレ集計2023!$A48),_SBI[取引],"信用返済*"))</f>
        <v>0</v>
      </c>
      <c r="R48" s="20"/>
      <c r="S48" s="27"/>
      <c r="T48" s="24" t="str">
        <f ca="1">IF(OR(MONTH(DATE($B$1,T$1,$A48))&lt;&gt;T$1,_xlfn.XLOOKUP(DATE($B$1,T$1,$A48),_syukujitsu[国民の祝日・休日月日],_syukujitsu[国民の祝日・休日名称],"XXX",0,1)&lt;&gt;"XXX",WEEKDAY(DATE($B$1,T$1,$A48),2)&gt;5,_xlfn.XLOOKUP(DATE($B$1,T$1,$A48),_休業日[休場日],_休業日[名称],"XXX",0,1)&lt;&gt;"XXX"),"",SUMIFS(_SBI[受渡金額/決済損益],_SBI[決済日],DATE(デイトレ集計2023!$B$1,デイトレ集計2023!T$1,デイトレ集計2023!$A48),_SBI[取引],"信用返済*"))</f>
        <v/>
      </c>
      <c r="U48" s="20"/>
      <c r="V48" s="27"/>
      <c r="W48" s="24">
        <f ca="1">IF(OR(MONTH(DATE($B$1,W$1,$A48))&lt;&gt;W$1,_xlfn.XLOOKUP(DATE($B$1,W$1,$A48),_syukujitsu[国民の祝日・休日月日],_syukujitsu[国民の祝日・休日名称],"XXX",0,1)&lt;&gt;"XXX",WEEKDAY(DATE($B$1,W$1,$A48),2)&gt;5,_xlfn.XLOOKUP(DATE($B$1,W$1,$A48),_休業日[休場日],_休業日[名称],"XXX",0,1)&lt;&gt;"XXX"),"",SUMIFS(_SBI[受渡金額/決済損益],_SBI[決済日],DATE(デイトレ集計2023!$B$1,デイトレ集計2023!W$1,デイトレ集計2023!$A48),_SBI[取引],"信用返済*"))</f>
        <v>0</v>
      </c>
      <c r="X48" s="20"/>
      <c r="Y48" s="27"/>
      <c r="Z48" s="24">
        <f ca="1">IF(OR(MONTH(DATE($B$1,Z$1,$A48))&lt;&gt;Z$1,_xlfn.XLOOKUP(DATE($B$1,Z$1,$A48),_syukujitsu[国民の祝日・休日月日],_syukujitsu[国民の祝日・休日名称],"XXX",0,1)&lt;&gt;"XXX",WEEKDAY(DATE($B$1,Z$1,$A48),2)&gt;5,_xlfn.XLOOKUP(DATE($B$1,Z$1,$A48),_休業日[休場日],_休業日[名称],"XXX",0,1)&lt;&gt;"XXX"),"",SUMIFS(_SBI[受渡金額/決済損益],_SBI[決済日],DATE(デイトレ集計2023!$B$1,デイトレ集計2023!Z$1,デイトレ集計2023!$A48),_SBI[取引],"信用返済*"))</f>
        <v>0</v>
      </c>
      <c r="AA48" s="20"/>
      <c r="AB48" s="27"/>
      <c r="AC48" s="24" t="str">
        <f ca="1">IF(OR(MONTH(DATE($B$1,AC$1,$A48))&lt;&gt;AC$1,_xlfn.XLOOKUP(DATE($B$1,AC$1,$A48),_syukujitsu[国民の祝日・休日月日],_syukujitsu[国民の祝日・休日名称],"XXX",0,1)&lt;&gt;"XXX",WEEKDAY(DATE($B$1,AC$1,$A48),2)&gt;5,_xlfn.XLOOKUP(DATE($B$1,AC$1,$A48),_休業日[休場日],_休業日[名称],"XXX",0,1)&lt;&gt;"XXX"),"",SUMIFS(_SBI[受渡金額/決済損益],_SBI[決済日],DATE(デイトレ集計2023!$B$1,デイトレ集計2023!AC$1,デイトレ集計2023!$A48),_SBI[取引],"信用返済*"))</f>
        <v/>
      </c>
      <c r="AD48" s="20"/>
      <c r="AE48" s="27"/>
      <c r="AF48" s="24">
        <f ca="1">IF(OR(MONTH(DATE($B$1,AF$1,$A48))&lt;&gt;AF$1,_xlfn.XLOOKUP(DATE($B$1,AF$1,$A48),_syukujitsu[国民の祝日・休日月日],_syukujitsu[国民の祝日・休日名称],"XXX",0,1)&lt;&gt;"XXX",WEEKDAY(DATE($B$1,AF$1,$A48),2)&gt;5,_xlfn.XLOOKUP(DATE($B$1,AF$1,$A48),_休業日[休場日],_休業日[名称],"XXX",0,1)&lt;&gt;"XXX"),"",SUMIFS(_SBI[受渡金額/決済損益],_SBI[決済日],DATE(デイトレ集計2023!$B$1,デイトレ集計2023!AF$1,デイトレ集計2023!$A48),_SBI[取引],"信用返済*"))</f>
        <v>0</v>
      </c>
      <c r="AG48" s="20"/>
      <c r="AH48" s="27"/>
      <c r="AI48" s="24" t="str">
        <f ca="1">IF(OR(MONTH(DATE($B$1,AI$1,$A48))&lt;&gt;AI$1,_xlfn.XLOOKUP(DATE($B$1,AI$1,$A48),_syukujitsu[国民の祝日・休日月日],_syukujitsu[国民の祝日・休日名称],"XXX",0,1)&lt;&gt;"XXX",WEEKDAY(DATE($B$1,AI$1,$A48),2)&gt;5,_xlfn.XLOOKUP(DATE($B$1,AI$1,$A48),_休業日[休場日],_休業日[名称],"XXX",0,1)&lt;&gt;"XXX"),"",SUMIFS(_SBI[受渡金額/決済損益],_SBI[決済日],DATE(デイトレ集計2023!$B$1,デイトレ集計2023!AI$1,デイトレ集計2023!$A48),_SBI[取引],"信用返済*"))</f>
        <v/>
      </c>
      <c r="AJ48" s="20"/>
      <c r="AK48" s="27"/>
      <c r="AL48" s="27" t="str">
        <f ca="1">IF(OR(MONTH(DATE($B$1,AL$1,$A48))&lt;&gt;AL$1,_xlfn.XLOOKUP(DATE($B$1,AL$1,$A48),_syukujitsu[国民の祝日・休日月日],_syukujitsu[国民の祝日・休日名称],"XXX",0,1)&lt;&gt;"XXX",WEEKDAY(DATE($B$1,AL$1,$A48),2)&gt;5,_xlfn.XLOOKUP(DATE($B$1,AL$1,$A48),_休業日[休場日],_休業日[名称],"XXX",0,1)&lt;&gt;"XXX"),"",SUMIFS(_SBI[受渡金額/決済損益],_SBI[決済日],DATE(デイトレ集計2023!$B$1,デイトレ集計2023!AL$1,デイトレ集計2023!$A48),_SBI[取引],"信用返済*"))</f>
        <v/>
      </c>
      <c r="AN48" s="22">
        <f t="shared" ca="1" si="20"/>
        <v>2150000</v>
      </c>
      <c r="AO48" s="22">
        <f t="shared" ca="1" si="21"/>
        <v>2150000</v>
      </c>
      <c r="AP48" s="22">
        <f t="shared" ca="1" si="22"/>
        <v>2150000</v>
      </c>
      <c r="AQ48" s="22">
        <f t="shared" ca="1" si="23"/>
        <v>2150000</v>
      </c>
      <c r="AR48" s="22">
        <f t="shared" ca="1" si="24"/>
        <v>2150000</v>
      </c>
      <c r="AS48" s="22">
        <f t="shared" ca="1" si="25"/>
        <v>2150000</v>
      </c>
      <c r="AT48" s="22">
        <f t="shared" ca="1" si="26"/>
        <v>2150000</v>
      </c>
      <c r="AU48" s="22">
        <f t="shared" ca="1" si="32"/>
        <v>2150000</v>
      </c>
      <c r="AV48" s="22">
        <f t="shared" ca="1" si="27"/>
        <v>2150000</v>
      </c>
      <c r="AW48" s="22">
        <f t="shared" ca="1" si="28"/>
        <v>2150000</v>
      </c>
      <c r="AX48" s="22">
        <f t="shared" ca="1" si="29"/>
        <v>2150000</v>
      </c>
      <c r="AY48" s="22">
        <f t="shared" ca="1" si="30"/>
        <v>2150000</v>
      </c>
      <c r="BA48" s="22">
        <f t="shared" ca="1" si="43"/>
        <v>2150000</v>
      </c>
      <c r="BB48" s="22">
        <f t="shared" ca="1" si="33"/>
        <v>0</v>
      </c>
      <c r="BC48" s="22">
        <f t="shared" ca="1" si="34"/>
        <v>0</v>
      </c>
      <c r="BD48" s="22">
        <f t="shared" ca="1" si="35"/>
        <v>0</v>
      </c>
      <c r="BE48" s="22">
        <f t="shared" ca="1" si="36"/>
        <v>0</v>
      </c>
      <c r="BF48" s="22">
        <f t="shared" ca="1" si="37"/>
        <v>0</v>
      </c>
      <c r="BG48" s="22">
        <f t="shared" ca="1" si="38"/>
        <v>0</v>
      </c>
      <c r="BH48" s="22">
        <f t="shared" ca="1" si="39"/>
        <v>0</v>
      </c>
      <c r="BI48" s="22">
        <f t="shared" ca="1" si="40"/>
        <v>0</v>
      </c>
      <c r="BJ48" s="22">
        <f t="shared" ca="1" si="41"/>
        <v>0</v>
      </c>
      <c r="BK48" s="22">
        <f t="shared" ca="1" si="42"/>
        <v>0</v>
      </c>
      <c r="BL48" s="22">
        <f t="shared" ca="1" si="31"/>
        <v>0</v>
      </c>
      <c r="BN48" s="22" t="str" cm="1">
        <f t="array" aca="1" ref="BN48" ca="1">IF(INDEX($A$1:$AL$48,ROW(),BN$16)&gt;0,INDEX($A$1:$AL$48,ROW(),BN$16),"")</f>
        <v/>
      </c>
      <c r="BO48" s="22" t="str" cm="1">
        <f t="array" aca="1" ref="BO48" ca="1">IF(INDEX($A$1:$AL$48,ROW(),BO$16)&gt;0,INDEX($A$1:$AL$48,ROW(),BO$16),"")</f>
        <v/>
      </c>
      <c r="BP48" s="22" t="str" cm="1">
        <f t="array" aca="1" ref="BP48" ca="1">IF(INDEX($A$1:$AL$48,ROW(),BP$16)&gt;0,INDEX($A$1:$AL$48,ROW(),BP$16),"")</f>
        <v/>
      </c>
      <c r="BQ48" s="22" t="str" cm="1">
        <f t="array" aca="1" ref="BQ48" ca="1">IF(INDEX($A$1:$AL$48,ROW(),BQ$16)&gt;0,INDEX($A$1:$AL$48,ROW(),BQ$16),"")</f>
        <v/>
      </c>
      <c r="BR48" s="22" t="str" cm="1">
        <f t="array" aca="1" ref="BR48" ca="1">IF(INDEX($A$1:$AL$48,ROW(),BR$16)&gt;0,INDEX($A$1:$AL$48,ROW(),BR$16),"")</f>
        <v/>
      </c>
      <c r="BS48" s="22" t="str" cm="1">
        <f t="array" aca="1" ref="BS48" ca="1">IF(INDEX($A$1:$AL$48,ROW(),BS$16)&gt;0,INDEX($A$1:$AL$48,ROW(),BS$16),"")</f>
        <v/>
      </c>
      <c r="BT48" s="22" t="str" cm="1">
        <f t="array" aca="1" ref="BT48" ca="1">IF(INDEX($A$1:$AL$48,ROW(),BT$16)&gt;0,INDEX($A$1:$AL$48,ROW(),BT$16),"")</f>
        <v/>
      </c>
      <c r="BU48" s="22" t="str" cm="1">
        <f t="array" aca="1" ref="BU48" ca="1">IF(INDEX($A$1:$AL$48,ROW(),BU$16)&gt;0,INDEX($A$1:$AL$48,ROW(),BU$16),"")</f>
        <v/>
      </c>
      <c r="BV48" s="22" t="str" cm="1">
        <f t="array" aca="1" ref="BV48" ca="1">IF(INDEX($A$1:$AL$48,ROW(),BV$16)&gt;0,INDEX($A$1:$AL$48,ROW(),BV$16),"")</f>
        <v/>
      </c>
      <c r="BW48" s="22" t="str" cm="1">
        <f t="array" aca="1" ref="BW48" ca="1">IF(INDEX($A$1:$AL$48,ROW(),BW$16)&gt;0,INDEX($A$1:$AL$48,ROW(),BW$16),"")</f>
        <v/>
      </c>
      <c r="BX48" s="22" t="str" cm="1">
        <f t="array" aca="1" ref="BX48" ca="1">IF(INDEX($A$1:$AL$48,ROW(),BX$16)&gt;0,INDEX($A$1:$AL$48,ROW(),BX$16),"")</f>
        <v/>
      </c>
      <c r="BY48" s="22" t="str" cm="1">
        <f t="array" aca="1" ref="BY48" ca="1">IF(INDEX($A$1:$AL$48,ROW(),BY$16)&gt;0,INDEX($A$1:$AL$48,ROW(),BY$16),"")</f>
        <v/>
      </c>
      <c r="CA48" s="22" t="str" cm="1">
        <f t="array" aca="1" ref="CA48" ca="1">IF(INDEX($A$1:$AL$48,ROW(),CA$16)&lt;0,INDEX($A$1:$AL$48,ROW(),CA$16),"")</f>
        <v/>
      </c>
      <c r="CB48" s="22" t="str" cm="1">
        <f t="array" aca="1" ref="CB48" ca="1">IF(INDEX($A$1:$AL$48,ROW(),CB$16)&lt;0,INDEX($A$1:$AL$48,ROW(),CB$16),"")</f>
        <v/>
      </c>
      <c r="CC48" s="22" t="str" cm="1">
        <f t="array" aca="1" ref="CC48" ca="1">IF(INDEX($A$1:$AL$48,ROW(),CC$16)&lt;0,INDEX($A$1:$AL$48,ROW(),CC$16),"")</f>
        <v/>
      </c>
      <c r="CD48" s="22" t="str" cm="1">
        <f t="array" aca="1" ref="CD48" ca="1">IF(INDEX($A$1:$AL$48,ROW(),CD$16)&lt;0,INDEX($A$1:$AL$48,ROW(),CD$16),"")</f>
        <v/>
      </c>
      <c r="CE48" s="22" t="str" cm="1">
        <f t="array" aca="1" ref="CE48" ca="1">IF(INDEX($A$1:$AL$48,ROW(),CE$16)&lt;0,INDEX($A$1:$AL$48,ROW(),CE$16),"")</f>
        <v/>
      </c>
      <c r="CF48" s="22" t="str" cm="1">
        <f t="array" aca="1" ref="CF48" ca="1">IF(INDEX($A$1:$AL$48,ROW(),CF$16)&lt;0,INDEX($A$1:$AL$48,ROW(),CF$16),"")</f>
        <v/>
      </c>
      <c r="CG48" s="22" t="str" cm="1">
        <f t="array" aca="1" ref="CG48" ca="1">IF(INDEX($A$1:$AL$48,ROW(),CG$16)&lt;0,INDEX($A$1:$AL$48,ROW(),CG$16),"")</f>
        <v/>
      </c>
      <c r="CH48" s="22" t="str" cm="1">
        <f t="array" aca="1" ref="CH48" ca="1">IF(INDEX($A$1:$AL$48,ROW(),CH$16)&lt;0,INDEX($A$1:$AL$48,ROW(),CH$16),"")</f>
        <v/>
      </c>
      <c r="CI48" s="22" t="str" cm="1">
        <f t="array" aca="1" ref="CI48" ca="1">IF(INDEX($A$1:$AL$48,ROW(),CI$16)&lt;0,INDEX($A$1:$AL$48,ROW(),CI$16),"")</f>
        <v/>
      </c>
      <c r="CJ48" s="22" t="str" cm="1">
        <f t="array" aca="1" ref="CJ48" ca="1">IF(INDEX($A$1:$AL$48,ROW(),CJ$16)&lt;0,INDEX($A$1:$AL$48,ROW(),CJ$16),"")</f>
        <v/>
      </c>
      <c r="CK48" s="22" t="str" cm="1">
        <f t="array" aca="1" ref="CK48" ca="1">IF(INDEX($A$1:$AL$48,ROW(),CK$16)&lt;0,INDEX($A$1:$AL$48,ROW(),CK$16),"")</f>
        <v/>
      </c>
      <c r="CL48" s="22" t="str" cm="1">
        <f t="array" aca="1" ref="CL48" ca="1">IF(INDEX($A$1:$AL$48,ROW(),CL$16)&lt;0,INDEX($A$1:$AL$48,ROW(),CL$16),"")</f>
        <v/>
      </c>
    </row>
    <row r="49" spans="1:90" x14ac:dyDescent="0.4">
      <c r="AN49" s="35" t="str">
        <f>LEFT($AN$1,1)&amp;TEXT(AN17,"00")</f>
        <v>Y01</v>
      </c>
      <c r="AO49" s="35" t="str">
        <f t="shared" ref="AO49:AY49" si="44">LEFT($AN$1,1)&amp;TEXT(AO17,"00")</f>
        <v>Y02</v>
      </c>
      <c r="AP49" s="35" t="str">
        <f t="shared" si="44"/>
        <v>Y03</v>
      </c>
      <c r="AQ49" s="35" t="str">
        <f t="shared" si="44"/>
        <v>Y04</v>
      </c>
      <c r="AR49" s="35" t="str">
        <f t="shared" si="44"/>
        <v>Y05</v>
      </c>
      <c r="AS49" s="35" t="str">
        <f t="shared" si="44"/>
        <v>Y06</v>
      </c>
      <c r="AT49" s="35" t="str">
        <f t="shared" si="44"/>
        <v>Y07</v>
      </c>
      <c r="AU49" s="35" t="str">
        <f t="shared" si="44"/>
        <v>Y08</v>
      </c>
      <c r="AV49" s="35" t="str">
        <f t="shared" si="44"/>
        <v>Y09</v>
      </c>
      <c r="AW49" s="35" t="str">
        <f t="shared" si="44"/>
        <v>Y10</v>
      </c>
      <c r="AX49" s="35" t="str">
        <f t="shared" si="44"/>
        <v>Y11</v>
      </c>
      <c r="AY49" s="35" t="str">
        <f t="shared" si="44"/>
        <v>Y12</v>
      </c>
      <c r="BA49" s="35" t="str">
        <f>LEFT($BA$1,1)&amp;TEXT(BA17,"00")</f>
        <v>M01</v>
      </c>
      <c r="BB49" s="35" t="str">
        <f t="shared" ref="BB49:BL49" si="45">LEFT($BA$1,1)&amp;TEXT(BB17,"00")</f>
        <v>M02</v>
      </c>
      <c r="BC49" s="35" t="str">
        <f t="shared" si="45"/>
        <v>M03</v>
      </c>
      <c r="BD49" s="35" t="str">
        <f t="shared" si="45"/>
        <v>M04</v>
      </c>
      <c r="BE49" s="35" t="str">
        <f t="shared" si="45"/>
        <v>M05</v>
      </c>
      <c r="BF49" s="35" t="str">
        <f t="shared" si="45"/>
        <v>M06</v>
      </c>
      <c r="BG49" s="35" t="str">
        <f t="shared" si="45"/>
        <v>M07</v>
      </c>
      <c r="BH49" s="35" t="str">
        <f t="shared" si="45"/>
        <v>M08</v>
      </c>
      <c r="BI49" s="35" t="str">
        <f t="shared" si="45"/>
        <v>M09</v>
      </c>
      <c r="BJ49" s="35" t="str">
        <f t="shared" si="45"/>
        <v>M10</v>
      </c>
      <c r="BK49" s="35" t="str">
        <f t="shared" si="45"/>
        <v>M11</v>
      </c>
      <c r="BL49" s="35" t="str">
        <f t="shared" si="45"/>
        <v>M12</v>
      </c>
      <c r="BN49" s="35" t="str">
        <f>LEFT($BN$1,1)&amp;TEXT(BN17,"00")</f>
        <v>W01</v>
      </c>
      <c r="BO49" s="35" t="str">
        <f t="shared" ref="BO49:BY49" si="46">LEFT($BN$1,1)&amp;TEXT(BO17,"00")</f>
        <v>W02</v>
      </c>
      <c r="BP49" s="35" t="str">
        <f t="shared" si="46"/>
        <v>W03</v>
      </c>
      <c r="BQ49" s="35" t="str">
        <f t="shared" si="46"/>
        <v>W04</v>
      </c>
      <c r="BR49" s="35" t="str">
        <f t="shared" si="46"/>
        <v>W05</v>
      </c>
      <c r="BS49" s="35" t="str">
        <f t="shared" si="46"/>
        <v>W06</v>
      </c>
      <c r="BT49" s="35" t="str">
        <f t="shared" si="46"/>
        <v>W07</v>
      </c>
      <c r="BU49" s="35" t="str">
        <f t="shared" si="46"/>
        <v>W08</v>
      </c>
      <c r="BV49" s="35" t="str">
        <f t="shared" si="46"/>
        <v>W09</v>
      </c>
      <c r="BW49" s="35" t="str">
        <f t="shared" si="46"/>
        <v>W10</v>
      </c>
      <c r="BX49" s="35" t="str">
        <f t="shared" si="46"/>
        <v>W11</v>
      </c>
      <c r="BY49" s="35" t="str">
        <f t="shared" si="46"/>
        <v>W12</v>
      </c>
      <c r="CA49" s="35" t="str">
        <f>LEFT($CA$1,1)&amp;TEXT(CA17,"00")</f>
        <v>L01</v>
      </c>
      <c r="CB49" s="35" t="str">
        <f t="shared" ref="CB49:CL49" si="47">LEFT($CA$1,1)&amp;TEXT(CB17,"00")</f>
        <v>L02</v>
      </c>
      <c r="CC49" s="35" t="str">
        <f t="shared" si="47"/>
        <v>L03</v>
      </c>
      <c r="CD49" s="35" t="str">
        <f t="shared" si="47"/>
        <v>L04</v>
      </c>
      <c r="CE49" s="35" t="str">
        <f t="shared" si="47"/>
        <v>L05</v>
      </c>
      <c r="CF49" s="35" t="str">
        <f t="shared" si="47"/>
        <v>L06</v>
      </c>
      <c r="CG49" s="35" t="str">
        <f t="shared" si="47"/>
        <v>L07</v>
      </c>
      <c r="CH49" s="35" t="str">
        <f t="shared" si="47"/>
        <v>L08</v>
      </c>
      <c r="CI49" s="35" t="str">
        <f t="shared" si="47"/>
        <v>L09</v>
      </c>
      <c r="CJ49" s="35" t="str">
        <f t="shared" si="47"/>
        <v>L10</v>
      </c>
      <c r="CK49" s="35" t="str">
        <f t="shared" si="47"/>
        <v>L11</v>
      </c>
      <c r="CL49" s="35" t="str">
        <f t="shared" si="47"/>
        <v>L12</v>
      </c>
    </row>
    <row r="50" spans="1:90" x14ac:dyDescent="0.4">
      <c r="A50" s="72" t="str">
        <f>AN1&amp;"のカラム番号"</f>
        <v>Y)年間集計のカラム番号</v>
      </c>
      <c r="B50" s="72"/>
      <c r="C50" s="72"/>
      <c r="D50" s="72"/>
      <c r="E50" s="72">
        <f>_xlfn.XMATCH(LEFT($A50,1)&amp;TEXT(E$1,"00"),$49:$49,0,1)</f>
        <v>40</v>
      </c>
      <c r="F50" s="72"/>
      <c r="G50" s="72"/>
      <c r="H50" s="72">
        <f>_xlfn.XMATCH(LEFT($A50,1)&amp;TEXT(H$1,"00"),$49:$49,0,1)</f>
        <v>41</v>
      </c>
      <c r="I50" s="72"/>
      <c r="J50" s="72"/>
      <c r="K50" s="72">
        <f>_xlfn.XMATCH(LEFT($A50,1)&amp;TEXT(K$1,"00"),$49:$49,0,1)</f>
        <v>42</v>
      </c>
      <c r="L50" s="72"/>
      <c r="M50" s="72"/>
      <c r="N50" s="72">
        <f>_xlfn.XMATCH(LEFT($A50,1)&amp;TEXT(N$1,"00"),$49:$49,0,1)</f>
        <v>43</v>
      </c>
      <c r="O50" s="72"/>
      <c r="P50" s="72"/>
      <c r="Q50" s="72">
        <f>_xlfn.XMATCH(LEFT($A50,1)&amp;TEXT(Q$1,"00"),$49:$49,0,1)</f>
        <v>44</v>
      </c>
      <c r="R50" s="72"/>
      <c r="S50" s="72"/>
      <c r="T50" s="72">
        <f>_xlfn.XMATCH(LEFT($A50,1)&amp;TEXT(T$1,"00"),$49:$49,0,1)</f>
        <v>45</v>
      </c>
      <c r="U50" s="72"/>
      <c r="V50" s="72"/>
      <c r="W50" s="72">
        <f>_xlfn.XMATCH(LEFT($A50,1)&amp;TEXT(W$1,"00"),$49:$49,0,1)</f>
        <v>46</v>
      </c>
      <c r="X50" s="72"/>
      <c r="Y50" s="72"/>
      <c r="Z50" s="72">
        <f>_xlfn.XMATCH(LEFT($A50,1)&amp;TEXT(Z$1,"00"),$49:$49,0,1)</f>
        <v>47</v>
      </c>
      <c r="AA50" s="72"/>
      <c r="AB50" s="72"/>
      <c r="AC50" s="72">
        <f>_xlfn.XMATCH(LEFT($A50,1)&amp;TEXT(AC$1,"00"),$49:$49,0,1)</f>
        <v>48</v>
      </c>
      <c r="AD50" s="72"/>
      <c r="AE50" s="72"/>
      <c r="AF50" s="72">
        <f>_xlfn.XMATCH(LEFT($A50,1)&amp;TEXT(AF$1,"00"),$49:$49,0,1)</f>
        <v>49</v>
      </c>
      <c r="AG50" s="72"/>
      <c r="AH50" s="72"/>
      <c r="AI50" s="72">
        <f>_xlfn.XMATCH(LEFT($A50,1)&amp;TEXT(AI$1,"00"),$49:$49,0,1)</f>
        <v>50</v>
      </c>
      <c r="AJ50" s="72"/>
      <c r="AK50" s="72"/>
      <c r="AL50" s="72">
        <f>_xlfn.XMATCH(LEFT($A50,1)&amp;TEXT(AL$1,"00"),$49:$49,0,1)</f>
        <v>51</v>
      </c>
      <c r="AN50" s="22"/>
    </row>
    <row r="51" spans="1:90" x14ac:dyDescent="0.4">
      <c r="A51" s="72" t="str">
        <f>BA1&amp;"のカラム番号"</f>
        <v>M)月間集計のカラム番号</v>
      </c>
      <c r="B51" s="72"/>
      <c r="C51" s="72"/>
      <c r="D51" s="72"/>
      <c r="E51" s="72">
        <f>_xlfn.XMATCH(LEFT($A51,1)&amp;TEXT(E$1,"00"),$49:$49,0,1)</f>
        <v>53</v>
      </c>
      <c r="F51" s="72"/>
      <c r="G51" s="72"/>
      <c r="H51" s="72">
        <f>_xlfn.XMATCH(LEFT($A51,1)&amp;TEXT(H$1,"00"),$49:$49,0,1)</f>
        <v>54</v>
      </c>
      <c r="I51" s="72"/>
      <c r="J51" s="72"/>
      <c r="K51" s="72">
        <f>_xlfn.XMATCH(LEFT($A51,1)&amp;TEXT(K$1,"00"),$49:$49,0,1)</f>
        <v>55</v>
      </c>
      <c r="L51" s="72"/>
      <c r="M51" s="72"/>
      <c r="N51" s="72">
        <f>_xlfn.XMATCH(LEFT($A51,1)&amp;TEXT(N$1,"00"),$49:$49,0,1)</f>
        <v>56</v>
      </c>
      <c r="O51" s="72"/>
      <c r="P51" s="72"/>
      <c r="Q51" s="72">
        <f>_xlfn.XMATCH(LEFT($A51,1)&amp;TEXT(Q$1,"00"),$49:$49,0,1)</f>
        <v>57</v>
      </c>
      <c r="R51" s="72"/>
      <c r="S51" s="72"/>
      <c r="T51" s="72">
        <f>_xlfn.XMATCH(LEFT($A51,1)&amp;TEXT(T$1,"00"),$49:$49,0,1)</f>
        <v>58</v>
      </c>
      <c r="U51" s="72"/>
      <c r="V51" s="72"/>
      <c r="W51" s="72">
        <f>_xlfn.XMATCH(LEFT($A51,1)&amp;TEXT(W$1,"00"),$49:$49,0,1)</f>
        <v>59</v>
      </c>
      <c r="X51" s="72"/>
      <c r="Y51" s="72"/>
      <c r="Z51" s="72">
        <f>_xlfn.XMATCH(LEFT($A51,1)&amp;TEXT(Z$1,"00"),$49:$49,0,1)</f>
        <v>60</v>
      </c>
      <c r="AA51" s="72"/>
      <c r="AB51" s="72"/>
      <c r="AC51" s="72">
        <f>_xlfn.XMATCH(LEFT($A51,1)&amp;TEXT(AC$1,"00"),$49:$49,0,1)</f>
        <v>61</v>
      </c>
      <c r="AD51" s="72"/>
      <c r="AE51" s="72"/>
      <c r="AF51" s="72">
        <f>_xlfn.XMATCH(LEFT($A51,1)&amp;TEXT(AF$1,"00"),$49:$49,0,1)</f>
        <v>62</v>
      </c>
      <c r="AG51" s="72"/>
      <c r="AH51" s="72"/>
      <c r="AI51" s="72">
        <f>_xlfn.XMATCH(LEFT($A51,1)&amp;TEXT(AI$1,"00"),$49:$49,0,1)</f>
        <v>63</v>
      </c>
      <c r="AJ51" s="72"/>
      <c r="AK51" s="72"/>
      <c r="AL51" s="72">
        <f>_xlfn.XMATCH(LEFT($A51,1)&amp;TEXT(AL$1,"00"),$49:$49,0,1)</f>
        <v>64</v>
      </c>
    </row>
    <row r="52" spans="1:90" x14ac:dyDescent="0.4">
      <c r="A52" s="72" t="str">
        <f>BN1&amp;"のカラム番号"</f>
        <v>W)日次収支（プラス）のカラム番号</v>
      </c>
      <c r="B52" s="72"/>
      <c r="C52" s="72"/>
      <c r="D52" s="72"/>
      <c r="E52" s="72">
        <f>_xlfn.XMATCH(LEFT($A52,1)&amp;TEXT(E$1,"00"),$49:$49,0,1)</f>
        <v>66</v>
      </c>
      <c r="F52" s="72"/>
      <c r="G52" s="72"/>
      <c r="H52" s="72">
        <f>_xlfn.XMATCH(LEFT($A52,1)&amp;TEXT(H$1,"00"),$49:$49,0,1)</f>
        <v>67</v>
      </c>
      <c r="I52" s="72"/>
      <c r="J52" s="72"/>
      <c r="K52" s="72">
        <f>_xlfn.XMATCH(LEFT($A52,1)&amp;TEXT(K$1,"00"),$49:$49,0,1)</f>
        <v>68</v>
      </c>
      <c r="L52" s="72"/>
      <c r="M52" s="72"/>
      <c r="N52" s="72">
        <f>_xlfn.XMATCH(LEFT($A52,1)&amp;TEXT(N$1,"00"),$49:$49,0,1)</f>
        <v>69</v>
      </c>
      <c r="O52" s="72"/>
      <c r="P52" s="72"/>
      <c r="Q52" s="72">
        <f>_xlfn.XMATCH(LEFT($A52,1)&amp;TEXT(Q$1,"00"),$49:$49,0,1)</f>
        <v>70</v>
      </c>
      <c r="R52" s="72"/>
      <c r="S52" s="72"/>
      <c r="T52" s="72">
        <f>_xlfn.XMATCH(LEFT($A52,1)&amp;TEXT(T$1,"00"),$49:$49,0,1)</f>
        <v>71</v>
      </c>
      <c r="U52" s="72"/>
      <c r="V52" s="72"/>
      <c r="W52" s="72">
        <f>_xlfn.XMATCH(LEFT($A52,1)&amp;TEXT(W$1,"00"),$49:$49,0,1)</f>
        <v>72</v>
      </c>
      <c r="X52" s="72"/>
      <c r="Y52" s="72"/>
      <c r="Z52" s="72">
        <f>_xlfn.XMATCH(LEFT($A52,1)&amp;TEXT(Z$1,"00"),$49:$49,0,1)</f>
        <v>73</v>
      </c>
      <c r="AA52" s="72"/>
      <c r="AB52" s="72"/>
      <c r="AC52" s="72">
        <f>_xlfn.XMATCH(LEFT($A52,1)&amp;TEXT(AC$1,"00"),$49:$49,0,1)</f>
        <v>74</v>
      </c>
      <c r="AD52" s="72"/>
      <c r="AE52" s="72"/>
      <c r="AF52" s="72">
        <f>_xlfn.XMATCH(LEFT($A52,1)&amp;TEXT(AF$1,"00"),$49:$49,0,1)</f>
        <v>75</v>
      </c>
      <c r="AG52" s="72"/>
      <c r="AH52" s="72"/>
      <c r="AI52" s="72">
        <f>_xlfn.XMATCH(LEFT($A52,1)&amp;TEXT(AI$1,"00"),$49:$49,0,1)</f>
        <v>76</v>
      </c>
      <c r="AJ52" s="72"/>
      <c r="AK52" s="72"/>
      <c r="AL52" s="72">
        <f>_xlfn.XMATCH(LEFT($A52,1)&amp;TEXT(AL$1,"00"),$49:$49,0,1)</f>
        <v>77</v>
      </c>
    </row>
    <row r="53" spans="1:90" x14ac:dyDescent="0.4">
      <c r="A53" s="72" t="str">
        <f>CA1&amp;"のカラム番号"</f>
        <v>L)日次収支（マイナス）のカラム番号</v>
      </c>
      <c r="B53" s="72"/>
      <c r="C53" s="72"/>
      <c r="D53" s="72"/>
      <c r="E53" s="72">
        <f>_xlfn.XMATCH(LEFT($A53,1)&amp;TEXT(E$1,"00"),$49:$49,0,1)</f>
        <v>79</v>
      </c>
      <c r="F53" s="72"/>
      <c r="G53" s="72"/>
      <c r="H53" s="72">
        <f>_xlfn.XMATCH(LEFT($A53,1)&amp;TEXT(H$1,"00"),$49:$49,0,1)</f>
        <v>80</v>
      </c>
      <c r="I53" s="72"/>
      <c r="J53" s="72"/>
      <c r="K53" s="72">
        <f>_xlfn.XMATCH(LEFT($A53,1)&amp;TEXT(K$1,"00"),$49:$49,0,1)</f>
        <v>81</v>
      </c>
      <c r="L53" s="72"/>
      <c r="M53" s="72"/>
      <c r="N53" s="72">
        <f>_xlfn.XMATCH(LEFT($A53,1)&amp;TEXT(N$1,"00"),$49:$49,0,1)</f>
        <v>82</v>
      </c>
      <c r="O53" s="72"/>
      <c r="P53" s="72"/>
      <c r="Q53" s="72">
        <f>_xlfn.XMATCH(LEFT($A53,1)&amp;TEXT(Q$1,"00"),$49:$49,0,1)</f>
        <v>83</v>
      </c>
      <c r="R53" s="72"/>
      <c r="S53" s="72"/>
      <c r="T53" s="72">
        <f>_xlfn.XMATCH(LEFT($A53,1)&amp;TEXT(T$1,"00"),$49:$49,0,1)</f>
        <v>84</v>
      </c>
      <c r="U53" s="72"/>
      <c r="V53" s="72"/>
      <c r="W53" s="72">
        <f>_xlfn.XMATCH(LEFT($A53,1)&amp;TEXT(W$1,"00"),$49:$49,0,1)</f>
        <v>85</v>
      </c>
      <c r="X53" s="72"/>
      <c r="Y53" s="72"/>
      <c r="Z53" s="72">
        <f>_xlfn.XMATCH(LEFT($A53,1)&amp;TEXT(Z$1,"00"),$49:$49,0,1)</f>
        <v>86</v>
      </c>
      <c r="AA53" s="72"/>
      <c r="AB53" s="72"/>
      <c r="AC53" s="72">
        <f>_xlfn.XMATCH(LEFT($A53,1)&amp;TEXT(AC$1,"00"),$49:$49,0,1)</f>
        <v>87</v>
      </c>
      <c r="AD53" s="72"/>
      <c r="AE53" s="72"/>
      <c r="AF53" s="72">
        <f>_xlfn.XMATCH(LEFT($A53,1)&amp;TEXT(AF$1,"00"),$49:$49,0,1)</f>
        <v>88</v>
      </c>
      <c r="AG53" s="72"/>
      <c r="AH53" s="72"/>
      <c r="AI53" s="72">
        <f>_xlfn.XMATCH(LEFT($A53,1)&amp;TEXT(AI$1,"00"),$49:$49,0,1)</f>
        <v>89</v>
      </c>
      <c r="AJ53" s="72"/>
      <c r="AK53" s="72"/>
      <c r="AL53" s="72">
        <f>_xlfn.XMATCH(LEFT($A53,1)&amp;TEXT(AL$1,"00"),$49:$49,0,1)</f>
        <v>90</v>
      </c>
    </row>
    <row r="55" spans="1:90" ht="19.5" thickBot="1" x14ac:dyDescent="0.45">
      <c r="A55" s="73" t="s">
        <v>29</v>
      </c>
      <c r="B55" s="74">
        <f ca="1">B1</f>
        <v>2023</v>
      </c>
      <c r="C55" s="75"/>
      <c r="D55" s="76"/>
      <c r="E55" s="77">
        <v>1</v>
      </c>
      <c r="F55" s="78"/>
      <c r="G55" s="79"/>
      <c r="H55" s="77">
        <v>2</v>
      </c>
      <c r="I55" s="78"/>
      <c r="J55" s="79"/>
      <c r="K55" s="77">
        <v>3</v>
      </c>
      <c r="L55" s="78"/>
      <c r="M55" s="79"/>
      <c r="N55" s="77">
        <v>4</v>
      </c>
      <c r="O55" s="78"/>
      <c r="P55" s="79"/>
      <c r="Q55" s="77">
        <v>5</v>
      </c>
      <c r="R55" s="79"/>
      <c r="S55" s="79"/>
      <c r="T55" s="77">
        <v>6</v>
      </c>
      <c r="U55" s="79"/>
      <c r="V55" s="79"/>
      <c r="W55" s="77">
        <v>7</v>
      </c>
      <c r="X55" s="78"/>
      <c r="Y55" s="79"/>
      <c r="Z55" s="77">
        <v>8</v>
      </c>
      <c r="AA55" s="78"/>
      <c r="AB55" s="79"/>
      <c r="AC55" s="77">
        <v>9</v>
      </c>
      <c r="AD55" s="78"/>
      <c r="AE55" s="79"/>
      <c r="AF55" s="77">
        <v>10</v>
      </c>
      <c r="AG55" s="78"/>
      <c r="AH55" s="79"/>
      <c r="AI55" s="77">
        <v>11</v>
      </c>
      <c r="AJ55" s="78"/>
      <c r="AK55" s="79"/>
      <c r="AL55" s="79">
        <v>12</v>
      </c>
    </row>
    <row r="56" spans="1:90" ht="19.5" thickTop="1" x14ac:dyDescent="0.4">
      <c r="A56" s="52" t="s">
        <v>23</v>
      </c>
    </row>
    <row r="57" spans="1:90" x14ac:dyDescent="0.4">
      <c r="A57" s="56" t="s">
        <v>25</v>
      </c>
      <c r="B57" s="80">
        <f ca="1">MAX(OFFSET($A$1,ROW($A$18)-1,E$52-1,31,12))</f>
        <v>2150000</v>
      </c>
      <c r="C57" s="80"/>
      <c r="D57" s="80"/>
      <c r="E57" s="80">
        <f ca="1">MAX(OFFSET($A$1,ROW($A$18)-1,E$52-1,31,1))</f>
        <v>2150000</v>
      </c>
      <c r="F57" s="80"/>
      <c r="G57" s="80"/>
      <c r="H57" s="80">
        <f ca="1">MAX(OFFSET($A$1,ROW($A$18)-1,H$52-1,31,1))</f>
        <v>0</v>
      </c>
      <c r="I57" s="80"/>
      <c r="J57" s="80"/>
      <c r="K57" s="80">
        <f ca="1">MAX(OFFSET($A$1,ROW($A$18)-1,K$52-1,31,1))</f>
        <v>0</v>
      </c>
      <c r="L57" s="80"/>
      <c r="M57" s="80"/>
      <c r="N57" s="80">
        <f ca="1">MAX(OFFSET($A$1,ROW($A$18)-1,N$52-1,31,1))</f>
        <v>0</v>
      </c>
      <c r="O57" s="81"/>
      <c r="P57" s="81"/>
      <c r="Q57" s="80">
        <f ca="1">MAX(OFFSET($A$1,ROW($A$18)-1,Q$52-1,31,1))</f>
        <v>0</v>
      </c>
      <c r="R57" s="80"/>
      <c r="S57" s="80"/>
      <c r="T57" s="80">
        <f ca="1">MAX(OFFSET($A$1,ROW($A$18)-1,T$52-1,31,1))</f>
        <v>0</v>
      </c>
      <c r="U57" s="80"/>
      <c r="V57" s="80"/>
      <c r="W57" s="80">
        <f ca="1">MAX(OFFSET($A$1,ROW($A$18)-1,W$52-1,31,1))</f>
        <v>0</v>
      </c>
      <c r="X57" s="80"/>
      <c r="Y57" s="80"/>
      <c r="Z57" s="80">
        <f ca="1">MAX(OFFSET($A$1,ROW($A$18)-1,Z$52-1,31,1))</f>
        <v>0</v>
      </c>
      <c r="AA57" s="80"/>
      <c r="AB57" s="80"/>
      <c r="AC57" s="80">
        <f ca="1">MAX(OFFSET($A$1,ROW($A$18)-1,AC$52-1,31,1))</f>
        <v>0</v>
      </c>
      <c r="AD57" s="80"/>
      <c r="AE57" s="80"/>
      <c r="AF57" s="80">
        <f ca="1">MAX(OFFSET($A$1,ROW($A$18)-1,AF$52-1,31,1))</f>
        <v>0</v>
      </c>
      <c r="AG57" s="80"/>
      <c r="AH57" s="80"/>
      <c r="AI57" s="80">
        <f ca="1">MAX(OFFSET($A$1,ROW($A$18)-1,AI$52-1,31,1))</f>
        <v>0</v>
      </c>
      <c r="AJ57" s="80"/>
      <c r="AK57" s="80"/>
      <c r="AL57" s="80">
        <f ca="1">MAX(OFFSET($A$1,ROW($A$18)-1,AL$52-1,31,1))</f>
        <v>0</v>
      </c>
    </row>
    <row r="58" spans="1:90" x14ac:dyDescent="0.4">
      <c r="A58" s="56" t="s">
        <v>26</v>
      </c>
      <c r="B58" s="80">
        <f ca="1">AVERAGE(OFFSET($A$1,ROW($A$18)-1,E$52-1,31,12))</f>
        <v>2150000</v>
      </c>
      <c r="C58" s="80"/>
      <c r="D58" s="80"/>
      <c r="E58" s="80">
        <f ca="1">IFERROR(AVERAGE(OFFSET($A$1,ROW($A$18)-1,E$52-1,31,1)),"")</f>
        <v>2150000</v>
      </c>
      <c r="F58" s="80"/>
      <c r="G58" s="80"/>
      <c r="H58" s="80" t="str">
        <f ca="1">IFERROR(AVERAGE(OFFSET($A$1,ROW($A$18)-1,H$52-1,31,1)),"")</f>
        <v/>
      </c>
      <c r="I58" s="80"/>
      <c r="J58" s="80"/>
      <c r="K58" s="80" t="str">
        <f ca="1">IFERROR(AVERAGE(OFFSET($A$1,ROW($A$18)-1,K$52-1,31,1)),"")</f>
        <v/>
      </c>
      <c r="L58" s="80"/>
      <c r="M58" s="80"/>
      <c r="N58" s="80" t="str">
        <f ca="1">IFERROR(AVERAGE(OFFSET($A$1,ROW($A$18)-1,N$52-1,31,1)),"")</f>
        <v/>
      </c>
      <c r="O58" s="81"/>
      <c r="P58" s="81"/>
      <c r="Q58" s="80" t="str">
        <f ca="1">IFERROR(AVERAGE(OFFSET($A$1,ROW($A$18)-1,Q$52-1,31,1)),"")</f>
        <v/>
      </c>
      <c r="R58" s="80"/>
      <c r="S58" s="80"/>
      <c r="T58" s="80" t="str">
        <f ca="1">IFERROR(AVERAGE(OFFSET($A$1,ROW($A$18)-1,T$52-1,31,1)),"")</f>
        <v/>
      </c>
      <c r="U58" s="80"/>
      <c r="V58" s="80"/>
      <c r="W58" s="80" t="str">
        <f ca="1">IFERROR(AVERAGE(OFFSET($A$1,ROW($A$18)-1,W$52-1,31,1)),"")</f>
        <v/>
      </c>
      <c r="X58" s="80"/>
      <c r="Y58" s="80"/>
      <c r="Z58" s="80" t="str">
        <f ca="1">IFERROR(AVERAGE(OFFSET($A$1,ROW($A$18)-1,Z$52-1,31,1)),"")</f>
        <v/>
      </c>
      <c r="AA58" s="80"/>
      <c r="AB58" s="80"/>
      <c r="AC58" s="80" t="str">
        <f ca="1">IFERROR(AVERAGE(OFFSET($A$1,ROW($A$18)-1,AC$52-1,31,1)),"")</f>
        <v/>
      </c>
      <c r="AD58" s="80"/>
      <c r="AE58" s="80"/>
      <c r="AF58" s="80" t="str">
        <f ca="1">IFERROR(AVERAGE(OFFSET($A$1,ROW($A$18)-1,AF$52-1,31,1)),"")</f>
        <v/>
      </c>
      <c r="AG58" s="80"/>
      <c r="AH58" s="80"/>
      <c r="AI58" s="80" t="str">
        <f ca="1">IFERROR(AVERAGE(OFFSET($A$1,ROW($A$18)-1,AI$52-1,31,1)),"")</f>
        <v/>
      </c>
      <c r="AJ58" s="80"/>
      <c r="AK58" s="80"/>
      <c r="AL58" s="80" t="str">
        <f ca="1">IFERROR(AVERAGE(OFFSET($A$1,ROW($A$18)-1,AL$52-1,31,1)),"")</f>
        <v/>
      </c>
    </row>
    <row r="59" spans="1:90" x14ac:dyDescent="0.4">
      <c r="A59" s="56" t="s">
        <v>27</v>
      </c>
      <c r="B59" s="80">
        <f ca="1">MEDIAN(OFFSET($A$1,ROW($A$18)-1,E$52-1,31,12))</f>
        <v>2150000</v>
      </c>
      <c r="C59" s="80"/>
      <c r="D59" s="80"/>
      <c r="E59" s="80">
        <f ca="1">IFERROR(MEDIAN(OFFSET($A$1,ROW($A$18)-1,E$52-1,31,1)),"")</f>
        <v>2150000</v>
      </c>
      <c r="F59" s="80"/>
      <c r="G59" s="80"/>
      <c r="H59" s="80" t="str">
        <f ca="1">IFERROR(MEDIAN(OFFSET($A$1,ROW($A$18)-1,H$52-1,31,1)),"")</f>
        <v/>
      </c>
      <c r="I59" s="80"/>
      <c r="J59" s="80"/>
      <c r="K59" s="80" t="str">
        <f ca="1">IFERROR(MEDIAN(OFFSET($A$1,ROW($A$18)-1,K$52-1,31,1)),"")</f>
        <v/>
      </c>
      <c r="L59" s="80"/>
      <c r="M59" s="80"/>
      <c r="N59" s="80" t="str">
        <f ca="1">IFERROR(MEDIAN(OFFSET($A$1,ROW($A$18)-1,N$52-1,31,1)),"")</f>
        <v/>
      </c>
      <c r="O59" s="81"/>
      <c r="P59" s="81"/>
      <c r="Q59" s="80" t="str">
        <f ca="1">IFERROR(MEDIAN(OFFSET($A$1,ROW($A$18)-1,Q$52-1,31,1)),"")</f>
        <v/>
      </c>
      <c r="R59" s="80"/>
      <c r="S59" s="80"/>
      <c r="T59" s="80" t="str">
        <f ca="1">IFERROR(MEDIAN(OFFSET($A$1,ROW($A$18)-1,T$52-1,31,1)),"")</f>
        <v/>
      </c>
      <c r="U59" s="80"/>
      <c r="V59" s="80"/>
      <c r="W59" s="80" t="str">
        <f ca="1">IFERROR(MEDIAN(OFFSET($A$1,ROW($A$18)-1,W$52-1,31,1)),"")</f>
        <v/>
      </c>
      <c r="X59" s="80"/>
      <c r="Y59" s="80"/>
      <c r="Z59" s="80" t="str">
        <f ca="1">IFERROR(MEDIAN(OFFSET($A$1,ROW($A$18)-1,Z$52-1,31,1)),"")</f>
        <v/>
      </c>
      <c r="AA59" s="80"/>
      <c r="AB59" s="80"/>
      <c r="AC59" s="80" t="str">
        <f ca="1">IFERROR(MEDIAN(OFFSET($A$1,ROW($A$18)-1,AC$52-1,31,1)),"")</f>
        <v/>
      </c>
      <c r="AD59" s="80"/>
      <c r="AE59" s="80"/>
      <c r="AF59" s="80" t="str">
        <f ca="1">IFERROR(MEDIAN(OFFSET($A$1,ROW($A$18)-1,AF$52-1,31,1)),"")</f>
        <v/>
      </c>
      <c r="AG59" s="80"/>
      <c r="AH59" s="80"/>
      <c r="AI59" s="80" t="str">
        <f ca="1">IFERROR(MEDIAN(OFFSET($A$1,ROW($A$18)-1,AI$52-1,31,1)),"")</f>
        <v/>
      </c>
      <c r="AJ59" s="80"/>
      <c r="AK59" s="80"/>
      <c r="AL59" s="80" t="str">
        <f ca="1">IFERROR(MEDIAN(OFFSET($A$1,ROW($A$18)-1,AL$52-1,31,1)),"")</f>
        <v/>
      </c>
    </row>
    <row r="60" spans="1:90" x14ac:dyDescent="0.4">
      <c r="A60" s="56" t="s">
        <v>28</v>
      </c>
      <c r="B60" s="80">
        <f ca="1">MIN(OFFSET($A$1,ROW($A$18)-1,E$52-1,31,12))</f>
        <v>2150000</v>
      </c>
      <c r="C60" s="80"/>
      <c r="D60" s="80"/>
      <c r="E60" s="80">
        <f ca="1">MIN(OFFSET($A$1,ROW($A$18)-1,E$52-1,31,1))</f>
        <v>2150000</v>
      </c>
      <c r="F60" s="80"/>
      <c r="G60" s="80"/>
      <c r="H60" s="80">
        <f ca="1">MIN(OFFSET($A$1,ROW($A$18)-1,H$52-1,31,1))</f>
        <v>0</v>
      </c>
      <c r="I60" s="80"/>
      <c r="J60" s="80"/>
      <c r="K60" s="80">
        <f ca="1">MIN(OFFSET($A$1,ROW($A$18)-1,K$52-1,31,1))</f>
        <v>0</v>
      </c>
      <c r="L60" s="80"/>
      <c r="M60" s="80"/>
      <c r="N60" s="80">
        <f ca="1">MIN(OFFSET($A$1,ROW($A$18)-1,N$52-1,31,1))</f>
        <v>0</v>
      </c>
      <c r="O60" s="81"/>
      <c r="P60" s="81"/>
      <c r="Q60" s="80">
        <f ca="1">MIN(OFFSET($A$1,ROW($A$18)-1,Q$52-1,31,1))</f>
        <v>0</v>
      </c>
      <c r="R60" s="80"/>
      <c r="S60" s="80"/>
      <c r="T60" s="80">
        <f ca="1">MIN(OFFSET($A$1,ROW($A$18)-1,T$52-1,31,1))</f>
        <v>0</v>
      </c>
      <c r="U60" s="80"/>
      <c r="V60" s="80"/>
      <c r="W60" s="80">
        <f ca="1">MIN(OFFSET($A$1,ROW($A$18)-1,W$52-1,31,1))</f>
        <v>0</v>
      </c>
      <c r="X60" s="80"/>
      <c r="Y60" s="80"/>
      <c r="Z60" s="80">
        <f ca="1">MIN(OFFSET($A$1,ROW($A$18)-1,Z$52-1,31,1))</f>
        <v>0</v>
      </c>
      <c r="AA60" s="80"/>
      <c r="AB60" s="80"/>
      <c r="AC60" s="80">
        <f ca="1">MIN(OFFSET($A$1,ROW($A$18)-1,AC$52-1,31,1))</f>
        <v>0</v>
      </c>
      <c r="AD60" s="80"/>
      <c r="AE60" s="80"/>
      <c r="AF60" s="80">
        <f ca="1">MIN(OFFSET($A$1,ROW($A$18)-1,AF$52-1,31,1))</f>
        <v>0</v>
      </c>
      <c r="AG60" s="80"/>
      <c r="AH60" s="80"/>
      <c r="AI60" s="80">
        <f ca="1">MIN(OFFSET($A$1,ROW($A$18)-1,AI$52-1,31,1))</f>
        <v>0</v>
      </c>
      <c r="AJ60" s="80"/>
      <c r="AK60" s="80"/>
      <c r="AL60" s="80">
        <f ca="1">MIN(OFFSET($A$1,ROW($A$18)-1,AL$52-1,31,1))</f>
        <v>0</v>
      </c>
    </row>
    <row r="61" spans="1:90" x14ac:dyDescent="0.4">
      <c r="A61" s="82" t="s">
        <v>24</v>
      </c>
      <c r="B61" s="81"/>
      <c r="C61" s="80"/>
      <c r="D61" s="80"/>
      <c r="E61" s="80"/>
      <c r="F61" s="80"/>
      <c r="G61" s="80"/>
      <c r="H61" s="80"/>
      <c r="I61" s="80"/>
      <c r="J61" s="80"/>
      <c r="K61" s="80"/>
      <c r="L61" s="80"/>
      <c r="M61" s="80"/>
      <c r="N61" s="80"/>
      <c r="O61" s="81"/>
      <c r="P61" s="81"/>
      <c r="Q61" s="80"/>
      <c r="R61" s="80"/>
      <c r="S61" s="80"/>
      <c r="T61" s="80"/>
      <c r="U61" s="80"/>
      <c r="V61" s="80"/>
      <c r="W61" s="80"/>
      <c r="X61" s="80"/>
      <c r="Y61" s="80"/>
      <c r="Z61" s="80"/>
      <c r="AA61" s="80"/>
      <c r="AB61" s="80"/>
      <c r="AC61" s="80"/>
      <c r="AD61" s="80"/>
      <c r="AE61" s="80"/>
      <c r="AF61" s="80"/>
      <c r="AG61" s="80"/>
      <c r="AH61" s="80"/>
      <c r="AI61" s="80"/>
      <c r="AJ61" s="80"/>
      <c r="AK61" s="80"/>
      <c r="AL61" s="80"/>
    </row>
    <row r="62" spans="1:90" x14ac:dyDescent="0.4">
      <c r="A62" s="56" t="s">
        <v>28</v>
      </c>
      <c r="B62" s="80">
        <f ca="1">MAX(OFFSET($A$1,ROW($A$18)-1,E$53-1,31,12))</f>
        <v>0</v>
      </c>
      <c r="C62" s="80"/>
      <c r="D62" s="80"/>
      <c r="E62" s="80">
        <f ca="1">MAX(OFFSET($A$1,ROW($A$18)-1,E$53-1,31,1))</f>
        <v>0</v>
      </c>
      <c r="F62" s="80"/>
      <c r="G62" s="80"/>
      <c r="H62" s="80">
        <f ca="1">MAX(OFFSET($A$1,ROW($A$18)-1,H$53-1,31,1))</f>
        <v>0</v>
      </c>
      <c r="I62" s="80"/>
      <c r="J62" s="80"/>
      <c r="K62" s="80">
        <f ca="1">MAX(OFFSET($A$1,ROW($A$18)-1,K$53-1,31,1))</f>
        <v>0</v>
      </c>
      <c r="L62" s="80"/>
      <c r="M62" s="80"/>
      <c r="N62" s="80">
        <f ca="1">MAX(OFFSET($A$1,ROW($A$18)-1,N$53-1,31,1))</f>
        <v>0</v>
      </c>
      <c r="O62" s="81"/>
      <c r="P62" s="81"/>
      <c r="Q62" s="80">
        <f ca="1">MAX(OFFSET($A$1,ROW($A$18)-1,Q$53-1,31,1))</f>
        <v>0</v>
      </c>
      <c r="R62" s="80"/>
      <c r="S62" s="80"/>
      <c r="T62" s="80">
        <f ca="1">MAX(OFFSET($A$1,ROW($A$18)-1,T$53-1,31,1))</f>
        <v>0</v>
      </c>
      <c r="U62" s="80"/>
      <c r="V62" s="80"/>
      <c r="W62" s="80">
        <f ca="1">MAX(OFFSET($A$1,ROW($A$18)-1,W$53-1,31,1))</f>
        <v>0</v>
      </c>
      <c r="X62" s="80"/>
      <c r="Y62" s="80"/>
      <c r="Z62" s="80">
        <f ca="1">MAX(OFFSET($A$1,ROW($A$18)-1,Z$53-1,31,1))</f>
        <v>0</v>
      </c>
      <c r="AA62" s="80"/>
      <c r="AB62" s="80"/>
      <c r="AC62" s="80">
        <f ca="1">MAX(OFFSET($A$1,ROW($A$18)-1,AC$53-1,31,1))</f>
        <v>0</v>
      </c>
      <c r="AD62" s="80"/>
      <c r="AE62" s="80"/>
      <c r="AF62" s="80">
        <f ca="1">MAX(OFFSET($A$1,ROW($A$18)-1,AF$53-1,31,1))</f>
        <v>0</v>
      </c>
      <c r="AG62" s="80"/>
      <c r="AH62" s="80"/>
      <c r="AI62" s="80">
        <f ca="1">MAX(OFFSET($A$1,ROW($A$18)-1,AI$53-1,31,1))</f>
        <v>0</v>
      </c>
      <c r="AJ62" s="80"/>
      <c r="AK62" s="80"/>
      <c r="AL62" s="80">
        <f ca="1">MAX(OFFSET($A$1,ROW($A$18)-1,AL$53-1,31,1))</f>
        <v>0</v>
      </c>
    </row>
    <row r="63" spans="1:90" x14ac:dyDescent="0.4">
      <c r="A63" s="56" t="s">
        <v>26</v>
      </c>
      <c r="B63" s="80" t="e">
        <f ca="1">AVERAGE(OFFSET($A$1,ROW($A$18)-1,E$53-1,31,12))</f>
        <v>#DIV/0!</v>
      </c>
      <c r="C63" s="80"/>
      <c r="D63" s="80"/>
      <c r="E63" s="80" t="str">
        <f ca="1">IFERROR(AVERAGE(OFFSET($A$1,ROW($A$18)-1,E$53-1,31,1)),"")</f>
        <v/>
      </c>
      <c r="F63" s="80"/>
      <c r="G63" s="80"/>
      <c r="H63" s="80" t="str">
        <f ca="1">IFERROR(AVERAGE(OFFSET($A$1,ROW($A$18)-1,H$53-1,31,1)),"")</f>
        <v/>
      </c>
      <c r="I63" s="80"/>
      <c r="J63" s="80"/>
      <c r="K63" s="80" t="str">
        <f ca="1">IFERROR(AVERAGE(OFFSET($A$1,ROW($A$18)-1,K$53-1,31,1)),"")</f>
        <v/>
      </c>
      <c r="L63" s="80"/>
      <c r="M63" s="80"/>
      <c r="N63" s="80" t="str">
        <f ca="1">IFERROR(AVERAGE(OFFSET($A$1,ROW($A$18)-1,N$53-1,31,1)),"")</f>
        <v/>
      </c>
      <c r="O63" s="81"/>
      <c r="P63" s="81"/>
      <c r="Q63" s="80" t="str">
        <f ca="1">IFERROR(AVERAGE(OFFSET($A$1,ROW($A$18)-1,Q$53-1,31,1)),"")</f>
        <v/>
      </c>
      <c r="R63" s="80"/>
      <c r="S63" s="80"/>
      <c r="T63" s="80" t="str">
        <f ca="1">IFERROR(AVERAGE(OFFSET($A$1,ROW($A$18)-1,T$53-1,31,1)),"")</f>
        <v/>
      </c>
      <c r="U63" s="80"/>
      <c r="V63" s="80"/>
      <c r="W63" s="80" t="str">
        <f ca="1">IFERROR(AVERAGE(OFFSET($A$1,ROW($A$18)-1,W$53-1,31,1)),"")</f>
        <v/>
      </c>
      <c r="X63" s="80"/>
      <c r="Y63" s="80"/>
      <c r="Z63" s="80" t="str">
        <f ca="1">IFERROR(AVERAGE(OFFSET($A$1,ROW($A$18)-1,Z$53-1,31,1)),"")</f>
        <v/>
      </c>
      <c r="AA63" s="80"/>
      <c r="AB63" s="80"/>
      <c r="AC63" s="80" t="str">
        <f ca="1">IFERROR(AVERAGE(OFFSET($A$1,ROW($A$18)-1,AC$53-1,31,1)),"")</f>
        <v/>
      </c>
      <c r="AD63" s="80"/>
      <c r="AE63" s="80"/>
      <c r="AF63" s="80" t="str">
        <f ca="1">IFERROR(AVERAGE(OFFSET($A$1,ROW($A$18)-1,AF$53-1,31,1)),"")</f>
        <v/>
      </c>
      <c r="AG63" s="80"/>
      <c r="AH63" s="80"/>
      <c r="AI63" s="80" t="str">
        <f ca="1">IFERROR(AVERAGE(OFFSET($A$1,ROW($A$18)-1,AI$53-1,31,1)),"")</f>
        <v/>
      </c>
      <c r="AJ63" s="80"/>
      <c r="AK63" s="80"/>
      <c r="AL63" s="80" t="str">
        <f ca="1">IFERROR(AVERAGE(OFFSET($A$1,ROW($A$18)-1,AL$53-1,31,1)),"")</f>
        <v/>
      </c>
    </row>
    <row r="64" spans="1:90" x14ac:dyDescent="0.4">
      <c r="A64" s="56" t="s">
        <v>27</v>
      </c>
      <c r="B64" s="80" t="e">
        <f ca="1">MEDIAN(OFFSET($A$1,ROW($A$18)-1,E$53-1,31,12))</f>
        <v>#NUM!</v>
      </c>
      <c r="C64" s="80"/>
      <c r="D64" s="80"/>
      <c r="E64" s="80" t="str">
        <f ca="1">IFERROR(MEDIAN(OFFSET($A$1,ROW($A$18)-1,E$53-1,31,1)),"")</f>
        <v/>
      </c>
      <c r="F64" s="80"/>
      <c r="G64" s="80"/>
      <c r="H64" s="80" t="str">
        <f ca="1">IFERROR(MEDIAN(OFFSET($A$1,ROW($A$18)-1,H$53-1,31,1)),"")</f>
        <v/>
      </c>
      <c r="I64" s="80"/>
      <c r="J64" s="80"/>
      <c r="K64" s="80" t="str">
        <f ca="1">IFERROR(MEDIAN(OFFSET($A$1,ROW($A$18)-1,K$53-1,31,1)),"")</f>
        <v/>
      </c>
      <c r="L64" s="80"/>
      <c r="M64" s="80"/>
      <c r="N64" s="80" t="str">
        <f ca="1">IFERROR(MEDIAN(OFFSET($A$1,ROW($A$18)-1,N$53-1,31,1)),"")</f>
        <v/>
      </c>
      <c r="O64" s="81"/>
      <c r="P64" s="81"/>
      <c r="Q64" s="80" t="str">
        <f ca="1">IFERROR(MEDIAN(OFFSET($A$1,ROW($A$18)-1,Q$53-1,31,1)),"")</f>
        <v/>
      </c>
      <c r="R64" s="80"/>
      <c r="S64" s="80"/>
      <c r="T64" s="80" t="str">
        <f ca="1">IFERROR(MEDIAN(OFFSET($A$1,ROW($A$18)-1,T$53-1,31,1)),"")</f>
        <v/>
      </c>
      <c r="U64" s="80"/>
      <c r="V64" s="80"/>
      <c r="W64" s="80" t="str">
        <f ca="1">IFERROR(MEDIAN(OFFSET($A$1,ROW($A$18)-1,W$53-1,31,1)),"")</f>
        <v/>
      </c>
      <c r="X64" s="80"/>
      <c r="Y64" s="80"/>
      <c r="Z64" s="80" t="str">
        <f ca="1">IFERROR(MEDIAN(OFFSET($A$1,ROW($A$18)-1,Z$53-1,31,1)),"")</f>
        <v/>
      </c>
      <c r="AA64" s="80"/>
      <c r="AB64" s="80"/>
      <c r="AC64" s="80" t="str">
        <f ca="1">IFERROR(MEDIAN(OFFSET($A$1,ROW($A$18)-1,AC$53-1,31,1)),"")</f>
        <v/>
      </c>
      <c r="AD64" s="80"/>
      <c r="AE64" s="80"/>
      <c r="AF64" s="80" t="str">
        <f ca="1">IFERROR(MEDIAN(OFFSET($A$1,ROW($A$18)-1,AF$53-1,31,1)),"")</f>
        <v/>
      </c>
      <c r="AG64" s="80"/>
      <c r="AH64" s="80"/>
      <c r="AI64" s="80" t="str">
        <f ca="1">IFERROR(MEDIAN(OFFSET($A$1,ROW($A$18)-1,AI$53-1,31,1)),"")</f>
        <v/>
      </c>
      <c r="AJ64" s="80"/>
      <c r="AK64" s="80"/>
      <c r="AL64" s="80" t="str">
        <f ca="1">IFERROR(MEDIAN(OFFSET($A$1,ROW($A$18)-1,AL$53-1,31,1)),"")</f>
        <v/>
      </c>
    </row>
    <row r="65" spans="1:38" x14ac:dyDescent="0.4">
      <c r="A65" s="56" t="s">
        <v>25</v>
      </c>
      <c r="B65" s="80">
        <f ca="1">MIN(OFFSET($A$1,ROW($A$18)-1,E$53-1,31,12))</f>
        <v>0</v>
      </c>
      <c r="C65" s="80"/>
      <c r="D65" s="80"/>
      <c r="E65" s="80">
        <f ca="1">MIN(OFFSET($A$1,ROW($A$18)-1,E$53-1,31,1))</f>
        <v>0</v>
      </c>
      <c r="F65" s="80"/>
      <c r="G65" s="80"/>
      <c r="H65" s="80">
        <f ca="1">MIN(OFFSET($A$1,ROW($A$18)-1,H$53-1,31,1))</f>
        <v>0</v>
      </c>
      <c r="I65" s="80"/>
      <c r="J65" s="80"/>
      <c r="K65" s="80">
        <f ca="1">MIN(OFFSET($A$1,ROW($A$18)-1,K$53-1,31,1))</f>
        <v>0</v>
      </c>
      <c r="L65" s="80"/>
      <c r="M65" s="80"/>
      <c r="N65" s="80">
        <f ca="1">MIN(OFFSET($A$1,ROW($A$18)-1,N$53-1,31,1))</f>
        <v>0</v>
      </c>
      <c r="O65" s="81"/>
      <c r="P65" s="81"/>
      <c r="Q65" s="80">
        <f ca="1">MIN(OFFSET($A$1,ROW($A$18)-1,Q$53-1,31,1))</f>
        <v>0</v>
      </c>
      <c r="R65" s="80"/>
      <c r="S65" s="80"/>
      <c r="T65" s="80">
        <f ca="1">MIN(OFFSET($A$1,ROW($A$18)-1,T$53-1,31,1))</f>
        <v>0</v>
      </c>
      <c r="U65" s="80"/>
      <c r="V65" s="80"/>
      <c r="W65" s="80">
        <f ca="1">MIN(OFFSET($A$1,ROW($A$18)-1,W$53-1,31,1))</f>
        <v>0</v>
      </c>
      <c r="X65" s="80"/>
      <c r="Y65" s="80"/>
      <c r="Z65" s="80">
        <f ca="1">MIN(OFFSET($A$1,ROW($A$18)-1,Z$53-1,31,1))</f>
        <v>0</v>
      </c>
      <c r="AA65" s="80"/>
      <c r="AB65" s="80"/>
      <c r="AC65" s="80">
        <f ca="1">MIN(OFFSET($A$1,ROW($A$18)-1,AC$53-1,31,1))</f>
        <v>0</v>
      </c>
      <c r="AD65" s="80"/>
      <c r="AE65" s="80"/>
      <c r="AF65" s="80">
        <f ca="1">MIN(OFFSET($A$1,ROW($A$18)-1,AF$53-1,31,1))</f>
        <v>0</v>
      </c>
      <c r="AG65" s="80"/>
      <c r="AH65" s="80"/>
      <c r="AI65" s="80">
        <f ca="1">MIN(OFFSET($A$1,ROW($A$18)-1,AI$53-1,31,1))</f>
        <v>0</v>
      </c>
      <c r="AJ65" s="80"/>
      <c r="AK65" s="80"/>
      <c r="AL65" s="80">
        <f ca="1">MIN(OFFSET($A$1,ROW($A$18)-1,AL$53-1,31,1))</f>
        <v>0</v>
      </c>
    </row>
    <row r="68" spans="1:38" ht="19.5" thickBot="1" x14ac:dyDescent="0.45">
      <c r="A68" s="73" t="s">
        <v>36</v>
      </c>
      <c r="B68" s="74">
        <f ca="1">B1</f>
        <v>2023</v>
      </c>
      <c r="C68" s="75"/>
      <c r="D68" s="76"/>
      <c r="E68" s="77">
        <v>1</v>
      </c>
      <c r="F68" s="78"/>
      <c r="G68" s="79"/>
      <c r="H68" s="77">
        <v>2</v>
      </c>
      <c r="I68" s="78"/>
      <c r="J68" s="79"/>
      <c r="K68" s="77">
        <v>3</v>
      </c>
      <c r="L68" s="78"/>
      <c r="M68" s="79"/>
      <c r="N68" s="77">
        <v>4</v>
      </c>
      <c r="O68" s="78"/>
      <c r="P68" s="79"/>
      <c r="Q68" s="77">
        <v>5</v>
      </c>
      <c r="R68" s="79"/>
      <c r="S68" s="79"/>
      <c r="T68" s="77">
        <v>6</v>
      </c>
      <c r="U68" s="79"/>
      <c r="V68" s="79"/>
      <c r="W68" s="77">
        <v>7</v>
      </c>
      <c r="X68" s="78"/>
      <c r="Y68" s="79"/>
      <c r="Z68" s="77">
        <v>8</v>
      </c>
      <c r="AA68" s="78"/>
      <c r="AB68" s="79"/>
      <c r="AC68" s="77">
        <v>9</v>
      </c>
      <c r="AD68" s="78"/>
      <c r="AE68" s="79"/>
      <c r="AF68" s="77">
        <v>10</v>
      </c>
      <c r="AG68" s="78"/>
      <c r="AH68" s="79"/>
      <c r="AI68" s="77">
        <v>11</v>
      </c>
      <c r="AJ68" s="78"/>
      <c r="AK68" s="79"/>
      <c r="AL68" s="79">
        <v>12</v>
      </c>
    </row>
    <row r="69" spans="1:38" ht="19.5" thickTop="1" x14ac:dyDescent="0.4">
      <c r="A69" s="82" t="s">
        <v>1</v>
      </c>
    </row>
    <row r="70" spans="1:38" x14ac:dyDescent="0.4">
      <c r="A70" s="56" t="s">
        <v>8</v>
      </c>
      <c r="B70" s="89">
        <f ca="1">SUM(E70,H70,K70,N70,Q70,T70,W70,Z70,AC70,AF70,AI70,AL70)</f>
        <v>2150000</v>
      </c>
      <c r="E70" s="81">
        <f ca="1">SUMIFS(_SBI[受渡金額/決済損益],_SBI[決済日],"&gt;="&amp;DATE(デイトレ集計2023!$B$1,デイトレ集計2023!E$1,1),_SBI[決済日],"&lt;"&amp;DATE(デイトレ集計2023!$B$1,デイトレ集計2023!E$1+1,1),_SBI[受渡金額/決済損益],"&gt;0")</f>
        <v>2150000</v>
      </c>
      <c r="F70" s="89"/>
      <c r="G70" s="89"/>
      <c r="H70" s="81">
        <f ca="1">SUMIFS(_SBI[受渡金額/決済損益],_SBI[決済日],"&gt;="&amp;DATE(デイトレ集計2023!$B$1,デイトレ集計2023!H$1,1),_SBI[決済日],"&lt;"&amp;DATE(デイトレ集計2023!$B$1,デイトレ集計2023!H$1+1,1),_SBI[受渡金額/決済損益],"&gt;0")</f>
        <v>0</v>
      </c>
      <c r="I70" s="89"/>
      <c r="J70" s="89"/>
      <c r="K70" s="81">
        <f ca="1">SUMIFS(_SBI[受渡金額/決済損益],_SBI[決済日],"&gt;="&amp;DATE(デイトレ集計2023!$B$1,デイトレ集計2023!K$1,1),_SBI[決済日],"&lt;"&amp;DATE(デイトレ集計2023!$B$1,デイトレ集計2023!K$1+1,1),_SBI[受渡金額/決済損益],"&gt;0")</f>
        <v>0</v>
      </c>
      <c r="L70" s="89"/>
      <c r="M70" s="89"/>
      <c r="N70" s="81">
        <f ca="1">SUMIFS(_SBI[受渡金額/決済損益],_SBI[決済日],"&gt;="&amp;DATE(デイトレ集計2023!$B$1,デイトレ集計2023!N$1,1),_SBI[決済日],"&lt;"&amp;DATE(デイトレ集計2023!$B$1,デイトレ集計2023!N$1+1,1),_SBI[受渡金額/決済損益],"&gt;0")</f>
        <v>0</v>
      </c>
      <c r="O70" s="89"/>
      <c r="P70" s="89"/>
      <c r="Q70" s="81">
        <f ca="1">SUMIFS(_SBI[受渡金額/決済損益],_SBI[決済日],"&gt;="&amp;DATE(デイトレ集計2023!$B$1,デイトレ集計2023!Q$1,1),_SBI[決済日],"&lt;"&amp;DATE(デイトレ集計2023!$B$1,デイトレ集計2023!Q$1+1,1),_SBI[受渡金額/決済損益],"&gt;0")</f>
        <v>0</v>
      </c>
      <c r="R70" s="89"/>
      <c r="S70" s="89"/>
      <c r="T70" s="81">
        <f ca="1">SUMIFS(_SBI[受渡金額/決済損益],_SBI[決済日],"&gt;="&amp;DATE(デイトレ集計2023!$B$1,デイトレ集計2023!T$1,1),_SBI[決済日],"&lt;"&amp;DATE(デイトレ集計2023!$B$1,デイトレ集計2023!T$1+1,1),_SBI[受渡金額/決済損益],"&gt;0")</f>
        <v>0</v>
      </c>
      <c r="U70" s="89"/>
      <c r="V70" s="89"/>
      <c r="W70" s="81">
        <f ca="1">SUMIFS(_SBI[受渡金額/決済損益],_SBI[決済日],"&gt;="&amp;DATE(デイトレ集計2023!$B$1,デイトレ集計2023!W$1,1),_SBI[決済日],"&lt;"&amp;DATE(デイトレ集計2023!$B$1,デイトレ集計2023!W$1+1,1),_SBI[受渡金額/決済損益],"&gt;0")</f>
        <v>0</v>
      </c>
      <c r="X70" s="89"/>
      <c r="Y70" s="89"/>
      <c r="Z70" s="81">
        <f ca="1">SUMIFS(_SBI[受渡金額/決済損益],_SBI[決済日],"&gt;="&amp;DATE(デイトレ集計2023!$B$1,デイトレ集計2023!Z$1,1),_SBI[決済日],"&lt;"&amp;DATE(デイトレ集計2023!$B$1,デイトレ集計2023!Z$1+1,1),_SBI[受渡金額/決済損益],"&gt;0")</f>
        <v>0</v>
      </c>
      <c r="AA70" s="89"/>
      <c r="AB70" s="89"/>
      <c r="AC70" s="81">
        <f ca="1">SUMIFS(_SBI[受渡金額/決済損益],_SBI[決済日],"&gt;="&amp;DATE(デイトレ集計2023!$B$1,デイトレ集計2023!AC$1,1),_SBI[決済日],"&lt;"&amp;DATE(デイトレ集計2023!$B$1,デイトレ集計2023!AC$1+1,1),_SBI[受渡金額/決済損益],"&gt;0")</f>
        <v>0</v>
      </c>
      <c r="AD70" s="89"/>
      <c r="AE70" s="89"/>
      <c r="AF70" s="81">
        <f ca="1">SUMIFS(_SBI[受渡金額/決済損益],_SBI[決済日],"&gt;="&amp;DATE(デイトレ集計2023!$B$1,デイトレ集計2023!AF$1,1),_SBI[決済日],"&lt;"&amp;DATE(デイトレ集計2023!$B$1,デイトレ集計2023!AF$1+1,1),_SBI[受渡金額/決済損益],"&gt;0")</f>
        <v>0</v>
      </c>
      <c r="AG70" s="89"/>
      <c r="AH70" s="89"/>
      <c r="AI70" s="81">
        <f ca="1">SUMIFS(_SBI[受渡金額/決済損益],_SBI[決済日],"&gt;="&amp;DATE(デイトレ集計2023!$B$1,デイトレ集計2023!AI$1,1),_SBI[決済日],"&lt;"&amp;DATE(デイトレ集計2023!$B$1,デイトレ集計2023!AI$1+1,1),_SBI[受渡金額/決済損益],"&gt;0")</f>
        <v>0</v>
      </c>
      <c r="AJ70" s="89"/>
      <c r="AK70" s="89"/>
      <c r="AL70" s="81">
        <f ca="1">SUMIFS(_SBI[受渡金額/決済損益],_SBI[決済日],"&gt;="&amp;DATE(デイトレ集計2023!$B$1,デイトレ集計2023!AL$1,1),_SBI[決済日],"&lt;"&amp;DATE(デイトレ集計2023!$B$1,デイトレ集計2023!AL$1+1,1),_SBI[受渡金額/決済損益],"&gt;0")</f>
        <v>0</v>
      </c>
    </row>
    <row r="71" spans="1:38" x14ac:dyDescent="0.4">
      <c r="A71" s="56" t="s">
        <v>37</v>
      </c>
      <c r="B71" s="83">
        <f ca="1">SUM(E71,H71,K71,N71,Q71,T71,W71,Z71,AC71,AF71,AI71,AL71)</f>
        <v>10000</v>
      </c>
      <c r="E71" s="83">
        <f ca="1">SUMIFS(_SBI[決済数量],_SBI[決済日],"&gt;="&amp;DATE(デイトレ集計2023!$B$1,デイトレ集計2023!E$1,1),_SBI[決済日],"&lt;"&amp;DATE(デイトレ集計2023!$B$1,デイトレ集計2023!E$1+1,1),_SBI[受渡金額/決済損益],"&gt;0")</f>
        <v>10000</v>
      </c>
      <c r="H71" s="83">
        <f ca="1">SUMIFS(_SBI[決済数量],_SBI[決済日],"&gt;="&amp;DATE(デイトレ集計2023!$B$1,デイトレ集計2023!H$1,1),_SBI[決済日],"&lt;"&amp;DATE(デイトレ集計2023!$B$1,デイトレ集計2023!H$1+1,1),_SBI[受渡金額/決済損益],"&gt;0")</f>
        <v>0</v>
      </c>
      <c r="K71" s="83">
        <f ca="1">SUMIFS(_SBI[決済数量],_SBI[決済日],"&gt;="&amp;DATE(デイトレ集計2023!$B$1,デイトレ集計2023!K$1,1),_SBI[決済日],"&lt;"&amp;DATE(デイトレ集計2023!$B$1,デイトレ集計2023!K$1+1,1),_SBI[受渡金額/決済損益],"&gt;0")</f>
        <v>0</v>
      </c>
      <c r="N71" s="83">
        <f ca="1">SUMIFS(_SBI[決済数量],_SBI[決済日],"&gt;="&amp;DATE(デイトレ集計2023!$B$1,デイトレ集計2023!N$1,1),_SBI[決済日],"&lt;"&amp;DATE(デイトレ集計2023!$B$1,デイトレ集計2023!N$1+1,1),_SBI[受渡金額/決済損益],"&gt;0")</f>
        <v>0</v>
      </c>
      <c r="Q71" s="83">
        <f ca="1">SUMIFS(_SBI[決済数量],_SBI[決済日],"&gt;="&amp;DATE(デイトレ集計2023!$B$1,デイトレ集計2023!Q$1,1),_SBI[決済日],"&lt;"&amp;DATE(デイトレ集計2023!$B$1,デイトレ集計2023!Q$1+1,1),_SBI[受渡金額/決済損益],"&gt;0")</f>
        <v>0</v>
      </c>
      <c r="T71" s="83">
        <f ca="1">SUMIFS(_SBI[決済数量],_SBI[決済日],"&gt;="&amp;DATE(デイトレ集計2023!$B$1,デイトレ集計2023!T$1,1),_SBI[決済日],"&lt;"&amp;DATE(デイトレ集計2023!$B$1,デイトレ集計2023!T$1+1,1),_SBI[受渡金額/決済損益],"&gt;0")</f>
        <v>0</v>
      </c>
      <c r="W71" s="83">
        <f ca="1">SUMIFS(_SBI[決済数量],_SBI[決済日],"&gt;="&amp;DATE(デイトレ集計2023!$B$1,デイトレ集計2023!W$1,1),_SBI[決済日],"&lt;"&amp;DATE(デイトレ集計2023!$B$1,デイトレ集計2023!W$1+1,1),_SBI[受渡金額/決済損益],"&gt;0")</f>
        <v>0</v>
      </c>
      <c r="Z71" s="83">
        <f ca="1">SUMIFS(_SBI[決済数量],_SBI[決済日],"&gt;="&amp;DATE(デイトレ集計2023!$B$1,デイトレ集計2023!Z$1,1),_SBI[決済日],"&lt;"&amp;DATE(デイトレ集計2023!$B$1,デイトレ集計2023!Z$1+1,1),_SBI[受渡金額/決済損益],"&gt;0")</f>
        <v>0</v>
      </c>
      <c r="AC71" s="83">
        <f ca="1">SUMIFS(_SBI[決済数量],_SBI[決済日],"&gt;="&amp;DATE(デイトレ集計2023!$B$1,デイトレ集計2023!AC$1,1),_SBI[決済日],"&lt;"&amp;DATE(デイトレ集計2023!$B$1,デイトレ集計2023!AC$1+1,1),_SBI[受渡金額/決済損益],"&gt;0")</f>
        <v>0</v>
      </c>
      <c r="AF71" s="83">
        <f ca="1">SUMIFS(_SBI[決済数量],_SBI[決済日],"&gt;="&amp;DATE(デイトレ集計2023!$B$1,デイトレ集計2023!AF$1,1),_SBI[決済日],"&lt;"&amp;DATE(デイトレ集計2023!$B$1,デイトレ集計2023!AF$1+1,1),_SBI[受渡金額/決済損益],"&gt;0")</f>
        <v>0</v>
      </c>
      <c r="AI71" s="83">
        <f ca="1">SUMIFS(_SBI[決済数量],_SBI[決済日],"&gt;="&amp;DATE(デイトレ集計2023!$B$1,デイトレ集計2023!AI$1,1),_SBI[決済日],"&lt;"&amp;DATE(デイトレ集計2023!$B$1,デイトレ集計2023!AI$1+1,1),_SBI[受渡金額/決済損益],"&gt;0")</f>
        <v>0</v>
      </c>
      <c r="AL71" s="83">
        <f ca="1">SUMIFS(_SBI[決済数量],_SBI[決済日],"&gt;="&amp;DATE(デイトレ集計2023!$B$1,デイトレ集計2023!AL$1,1),_SBI[決済日],"&lt;"&amp;DATE(デイトレ集計2023!$B$1,デイトレ集計2023!AL$1+1,1),_SBI[受渡金額/決済損益],"&gt;0")</f>
        <v>0</v>
      </c>
    </row>
    <row r="72" spans="1:38" x14ac:dyDescent="0.4">
      <c r="A72" s="56" t="s">
        <v>9</v>
      </c>
      <c r="B72" s="89">
        <f ca="1">SUM(E72,H72,K72,N72,Q72,T72,W72,Z72,AC72,AF72,AI72,AL72)</f>
        <v>0</v>
      </c>
      <c r="E72" s="81">
        <f ca="1">SUMIFS(_SBI[受渡金額/決済損益],_SBI[決済日],"&gt;="&amp;DATE(デイトレ集計2023!$B$1,デイトレ集計2023!E$1,1),_SBI[決済日],"&lt;"&amp;DATE(デイトレ集計2023!$B$1,デイトレ集計2023!E$1+1,1),_SBI[受渡金額/決済損益],"&lt;=0")</f>
        <v>0</v>
      </c>
      <c r="F72" s="89"/>
      <c r="G72" s="89"/>
      <c r="H72" s="81">
        <f ca="1">SUMIFS(_SBI[受渡金額/決済損益],_SBI[決済日],"&gt;="&amp;DATE(デイトレ集計2023!$B$1,デイトレ集計2023!H$1,1),_SBI[決済日],"&lt;"&amp;DATE(デイトレ集計2023!$B$1,デイトレ集計2023!H$1+1,1),_SBI[受渡金額/決済損益],"&lt;=0")</f>
        <v>0</v>
      </c>
      <c r="I72" s="89"/>
      <c r="J72" s="89"/>
      <c r="K72" s="81">
        <f ca="1">SUMIFS(_SBI[受渡金額/決済損益],_SBI[決済日],"&gt;="&amp;DATE(デイトレ集計2023!$B$1,デイトレ集計2023!K$1,1),_SBI[決済日],"&lt;"&amp;DATE(デイトレ集計2023!$B$1,デイトレ集計2023!K$1+1,1),_SBI[受渡金額/決済損益],"&lt;=0")</f>
        <v>0</v>
      </c>
      <c r="L72" s="89"/>
      <c r="M72" s="89"/>
      <c r="N72" s="81">
        <f ca="1">SUMIFS(_SBI[受渡金額/決済損益],_SBI[決済日],"&gt;="&amp;DATE(デイトレ集計2023!$B$1,デイトレ集計2023!N$1,1),_SBI[決済日],"&lt;"&amp;DATE(デイトレ集計2023!$B$1,デイトレ集計2023!N$1+1,1),_SBI[受渡金額/決済損益],"&lt;=0")</f>
        <v>0</v>
      </c>
      <c r="O72" s="89"/>
      <c r="P72" s="89"/>
      <c r="Q72" s="81">
        <f ca="1">SUMIFS(_SBI[受渡金額/決済損益],_SBI[決済日],"&gt;="&amp;DATE(デイトレ集計2023!$B$1,デイトレ集計2023!Q$1,1),_SBI[決済日],"&lt;"&amp;DATE(デイトレ集計2023!$B$1,デイトレ集計2023!Q$1+1,1),_SBI[受渡金額/決済損益],"&lt;=0")</f>
        <v>0</v>
      </c>
      <c r="R72" s="89"/>
      <c r="S72" s="89"/>
      <c r="T72" s="81">
        <f ca="1">SUMIFS(_SBI[受渡金額/決済損益],_SBI[決済日],"&gt;="&amp;DATE(デイトレ集計2023!$B$1,デイトレ集計2023!T$1,1),_SBI[決済日],"&lt;"&amp;DATE(デイトレ集計2023!$B$1,デイトレ集計2023!T$1+1,1),_SBI[受渡金額/決済損益],"&lt;=0")</f>
        <v>0</v>
      </c>
      <c r="U72" s="89"/>
      <c r="V72" s="89"/>
      <c r="W72" s="81">
        <f ca="1">SUMIFS(_SBI[受渡金額/決済損益],_SBI[決済日],"&gt;="&amp;DATE(デイトレ集計2023!$B$1,デイトレ集計2023!W$1,1),_SBI[決済日],"&lt;"&amp;DATE(デイトレ集計2023!$B$1,デイトレ集計2023!W$1+1,1),_SBI[受渡金額/決済損益],"&lt;=0")</f>
        <v>0</v>
      </c>
      <c r="X72" s="89"/>
      <c r="Y72" s="89"/>
      <c r="Z72" s="81">
        <f ca="1">SUMIFS(_SBI[受渡金額/決済損益],_SBI[決済日],"&gt;="&amp;DATE(デイトレ集計2023!$B$1,デイトレ集計2023!Z$1,1),_SBI[決済日],"&lt;"&amp;DATE(デイトレ集計2023!$B$1,デイトレ集計2023!Z$1+1,1),_SBI[受渡金額/決済損益],"&lt;=0")</f>
        <v>0</v>
      </c>
      <c r="AA72" s="89"/>
      <c r="AB72" s="89"/>
      <c r="AC72" s="81">
        <f ca="1">SUMIFS(_SBI[受渡金額/決済損益],_SBI[決済日],"&gt;="&amp;DATE(デイトレ集計2023!$B$1,デイトレ集計2023!AC$1,1),_SBI[決済日],"&lt;"&amp;DATE(デイトレ集計2023!$B$1,デイトレ集計2023!AC$1+1,1),_SBI[受渡金額/決済損益],"&lt;=0")</f>
        <v>0</v>
      </c>
      <c r="AD72" s="89"/>
      <c r="AE72" s="89"/>
      <c r="AF72" s="81">
        <f ca="1">SUMIFS(_SBI[受渡金額/決済損益],_SBI[決済日],"&gt;="&amp;DATE(デイトレ集計2023!$B$1,デイトレ集計2023!AF$1,1),_SBI[決済日],"&lt;"&amp;DATE(デイトレ集計2023!$B$1,デイトレ集計2023!AF$1+1,1),_SBI[受渡金額/決済損益],"&lt;=0")</f>
        <v>0</v>
      </c>
      <c r="AG72" s="89"/>
      <c r="AH72" s="89"/>
      <c r="AI72" s="81">
        <f ca="1">SUMIFS(_SBI[受渡金額/決済損益],_SBI[決済日],"&gt;="&amp;DATE(デイトレ集計2023!$B$1,デイトレ集計2023!AI$1,1),_SBI[決済日],"&lt;"&amp;DATE(デイトレ集計2023!$B$1,デイトレ集計2023!AI$1+1,1),_SBI[受渡金額/決済損益],"&lt;=0")</f>
        <v>0</v>
      </c>
      <c r="AJ72" s="89"/>
      <c r="AK72" s="89"/>
      <c r="AL72" s="81">
        <f ca="1">SUMIFS(_SBI[受渡金額/決済損益],_SBI[決済日],"&gt;="&amp;DATE(デイトレ集計2023!$B$1,デイトレ集計2023!AL$1,1),_SBI[決済日],"&lt;"&amp;DATE(デイトレ集計2023!$B$1,デイトレ集計2023!AL$1+1,1),_SBI[受渡金額/決済損益],"&lt;=0")</f>
        <v>0</v>
      </c>
    </row>
    <row r="73" spans="1:38" x14ac:dyDescent="0.4">
      <c r="A73" s="56" t="s">
        <v>38</v>
      </c>
      <c r="B73" s="83">
        <f ca="1">SUM(E73,H73,K73,N73,Q73,T73,W73,Z73,AC73,AF73,AI73,AL73)</f>
        <v>0</v>
      </c>
      <c r="E73" s="83">
        <f ca="1">SUMIFS(_SBI[決済数量],_SBI[決済日],"&gt;="&amp;DATE(デイトレ集計2023!$B$1,デイトレ集計2023!E$1,1),_SBI[決済日],"&lt;"&amp;DATE(デイトレ集計2023!$B$1,デイトレ集計2023!E$1+1,1),_SBI[受渡金額/決済損益],"&lt;=0")</f>
        <v>0</v>
      </c>
      <c r="H73" s="83">
        <f ca="1">SUMIFS(_SBI[決済数量],_SBI[決済日],"&gt;="&amp;DATE(デイトレ集計2023!$B$1,デイトレ集計2023!H$1,1),_SBI[決済日],"&lt;"&amp;DATE(デイトレ集計2023!$B$1,デイトレ集計2023!H$1+1,1),_SBI[受渡金額/決済損益],"&lt;=0")</f>
        <v>0</v>
      </c>
      <c r="K73" s="83">
        <f ca="1">SUMIFS(_SBI[決済数量],_SBI[決済日],"&gt;="&amp;DATE(デイトレ集計2023!$B$1,デイトレ集計2023!K$1,1),_SBI[決済日],"&lt;"&amp;DATE(デイトレ集計2023!$B$1,デイトレ集計2023!K$1+1,1),_SBI[受渡金額/決済損益],"&lt;=0")</f>
        <v>0</v>
      </c>
      <c r="N73" s="83">
        <f ca="1">SUMIFS(_SBI[決済数量],_SBI[決済日],"&gt;="&amp;DATE(デイトレ集計2023!$B$1,デイトレ集計2023!N$1,1),_SBI[決済日],"&lt;"&amp;DATE(デイトレ集計2023!$B$1,デイトレ集計2023!N$1+1,1),_SBI[受渡金額/決済損益],"&lt;=0")</f>
        <v>0</v>
      </c>
      <c r="Q73" s="83">
        <f ca="1">SUMIFS(_SBI[決済数量],_SBI[決済日],"&gt;="&amp;DATE(デイトレ集計2023!$B$1,デイトレ集計2023!Q$1,1),_SBI[決済日],"&lt;"&amp;DATE(デイトレ集計2023!$B$1,デイトレ集計2023!Q$1+1,1),_SBI[受渡金額/決済損益],"&lt;=0")</f>
        <v>0</v>
      </c>
      <c r="T73" s="83">
        <f ca="1">SUMIFS(_SBI[決済数量],_SBI[決済日],"&gt;="&amp;DATE(デイトレ集計2023!$B$1,デイトレ集計2023!T$1,1),_SBI[決済日],"&lt;"&amp;DATE(デイトレ集計2023!$B$1,デイトレ集計2023!T$1+1,1),_SBI[受渡金額/決済損益],"&lt;=0")</f>
        <v>0</v>
      </c>
      <c r="W73" s="83">
        <f ca="1">SUMIFS(_SBI[決済数量],_SBI[決済日],"&gt;="&amp;DATE(デイトレ集計2023!$B$1,デイトレ集計2023!W$1,1),_SBI[決済日],"&lt;"&amp;DATE(デイトレ集計2023!$B$1,デイトレ集計2023!W$1+1,1),_SBI[受渡金額/決済損益],"&lt;=0")</f>
        <v>0</v>
      </c>
      <c r="Z73" s="83">
        <f ca="1">SUMIFS(_SBI[決済数量],_SBI[決済日],"&gt;="&amp;DATE(デイトレ集計2023!$B$1,デイトレ集計2023!Z$1,1),_SBI[決済日],"&lt;"&amp;DATE(デイトレ集計2023!$B$1,デイトレ集計2023!Z$1+1,1),_SBI[受渡金額/決済損益],"&lt;=0")</f>
        <v>0</v>
      </c>
      <c r="AC73" s="83">
        <f ca="1">SUMIFS(_SBI[決済数量],_SBI[決済日],"&gt;="&amp;DATE(デイトレ集計2023!$B$1,デイトレ集計2023!AC$1,1),_SBI[決済日],"&lt;"&amp;DATE(デイトレ集計2023!$B$1,デイトレ集計2023!AC$1+1,1),_SBI[受渡金額/決済損益],"&lt;=0")</f>
        <v>0</v>
      </c>
      <c r="AF73" s="83">
        <f ca="1">SUMIFS(_SBI[決済数量],_SBI[決済日],"&gt;="&amp;DATE(デイトレ集計2023!$B$1,デイトレ集計2023!AF$1,1),_SBI[決済日],"&lt;"&amp;DATE(デイトレ集計2023!$B$1,デイトレ集計2023!AF$1+1,1),_SBI[受渡金額/決済損益],"&lt;=0")</f>
        <v>0</v>
      </c>
      <c r="AI73" s="83">
        <f ca="1">SUMIFS(_SBI[決済数量],_SBI[決済日],"&gt;="&amp;DATE(デイトレ集計2023!$B$1,デイトレ集計2023!AI$1,1),_SBI[決済日],"&lt;"&amp;DATE(デイトレ集計2023!$B$1,デイトレ集計2023!AI$1+1,1),_SBI[受渡金額/決済損益],"&lt;=0")</f>
        <v>0</v>
      </c>
      <c r="AL73" s="83">
        <f ca="1">SUMIFS(_SBI[決済数量],_SBI[決済日],"&gt;="&amp;DATE(デイトレ集計2023!$B$1,デイトレ集計2023!AL$1,1),_SBI[決済日],"&lt;"&amp;DATE(デイトレ集計2023!$B$1,デイトレ集計2023!AL$1+1,1),_SBI[受渡金額/決済損益],"&lt;=0")</f>
        <v>0</v>
      </c>
    </row>
    <row r="74" spans="1:38" x14ac:dyDescent="0.4">
      <c r="A74" s="82" t="s">
        <v>4</v>
      </c>
    </row>
    <row r="75" spans="1:38" x14ac:dyDescent="0.4">
      <c r="A75" s="56" t="s">
        <v>5</v>
      </c>
      <c r="E75" s="83">
        <f ca="1">COUNTIFS(_SBI[決済日],"&gt;="&amp;DATE(デイトレ集計2023!$B$1,デイトレ集計2023!E$1,1),_SBI[決済日],"&lt;"&amp;DATE(デイトレ集計2023!$B$1,デイトレ集計2023!E$1+1,1),_SBI[受渡金額/決済損益],"&gt;0")</f>
        <v>1</v>
      </c>
      <c r="H75" s="83">
        <f ca="1">COUNTIFS(_SBI[決済日],"&gt;="&amp;DATE(デイトレ集計2023!$B$1,デイトレ集計2023!H$1,1),_SBI[決済日],"&lt;"&amp;DATE(デイトレ集計2023!$B$1,デイトレ集計2023!H$1+1,1),_SBI[受渡金額/決済損益],"&gt;0")</f>
        <v>0</v>
      </c>
      <c r="K75" s="83">
        <f ca="1">COUNTIFS(_SBI[決済日],"&gt;="&amp;DATE(デイトレ集計2023!$B$1,デイトレ集計2023!K$1,1),_SBI[決済日],"&lt;"&amp;DATE(デイトレ集計2023!$B$1,デイトレ集計2023!K$1+1,1),_SBI[受渡金額/決済損益],"&gt;0")</f>
        <v>0</v>
      </c>
      <c r="N75" s="83">
        <f ca="1">COUNTIFS(_SBI[決済日],"&gt;="&amp;DATE(デイトレ集計2023!$B$1,デイトレ集計2023!N$1,1),_SBI[決済日],"&lt;"&amp;DATE(デイトレ集計2023!$B$1,デイトレ集計2023!N$1+1,1),_SBI[受渡金額/決済損益],"&gt;0")</f>
        <v>0</v>
      </c>
      <c r="Q75" s="83">
        <f ca="1">COUNTIFS(_SBI[決済日],"&gt;="&amp;DATE(デイトレ集計2023!$B$1,デイトレ集計2023!Q$1,1),_SBI[決済日],"&lt;"&amp;DATE(デイトレ集計2023!$B$1,デイトレ集計2023!Q$1+1,1),_SBI[受渡金額/決済損益],"&gt;0")</f>
        <v>0</v>
      </c>
      <c r="T75" s="83">
        <f ca="1">COUNTIFS(_SBI[決済日],"&gt;="&amp;DATE(デイトレ集計2023!$B$1,デイトレ集計2023!T$1,1),_SBI[決済日],"&lt;"&amp;DATE(デイトレ集計2023!$B$1,デイトレ集計2023!T$1+1,1),_SBI[受渡金額/決済損益],"&gt;0")</f>
        <v>0</v>
      </c>
      <c r="W75" s="83">
        <f ca="1">COUNTIFS(_SBI[決済日],"&gt;="&amp;DATE(デイトレ集計2023!$B$1,デイトレ集計2023!W$1,1),_SBI[決済日],"&lt;"&amp;DATE(デイトレ集計2023!$B$1,デイトレ集計2023!W$1+1,1),_SBI[受渡金額/決済損益],"&gt;0")</f>
        <v>0</v>
      </c>
      <c r="Z75" s="83">
        <f ca="1">COUNTIFS(_SBI[決済日],"&gt;="&amp;DATE(デイトレ集計2023!$B$1,デイトレ集計2023!Z$1,1),_SBI[決済日],"&lt;"&amp;DATE(デイトレ集計2023!$B$1,デイトレ集計2023!Z$1+1,1),_SBI[受渡金額/決済損益],"&gt;0")</f>
        <v>0</v>
      </c>
      <c r="AC75" s="83">
        <f ca="1">COUNTIFS(_SBI[決済日],"&gt;="&amp;DATE(デイトレ集計2023!$B$1,デイトレ集計2023!AC$1,1),_SBI[決済日],"&lt;"&amp;DATE(デイトレ集計2023!$B$1,デイトレ集計2023!AC$1+1,1),_SBI[受渡金額/決済損益],"&gt;0")</f>
        <v>0</v>
      </c>
      <c r="AF75" s="83">
        <f ca="1">COUNTIFS(_SBI[決済日],"&gt;="&amp;DATE(デイトレ集計2023!$B$1,デイトレ集計2023!AF$1,1),_SBI[決済日],"&lt;"&amp;DATE(デイトレ集計2023!$B$1,デイトレ集計2023!AF$1+1,1),_SBI[受渡金額/決済損益],"&gt;0")</f>
        <v>0</v>
      </c>
      <c r="AI75" s="83">
        <f ca="1">COUNTIFS(_SBI[決済日],"&gt;="&amp;DATE(デイトレ集計2023!$B$1,デイトレ集計2023!AI$1,1),_SBI[決済日],"&lt;"&amp;DATE(デイトレ集計2023!$B$1,デイトレ集計2023!AI$1+1,1),_SBI[受渡金額/決済損益],"&gt;0")</f>
        <v>0</v>
      </c>
      <c r="AL75" s="83">
        <f ca="1">COUNTIFS(_SBI[決済日],"&gt;="&amp;DATE(デイトレ集計2023!$B$1,デイトレ集計2023!AL$1,1),_SBI[決済日],"&lt;"&amp;DATE(デイトレ集計2023!$B$1,デイトレ集計2023!AL$1+1,1),_SBI[受渡金額/決済損益],"&gt;0")</f>
        <v>0</v>
      </c>
    </row>
    <row r="76" spans="1:38" x14ac:dyDescent="0.4">
      <c r="A76" s="56" t="s">
        <v>6</v>
      </c>
      <c r="E76" s="83">
        <f ca="1">COUNTIFS(_SBI[決済日],"&gt;="&amp;DATE(デイトレ集計2023!$B$1,デイトレ集計2023!E$1,1),_SBI[決済日],"&lt;"&amp;DATE(デイトレ集計2023!$B$1,デイトレ集計2023!E$1+1,1),_SBI[受渡金額/決済損益],"&lt;=0")</f>
        <v>0</v>
      </c>
      <c r="H76" s="83">
        <f ca="1">COUNTIFS(_SBI[決済日],"&gt;="&amp;DATE(デイトレ集計2023!$B$1,デイトレ集計2023!H$1,1),_SBI[決済日],"&lt;"&amp;DATE(デイトレ集計2023!$B$1,デイトレ集計2023!H$1+1,1),_SBI[受渡金額/決済損益],"&lt;=0")</f>
        <v>0</v>
      </c>
      <c r="K76" s="83">
        <f ca="1">COUNTIFS(_SBI[決済日],"&gt;="&amp;DATE(デイトレ集計2023!$B$1,デイトレ集計2023!K$1,1),_SBI[決済日],"&lt;"&amp;DATE(デイトレ集計2023!$B$1,デイトレ集計2023!K$1+1,1),_SBI[受渡金額/決済損益],"&lt;=0")</f>
        <v>0</v>
      </c>
      <c r="N76" s="83">
        <f ca="1">COUNTIFS(_SBI[決済日],"&gt;="&amp;DATE(デイトレ集計2023!$B$1,デイトレ集計2023!N$1,1),_SBI[決済日],"&lt;"&amp;DATE(デイトレ集計2023!$B$1,デイトレ集計2023!N$1+1,1),_SBI[受渡金額/決済損益],"&lt;=0")</f>
        <v>0</v>
      </c>
      <c r="Q76" s="83">
        <f ca="1">COUNTIFS(_SBI[決済日],"&gt;="&amp;DATE(デイトレ集計2023!$B$1,デイトレ集計2023!Q$1,1),_SBI[決済日],"&lt;"&amp;DATE(デイトレ集計2023!$B$1,デイトレ集計2023!Q$1+1,1),_SBI[受渡金額/決済損益],"&lt;=0")</f>
        <v>0</v>
      </c>
      <c r="T76" s="83">
        <f ca="1">COUNTIFS(_SBI[決済日],"&gt;="&amp;DATE(デイトレ集計2023!$B$1,デイトレ集計2023!T$1,1),_SBI[決済日],"&lt;"&amp;DATE(デイトレ集計2023!$B$1,デイトレ集計2023!T$1+1,1),_SBI[受渡金額/決済損益],"&lt;=0")</f>
        <v>0</v>
      </c>
      <c r="W76" s="83">
        <f ca="1">COUNTIFS(_SBI[決済日],"&gt;="&amp;DATE(デイトレ集計2023!$B$1,デイトレ集計2023!W$1,1),_SBI[決済日],"&lt;"&amp;DATE(デイトレ集計2023!$B$1,デイトレ集計2023!W$1+1,1),_SBI[受渡金額/決済損益],"&lt;=0")</f>
        <v>0</v>
      </c>
      <c r="Z76" s="83">
        <f ca="1">COUNTIFS(_SBI[決済日],"&gt;="&amp;DATE(デイトレ集計2023!$B$1,デイトレ集計2023!Z$1,1),_SBI[決済日],"&lt;"&amp;DATE(デイトレ集計2023!$B$1,デイトレ集計2023!Z$1+1,1),_SBI[受渡金額/決済損益],"&lt;=0")</f>
        <v>0</v>
      </c>
      <c r="AC76" s="83">
        <f ca="1">COUNTIFS(_SBI[決済日],"&gt;="&amp;DATE(デイトレ集計2023!$B$1,デイトレ集計2023!AC$1,1),_SBI[決済日],"&lt;"&amp;DATE(デイトレ集計2023!$B$1,デイトレ集計2023!AC$1+1,1),_SBI[受渡金額/決済損益],"&lt;=0")</f>
        <v>0</v>
      </c>
      <c r="AF76" s="83">
        <f ca="1">COUNTIFS(_SBI[決済日],"&gt;="&amp;DATE(デイトレ集計2023!$B$1,デイトレ集計2023!AF$1,1),_SBI[決済日],"&lt;"&amp;DATE(デイトレ集計2023!$B$1,デイトレ集計2023!AF$1+1,1),_SBI[受渡金額/決済損益],"&lt;=0")</f>
        <v>0</v>
      </c>
      <c r="AI76" s="83">
        <f ca="1">COUNTIFS(_SBI[決済日],"&gt;="&amp;DATE(デイトレ集計2023!$B$1,デイトレ集計2023!AI$1,1),_SBI[決済日],"&lt;"&amp;DATE(デイトレ集計2023!$B$1,デイトレ集計2023!AI$1+1,1),_SBI[受渡金額/決済損益],"&lt;=0")</f>
        <v>0</v>
      </c>
      <c r="AL76" s="83">
        <f ca="1">COUNTIFS(_SBI[決済日],"&gt;="&amp;DATE(デイトレ集計2023!$B$1,デイトレ集計2023!AL$1,1),_SBI[決済日],"&lt;"&amp;DATE(デイトレ集計2023!$B$1,デイトレ集計2023!AL$1+1,1),_SBI[受渡金額/決済損益],"&lt;=0")</f>
        <v>0</v>
      </c>
    </row>
  </sheetData>
  <phoneticPr fontId="2"/>
  <conditionalFormatting sqref="C18:C48 F18:F48 I18:I48 L18:L48 O18:O48 R18:R48 U18:U48 X18:X48 AA18:AA48 AD18:AD48 AG18:AG48 AJ18:AJ48">
    <cfRule type="expression" dxfId="13" priority="4">
      <formula>INDIRECT("R"&amp;ROW()&amp;"C"&amp;E$50,FALSE)&lt;0</formula>
    </cfRule>
    <cfRule type="expression" dxfId="12" priority="5">
      <formula>INDIRECT("R"&amp;ROW()&amp;"C"&amp;E$50,FALSE)&gt;0</formula>
    </cfRule>
  </conditionalFormatting>
  <conditionalFormatting sqref="D18:D48 G18:G48 J18:J48 M18:M48 P18:P48 S18:S48 V18:V48 Y18:Y48 AB18:AB48 AE18:AE48 AH18:AH48 AK18:AK48">
    <cfRule type="expression" dxfId="11" priority="6">
      <formula>INDIRECT("R"&amp;ROW()&amp;"C"&amp;E$51,FALSE)&lt;0</formula>
    </cfRule>
    <cfRule type="expression" dxfId="10" priority="7">
      <formula>INDIRECT("R"&amp;ROW()&amp;"C"&amp;E$51,FALSE)&gt;0</formula>
    </cfRule>
  </conditionalFormatting>
  <conditionalFormatting sqref="E18:E48 H18:H48 K18:K48 N18:N48 Q18:Q48 T18:T48 W18:W48 Z18:Z48 AC18:AC48 AF18:AF48 AI18:AI48 AL18:AL48">
    <cfRule type="containsBlanks" dxfId="9" priority="1" stopIfTrue="1">
      <formula>LEN(TRIM(E18))=0</formula>
    </cfRule>
    <cfRule type="expression" dxfId="8" priority="2" stopIfTrue="1">
      <formula>E18&lt;0</formula>
    </cfRule>
    <cfRule type="expression" dxfId="7" priority="3" stopIfTrue="1">
      <formula>E18&gt;0</formula>
    </cfRule>
  </conditionalFormatting>
  <pageMargins left="0.7" right="0.7" top="0.75" bottom="0.75" header="0.3" footer="0.3"/>
  <pageSetup paperSize="9" orientation="portrait" horizontalDpi="4294967293"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129AD-17E5-4677-BF51-7E2D57197879}">
  <dimension ref="A1:CL76"/>
  <sheetViews>
    <sheetView showGridLines="0" zoomScaleNormal="100" workbookViewId="0">
      <selection activeCell="W47" sqref="W47"/>
    </sheetView>
  </sheetViews>
  <sheetFormatPr defaultRowHeight="18.75" x14ac:dyDescent="0.4"/>
  <cols>
    <col min="1" max="1" width="25" style="52" customWidth="1"/>
    <col min="2" max="2" width="12.625" style="52" customWidth="1"/>
    <col min="3" max="4" width="0.875" style="52" customWidth="1"/>
    <col min="5" max="5" width="11.625" style="52" customWidth="1"/>
    <col min="6" max="7" width="0.875" style="52" customWidth="1"/>
    <col min="8" max="8" width="11.625" style="52" customWidth="1"/>
    <col min="9" max="10" width="0.875" style="52" customWidth="1"/>
    <col min="11" max="11" width="11.625" style="52" customWidth="1"/>
    <col min="12" max="13" width="0.875" style="52" customWidth="1"/>
    <col min="14" max="14" width="11.625" style="52" customWidth="1"/>
    <col min="15" max="16" width="0.875" style="52" customWidth="1"/>
    <col min="17" max="17" width="11.625" style="52" customWidth="1"/>
    <col min="18" max="19" width="0.875" style="52" customWidth="1"/>
    <col min="20" max="20" width="11.625" style="52" customWidth="1"/>
    <col min="21" max="22" width="0.875" style="52" customWidth="1"/>
    <col min="23" max="23" width="11.625" style="52" customWidth="1"/>
    <col min="24" max="25" width="0.875" style="52" customWidth="1"/>
    <col min="26" max="26" width="11.625" style="52" customWidth="1"/>
    <col min="27" max="28" width="0.875" style="52" customWidth="1"/>
    <col min="29" max="29" width="11.625" style="52" customWidth="1"/>
    <col min="30" max="31" width="0.875" style="52" customWidth="1"/>
    <col min="32" max="32" width="11.625" style="52" customWidth="1"/>
    <col min="33" max="34" width="0.875" style="52" customWidth="1"/>
    <col min="35" max="35" width="11.625" style="52" customWidth="1"/>
    <col min="36" max="37" width="0.875" style="52" customWidth="1"/>
    <col min="38" max="38" width="11.625" style="52" customWidth="1"/>
    <col min="39" max="39" width="9" style="52"/>
    <col min="40" max="43" width="9.125" style="52" bestFit="1" customWidth="1"/>
    <col min="44" max="50" width="9.75" style="52" bestFit="1" customWidth="1"/>
    <col min="51" max="51" width="9.625" style="52" bestFit="1" customWidth="1"/>
    <col min="52" max="52" width="9" style="52"/>
    <col min="53" max="56" width="9.125" style="52" bestFit="1" customWidth="1"/>
    <col min="57" max="57" width="9.75" style="52" bestFit="1" customWidth="1"/>
    <col min="58" max="58" width="9.125" style="52" bestFit="1" customWidth="1"/>
    <col min="59" max="59" width="9.75" style="52" bestFit="1" customWidth="1"/>
    <col min="60" max="62" width="9.625" style="52" bestFit="1" customWidth="1"/>
    <col min="63" max="64" width="9.125" style="52" bestFit="1" customWidth="1"/>
    <col min="65" max="65" width="9" style="52"/>
    <col min="66" max="71" width="9.125" style="52" bestFit="1" customWidth="1"/>
    <col min="72" max="72" width="10.125" style="52" bestFit="1" customWidth="1"/>
    <col min="73" max="73" width="10.25" style="52" bestFit="1" customWidth="1"/>
    <col min="74" max="75" width="10.125" style="52" bestFit="1" customWidth="1"/>
    <col min="76" max="77" width="9.125" style="52" bestFit="1" customWidth="1"/>
    <col min="78" max="78" width="9" style="52"/>
    <col min="79" max="82" width="9.125" style="52" bestFit="1" customWidth="1"/>
    <col min="83" max="83" width="9.625" style="52" bestFit="1" customWidth="1"/>
    <col min="84" max="84" width="9.125" style="52" bestFit="1" customWidth="1"/>
    <col min="85" max="86" width="9.75" style="52" bestFit="1" customWidth="1"/>
    <col min="87" max="87" width="9.5" style="52" bestFit="1" customWidth="1"/>
    <col min="88" max="88" width="9.625" style="52" bestFit="1" customWidth="1"/>
    <col min="89" max="90" width="9.125" style="52" bestFit="1" customWidth="1"/>
    <col min="91" max="16384" width="9" style="52"/>
  </cols>
  <sheetData>
    <row r="1" spans="1:90" ht="19.5" thickBot="1" x14ac:dyDescent="0.45">
      <c r="A1" s="45" t="s">
        <v>0</v>
      </c>
      <c r="B1" s="46" cm="1">
        <f t="array" aca="1" ref="B1" ca="1">VALUE(RIGHT(CELL("filename",A1),4))</f>
        <v>2022</v>
      </c>
      <c r="C1" s="47"/>
      <c r="D1" s="48"/>
      <c r="E1" s="49">
        <v>1</v>
      </c>
      <c r="F1" s="50"/>
      <c r="G1" s="51"/>
      <c r="H1" s="49">
        <v>2</v>
      </c>
      <c r="I1" s="50"/>
      <c r="J1" s="51"/>
      <c r="K1" s="49">
        <v>3</v>
      </c>
      <c r="L1" s="50"/>
      <c r="M1" s="51"/>
      <c r="N1" s="49">
        <v>4</v>
      </c>
      <c r="O1" s="50"/>
      <c r="P1" s="51"/>
      <c r="Q1" s="49">
        <v>5</v>
      </c>
      <c r="R1" s="51"/>
      <c r="S1" s="51"/>
      <c r="T1" s="49">
        <v>6</v>
      </c>
      <c r="U1" s="51"/>
      <c r="V1" s="51"/>
      <c r="W1" s="49">
        <v>7</v>
      </c>
      <c r="X1" s="50"/>
      <c r="Y1" s="51"/>
      <c r="Z1" s="49">
        <v>8</v>
      </c>
      <c r="AA1" s="50"/>
      <c r="AB1" s="51"/>
      <c r="AC1" s="49">
        <v>9</v>
      </c>
      <c r="AD1" s="50"/>
      <c r="AE1" s="51"/>
      <c r="AF1" s="49">
        <v>10</v>
      </c>
      <c r="AG1" s="50"/>
      <c r="AH1" s="51"/>
      <c r="AI1" s="49">
        <v>11</v>
      </c>
      <c r="AJ1" s="50"/>
      <c r="AK1" s="51"/>
      <c r="AL1" s="51">
        <v>12</v>
      </c>
      <c r="AN1" s="52" t="s">
        <v>30</v>
      </c>
      <c r="BA1" s="52" t="s">
        <v>31</v>
      </c>
      <c r="BN1" s="52" t="s">
        <v>32</v>
      </c>
      <c r="CA1" s="52" t="s">
        <v>33</v>
      </c>
    </row>
    <row r="2" spans="1:90" ht="19.5" thickTop="1" x14ac:dyDescent="0.4">
      <c r="A2" s="44">
        <v>90000</v>
      </c>
      <c r="B2" s="53">
        <f ca="1">B15/A2</f>
        <v>26.666666666666668</v>
      </c>
      <c r="C2" s="54"/>
      <c r="D2" s="54"/>
      <c r="E2" s="55"/>
      <c r="F2" s="54"/>
      <c r="G2" s="54"/>
      <c r="H2" s="55"/>
      <c r="I2" s="54"/>
      <c r="J2" s="54"/>
      <c r="K2" s="55"/>
      <c r="L2" s="54"/>
      <c r="M2" s="54"/>
      <c r="N2" s="55"/>
      <c r="O2" s="54"/>
      <c r="P2" s="54"/>
      <c r="Q2" s="55"/>
      <c r="R2" s="54"/>
      <c r="S2" s="54"/>
      <c r="T2" s="55"/>
      <c r="U2" s="54"/>
      <c r="V2" s="54"/>
      <c r="W2" s="55"/>
      <c r="X2" s="54"/>
      <c r="Y2" s="54"/>
      <c r="Z2" s="55"/>
      <c r="AA2" s="54"/>
      <c r="AB2" s="54"/>
      <c r="AC2" s="55"/>
      <c r="AD2" s="54"/>
      <c r="AE2" s="54"/>
      <c r="AF2" s="55"/>
      <c r="AG2" s="54"/>
      <c r="AH2" s="54"/>
      <c r="AI2" s="55"/>
      <c r="AJ2" s="54"/>
      <c r="AK2" s="54"/>
      <c r="AL2" s="54"/>
      <c r="AN2" s="56" t="s">
        <v>18</v>
      </c>
      <c r="BA2" s="56" t="s">
        <v>20</v>
      </c>
    </row>
    <row r="3" spans="1:90" x14ac:dyDescent="0.4">
      <c r="A3" s="57">
        <f>ROUNDUP(A2/12*1.3,-4)</f>
        <v>10000</v>
      </c>
      <c r="B3" s="58">
        <f ca="1">COUNTIFS(C3:AL3,"&gt;1")/12</f>
        <v>8.3333333333333329E-2</v>
      </c>
      <c r="C3" s="2"/>
      <c r="D3" s="2"/>
      <c r="E3" s="59">
        <f ca="1">E15/$A$3</f>
        <v>240</v>
      </c>
      <c r="F3" s="2"/>
      <c r="G3" s="2"/>
      <c r="H3" s="59">
        <f ca="1">H15/$A$3</f>
        <v>0</v>
      </c>
      <c r="I3" s="2"/>
      <c r="J3" s="2"/>
      <c r="K3" s="59">
        <f ca="1">K15/$A$3</f>
        <v>0</v>
      </c>
      <c r="L3" s="2"/>
      <c r="M3" s="2"/>
      <c r="N3" s="59">
        <f ca="1">N15/$A$3</f>
        <v>0</v>
      </c>
      <c r="O3" s="2"/>
      <c r="P3" s="2"/>
      <c r="Q3" s="59">
        <f ca="1">Q15/$A$3</f>
        <v>0</v>
      </c>
      <c r="R3" s="2"/>
      <c r="S3" s="2"/>
      <c r="T3" s="59">
        <f ca="1">T15/$A$3</f>
        <v>0</v>
      </c>
      <c r="U3" s="2"/>
      <c r="V3" s="2"/>
      <c r="W3" s="59">
        <f ca="1">W15/$A$3</f>
        <v>0</v>
      </c>
      <c r="X3" s="2"/>
      <c r="Y3" s="2"/>
      <c r="Z3" s="59">
        <f ca="1">Z15/$A$3</f>
        <v>0</v>
      </c>
      <c r="AA3" s="2"/>
      <c r="AB3" s="2"/>
      <c r="AC3" s="59">
        <f ca="1">AC15/$A$3</f>
        <v>0</v>
      </c>
      <c r="AD3" s="2"/>
      <c r="AE3" s="2"/>
      <c r="AF3" s="59">
        <f ca="1">AF15/$A$3</f>
        <v>0</v>
      </c>
      <c r="AG3" s="2"/>
      <c r="AH3" s="2"/>
      <c r="AI3" s="59">
        <f ca="1">AI15/$A$3</f>
        <v>0</v>
      </c>
      <c r="AJ3" s="2"/>
      <c r="AK3" s="2"/>
      <c r="AL3" s="59">
        <f ca="1">AL15/$A$3</f>
        <v>0</v>
      </c>
      <c r="AN3" s="34" t="s">
        <v>19</v>
      </c>
      <c r="BA3" s="34" t="s">
        <v>21</v>
      </c>
    </row>
    <row r="4" spans="1:90" x14ac:dyDescent="0.4">
      <c r="A4" s="60">
        <f ca="1">ROUNDUP(A2/COUNT(C18:AL48)*1.3,-3)</f>
        <v>1000</v>
      </c>
      <c r="B4" s="61">
        <f ca="1">SUM(C4:AL4)</f>
        <v>1</v>
      </c>
      <c r="C4" s="2"/>
      <c r="D4" s="2"/>
      <c r="E4" s="62">
        <f ca="1">COUNTIFS(E$18:E$48,"&gt;"&amp;$A$4)</f>
        <v>1</v>
      </c>
      <c r="F4" s="2"/>
      <c r="G4" s="2"/>
      <c r="H4" s="62">
        <f ca="1">COUNTIFS(H$18:H$48,"&gt;"&amp;$A$4)</f>
        <v>0</v>
      </c>
      <c r="I4" s="2"/>
      <c r="J4" s="2"/>
      <c r="K4" s="62">
        <f ca="1">COUNTIFS(K$18:K$48,"&gt;"&amp;$A$4)</f>
        <v>0</v>
      </c>
      <c r="L4" s="2"/>
      <c r="M4" s="2"/>
      <c r="N4" s="62">
        <f ca="1">COUNTIFS(N$18:N$48,"&gt;"&amp;$A$4)</f>
        <v>0</v>
      </c>
      <c r="O4" s="2"/>
      <c r="P4" s="2"/>
      <c r="Q4" s="62">
        <f ca="1">COUNTIFS(Q$18:Q$48,"&gt;"&amp;$A$4)</f>
        <v>0</v>
      </c>
      <c r="R4" s="2"/>
      <c r="S4" s="2"/>
      <c r="T4" s="62">
        <f ca="1">COUNTIFS(T$18:T$48,"&gt;"&amp;$A$4)</f>
        <v>0</v>
      </c>
      <c r="U4" s="2"/>
      <c r="V4" s="2"/>
      <c r="W4" s="62">
        <f ca="1">COUNTIFS(W$18:W$48,"&gt;"&amp;$A$4)</f>
        <v>0</v>
      </c>
      <c r="X4" s="2"/>
      <c r="Y4" s="2"/>
      <c r="Z4" s="62">
        <f ca="1">COUNTIFS(Z$18:Z$48,"&gt;"&amp;$A$4)</f>
        <v>0</v>
      </c>
      <c r="AA4" s="2"/>
      <c r="AB4" s="2"/>
      <c r="AC4" s="62">
        <f ca="1">COUNTIFS(AC$18:AC$48,"&gt;"&amp;$A$4)</f>
        <v>0</v>
      </c>
      <c r="AD4" s="2"/>
      <c r="AE4" s="2"/>
      <c r="AF4" s="62">
        <f ca="1">COUNTIFS(AF$18:AF$48,"&gt;"&amp;$A$4)</f>
        <v>0</v>
      </c>
      <c r="AG4" s="2"/>
      <c r="AH4" s="2"/>
      <c r="AI4" s="62">
        <f ca="1">COUNTIFS(AI$18:AI$48,"&gt;"&amp;$A$4)</f>
        <v>0</v>
      </c>
      <c r="AJ4" s="2"/>
      <c r="AK4" s="2"/>
      <c r="AL4" s="62">
        <f ca="1">COUNTIFS(AL$18:AL$48,"&gt;"&amp;$A$4)</f>
        <v>0</v>
      </c>
      <c r="AN4" s="34" t="s">
        <v>17</v>
      </c>
      <c r="BA4" s="34" t="s">
        <v>22</v>
      </c>
    </row>
    <row r="5" spans="1:90" x14ac:dyDescent="0.4">
      <c r="A5" s="3" t="s">
        <v>35</v>
      </c>
      <c r="B5" s="58">
        <f ca="1">B4/COUNT(E18:AL48)</f>
        <v>4.0983606557377051E-3</v>
      </c>
      <c r="C5" s="2"/>
      <c r="D5" s="2"/>
      <c r="E5" s="58">
        <f ca="1">E4/COUNT(E18:E48)</f>
        <v>5.2631578947368418E-2</v>
      </c>
      <c r="F5" s="2"/>
      <c r="G5" s="2"/>
      <c r="H5" s="58">
        <f ca="1">H4/COUNT(H18:H48)</f>
        <v>0</v>
      </c>
      <c r="I5" s="2"/>
      <c r="J5" s="2"/>
      <c r="K5" s="58">
        <f ca="1">K4/COUNT(K18:K48)</f>
        <v>0</v>
      </c>
      <c r="L5" s="2"/>
      <c r="M5" s="2"/>
      <c r="N5" s="58">
        <f ca="1">N4/COUNT(N18:N48)</f>
        <v>0</v>
      </c>
      <c r="O5" s="2"/>
      <c r="P5" s="2"/>
      <c r="Q5" s="58">
        <f ca="1">Q4/COUNT(Q18:Q48)</f>
        <v>0</v>
      </c>
      <c r="R5" s="2"/>
      <c r="S5" s="2"/>
      <c r="T5" s="58">
        <f ca="1">T4/COUNT(T18:T48)</f>
        <v>0</v>
      </c>
      <c r="U5" s="2"/>
      <c r="V5" s="2"/>
      <c r="W5" s="58">
        <f ca="1">W4/COUNT(W18:W48)</f>
        <v>0</v>
      </c>
      <c r="X5" s="2"/>
      <c r="Y5" s="2"/>
      <c r="Z5" s="58">
        <f ca="1">Z4/COUNT(Z18:Z48)</f>
        <v>0</v>
      </c>
      <c r="AA5" s="2"/>
      <c r="AB5" s="2"/>
      <c r="AC5" s="58">
        <f ca="1">AC4/COUNT(AC18:AC48)</f>
        <v>0</v>
      </c>
      <c r="AD5" s="2"/>
      <c r="AE5" s="2"/>
      <c r="AF5" s="58">
        <f ca="1">AF4/COUNT(AF18:AF48)</f>
        <v>0</v>
      </c>
      <c r="AG5" s="2"/>
      <c r="AH5" s="2"/>
      <c r="AI5" s="58">
        <f ca="1">AI4/COUNT(AI18:AI48)</f>
        <v>0</v>
      </c>
      <c r="AJ5" s="2"/>
      <c r="AK5" s="2"/>
      <c r="AL5" s="58">
        <f ca="1">AL4/COUNT(AL18:AL48)</f>
        <v>0</v>
      </c>
    </row>
    <row r="6" spans="1:90" ht="19.5" thickBot="1" x14ac:dyDescent="0.45">
      <c r="A6" s="7" t="s">
        <v>34</v>
      </c>
      <c r="B6" s="63">
        <f ca="1">SUM(C6:AL6)</f>
        <v>0</v>
      </c>
      <c r="C6" s="2"/>
      <c r="D6" s="2"/>
      <c r="E6" s="63">
        <f ca="1">COUNTIFS(E18:E48,"&lt;0")</f>
        <v>0</v>
      </c>
      <c r="F6" s="2"/>
      <c r="G6" s="2"/>
      <c r="H6" s="63">
        <f ca="1">COUNTIFS(H18:H48,"&lt;0")</f>
        <v>0</v>
      </c>
      <c r="I6" s="2"/>
      <c r="J6" s="2"/>
      <c r="K6" s="63">
        <f ca="1">COUNTIFS(K18:K48,"&lt;0")</f>
        <v>0</v>
      </c>
      <c r="L6" s="2"/>
      <c r="M6" s="2"/>
      <c r="N6" s="63">
        <f ca="1">COUNTIFS(N18:N48,"&lt;0")</f>
        <v>0</v>
      </c>
      <c r="O6" s="2"/>
      <c r="P6" s="2"/>
      <c r="Q6" s="63">
        <f ca="1">COUNTIFS(Q18:Q48,"&lt;0")</f>
        <v>0</v>
      </c>
      <c r="R6" s="2"/>
      <c r="S6" s="2"/>
      <c r="T6" s="63">
        <f ca="1">COUNTIFS(T18:T48,"&lt;0")</f>
        <v>0</v>
      </c>
      <c r="U6" s="2"/>
      <c r="V6" s="2"/>
      <c r="W6" s="63">
        <f ca="1">COUNTIFS(W18:W48,"&lt;0")</f>
        <v>0</v>
      </c>
      <c r="X6" s="2"/>
      <c r="Y6" s="2"/>
      <c r="Z6" s="63">
        <f ca="1">COUNTIFS(Z18:Z48,"&lt;0")</f>
        <v>0</v>
      </c>
      <c r="AA6" s="2"/>
      <c r="AB6" s="2"/>
      <c r="AC6" s="63">
        <f ca="1">COUNTIFS(AC18:AC48,"&lt;0")</f>
        <v>0</v>
      </c>
      <c r="AD6" s="2"/>
      <c r="AE6" s="2"/>
      <c r="AF6" s="63">
        <f ca="1">COUNTIFS(AF18:AF48,"&lt;0")</f>
        <v>0</v>
      </c>
      <c r="AG6" s="2"/>
      <c r="AH6" s="2"/>
      <c r="AI6" s="63">
        <f ca="1">COUNTIFS(AI18:AI48,"&lt;0")</f>
        <v>0</v>
      </c>
      <c r="AJ6" s="2"/>
      <c r="AK6" s="2"/>
      <c r="AL6" s="63">
        <f ca="1">COUNTIFS(AL18:AL48,"&lt;0")</f>
        <v>0</v>
      </c>
    </row>
    <row r="7" spans="1:90" ht="19.5" thickTop="1" x14ac:dyDescent="0.4">
      <c r="A7" s="9" t="s">
        <v>1</v>
      </c>
      <c r="B7" s="64" t="e">
        <f t="shared" ref="B7" ca="1" si="0">B8/-B9</f>
        <v>#VALUE!</v>
      </c>
      <c r="C7" s="65"/>
      <c r="D7" s="66"/>
      <c r="E7" s="67" t="str">
        <f ca="1">IFERROR(E8/E9*-1,"")</f>
        <v/>
      </c>
      <c r="F7" s="65"/>
      <c r="G7" s="66"/>
      <c r="H7" s="67" t="str">
        <f ca="1">IFERROR(H8/H9*-1,"")</f>
        <v/>
      </c>
      <c r="I7" s="65"/>
      <c r="J7" s="66"/>
      <c r="K7" s="67" t="str">
        <f ca="1">IFERROR(K8/K9*-1,"")</f>
        <v/>
      </c>
      <c r="L7" s="65"/>
      <c r="M7" s="66"/>
      <c r="N7" s="67" t="str">
        <f ca="1">IFERROR(N8/N9*-1,"")</f>
        <v/>
      </c>
      <c r="O7" s="65"/>
      <c r="P7" s="66"/>
      <c r="Q7" s="67" t="str">
        <f ca="1">IFERROR(Q8/Q9*-1,"")</f>
        <v/>
      </c>
      <c r="R7" s="66"/>
      <c r="S7" s="66"/>
      <c r="T7" s="67" t="str">
        <f ca="1">IFERROR(T8/T9*-1,"")</f>
        <v/>
      </c>
      <c r="U7" s="66"/>
      <c r="V7" s="66"/>
      <c r="W7" s="67" t="str">
        <f ca="1">IFERROR(W8/W9*-1,"")</f>
        <v/>
      </c>
      <c r="X7" s="65"/>
      <c r="Y7" s="66"/>
      <c r="Z7" s="67" t="str">
        <f ca="1">IFERROR(Z8/Z9*-1,"")</f>
        <v/>
      </c>
      <c r="AA7" s="65"/>
      <c r="AB7" s="66"/>
      <c r="AC7" s="67" t="str">
        <f ca="1">IFERROR(AC8/AC9*-1,"")</f>
        <v/>
      </c>
      <c r="AD7" s="65"/>
      <c r="AE7" s="66"/>
      <c r="AF7" s="67" t="str">
        <f ca="1">IFERROR(AF8/AF9*-1,"")</f>
        <v/>
      </c>
      <c r="AG7" s="65"/>
      <c r="AH7" s="66"/>
      <c r="AI7" s="67" t="str">
        <f ca="1">IFERROR(AI8/AI9*-1,"")</f>
        <v/>
      </c>
      <c r="AJ7" s="65"/>
      <c r="AK7" s="66"/>
      <c r="AL7" s="67" t="str">
        <f ca="1">IFERROR(AL8/AL9*-1,"")</f>
        <v/>
      </c>
    </row>
    <row r="8" spans="1:90" s="2" customFormat="1" ht="15.75" x14ac:dyDescent="0.4">
      <c r="A8" s="3" t="s">
        <v>2</v>
      </c>
      <c r="B8" s="12">
        <f ca="1">IFERROR(B70/B71,"")</f>
        <v>240</v>
      </c>
      <c r="C8" s="13"/>
      <c r="D8" s="30"/>
      <c r="E8" s="28">
        <f ca="1">IFERROR(E70/E71,"")</f>
        <v>240</v>
      </c>
      <c r="F8" s="13"/>
      <c r="G8" s="30"/>
      <c r="H8" s="28" t="str">
        <f ca="1">IFERROR(H70/H71,"")</f>
        <v/>
      </c>
      <c r="I8" s="13"/>
      <c r="J8" s="30"/>
      <c r="K8" s="28" t="str">
        <f ca="1">IFERROR(K70/K71,"")</f>
        <v/>
      </c>
      <c r="L8" s="13"/>
      <c r="M8" s="30"/>
      <c r="N8" s="28" t="str">
        <f ca="1">IFERROR(N70/N71,"")</f>
        <v/>
      </c>
      <c r="O8" s="13"/>
      <c r="P8" s="30"/>
      <c r="Q8" s="28" t="str">
        <f ca="1">IFERROR(Q70/Q71,"")</f>
        <v/>
      </c>
      <c r="R8" s="30"/>
      <c r="S8" s="30"/>
      <c r="T8" s="28" t="str">
        <f ca="1">IFERROR(T70/T71,"")</f>
        <v/>
      </c>
      <c r="U8" s="30"/>
      <c r="V8" s="30"/>
      <c r="W8" s="28" t="str">
        <f ca="1">IFERROR(W70/W71,"")</f>
        <v/>
      </c>
      <c r="X8" s="13"/>
      <c r="Y8" s="30"/>
      <c r="Z8" s="28" t="str">
        <f ca="1">IFERROR(Z70/Z71,"")</f>
        <v/>
      </c>
      <c r="AA8" s="13"/>
      <c r="AB8" s="30"/>
      <c r="AC8" s="28" t="str">
        <f ca="1">IFERROR(AC70/AC71,"")</f>
        <v/>
      </c>
      <c r="AD8" s="13"/>
      <c r="AE8" s="30"/>
      <c r="AF8" s="28" t="str">
        <f ca="1">IFERROR(AF70/AF71,"")</f>
        <v/>
      </c>
      <c r="AG8" s="13"/>
      <c r="AH8" s="30"/>
      <c r="AI8" s="28" t="str">
        <f ca="1">IFERROR(AI70/AI71,"")</f>
        <v/>
      </c>
      <c r="AJ8" s="13"/>
      <c r="AK8" s="30"/>
      <c r="AL8" s="28" t="str">
        <f ca="1">IFERROR(AL70/AL71,"")</f>
        <v/>
      </c>
    </row>
    <row r="9" spans="1:90" s="2" customFormat="1" ht="15.75" x14ac:dyDescent="0.4">
      <c r="A9" s="3" t="s">
        <v>3</v>
      </c>
      <c r="B9" s="12" t="str">
        <f ca="1">IFERROR(B72/B73,"")</f>
        <v/>
      </c>
      <c r="C9" s="12"/>
      <c r="D9" s="12"/>
      <c r="E9" s="12" t="str">
        <f ca="1">IFERROR(E72/E73,"")</f>
        <v/>
      </c>
      <c r="F9" s="12"/>
      <c r="G9" s="12"/>
      <c r="H9" s="12" t="str">
        <f ca="1">IFERROR(H72/H73,"")</f>
        <v/>
      </c>
      <c r="I9" s="12"/>
      <c r="J9" s="12"/>
      <c r="K9" s="12" t="str">
        <f ca="1">IFERROR(K72/K73,"")</f>
        <v/>
      </c>
      <c r="L9" s="12"/>
      <c r="M9" s="12"/>
      <c r="N9" s="12" t="str">
        <f ca="1">IFERROR(N72/N73,"")</f>
        <v/>
      </c>
      <c r="O9" s="12"/>
      <c r="P9" s="12"/>
      <c r="Q9" s="12" t="str">
        <f ca="1">IFERROR(Q72/Q73,"")</f>
        <v/>
      </c>
      <c r="R9" s="12"/>
      <c r="S9" s="12"/>
      <c r="T9" s="12" t="str">
        <f ca="1">IFERROR(T72/T73,"")</f>
        <v/>
      </c>
      <c r="U9" s="12"/>
      <c r="V9" s="12"/>
      <c r="W9" s="12" t="str">
        <f ca="1">IFERROR(W72/W73,"")</f>
        <v/>
      </c>
      <c r="X9" s="12"/>
      <c r="Y9" s="12"/>
      <c r="Z9" s="12" t="str">
        <f ca="1">IFERROR(Z72/Z73,"")</f>
        <v/>
      </c>
      <c r="AA9" s="12"/>
      <c r="AB9" s="12"/>
      <c r="AC9" s="12" t="str">
        <f ca="1">IFERROR(AC72/AC73,"")</f>
        <v/>
      </c>
      <c r="AD9" s="12"/>
      <c r="AE9" s="12"/>
      <c r="AF9" s="12" t="str">
        <f ca="1">IFERROR(AF72/AF73,"")</f>
        <v/>
      </c>
      <c r="AG9" s="12"/>
      <c r="AH9" s="12"/>
      <c r="AI9" s="12" t="str">
        <f ca="1">IFERROR(AI72/AI73,"")</f>
        <v/>
      </c>
      <c r="AJ9" s="12"/>
      <c r="AK9" s="12"/>
      <c r="AL9" s="12" t="str">
        <f ca="1">IFERROR(AL72/AL73,"")</f>
        <v/>
      </c>
    </row>
    <row r="10" spans="1:90" s="2" customFormat="1" ht="15.75" x14ac:dyDescent="0.4">
      <c r="A10" s="102" t="s">
        <v>62</v>
      </c>
      <c r="B10" s="104">
        <f ca="1">IFERROR(B71/(B71+B73),"")</f>
        <v>1</v>
      </c>
      <c r="C10" s="103"/>
      <c r="D10" s="103"/>
      <c r="E10" s="104">
        <f ca="1">IFERROR(E71/(E71+E73),"")</f>
        <v>1</v>
      </c>
      <c r="F10" s="103"/>
      <c r="G10" s="103"/>
      <c r="H10" s="104" t="str">
        <f ca="1">IFERROR(H71/(H71+H73),"")</f>
        <v/>
      </c>
      <c r="I10" s="103"/>
      <c r="J10" s="103"/>
      <c r="K10" s="104" t="str">
        <f ca="1">IFERROR(K71/(K71+K73),"")</f>
        <v/>
      </c>
      <c r="L10" s="103"/>
      <c r="M10" s="103"/>
      <c r="N10" s="104" t="str">
        <f ca="1">IFERROR(N71/(N71+N73),"")</f>
        <v/>
      </c>
      <c r="O10" s="103"/>
      <c r="P10" s="103"/>
      <c r="Q10" s="104" t="str">
        <f ca="1">IFERROR(Q71/(Q71+Q73),"")</f>
        <v/>
      </c>
      <c r="R10" s="103"/>
      <c r="S10" s="103"/>
      <c r="T10" s="104" t="str">
        <f ca="1">IFERROR(T71/(T71+T73),"")</f>
        <v/>
      </c>
      <c r="U10" s="103"/>
      <c r="V10" s="103"/>
      <c r="W10" s="104" t="str">
        <f ca="1">IFERROR(W71/(W71+W73),"")</f>
        <v/>
      </c>
      <c r="X10" s="103"/>
      <c r="Y10" s="103"/>
      <c r="Z10" s="104" t="str">
        <f ca="1">IFERROR(Z71/(Z71+Z73),"")</f>
        <v/>
      </c>
      <c r="AA10" s="103"/>
      <c r="AB10" s="103"/>
      <c r="AC10" s="104" t="str">
        <f ca="1">IFERROR(AC71/(AC71+AC73),"")</f>
        <v/>
      </c>
      <c r="AD10" s="103"/>
      <c r="AE10" s="103"/>
      <c r="AF10" s="104" t="str">
        <f ca="1">IFERROR(AF71/(AF71+AF73),"")</f>
        <v/>
      </c>
      <c r="AG10" s="103"/>
      <c r="AH10" s="103"/>
      <c r="AI10" s="104" t="str">
        <f ca="1">IFERROR(AI71/(AI71+AI73),"")</f>
        <v/>
      </c>
      <c r="AJ10" s="103"/>
      <c r="AK10" s="103"/>
      <c r="AL10" s="104" t="str">
        <f ca="1">IFERROR(AL71/(AL71+AL73),"")</f>
        <v/>
      </c>
    </row>
    <row r="11" spans="1:90" s="2" customFormat="1" ht="16.5" thickBot="1" x14ac:dyDescent="0.45">
      <c r="A11" s="94" t="s">
        <v>63</v>
      </c>
      <c r="B11" s="105" t="str">
        <f ca="1">IFERROR(IF(B8*B10+B9*(1-B10)&lt;0,100%,0%),"")</f>
        <v/>
      </c>
      <c r="C11" s="95"/>
      <c r="D11" s="96"/>
      <c r="E11" s="105" t="str">
        <f ca="1">IFERROR(IF(E8*E10+E9*(1-E10)&lt;0,100%,0%),"")</f>
        <v/>
      </c>
      <c r="F11" s="95"/>
      <c r="G11" s="96"/>
      <c r="H11" s="105" t="str">
        <f ca="1">IFERROR(IF(H8*H10+H9*(1-H10)&lt;0,100%,0%),"")</f>
        <v/>
      </c>
      <c r="I11" s="95"/>
      <c r="J11" s="96"/>
      <c r="K11" s="105" t="str">
        <f ca="1">IFERROR(IF(K8*K10+K9*(1-K10)&lt;0,100%,0%),"")</f>
        <v/>
      </c>
      <c r="L11" s="95"/>
      <c r="M11" s="96"/>
      <c r="N11" s="105" t="str">
        <f ca="1">IFERROR(IF(N8*N10+N9*(1-N10)&lt;0,100%,0%),"")</f>
        <v/>
      </c>
      <c r="O11" s="95"/>
      <c r="P11" s="96"/>
      <c r="Q11" s="105" t="str">
        <f ca="1">IFERROR(IF(Q8*Q10+Q9*(1-Q10)&lt;0,100%,0%),"")</f>
        <v/>
      </c>
      <c r="R11" s="96"/>
      <c r="S11" s="96"/>
      <c r="T11" s="105" t="str">
        <f ca="1">IFERROR(IF(T8*T10+T9*(1-T10)&lt;0,100%,0%),"")</f>
        <v/>
      </c>
      <c r="U11" s="96"/>
      <c r="V11" s="96"/>
      <c r="W11" s="105" t="str">
        <f ca="1">IFERROR(IF(W8*W10+W9*(1-W10)&lt;0,100%,0%),"")</f>
        <v/>
      </c>
      <c r="X11" s="95"/>
      <c r="Y11" s="96"/>
      <c r="Z11" s="105" t="str">
        <f ca="1">IFERROR(IF(Z8*Z10+Z9*(1-Z10)&lt;0,100%,0%),"")</f>
        <v/>
      </c>
      <c r="AA11" s="95"/>
      <c r="AB11" s="96"/>
      <c r="AC11" s="105" t="str">
        <f ca="1">IFERROR(IF(AC8*AC10+AC9*(1-AC10)&lt;0,100%,0%),"")</f>
        <v/>
      </c>
      <c r="AD11" s="95"/>
      <c r="AE11" s="96"/>
      <c r="AF11" s="105" t="str">
        <f ca="1">IFERROR(IF(AF8*AF10+AF9*(1-AF10)&lt;0,100%,0%),"")</f>
        <v/>
      </c>
      <c r="AG11" s="95"/>
      <c r="AH11" s="96"/>
      <c r="AI11" s="105" t="str">
        <f ca="1">IFERROR(IF(AI8*AI10+AI9*(1-AI10)&lt;0,100%,0%),"")</f>
        <v/>
      </c>
      <c r="AJ11" s="95"/>
      <c r="AK11" s="96"/>
      <c r="AL11" s="105" t="str">
        <f ca="1">IFERROR(IF(AL8*AL10+AL9*(1-AL10)&lt;0,100%,0%),"")</f>
        <v/>
      </c>
    </row>
    <row r="12" spans="1:90" ht="19.5" thickTop="1" x14ac:dyDescent="0.4">
      <c r="A12" s="97" t="s">
        <v>4</v>
      </c>
      <c r="B12" s="98">
        <f t="shared" ref="B12" ca="1" si="1">B13/SUM(B13:B14)</f>
        <v>1</v>
      </c>
      <c r="C12" s="99"/>
      <c r="D12" s="100"/>
      <c r="E12" s="101">
        <f ca="1">IFERROR(E13/SUM(E13:E14),"")</f>
        <v>1</v>
      </c>
      <c r="F12" s="99"/>
      <c r="G12" s="100"/>
      <c r="H12" s="101" t="str">
        <f ca="1">IFERROR(H13/SUM(H13:H14),"")</f>
        <v/>
      </c>
      <c r="I12" s="99"/>
      <c r="J12" s="100"/>
      <c r="K12" s="101" t="str">
        <f ca="1">IFERROR(K13/SUM(K13:K14),"")</f>
        <v/>
      </c>
      <c r="L12" s="99"/>
      <c r="M12" s="100"/>
      <c r="N12" s="101" t="str">
        <f ca="1">IFERROR(N13/SUM(N13:N14),"")</f>
        <v/>
      </c>
      <c r="O12" s="99"/>
      <c r="P12" s="100"/>
      <c r="Q12" s="101" t="str">
        <f ca="1">IFERROR(Q13/SUM(Q13:Q14),"")</f>
        <v/>
      </c>
      <c r="R12" s="100"/>
      <c r="S12" s="100"/>
      <c r="T12" s="101" t="str">
        <f ca="1">IFERROR(T13/SUM(T13:T14),"")</f>
        <v/>
      </c>
      <c r="U12" s="100"/>
      <c r="V12" s="100"/>
      <c r="W12" s="101" t="str">
        <f ca="1">IFERROR(W13/SUM(W13:W14),"")</f>
        <v/>
      </c>
      <c r="X12" s="99"/>
      <c r="Y12" s="100"/>
      <c r="Z12" s="101" t="str">
        <f ca="1">IFERROR(Z13/SUM(Z13:Z14),"")</f>
        <v/>
      </c>
      <c r="AA12" s="99"/>
      <c r="AB12" s="100"/>
      <c r="AC12" s="101" t="str">
        <f ca="1">IFERROR(AC13/SUM(AC13:AC14),"")</f>
        <v/>
      </c>
      <c r="AD12" s="99"/>
      <c r="AE12" s="100"/>
      <c r="AF12" s="101" t="str">
        <f ca="1">IFERROR(AF13/SUM(AF13:AF14),"")</f>
        <v/>
      </c>
      <c r="AG12" s="99"/>
      <c r="AH12" s="100"/>
      <c r="AI12" s="101" t="str">
        <f ca="1">IFERROR(AI13/SUM(AI13:AI14),"")</f>
        <v/>
      </c>
      <c r="AJ12" s="99"/>
      <c r="AK12" s="100"/>
      <c r="AL12" s="101" t="str">
        <f ca="1">IFERROR(AL13/SUM(AL13:AL14),"")</f>
        <v/>
      </c>
    </row>
    <row r="13" spans="1:90" s="2" customFormat="1" ht="15.75" x14ac:dyDescent="0.4">
      <c r="A13" s="3" t="s">
        <v>5</v>
      </c>
      <c r="B13" s="36">
        <f ca="1">SUM(E13:AL13)</f>
        <v>1</v>
      </c>
      <c r="C13" s="37"/>
      <c r="D13" s="38"/>
      <c r="E13" s="85">
        <f ca="1">E75</f>
        <v>1</v>
      </c>
      <c r="F13" s="37"/>
      <c r="G13" s="38"/>
      <c r="H13" s="39">
        <f t="shared" ref="H13:H14" ca="1" si="2">H75</f>
        <v>0</v>
      </c>
      <c r="I13" s="37"/>
      <c r="J13" s="38"/>
      <c r="K13" s="39">
        <f t="shared" ref="K13:K14" ca="1" si="3">K75</f>
        <v>0</v>
      </c>
      <c r="L13" s="37"/>
      <c r="M13" s="38"/>
      <c r="N13" s="39">
        <f t="shared" ref="N13:N14" ca="1" si="4">N75</f>
        <v>0</v>
      </c>
      <c r="O13" s="37"/>
      <c r="P13" s="38"/>
      <c r="Q13" s="39">
        <f t="shared" ref="Q13:Q14" ca="1" si="5">Q75</f>
        <v>0</v>
      </c>
      <c r="R13" s="38"/>
      <c r="S13" s="38"/>
      <c r="T13" s="39">
        <f t="shared" ref="T13:T14" ca="1" si="6">T75</f>
        <v>0</v>
      </c>
      <c r="U13" s="38"/>
      <c r="V13" s="38"/>
      <c r="W13" s="39">
        <f t="shared" ref="W13:W14" ca="1" si="7">W75</f>
        <v>0</v>
      </c>
      <c r="X13" s="37"/>
      <c r="Y13" s="38"/>
      <c r="Z13" s="39">
        <f t="shared" ref="Z13:Z14" ca="1" si="8">Z75</f>
        <v>0</v>
      </c>
      <c r="AA13" s="37"/>
      <c r="AB13" s="38"/>
      <c r="AC13" s="39">
        <f t="shared" ref="AC13:AC14" ca="1" si="9">AC75</f>
        <v>0</v>
      </c>
      <c r="AD13" s="37"/>
      <c r="AE13" s="38"/>
      <c r="AF13" s="39">
        <f t="shared" ref="AF13:AF14" ca="1" si="10">AF75</f>
        <v>0</v>
      </c>
      <c r="AG13" s="37"/>
      <c r="AH13" s="38"/>
      <c r="AI13" s="39">
        <f t="shared" ref="AI13:AI14" ca="1" si="11">AI75</f>
        <v>0</v>
      </c>
      <c r="AJ13" s="37"/>
      <c r="AK13" s="38"/>
      <c r="AL13" s="39">
        <f t="shared" ref="AL13:AL14" ca="1" si="12">AL75</f>
        <v>0</v>
      </c>
    </row>
    <row r="14" spans="1:90" s="2" customFormat="1" ht="16.5" thickBot="1" x14ac:dyDescent="0.45">
      <c r="A14" s="7" t="s">
        <v>6</v>
      </c>
      <c r="B14" s="40">
        <f ca="1">SUM(E14:AL14)</f>
        <v>0</v>
      </c>
      <c r="C14" s="41"/>
      <c r="D14" s="42"/>
      <c r="E14" s="43">
        <f ca="1">E76</f>
        <v>0</v>
      </c>
      <c r="F14" s="41"/>
      <c r="G14" s="42"/>
      <c r="H14" s="43">
        <f t="shared" ca="1" si="2"/>
        <v>0</v>
      </c>
      <c r="I14" s="41"/>
      <c r="J14" s="42"/>
      <c r="K14" s="43">
        <f t="shared" ca="1" si="3"/>
        <v>0</v>
      </c>
      <c r="L14" s="41"/>
      <c r="M14" s="42"/>
      <c r="N14" s="43">
        <f t="shared" ca="1" si="4"/>
        <v>0</v>
      </c>
      <c r="O14" s="41"/>
      <c r="P14" s="42"/>
      <c r="Q14" s="43">
        <f t="shared" ca="1" si="5"/>
        <v>0</v>
      </c>
      <c r="R14" s="42"/>
      <c r="S14" s="42"/>
      <c r="T14" s="43">
        <f t="shared" ca="1" si="6"/>
        <v>0</v>
      </c>
      <c r="U14" s="42"/>
      <c r="V14" s="42"/>
      <c r="W14" s="43">
        <f t="shared" ca="1" si="7"/>
        <v>0</v>
      </c>
      <c r="X14" s="41"/>
      <c r="Y14" s="42"/>
      <c r="Z14" s="43">
        <f t="shared" ca="1" si="8"/>
        <v>0</v>
      </c>
      <c r="AA14" s="41"/>
      <c r="AB14" s="42"/>
      <c r="AC14" s="43">
        <f t="shared" ca="1" si="9"/>
        <v>0</v>
      </c>
      <c r="AD14" s="41"/>
      <c r="AE14" s="42"/>
      <c r="AF14" s="43">
        <f t="shared" ca="1" si="10"/>
        <v>0</v>
      </c>
      <c r="AG14" s="41"/>
      <c r="AH14" s="42"/>
      <c r="AI14" s="43">
        <f t="shared" ca="1" si="11"/>
        <v>0</v>
      </c>
      <c r="AJ14" s="41"/>
      <c r="AK14" s="42"/>
      <c r="AL14" s="43">
        <f t="shared" ca="1" si="12"/>
        <v>0</v>
      </c>
    </row>
    <row r="15" spans="1:90" ht="19.5" thickTop="1" x14ac:dyDescent="0.4">
      <c r="A15" s="8" t="s">
        <v>7</v>
      </c>
      <c r="B15" s="68">
        <f ca="1">SUM(E15:AL15)</f>
        <v>2400000</v>
      </c>
      <c r="C15" s="69"/>
      <c r="D15" s="70"/>
      <c r="E15" s="71">
        <f t="shared" ref="E15:AI15" ca="1" si="13">SUM(E18:E48)</f>
        <v>2400000</v>
      </c>
      <c r="F15" s="69"/>
      <c r="G15" s="70"/>
      <c r="H15" s="71">
        <f t="shared" ca="1" si="13"/>
        <v>0</v>
      </c>
      <c r="I15" s="69"/>
      <c r="J15" s="70"/>
      <c r="K15" s="71">
        <f t="shared" ca="1" si="13"/>
        <v>0</v>
      </c>
      <c r="L15" s="69"/>
      <c r="M15" s="70"/>
      <c r="N15" s="71">
        <f t="shared" ca="1" si="13"/>
        <v>0</v>
      </c>
      <c r="O15" s="69"/>
      <c r="P15" s="70"/>
      <c r="Q15" s="71">
        <f t="shared" ca="1" si="13"/>
        <v>0</v>
      </c>
      <c r="R15" s="70"/>
      <c r="S15" s="70"/>
      <c r="T15" s="71">
        <f ca="1">SUM(T18:T48)</f>
        <v>0</v>
      </c>
      <c r="U15" s="70"/>
      <c r="V15" s="70"/>
      <c r="W15" s="71">
        <f t="shared" ca="1" si="13"/>
        <v>0</v>
      </c>
      <c r="X15" s="69"/>
      <c r="Y15" s="70"/>
      <c r="Z15" s="71">
        <f t="shared" ca="1" si="13"/>
        <v>0</v>
      </c>
      <c r="AA15" s="69"/>
      <c r="AB15" s="70"/>
      <c r="AC15" s="71">
        <f t="shared" ca="1" si="13"/>
        <v>0</v>
      </c>
      <c r="AD15" s="69"/>
      <c r="AE15" s="70"/>
      <c r="AF15" s="71">
        <f t="shared" ca="1" si="13"/>
        <v>0</v>
      </c>
      <c r="AG15" s="69"/>
      <c r="AH15" s="70"/>
      <c r="AI15" s="71">
        <f t="shared" ca="1" si="13"/>
        <v>0</v>
      </c>
      <c r="AJ15" s="69"/>
      <c r="AK15" s="70"/>
      <c r="AL15" s="70">
        <f t="shared" ref="AL15" ca="1" si="14">SUM(AL18:AL48)</f>
        <v>0</v>
      </c>
    </row>
    <row r="16" spans="1:90" s="2" customFormat="1" ht="15.75" x14ac:dyDescent="0.4">
      <c r="A16" s="4" t="s">
        <v>8</v>
      </c>
      <c r="B16" s="12">
        <f ca="1">B70</f>
        <v>2400000</v>
      </c>
      <c r="C16" s="13"/>
      <c r="D16" s="30"/>
      <c r="E16" s="28">
        <f ca="1">E70</f>
        <v>2400000</v>
      </c>
      <c r="F16" s="13"/>
      <c r="G16" s="30"/>
      <c r="H16" s="28">
        <f ca="1">H70</f>
        <v>0</v>
      </c>
      <c r="I16" s="13"/>
      <c r="J16" s="30"/>
      <c r="K16" s="28">
        <f ca="1">K70</f>
        <v>0</v>
      </c>
      <c r="L16" s="13"/>
      <c r="M16" s="30"/>
      <c r="N16" s="28">
        <f ca="1">N70</f>
        <v>0</v>
      </c>
      <c r="O16" s="13"/>
      <c r="P16" s="30"/>
      <c r="Q16" s="28">
        <f ca="1">Q70</f>
        <v>0</v>
      </c>
      <c r="R16" s="30"/>
      <c r="S16" s="30"/>
      <c r="T16" s="28">
        <f ca="1">T70</f>
        <v>0</v>
      </c>
      <c r="U16" s="30"/>
      <c r="V16" s="30"/>
      <c r="W16" s="28">
        <f ca="1">W70</f>
        <v>0</v>
      </c>
      <c r="X16" s="13"/>
      <c r="Y16" s="30"/>
      <c r="Z16" s="28">
        <f ca="1">Z70</f>
        <v>0</v>
      </c>
      <c r="AA16" s="13"/>
      <c r="AB16" s="30"/>
      <c r="AC16" s="28">
        <f ca="1">AC70</f>
        <v>0</v>
      </c>
      <c r="AD16" s="13"/>
      <c r="AE16" s="30"/>
      <c r="AF16" s="28">
        <f ca="1">AF70</f>
        <v>0</v>
      </c>
      <c r="AG16" s="13"/>
      <c r="AH16" s="30"/>
      <c r="AI16" s="28">
        <f ca="1">AI70</f>
        <v>0</v>
      </c>
      <c r="AJ16" s="13"/>
      <c r="AK16" s="30"/>
      <c r="AL16" s="28">
        <f ca="1">AL70</f>
        <v>0</v>
      </c>
      <c r="BN16" s="2">
        <f t="shared" ref="BN16:BY16" ca="1" si="15">MATCH(BN17,$A$1:$AL$1,)</f>
        <v>5</v>
      </c>
      <c r="BO16" s="2">
        <f t="shared" ca="1" si="15"/>
        <v>8</v>
      </c>
      <c r="BP16" s="2">
        <f t="shared" ca="1" si="15"/>
        <v>11</v>
      </c>
      <c r="BQ16" s="2">
        <f t="shared" ca="1" si="15"/>
        <v>14</v>
      </c>
      <c r="BR16" s="2">
        <f t="shared" ca="1" si="15"/>
        <v>17</v>
      </c>
      <c r="BS16" s="2">
        <f t="shared" ca="1" si="15"/>
        <v>20</v>
      </c>
      <c r="BT16" s="2">
        <f t="shared" ca="1" si="15"/>
        <v>23</v>
      </c>
      <c r="BU16" s="2">
        <f t="shared" ca="1" si="15"/>
        <v>26</v>
      </c>
      <c r="BV16" s="2">
        <f t="shared" ca="1" si="15"/>
        <v>29</v>
      </c>
      <c r="BW16" s="2">
        <f t="shared" ca="1" si="15"/>
        <v>32</v>
      </c>
      <c r="BX16" s="2">
        <f t="shared" ca="1" si="15"/>
        <v>35</v>
      </c>
      <c r="BY16" s="2">
        <f t="shared" ca="1" si="15"/>
        <v>38</v>
      </c>
      <c r="CA16" s="2">
        <f t="shared" ref="CA16:CL16" ca="1" si="16">MATCH(CA17,$A$1:$AL$1,)</f>
        <v>5</v>
      </c>
      <c r="CB16" s="2">
        <f t="shared" ca="1" si="16"/>
        <v>8</v>
      </c>
      <c r="CC16" s="2">
        <f t="shared" ca="1" si="16"/>
        <v>11</v>
      </c>
      <c r="CD16" s="2">
        <f t="shared" ca="1" si="16"/>
        <v>14</v>
      </c>
      <c r="CE16" s="2">
        <f t="shared" ca="1" si="16"/>
        <v>17</v>
      </c>
      <c r="CF16" s="2">
        <f t="shared" ca="1" si="16"/>
        <v>20</v>
      </c>
      <c r="CG16" s="2">
        <f t="shared" ca="1" si="16"/>
        <v>23</v>
      </c>
      <c r="CH16" s="2">
        <f t="shared" ca="1" si="16"/>
        <v>26</v>
      </c>
      <c r="CI16" s="2">
        <f t="shared" ca="1" si="16"/>
        <v>29</v>
      </c>
      <c r="CJ16" s="2">
        <f t="shared" ca="1" si="16"/>
        <v>32</v>
      </c>
      <c r="CK16" s="2">
        <f t="shared" ca="1" si="16"/>
        <v>35</v>
      </c>
      <c r="CL16" s="2">
        <f t="shared" ca="1" si="16"/>
        <v>38</v>
      </c>
    </row>
    <row r="17" spans="1:90" s="2" customFormat="1" ht="16.5" thickBot="1" x14ac:dyDescent="0.45">
      <c r="A17" s="10" t="s">
        <v>9</v>
      </c>
      <c r="B17" s="14">
        <f ca="1">B72</f>
        <v>0</v>
      </c>
      <c r="C17" s="15"/>
      <c r="D17" s="31"/>
      <c r="E17" s="29">
        <f ca="1">E72</f>
        <v>0</v>
      </c>
      <c r="F17" s="15"/>
      <c r="G17" s="31"/>
      <c r="H17" s="29">
        <f ca="1">H72</f>
        <v>0</v>
      </c>
      <c r="I17" s="15"/>
      <c r="J17" s="31"/>
      <c r="K17" s="29">
        <f ca="1">K72</f>
        <v>0</v>
      </c>
      <c r="L17" s="15"/>
      <c r="M17" s="31"/>
      <c r="N17" s="29">
        <f ca="1">N72</f>
        <v>0</v>
      </c>
      <c r="O17" s="15"/>
      <c r="P17" s="31"/>
      <c r="Q17" s="29">
        <f ca="1">Q72</f>
        <v>0</v>
      </c>
      <c r="R17" s="31"/>
      <c r="S17" s="31"/>
      <c r="T17" s="29">
        <f ca="1">T72</f>
        <v>0</v>
      </c>
      <c r="U17" s="31"/>
      <c r="V17" s="31"/>
      <c r="W17" s="29">
        <f ca="1">W72</f>
        <v>0</v>
      </c>
      <c r="X17" s="15"/>
      <c r="Y17" s="31"/>
      <c r="Z17" s="29">
        <f ca="1">Z72</f>
        <v>0</v>
      </c>
      <c r="AA17" s="15"/>
      <c r="AB17" s="31"/>
      <c r="AC17" s="29">
        <f ca="1">AC72</f>
        <v>0</v>
      </c>
      <c r="AD17" s="15"/>
      <c r="AE17" s="31"/>
      <c r="AF17" s="29">
        <f ca="1">AF72</f>
        <v>0</v>
      </c>
      <c r="AG17" s="15"/>
      <c r="AH17" s="31"/>
      <c r="AI17" s="29">
        <f ca="1">AI72</f>
        <v>0</v>
      </c>
      <c r="AJ17" s="15"/>
      <c r="AK17" s="31"/>
      <c r="AL17" s="29">
        <f ca="1">AL72</f>
        <v>0</v>
      </c>
      <c r="AN17" s="2">
        <v>1</v>
      </c>
      <c r="AO17" s="2">
        <v>2</v>
      </c>
      <c r="AP17" s="2">
        <v>3</v>
      </c>
      <c r="AQ17" s="2">
        <v>4</v>
      </c>
      <c r="AR17" s="2">
        <v>5</v>
      </c>
      <c r="AS17" s="2">
        <v>6</v>
      </c>
      <c r="AT17" s="2">
        <v>7</v>
      </c>
      <c r="AU17" s="2">
        <v>8</v>
      </c>
      <c r="AV17" s="2">
        <v>9</v>
      </c>
      <c r="AW17" s="2">
        <v>10</v>
      </c>
      <c r="AX17" s="2">
        <v>11</v>
      </c>
      <c r="AY17" s="2">
        <v>12</v>
      </c>
      <c r="BA17" s="2">
        <v>1</v>
      </c>
      <c r="BB17" s="2">
        <v>2</v>
      </c>
      <c r="BC17" s="2">
        <v>3</v>
      </c>
      <c r="BD17" s="2">
        <v>4</v>
      </c>
      <c r="BE17" s="2">
        <v>5</v>
      </c>
      <c r="BF17" s="2">
        <v>6</v>
      </c>
      <c r="BG17" s="2">
        <v>7</v>
      </c>
      <c r="BH17" s="2">
        <v>8</v>
      </c>
      <c r="BI17" s="2">
        <v>9</v>
      </c>
      <c r="BJ17" s="2">
        <v>10</v>
      </c>
      <c r="BK17" s="2">
        <v>11</v>
      </c>
      <c r="BL17" s="2">
        <v>12</v>
      </c>
      <c r="BN17" s="2">
        <v>1</v>
      </c>
      <c r="BO17" s="2">
        <v>2</v>
      </c>
      <c r="BP17" s="2">
        <v>3</v>
      </c>
      <c r="BQ17" s="2">
        <v>4</v>
      </c>
      <c r="BR17" s="2">
        <v>5</v>
      </c>
      <c r="BS17" s="2">
        <v>6</v>
      </c>
      <c r="BT17" s="2">
        <v>7</v>
      </c>
      <c r="BU17" s="2">
        <v>8</v>
      </c>
      <c r="BV17" s="2">
        <v>9</v>
      </c>
      <c r="BW17" s="2">
        <v>10</v>
      </c>
      <c r="BX17" s="2">
        <v>11</v>
      </c>
      <c r="BY17" s="2">
        <v>12</v>
      </c>
      <c r="CA17" s="2">
        <v>1</v>
      </c>
      <c r="CB17" s="2">
        <v>2</v>
      </c>
      <c r="CC17" s="2">
        <v>3</v>
      </c>
      <c r="CD17" s="2">
        <v>4</v>
      </c>
      <c r="CE17" s="2">
        <v>5</v>
      </c>
      <c r="CF17" s="2">
        <v>6</v>
      </c>
      <c r="CG17" s="2">
        <v>7</v>
      </c>
      <c r="CH17" s="2">
        <v>8</v>
      </c>
      <c r="CI17" s="2">
        <v>9</v>
      </c>
      <c r="CJ17" s="2">
        <v>10</v>
      </c>
      <c r="CK17" s="2">
        <v>11</v>
      </c>
      <c r="CL17" s="2">
        <v>12</v>
      </c>
    </row>
    <row r="18" spans="1:90" s="2" customFormat="1" ht="16.5" thickTop="1" x14ac:dyDescent="0.4">
      <c r="A18" s="11">
        <v>1</v>
      </c>
      <c r="B18" s="16">
        <f t="shared" ref="B18:B48" ca="1" si="17">SUM(E18:AL18)</f>
        <v>0</v>
      </c>
      <c r="C18" s="21"/>
      <c r="D18" s="25"/>
      <c r="E18" s="32" t="str">
        <f ca="1">IF(OR(MONTH(DATE($B$1,E$1,$A18))&lt;&gt;E$1,_xlfn.XLOOKUP(DATE($B$1,E$1,$A18),_syukujitsu[国民の祝日・休日月日],_syukujitsu[国民の祝日・休日名称],"XXX",0,1)&lt;&gt;"XXX",WEEKDAY(DATE($B$1,E$1,$A18),2)&gt;5,_xlfn.XLOOKUP(DATE($B$1,E$1,$A18),_休業日[休場日],_休業日[名称],"XXX",0,1)&lt;&gt;"XXX"),"",SUMIFS(_SBI[受渡金額/決済損益],_SBI[決済日],DATE(デイトレ集計2022!$B$1,デイトレ集計2022!E$1,デイトレ集計2022!$A18),_SBI[取引],"信用返済*"))</f>
        <v/>
      </c>
      <c r="F18" s="21"/>
      <c r="G18" s="25"/>
      <c r="H18" s="32">
        <f ca="1">IF(OR(MONTH(DATE($B$1,H$1,$A18))&lt;&gt;H$1,_xlfn.XLOOKUP(DATE($B$1,H$1,$A18),_syukujitsu[国民の祝日・休日月日],_syukujitsu[国民の祝日・休日名称],"XXX",0,1)&lt;&gt;"XXX",WEEKDAY(DATE($B$1,H$1,$A18),2)&gt;5,_xlfn.XLOOKUP(DATE($B$1,H$1,$A18),_休業日[休場日],_休業日[名称],"XXX",0,1)&lt;&gt;"XXX"),"",SUMIFS(_SBI[受渡金額/決済損益],_SBI[決済日],DATE(デイトレ集計2022!$B$1,デイトレ集計2022!H$1,デイトレ集計2022!$A18),_SBI[取引],"信用返済*"))</f>
        <v>0</v>
      </c>
      <c r="I18" s="21"/>
      <c r="J18" s="25"/>
      <c r="K18" s="32">
        <f ca="1">IF(OR(MONTH(DATE($B$1,K$1,$A18))&lt;&gt;K$1,_xlfn.XLOOKUP(DATE($B$1,K$1,$A18),_syukujitsu[国民の祝日・休日月日],_syukujitsu[国民の祝日・休日名称],"XXX",0,1)&lt;&gt;"XXX",WEEKDAY(DATE($B$1,K$1,$A18),2)&gt;5,_xlfn.XLOOKUP(DATE($B$1,K$1,$A18),_休業日[休場日],_休業日[名称],"XXX",0,1)&lt;&gt;"XXX"),"",SUMIFS(_SBI[受渡金額/決済損益],_SBI[決済日],DATE(デイトレ集計2022!$B$1,デイトレ集計2022!K$1,デイトレ集計2022!$A18),_SBI[取引],"信用返済*"))</f>
        <v>0</v>
      </c>
      <c r="L18" s="21"/>
      <c r="M18" s="25"/>
      <c r="N18" s="32">
        <f ca="1">IF(OR(MONTH(DATE($B$1,N$1,$A18))&lt;&gt;N$1,_xlfn.XLOOKUP(DATE($B$1,N$1,$A18),_syukujitsu[国民の祝日・休日月日],_syukujitsu[国民の祝日・休日名称],"XXX",0,1)&lt;&gt;"XXX",WEEKDAY(DATE($B$1,N$1,$A18),2)&gt;5,_xlfn.XLOOKUP(DATE($B$1,N$1,$A18),_休業日[休場日],_休業日[名称],"XXX",0,1)&lt;&gt;"XXX"),"",SUMIFS(_SBI[受渡金額/決済損益],_SBI[決済日],DATE(デイトレ集計2022!$B$1,デイトレ集計2022!N$1,デイトレ集計2022!$A18),_SBI[取引],"信用返済*"))</f>
        <v>0</v>
      </c>
      <c r="O18" s="21"/>
      <c r="P18" s="25"/>
      <c r="Q18" s="32" t="str">
        <f ca="1">IF(OR(MONTH(DATE($B$1,Q$1,$A18))&lt;&gt;Q$1,_xlfn.XLOOKUP(DATE($B$1,Q$1,$A18),_syukujitsu[国民の祝日・休日月日],_syukujitsu[国民の祝日・休日名称],"XXX",0,1)&lt;&gt;"XXX",WEEKDAY(DATE($B$1,Q$1,$A18),2)&gt;5,_xlfn.XLOOKUP(DATE($B$1,Q$1,$A18),_休業日[休場日],_休業日[名称],"XXX",0,1)&lt;&gt;"XXX"),"",SUMIFS(_SBI[受渡金額/決済損益],_SBI[決済日],DATE(デイトレ集計2022!$B$1,デイトレ集計2022!Q$1,デイトレ集計2022!$A18),_SBI[取引],"信用返済*"))</f>
        <v/>
      </c>
      <c r="R18" s="21"/>
      <c r="S18" s="25"/>
      <c r="T18" s="32">
        <f ca="1">IF(OR(MONTH(DATE($B$1,T$1,$A18))&lt;&gt;T$1,_xlfn.XLOOKUP(DATE($B$1,T$1,$A18),_syukujitsu[国民の祝日・休日月日],_syukujitsu[国民の祝日・休日名称],"XXX",0,1)&lt;&gt;"XXX",WEEKDAY(DATE($B$1,T$1,$A18),2)&gt;5,_xlfn.XLOOKUP(DATE($B$1,T$1,$A18),_休業日[休場日],_休業日[名称],"XXX",0,1)&lt;&gt;"XXX"),"",SUMIFS(_SBI[受渡金額/決済損益],_SBI[決済日],DATE(デイトレ集計2022!$B$1,デイトレ集計2022!T$1,デイトレ集計2022!$A18),_SBI[取引],"信用返済*"))</f>
        <v>0</v>
      </c>
      <c r="U18" s="21"/>
      <c r="V18" s="25"/>
      <c r="W18" s="32">
        <f ca="1">IF(OR(MONTH(DATE($B$1,W$1,$A18))&lt;&gt;W$1,_xlfn.XLOOKUP(DATE($B$1,W$1,$A18),_syukujitsu[国民の祝日・休日月日],_syukujitsu[国民の祝日・休日名称],"XXX",0,1)&lt;&gt;"XXX",WEEKDAY(DATE($B$1,W$1,$A18),2)&gt;5,_xlfn.XLOOKUP(DATE($B$1,W$1,$A18),_休業日[休場日],_休業日[名称],"XXX",0,1)&lt;&gt;"XXX"),"",SUMIFS(_SBI[受渡金額/決済損益],_SBI[決済日],DATE(デイトレ集計2022!$B$1,デイトレ集計2022!W$1,デイトレ集計2022!$A18),_SBI[取引],"信用返済*"))</f>
        <v>0</v>
      </c>
      <c r="X18" s="21"/>
      <c r="Y18" s="25"/>
      <c r="Z18" s="32">
        <f ca="1">IF(OR(MONTH(DATE($B$1,Z$1,$A18))&lt;&gt;Z$1,_xlfn.XLOOKUP(DATE($B$1,Z$1,$A18),_syukujitsu[国民の祝日・休日月日],_syukujitsu[国民の祝日・休日名称],"XXX",0,1)&lt;&gt;"XXX",WEEKDAY(DATE($B$1,Z$1,$A18),2)&gt;5,_xlfn.XLOOKUP(DATE($B$1,Z$1,$A18),_休業日[休場日],_休業日[名称],"XXX",0,1)&lt;&gt;"XXX"),"",SUMIFS(_SBI[受渡金額/決済損益],_SBI[決済日],DATE(デイトレ集計2022!$B$1,デイトレ集計2022!Z$1,デイトレ集計2022!$A18),_SBI[取引],"信用返済*"))</f>
        <v>0</v>
      </c>
      <c r="AA18" s="21"/>
      <c r="AB18" s="25"/>
      <c r="AC18" s="32">
        <f ca="1">IF(OR(MONTH(DATE($B$1,AC$1,$A18))&lt;&gt;AC$1,_xlfn.XLOOKUP(DATE($B$1,AC$1,$A18),_syukujitsu[国民の祝日・休日月日],_syukujitsu[国民の祝日・休日名称],"XXX",0,1)&lt;&gt;"XXX",WEEKDAY(DATE($B$1,AC$1,$A18),2)&gt;5,_xlfn.XLOOKUP(DATE($B$1,AC$1,$A18),_休業日[休場日],_休業日[名称],"XXX",0,1)&lt;&gt;"XXX"),"",SUMIFS(_SBI[受渡金額/決済損益],_SBI[決済日],DATE(デイトレ集計2022!$B$1,デイトレ集計2022!AC$1,デイトレ集計2022!$A18),_SBI[取引],"信用返済*"))</f>
        <v>0</v>
      </c>
      <c r="AD18" s="21"/>
      <c r="AE18" s="25"/>
      <c r="AF18" s="32" t="str">
        <f ca="1">IF(OR(MONTH(DATE($B$1,AF$1,$A18))&lt;&gt;AF$1,_xlfn.XLOOKUP(DATE($B$1,AF$1,$A18),_syukujitsu[国民の祝日・休日月日],_syukujitsu[国民の祝日・休日名称],"XXX",0,1)&lt;&gt;"XXX",WEEKDAY(DATE($B$1,AF$1,$A18),2)&gt;5,_xlfn.XLOOKUP(DATE($B$1,AF$1,$A18),_休業日[休場日],_休業日[名称],"XXX",0,1)&lt;&gt;"XXX"),"",SUMIFS(_SBI[受渡金額/決済損益],_SBI[決済日],DATE(デイトレ集計2022!$B$1,デイトレ集計2022!AF$1,デイトレ集計2022!$A18),_SBI[取引],"信用返済*"))</f>
        <v/>
      </c>
      <c r="AG18" s="21"/>
      <c r="AH18" s="25"/>
      <c r="AI18" s="32">
        <f ca="1">IF(OR(MONTH(DATE($B$1,AI$1,$A18))&lt;&gt;AI$1,_xlfn.XLOOKUP(DATE($B$1,AI$1,$A18),_syukujitsu[国民の祝日・休日月日],_syukujitsu[国民の祝日・休日名称],"XXX",0,1)&lt;&gt;"XXX",WEEKDAY(DATE($B$1,AI$1,$A18),2)&gt;5,_xlfn.XLOOKUP(DATE($B$1,AI$1,$A18),_休業日[休場日],_休業日[名称],"XXX",0,1)&lt;&gt;"XXX"),"",SUMIFS(_SBI[受渡金額/決済損益],_SBI[決済日],DATE(デイトレ集計2022!$B$1,デイトレ集計2022!AI$1,デイトレ集計2022!$A18),_SBI[取引],"信用返済*"))</f>
        <v>0</v>
      </c>
      <c r="AJ18" s="21"/>
      <c r="AK18" s="25"/>
      <c r="AL18" s="25">
        <f ca="1">IF(OR(MONTH(DATE($B$1,AL$1,$A18))&lt;&gt;AL$1,_xlfn.XLOOKUP(DATE($B$1,AL$1,$A18),_syukujitsu[国民の祝日・休日月日],_syukujitsu[国民の祝日・休日名称],"XXX",0,1)&lt;&gt;"XXX",WEEKDAY(DATE($B$1,AL$1,$A18),2)&gt;5,_xlfn.XLOOKUP(DATE($B$1,AL$1,$A18),_休業日[休場日],_休業日[名称],"XXX",0,1)&lt;&gt;"XXX"),"",SUMIFS(_SBI[受渡金額/決済損益],_SBI[決済日],DATE(デイトレ集計2022!$B$1,デイトレ集計2022!AL$1,デイトレ集計2022!$A18),_SBI[取引],"信用返済*"))</f>
        <v>0</v>
      </c>
      <c r="AN18" s="22">
        <f ca="1">IF(E18="",0,E18)</f>
        <v>0</v>
      </c>
      <c r="AO18" s="22">
        <f ca="1">IF(H18="",0,H18)+AN48</f>
        <v>2400000</v>
      </c>
      <c r="AP18" s="22">
        <f ca="1">IF(K18="",0,K18)+AO48</f>
        <v>2400000</v>
      </c>
      <c r="AQ18" s="22">
        <f ca="1">IF(N18="",0,N18)+AP48</f>
        <v>2400000</v>
      </c>
      <c r="AR18" s="22">
        <f ca="1">IF(Q18="",0,Q18)+AQ48</f>
        <v>2400000</v>
      </c>
      <c r="AS18" s="22">
        <f ca="1">IF(T18="",0,T18)+AR48</f>
        <v>2400000</v>
      </c>
      <c r="AT18" s="22">
        <f ca="1">IF(W18="",0,W18)+AS48</f>
        <v>2400000</v>
      </c>
      <c r="AU18" s="22">
        <f ca="1">IF(Z18="",0,Z18)+AT48</f>
        <v>2400000</v>
      </c>
      <c r="AV18" s="22">
        <f ca="1">IF(AC18="",0,AC18)+AU48</f>
        <v>2400000</v>
      </c>
      <c r="AW18" s="22">
        <f ca="1">IF(AF18="",0,AF18)+AV48</f>
        <v>2400000</v>
      </c>
      <c r="AX18" s="22">
        <f ca="1">IF(AI18="",0,AI18)+AW48</f>
        <v>2400000</v>
      </c>
      <c r="AY18" s="22">
        <f t="shared" ref="AY18" ca="1" si="18">IF(AL18="",0,AL18)+AX48</f>
        <v>2400000</v>
      </c>
      <c r="BA18" s="22">
        <f ca="1">IF(E18="",0,E18)</f>
        <v>0</v>
      </c>
      <c r="BB18" s="22">
        <f ca="1">IF(H18="",0,H18)</f>
        <v>0</v>
      </c>
      <c r="BC18" s="22">
        <f ca="1">IF(K18="",0,K18)</f>
        <v>0</v>
      </c>
      <c r="BD18" s="22">
        <f ca="1">IF(N18="",0,N18)</f>
        <v>0</v>
      </c>
      <c r="BE18" s="22">
        <f ca="1">IF(Q18="",0,Q18)</f>
        <v>0</v>
      </c>
      <c r="BF18" s="22">
        <f ca="1">IF(T18="",0,T18)</f>
        <v>0</v>
      </c>
      <c r="BG18" s="22">
        <f ca="1">IF(W18="",0,W18)</f>
        <v>0</v>
      </c>
      <c r="BH18" s="22">
        <f ca="1">IF(Z18="",0,Z18)</f>
        <v>0</v>
      </c>
      <c r="BI18" s="22">
        <f ca="1">IF(AC18="",0,AC18)</f>
        <v>0</v>
      </c>
      <c r="BJ18" s="22">
        <f ca="1">IF(AF18="",0,AF18)</f>
        <v>0</v>
      </c>
      <c r="BK18" s="22">
        <f ca="1">IF(AI18="",0,AI18)</f>
        <v>0</v>
      </c>
      <c r="BL18" s="22">
        <f t="shared" ref="BL18" ca="1" si="19">IF(AL18="",0,AL18)</f>
        <v>0</v>
      </c>
      <c r="BN18" s="22" t="str" cm="1">
        <f t="array" aca="1" ref="BN18" ca="1">IF(INDEX($A$1:$AL$48,ROW(),BN$16)&gt;0,INDEX($A$1:$AL$48,ROW(),BN$16),"")</f>
        <v/>
      </c>
      <c r="BO18" s="22" t="str" cm="1">
        <f t="array" aca="1" ref="BO18" ca="1">IF(INDEX($A$1:$AL$48,ROW(),BO$16)&gt;0,INDEX($A$1:$AL$48,ROW(),BO$16),"")</f>
        <v/>
      </c>
      <c r="BP18" s="22" t="str" cm="1">
        <f t="array" aca="1" ref="BP18" ca="1">IF(INDEX($A$1:$AL$48,ROW(),BP$16)&gt;0,INDEX($A$1:$AL$48,ROW(),BP$16),"")</f>
        <v/>
      </c>
      <c r="BQ18" s="22" t="str" cm="1">
        <f t="array" aca="1" ref="BQ18" ca="1">IF(INDEX($A$1:$AL$48,ROW(),BQ$16)&gt;0,INDEX($A$1:$AL$48,ROW(),BQ$16),"")</f>
        <v/>
      </c>
      <c r="BR18" s="22" t="str" cm="1">
        <f t="array" aca="1" ref="BR18" ca="1">IF(INDEX($A$1:$AL$48,ROW(),BR$16)&gt;0,INDEX($A$1:$AL$48,ROW(),BR$16),"")</f>
        <v/>
      </c>
      <c r="BS18" s="22" t="str" cm="1">
        <f t="array" aca="1" ref="BS18" ca="1">IF(INDEX($A$1:$AL$48,ROW(),BS$16)&gt;0,INDEX($A$1:$AL$48,ROW(),BS$16),"")</f>
        <v/>
      </c>
      <c r="BT18" s="22" t="str" cm="1">
        <f t="array" aca="1" ref="BT18" ca="1">IF(INDEX($A$1:$AL$48,ROW(),BT$16)&gt;0,INDEX($A$1:$AL$48,ROW(),BT$16),"")</f>
        <v/>
      </c>
      <c r="BU18" s="22" t="str" cm="1">
        <f t="array" aca="1" ref="BU18" ca="1">IF(INDEX($A$1:$AL$48,ROW(),BU$16)&gt;0,INDEX($A$1:$AL$48,ROW(),BU$16),"")</f>
        <v/>
      </c>
      <c r="BV18" s="22" t="str" cm="1">
        <f t="array" aca="1" ref="BV18" ca="1">IF(INDEX($A$1:$AL$48,ROW(),BV$16)&gt;0,INDEX($A$1:$AL$48,ROW(),BV$16),"")</f>
        <v/>
      </c>
      <c r="BW18" s="22" t="str" cm="1">
        <f t="array" aca="1" ref="BW18" ca="1">IF(INDEX($A$1:$AL$48,ROW(),BW$16)&gt;0,INDEX($A$1:$AL$48,ROW(),BW$16),"")</f>
        <v/>
      </c>
      <c r="BX18" s="22" t="str" cm="1">
        <f t="array" aca="1" ref="BX18" ca="1">IF(INDEX($A$1:$AL$48,ROW(),BX$16)&gt;0,INDEX($A$1:$AL$48,ROW(),BX$16),"")</f>
        <v/>
      </c>
      <c r="BY18" s="22" t="str" cm="1">
        <f t="array" aca="1" ref="BY18" ca="1">IF(INDEX($A$1:$AL$48,ROW(),BY$16)&gt;0,INDEX($A$1:$AL$48,ROW(),BY$16),"")</f>
        <v/>
      </c>
      <c r="CA18" s="22" t="str" cm="1">
        <f t="array" aca="1" ref="CA18" ca="1">IF(INDEX($A$1:$AL$48,ROW(),CA$16)&lt;0,INDEX($A$1:$AL$48,ROW(),CA$16),"")</f>
        <v/>
      </c>
      <c r="CB18" s="22" t="str" cm="1">
        <f t="array" aca="1" ref="CB18" ca="1">IF(INDEX($A$1:$AL$48,ROW(),CB$16)&lt;0,INDEX($A$1:$AL$48,ROW(),CB$16),"")</f>
        <v/>
      </c>
      <c r="CC18" s="22" t="str" cm="1">
        <f t="array" aca="1" ref="CC18" ca="1">IF(INDEX($A$1:$AL$48,ROW(),CC$16)&lt;0,INDEX($A$1:$AL$48,ROW(),CC$16),"")</f>
        <v/>
      </c>
      <c r="CD18" s="22" t="str" cm="1">
        <f t="array" aca="1" ref="CD18" ca="1">IF(INDEX($A$1:$AL$48,ROW(),CD$16)&lt;0,INDEX($A$1:$AL$48,ROW(),CD$16),"")</f>
        <v/>
      </c>
      <c r="CE18" s="22" t="str" cm="1">
        <f t="array" aca="1" ref="CE18" ca="1">IF(INDEX($A$1:$AL$48,ROW(),CE$16)&lt;0,INDEX($A$1:$AL$48,ROW(),CE$16),"")</f>
        <v/>
      </c>
      <c r="CF18" s="22" t="str" cm="1">
        <f t="array" aca="1" ref="CF18" ca="1">IF(INDEX($A$1:$AL$48,ROW(),CF$16)&lt;0,INDEX($A$1:$AL$48,ROW(),CF$16),"")</f>
        <v/>
      </c>
      <c r="CG18" s="22" t="str" cm="1">
        <f t="array" aca="1" ref="CG18" ca="1">IF(INDEX($A$1:$AL$48,ROW(),CG$16)&lt;0,INDEX($A$1:$AL$48,ROW(),CG$16),"")</f>
        <v/>
      </c>
      <c r="CH18" s="22" t="str" cm="1">
        <f t="array" aca="1" ref="CH18" ca="1">IF(INDEX($A$1:$AL$48,ROW(),CH$16)&lt;0,INDEX($A$1:$AL$48,ROW(),CH$16),"")</f>
        <v/>
      </c>
      <c r="CI18" s="22" t="str" cm="1">
        <f t="array" aca="1" ref="CI18" ca="1">IF(INDEX($A$1:$AL$48,ROW(),CI$16)&lt;0,INDEX($A$1:$AL$48,ROW(),CI$16),"")</f>
        <v/>
      </c>
      <c r="CJ18" s="22" t="str" cm="1">
        <f t="array" aca="1" ref="CJ18" ca="1">IF(INDEX($A$1:$AL$48,ROW(),CJ$16)&lt;0,INDEX($A$1:$AL$48,ROW(),CJ$16),"")</f>
        <v/>
      </c>
      <c r="CK18" s="22" t="str" cm="1">
        <f t="array" aca="1" ref="CK18" ca="1">IF(INDEX($A$1:$AL$48,ROW(),CK$16)&lt;0,INDEX($A$1:$AL$48,ROW(),CK$16),"")</f>
        <v/>
      </c>
      <c r="CL18" s="22" t="str" cm="1">
        <f t="array" aca="1" ref="CL18" ca="1">IF(INDEX($A$1:$AL$48,ROW(),CL$16)&lt;0,INDEX($A$1:$AL$48,ROW(),CL$16),"")</f>
        <v/>
      </c>
    </row>
    <row r="19" spans="1:90" s="2" customFormat="1" ht="15.75" x14ac:dyDescent="0.4">
      <c r="A19" s="5">
        <v>2</v>
      </c>
      <c r="B19" s="17">
        <f t="shared" ca="1" si="17"/>
        <v>0</v>
      </c>
      <c r="C19" s="18"/>
      <c r="D19" s="26"/>
      <c r="E19" s="23" t="str">
        <f ca="1">IF(OR(MONTH(DATE($B$1,E$1,$A19))&lt;&gt;E$1,_xlfn.XLOOKUP(DATE($B$1,E$1,$A19),_syukujitsu[国民の祝日・休日月日],_syukujitsu[国民の祝日・休日名称],"XXX",0,1)&lt;&gt;"XXX",WEEKDAY(DATE($B$1,E$1,$A19),2)&gt;5,_xlfn.XLOOKUP(DATE($B$1,E$1,$A19),_休業日[休場日],_休業日[名称],"XXX",0,1)&lt;&gt;"XXX"),"",SUMIFS(_SBI[受渡金額/決済損益],_SBI[決済日],DATE(デイトレ集計2022!$B$1,デイトレ集計2022!E$1,デイトレ集計2022!$A19),_SBI[取引],"信用返済*"))</f>
        <v/>
      </c>
      <c r="F19" s="18"/>
      <c r="G19" s="26"/>
      <c r="H19" s="23">
        <f ca="1">IF(OR(MONTH(DATE($B$1,H$1,$A19))&lt;&gt;H$1,_xlfn.XLOOKUP(DATE($B$1,H$1,$A19),_syukujitsu[国民の祝日・休日月日],_syukujitsu[国民の祝日・休日名称],"XXX",0,1)&lt;&gt;"XXX",WEEKDAY(DATE($B$1,H$1,$A19),2)&gt;5,_xlfn.XLOOKUP(DATE($B$1,H$1,$A19),_休業日[休場日],_休業日[名称],"XXX",0,1)&lt;&gt;"XXX"),"",SUMIFS(_SBI[受渡金額/決済損益],_SBI[決済日],DATE(デイトレ集計2022!$B$1,デイトレ集計2022!H$1,デイトレ集計2022!$A19),_SBI[取引],"信用返済*"))</f>
        <v>0</v>
      </c>
      <c r="I19" s="18"/>
      <c r="J19" s="26"/>
      <c r="K19" s="23">
        <f ca="1">IF(OR(MONTH(DATE($B$1,K$1,$A19))&lt;&gt;K$1,_xlfn.XLOOKUP(DATE($B$1,K$1,$A19),_syukujitsu[国民の祝日・休日月日],_syukujitsu[国民の祝日・休日名称],"XXX",0,1)&lt;&gt;"XXX",WEEKDAY(DATE($B$1,K$1,$A19),2)&gt;5,_xlfn.XLOOKUP(DATE($B$1,K$1,$A19),_休業日[休場日],_休業日[名称],"XXX",0,1)&lt;&gt;"XXX"),"",SUMIFS(_SBI[受渡金額/決済損益],_SBI[決済日],DATE(デイトレ集計2022!$B$1,デイトレ集計2022!K$1,デイトレ集計2022!$A19),_SBI[取引],"信用返済*"))</f>
        <v>0</v>
      </c>
      <c r="L19" s="18"/>
      <c r="M19" s="26"/>
      <c r="N19" s="23" t="str">
        <f ca="1">IF(OR(MONTH(DATE($B$1,N$1,$A19))&lt;&gt;N$1,_xlfn.XLOOKUP(DATE($B$1,N$1,$A19),_syukujitsu[国民の祝日・休日月日],_syukujitsu[国民の祝日・休日名称],"XXX",0,1)&lt;&gt;"XXX",WEEKDAY(DATE($B$1,N$1,$A19),2)&gt;5,_xlfn.XLOOKUP(DATE($B$1,N$1,$A19),_休業日[休場日],_休業日[名称],"XXX",0,1)&lt;&gt;"XXX"),"",SUMIFS(_SBI[受渡金額/決済損益],_SBI[決済日],DATE(デイトレ集計2022!$B$1,デイトレ集計2022!N$1,デイトレ集計2022!$A19),_SBI[取引],"信用返済*"))</f>
        <v/>
      </c>
      <c r="O19" s="18"/>
      <c r="P19" s="26"/>
      <c r="Q19" s="23">
        <f ca="1">IF(OR(MONTH(DATE($B$1,Q$1,$A19))&lt;&gt;Q$1,_xlfn.XLOOKUP(DATE($B$1,Q$1,$A19),_syukujitsu[国民の祝日・休日月日],_syukujitsu[国民の祝日・休日名称],"XXX",0,1)&lt;&gt;"XXX",WEEKDAY(DATE($B$1,Q$1,$A19),2)&gt;5,_xlfn.XLOOKUP(DATE($B$1,Q$1,$A19),_休業日[休場日],_休業日[名称],"XXX",0,1)&lt;&gt;"XXX"),"",SUMIFS(_SBI[受渡金額/決済損益],_SBI[決済日],DATE(デイトレ集計2022!$B$1,デイトレ集計2022!Q$1,デイトレ集計2022!$A19),_SBI[取引],"信用返済*"))</f>
        <v>0</v>
      </c>
      <c r="R19" s="18"/>
      <c r="S19" s="26"/>
      <c r="T19" s="23">
        <f ca="1">IF(OR(MONTH(DATE($B$1,T$1,$A19))&lt;&gt;T$1,_xlfn.XLOOKUP(DATE($B$1,T$1,$A19),_syukujitsu[国民の祝日・休日月日],_syukujitsu[国民の祝日・休日名称],"XXX",0,1)&lt;&gt;"XXX",WEEKDAY(DATE($B$1,T$1,$A19),2)&gt;5,_xlfn.XLOOKUP(DATE($B$1,T$1,$A19),_休業日[休場日],_休業日[名称],"XXX",0,1)&lt;&gt;"XXX"),"",SUMIFS(_SBI[受渡金額/決済損益],_SBI[決済日],DATE(デイトレ集計2022!$B$1,デイトレ集計2022!T$1,デイトレ集計2022!$A19),_SBI[取引],"信用返済*"))</f>
        <v>0</v>
      </c>
      <c r="U19" s="18"/>
      <c r="V19" s="26"/>
      <c r="W19" s="23" t="str">
        <f ca="1">IF(OR(MONTH(DATE($B$1,W$1,$A19))&lt;&gt;W$1,_xlfn.XLOOKUP(DATE($B$1,W$1,$A19),_syukujitsu[国民の祝日・休日月日],_syukujitsu[国民の祝日・休日名称],"XXX",0,1)&lt;&gt;"XXX",WEEKDAY(DATE($B$1,W$1,$A19),2)&gt;5,_xlfn.XLOOKUP(DATE($B$1,W$1,$A19),_休業日[休場日],_休業日[名称],"XXX",0,1)&lt;&gt;"XXX"),"",SUMIFS(_SBI[受渡金額/決済損益],_SBI[決済日],DATE(デイトレ集計2022!$B$1,デイトレ集計2022!W$1,デイトレ集計2022!$A19),_SBI[取引],"信用返済*"))</f>
        <v/>
      </c>
      <c r="X19" s="18"/>
      <c r="Y19" s="26"/>
      <c r="Z19" s="23">
        <f ca="1">IF(OR(MONTH(DATE($B$1,Z$1,$A19))&lt;&gt;Z$1,_xlfn.XLOOKUP(DATE($B$1,Z$1,$A19),_syukujitsu[国民の祝日・休日月日],_syukujitsu[国民の祝日・休日名称],"XXX",0,1)&lt;&gt;"XXX",WEEKDAY(DATE($B$1,Z$1,$A19),2)&gt;5,_xlfn.XLOOKUP(DATE($B$1,Z$1,$A19),_休業日[休場日],_休業日[名称],"XXX",0,1)&lt;&gt;"XXX"),"",SUMIFS(_SBI[受渡金額/決済損益],_SBI[決済日],DATE(デイトレ集計2022!$B$1,デイトレ集計2022!Z$1,デイトレ集計2022!$A19),_SBI[取引],"信用返済*"))</f>
        <v>0</v>
      </c>
      <c r="AA19" s="18"/>
      <c r="AB19" s="26"/>
      <c r="AC19" s="23">
        <f ca="1">IF(OR(MONTH(DATE($B$1,AC$1,$A19))&lt;&gt;AC$1,_xlfn.XLOOKUP(DATE($B$1,AC$1,$A19),_syukujitsu[国民の祝日・休日月日],_syukujitsu[国民の祝日・休日名称],"XXX",0,1)&lt;&gt;"XXX",WEEKDAY(DATE($B$1,AC$1,$A19),2)&gt;5,_xlfn.XLOOKUP(DATE($B$1,AC$1,$A19),_休業日[休場日],_休業日[名称],"XXX",0,1)&lt;&gt;"XXX"),"",SUMIFS(_SBI[受渡金額/決済損益],_SBI[決済日],DATE(デイトレ集計2022!$B$1,デイトレ集計2022!AC$1,デイトレ集計2022!$A19),_SBI[取引],"信用返済*"))</f>
        <v>0</v>
      </c>
      <c r="AD19" s="18"/>
      <c r="AE19" s="26"/>
      <c r="AF19" s="23" t="str">
        <f ca="1">IF(OR(MONTH(DATE($B$1,AF$1,$A19))&lt;&gt;AF$1,_xlfn.XLOOKUP(DATE($B$1,AF$1,$A19),_syukujitsu[国民の祝日・休日月日],_syukujitsu[国民の祝日・休日名称],"XXX",0,1)&lt;&gt;"XXX",WEEKDAY(DATE($B$1,AF$1,$A19),2)&gt;5,_xlfn.XLOOKUP(DATE($B$1,AF$1,$A19),_休業日[休場日],_休業日[名称],"XXX",0,1)&lt;&gt;"XXX"),"",SUMIFS(_SBI[受渡金額/決済損益],_SBI[決済日],DATE(デイトレ集計2022!$B$1,デイトレ集計2022!AF$1,デイトレ集計2022!$A19),_SBI[取引],"信用返済*"))</f>
        <v/>
      </c>
      <c r="AG19" s="18"/>
      <c r="AH19" s="26"/>
      <c r="AI19" s="23">
        <f ca="1">IF(OR(MONTH(DATE($B$1,AI$1,$A19))&lt;&gt;AI$1,_xlfn.XLOOKUP(DATE($B$1,AI$1,$A19),_syukujitsu[国民の祝日・休日月日],_syukujitsu[国民の祝日・休日名称],"XXX",0,1)&lt;&gt;"XXX",WEEKDAY(DATE($B$1,AI$1,$A19),2)&gt;5,_xlfn.XLOOKUP(DATE($B$1,AI$1,$A19),_休業日[休場日],_休業日[名称],"XXX",0,1)&lt;&gt;"XXX"),"",SUMIFS(_SBI[受渡金額/決済損益],_SBI[決済日],DATE(デイトレ集計2022!$B$1,デイトレ集計2022!AI$1,デイトレ集計2022!$A19),_SBI[取引],"信用返済*"))</f>
        <v>0</v>
      </c>
      <c r="AJ19" s="18"/>
      <c r="AK19" s="26"/>
      <c r="AL19" s="26">
        <f ca="1">IF(OR(MONTH(DATE($B$1,AL$1,$A19))&lt;&gt;AL$1,_xlfn.XLOOKUP(DATE($B$1,AL$1,$A19),_syukujitsu[国民の祝日・休日月日],_syukujitsu[国民の祝日・休日名称],"XXX",0,1)&lt;&gt;"XXX",WEEKDAY(DATE($B$1,AL$1,$A19),2)&gt;5,_xlfn.XLOOKUP(DATE($B$1,AL$1,$A19),_休業日[休場日],_休業日[名称],"XXX",0,1)&lt;&gt;"XXX"),"",SUMIFS(_SBI[受渡金額/決済損益],_SBI[決済日],DATE(デイトレ集計2022!$B$1,デイトレ集計2022!AL$1,デイトレ集計2022!$A19),_SBI[取引],"信用返済*"))</f>
        <v>0</v>
      </c>
      <c r="AN19" s="22">
        <f t="shared" ref="AN19:AN48" ca="1" si="20">AN18+IF(E19="",0,E19)</f>
        <v>0</v>
      </c>
      <c r="AO19" s="22">
        <f t="shared" ref="AO19:AO48" ca="1" si="21">AO18+IF(H19="",0,H19)</f>
        <v>2400000</v>
      </c>
      <c r="AP19" s="22">
        <f t="shared" ref="AP19:AP48" ca="1" si="22">AP18+IF(K19="",0,K19)</f>
        <v>2400000</v>
      </c>
      <c r="AQ19" s="22">
        <f t="shared" ref="AQ19:AQ48" ca="1" si="23">AQ18+IF(N19="",0,N19)</f>
        <v>2400000</v>
      </c>
      <c r="AR19" s="22">
        <f t="shared" ref="AR19:AR48" ca="1" si="24">AR18+IF(Q19="",0,Q19)</f>
        <v>2400000</v>
      </c>
      <c r="AS19" s="22">
        <f t="shared" ref="AS19:AS48" ca="1" si="25">AS18+IF(T19="",0,T19)</f>
        <v>2400000</v>
      </c>
      <c r="AT19" s="22">
        <f t="shared" ref="AT19:AT48" ca="1" si="26">AT18+IF(W19="",0,W19)</f>
        <v>2400000</v>
      </c>
      <c r="AU19" s="22">
        <f ca="1">AU18+IF(Z19="",0,Z19)</f>
        <v>2400000</v>
      </c>
      <c r="AV19" s="22">
        <f t="shared" ref="AV19:AV48" ca="1" si="27">AV18+IF(AC19="",0,AC19)</f>
        <v>2400000</v>
      </c>
      <c r="AW19" s="22">
        <f t="shared" ref="AW19:AW48" ca="1" si="28">AW18+IF(AF19="",0,AF19)</f>
        <v>2400000</v>
      </c>
      <c r="AX19" s="22">
        <f t="shared" ref="AX19:AX48" ca="1" si="29">AX18+IF(AI19="",0,AI19)</f>
        <v>2400000</v>
      </c>
      <c r="AY19" s="22">
        <f t="shared" ref="AY19:AY48" ca="1" si="30">AY18+IF(AL19="",0,AL19)</f>
        <v>2400000</v>
      </c>
      <c r="BA19" s="22">
        <f ca="1">BA18+IF(E19="",0,E19)</f>
        <v>0</v>
      </c>
      <c r="BB19" s="22">
        <f ca="1">BB18+IF(H19="",0,H19)</f>
        <v>0</v>
      </c>
      <c r="BC19" s="22">
        <f ca="1">BC18+IF(K19="",0,K19)</f>
        <v>0</v>
      </c>
      <c r="BD19" s="22">
        <f ca="1">BD18+IF(N19="",0,N19)</f>
        <v>0</v>
      </c>
      <c r="BE19" s="22">
        <f ca="1">BE18+IF(Q19="",0,Q19)</f>
        <v>0</v>
      </c>
      <c r="BF19" s="22">
        <f ca="1">BF18+IF(T19="",0,T19)</f>
        <v>0</v>
      </c>
      <c r="BG19" s="22">
        <f ca="1">BG18+IF(W19="",0,W19)</f>
        <v>0</v>
      </c>
      <c r="BH19" s="22">
        <f ca="1">BH18+IF(Z19="",0,Z19)</f>
        <v>0</v>
      </c>
      <c r="BI19" s="22">
        <f ca="1">BI18+IF(AC19="",0,AC19)</f>
        <v>0</v>
      </c>
      <c r="BJ19" s="22">
        <f ca="1">BJ18+IF(AF19="",0,AF19)</f>
        <v>0</v>
      </c>
      <c r="BK19" s="22">
        <f ca="1">BK18+IF(AI19="",0,AI19)</f>
        <v>0</v>
      </c>
      <c r="BL19" s="22">
        <f t="shared" ref="BL19:BL48" ca="1" si="31">BL18+IF(AL19="",0,AL19)</f>
        <v>0</v>
      </c>
      <c r="BN19" s="22" t="str" cm="1">
        <f t="array" aca="1" ref="BN19" ca="1">IF(INDEX($A$1:$AL$48,ROW(),BN$16)&gt;0,INDEX($A$1:$AL$48,ROW(),BN$16),"")</f>
        <v/>
      </c>
      <c r="BO19" s="22" t="str" cm="1">
        <f t="array" aca="1" ref="BO19" ca="1">IF(INDEX($A$1:$AL$48,ROW(),BO$16)&gt;0,INDEX($A$1:$AL$48,ROW(),BO$16),"")</f>
        <v/>
      </c>
      <c r="BP19" s="22" t="str" cm="1">
        <f t="array" aca="1" ref="BP19" ca="1">IF(INDEX($A$1:$AL$48,ROW(),BP$16)&gt;0,INDEX($A$1:$AL$48,ROW(),BP$16),"")</f>
        <v/>
      </c>
      <c r="BQ19" s="22" t="str" cm="1">
        <f t="array" aca="1" ref="BQ19" ca="1">IF(INDEX($A$1:$AL$48,ROW(),BQ$16)&gt;0,INDEX($A$1:$AL$48,ROW(),BQ$16),"")</f>
        <v/>
      </c>
      <c r="BR19" s="22" t="str" cm="1">
        <f t="array" aca="1" ref="BR19" ca="1">IF(INDEX($A$1:$AL$48,ROW(),BR$16)&gt;0,INDEX($A$1:$AL$48,ROW(),BR$16),"")</f>
        <v/>
      </c>
      <c r="BS19" s="22" t="str" cm="1">
        <f t="array" aca="1" ref="BS19" ca="1">IF(INDEX($A$1:$AL$48,ROW(),BS$16)&gt;0,INDEX($A$1:$AL$48,ROW(),BS$16),"")</f>
        <v/>
      </c>
      <c r="BT19" s="22" t="str" cm="1">
        <f t="array" aca="1" ref="BT19" ca="1">IF(INDEX($A$1:$AL$48,ROW(),BT$16)&gt;0,INDEX($A$1:$AL$48,ROW(),BT$16),"")</f>
        <v/>
      </c>
      <c r="BU19" s="22" t="str" cm="1">
        <f t="array" aca="1" ref="BU19" ca="1">IF(INDEX($A$1:$AL$48,ROW(),BU$16)&gt;0,INDEX($A$1:$AL$48,ROW(),BU$16),"")</f>
        <v/>
      </c>
      <c r="BV19" s="22" t="str" cm="1">
        <f t="array" aca="1" ref="BV19" ca="1">IF(INDEX($A$1:$AL$48,ROW(),BV$16)&gt;0,INDEX($A$1:$AL$48,ROW(),BV$16),"")</f>
        <v/>
      </c>
      <c r="BW19" s="22" t="str" cm="1">
        <f t="array" aca="1" ref="BW19" ca="1">IF(INDEX($A$1:$AL$48,ROW(),BW$16)&gt;0,INDEX($A$1:$AL$48,ROW(),BW$16),"")</f>
        <v/>
      </c>
      <c r="BX19" s="22" t="str" cm="1">
        <f t="array" aca="1" ref="BX19" ca="1">IF(INDEX($A$1:$AL$48,ROW(),BX$16)&gt;0,INDEX($A$1:$AL$48,ROW(),BX$16),"")</f>
        <v/>
      </c>
      <c r="BY19" s="22" t="str" cm="1">
        <f t="array" aca="1" ref="BY19" ca="1">IF(INDEX($A$1:$AL$48,ROW(),BY$16)&gt;0,INDEX($A$1:$AL$48,ROW(),BY$16),"")</f>
        <v/>
      </c>
      <c r="CA19" s="22" t="str" cm="1">
        <f t="array" aca="1" ref="CA19" ca="1">IF(INDEX($A$1:$AL$48,ROW(),CA$16)&lt;0,INDEX($A$1:$AL$48,ROW(),CA$16),"")</f>
        <v/>
      </c>
      <c r="CB19" s="22" t="str" cm="1">
        <f t="array" aca="1" ref="CB19" ca="1">IF(INDEX($A$1:$AL$48,ROW(),CB$16)&lt;0,INDEX($A$1:$AL$48,ROW(),CB$16),"")</f>
        <v/>
      </c>
      <c r="CC19" s="22" t="str" cm="1">
        <f t="array" aca="1" ref="CC19" ca="1">IF(INDEX($A$1:$AL$48,ROW(),CC$16)&lt;0,INDEX($A$1:$AL$48,ROW(),CC$16),"")</f>
        <v/>
      </c>
      <c r="CD19" s="22" t="str" cm="1">
        <f t="array" aca="1" ref="CD19" ca="1">IF(INDEX($A$1:$AL$48,ROW(),CD$16)&lt;0,INDEX($A$1:$AL$48,ROW(),CD$16),"")</f>
        <v/>
      </c>
      <c r="CE19" s="22" t="str" cm="1">
        <f t="array" aca="1" ref="CE19" ca="1">IF(INDEX($A$1:$AL$48,ROW(),CE$16)&lt;0,INDEX($A$1:$AL$48,ROW(),CE$16),"")</f>
        <v/>
      </c>
      <c r="CF19" s="22" t="str" cm="1">
        <f t="array" aca="1" ref="CF19" ca="1">IF(INDEX($A$1:$AL$48,ROW(),CF$16)&lt;0,INDEX($A$1:$AL$48,ROW(),CF$16),"")</f>
        <v/>
      </c>
      <c r="CG19" s="22" t="str" cm="1">
        <f t="array" aca="1" ref="CG19" ca="1">IF(INDEX($A$1:$AL$48,ROW(),CG$16)&lt;0,INDEX($A$1:$AL$48,ROW(),CG$16),"")</f>
        <v/>
      </c>
      <c r="CH19" s="22" t="str" cm="1">
        <f t="array" aca="1" ref="CH19" ca="1">IF(INDEX($A$1:$AL$48,ROW(),CH$16)&lt;0,INDEX($A$1:$AL$48,ROW(),CH$16),"")</f>
        <v/>
      </c>
      <c r="CI19" s="22" t="str" cm="1">
        <f t="array" aca="1" ref="CI19" ca="1">IF(INDEX($A$1:$AL$48,ROW(),CI$16)&lt;0,INDEX($A$1:$AL$48,ROW(),CI$16),"")</f>
        <v/>
      </c>
      <c r="CJ19" s="22" t="str" cm="1">
        <f t="array" aca="1" ref="CJ19" ca="1">IF(INDEX($A$1:$AL$48,ROW(),CJ$16)&lt;0,INDEX($A$1:$AL$48,ROW(),CJ$16),"")</f>
        <v/>
      </c>
      <c r="CK19" s="22" t="str" cm="1">
        <f t="array" aca="1" ref="CK19" ca="1">IF(INDEX($A$1:$AL$48,ROW(),CK$16)&lt;0,INDEX($A$1:$AL$48,ROW(),CK$16),"")</f>
        <v/>
      </c>
      <c r="CL19" s="22" t="str" cm="1">
        <f t="array" aca="1" ref="CL19" ca="1">IF(INDEX($A$1:$AL$48,ROW(),CL$16)&lt;0,INDEX($A$1:$AL$48,ROW(),CL$16),"")</f>
        <v/>
      </c>
    </row>
    <row r="20" spans="1:90" s="2" customFormat="1" ht="15.75" x14ac:dyDescent="0.4">
      <c r="A20" s="5">
        <v>3</v>
      </c>
      <c r="B20" s="17">
        <f t="shared" ca="1" si="17"/>
        <v>0</v>
      </c>
      <c r="C20" s="18"/>
      <c r="D20" s="26"/>
      <c r="E20" s="23" t="str">
        <f ca="1">IF(OR(MONTH(DATE($B$1,E$1,$A20))&lt;&gt;E$1,_xlfn.XLOOKUP(DATE($B$1,E$1,$A20),_syukujitsu[国民の祝日・休日月日],_syukujitsu[国民の祝日・休日名称],"XXX",0,1)&lt;&gt;"XXX",WEEKDAY(DATE($B$1,E$1,$A20),2)&gt;5,_xlfn.XLOOKUP(DATE($B$1,E$1,$A20),_休業日[休場日],_休業日[名称],"XXX",0,1)&lt;&gt;"XXX"),"",SUMIFS(_SBI[受渡金額/決済損益],_SBI[決済日],DATE(デイトレ集計2022!$B$1,デイトレ集計2022!E$1,デイトレ集計2022!$A20),_SBI[取引],"信用返済*"))</f>
        <v/>
      </c>
      <c r="F20" s="18"/>
      <c r="G20" s="26"/>
      <c r="H20" s="23">
        <f ca="1">IF(OR(MONTH(DATE($B$1,H$1,$A20))&lt;&gt;H$1,_xlfn.XLOOKUP(DATE($B$1,H$1,$A20),_syukujitsu[国民の祝日・休日月日],_syukujitsu[国民の祝日・休日名称],"XXX",0,1)&lt;&gt;"XXX",WEEKDAY(DATE($B$1,H$1,$A20),2)&gt;5,_xlfn.XLOOKUP(DATE($B$1,H$1,$A20),_休業日[休場日],_休業日[名称],"XXX",0,1)&lt;&gt;"XXX"),"",SUMIFS(_SBI[受渡金額/決済損益],_SBI[決済日],DATE(デイトレ集計2022!$B$1,デイトレ集計2022!H$1,デイトレ集計2022!$A20),_SBI[取引],"信用返済*"))</f>
        <v>0</v>
      </c>
      <c r="I20" s="18"/>
      <c r="J20" s="26"/>
      <c r="K20" s="23">
        <f ca="1">IF(OR(MONTH(DATE($B$1,K$1,$A20))&lt;&gt;K$1,_xlfn.XLOOKUP(DATE($B$1,K$1,$A20),_syukujitsu[国民の祝日・休日月日],_syukujitsu[国民の祝日・休日名称],"XXX",0,1)&lt;&gt;"XXX",WEEKDAY(DATE($B$1,K$1,$A20),2)&gt;5,_xlfn.XLOOKUP(DATE($B$1,K$1,$A20),_休業日[休場日],_休業日[名称],"XXX",0,1)&lt;&gt;"XXX"),"",SUMIFS(_SBI[受渡金額/決済損益],_SBI[決済日],DATE(デイトレ集計2022!$B$1,デイトレ集計2022!K$1,デイトレ集計2022!$A20),_SBI[取引],"信用返済*"))</f>
        <v>0</v>
      </c>
      <c r="L20" s="18"/>
      <c r="M20" s="26"/>
      <c r="N20" s="23" t="str">
        <f ca="1">IF(OR(MONTH(DATE($B$1,N$1,$A20))&lt;&gt;N$1,_xlfn.XLOOKUP(DATE($B$1,N$1,$A20),_syukujitsu[国民の祝日・休日月日],_syukujitsu[国民の祝日・休日名称],"XXX",0,1)&lt;&gt;"XXX",WEEKDAY(DATE($B$1,N$1,$A20),2)&gt;5,_xlfn.XLOOKUP(DATE($B$1,N$1,$A20),_休業日[休場日],_休業日[名称],"XXX",0,1)&lt;&gt;"XXX"),"",SUMIFS(_SBI[受渡金額/決済損益],_SBI[決済日],DATE(デイトレ集計2022!$B$1,デイトレ集計2022!N$1,デイトレ集計2022!$A20),_SBI[取引],"信用返済*"))</f>
        <v/>
      </c>
      <c r="O20" s="18"/>
      <c r="P20" s="26"/>
      <c r="Q20" s="23" t="str">
        <f ca="1">IF(OR(MONTH(DATE($B$1,Q$1,$A20))&lt;&gt;Q$1,_xlfn.XLOOKUP(DATE($B$1,Q$1,$A20),_syukujitsu[国民の祝日・休日月日],_syukujitsu[国民の祝日・休日名称],"XXX",0,1)&lt;&gt;"XXX",WEEKDAY(DATE($B$1,Q$1,$A20),2)&gt;5,_xlfn.XLOOKUP(DATE($B$1,Q$1,$A20),_休業日[休場日],_休業日[名称],"XXX",0,1)&lt;&gt;"XXX"),"",SUMIFS(_SBI[受渡金額/決済損益],_SBI[決済日],DATE(デイトレ集計2022!$B$1,デイトレ集計2022!Q$1,デイトレ集計2022!$A20),_SBI[取引],"信用返済*"))</f>
        <v/>
      </c>
      <c r="R20" s="18"/>
      <c r="S20" s="26"/>
      <c r="T20" s="23">
        <f ca="1">IF(OR(MONTH(DATE($B$1,T$1,$A20))&lt;&gt;T$1,_xlfn.XLOOKUP(DATE($B$1,T$1,$A20),_syukujitsu[国民の祝日・休日月日],_syukujitsu[国民の祝日・休日名称],"XXX",0,1)&lt;&gt;"XXX",WEEKDAY(DATE($B$1,T$1,$A20),2)&gt;5,_xlfn.XLOOKUP(DATE($B$1,T$1,$A20),_休業日[休場日],_休業日[名称],"XXX",0,1)&lt;&gt;"XXX"),"",SUMIFS(_SBI[受渡金額/決済損益],_SBI[決済日],DATE(デイトレ集計2022!$B$1,デイトレ集計2022!T$1,デイトレ集計2022!$A20),_SBI[取引],"信用返済*"))</f>
        <v>0</v>
      </c>
      <c r="U20" s="18"/>
      <c r="V20" s="26"/>
      <c r="W20" s="23" t="str">
        <f ca="1">IF(OR(MONTH(DATE($B$1,W$1,$A20))&lt;&gt;W$1,_xlfn.XLOOKUP(DATE($B$1,W$1,$A20),_syukujitsu[国民の祝日・休日月日],_syukujitsu[国民の祝日・休日名称],"XXX",0,1)&lt;&gt;"XXX",WEEKDAY(DATE($B$1,W$1,$A20),2)&gt;5,_xlfn.XLOOKUP(DATE($B$1,W$1,$A20),_休業日[休場日],_休業日[名称],"XXX",0,1)&lt;&gt;"XXX"),"",SUMIFS(_SBI[受渡金額/決済損益],_SBI[決済日],DATE(デイトレ集計2022!$B$1,デイトレ集計2022!W$1,デイトレ集計2022!$A20),_SBI[取引],"信用返済*"))</f>
        <v/>
      </c>
      <c r="X20" s="18"/>
      <c r="Y20" s="26"/>
      <c r="Z20" s="23">
        <f ca="1">IF(OR(MONTH(DATE($B$1,Z$1,$A20))&lt;&gt;Z$1,_xlfn.XLOOKUP(DATE($B$1,Z$1,$A20),_syukujitsu[国民の祝日・休日月日],_syukujitsu[国民の祝日・休日名称],"XXX",0,1)&lt;&gt;"XXX",WEEKDAY(DATE($B$1,Z$1,$A20),2)&gt;5,_xlfn.XLOOKUP(DATE($B$1,Z$1,$A20),_休業日[休場日],_休業日[名称],"XXX",0,1)&lt;&gt;"XXX"),"",SUMIFS(_SBI[受渡金額/決済損益],_SBI[決済日],DATE(デイトレ集計2022!$B$1,デイトレ集計2022!Z$1,デイトレ集計2022!$A20),_SBI[取引],"信用返済*"))</f>
        <v>0</v>
      </c>
      <c r="AA20" s="18"/>
      <c r="AB20" s="26"/>
      <c r="AC20" s="23" t="str">
        <f ca="1">IF(OR(MONTH(DATE($B$1,AC$1,$A20))&lt;&gt;AC$1,_xlfn.XLOOKUP(DATE($B$1,AC$1,$A20),_syukujitsu[国民の祝日・休日月日],_syukujitsu[国民の祝日・休日名称],"XXX",0,1)&lt;&gt;"XXX",WEEKDAY(DATE($B$1,AC$1,$A20),2)&gt;5,_xlfn.XLOOKUP(DATE($B$1,AC$1,$A20),_休業日[休場日],_休業日[名称],"XXX",0,1)&lt;&gt;"XXX"),"",SUMIFS(_SBI[受渡金額/決済損益],_SBI[決済日],DATE(デイトレ集計2022!$B$1,デイトレ集計2022!AC$1,デイトレ集計2022!$A20),_SBI[取引],"信用返済*"))</f>
        <v/>
      </c>
      <c r="AD20" s="18"/>
      <c r="AE20" s="26"/>
      <c r="AF20" s="23">
        <f ca="1">IF(OR(MONTH(DATE($B$1,AF$1,$A20))&lt;&gt;AF$1,_xlfn.XLOOKUP(DATE($B$1,AF$1,$A20),_syukujitsu[国民の祝日・休日月日],_syukujitsu[国民の祝日・休日名称],"XXX",0,1)&lt;&gt;"XXX",WEEKDAY(DATE($B$1,AF$1,$A20),2)&gt;5,_xlfn.XLOOKUP(DATE($B$1,AF$1,$A20),_休業日[休場日],_休業日[名称],"XXX",0,1)&lt;&gt;"XXX"),"",SUMIFS(_SBI[受渡金額/決済損益],_SBI[決済日],DATE(デイトレ集計2022!$B$1,デイトレ集計2022!AF$1,デイトレ集計2022!$A20),_SBI[取引],"信用返済*"))</f>
        <v>0</v>
      </c>
      <c r="AG20" s="18"/>
      <c r="AH20" s="26"/>
      <c r="AI20" s="23" t="str">
        <f ca="1">IF(OR(MONTH(DATE($B$1,AI$1,$A20))&lt;&gt;AI$1,_xlfn.XLOOKUP(DATE($B$1,AI$1,$A20),_syukujitsu[国民の祝日・休日月日],_syukujitsu[国民の祝日・休日名称],"XXX",0,1)&lt;&gt;"XXX",WEEKDAY(DATE($B$1,AI$1,$A20),2)&gt;5,_xlfn.XLOOKUP(DATE($B$1,AI$1,$A20),_休業日[休場日],_休業日[名称],"XXX",0,1)&lt;&gt;"XXX"),"",SUMIFS(_SBI[受渡金額/決済損益],_SBI[決済日],DATE(デイトレ集計2022!$B$1,デイトレ集計2022!AI$1,デイトレ集計2022!$A20),_SBI[取引],"信用返済*"))</f>
        <v/>
      </c>
      <c r="AJ20" s="18"/>
      <c r="AK20" s="26"/>
      <c r="AL20" s="26" t="str">
        <f ca="1">IF(OR(MONTH(DATE($B$1,AL$1,$A20))&lt;&gt;AL$1,_xlfn.XLOOKUP(DATE($B$1,AL$1,$A20),_syukujitsu[国民の祝日・休日月日],_syukujitsu[国民の祝日・休日名称],"XXX",0,1)&lt;&gt;"XXX",WEEKDAY(DATE($B$1,AL$1,$A20),2)&gt;5,_xlfn.XLOOKUP(DATE($B$1,AL$1,$A20),_休業日[休場日],_休業日[名称],"XXX",0,1)&lt;&gt;"XXX"),"",SUMIFS(_SBI[受渡金額/決済損益],_SBI[決済日],DATE(デイトレ集計2022!$B$1,デイトレ集計2022!AL$1,デイトレ集計2022!$A20),_SBI[取引],"信用返済*"))</f>
        <v/>
      </c>
      <c r="AN20" s="22">
        <f t="shared" ca="1" si="20"/>
        <v>0</v>
      </c>
      <c r="AO20" s="22">
        <f t="shared" ca="1" si="21"/>
        <v>2400000</v>
      </c>
      <c r="AP20" s="22">
        <f t="shared" ca="1" si="22"/>
        <v>2400000</v>
      </c>
      <c r="AQ20" s="22">
        <f t="shared" ca="1" si="23"/>
        <v>2400000</v>
      </c>
      <c r="AR20" s="22">
        <f t="shared" ca="1" si="24"/>
        <v>2400000</v>
      </c>
      <c r="AS20" s="22">
        <f t="shared" ca="1" si="25"/>
        <v>2400000</v>
      </c>
      <c r="AT20" s="22">
        <f t="shared" ca="1" si="26"/>
        <v>2400000</v>
      </c>
      <c r="AU20" s="22">
        <f t="shared" ref="AU20:AU48" ca="1" si="32">AU19+IF(Z20="",0,Z20)</f>
        <v>2400000</v>
      </c>
      <c r="AV20" s="22">
        <f t="shared" ca="1" si="27"/>
        <v>2400000</v>
      </c>
      <c r="AW20" s="22">
        <f t="shared" ca="1" si="28"/>
        <v>2400000</v>
      </c>
      <c r="AX20" s="22">
        <f t="shared" ca="1" si="29"/>
        <v>2400000</v>
      </c>
      <c r="AY20" s="22">
        <f t="shared" ca="1" si="30"/>
        <v>2400000</v>
      </c>
      <c r="BA20" s="22">
        <f ca="1">BA19+IF(E20="",0,E20)</f>
        <v>0</v>
      </c>
      <c r="BB20" s="22">
        <f t="shared" ref="BB20:BB48" ca="1" si="33">BB19+IF(H20="",0,H20)</f>
        <v>0</v>
      </c>
      <c r="BC20" s="22">
        <f t="shared" ref="BC20:BC48" ca="1" si="34">BC19+IF(K20="",0,K20)</f>
        <v>0</v>
      </c>
      <c r="BD20" s="22">
        <f t="shared" ref="BD20:BD48" ca="1" si="35">BD19+IF(N20="",0,N20)</f>
        <v>0</v>
      </c>
      <c r="BE20" s="22">
        <f t="shared" ref="BE20:BE48" ca="1" si="36">BE19+IF(Q20="",0,Q20)</f>
        <v>0</v>
      </c>
      <c r="BF20" s="22">
        <f t="shared" ref="BF20:BF48" ca="1" si="37">BF19+IF(T20="",0,T20)</f>
        <v>0</v>
      </c>
      <c r="BG20" s="22">
        <f t="shared" ref="BG20:BG48" ca="1" si="38">BG19+IF(W20="",0,W20)</f>
        <v>0</v>
      </c>
      <c r="BH20" s="22">
        <f t="shared" ref="BH20:BH48" ca="1" si="39">BH19+IF(Z20="",0,Z20)</f>
        <v>0</v>
      </c>
      <c r="BI20" s="22">
        <f t="shared" ref="BI20:BI48" ca="1" si="40">BI19+IF(AC20="",0,AC20)</f>
        <v>0</v>
      </c>
      <c r="BJ20" s="22">
        <f t="shared" ref="BJ20:BJ48" ca="1" si="41">BJ19+IF(AF20="",0,AF20)</f>
        <v>0</v>
      </c>
      <c r="BK20" s="22">
        <f t="shared" ref="BK20:BK48" ca="1" si="42">BK19+IF(AI20="",0,AI20)</f>
        <v>0</v>
      </c>
      <c r="BL20" s="22">
        <f t="shared" ca="1" si="31"/>
        <v>0</v>
      </c>
      <c r="BN20" s="22" t="str" cm="1">
        <f t="array" aca="1" ref="BN20" ca="1">IF(INDEX($A$1:$AL$48,ROW(),BN$16)&gt;0,INDEX($A$1:$AL$48,ROW(),BN$16),"")</f>
        <v/>
      </c>
      <c r="BO20" s="22" t="str" cm="1">
        <f t="array" aca="1" ref="BO20" ca="1">IF(INDEX($A$1:$AL$48,ROW(),BO$16)&gt;0,INDEX($A$1:$AL$48,ROW(),BO$16),"")</f>
        <v/>
      </c>
      <c r="BP20" s="22" t="str" cm="1">
        <f t="array" aca="1" ref="BP20" ca="1">IF(INDEX($A$1:$AL$48,ROW(),BP$16)&gt;0,INDEX($A$1:$AL$48,ROW(),BP$16),"")</f>
        <v/>
      </c>
      <c r="BQ20" s="22" t="str" cm="1">
        <f t="array" aca="1" ref="BQ20" ca="1">IF(INDEX($A$1:$AL$48,ROW(),BQ$16)&gt;0,INDEX($A$1:$AL$48,ROW(),BQ$16),"")</f>
        <v/>
      </c>
      <c r="BR20" s="22" t="str" cm="1">
        <f t="array" aca="1" ref="BR20" ca="1">IF(INDEX($A$1:$AL$48,ROW(),BR$16)&gt;0,INDEX($A$1:$AL$48,ROW(),BR$16),"")</f>
        <v/>
      </c>
      <c r="BS20" s="22" t="str" cm="1">
        <f t="array" aca="1" ref="BS20" ca="1">IF(INDEX($A$1:$AL$48,ROW(),BS$16)&gt;0,INDEX($A$1:$AL$48,ROW(),BS$16),"")</f>
        <v/>
      </c>
      <c r="BT20" s="22" t="str" cm="1">
        <f t="array" aca="1" ref="BT20" ca="1">IF(INDEX($A$1:$AL$48,ROW(),BT$16)&gt;0,INDEX($A$1:$AL$48,ROW(),BT$16),"")</f>
        <v/>
      </c>
      <c r="BU20" s="22" t="str" cm="1">
        <f t="array" aca="1" ref="BU20" ca="1">IF(INDEX($A$1:$AL$48,ROW(),BU$16)&gt;0,INDEX($A$1:$AL$48,ROW(),BU$16),"")</f>
        <v/>
      </c>
      <c r="BV20" s="22" t="str" cm="1">
        <f t="array" aca="1" ref="BV20" ca="1">IF(INDEX($A$1:$AL$48,ROW(),BV$16)&gt;0,INDEX($A$1:$AL$48,ROW(),BV$16),"")</f>
        <v/>
      </c>
      <c r="BW20" s="22" t="str" cm="1">
        <f t="array" aca="1" ref="BW20" ca="1">IF(INDEX($A$1:$AL$48,ROW(),BW$16)&gt;0,INDEX($A$1:$AL$48,ROW(),BW$16),"")</f>
        <v/>
      </c>
      <c r="BX20" s="22" t="str" cm="1">
        <f t="array" aca="1" ref="BX20" ca="1">IF(INDEX($A$1:$AL$48,ROW(),BX$16)&gt;0,INDEX($A$1:$AL$48,ROW(),BX$16),"")</f>
        <v/>
      </c>
      <c r="BY20" s="22" t="str" cm="1">
        <f t="array" aca="1" ref="BY20" ca="1">IF(INDEX($A$1:$AL$48,ROW(),BY$16)&gt;0,INDEX($A$1:$AL$48,ROW(),BY$16),"")</f>
        <v/>
      </c>
      <c r="CA20" s="22" t="str" cm="1">
        <f t="array" aca="1" ref="CA20" ca="1">IF(INDEX($A$1:$AL$48,ROW(),CA$16)&lt;0,INDEX($A$1:$AL$48,ROW(),CA$16),"")</f>
        <v/>
      </c>
      <c r="CB20" s="22" t="str" cm="1">
        <f t="array" aca="1" ref="CB20" ca="1">IF(INDEX($A$1:$AL$48,ROW(),CB$16)&lt;0,INDEX($A$1:$AL$48,ROW(),CB$16),"")</f>
        <v/>
      </c>
      <c r="CC20" s="22" t="str" cm="1">
        <f t="array" aca="1" ref="CC20" ca="1">IF(INDEX($A$1:$AL$48,ROW(),CC$16)&lt;0,INDEX($A$1:$AL$48,ROW(),CC$16),"")</f>
        <v/>
      </c>
      <c r="CD20" s="22" t="str" cm="1">
        <f t="array" aca="1" ref="CD20" ca="1">IF(INDEX($A$1:$AL$48,ROW(),CD$16)&lt;0,INDEX($A$1:$AL$48,ROW(),CD$16),"")</f>
        <v/>
      </c>
      <c r="CE20" s="22" t="str" cm="1">
        <f t="array" aca="1" ref="CE20" ca="1">IF(INDEX($A$1:$AL$48,ROW(),CE$16)&lt;0,INDEX($A$1:$AL$48,ROW(),CE$16),"")</f>
        <v/>
      </c>
      <c r="CF20" s="22" t="str" cm="1">
        <f t="array" aca="1" ref="CF20" ca="1">IF(INDEX($A$1:$AL$48,ROW(),CF$16)&lt;0,INDEX($A$1:$AL$48,ROW(),CF$16),"")</f>
        <v/>
      </c>
      <c r="CG20" s="22" t="str" cm="1">
        <f t="array" aca="1" ref="CG20" ca="1">IF(INDEX($A$1:$AL$48,ROW(),CG$16)&lt;0,INDEX($A$1:$AL$48,ROW(),CG$16),"")</f>
        <v/>
      </c>
      <c r="CH20" s="22" t="str" cm="1">
        <f t="array" aca="1" ref="CH20" ca="1">IF(INDEX($A$1:$AL$48,ROW(),CH$16)&lt;0,INDEX($A$1:$AL$48,ROW(),CH$16),"")</f>
        <v/>
      </c>
      <c r="CI20" s="22" t="str" cm="1">
        <f t="array" aca="1" ref="CI20" ca="1">IF(INDEX($A$1:$AL$48,ROW(),CI$16)&lt;0,INDEX($A$1:$AL$48,ROW(),CI$16),"")</f>
        <v/>
      </c>
      <c r="CJ20" s="22" t="str" cm="1">
        <f t="array" aca="1" ref="CJ20" ca="1">IF(INDEX($A$1:$AL$48,ROW(),CJ$16)&lt;0,INDEX($A$1:$AL$48,ROW(),CJ$16),"")</f>
        <v/>
      </c>
      <c r="CK20" s="22" t="str" cm="1">
        <f t="array" aca="1" ref="CK20" ca="1">IF(INDEX($A$1:$AL$48,ROW(),CK$16)&lt;0,INDEX($A$1:$AL$48,ROW(),CK$16),"")</f>
        <v/>
      </c>
      <c r="CL20" s="22" t="str" cm="1">
        <f t="array" aca="1" ref="CL20" ca="1">IF(INDEX($A$1:$AL$48,ROW(),CL$16)&lt;0,INDEX($A$1:$AL$48,ROW(),CL$16),"")</f>
        <v/>
      </c>
    </row>
    <row r="21" spans="1:90" s="2" customFormat="1" ht="15.75" x14ac:dyDescent="0.4">
      <c r="A21" s="5">
        <v>4</v>
      </c>
      <c r="B21" s="17">
        <f t="shared" ca="1" si="17"/>
        <v>2400000</v>
      </c>
      <c r="C21" s="18"/>
      <c r="D21" s="26"/>
      <c r="E21" s="23">
        <f ca="1">IF(OR(MONTH(DATE($B$1,E$1,$A21))&lt;&gt;E$1,_xlfn.XLOOKUP(DATE($B$1,E$1,$A21),_syukujitsu[国民の祝日・休日月日],_syukujitsu[国民の祝日・休日名称],"XXX",0,1)&lt;&gt;"XXX",WEEKDAY(DATE($B$1,E$1,$A21),2)&gt;5,_xlfn.XLOOKUP(DATE($B$1,E$1,$A21),_休業日[休場日],_休業日[名称],"XXX",0,1)&lt;&gt;"XXX"),"",SUMIFS(_SBI[受渡金額/決済損益],_SBI[決済日],DATE(デイトレ集計2022!$B$1,デイトレ集計2022!E$1,デイトレ集計2022!$A21),_SBI[取引],"信用返済*"))</f>
        <v>2400000</v>
      </c>
      <c r="F21" s="18"/>
      <c r="G21" s="26"/>
      <c r="H21" s="23">
        <f ca="1">IF(OR(MONTH(DATE($B$1,H$1,$A21))&lt;&gt;H$1,_xlfn.XLOOKUP(DATE($B$1,H$1,$A21),_syukujitsu[国民の祝日・休日月日],_syukujitsu[国民の祝日・休日名称],"XXX",0,1)&lt;&gt;"XXX",WEEKDAY(DATE($B$1,H$1,$A21),2)&gt;5,_xlfn.XLOOKUP(DATE($B$1,H$1,$A21),_休業日[休場日],_休業日[名称],"XXX",0,1)&lt;&gt;"XXX"),"",SUMIFS(_SBI[受渡金額/決済損益],_SBI[決済日],DATE(デイトレ集計2022!$B$1,デイトレ集計2022!H$1,デイトレ集計2022!$A21),_SBI[取引],"信用返済*"))</f>
        <v>0</v>
      </c>
      <c r="I21" s="18"/>
      <c r="J21" s="26"/>
      <c r="K21" s="23">
        <f ca="1">IF(OR(MONTH(DATE($B$1,K$1,$A21))&lt;&gt;K$1,_xlfn.XLOOKUP(DATE($B$1,K$1,$A21),_syukujitsu[国民の祝日・休日月日],_syukujitsu[国民の祝日・休日名称],"XXX",0,1)&lt;&gt;"XXX",WEEKDAY(DATE($B$1,K$1,$A21),2)&gt;5,_xlfn.XLOOKUP(DATE($B$1,K$1,$A21),_休業日[休場日],_休業日[名称],"XXX",0,1)&lt;&gt;"XXX"),"",SUMIFS(_SBI[受渡金額/決済損益],_SBI[決済日],DATE(デイトレ集計2022!$B$1,デイトレ集計2022!K$1,デイトレ集計2022!$A21),_SBI[取引],"信用返済*"))</f>
        <v>0</v>
      </c>
      <c r="L21" s="18"/>
      <c r="M21" s="26"/>
      <c r="N21" s="23">
        <f ca="1">IF(OR(MONTH(DATE($B$1,N$1,$A21))&lt;&gt;N$1,_xlfn.XLOOKUP(DATE($B$1,N$1,$A21),_syukujitsu[国民の祝日・休日月日],_syukujitsu[国民の祝日・休日名称],"XXX",0,1)&lt;&gt;"XXX",WEEKDAY(DATE($B$1,N$1,$A21),2)&gt;5,_xlfn.XLOOKUP(DATE($B$1,N$1,$A21),_休業日[休場日],_休業日[名称],"XXX",0,1)&lt;&gt;"XXX"),"",SUMIFS(_SBI[受渡金額/決済損益],_SBI[決済日],DATE(デイトレ集計2022!$B$1,デイトレ集計2022!N$1,デイトレ集計2022!$A21),_SBI[取引],"信用返済*"))</f>
        <v>0</v>
      </c>
      <c r="O21" s="18"/>
      <c r="P21" s="26"/>
      <c r="Q21" s="23" t="str">
        <f ca="1">IF(OR(MONTH(DATE($B$1,Q$1,$A21))&lt;&gt;Q$1,_xlfn.XLOOKUP(DATE($B$1,Q$1,$A21),_syukujitsu[国民の祝日・休日月日],_syukujitsu[国民の祝日・休日名称],"XXX",0,1)&lt;&gt;"XXX",WEEKDAY(DATE($B$1,Q$1,$A21),2)&gt;5,_xlfn.XLOOKUP(DATE($B$1,Q$1,$A21),_休業日[休場日],_休業日[名称],"XXX",0,1)&lt;&gt;"XXX"),"",SUMIFS(_SBI[受渡金額/決済損益],_SBI[決済日],DATE(デイトレ集計2022!$B$1,デイトレ集計2022!Q$1,デイトレ集計2022!$A21),_SBI[取引],"信用返済*"))</f>
        <v/>
      </c>
      <c r="R21" s="18"/>
      <c r="S21" s="26"/>
      <c r="T21" s="23" t="str">
        <f ca="1">IF(OR(MONTH(DATE($B$1,T$1,$A21))&lt;&gt;T$1,_xlfn.XLOOKUP(DATE($B$1,T$1,$A21),_syukujitsu[国民の祝日・休日月日],_syukujitsu[国民の祝日・休日名称],"XXX",0,1)&lt;&gt;"XXX",WEEKDAY(DATE($B$1,T$1,$A21),2)&gt;5,_xlfn.XLOOKUP(DATE($B$1,T$1,$A21),_休業日[休場日],_休業日[名称],"XXX",0,1)&lt;&gt;"XXX"),"",SUMIFS(_SBI[受渡金額/決済損益],_SBI[決済日],DATE(デイトレ集計2022!$B$1,デイトレ集計2022!T$1,デイトレ集計2022!$A21),_SBI[取引],"信用返済*"))</f>
        <v/>
      </c>
      <c r="U21" s="18"/>
      <c r="V21" s="26"/>
      <c r="W21" s="23">
        <f ca="1">IF(OR(MONTH(DATE($B$1,W$1,$A21))&lt;&gt;W$1,_xlfn.XLOOKUP(DATE($B$1,W$1,$A21),_syukujitsu[国民の祝日・休日月日],_syukujitsu[国民の祝日・休日名称],"XXX",0,1)&lt;&gt;"XXX",WEEKDAY(DATE($B$1,W$1,$A21),2)&gt;5,_xlfn.XLOOKUP(DATE($B$1,W$1,$A21),_休業日[休場日],_休業日[名称],"XXX",0,1)&lt;&gt;"XXX"),"",SUMIFS(_SBI[受渡金額/決済損益],_SBI[決済日],DATE(デイトレ集計2022!$B$1,デイトレ集計2022!W$1,デイトレ集計2022!$A21),_SBI[取引],"信用返済*"))</f>
        <v>0</v>
      </c>
      <c r="X21" s="18"/>
      <c r="Y21" s="26"/>
      <c r="Z21" s="23">
        <f ca="1">IF(OR(MONTH(DATE($B$1,Z$1,$A21))&lt;&gt;Z$1,_xlfn.XLOOKUP(DATE($B$1,Z$1,$A21),_syukujitsu[国民の祝日・休日月日],_syukujitsu[国民の祝日・休日名称],"XXX",0,1)&lt;&gt;"XXX",WEEKDAY(DATE($B$1,Z$1,$A21),2)&gt;5,_xlfn.XLOOKUP(DATE($B$1,Z$1,$A21),_休業日[休場日],_休業日[名称],"XXX",0,1)&lt;&gt;"XXX"),"",SUMIFS(_SBI[受渡金額/決済損益],_SBI[決済日],DATE(デイトレ集計2022!$B$1,デイトレ集計2022!Z$1,デイトレ集計2022!$A21),_SBI[取引],"信用返済*"))</f>
        <v>0</v>
      </c>
      <c r="AA21" s="18"/>
      <c r="AB21" s="26"/>
      <c r="AC21" s="23" t="str">
        <f ca="1">IF(OR(MONTH(DATE($B$1,AC$1,$A21))&lt;&gt;AC$1,_xlfn.XLOOKUP(DATE($B$1,AC$1,$A21),_syukujitsu[国民の祝日・休日月日],_syukujitsu[国民の祝日・休日名称],"XXX",0,1)&lt;&gt;"XXX",WEEKDAY(DATE($B$1,AC$1,$A21),2)&gt;5,_xlfn.XLOOKUP(DATE($B$1,AC$1,$A21),_休業日[休場日],_休業日[名称],"XXX",0,1)&lt;&gt;"XXX"),"",SUMIFS(_SBI[受渡金額/決済損益],_SBI[決済日],DATE(デイトレ集計2022!$B$1,デイトレ集計2022!AC$1,デイトレ集計2022!$A21),_SBI[取引],"信用返済*"))</f>
        <v/>
      </c>
      <c r="AD21" s="18"/>
      <c r="AE21" s="26"/>
      <c r="AF21" s="23">
        <f ca="1">IF(OR(MONTH(DATE($B$1,AF$1,$A21))&lt;&gt;AF$1,_xlfn.XLOOKUP(DATE($B$1,AF$1,$A21),_syukujitsu[国民の祝日・休日月日],_syukujitsu[国民の祝日・休日名称],"XXX",0,1)&lt;&gt;"XXX",WEEKDAY(DATE($B$1,AF$1,$A21),2)&gt;5,_xlfn.XLOOKUP(DATE($B$1,AF$1,$A21),_休業日[休場日],_休業日[名称],"XXX",0,1)&lt;&gt;"XXX"),"",SUMIFS(_SBI[受渡金額/決済損益],_SBI[決済日],DATE(デイトレ集計2022!$B$1,デイトレ集計2022!AF$1,デイトレ集計2022!$A21),_SBI[取引],"信用返済*"))</f>
        <v>0</v>
      </c>
      <c r="AG21" s="18"/>
      <c r="AH21" s="26"/>
      <c r="AI21" s="23">
        <f ca="1">IF(OR(MONTH(DATE($B$1,AI$1,$A21))&lt;&gt;AI$1,_xlfn.XLOOKUP(DATE($B$1,AI$1,$A21),_syukujitsu[国民の祝日・休日月日],_syukujitsu[国民の祝日・休日名称],"XXX",0,1)&lt;&gt;"XXX",WEEKDAY(DATE($B$1,AI$1,$A21),2)&gt;5,_xlfn.XLOOKUP(DATE($B$1,AI$1,$A21),_休業日[休場日],_休業日[名称],"XXX",0,1)&lt;&gt;"XXX"),"",SUMIFS(_SBI[受渡金額/決済損益],_SBI[決済日],DATE(デイトレ集計2022!$B$1,デイトレ集計2022!AI$1,デイトレ集計2022!$A21),_SBI[取引],"信用返済*"))</f>
        <v>0</v>
      </c>
      <c r="AJ21" s="18"/>
      <c r="AK21" s="26"/>
      <c r="AL21" s="26" t="str">
        <f ca="1">IF(OR(MONTH(DATE($B$1,AL$1,$A21))&lt;&gt;AL$1,_xlfn.XLOOKUP(DATE($B$1,AL$1,$A21),_syukujitsu[国民の祝日・休日月日],_syukujitsu[国民の祝日・休日名称],"XXX",0,1)&lt;&gt;"XXX",WEEKDAY(DATE($B$1,AL$1,$A21),2)&gt;5,_xlfn.XLOOKUP(DATE($B$1,AL$1,$A21),_休業日[休場日],_休業日[名称],"XXX",0,1)&lt;&gt;"XXX"),"",SUMIFS(_SBI[受渡金額/決済損益],_SBI[決済日],DATE(デイトレ集計2022!$B$1,デイトレ集計2022!AL$1,デイトレ集計2022!$A21),_SBI[取引],"信用返済*"))</f>
        <v/>
      </c>
      <c r="AN21" s="22">
        <f t="shared" ca="1" si="20"/>
        <v>2400000</v>
      </c>
      <c r="AO21" s="22">
        <f t="shared" ca="1" si="21"/>
        <v>2400000</v>
      </c>
      <c r="AP21" s="22">
        <f t="shared" ca="1" si="22"/>
        <v>2400000</v>
      </c>
      <c r="AQ21" s="22">
        <f t="shared" ca="1" si="23"/>
        <v>2400000</v>
      </c>
      <c r="AR21" s="22">
        <f t="shared" ca="1" si="24"/>
        <v>2400000</v>
      </c>
      <c r="AS21" s="22">
        <f t="shared" ca="1" si="25"/>
        <v>2400000</v>
      </c>
      <c r="AT21" s="22">
        <f t="shared" ca="1" si="26"/>
        <v>2400000</v>
      </c>
      <c r="AU21" s="22">
        <f t="shared" ca="1" si="32"/>
        <v>2400000</v>
      </c>
      <c r="AV21" s="22">
        <f t="shared" ca="1" si="27"/>
        <v>2400000</v>
      </c>
      <c r="AW21" s="22">
        <f t="shared" ca="1" si="28"/>
        <v>2400000</v>
      </c>
      <c r="AX21" s="22">
        <f t="shared" ca="1" si="29"/>
        <v>2400000</v>
      </c>
      <c r="AY21" s="22">
        <f t="shared" ca="1" si="30"/>
        <v>2400000</v>
      </c>
      <c r="BA21" s="22">
        <f t="shared" ref="BA21:BA48" ca="1" si="43">BA20+IF(E21="",0,E21)</f>
        <v>2400000</v>
      </c>
      <c r="BB21" s="22">
        <f t="shared" ca="1" si="33"/>
        <v>0</v>
      </c>
      <c r="BC21" s="22">
        <f t="shared" ca="1" si="34"/>
        <v>0</v>
      </c>
      <c r="BD21" s="22">
        <f t="shared" ca="1" si="35"/>
        <v>0</v>
      </c>
      <c r="BE21" s="22">
        <f t="shared" ca="1" si="36"/>
        <v>0</v>
      </c>
      <c r="BF21" s="22">
        <f t="shared" ca="1" si="37"/>
        <v>0</v>
      </c>
      <c r="BG21" s="22">
        <f t="shared" ca="1" si="38"/>
        <v>0</v>
      </c>
      <c r="BH21" s="22">
        <f t="shared" ca="1" si="39"/>
        <v>0</v>
      </c>
      <c r="BI21" s="22">
        <f t="shared" ca="1" si="40"/>
        <v>0</v>
      </c>
      <c r="BJ21" s="22">
        <f t="shared" ca="1" si="41"/>
        <v>0</v>
      </c>
      <c r="BK21" s="22">
        <f t="shared" ca="1" si="42"/>
        <v>0</v>
      </c>
      <c r="BL21" s="22">
        <f t="shared" ca="1" si="31"/>
        <v>0</v>
      </c>
      <c r="BN21" s="22" cm="1">
        <f t="array" aca="1" ref="BN21" ca="1">IF(INDEX($A$1:$AL$48,ROW(),BN$16)&gt;0,INDEX($A$1:$AL$48,ROW(),BN$16),"")</f>
        <v>2400000</v>
      </c>
      <c r="BO21" s="22" t="str" cm="1">
        <f t="array" aca="1" ref="BO21" ca="1">IF(INDEX($A$1:$AL$48,ROW(),BO$16)&gt;0,INDEX($A$1:$AL$48,ROW(),BO$16),"")</f>
        <v/>
      </c>
      <c r="BP21" s="22" t="str" cm="1">
        <f t="array" aca="1" ref="BP21" ca="1">IF(INDEX($A$1:$AL$48,ROW(),BP$16)&gt;0,INDEX($A$1:$AL$48,ROW(),BP$16),"")</f>
        <v/>
      </c>
      <c r="BQ21" s="22" t="str" cm="1">
        <f t="array" aca="1" ref="BQ21" ca="1">IF(INDEX($A$1:$AL$48,ROW(),BQ$16)&gt;0,INDEX($A$1:$AL$48,ROW(),BQ$16),"")</f>
        <v/>
      </c>
      <c r="BR21" s="22" t="str" cm="1">
        <f t="array" aca="1" ref="BR21" ca="1">IF(INDEX($A$1:$AL$48,ROW(),BR$16)&gt;0,INDEX($A$1:$AL$48,ROW(),BR$16),"")</f>
        <v/>
      </c>
      <c r="BS21" s="22" t="str" cm="1">
        <f t="array" aca="1" ref="BS21" ca="1">IF(INDEX($A$1:$AL$48,ROW(),BS$16)&gt;0,INDEX($A$1:$AL$48,ROW(),BS$16),"")</f>
        <v/>
      </c>
      <c r="BT21" s="22" t="str" cm="1">
        <f t="array" aca="1" ref="BT21" ca="1">IF(INDEX($A$1:$AL$48,ROW(),BT$16)&gt;0,INDEX($A$1:$AL$48,ROW(),BT$16),"")</f>
        <v/>
      </c>
      <c r="BU21" s="22" t="str" cm="1">
        <f t="array" aca="1" ref="BU21" ca="1">IF(INDEX($A$1:$AL$48,ROW(),BU$16)&gt;0,INDEX($A$1:$AL$48,ROW(),BU$16),"")</f>
        <v/>
      </c>
      <c r="BV21" s="22" t="str" cm="1">
        <f t="array" aca="1" ref="BV21" ca="1">IF(INDEX($A$1:$AL$48,ROW(),BV$16)&gt;0,INDEX($A$1:$AL$48,ROW(),BV$16),"")</f>
        <v/>
      </c>
      <c r="BW21" s="22" t="str" cm="1">
        <f t="array" aca="1" ref="BW21" ca="1">IF(INDEX($A$1:$AL$48,ROW(),BW$16)&gt;0,INDEX($A$1:$AL$48,ROW(),BW$16),"")</f>
        <v/>
      </c>
      <c r="BX21" s="22" t="str" cm="1">
        <f t="array" aca="1" ref="BX21" ca="1">IF(INDEX($A$1:$AL$48,ROW(),BX$16)&gt;0,INDEX($A$1:$AL$48,ROW(),BX$16),"")</f>
        <v/>
      </c>
      <c r="BY21" s="22" t="str" cm="1">
        <f t="array" aca="1" ref="BY21" ca="1">IF(INDEX($A$1:$AL$48,ROW(),BY$16)&gt;0,INDEX($A$1:$AL$48,ROW(),BY$16),"")</f>
        <v/>
      </c>
      <c r="CA21" s="22" t="str" cm="1">
        <f t="array" aca="1" ref="CA21" ca="1">IF(INDEX($A$1:$AL$48,ROW(),CA$16)&lt;0,INDEX($A$1:$AL$48,ROW(),CA$16),"")</f>
        <v/>
      </c>
      <c r="CB21" s="22" t="str" cm="1">
        <f t="array" aca="1" ref="CB21" ca="1">IF(INDEX($A$1:$AL$48,ROW(),CB$16)&lt;0,INDEX($A$1:$AL$48,ROW(),CB$16),"")</f>
        <v/>
      </c>
      <c r="CC21" s="22" t="str" cm="1">
        <f t="array" aca="1" ref="CC21" ca="1">IF(INDEX($A$1:$AL$48,ROW(),CC$16)&lt;0,INDEX($A$1:$AL$48,ROW(),CC$16),"")</f>
        <v/>
      </c>
      <c r="CD21" s="22" t="str" cm="1">
        <f t="array" aca="1" ref="CD21" ca="1">IF(INDEX($A$1:$AL$48,ROW(),CD$16)&lt;0,INDEX($A$1:$AL$48,ROW(),CD$16),"")</f>
        <v/>
      </c>
      <c r="CE21" s="22" t="str" cm="1">
        <f t="array" aca="1" ref="CE21" ca="1">IF(INDEX($A$1:$AL$48,ROW(),CE$16)&lt;0,INDEX($A$1:$AL$48,ROW(),CE$16),"")</f>
        <v/>
      </c>
      <c r="CF21" s="22" t="str" cm="1">
        <f t="array" aca="1" ref="CF21" ca="1">IF(INDEX($A$1:$AL$48,ROW(),CF$16)&lt;0,INDEX($A$1:$AL$48,ROW(),CF$16),"")</f>
        <v/>
      </c>
      <c r="CG21" s="22" t="str" cm="1">
        <f t="array" aca="1" ref="CG21" ca="1">IF(INDEX($A$1:$AL$48,ROW(),CG$16)&lt;0,INDEX($A$1:$AL$48,ROW(),CG$16),"")</f>
        <v/>
      </c>
      <c r="CH21" s="22" t="str" cm="1">
        <f t="array" aca="1" ref="CH21" ca="1">IF(INDEX($A$1:$AL$48,ROW(),CH$16)&lt;0,INDEX($A$1:$AL$48,ROW(),CH$16),"")</f>
        <v/>
      </c>
      <c r="CI21" s="22" t="str" cm="1">
        <f t="array" aca="1" ref="CI21" ca="1">IF(INDEX($A$1:$AL$48,ROW(),CI$16)&lt;0,INDEX($A$1:$AL$48,ROW(),CI$16),"")</f>
        <v/>
      </c>
      <c r="CJ21" s="22" t="str" cm="1">
        <f t="array" aca="1" ref="CJ21" ca="1">IF(INDEX($A$1:$AL$48,ROW(),CJ$16)&lt;0,INDEX($A$1:$AL$48,ROW(),CJ$16),"")</f>
        <v/>
      </c>
      <c r="CK21" s="22" t="str" cm="1">
        <f t="array" aca="1" ref="CK21" ca="1">IF(INDEX($A$1:$AL$48,ROW(),CK$16)&lt;0,INDEX($A$1:$AL$48,ROW(),CK$16),"")</f>
        <v/>
      </c>
      <c r="CL21" s="22" t="str" cm="1">
        <f t="array" aca="1" ref="CL21" ca="1">IF(INDEX($A$1:$AL$48,ROW(),CL$16)&lt;0,INDEX($A$1:$AL$48,ROW(),CL$16),"")</f>
        <v/>
      </c>
    </row>
    <row r="22" spans="1:90" s="2" customFormat="1" ht="15.75" x14ac:dyDescent="0.4">
      <c r="A22" s="5">
        <v>5</v>
      </c>
      <c r="B22" s="17">
        <f t="shared" ca="1" si="17"/>
        <v>0</v>
      </c>
      <c r="C22" s="18"/>
      <c r="D22" s="26"/>
      <c r="E22" s="23">
        <f ca="1">IF(OR(MONTH(DATE($B$1,E$1,$A22))&lt;&gt;E$1,_xlfn.XLOOKUP(DATE($B$1,E$1,$A22),_syukujitsu[国民の祝日・休日月日],_syukujitsu[国民の祝日・休日名称],"XXX",0,1)&lt;&gt;"XXX",WEEKDAY(DATE($B$1,E$1,$A22),2)&gt;5,_xlfn.XLOOKUP(DATE($B$1,E$1,$A22),_休業日[休場日],_休業日[名称],"XXX",0,1)&lt;&gt;"XXX"),"",SUMIFS(_SBI[受渡金額/決済損益],_SBI[決済日],DATE(デイトレ集計2022!$B$1,デイトレ集計2022!E$1,デイトレ集計2022!$A22),_SBI[取引],"信用返済*"))</f>
        <v>0</v>
      </c>
      <c r="F22" s="18"/>
      <c r="G22" s="26"/>
      <c r="H22" s="23" t="str">
        <f ca="1">IF(OR(MONTH(DATE($B$1,H$1,$A22))&lt;&gt;H$1,_xlfn.XLOOKUP(DATE($B$1,H$1,$A22),_syukujitsu[国民の祝日・休日月日],_syukujitsu[国民の祝日・休日名称],"XXX",0,1)&lt;&gt;"XXX",WEEKDAY(DATE($B$1,H$1,$A22),2)&gt;5,_xlfn.XLOOKUP(DATE($B$1,H$1,$A22),_休業日[休場日],_休業日[名称],"XXX",0,1)&lt;&gt;"XXX"),"",SUMIFS(_SBI[受渡金額/決済損益],_SBI[決済日],DATE(デイトレ集計2022!$B$1,デイトレ集計2022!H$1,デイトレ集計2022!$A22),_SBI[取引],"信用返済*"))</f>
        <v/>
      </c>
      <c r="I22" s="18"/>
      <c r="J22" s="26"/>
      <c r="K22" s="23" t="str">
        <f ca="1">IF(OR(MONTH(DATE($B$1,K$1,$A22))&lt;&gt;K$1,_xlfn.XLOOKUP(DATE($B$1,K$1,$A22),_syukujitsu[国民の祝日・休日月日],_syukujitsu[国民の祝日・休日名称],"XXX",0,1)&lt;&gt;"XXX",WEEKDAY(DATE($B$1,K$1,$A22),2)&gt;5,_xlfn.XLOOKUP(DATE($B$1,K$1,$A22),_休業日[休場日],_休業日[名称],"XXX",0,1)&lt;&gt;"XXX"),"",SUMIFS(_SBI[受渡金額/決済損益],_SBI[決済日],DATE(デイトレ集計2022!$B$1,デイトレ集計2022!K$1,デイトレ集計2022!$A22),_SBI[取引],"信用返済*"))</f>
        <v/>
      </c>
      <c r="L22" s="18"/>
      <c r="M22" s="26"/>
      <c r="N22" s="23">
        <f ca="1">IF(OR(MONTH(DATE($B$1,N$1,$A22))&lt;&gt;N$1,_xlfn.XLOOKUP(DATE($B$1,N$1,$A22),_syukujitsu[国民の祝日・休日月日],_syukujitsu[国民の祝日・休日名称],"XXX",0,1)&lt;&gt;"XXX",WEEKDAY(DATE($B$1,N$1,$A22),2)&gt;5,_xlfn.XLOOKUP(DATE($B$1,N$1,$A22),_休業日[休場日],_休業日[名称],"XXX",0,1)&lt;&gt;"XXX"),"",SUMIFS(_SBI[受渡金額/決済損益],_SBI[決済日],DATE(デイトレ集計2022!$B$1,デイトレ集計2022!N$1,デイトレ集計2022!$A22),_SBI[取引],"信用返済*"))</f>
        <v>0</v>
      </c>
      <c r="O22" s="18"/>
      <c r="P22" s="26"/>
      <c r="Q22" s="23" t="str">
        <f ca="1">IF(OR(MONTH(DATE($B$1,Q$1,$A22))&lt;&gt;Q$1,_xlfn.XLOOKUP(DATE($B$1,Q$1,$A22),_syukujitsu[国民の祝日・休日月日],_syukujitsu[国民の祝日・休日名称],"XXX",0,1)&lt;&gt;"XXX",WEEKDAY(DATE($B$1,Q$1,$A22),2)&gt;5,_xlfn.XLOOKUP(DATE($B$1,Q$1,$A22),_休業日[休場日],_休業日[名称],"XXX",0,1)&lt;&gt;"XXX"),"",SUMIFS(_SBI[受渡金額/決済損益],_SBI[決済日],DATE(デイトレ集計2022!$B$1,デイトレ集計2022!Q$1,デイトレ集計2022!$A22),_SBI[取引],"信用返済*"))</f>
        <v/>
      </c>
      <c r="R22" s="18"/>
      <c r="S22" s="26"/>
      <c r="T22" s="23" t="str">
        <f ca="1">IF(OR(MONTH(DATE($B$1,T$1,$A22))&lt;&gt;T$1,_xlfn.XLOOKUP(DATE($B$1,T$1,$A22),_syukujitsu[国民の祝日・休日月日],_syukujitsu[国民の祝日・休日名称],"XXX",0,1)&lt;&gt;"XXX",WEEKDAY(DATE($B$1,T$1,$A22),2)&gt;5,_xlfn.XLOOKUP(DATE($B$1,T$1,$A22),_休業日[休場日],_休業日[名称],"XXX",0,1)&lt;&gt;"XXX"),"",SUMIFS(_SBI[受渡金額/決済損益],_SBI[決済日],DATE(デイトレ集計2022!$B$1,デイトレ集計2022!T$1,デイトレ集計2022!$A22),_SBI[取引],"信用返済*"))</f>
        <v/>
      </c>
      <c r="U22" s="18"/>
      <c r="V22" s="26"/>
      <c r="W22" s="23">
        <f ca="1">IF(OR(MONTH(DATE($B$1,W$1,$A22))&lt;&gt;W$1,_xlfn.XLOOKUP(DATE($B$1,W$1,$A22),_syukujitsu[国民の祝日・休日月日],_syukujitsu[国民の祝日・休日名称],"XXX",0,1)&lt;&gt;"XXX",WEEKDAY(DATE($B$1,W$1,$A22),2)&gt;5,_xlfn.XLOOKUP(DATE($B$1,W$1,$A22),_休業日[休場日],_休業日[名称],"XXX",0,1)&lt;&gt;"XXX"),"",SUMIFS(_SBI[受渡金額/決済損益],_SBI[決済日],DATE(デイトレ集計2022!$B$1,デイトレ集計2022!W$1,デイトレ集計2022!$A22),_SBI[取引],"信用返済*"))</f>
        <v>0</v>
      </c>
      <c r="X22" s="18"/>
      <c r="Y22" s="26"/>
      <c r="Z22" s="23">
        <f ca="1">IF(OR(MONTH(DATE($B$1,Z$1,$A22))&lt;&gt;Z$1,_xlfn.XLOOKUP(DATE($B$1,Z$1,$A22),_syukujitsu[国民の祝日・休日月日],_syukujitsu[国民の祝日・休日名称],"XXX",0,1)&lt;&gt;"XXX",WEEKDAY(DATE($B$1,Z$1,$A22),2)&gt;5,_xlfn.XLOOKUP(DATE($B$1,Z$1,$A22),_休業日[休場日],_休業日[名称],"XXX",0,1)&lt;&gt;"XXX"),"",SUMIFS(_SBI[受渡金額/決済損益],_SBI[決済日],DATE(デイトレ集計2022!$B$1,デイトレ集計2022!Z$1,デイトレ集計2022!$A22),_SBI[取引],"信用返済*"))</f>
        <v>0</v>
      </c>
      <c r="AA22" s="18"/>
      <c r="AB22" s="26"/>
      <c r="AC22" s="23">
        <f ca="1">IF(OR(MONTH(DATE($B$1,AC$1,$A22))&lt;&gt;AC$1,_xlfn.XLOOKUP(DATE($B$1,AC$1,$A22),_syukujitsu[国民の祝日・休日月日],_syukujitsu[国民の祝日・休日名称],"XXX",0,1)&lt;&gt;"XXX",WEEKDAY(DATE($B$1,AC$1,$A22),2)&gt;5,_xlfn.XLOOKUP(DATE($B$1,AC$1,$A22),_休業日[休場日],_休業日[名称],"XXX",0,1)&lt;&gt;"XXX"),"",SUMIFS(_SBI[受渡金額/決済損益],_SBI[決済日],DATE(デイトレ集計2022!$B$1,デイトレ集計2022!AC$1,デイトレ集計2022!$A22),_SBI[取引],"信用返済*"))</f>
        <v>0</v>
      </c>
      <c r="AD22" s="18"/>
      <c r="AE22" s="26"/>
      <c r="AF22" s="23">
        <f ca="1">IF(OR(MONTH(DATE($B$1,AF$1,$A22))&lt;&gt;AF$1,_xlfn.XLOOKUP(DATE($B$1,AF$1,$A22),_syukujitsu[国民の祝日・休日月日],_syukujitsu[国民の祝日・休日名称],"XXX",0,1)&lt;&gt;"XXX",WEEKDAY(DATE($B$1,AF$1,$A22),2)&gt;5,_xlfn.XLOOKUP(DATE($B$1,AF$1,$A22),_休業日[休場日],_休業日[名称],"XXX",0,1)&lt;&gt;"XXX"),"",SUMIFS(_SBI[受渡金額/決済損益],_SBI[決済日],DATE(デイトレ集計2022!$B$1,デイトレ集計2022!AF$1,デイトレ集計2022!$A22),_SBI[取引],"信用返済*"))</f>
        <v>0</v>
      </c>
      <c r="AG22" s="18"/>
      <c r="AH22" s="26"/>
      <c r="AI22" s="23" t="str">
        <f ca="1">IF(OR(MONTH(DATE($B$1,AI$1,$A22))&lt;&gt;AI$1,_xlfn.XLOOKUP(DATE($B$1,AI$1,$A22),_syukujitsu[国民の祝日・休日月日],_syukujitsu[国民の祝日・休日名称],"XXX",0,1)&lt;&gt;"XXX",WEEKDAY(DATE($B$1,AI$1,$A22),2)&gt;5,_xlfn.XLOOKUP(DATE($B$1,AI$1,$A22),_休業日[休場日],_休業日[名称],"XXX",0,1)&lt;&gt;"XXX"),"",SUMIFS(_SBI[受渡金額/決済損益],_SBI[決済日],DATE(デイトレ集計2022!$B$1,デイトレ集計2022!AI$1,デイトレ集計2022!$A22),_SBI[取引],"信用返済*"))</f>
        <v/>
      </c>
      <c r="AJ22" s="18"/>
      <c r="AK22" s="26"/>
      <c r="AL22" s="26">
        <f ca="1">IF(OR(MONTH(DATE($B$1,AL$1,$A22))&lt;&gt;AL$1,_xlfn.XLOOKUP(DATE($B$1,AL$1,$A22),_syukujitsu[国民の祝日・休日月日],_syukujitsu[国民の祝日・休日名称],"XXX",0,1)&lt;&gt;"XXX",WEEKDAY(DATE($B$1,AL$1,$A22),2)&gt;5,_xlfn.XLOOKUP(DATE($B$1,AL$1,$A22),_休業日[休場日],_休業日[名称],"XXX",0,1)&lt;&gt;"XXX"),"",SUMIFS(_SBI[受渡金額/決済損益],_SBI[決済日],DATE(デイトレ集計2022!$B$1,デイトレ集計2022!AL$1,デイトレ集計2022!$A22),_SBI[取引],"信用返済*"))</f>
        <v>0</v>
      </c>
      <c r="AN22" s="22">
        <f t="shared" ca="1" si="20"/>
        <v>2400000</v>
      </c>
      <c r="AO22" s="22">
        <f t="shared" ca="1" si="21"/>
        <v>2400000</v>
      </c>
      <c r="AP22" s="22">
        <f t="shared" ca="1" si="22"/>
        <v>2400000</v>
      </c>
      <c r="AQ22" s="22">
        <f t="shared" ca="1" si="23"/>
        <v>2400000</v>
      </c>
      <c r="AR22" s="22">
        <f t="shared" ca="1" si="24"/>
        <v>2400000</v>
      </c>
      <c r="AS22" s="22">
        <f t="shared" ca="1" si="25"/>
        <v>2400000</v>
      </c>
      <c r="AT22" s="22">
        <f t="shared" ca="1" si="26"/>
        <v>2400000</v>
      </c>
      <c r="AU22" s="22">
        <f t="shared" ca="1" si="32"/>
        <v>2400000</v>
      </c>
      <c r="AV22" s="22">
        <f t="shared" ca="1" si="27"/>
        <v>2400000</v>
      </c>
      <c r="AW22" s="22">
        <f t="shared" ca="1" si="28"/>
        <v>2400000</v>
      </c>
      <c r="AX22" s="22">
        <f t="shared" ca="1" si="29"/>
        <v>2400000</v>
      </c>
      <c r="AY22" s="22">
        <f t="shared" ca="1" si="30"/>
        <v>2400000</v>
      </c>
      <c r="BA22" s="22">
        <f t="shared" ca="1" si="43"/>
        <v>2400000</v>
      </c>
      <c r="BB22" s="22">
        <f t="shared" ca="1" si="33"/>
        <v>0</v>
      </c>
      <c r="BC22" s="22">
        <f t="shared" ca="1" si="34"/>
        <v>0</v>
      </c>
      <c r="BD22" s="22">
        <f t="shared" ca="1" si="35"/>
        <v>0</v>
      </c>
      <c r="BE22" s="22">
        <f t="shared" ca="1" si="36"/>
        <v>0</v>
      </c>
      <c r="BF22" s="22">
        <f t="shared" ca="1" si="37"/>
        <v>0</v>
      </c>
      <c r="BG22" s="22">
        <f t="shared" ca="1" si="38"/>
        <v>0</v>
      </c>
      <c r="BH22" s="22">
        <f t="shared" ca="1" si="39"/>
        <v>0</v>
      </c>
      <c r="BI22" s="22">
        <f t="shared" ca="1" si="40"/>
        <v>0</v>
      </c>
      <c r="BJ22" s="22">
        <f t="shared" ca="1" si="41"/>
        <v>0</v>
      </c>
      <c r="BK22" s="22">
        <f t="shared" ca="1" si="42"/>
        <v>0</v>
      </c>
      <c r="BL22" s="22">
        <f t="shared" ca="1" si="31"/>
        <v>0</v>
      </c>
      <c r="BN22" s="22" t="str" cm="1">
        <f t="array" aca="1" ref="BN22" ca="1">IF(INDEX($A$1:$AL$48,ROW(),BN$16)&gt;0,INDEX($A$1:$AL$48,ROW(),BN$16),"")</f>
        <v/>
      </c>
      <c r="BO22" s="22" t="str" cm="1">
        <f t="array" aca="1" ref="BO22" ca="1">IF(INDEX($A$1:$AL$48,ROW(),BO$16)&gt;0,INDEX($A$1:$AL$48,ROW(),BO$16),"")</f>
        <v/>
      </c>
      <c r="BP22" s="22" t="str" cm="1">
        <f t="array" aca="1" ref="BP22" ca="1">IF(INDEX($A$1:$AL$48,ROW(),BP$16)&gt;0,INDEX($A$1:$AL$48,ROW(),BP$16),"")</f>
        <v/>
      </c>
      <c r="BQ22" s="22" t="str" cm="1">
        <f t="array" aca="1" ref="BQ22" ca="1">IF(INDEX($A$1:$AL$48,ROW(),BQ$16)&gt;0,INDEX($A$1:$AL$48,ROW(),BQ$16),"")</f>
        <v/>
      </c>
      <c r="BR22" s="22" t="str" cm="1">
        <f t="array" aca="1" ref="BR22" ca="1">IF(INDEX($A$1:$AL$48,ROW(),BR$16)&gt;0,INDEX($A$1:$AL$48,ROW(),BR$16),"")</f>
        <v/>
      </c>
      <c r="BS22" s="22" t="str" cm="1">
        <f t="array" aca="1" ref="BS22" ca="1">IF(INDEX($A$1:$AL$48,ROW(),BS$16)&gt;0,INDEX($A$1:$AL$48,ROW(),BS$16),"")</f>
        <v/>
      </c>
      <c r="BT22" s="22" t="str" cm="1">
        <f t="array" aca="1" ref="BT22" ca="1">IF(INDEX($A$1:$AL$48,ROW(),BT$16)&gt;0,INDEX($A$1:$AL$48,ROW(),BT$16),"")</f>
        <v/>
      </c>
      <c r="BU22" s="22" t="str" cm="1">
        <f t="array" aca="1" ref="BU22" ca="1">IF(INDEX($A$1:$AL$48,ROW(),BU$16)&gt;0,INDEX($A$1:$AL$48,ROW(),BU$16),"")</f>
        <v/>
      </c>
      <c r="BV22" s="22" t="str" cm="1">
        <f t="array" aca="1" ref="BV22" ca="1">IF(INDEX($A$1:$AL$48,ROW(),BV$16)&gt;0,INDEX($A$1:$AL$48,ROW(),BV$16),"")</f>
        <v/>
      </c>
      <c r="BW22" s="22" t="str" cm="1">
        <f t="array" aca="1" ref="BW22" ca="1">IF(INDEX($A$1:$AL$48,ROW(),BW$16)&gt;0,INDEX($A$1:$AL$48,ROW(),BW$16),"")</f>
        <v/>
      </c>
      <c r="BX22" s="22" t="str" cm="1">
        <f t="array" aca="1" ref="BX22" ca="1">IF(INDEX($A$1:$AL$48,ROW(),BX$16)&gt;0,INDEX($A$1:$AL$48,ROW(),BX$16),"")</f>
        <v/>
      </c>
      <c r="BY22" s="22" t="str" cm="1">
        <f t="array" aca="1" ref="BY22" ca="1">IF(INDEX($A$1:$AL$48,ROW(),BY$16)&gt;0,INDEX($A$1:$AL$48,ROW(),BY$16),"")</f>
        <v/>
      </c>
      <c r="CA22" s="22" t="str" cm="1">
        <f t="array" aca="1" ref="CA22" ca="1">IF(INDEX($A$1:$AL$48,ROW(),CA$16)&lt;0,INDEX($A$1:$AL$48,ROW(),CA$16),"")</f>
        <v/>
      </c>
      <c r="CB22" s="22" t="str" cm="1">
        <f t="array" aca="1" ref="CB22" ca="1">IF(INDEX($A$1:$AL$48,ROW(),CB$16)&lt;0,INDEX($A$1:$AL$48,ROW(),CB$16),"")</f>
        <v/>
      </c>
      <c r="CC22" s="22" t="str" cm="1">
        <f t="array" aca="1" ref="CC22" ca="1">IF(INDEX($A$1:$AL$48,ROW(),CC$16)&lt;0,INDEX($A$1:$AL$48,ROW(),CC$16),"")</f>
        <v/>
      </c>
      <c r="CD22" s="22" t="str" cm="1">
        <f t="array" aca="1" ref="CD22" ca="1">IF(INDEX($A$1:$AL$48,ROW(),CD$16)&lt;0,INDEX($A$1:$AL$48,ROW(),CD$16),"")</f>
        <v/>
      </c>
      <c r="CE22" s="22" t="str" cm="1">
        <f t="array" aca="1" ref="CE22" ca="1">IF(INDEX($A$1:$AL$48,ROW(),CE$16)&lt;0,INDEX($A$1:$AL$48,ROW(),CE$16),"")</f>
        <v/>
      </c>
      <c r="CF22" s="22" t="str" cm="1">
        <f t="array" aca="1" ref="CF22" ca="1">IF(INDEX($A$1:$AL$48,ROW(),CF$16)&lt;0,INDEX($A$1:$AL$48,ROW(),CF$16),"")</f>
        <v/>
      </c>
      <c r="CG22" s="22" t="str" cm="1">
        <f t="array" aca="1" ref="CG22" ca="1">IF(INDEX($A$1:$AL$48,ROW(),CG$16)&lt;0,INDEX($A$1:$AL$48,ROW(),CG$16),"")</f>
        <v/>
      </c>
      <c r="CH22" s="22" t="str" cm="1">
        <f t="array" aca="1" ref="CH22" ca="1">IF(INDEX($A$1:$AL$48,ROW(),CH$16)&lt;0,INDEX($A$1:$AL$48,ROW(),CH$16),"")</f>
        <v/>
      </c>
      <c r="CI22" s="22" t="str" cm="1">
        <f t="array" aca="1" ref="CI22" ca="1">IF(INDEX($A$1:$AL$48,ROW(),CI$16)&lt;0,INDEX($A$1:$AL$48,ROW(),CI$16),"")</f>
        <v/>
      </c>
      <c r="CJ22" s="22" t="str" cm="1">
        <f t="array" aca="1" ref="CJ22" ca="1">IF(INDEX($A$1:$AL$48,ROW(),CJ$16)&lt;0,INDEX($A$1:$AL$48,ROW(),CJ$16),"")</f>
        <v/>
      </c>
      <c r="CK22" s="22" t="str" cm="1">
        <f t="array" aca="1" ref="CK22" ca="1">IF(INDEX($A$1:$AL$48,ROW(),CK$16)&lt;0,INDEX($A$1:$AL$48,ROW(),CK$16),"")</f>
        <v/>
      </c>
      <c r="CL22" s="22" t="str" cm="1">
        <f t="array" aca="1" ref="CL22" ca="1">IF(INDEX($A$1:$AL$48,ROW(),CL$16)&lt;0,INDEX($A$1:$AL$48,ROW(),CL$16),"")</f>
        <v/>
      </c>
    </row>
    <row r="23" spans="1:90" s="2" customFormat="1" ht="15.75" x14ac:dyDescent="0.4">
      <c r="A23" s="5">
        <v>6</v>
      </c>
      <c r="B23" s="17">
        <f t="shared" ca="1" si="17"/>
        <v>0</v>
      </c>
      <c r="C23" s="18"/>
      <c r="D23" s="26"/>
      <c r="E23" s="23">
        <f ca="1">IF(OR(MONTH(DATE($B$1,E$1,$A23))&lt;&gt;E$1,_xlfn.XLOOKUP(DATE($B$1,E$1,$A23),_syukujitsu[国民の祝日・休日月日],_syukujitsu[国民の祝日・休日名称],"XXX",0,1)&lt;&gt;"XXX",WEEKDAY(DATE($B$1,E$1,$A23),2)&gt;5,_xlfn.XLOOKUP(DATE($B$1,E$1,$A23),_休業日[休場日],_休業日[名称],"XXX",0,1)&lt;&gt;"XXX"),"",SUMIFS(_SBI[受渡金額/決済損益],_SBI[決済日],DATE(デイトレ集計2022!$B$1,デイトレ集計2022!E$1,デイトレ集計2022!$A23),_SBI[取引],"信用返済*"))</f>
        <v>0</v>
      </c>
      <c r="F23" s="18"/>
      <c r="G23" s="26"/>
      <c r="H23" s="23" t="str">
        <f ca="1">IF(OR(MONTH(DATE($B$1,H$1,$A23))&lt;&gt;H$1,_xlfn.XLOOKUP(DATE($B$1,H$1,$A23),_syukujitsu[国民の祝日・休日月日],_syukujitsu[国民の祝日・休日名称],"XXX",0,1)&lt;&gt;"XXX",WEEKDAY(DATE($B$1,H$1,$A23),2)&gt;5,_xlfn.XLOOKUP(DATE($B$1,H$1,$A23),_休業日[休場日],_休業日[名称],"XXX",0,1)&lt;&gt;"XXX"),"",SUMIFS(_SBI[受渡金額/決済損益],_SBI[決済日],DATE(デイトレ集計2022!$B$1,デイトレ集計2022!H$1,デイトレ集計2022!$A23),_SBI[取引],"信用返済*"))</f>
        <v/>
      </c>
      <c r="I23" s="18"/>
      <c r="J23" s="26"/>
      <c r="K23" s="23" t="str">
        <f ca="1">IF(OR(MONTH(DATE($B$1,K$1,$A23))&lt;&gt;K$1,_xlfn.XLOOKUP(DATE($B$1,K$1,$A23),_syukujitsu[国民の祝日・休日月日],_syukujitsu[国民の祝日・休日名称],"XXX",0,1)&lt;&gt;"XXX",WEEKDAY(DATE($B$1,K$1,$A23),2)&gt;5,_xlfn.XLOOKUP(DATE($B$1,K$1,$A23),_休業日[休場日],_休業日[名称],"XXX",0,1)&lt;&gt;"XXX"),"",SUMIFS(_SBI[受渡金額/決済損益],_SBI[決済日],DATE(デイトレ集計2022!$B$1,デイトレ集計2022!K$1,デイトレ集計2022!$A23),_SBI[取引],"信用返済*"))</f>
        <v/>
      </c>
      <c r="L23" s="18"/>
      <c r="M23" s="26"/>
      <c r="N23" s="23">
        <f ca="1">IF(OR(MONTH(DATE($B$1,N$1,$A23))&lt;&gt;N$1,_xlfn.XLOOKUP(DATE($B$1,N$1,$A23),_syukujitsu[国民の祝日・休日月日],_syukujitsu[国民の祝日・休日名称],"XXX",0,1)&lt;&gt;"XXX",WEEKDAY(DATE($B$1,N$1,$A23),2)&gt;5,_xlfn.XLOOKUP(DATE($B$1,N$1,$A23),_休業日[休場日],_休業日[名称],"XXX",0,1)&lt;&gt;"XXX"),"",SUMIFS(_SBI[受渡金額/決済損益],_SBI[決済日],DATE(デイトレ集計2022!$B$1,デイトレ集計2022!N$1,デイトレ集計2022!$A23),_SBI[取引],"信用返済*"))</f>
        <v>0</v>
      </c>
      <c r="O23" s="18"/>
      <c r="P23" s="26"/>
      <c r="Q23" s="23">
        <f ca="1">IF(OR(MONTH(DATE($B$1,Q$1,$A23))&lt;&gt;Q$1,_xlfn.XLOOKUP(DATE($B$1,Q$1,$A23),_syukujitsu[国民の祝日・休日月日],_syukujitsu[国民の祝日・休日名称],"XXX",0,1)&lt;&gt;"XXX",WEEKDAY(DATE($B$1,Q$1,$A23),2)&gt;5,_xlfn.XLOOKUP(DATE($B$1,Q$1,$A23),_休業日[休場日],_休業日[名称],"XXX",0,1)&lt;&gt;"XXX"),"",SUMIFS(_SBI[受渡金額/決済損益],_SBI[決済日],DATE(デイトレ集計2022!$B$1,デイトレ集計2022!Q$1,デイトレ集計2022!$A23),_SBI[取引],"信用返済*"))</f>
        <v>0</v>
      </c>
      <c r="R23" s="18"/>
      <c r="S23" s="26"/>
      <c r="T23" s="23">
        <f ca="1">IF(OR(MONTH(DATE($B$1,T$1,$A23))&lt;&gt;T$1,_xlfn.XLOOKUP(DATE($B$1,T$1,$A23),_syukujitsu[国民の祝日・休日月日],_syukujitsu[国民の祝日・休日名称],"XXX",0,1)&lt;&gt;"XXX",WEEKDAY(DATE($B$1,T$1,$A23),2)&gt;5,_xlfn.XLOOKUP(DATE($B$1,T$1,$A23),_休業日[休場日],_休業日[名称],"XXX",0,1)&lt;&gt;"XXX"),"",SUMIFS(_SBI[受渡金額/決済損益],_SBI[決済日],DATE(デイトレ集計2022!$B$1,デイトレ集計2022!T$1,デイトレ集計2022!$A23),_SBI[取引],"信用返済*"))</f>
        <v>0</v>
      </c>
      <c r="U23" s="18"/>
      <c r="V23" s="26"/>
      <c r="W23" s="23">
        <f ca="1">IF(OR(MONTH(DATE($B$1,W$1,$A23))&lt;&gt;W$1,_xlfn.XLOOKUP(DATE($B$1,W$1,$A23),_syukujitsu[国民の祝日・休日月日],_syukujitsu[国民の祝日・休日名称],"XXX",0,1)&lt;&gt;"XXX",WEEKDAY(DATE($B$1,W$1,$A23),2)&gt;5,_xlfn.XLOOKUP(DATE($B$1,W$1,$A23),_休業日[休場日],_休業日[名称],"XXX",0,1)&lt;&gt;"XXX"),"",SUMIFS(_SBI[受渡金額/決済損益],_SBI[決済日],DATE(デイトレ集計2022!$B$1,デイトレ集計2022!W$1,デイトレ集計2022!$A23),_SBI[取引],"信用返済*"))</f>
        <v>0</v>
      </c>
      <c r="X23" s="18"/>
      <c r="Y23" s="26"/>
      <c r="Z23" s="23" t="str">
        <f ca="1">IF(OR(MONTH(DATE($B$1,Z$1,$A23))&lt;&gt;Z$1,_xlfn.XLOOKUP(DATE($B$1,Z$1,$A23),_syukujitsu[国民の祝日・休日月日],_syukujitsu[国民の祝日・休日名称],"XXX",0,1)&lt;&gt;"XXX",WEEKDAY(DATE($B$1,Z$1,$A23),2)&gt;5,_xlfn.XLOOKUP(DATE($B$1,Z$1,$A23),_休業日[休場日],_休業日[名称],"XXX",0,1)&lt;&gt;"XXX"),"",SUMIFS(_SBI[受渡金額/決済損益],_SBI[決済日],DATE(デイトレ集計2022!$B$1,デイトレ集計2022!Z$1,デイトレ集計2022!$A23),_SBI[取引],"信用返済*"))</f>
        <v/>
      </c>
      <c r="AA23" s="18"/>
      <c r="AB23" s="26"/>
      <c r="AC23" s="23">
        <f ca="1">IF(OR(MONTH(DATE($B$1,AC$1,$A23))&lt;&gt;AC$1,_xlfn.XLOOKUP(DATE($B$1,AC$1,$A23),_syukujitsu[国民の祝日・休日月日],_syukujitsu[国民の祝日・休日名称],"XXX",0,1)&lt;&gt;"XXX",WEEKDAY(DATE($B$1,AC$1,$A23),2)&gt;5,_xlfn.XLOOKUP(DATE($B$1,AC$1,$A23),_休業日[休場日],_休業日[名称],"XXX",0,1)&lt;&gt;"XXX"),"",SUMIFS(_SBI[受渡金額/決済損益],_SBI[決済日],DATE(デイトレ集計2022!$B$1,デイトレ集計2022!AC$1,デイトレ集計2022!$A23),_SBI[取引],"信用返済*"))</f>
        <v>0</v>
      </c>
      <c r="AD23" s="18"/>
      <c r="AE23" s="26"/>
      <c r="AF23" s="23">
        <f ca="1">IF(OR(MONTH(DATE($B$1,AF$1,$A23))&lt;&gt;AF$1,_xlfn.XLOOKUP(DATE($B$1,AF$1,$A23),_syukujitsu[国民の祝日・休日月日],_syukujitsu[国民の祝日・休日名称],"XXX",0,1)&lt;&gt;"XXX",WEEKDAY(DATE($B$1,AF$1,$A23),2)&gt;5,_xlfn.XLOOKUP(DATE($B$1,AF$1,$A23),_休業日[休場日],_休業日[名称],"XXX",0,1)&lt;&gt;"XXX"),"",SUMIFS(_SBI[受渡金額/決済損益],_SBI[決済日],DATE(デイトレ集計2022!$B$1,デイトレ集計2022!AF$1,デイトレ集計2022!$A23),_SBI[取引],"信用返済*"))</f>
        <v>0</v>
      </c>
      <c r="AG23" s="18"/>
      <c r="AH23" s="26"/>
      <c r="AI23" s="23" t="str">
        <f ca="1">IF(OR(MONTH(DATE($B$1,AI$1,$A23))&lt;&gt;AI$1,_xlfn.XLOOKUP(DATE($B$1,AI$1,$A23),_syukujitsu[国民の祝日・休日月日],_syukujitsu[国民の祝日・休日名称],"XXX",0,1)&lt;&gt;"XXX",WEEKDAY(DATE($B$1,AI$1,$A23),2)&gt;5,_xlfn.XLOOKUP(DATE($B$1,AI$1,$A23),_休業日[休場日],_休業日[名称],"XXX",0,1)&lt;&gt;"XXX"),"",SUMIFS(_SBI[受渡金額/決済損益],_SBI[決済日],DATE(デイトレ集計2022!$B$1,デイトレ集計2022!AI$1,デイトレ集計2022!$A23),_SBI[取引],"信用返済*"))</f>
        <v/>
      </c>
      <c r="AJ23" s="18"/>
      <c r="AK23" s="26"/>
      <c r="AL23" s="26">
        <f ca="1">IF(OR(MONTH(DATE($B$1,AL$1,$A23))&lt;&gt;AL$1,_xlfn.XLOOKUP(DATE($B$1,AL$1,$A23),_syukujitsu[国民の祝日・休日月日],_syukujitsu[国民の祝日・休日名称],"XXX",0,1)&lt;&gt;"XXX",WEEKDAY(DATE($B$1,AL$1,$A23),2)&gt;5,_xlfn.XLOOKUP(DATE($B$1,AL$1,$A23),_休業日[休場日],_休業日[名称],"XXX",0,1)&lt;&gt;"XXX"),"",SUMIFS(_SBI[受渡金額/決済損益],_SBI[決済日],DATE(デイトレ集計2022!$B$1,デイトレ集計2022!AL$1,デイトレ集計2022!$A23),_SBI[取引],"信用返済*"))</f>
        <v>0</v>
      </c>
      <c r="AN23" s="22">
        <f t="shared" ca="1" si="20"/>
        <v>2400000</v>
      </c>
      <c r="AO23" s="22">
        <f t="shared" ca="1" si="21"/>
        <v>2400000</v>
      </c>
      <c r="AP23" s="22">
        <f t="shared" ca="1" si="22"/>
        <v>2400000</v>
      </c>
      <c r="AQ23" s="22">
        <f t="shared" ca="1" si="23"/>
        <v>2400000</v>
      </c>
      <c r="AR23" s="22">
        <f t="shared" ca="1" si="24"/>
        <v>2400000</v>
      </c>
      <c r="AS23" s="22">
        <f t="shared" ca="1" si="25"/>
        <v>2400000</v>
      </c>
      <c r="AT23" s="22">
        <f t="shared" ca="1" si="26"/>
        <v>2400000</v>
      </c>
      <c r="AU23" s="22">
        <f t="shared" ca="1" si="32"/>
        <v>2400000</v>
      </c>
      <c r="AV23" s="22">
        <f t="shared" ca="1" si="27"/>
        <v>2400000</v>
      </c>
      <c r="AW23" s="22">
        <f t="shared" ca="1" si="28"/>
        <v>2400000</v>
      </c>
      <c r="AX23" s="22">
        <f t="shared" ca="1" si="29"/>
        <v>2400000</v>
      </c>
      <c r="AY23" s="22">
        <f t="shared" ca="1" si="30"/>
        <v>2400000</v>
      </c>
      <c r="BA23" s="22">
        <f t="shared" ca="1" si="43"/>
        <v>2400000</v>
      </c>
      <c r="BB23" s="22">
        <f t="shared" ca="1" si="33"/>
        <v>0</v>
      </c>
      <c r="BC23" s="22">
        <f t="shared" ca="1" si="34"/>
        <v>0</v>
      </c>
      <c r="BD23" s="22">
        <f t="shared" ca="1" si="35"/>
        <v>0</v>
      </c>
      <c r="BE23" s="22">
        <f t="shared" ca="1" si="36"/>
        <v>0</v>
      </c>
      <c r="BF23" s="22">
        <f t="shared" ca="1" si="37"/>
        <v>0</v>
      </c>
      <c r="BG23" s="22">
        <f t="shared" ca="1" si="38"/>
        <v>0</v>
      </c>
      <c r="BH23" s="22">
        <f t="shared" ca="1" si="39"/>
        <v>0</v>
      </c>
      <c r="BI23" s="22">
        <f t="shared" ca="1" si="40"/>
        <v>0</v>
      </c>
      <c r="BJ23" s="22">
        <f t="shared" ca="1" si="41"/>
        <v>0</v>
      </c>
      <c r="BK23" s="22">
        <f t="shared" ca="1" si="42"/>
        <v>0</v>
      </c>
      <c r="BL23" s="22">
        <f t="shared" ca="1" si="31"/>
        <v>0</v>
      </c>
      <c r="BN23" s="22" t="str" cm="1">
        <f t="array" aca="1" ref="BN23" ca="1">IF(INDEX($A$1:$AL$48,ROW(),BN$16)&gt;0,INDEX($A$1:$AL$48,ROW(),BN$16),"")</f>
        <v/>
      </c>
      <c r="BO23" s="22" t="str" cm="1">
        <f t="array" aca="1" ref="BO23" ca="1">IF(INDEX($A$1:$AL$48,ROW(),BO$16)&gt;0,INDEX($A$1:$AL$48,ROW(),BO$16),"")</f>
        <v/>
      </c>
      <c r="BP23" s="22" t="str" cm="1">
        <f t="array" aca="1" ref="BP23" ca="1">IF(INDEX($A$1:$AL$48,ROW(),BP$16)&gt;0,INDEX($A$1:$AL$48,ROW(),BP$16),"")</f>
        <v/>
      </c>
      <c r="BQ23" s="22" t="str" cm="1">
        <f t="array" aca="1" ref="BQ23" ca="1">IF(INDEX($A$1:$AL$48,ROW(),BQ$16)&gt;0,INDEX($A$1:$AL$48,ROW(),BQ$16),"")</f>
        <v/>
      </c>
      <c r="BR23" s="22" t="str" cm="1">
        <f t="array" aca="1" ref="BR23" ca="1">IF(INDEX($A$1:$AL$48,ROW(),BR$16)&gt;0,INDEX($A$1:$AL$48,ROW(),BR$16),"")</f>
        <v/>
      </c>
      <c r="BS23" s="22" t="str" cm="1">
        <f t="array" aca="1" ref="BS23" ca="1">IF(INDEX($A$1:$AL$48,ROW(),BS$16)&gt;0,INDEX($A$1:$AL$48,ROW(),BS$16),"")</f>
        <v/>
      </c>
      <c r="BT23" s="22" t="str" cm="1">
        <f t="array" aca="1" ref="BT23" ca="1">IF(INDEX($A$1:$AL$48,ROW(),BT$16)&gt;0,INDEX($A$1:$AL$48,ROW(),BT$16),"")</f>
        <v/>
      </c>
      <c r="BU23" s="22" t="str" cm="1">
        <f t="array" aca="1" ref="BU23" ca="1">IF(INDEX($A$1:$AL$48,ROW(),BU$16)&gt;0,INDEX($A$1:$AL$48,ROW(),BU$16),"")</f>
        <v/>
      </c>
      <c r="BV23" s="22" t="str" cm="1">
        <f t="array" aca="1" ref="BV23" ca="1">IF(INDEX($A$1:$AL$48,ROW(),BV$16)&gt;0,INDEX($A$1:$AL$48,ROW(),BV$16),"")</f>
        <v/>
      </c>
      <c r="BW23" s="22" t="str" cm="1">
        <f t="array" aca="1" ref="BW23" ca="1">IF(INDEX($A$1:$AL$48,ROW(),BW$16)&gt;0,INDEX($A$1:$AL$48,ROW(),BW$16),"")</f>
        <v/>
      </c>
      <c r="BX23" s="22" t="str" cm="1">
        <f t="array" aca="1" ref="BX23" ca="1">IF(INDEX($A$1:$AL$48,ROW(),BX$16)&gt;0,INDEX($A$1:$AL$48,ROW(),BX$16),"")</f>
        <v/>
      </c>
      <c r="BY23" s="22" t="str" cm="1">
        <f t="array" aca="1" ref="BY23" ca="1">IF(INDEX($A$1:$AL$48,ROW(),BY$16)&gt;0,INDEX($A$1:$AL$48,ROW(),BY$16),"")</f>
        <v/>
      </c>
      <c r="CA23" s="22" t="str" cm="1">
        <f t="array" aca="1" ref="CA23" ca="1">IF(INDEX($A$1:$AL$48,ROW(),CA$16)&lt;0,INDEX($A$1:$AL$48,ROW(),CA$16),"")</f>
        <v/>
      </c>
      <c r="CB23" s="22" t="str" cm="1">
        <f t="array" aca="1" ref="CB23" ca="1">IF(INDEX($A$1:$AL$48,ROW(),CB$16)&lt;0,INDEX($A$1:$AL$48,ROW(),CB$16),"")</f>
        <v/>
      </c>
      <c r="CC23" s="22" t="str" cm="1">
        <f t="array" aca="1" ref="CC23" ca="1">IF(INDEX($A$1:$AL$48,ROW(),CC$16)&lt;0,INDEX($A$1:$AL$48,ROW(),CC$16),"")</f>
        <v/>
      </c>
      <c r="CD23" s="22" t="str" cm="1">
        <f t="array" aca="1" ref="CD23" ca="1">IF(INDEX($A$1:$AL$48,ROW(),CD$16)&lt;0,INDEX($A$1:$AL$48,ROW(),CD$16),"")</f>
        <v/>
      </c>
      <c r="CE23" s="22" t="str" cm="1">
        <f t="array" aca="1" ref="CE23" ca="1">IF(INDEX($A$1:$AL$48,ROW(),CE$16)&lt;0,INDEX($A$1:$AL$48,ROW(),CE$16),"")</f>
        <v/>
      </c>
      <c r="CF23" s="22" t="str" cm="1">
        <f t="array" aca="1" ref="CF23" ca="1">IF(INDEX($A$1:$AL$48,ROW(),CF$16)&lt;0,INDEX($A$1:$AL$48,ROW(),CF$16),"")</f>
        <v/>
      </c>
      <c r="CG23" s="22" t="str" cm="1">
        <f t="array" aca="1" ref="CG23" ca="1">IF(INDEX($A$1:$AL$48,ROW(),CG$16)&lt;0,INDEX($A$1:$AL$48,ROW(),CG$16),"")</f>
        <v/>
      </c>
      <c r="CH23" s="22" t="str" cm="1">
        <f t="array" aca="1" ref="CH23" ca="1">IF(INDEX($A$1:$AL$48,ROW(),CH$16)&lt;0,INDEX($A$1:$AL$48,ROW(),CH$16),"")</f>
        <v/>
      </c>
      <c r="CI23" s="22" t="str" cm="1">
        <f t="array" aca="1" ref="CI23" ca="1">IF(INDEX($A$1:$AL$48,ROW(),CI$16)&lt;0,INDEX($A$1:$AL$48,ROW(),CI$16),"")</f>
        <v/>
      </c>
      <c r="CJ23" s="22" t="str" cm="1">
        <f t="array" aca="1" ref="CJ23" ca="1">IF(INDEX($A$1:$AL$48,ROW(),CJ$16)&lt;0,INDEX($A$1:$AL$48,ROW(),CJ$16),"")</f>
        <v/>
      </c>
      <c r="CK23" s="22" t="str" cm="1">
        <f t="array" aca="1" ref="CK23" ca="1">IF(INDEX($A$1:$AL$48,ROW(),CK$16)&lt;0,INDEX($A$1:$AL$48,ROW(),CK$16),"")</f>
        <v/>
      </c>
      <c r="CL23" s="22" t="str" cm="1">
        <f t="array" aca="1" ref="CL23" ca="1">IF(INDEX($A$1:$AL$48,ROW(),CL$16)&lt;0,INDEX($A$1:$AL$48,ROW(),CL$16),"")</f>
        <v/>
      </c>
    </row>
    <row r="24" spans="1:90" s="2" customFormat="1" ht="15.75" x14ac:dyDescent="0.4">
      <c r="A24" s="5">
        <v>7</v>
      </c>
      <c r="B24" s="17">
        <f t="shared" ca="1" si="17"/>
        <v>0</v>
      </c>
      <c r="C24" s="18"/>
      <c r="D24" s="26"/>
      <c r="E24" s="23">
        <f ca="1">IF(OR(MONTH(DATE($B$1,E$1,$A24))&lt;&gt;E$1,_xlfn.XLOOKUP(DATE($B$1,E$1,$A24),_syukujitsu[国民の祝日・休日月日],_syukujitsu[国民の祝日・休日名称],"XXX",0,1)&lt;&gt;"XXX",WEEKDAY(DATE($B$1,E$1,$A24),2)&gt;5,_xlfn.XLOOKUP(DATE($B$1,E$1,$A24),_休業日[休場日],_休業日[名称],"XXX",0,1)&lt;&gt;"XXX"),"",SUMIFS(_SBI[受渡金額/決済損益],_SBI[決済日],DATE(デイトレ集計2022!$B$1,デイトレ集計2022!E$1,デイトレ集計2022!$A24),_SBI[取引],"信用返済*"))</f>
        <v>0</v>
      </c>
      <c r="F24" s="18"/>
      <c r="G24" s="26"/>
      <c r="H24" s="23">
        <f ca="1">IF(OR(MONTH(DATE($B$1,H$1,$A24))&lt;&gt;H$1,_xlfn.XLOOKUP(DATE($B$1,H$1,$A24),_syukujitsu[国民の祝日・休日月日],_syukujitsu[国民の祝日・休日名称],"XXX",0,1)&lt;&gt;"XXX",WEEKDAY(DATE($B$1,H$1,$A24),2)&gt;5,_xlfn.XLOOKUP(DATE($B$1,H$1,$A24),_休業日[休場日],_休業日[名称],"XXX",0,1)&lt;&gt;"XXX"),"",SUMIFS(_SBI[受渡金額/決済損益],_SBI[決済日],DATE(デイトレ集計2022!$B$1,デイトレ集計2022!H$1,デイトレ集計2022!$A24),_SBI[取引],"信用返済*"))</f>
        <v>0</v>
      </c>
      <c r="I24" s="18"/>
      <c r="J24" s="26"/>
      <c r="K24" s="23">
        <f ca="1">IF(OR(MONTH(DATE($B$1,K$1,$A24))&lt;&gt;K$1,_xlfn.XLOOKUP(DATE($B$1,K$1,$A24),_syukujitsu[国民の祝日・休日月日],_syukujitsu[国民の祝日・休日名称],"XXX",0,1)&lt;&gt;"XXX",WEEKDAY(DATE($B$1,K$1,$A24),2)&gt;5,_xlfn.XLOOKUP(DATE($B$1,K$1,$A24),_休業日[休場日],_休業日[名称],"XXX",0,1)&lt;&gt;"XXX"),"",SUMIFS(_SBI[受渡金額/決済損益],_SBI[決済日],DATE(デイトレ集計2022!$B$1,デイトレ集計2022!K$1,デイトレ集計2022!$A24),_SBI[取引],"信用返済*"))</f>
        <v>0</v>
      </c>
      <c r="L24" s="18"/>
      <c r="M24" s="26"/>
      <c r="N24" s="23">
        <f ca="1">IF(OR(MONTH(DATE($B$1,N$1,$A24))&lt;&gt;N$1,_xlfn.XLOOKUP(DATE($B$1,N$1,$A24),_syukujitsu[国民の祝日・休日月日],_syukujitsu[国民の祝日・休日名称],"XXX",0,1)&lt;&gt;"XXX",WEEKDAY(DATE($B$1,N$1,$A24),2)&gt;5,_xlfn.XLOOKUP(DATE($B$1,N$1,$A24),_休業日[休場日],_休業日[名称],"XXX",0,1)&lt;&gt;"XXX"),"",SUMIFS(_SBI[受渡金額/決済損益],_SBI[決済日],DATE(デイトレ集計2022!$B$1,デイトレ集計2022!N$1,デイトレ集計2022!$A24),_SBI[取引],"信用返済*"))</f>
        <v>0</v>
      </c>
      <c r="O24" s="18"/>
      <c r="P24" s="26"/>
      <c r="Q24" s="23" t="str">
        <f ca="1">IF(OR(MONTH(DATE($B$1,Q$1,$A24))&lt;&gt;Q$1,_xlfn.XLOOKUP(DATE($B$1,Q$1,$A24),_syukujitsu[国民の祝日・休日月日],_syukujitsu[国民の祝日・休日名称],"XXX",0,1)&lt;&gt;"XXX",WEEKDAY(DATE($B$1,Q$1,$A24),2)&gt;5,_xlfn.XLOOKUP(DATE($B$1,Q$1,$A24),_休業日[休場日],_休業日[名称],"XXX",0,1)&lt;&gt;"XXX"),"",SUMIFS(_SBI[受渡金額/決済損益],_SBI[決済日],DATE(デイトレ集計2022!$B$1,デイトレ集計2022!Q$1,デイトレ集計2022!$A24),_SBI[取引],"信用返済*"))</f>
        <v/>
      </c>
      <c r="R24" s="18"/>
      <c r="S24" s="26"/>
      <c r="T24" s="23">
        <f ca="1">IF(OR(MONTH(DATE($B$1,T$1,$A24))&lt;&gt;T$1,_xlfn.XLOOKUP(DATE($B$1,T$1,$A24),_syukujitsu[国民の祝日・休日月日],_syukujitsu[国民の祝日・休日名称],"XXX",0,1)&lt;&gt;"XXX",WEEKDAY(DATE($B$1,T$1,$A24),2)&gt;5,_xlfn.XLOOKUP(DATE($B$1,T$1,$A24),_休業日[休場日],_休業日[名称],"XXX",0,1)&lt;&gt;"XXX"),"",SUMIFS(_SBI[受渡金額/決済損益],_SBI[決済日],DATE(デイトレ集計2022!$B$1,デイトレ集計2022!T$1,デイトレ集計2022!$A24),_SBI[取引],"信用返済*"))</f>
        <v>0</v>
      </c>
      <c r="U24" s="18"/>
      <c r="V24" s="26"/>
      <c r="W24" s="23">
        <f ca="1">IF(OR(MONTH(DATE($B$1,W$1,$A24))&lt;&gt;W$1,_xlfn.XLOOKUP(DATE($B$1,W$1,$A24),_syukujitsu[国民の祝日・休日月日],_syukujitsu[国民の祝日・休日名称],"XXX",0,1)&lt;&gt;"XXX",WEEKDAY(DATE($B$1,W$1,$A24),2)&gt;5,_xlfn.XLOOKUP(DATE($B$1,W$1,$A24),_休業日[休場日],_休業日[名称],"XXX",0,1)&lt;&gt;"XXX"),"",SUMIFS(_SBI[受渡金額/決済損益],_SBI[決済日],DATE(デイトレ集計2022!$B$1,デイトレ集計2022!W$1,デイトレ集計2022!$A24),_SBI[取引],"信用返済*"))</f>
        <v>0</v>
      </c>
      <c r="X24" s="18"/>
      <c r="Y24" s="26"/>
      <c r="Z24" s="23" t="str">
        <f ca="1">IF(OR(MONTH(DATE($B$1,Z$1,$A24))&lt;&gt;Z$1,_xlfn.XLOOKUP(DATE($B$1,Z$1,$A24),_syukujitsu[国民の祝日・休日月日],_syukujitsu[国民の祝日・休日名称],"XXX",0,1)&lt;&gt;"XXX",WEEKDAY(DATE($B$1,Z$1,$A24),2)&gt;5,_xlfn.XLOOKUP(DATE($B$1,Z$1,$A24),_休業日[休場日],_休業日[名称],"XXX",0,1)&lt;&gt;"XXX"),"",SUMIFS(_SBI[受渡金額/決済損益],_SBI[決済日],DATE(デイトレ集計2022!$B$1,デイトレ集計2022!Z$1,デイトレ集計2022!$A24),_SBI[取引],"信用返済*"))</f>
        <v/>
      </c>
      <c r="AA24" s="18"/>
      <c r="AB24" s="26"/>
      <c r="AC24" s="23">
        <f ca="1">IF(OR(MONTH(DATE($B$1,AC$1,$A24))&lt;&gt;AC$1,_xlfn.XLOOKUP(DATE($B$1,AC$1,$A24),_syukujitsu[国民の祝日・休日月日],_syukujitsu[国民の祝日・休日名称],"XXX",0,1)&lt;&gt;"XXX",WEEKDAY(DATE($B$1,AC$1,$A24),2)&gt;5,_xlfn.XLOOKUP(DATE($B$1,AC$1,$A24),_休業日[休場日],_休業日[名称],"XXX",0,1)&lt;&gt;"XXX"),"",SUMIFS(_SBI[受渡金額/決済損益],_SBI[決済日],DATE(デイトレ集計2022!$B$1,デイトレ集計2022!AC$1,デイトレ集計2022!$A24),_SBI[取引],"信用返済*"))</f>
        <v>0</v>
      </c>
      <c r="AD24" s="18"/>
      <c r="AE24" s="26"/>
      <c r="AF24" s="23">
        <f ca="1">IF(OR(MONTH(DATE($B$1,AF$1,$A24))&lt;&gt;AF$1,_xlfn.XLOOKUP(DATE($B$1,AF$1,$A24),_syukujitsu[国民の祝日・休日月日],_syukujitsu[国民の祝日・休日名称],"XXX",0,1)&lt;&gt;"XXX",WEEKDAY(DATE($B$1,AF$1,$A24),2)&gt;5,_xlfn.XLOOKUP(DATE($B$1,AF$1,$A24),_休業日[休場日],_休業日[名称],"XXX",0,1)&lt;&gt;"XXX"),"",SUMIFS(_SBI[受渡金額/決済損益],_SBI[決済日],DATE(デイトレ集計2022!$B$1,デイトレ集計2022!AF$1,デイトレ集計2022!$A24),_SBI[取引],"信用返済*"))</f>
        <v>0</v>
      </c>
      <c r="AG24" s="18"/>
      <c r="AH24" s="26"/>
      <c r="AI24" s="23">
        <f ca="1">IF(OR(MONTH(DATE($B$1,AI$1,$A24))&lt;&gt;AI$1,_xlfn.XLOOKUP(DATE($B$1,AI$1,$A24),_syukujitsu[国民の祝日・休日月日],_syukujitsu[国民の祝日・休日名称],"XXX",0,1)&lt;&gt;"XXX",WEEKDAY(DATE($B$1,AI$1,$A24),2)&gt;5,_xlfn.XLOOKUP(DATE($B$1,AI$1,$A24),_休業日[休場日],_休業日[名称],"XXX",0,1)&lt;&gt;"XXX"),"",SUMIFS(_SBI[受渡金額/決済損益],_SBI[決済日],DATE(デイトレ集計2022!$B$1,デイトレ集計2022!AI$1,デイトレ集計2022!$A24),_SBI[取引],"信用返済*"))</f>
        <v>0</v>
      </c>
      <c r="AJ24" s="18"/>
      <c r="AK24" s="26"/>
      <c r="AL24" s="26">
        <f ca="1">IF(OR(MONTH(DATE($B$1,AL$1,$A24))&lt;&gt;AL$1,_xlfn.XLOOKUP(DATE($B$1,AL$1,$A24),_syukujitsu[国民の祝日・休日月日],_syukujitsu[国民の祝日・休日名称],"XXX",0,1)&lt;&gt;"XXX",WEEKDAY(DATE($B$1,AL$1,$A24),2)&gt;5,_xlfn.XLOOKUP(DATE($B$1,AL$1,$A24),_休業日[休場日],_休業日[名称],"XXX",0,1)&lt;&gt;"XXX"),"",SUMIFS(_SBI[受渡金額/決済損益],_SBI[決済日],DATE(デイトレ集計2022!$B$1,デイトレ集計2022!AL$1,デイトレ集計2022!$A24),_SBI[取引],"信用返済*"))</f>
        <v>0</v>
      </c>
      <c r="AN24" s="22">
        <f t="shared" ca="1" si="20"/>
        <v>2400000</v>
      </c>
      <c r="AO24" s="22">
        <f t="shared" ca="1" si="21"/>
        <v>2400000</v>
      </c>
      <c r="AP24" s="22">
        <f t="shared" ca="1" si="22"/>
        <v>2400000</v>
      </c>
      <c r="AQ24" s="22">
        <f t="shared" ca="1" si="23"/>
        <v>2400000</v>
      </c>
      <c r="AR24" s="22">
        <f t="shared" ca="1" si="24"/>
        <v>2400000</v>
      </c>
      <c r="AS24" s="22">
        <f t="shared" ca="1" si="25"/>
        <v>2400000</v>
      </c>
      <c r="AT24" s="22">
        <f t="shared" ca="1" si="26"/>
        <v>2400000</v>
      </c>
      <c r="AU24" s="22">
        <f t="shared" ca="1" si="32"/>
        <v>2400000</v>
      </c>
      <c r="AV24" s="22">
        <f t="shared" ca="1" si="27"/>
        <v>2400000</v>
      </c>
      <c r="AW24" s="22">
        <f t="shared" ca="1" si="28"/>
        <v>2400000</v>
      </c>
      <c r="AX24" s="22">
        <f t="shared" ca="1" si="29"/>
        <v>2400000</v>
      </c>
      <c r="AY24" s="22">
        <f t="shared" ca="1" si="30"/>
        <v>2400000</v>
      </c>
      <c r="BA24" s="22">
        <f t="shared" ca="1" si="43"/>
        <v>2400000</v>
      </c>
      <c r="BB24" s="22">
        <f t="shared" ca="1" si="33"/>
        <v>0</v>
      </c>
      <c r="BC24" s="22">
        <f t="shared" ca="1" si="34"/>
        <v>0</v>
      </c>
      <c r="BD24" s="22">
        <f t="shared" ca="1" si="35"/>
        <v>0</v>
      </c>
      <c r="BE24" s="22">
        <f t="shared" ca="1" si="36"/>
        <v>0</v>
      </c>
      <c r="BF24" s="22">
        <f t="shared" ca="1" si="37"/>
        <v>0</v>
      </c>
      <c r="BG24" s="22">
        <f t="shared" ca="1" si="38"/>
        <v>0</v>
      </c>
      <c r="BH24" s="22">
        <f t="shared" ca="1" si="39"/>
        <v>0</v>
      </c>
      <c r="BI24" s="22">
        <f t="shared" ca="1" si="40"/>
        <v>0</v>
      </c>
      <c r="BJ24" s="22">
        <f t="shared" ca="1" si="41"/>
        <v>0</v>
      </c>
      <c r="BK24" s="22">
        <f t="shared" ca="1" si="42"/>
        <v>0</v>
      </c>
      <c r="BL24" s="22">
        <f t="shared" ca="1" si="31"/>
        <v>0</v>
      </c>
      <c r="BN24" s="22" t="str" cm="1">
        <f t="array" aca="1" ref="BN24" ca="1">IF(INDEX($A$1:$AL$48,ROW(),BN$16)&gt;0,INDEX($A$1:$AL$48,ROW(),BN$16),"")</f>
        <v/>
      </c>
      <c r="BO24" s="22" t="str" cm="1">
        <f t="array" aca="1" ref="BO24" ca="1">IF(INDEX($A$1:$AL$48,ROW(),BO$16)&gt;0,INDEX($A$1:$AL$48,ROW(),BO$16),"")</f>
        <v/>
      </c>
      <c r="BP24" s="22" t="str" cm="1">
        <f t="array" aca="1" ref="BP24" ca="1">IF(INDEX($A$1:$AL$48,ROW(),BP$16)&gt;0,INDEX($A$1:$AL$48,ROW(),BP$16),"")</f>
        <v/>
      </c>
      <c r="BQ24" s="22" t="str" cm="1">
        <f t="array" aca="1" ref="BQ24" ca="1">IF(INDEX($A$1:$AL$48,ROW(),BQ$16)&gt;0,INDEX($A$1:$AL$48,ROW(),BQ$16),"")</f>
        <v/>
      </c>
      <c r="BR24" s="22" t="str" cm="1">
        <f t="array" aca="1" ref="BR24" ca="1">IF(INDEX($A$1:$AL$48,ROW(),BR$16)&gt;0,INDEX($A$1:$AL$48,ROW(),BR$16),"")</f>
        <v/>
      </c>
      <c r="BS24" s="22" t="str" cm="1">
        <f t="array" aca="1" ref="BS24" ca="1">IF(INDEX($A$1:$AL$48,ROW(),BS$16)&gt;0,INDEX($A$1:$AL$48,ROW(),BS$16),"")</f>
        <v/>
      </c>
      <c r="BT24" s="22" t="str" cm="1">
        <f t="array" aca="1" ref="BT24" ca="1">IF(INDEX($A$1:$AL$48,ROW(),BT$16)&gt;0,INDEX($A$1:$AL$48,ROW(),BT$16),"")</f>
        <v/>
      </c>
      <c r="BU24" s="22" t="str" cm="1">
        <f t="array" aca="1" ref="BU24" ca="1">IF(INDEX($A$1:$AL$48,ROW(),BU$16)&gt;0,INDEX($A$1:$AL$48,ROW(),BU$16),"")</f>
        <v/>
      </c>
      <c r="BV24" s="22" t="str" cm="1">
        <f t="array" aca="1" ref="BV24" ca="1">IF(INDEX($A$1:$AL$48,ROW(),BV$16)&gt;0,INDEX($A$1:$AL$48,ROW(),BV$16),"")</f>
        <v/>
      </c>
      <c r="BW24" s="22" t="str" cm="1">
        <f t="array" aca="1" ref="BW24" ca="1">IF(INDEX($A$1:$AL$48,ROW(),BW$16)&gt;0,INDEX($A$1:$AL$48,ROW(),BW$16),"")</f>
        <v/>
      </c>
      <c r="BX24" s="22" t="str" cm="1">
        <f t="array" aca="1" ref="BX24" ca="1">IF(INDEX($A$1:$AL$48,ROW(),BX$16)&gt;0,INDEX($A$1:$AL$48,ROW(),BX$16),"")</f>
        <v/>
      </c>
      <c r="BY24" s="22" t="str" cm="1">
        <f t="array" aca="1" ref="BY24" ca="1">IF(INDEX($A$1:$AL$48,ROW(),BY$16)&gt;0,INDEX($A$1:$AL$48,ROW(),BY$16),"")</f>
        <v/>
      </c>
      <c r="CA24" s="22" t="str" cm="1">
        <f t="array" aca="1" ref="CA24" ca="1">IF(INDEX($A$1:$AL$48,ROW(),CA$16)&lt;0,INDEX($A$1:$AL$48,ROW(),CA$16),"")</f>
        <v/>
      </c>
      <c r="CB24" s="22" t="str" cm="1">
        <f t="array" aca="1" ref="CB24" ca="1">IF(INDEX($A$1:$AL$48,ROW(),CB$16)&lt;0,INDEX($A$1:$AL$48,ROW(),CB$16),"")</f>
        <v/>
      </c>
      <c r="CC24" s="22" t="str" cm="1">
        <f t="array" aca="1" ref="CC24" ca="1">IF(INDEX($A$1:$AL$48,ROW(),CC$16)&lt;0,INDEX($A$1:$AL$48,ROW(),CC$16),"")</f>
        <v/>
      </c>
      <c r="CD24" s="22" t="str" cm="1">
        <f t="array" aca="1" ref="CD24" ca="1">IF(INDEX($A$1:$AL$48,ROW(),CD$16)&lt;0,INDEX($A$1:$AL$48,ROW(),CD$16),"")</f>
        <v/>
      </c>
      <c r="CE24" s="22" t="str" cm="1">
        <f t="array" aca="1" ref="CE24" ca="1">IF(INDEX($A$1:$AL$48,ROW(),CE$16)&lt;0,INDEX($A$1:$AL$48,ROW(),CE$16),"")</f>
        <v/>
      </c>
      <c r="CF24" s="22" t="str" cm="1">
        <f t="array" aca="1" ref="CF24" ca="1">IF(INDEX($A$1:$AL$48,ROW(),CF$16)&lt;0,INDEX($A$1:$AL$48,ROW(),CF$16),"")</f>
        <v/>
      </c>
      <c r="CG24" s="22" t="str" cm="1">
        <f t="array" aca="1" ref="CG24" ca="1">IF(INDEX($A$1:$AL$48,ROW(),CG$16)&lt;0,INDEX($A$1:$AL$48,ROW(),CG$16),"")</f>
        <v/>
      </c>
      <c r="CH24" s="22" t="str" cm="1">
        <f t="array" aca="1" ref="CH24" ca="1">IF(INDEX($A$1:$AL$48,ROW(),CH$16)&lt;0,INDEX($A$1:$AL$48,ROW(),CH$16),"")</f>
        <v/>
      </c>
      <c r="CI24" s="22" t="str" cm="1">
        <f t="array" aca="1" ref="CI24" ca="1">IF(INDEX($A$1:$AL$48,ROW(),CI$16)&lt;0,INDEX($A$1:$AL$48,ROW(),CI$16),"")</f>
        <v/>
      </c>
      <c r="CJ24" s="22" t="str" cm="1">
        <f t="array" aca="1" ref="CJ24" ca="1">IF(INDEX($A$1:$AL$48,ROW(),CJ$16)&lt;0,INDEX($A$1:$AL$48,ROW(),CJ$16),"")</f>
        <v/>
      </c>
      <c r="CK24" s="22" t="str" cm="1">
        <f t="array" aca="1" ref="CK24" ca="1">IF(INDEX($A$1:$AL$48,ROW(),CK$16)&lt;0,INDEX($A$1:$AL$48,ROW(),CK$16),"")</f>
        <v/>
      </c>
      <c r="CL24" s="22" t="str" cm="1">
        <f t="array" aca="1" ref="CL24" ca="1">IF(INDEX($A$1:$AL$48,ROW(),CL$16)&lt;0,INDEX($A$1:$AL$48,ROW(),CL$16),"")</f>
        <v/>
      </c>
    </row>
    <row r="25" spans="1:90" s="2" customFormat="1" ht="15.75" x14ac:dyDescent="0.4">
      <c r="A25" s="5">
        <v>8</v>
      </c>
      <c r="B25" s="17">
        <f t="shared" ca="1" si="17"/>
        <v>0</v>
      </c>
      <c r="C25" s="18"/>
      <c r="D25" s="26"/>
      <c r="E25" s="23" t="str">
        <f ca="1">IF(OR(MONTH(DATE($B$1,E$1,$A25))&lt;&gt;E$1,_xlfn.XLOOKUP(DATE($B$1,E$1,$A25),_syukujitsu[国民の祝日・休日月日],_syukujitsu[国民の祝日・休日名称],"XXX",0,1)&lt;&gt;"XXX",WEEKDAY(DATE($B$1,E$1,$A25),2)&gt;5,_xlfn.XLOOKUP(DATE($B$1,E$1,$A25),_休業日[休場日],_休業日[名称],"XXX",0,1)&lt;&gt;"XXX"),"",SUMIFS(_SBI[受渡金額/決済損益],_SBI[決済日],DATE(デイトレ集計2022!$B$1,デイトレ集計2022!E$1,デイトレ集計2022!$A25),_SBI[取引],"信用返済*"))</f>
        <v/>
      </c>
      <c r="F25" s="18"/>
      <c r="G25" s="26"/>
      <c r="H25" s="23">
        <f ca="1">IF(OR(MONTH(DATE($B$1,H$1,$A25))&lt;&gt;H$1,_xlfn.XLOOKUP(DATE($B$1,H$1,$A25),_syukujitsu[国民の祝日・休日月日],_syukujitsu[国民の祝日・休日名称],"XXX",0,1)&lt;&gt;"XXX",WEEKDAY(DATE($B$1,H$1,$A25),2)&gt;5,_xlfn.XLOOKUP(DATE($B$1,H$1,$A25),_休業日[休場日],_休業日[名称],"XXX",0,1)&lt;&gt;"XXX"),"",SUMIFS(_SBI[受渡金額/決済損益],_SBI[決済日],DATE(デイトレ集計2022!$B$1,デイトレ集計2022!H$1,デイトレ集計2022!$A25),_SBI[取引],"信用返済*"))</f>
        <v>0</v>
      </c>
      <c r="I25" s="18"/>
      <c r="J25" s="26"/>
      <c r="K25" s="23">
        <f ca="1">IF(OR(MONTH(DATE($B$1,K$1,$A25))&lt;&gt;K$1,_xlfn.XLOOKUP(DATE($B$1,K$1,$A25),_syukujitsu[国民の祝日・休日月日],_syukujitsu[国民の祝日・休日名称],"XXX",0,1)&lt;&gt;"XXX",WEEKDAY(DATE($B$1,K$1,$A25),2)&gt;5,_xlfn.XLOOKUP(DATE($B$1,K$1,$A25),_休業日[休場日],_休業日[名称],"XXX",0,1)&lt;&gt;"XXX"),"",SUMIFS(_SBI[受渡金額/決済損益],_SBI[決済日],DATE(デイトレ集計2022!$B$1,デイトレ集計2022!K$1,デイトレ集計2022!$A25),_SBI[取引],"信用返済*"))</f>
        <v>0</v>
      </c>
      <c r="L25" s="18"/>
      <c r="M25" s="26"/>
      <c r="N25" s="23">
        <f ca="1">IF(OR(MONTH(DATE($B$1,N$1,$A25))&lt;&gt;N$1,_xlfn.XLOOKUP(DATE($B$1,N$1,$A25),_syukujitsu[国民の祝日・休日月日],_syukujitsu[国民の祝日・休日名称],"XXX",0,1)&lt;&gt;"XXX",WEEKDAY(DATE($B$1,N$1,$A25),2)&gt;5,_xlfn.XLOOKUP(DATE($B$1,N$1,$A25),_休業日[休場日],_休業日[名称],"XXX",0,1)&lt;&gt;"XXX"),"",SUMIFS(_SBI[受渡金額/決済損益],_SBI[決済日],DATE(デイトレ集計2022!$B$1,デイトレ集計2022!N$1,デイトレ集計2022!$A25),_SBI[取引],"信用返済*"))</f>
        <v>0</v>
      </c>
      <c r="O25" s="18"/>
      <c r="P25" s="26"/>
      <c r="Q25" s="23" t="str">
        <f ca="1">IF(OR(MONTH(DATE($B$1,Q$1,$A25))&lt;&gt;Q$1,_xlfn.XLOOKUP(DATE($B$1,Q$1,$A25),_syukujitsu[国民の祝日・休日月日],_syukujitsu[国民の祝日・休日名称],"XXX",0,1)&lt;&gt;"XXX",WEEKDAY(DATE($B$1,Q$1,$A25),2)&gt;5,_xlfn.XLOOKUP(DATE($B$1,Q$1,$A25),_休業日[休場日],_休業日[名称],"XXX",0,1)&lt;&gt;"XXX"),"",SUMIFS(_SBI[受渡金額/決済損益],_SBI[決済日],DATE(デイトレ集計2022!$B$1,デイトレ集計2022!Q$1,デイトレ集計2022!$A25),_SBI[取引],"信用返済*"))</f>
        <v/>
      </c>
      <c r="R25" s="18"/>
      <c r="S25" s="26"/>
      <c r="T25" s="23">
        <f ca="1">IF(OR(MONTH(DATE($B$1,T$1,$A25))&lt;&gt;T$1,_xlfn.XLOOKUP(DATE($B$1,T$1,$A25),_syukujitsu[国民の祝日・休日月日],_syukujitsu[国民の祝日・休日名称],"XXX",0,1)&lt;&gt;"XXX",WEEKDAY(DATE($B$1,T$1,$A25),2)&gt;5,_xlfn.XLOOKUP(DATE($B$1,T$1,$A25),_休業日[休場日],_休業日[名称],"XXX",0,1)&lt;&gt;"XXX"),"",SUMIFS(_SBI[受渡金額/決済損益],_SBI[決済日],DATE(デイトレ集計2022!$B$1,デイトレ集計2022!T$1,デイトレ集計2022!$A25),_SBI[取引],"信用返済*"))</f>
        <v>0</v>
      </c>
      <c r="U25" s="18"/>
      <c r="V25" s="26"/>
      <c r="W25" s="23">
        <f ca="1">IF(OR(MONTH(DATE($B$1,W$1,$A25))&lt;&gt;W$1,_xlfn.XLOOKUP(DATE($B$1,W$1,$A25),_syukujitsu[国民の祝日・休日月日],_syukujitsu[国民の祝日・休日名称],"XXX",0,1)&lt;&gt;"XXX",WEEKDAY(DATE($B$1,W$1,$A25),2)&gt;5,_xlfn.XLOOKUP(DATE($B$1,W$1,$A25),_休業日[休場日],_休業日[名称],"XXX",0,1)&lt;&gt;"XXX"),"",SUMIFS(_SBI[受渡金額/決済損益],_SBI[決済日],DATE(デイトレ集計2022!$B$1,デイトレ集計2022!W$1,デイトレ集計2022!$A25),_SBI[取引],"信用返済*"))</f>
        <v>0</v>
      </c>
      <c r="X25" s="18"/>
      <c r="Y25" s="26"/>
      <c r="Z25" s="23">
        <f ca="1">IF(OR(MONTH(DATE($B$1,Z$1,$A25))&lt;&gt;Z$1,_xlfn.XLOOKUP(DATE($B$1,Z$1,$A25),_syukujitsu[国民の祝日・休日月日],_syukujitsu[国民の祝日・休日名称],"XXX",0,1)&lt;&gt;"XXX",WEEKDAY(DATE($B$1,Z$1,$A25),2)&gt;5,_xlfn.XLOOKUP(DATE($B$1,Z$1,$A25),_休業日[休場日],_休業日[名称],"XXX",0,1)&lt;&gt;"XXX"),"",SUMIFS(_SBI[受渡金額/決済損益],_SBI[決済日],DATE(デイトレ集計2022!$B$1,デイトレ集計2022!Z$1,デイトレ集計2022!$A25),_SBI[取引],"信用返済*"))</f>
        <v>0</v>
      </c>
      <c r="AA25" s="18"/>
      <c r="AB25" s="26"/>
      <c r="AC25" s="23">
        <f ca="1">IF(OR(MONTH(DATE($B$1,AC$1,$A25))&lt;&gt;AC$1,_xlfn.XLOOKUP(DATE($B$1,AC$1,$A25),_syukujitsu[国民の祝日・休日月日],_syukujitsu[国民の祝日・休日名称],"XXX",0,1)&lt;&gt;"XXX",WEEKDAY(DATE($B$1,AC$1,$A25),2)&gt;5,_xlfn.XLOOKUP(DATE($B$1,AC$1,$A25),_休業日[休場日],_休業日[名称],"XXX",0,1)&lt;&gt;"XXX"),"",SUMIFS(_SBI[受渡金額/決済損益],_SBI[決済日],DATE(デイトレ集計2022!$B$1,デイトレ集計2022!AC$1,デイトレ集計2022!$A25),_SBI[取引],"信用返済*"))</f>
        <v>0</v>
      </c>
      <c r="AD25" s="18"/>
      <c r="AE25" s="26"/>
      <c r="AF25" s="23" t="str">
        <f ca="1">IF(OR(MONTH(DATE($B$1,AF$1,$A25))&lt;&gt;AF$1,_xlfn.XLOOKUP(DATE($B$1,AF$1,$A25),_syukujitsu[国民の祝日・休日月日],_syukujitsu[国民の祝日・休日名称],"XXX",0,1)&lt;&gt;"XXX",WEEKDAY(DATE($B$1,AF$1,$A25),2)&gt;5,_xlfn.XLOOKUP(DATE($B$1,AF$1,$A25),_休業日[休場日],_休業日[名称],"XXX",0,1)&lt;&gt;"XXX"),"",SUMIFS(_SBI[受渡金額/決済損益],_SBI[決済日],DATE(デイトレ集計2022!$B$1,デイトレ集計2022!AF$1,デイトレ集計2022!$A25),_SBI[取引],"信用返済*"))</f>
        <v/>
      </c>
      <c r="AG25" s="18"/>
      <c r="AH25" s="26"/>
      <c r="AI25" s="23">
        <f ca="1">IF(OR(MONTH(DATE($B$1,AI$1,$A25))&lt;&gt;AI$1,_xlfn.XLOOKUP(DATE($B$1,AI$1,$A25),_syukujitsu[国民の祝日・休日月日],_syukujitsu[国民の祝日・休日名称],"XXX",0,1)&lt;&gt;"XXX",WEEKDAY(DATE($B$1,AI$1,$A25),2)&gt;5,_xlfn.XLOOKUP(DATE($B$1,AI$1,$A25),_休業日[休場日],_休業日[名称],"XXX",0,1)&lt;&gt;"XXX"),"",SUMIFS(_SBI[受渡金額/決済損益],_SBI[決済日],DATE(デイトレ集計2022!$B$1,デイトレ集計2022!AI$1,デイトレ集計2022!$A25),_SBI[取引],"信用返済*"))</f>
        <v>0</v>
      </c>
      <c r="AJ25" s="18"/>
      <c r="AK25" s="26"/>
      <c r="AL25" s="26">
        <f ca="1">IF(OR(MONTH(DATE($B$1,AL$1,$A25))&lt;&gt;AL$1,_xlfn.XLOOKUP(DATE($B$1,AL$1,$A25),_syukujitsu[国民の祝日・休日月日],_syukujitsu[国民の祝日・休日名称],"XXX",0,1)&lt;&gt;"XXX",WEEKDAY(DATE($B$1,AL$1,$A25),2)&gt;5,_xlfn.XLOOKUP(DATE($B$1,AL$1,$A25),_休業日[休場日],_休業日[名称],"XXX",0,1)&lt;&gt;"XXX"),"",SUMIFS(_SBI[受渡金額/決済損益],_SBI[決済日],DATE(デイトレ集計2022!$B$1,デイトレ集計2022!AL$1,デイトレ集計2022!$A25),_SBI[取引],"信用返済*"))</f>
        <v>0</v>
      </c>
      <c r="AN25" s="22">
        <f t="shared" ca="1" si="20"/>
        <v>2400000</v>
      </c>
      <c r="AO25" s="22">
        <f t="shared" ca="1" si="21"/>
        <v>2400000</v>
      </c>
      <c r="AP25" s="22">
        <f t="shared" ca="1" si="22"/>
        <v>2400000</v>
      </c>
      <c r="AQ25" s="22">
        <f t="shared" ca="1" si="23"/>
        <v>2400000</v>
      </c>
      <c r="AR25" s="22">
        <f t="shared" ca="1" si="24"/>
        <v>2400000</v>
      </c>
      <c r="AS25" s="22">
        <f t="shared" ca="1" si="25"/>
        <v>2400000</v>
      </c>
      <c r="AT25" s="22">
        <f t="shared" ca="1" si="26"/>
        <v>2400000</v>
      </c>
      <c r="AU25" s="22">
        <f t="shared" ca="1" si="32"/>
        <v>2400000</v>
      </c>
      <c r="AV25" s="22">
        <f t="shared" ca="1" si="27"/>
        <v>2400000</v>
      </c>
      <c r="AW25" s="22">
        <f t="shared" ca="1" si="28"/>
        <v>2400000</v>
      </c>
      <c r="AX25" s="22">
        <f t="shared" ca="1" si="29"/>
        <v>2400000</v>
      </c>
      <c r="AY25" s="22">
        <f t="shared" ca="1" si="30"/>
        <v>2400000</v>
      </c>
      <c r="BA25" s="22">
        <f t="shared" ca="1" si="43"/>
        <v>2400000</v>
      </c>
      <c r="BB25" s="22">
        <f t="shared" ca="1" si="33"/>
        <v>0</v>
      </c>
      <c r="BC25" s="22">
        <f t="shared" ca="1" si="34"/>
        <v>0</v>
      </c>
      <c r="BD25" s="22">
        <f t="shared" ca="1" si="35"/>
        <v>0</v>
      </c>
      <c r="BE25" s="22">
        <f t="shared" ca="1" si="36"/>
        <v>0</v>
      </c>
      <c r="BF25" s="22">
        <f t="shared" ca="1" si="37"/>
        <v>0</v>
      </c>
      <c r="BG25" s="22">
        <f t="shared" ca="1" si="38"/>
        <v>0</v>
      </c>
      <c r="BH25" s="22">
        <f t="shared" ca="1" si="39"/>
        <v>0</v>
      </c>
      <c r="BI25" s="22">
        <f t="shared" ca="1" si="40"/>
        <v>0</v>
      </c>
      <c r="BJ25" s="22">
        <f t="shared" ca="1" si="41"/>
        <v>0</v>
      </c>
      <c r="BK25" s="22">
        <f t="shared" ca="1" si="42"/>
        <v>0</v>
      </c>
      <c r="BL25" s="22">
        <f t="shared" ca="1" si="31"/>
        <v>0</v>
      </c>
      <c r="BN25" s="22" t="str" cm="1">
        <f t="array" aca="1" ref="BN25" ca="1">IF(INDEX($A$1:$AL$48,ROW(),BN$16)&gt;0,INDEX($A$1:$AL$48,ROW(),BN$16),"")</f>
        <v/>
      </c>
      <c r="BO25" s="22" t="str" cm="1">
        <f t="array" aca="1" ref="BO25" ca="1">IF(INDEX($A$1:$AL$48,ROW(),BO$16)&gt;0,INDEX($A$1:$AL$48,ROW(),BO$16),"")</f>
        <v/>
      </c>
      <c r="BP25" s="22" t="str" cm="1">
        <f t="array" aca="1" ref="BP25" ca="1">IF(INDEX($A$1:$AL$48,ROW(),BP$16)&gt;0,INDEX($A$1:$AL$48,ROW(),BP$16),"")</f>
        <v/>
      </c>
      <c r="BQ25" s="22" t="str" cm="1">
        <f t="array" aca="1" ref="BQ25" ca="1">IF(INDEX($A$1:$AL$48,ROW(),BQ$16)&gt;0,INDEX($A$1:$AL$48,ROW(),BQ$16),"")</f>
        <v/>
      </c>
      <c r="BR25" s="22" t="str" cm="1">
        <f t="array" aca="1" ref="BR25" ca="1">IF(INDEX($A$1:$AL$48,ROW(),BR$16)&gt;0,INDEX($A$1:$AL$48,ROW(),BR$16),"")</f>
        <v/>
      </c>
      <c r="BS25" s="22" t="str" cm="1">
        <f t="array" aca="1" ref="BS25" ca="1">IF(INDEX($A$1:$AL$48,ROW(),BS$16)&gt;0,INDEX($A$1:$AL$48,ROW(),BS$16),"")</f>
        <v/>
      </c>
      <c r="BT25" s="22" t="str" cm="1">
        <f t="array" aca="1" ref="BT25" ca="1">IF(INDEX($A$1:$AL$48,ROW(),BT$16)&gt;0,INDEX($A$1:$AL$48,ROW(),BT$16),"")</f>
        <v/>
      </c>
      <c r="BU25" s="22" t="str" cm="1">
        <f t="array" aca="1" ref="BU25" ca="1">IF(INDEX($A$1:$AL$48,ROW(),BU$16)&gt;0,INDEX($A$1:$AL$48,ROW(),BU$16),"")</f>
        <v/>
      </c>
      <c r="BV25" s="22" t="str" cm="1">
        <f t="array" aca="1" ref="BV25" ca="1">IF(INDEX($A$1:$AL$48,ROW(),BV$16)&gt;0,INDEX($A$1:$AL$48,ROW(),BV$16),"")</f>
        <v/>
      </c>
      <c r="BW25" s="22" t="str" cm="1">
        <f t="array" aca="1" ref="BW25" ca="1">IF(INDEX($A$1:$AL$48,ROW(),BW$16)&gt;0,INDEX($A$1:$AL$48,ROW(),BW$16),"")</f>
        <v/>
      </c>
      <c r="BX25" s="22" t="str" cm="1">
        <f t="array" aca="1" ref="BX25" ca="1">IF(INDEX($A$1:$AL$48,ROW(),BX$16)&gt;0,INDEX($A$1:$AL$48,ROW(),BX$16),"")</f>
        <v/>
      </c>
      <c r="BY25" s="22" t="str" cm="1">
        <f t="array" aca="1" ref="BY25" ca="1">IF(INDEX($A$1:$AL$48,ROW(),BY$16)&gt;0,INDEX($A$1:$AL$48,ROW(),BY$16),"")</f>
        <v/>
      </c>
      <c r="CA25" s="22" t="str" cm="1">
        <f t="array" aca="1" ref="CA25" ca="1">IF(INDEX($A$1:$AL$48,ROW(),CA$16)&lt;0,INDEX($A$1:$AL$48,ROW(),CA$16),"")</f>
        <v/>
      </c>
      <c r="CB25" s="22" t="str" cm="1">
        <f t="array" aca="1" ref="CB25" ca="1">IF(INDEX($A$1:$AL$48,ROW(),CB$16)&lt;0,INDEX($A$1:$AL$48,ROW(),CB$16),"")</f>
        <v/>
      </c>
      <c r="CC25" s="22" t="str" cm="1">
        <f t="array" aca="1" ref="CC25" ca="1">IF(INDEX($A$1:$AL$48,ROW(),CC$16)&lt;0,INDEX($A$1:$AL$48,ROW(),CC$16),"")</f>
        <v/>
      </c>
      <c r="CD25" s="22" t="str" cm="1">
        <f t="array" aca="1" ref="CD25" ca="1">IF(INDEX($A$1:$AL$48,ROW(),CD$16)&lt;0,INDEX($A$1:$AL$48,ROW(),CD$16),"")</f>
        <v/>
      </c>
      <c r="CE25" s="22" t="str" cm="1">
        <f t="array" aca="1" ref="CE25" ca="1">IF(INDEX($A$1:$AL$48,ROW(),CE$16)&lt;0,INDEX($A$1:$AL$48,ROW(),CE$16),"")</f>
        <v/>
      </c>
      <c r="CF25" s="22" t="str" cm="1">
        <f t="array" aca="1" ref="CF25" ca="1">IF(INDEX($A$1:$AL$48,ROW(),CF$16)&lt;0,INDEX($A$1:$AL$48,ROW(),CF$16),"")</f>
        <v/>
      </c>
      <c r="CG25" s="22" t="str" cm="1">
        <f t="array" aca="1" ref="CG25" ca="1">IF(INDEX($A$1:$AL$48,ROW(),CG$16)&lt;0,INDEX($A$1:$AL$48,ROW(),CG$16),"")</f>
        <v/>
      </c>
      <c r="CH25" s="22" t="str" cm="1">
        <f t="array" aca="1" ref="CH25" ca="1">IF(INDEX($A$1:$AL$48,ROW(),CH$16)&lt;0,INDEX($A$1:$AL$48,ROW(),CH$16),"")</f>
        <v/>
      </c>
      <c r="CI25" s="22" t="str" cm="1">
        <f t="array" aca="1" ref="CI25" ca="1">IF(INDEX($A$1:$AL$48,ROW(),CI$16)&lt;0,INDEX($A$1:$AL$48,ROW(),CI$16),"")</f>
        <v/>
      </c>
      <c r="CJ25" s="22" t="str" cm="1">
        <f t="array" aca="1" ref="CJ25" ca="1">IF(INDEX($A$1:$AL$48,ROW(),CJ$16)&lt;0,INDEX($A$1:$AL$48,ROW(),CJ$16),"")</f>
        <v/>
      </c>
      <c r="CK25" s="22" t="str" cm="1">
        <f t="array" aca="1" ref="CK25" ca="1">IF(INDEX($A$1:$AL$48,ROW(),CK$16)&lt;0,INDEX($A$1:$AL$48,ROW(),CK$16),"")</f>
        <v/>
      </c>
      <c r="CL25" s="22" t="str" cm="1">
        <f t="array" aca="1" ref="CL25" ca="1">IF(INDEX($A$1:$AL$48,ROW(),CL$16)&lt;0,INDEX($A$1:$AL$48,ROW(),CL$16),"")</f>
        <v/>
      </c>
    </row>
    <row r="26" spans="1:90" s="2" customFormat="1" ht="15.75" x14ac:dyDescent="0.4">
      <c r="A26" s="5">
        <v>9</v>
      </c>
      <c r="B26" s="17">
        <f t="shared" ca="1" si="17"/>
        <v>0</v>
      </c>
      <c r="C26" s="18"/>
      <c r="D26" s="26"/>
      <c r="E26" s="23" t="str">
        <f ca="1">IF(OR(MONTH(DATE($B$1,E$1,$A26))&lt;&gt;E$1,_xlfn.XLOOKUP(DATE($B$1,E$1,$A26),_syukujitsu[国民の祝日・休日月日],_syukujitsu[国民の祝日・休日名称],"XXX",0,1)&lt;&gt;"XXX",WEEKDAY(DATE($B$1,E$1,$A26),2)&gt;5,_xlfn.XLOOKUP(DATE($B$1,E$1,$A26),_休業日[休場日],_休業日[名称],"XXX",0,1)&lt;&gt;"XXX"),"",SUMIFS(_SBI[受渡金額/決済損益],_SBI[決済日],DATE(デイトレ集計2022!$B$1,デイトレ集計2022!E$1,デイトレ集計2022!$A26),_SBI[取引],"信用返済*"))</f>
        <v/>
      </c>
      <c r="F26" s="18"/>
      <c r="G26" s="26"/>
      <c r="H26" s="23">
        <f ca="1">IF(OR(MONTH(DATE($B$1,H$1,$A26))&lt;&gt;H$1,_xlfn.XLOOKUP(DATE($B$1,H$1,$A26),_syukujitsu[国民の祝日・休日月日],_syukujitsu[国民の祝日・休日名称],"XXX",0,1)&lt;&gt;"XXX",WEEKDAY(DATE($B$1,H$1,$A26),2)&gt;5,_xlfn.XLOOKUP(DATE($B$1,H$1,$A26),_休業日[休場日],_休業日[名称],"XXX",0,1)&lt;&gt;"XXX"),"",SUMIFS(_SBI[受渡金額/決済損益],_SBI[決済日],DATE(デイトレ集計2022!$B$1,デイトレ集計2022!H$1,デイトレ集計2022!$A26),_SBI[取引],"信用返済*"))</f>
        <v>0</v>
      </c>
      <c r="I26" s="18"/>
      <c r="J26" s="26"/>
      <c r="K26" s="23">
        <f ca="1">IF(OR(MONTH(DATE($B$1,K$1,$A26))&lt;&gt;K$1,_xlfn.XLOOKUP(DATE($B$1,K$1,$A26),_syukujitsu[国民の祝日・休日月日],_syukujitsu[国民の祝日・休日名称],"XXX",0,1)&lt;&gt;"XXX",WEEKDAY(DATE($B$1,K$1,$A26),2)&gt;5,_xlfn.XLOOKUP(DATE($B$1,K$1,$A26),_休業日[休場日],_休業日[名称],"XXX",0,1)&lt;&gt;"XXX"),"",SUMIFS(_SBI[受渡金額/決済損益],_SBI[決済日],DATE(デイトレ集計2022!$B$1,デイトレ集計2022!K$1,デイトレ集計2022!$A26),_SBI[取引],"信用返済*"))</f>
        <v>0</v>
      </c>
      <c r="L26" s="18"/>
      <c r="M26" s="26"/>
      <c r="N26" s="23" t="str">
        <f ca="1">IF(OR(MONTH(DATE($B$1,N$1,$A26))&lt;&gt;N$1,_xlfn.XLOOKUP(DATE($B$1,N$1,$A26),_syukujitsu[国民の祝日・休日月日],_syukujitsu[国民の祝日・休日名称],"XXX",0,1)&lt;&gt;"XXX",WEEKDAY(DATE($B$1,N$1,$A26),2)&gt;5,_xlfn.XLOOKUP(DATE($B$1,N$1,$A26),_休業日[休場日],_休業日[名称],"XXX",0,1)&lt;&gt;"XXX"),"",SUMIFS(_SBI[受渡金額/決済損益],_SBI[決済日],DATE(デイトレ集計2022!$B$1,デイトレ集計2022!N$1,デイトレ集計2022!$A26),_SBI[取引],"信用返済*"))</f>
        <v/>
      </c>
      <c r="O26" s="18"/>
      <c r="P26" s="26"/>
      <c r="Q26" s="23">
        <f ca="1">IF(OR(MONTH(DATE($B$1,Q$1,$A26))&lt;&gt;Q$1,_xlfn.XLOOKUP(DATE($B$1,Q$1,$A26),_syukujitsu[国民の祝日・休日月日],_syukujitsu[国民の祝日・休日名称],"XXX",0,1)&lt;&gt;"XXX",WEEKDAY(DATE($B$1,Q$1,$A26),2)&gt;5,_xlfn.XLOOKUP(DATE($B$1,Q$1,$A26),_休業日[休場日],_休業日[名称],"XXX",0,1)&lt;&gt;"XXX"),"",SUMIFS(_SBI[受渡金額/決済損益],_SBI[決済日],DATE(デイトレ集計2022!$B$1,デイトレ集計2022!Q$1,デイトレ集計2022!$A26),_SBI[取引],"信用返済*"))</f>
        <v>0</v>
      </c>
      <c r="R26" s="18"/>
      <c r="S26" s="26"/>
      <c r="T26" s="23">
        <f ca="1">IF(OR(MONTH(DATE($B$1,T$1,$A26))&lt;&gt;T$1,_xlfn.XLOOKUP(DATE($B$1,T$1,$A26),_syukujitsu[国民の祝日・休日月日],_syukujitsu[国民の祝日・休日名称],"XXX",0,1)&lt;&gt;"XXX",WEEKDAY(DATE($B$1,T$1,$A26),2)&gt;5,_xlfn.XLOOKUP(DATE($B$1,T$1,$A26),_休業日[休場日],_休業日[名称],"XXX",0,1)&lt;&gt;"XXX"),"",SUMIFS(_SBI[受渡金額/決済損益],_SBI[決済日],DATE(デイトレ集計2022!$B$1,デイトレ集計2022!T$1,デイトレ集計2022!$A26),_SBI[取引],"信用返済*"))</f>
        <v>0</v>
      </c>
      <c r="U26" s="18"/>
      <c r="V26" s="26"/>
      <c r="W26" s="23" t="str">
        <f ca="1">IF(OR(MONTH(DATE($B$1,W$1,$A26))&lt;&gt;W$1,_xlfn.XLOOKUP(DATE($B$1,W$1,$A26),_syukujitsu[国民の祝日・休日月日],_syukujitsu[国民の祝日・休日名称],"XXX",0,1)&lt;&gt;"XXX",WEEKDAY(DATE($B$1,W$1,$A26),2)&gt;5,_xlfn.XLOOKUP(DATE($B$1,W$1,$A26),_休業日[休場日],_休業日[名称],"XXX",0,1)&lt;&gt;"XXX"),"",SUMIFS(_SBI[受渡金額/決済損益],_SBI[決済日],DATE(デイトレ集計2022!$B$1,デイトレ集計2022!W$1,デイトレ集計2022!$A26),_SBI[取引],"信用返済*"))</f>
        <v/>
      </c>
      <c r="X26" s="18"/>
      <c r="Y26" s="26"/>
      <c r="Z26" s="23">
        <f ca="1">IF(OR(MONTH(DATE($B$1,Z$1,$A26))&lt;&gt;Z$1,_xlfn.XLOOKUP(DATE($B$1,Z$1,$A26),_syukujitsu[国民の祝日・休日月日],_syukujitsu[国民の祝日・休日名称],"XXX",0,1)&lt;&gt;"XXX",WEEKDAY(DATE($B$1,Z$1,$A26),2)&gt;5,_xlfn.XLOOKUP(DATE($B$1,Z$1,$A26),_休業日[休場日],_休業日[名称],"XXX",0,1)&lt;&gt;"XXX"),"",SUMIFS(_SBI[受渡金額/決済損益],_SBI[決済日],DATE(デイトレ集計2022!$B$1,デイトレ集計2022!Z$1,デイトレ集計2022!$A26),_SBI[取引],"信用返済*"))</f>
        <v>0</v>
      </c>
      <c r="AA26" s="18"/>
      <c r="AB26" s="26"/>
      <c r="AC26" s="23">
        <f ca="1">IF(OR(MONTH(DATE($B$1,AC$1,$A26))&lt;&gt;AC$1,_xlfn.XLOOKUP(DATE($B$1,AC$1,$A26),_syukujitsu[国民の祝日・休日月日],_syukujitsu[国民の祝日・休日名称],"XXX",0,1)&lt;&gt;"XXX",WEEKDAY(DATE($B$1,AC$1,$A26),2)&gt;5,_xlfn.XLOOKUP(DATE($B$1,AC$1,$A26),_休業日[休場日],_休業日[名称],"XXX",0,1)&lt;&gt;"XXX"),"",SUMIFS(_SBI[受渡金額/決済損益],_SBI[決済日],DATE(デイトレ集計2022!$B$1,デイトレ集計2022!AC$1,デイトレ集計2022!$A26),_SBI[取引],"信用返済*"))</f>
        <v>0</v>
      </c>
      <c r="AD26" s="18"/>
      <c r="AE26" s="26"/>
      <c r="AF26" s="23" t="str">
        <f ca="1">IF(OR(MONTH(DATE($B$1,AF$1,$A26))&lt;&gt;AF$1,_xlfn.XLOOKUP(DATE($B$1,AF$1,$A26),_syukujitsu[国民の祝日・休日月日],_syukujitsu[国民の祝日・休日名称],"XXX",0,1)&lt;&gt;"XXX",WEEKDAY(DATE($B$1,AF$1,$A26),2)&gt;5,_xlfn.XLOOKUP(DATE($B$1,AF$1,$A26),_休業日[休場日],_休業日[名称],"XXX",0,1)&lt;&gt;"XXX"),"",SUMIFS(_SBI[受渡金額/決済損益],_SBI[決済日],DATE(デイトレ集計2022!$B$1,デイトレ集計2022!AF$1,デイトレ集計2022!$A26),_SBI[取引],"信用返済*"))</f>
        <v/>
      </c>
      <c r="AG26" s="18"/>
      <c r="AH26" s="26"/>
      <c r="AI26" s="23">
        <f ca="1">IF(OR(MONTH(DATE($B$1,AI$1,$A26))&lt;&gt;AI$1,_xlfn.XLOOKUP(DATE($B$1,AI$1,$A26),_syukujitsu[国民の祝日・休日月日],_syukujitsu[国民の祝日・休日名称],"XXX",0,1)&lt;&gt;"XXX",WEEKDAY(DATE($B$1,AI$1,$A26),2)&gt;5,_xlfn.XLOOKUP(DATE($B$1,AI$1,$A26),_休業日[休場日],_休業日[名称],"XXX",0,1)&lt;&gt;"XXX"),"",SUMIFS(_SBI[受渡金額/決済損益],_SBI[決済日],DATE(デイトレ集計2022!$B$1,デイトレ集計2022!AI$1,デイトレ集計2022!$A26),_SBI[取引],"信用返済*"))</f>
        <v>0</v>
      </c>
      <c r="AJ26" s="18"/>
      <c r="AK26" s="26"/>
      <c r="AL26" s="26">
        <f ca="1">IF(OR(MONTH(DATE($B$1,AL$1,$A26))&lt;&gt;AL$1,_xlfn.XLOOKUP(DATE($B$1,AL$1,$A26),_syukujitsu[国民の祝日・休日月日],_syukujitsu[国民の祝日・休日名称],"XXX",0,1)&lt;&gt;"XXX",WEEKDAY(DATE($B$1,AL$1,$A26),2)&gt;5,_xlfn.XLOOKUP(DATE($B$1,AL$1,$A26),_休業日[休場日],_休業日[名称],"XXX",0,1)&lt;&gt;"XXX"),"",SUMIFS(_SBI[受渡金額/決済損益],_SBI[決済日],DATE(デイトレ集計2022!$B$1,デイトレ集計2022!AL$1,デイトレ集計2022!$A26),_SBI[取引],"信用返済*"))</f>
        <v>0</v>
      </c>
      <c r="AN26" s="22">
        <f t="shared" ca="1" si="20"/>
        <v>2400000</v>
      </c>
      <c r="AO26" s="22">
        <f t="shared" ca="1" si="21"/>
        <v>2400000</v>
      </c>
      <c r="AP26" s="22">
        <f t="shared" ca="1" si="22"/>
        <v>2400000</v>
      </c>
      <c r="AQ26" s="22">
        <f t="shared" ca="1" si="23"/>
        <v>2400000</v>
      </c>
      <c r="AR26" s="22">
        <f t="shared" ca="1" si="24"/>
        <v>2400000</v>
      </c>
      <c r="AS26" s="22">
        <f t="shared" ca="1" si="25"/>
        <v>2400000</v>
      </c>
      <c r="AT26" s="22">
        <f t="shared" ca="1" si="26"/>
        <v>2400000</v>
      </c>
      <c r="AU26" s="22">
        <f t="shared" ca="1" si="32"/>
        <v>2400000</v>
      </c>
      <c r="AV26" s="22">
        <f t="shared" ca="1" si="27"/>
        <v>2400000</v>
      </c>
      <c r="AW26" s="22">
        <f t="shared" ca="1" si="28"/>
        <v>2400000</v>
      </c>
      <c r="AX26" s="22">
        <f t="shared" ca="1" si="29"/>
        <v>2400000</v>
      </c>
      <c r="AY26" s="22">
        <f t="shared" ca="1" si="30"/>
        <v>2400000</v>
      </c>
      <c r="BA26" s="22">
        <f t="shared" ca="1" si="43"/>
        <v>2400000</v>
      </c>
      <c r="BB26" s="22">
        <f t="shared" ca="1" si="33"/>
        <v>0</v>
      </c>
      <c r="BC26" s="22">
        <f t="shared" ca="1" si="34"/>
        <v>0</v>
      </c>
      <c r="BD26" s="22">
        <f t="shared" ca="1" si="35"/>
        <v>0</v>
      </c>
      <c r="BE26" s="22">
        <f t="shared" ca="1" si="36"/>
        <v>0</v>
      </c>
      <c r="BF26" s="22">
        <f t="shared" ca="1" si="37"/>
        <v>0</v>
      </c>
      <c r="BG26" s="22">
        <f t="shared" ca="1" si="38"/>
        <v>0</v>
      </c>
      <c r="BH26" s="22">
        <f t="shared" ca="1" si="39"/>
        <v>0</v>
      </c>
      <c r="BI26" s="22">
        <f t="shared" ca="1" si="40"/>
        <v>0</v>
      </c>
      <c r="BJ26" s="22">
        <f t="shared" ca="1" si="41"/>
        <v>0</v>
      </c>
      <c r="BK26" s="22">
        <f t="shared" ca="1" si="42"/>
        <v>0</v>
      </c>
      <c r="BL26" s="22">
        <f t="shared" ca="1" si="31"/>
        <v>0</v>
      </c>
      <c r="BN26" s="22" t="str" cm="1">
        <f t="array" aca="1" ref="BN26" ca="1">IF(INDEX($A$1:$AL$48,ROW(),BN$16)&gt;0,INDEX($A$1:$AL$48,ROW(),BN$16),"")</f>
        <v/>
      </c>
      <c r="BO26" s="22" t="str" cm="1">
        <f t="array" aca="1" ref="BO26" ca="1">IF(INDEX($A$1:$AL$48,ROW(),BO$16)&gt;0,INDEX($A$1:$AL$48,ROW(),BO$16),"")</f>
        <v/>
      </c>
      <c r="BP26" s="22" t="str" cm="1">
        <f t="array" aca="1" ref="BP26" ca="1">IF(INDEX($A$1:$AL$48,ROW(),BP$16)&gt;0,INDEX($A$1:$AL$48,ROW(),BP$16),"")</f>
        <v/>
      </c>
      <c r="BQ26" s="22" t="str" cm="1">
        <f t="array" aca="1" ref="BQ26" ca="1">IF(INDEX($A$1:$AL$48,ROW(),BQ$16)&gt;0,INDEX($A$1:$AL$48,ROW(),BQ$16),"")</f>
        <v/>
      </c>
      <c r="BR26" s="22" t="str" cm="1">
        <f t="array" aca="1" ref="BR26" ca="1">IF(INDEX($A$1:$AL$48,ROW(),BR$16)&gt;0,INDEX($A$1:$AL$48,ROW(),BR$16),"")</f>
        <v/>
      </c>
      <c r="BS26" s="22" t="str" cm="1">
        <f t="array" aca="1" ref="BS26" ca="1">IF(INDEX($A$1:$AL$48,ROW(),BS$16)&gt;0,INDEX($A$1:$AL$48,ROW(),BS$16),"")</f>
        <v/>
      </c>
      <c r="BT26" s="22" t="str" cm="1">
        <f t="array" aca="1" ref="BT26" ca="1">IF(INDEX($A$1:$AL$48,ROW(),BT$16)&gt;0,INDEX($A$1:$AL$48,ROW(),BT$16),"")</f>
        <v/>
      </c>
      <c r="BU26" s="22" t="str" cm="1">
        <f t="array" aca="1" ref="BU26" ca="1">IF(INDEX($A$1:$AL$48,ROW(),BU$16)&gt;0,INDEX($A$1:$AL$48,ROW(),BU$16),"")</f>
        <v/>
      </c>
      <c r="BV26" s="22" t="str" cm="1">
        <f t="array" aca="1" ref="BV26" ca="1">IF(INDEX($A$1:$AL$48,ROW(),BV$16)&gt;0,INDEX($A$1:$AL$48,ROW(),BV$16),"")</f>
        <v/>
      </c>
      <c r="BW26" s="22" t="str" cm="1">
        <f t="array" aca="1" ref="BW26" ca="1">IF(INDEX($A$1:$AL$48,ROW(),BW$16)&gt;0,INDEX($A$1:$AL$48,ROW(),BW$16),"")</f>
        <v/>
      </c>
      <c r="BX26" s="22" t="str" cm="1">
        <f t="array" aca="1" ref="BX26" ca="1">IF(INDEX($A$1:$AL$48,ROW(),BX$16)&gt;0,INDEX($A$1:$AL$48,ROW(),BX$16),"")</f>
        <v/>
      </c>
      <c r="BY26" s="22" t="str" cm="1">
        <f t="array" aca="1" ref="BY26" ca="1">IF(INDEX($A$1:$AL$48,ROW(),BY$16)&gt;0,INDEX($A$1:$AL$48,ROW(),BY$16),"")</f>
        <v/>
      </c>
      <c r="CA26" s="22" t="str" cm="1">
        <f t="array" aca="1" ref="CA26" ca="1">IF(INDEX($A$1:$AL$48,ROW(),CA$16)&lt;0,INDEX($A$1:$AL$48,ROW(),CA$16),"")</f>
        <v/>
      </c>
      <c r="CB26" s="22" t="str" cm="1">
        <f t="array" aca="1" ref="CB26" ca="1">IF(INDEX($A$1:$AL$48,ROW(),CB$16)&lt;0,INDEX($A$1:$AL$48,ROW(),CB$16),"")</f>
        <v/>
      </c>
      <c r="CC26" s="22" t="str" cm="1">
        <f t="array" aca="1" ref="CC26" ca="1">IF(INDEX($A$1:$AL$48,ROW(),CC$16)&lt;0,INDEX($A$1:$AL$48,ROW(),CC$16),"")</f>
        <v/>
      </c>
      <c r="CD26" s="22" t="str" cm="1">
        <f t="array" aca="1" ref="CD26" ca="1">IF(INDEX($A$1:$AL$48,ROW(),CD$16)&lt;0,INDEX($A$1:$AL$48,ROW(),CD$16),"")</f>
        <v/>
      </c>
      <c r="CE26" s="22" t="str" cm="1">
        <f t="array" aca="1" ref="CE26" ca="1">IF(INDEX($A$1:$AL$48,ROW(),CE$16)&lt;0,INDEX($A$1:$AL$48,ROW(),CE$16),"")</f>
        <v/>
      </c>
      <c r="CF26" s="22" t="str" cm="1">
        <f t="array" aca="1" ref="CF26" ca="1">IF(INDEX($A$1:$AL$48,ROW(),CF$16)&lt;0,INDEX($A$1:$AL$48,ROW(),CF$16),"")</f>
        <v/>
      </c>
      <c r="CG26" s="22" t="str" cm="1">
        <f t="array" aca="1" ref="CG26" ca="1">IF(INDEX($A$1:$AL$48,ROW(),CG$16)&lt;0,INDEX($A$1:$AL$48,ROW(),CG$16),"")</f>
        <v/>
      </c>
      <c r="CH26" s="22" t="str" cm="1">
        <f t="array" aca="1" ref="CH26" ca="1">IF(INDEX($A$1:$AL$48,ROW(),CH$16)&lt;0,INDEX($A$1:$AL$48,ROW(),CH$16),"")</f>
        <v/>
      </c>
      <c r="CI26" s="22" t="str" cm="1">
        <f t="array" aca="1" ref="CI26" ca="1">IF(INDEX($A$1:$AL$48,ROW(),CI$16)&lt;0,INDEX($A$1:$AL$48,ROW(),CI$16),"")</f>
        <v/>
      </c>
      <c r="CJ26" s="22" t="str" cm="1">
        <f t="array" aca="1" ref="CJ26" ca="1">IF(INDEX($A$1:$AL$48,ROW(),CJ$16)&lt;0,INDEX($A$1:$AL$48,ROW(),CJ$16),"")</f>
        <v/>
      </c>
      <c r="CK26" s="22" t="str" cm="1">
        <f t="array" aca="1" ref="CK26" ca="1">IF(INDEX($A$1:$AL$48,ROW(),CK$16)&lt;0,INDEX($A$1:$AL$48,ROW(),CK$16),"")</f>
        <v/>
      </c>
      <c r="CL26" s="22" t="str" cm="1">
        <f t="array" aca="1" ref="CL26" ca="1">IF(INDEX($A$1:$AL$48,ROW(),CL$16)&lt;0,INDEX($A$1:$AL$48,ROW(),CL$16),"")</f>
        <v/>
      </c>
    </row>
    <row r="27" spans="1:90" s="2" customFormat="1" ht="15.75" x14ac:dyDescent="0.4">
      <c r="A27" s="5">
        <v>10</v>
      </c>
      <c r="B27" s="17">
        <f t="shared" ca="1" si="17"/>
        <v>0</v>
      </c>
      <c r="C27" s="18"/>
      <c r="D27" s="26"/>
      <c r="E27" s="23" t="str">
        <f ca="1">IF(OR(MONTH(DATE($B$1,E$1,$A27))&lt;&gt;E$1,_xlfn.XLOOKUP(DATE($B$1,E$1,$A27),_syukujitsu[国民の祝日・休日月日],_syukujitsu[国民の祝日・休日名称],"XXX",0,1)&lt;&gt;"XXX",WEEKDAY(DATE($B$1,E$1,$A27),2)&gt;5,_xlfn.XLOOKUP(DATE($B$1,E$1,$A27),_休業日[休場日],_休業日[名称],"XXX",0,1)&lt;&gt;"XXX"),"",SUMIFS(_SBI[受渡金額/決済損益],_SBI[決済日],DATE(デイトレ集計2022!$B$1,デイトレ集計2022!E$1,デイトレ集計2022!$A27),_SBI[取引],"信用返済*"))</f>
        <v/>
      </c>
      <c r="F27" s="18"/>
      <c r="G27" s="26"/>
      <c r="H27" s="23">
        <f ca="1">IF(OR(MONTH(DATE($B$1,H$1,$A27))&lt;&gt;H$1,_xlfn.XLOOKUP(DATE($B$1,H$1,$A27),_syukujitsu[国民の祝日・休日月日],_syukujitsu[国民の祝日・休日名称],"XXX",0,1)&lt;&gt;"XXX",WEEKDAY(DATE($B$1,H$1,$A27),2)&gt;5,_xlfn.XLOOKUP(DATE($B$1,H$1,$A27),_休業日[休場日],_休業日[名称],"XXX",0,1)&lt;&gt;"XXX"),"",SUMIFS(_SBI[受渡金額/決済損益],_SBI[決済日],DATE(デイトレ集計2022!$B$1,デイトレ集計2022!H$1,デイトレ集計2022!$A27),_SBI[取引],"信用返済*"))</f>
        <v>0</v>
      </c>
      <c r="I27" s="18"/>
      <c r="J27" s="26"/>
      <c r="K27" s="23">
        <f ca="1">IF(OR(MONTH(DATE($B$1,K$1,$A27))&lt;&gt;K$1,_xlfn.XLOOKUP(DATE($B$1,K$1,$A27),_syukujitsu[国民の祝日・休日月日],_syukujitsu[国民の祝日・休日名称],"XXX",0,1)&lt;&gt;"XXX",WEEKDAY(DATE($B$1,K$1,$A27),2)&gt;5,_xlfn.XLOOKUP(DATE($B$1,K$1,$A27),_休業日[休場日],_休業日[名称],"XXX",0,1)&lt;&gt;"XXX"),"",SUMIFS(_SBI[受渡金額/決済損益],_SBI[決済日],DATE(デイトレ集計2022!$B$1,デイトレ集計2022!K$1,デイトレ集計2022!$A27),_SBI[取引],"信用返済*"))</f>
        <v>0</v>
      </c>
      <c r="L27" s="18"/>
      <c r="M27" s="26"/>
      <c r="N27" s="23" t="str">
        <f ca="1">IF(OR(MONTH(DATE($B$1,N$1,$A27))&lt;&gt;N$1,_xlfn.XLOOKUP(DATE($B$1,N$1,$A27),_syukujitsu[国民の祝日・休日月日],_syukujitsu[国民の祝日・休日名称],"XXX",0,1)&lt;&gt;"XXX",WEEKDAY(DATE($B$1,N$1,$A27),2)&gt;5,_xlfn.XLOOKUP(DATE($B$1,N$1,$A27),_休業日[休場日],_休業日[名称],"XXX",0,1)&lt;&gt;"XXX"),"",SUMIFS(_SBI[受渡金額/決済損益],_SBI[決済日],DATE(デイトレ集計2022!$B$1,デイトレ集計2022!N$1,デイトレ集計2022!$A27),_SBI[取引],"信用返済*"))</f>
        <v/>
      </c>
      <c r="O27" s="18"/>
      <c r="P27" s="26"/>
      <c r="Q27" s="23">
        <f ca="1">IF(OR(MONTH(DATE($B$1,Q$1,$A27))&lt;&gt;Q$1,_xlfn.XLOOKUP(DATE($B$1,Q$1,$A27),_syukujitsu[国民の祝日・休日月日],_syukujitsu[国民の祝日・休日名称],"XXX",0,1)&lt;&gt;"XXX",WEEKDAY(DATE($B$1,Q$1,$A27),2)&gt;5,_xlfn.XLOOKUP(DATE($B$1,Q$1,$A27),_休業日[休場日],_休業日[名称],"XXX",0,1)&lt;&gt;"XXX"),"",SUMIFS(_SBI[受渡金額/決済損益],_SBI[決済日],DATE(デイトレ集計2022!$B$1,デイトレ集計2022!Q$1,デイトレ集計2022!$A27),_SBI[取引],"信用返済*"))</f>
        <v>0</v>
      </c>
      <c r="R27" s="18"/>
      <c r="S27" s="26"/>
      <c r="T27" s="23">
        <f ca="1">IF(OR(MONTH(DATE($B$1,T$1,$A27))&lt;&gt;T$1,_xlfn.XLOOKUP(DATE($B$1,T$1,$A27),_syukujitsu[国民の祝日・休日月日],_syukujitsu[国民の祝日・休日名称],"XXX",0,1)&lt;&gt;"XXX",WEEKDAY(DATE($B$1,T$1,$A27),2)&gt;5,_xlfn.XLOOKUP(DATE($B$1,T$1,$A27),_休業日[休場日],_休業日[名称],"XXX",0,1)&lt;&gt;"XXX"),"",SUMIFS(_SBI[受渡金額/決済損益],_SBI[決済日],DATE(デイトレ集計2022!$B$1,デイトレ集計2022!T$1,デイトレ集計2022!$A27),_SBI[取引],"信用返済*"))</f>
        <v>0</v>
      </c>
      <c r="U27" s="18"/>
      <c r="V27" s="26"/>
      <c r="W27" s="23" t="str">
        <f ca="1">IF(OR(MONTH(DATE($B$1,W$1,$A27))&lt;&gt;W$1,_xlfn.XLOOKUP(DATE($B$1,W$1,$A27),_syukujitsu[国民の祝日・休日月日],_syukujitsu[国民の祝日・休日名称],"XXX",0,1)&lt;&gt;"XXX",WEEKDAY(DATE($B$1,W$1,$A27),2)&gt;5,_xlfn.XLOOKUP(DATE($B$1,W$1,$A27),_休業日[休場日],_休業日[名称],"XXX",0,1)&lt;&gt;"XXX"),"",SUMIFS(_SBI[受渡金額/決済損益],_SBI[決済日],DATE(デイトレ集計2022!$B$1,デイトレ集計2022!W$1,デイトレ集計2022!$A27),_SBI[取引],"信用返済*"))</f>
        <v/>
      </c>
      <c r="X27" s="18"/>
      <c r="Y27" s="26"/>
      <c r="Z27" s="23">
        <f ca="1">IF(OR(MONTH(DATE($B$1,Z$1,$A27))&lt;&gt;Z$1,_xlfn.XLOOKUP(DATE($B$1,Z$1,$A27),_syukujitsu[国民の祝日・休日月日],_syukujitsu[国民の祝日・休日名称],"XXX",0,1)&lt;&gt;"XXX",WEEKDAY(DATE($B$1,Z$1,$A27),2)&gt;5,_xlfn.XLOOKUP(DATE($B$1,Z$1,$A27),_休業日[休場日],_休業日[名称],"XXX",0,1)&lt;&gt;"XXX"),"",SUMIFS(_SBI[受渡金額/決済損益],_SBI[決済日],DATE(デイトレ集計2022!$B$1,デイトレ集計2022!Z$1,デイトレ集計2022!$A27),_SBI[取引],"信用返済*"))</f>
        <v>0</v>
      </c>
      <c r="AA27" s="18"/>
      <c r="AB27" s="26"/>
      <c r="AC27" s="23" t="str">
        <f ca="1">IF(OR(MONTH(DATE($B$1,AC$1,$A27))&lt;&gt;AC$1,_xlfn.XLOOKUP(DATE($B$1,AC$1,$A27),_syukujitsu[国民の祝日・休日月日],_syukujitsu[国民の祝日・休日名称],"XXX",0,1)&lt;&gt;"XXX",WEEKDAY(DATE($B$1,AC$1,$A27),2)&gt;5,_xlfn.XLOOKUP(DATE($B$1,AC$1,$A27),_休業日[休場日],_休業日[名称],"XXX",0,1)&lt;&gt;"XXX"),"",SUMIFS(_SBI[受渡金額/決済損益],_SBI[決済日],DATE(デイトレ集計2022!$B$1,デイトレ集計2022!AC$1,デイトレ集計2022!$A27),_SBI[取引],"信用返済*"))</f>
        <v/>
      </c>
      <c r="AD27" s="18"/>
      <c r="AE27" s="26"/>
      <c r="AF27" s="23" t="str">
        <f ca="1">IF(OR(MONTH(DATE($B$1,AF$1,$A27))&lt;&gt;AF$1,_xlfn.XLOOKUP(DATE($B$1,AF$1,$A27),_syukujitsu[国民の祝日・休日月日],_syukujitsu[国民の祝日・休日名称],"XXX",0,1)&lt;&gt;"XXX",WEEKDAY(DATE($B$1,AF$1,$A27),2)&gt;5,_xlfn.XLOOKUP(DATE($B$1,AF$1,$A27),_休業日[休場日],_休業日[名称],"XXX",0,1)&lt;&gt;"XXX"),"",SUMIFS(_SBI[受渡金額/決済損益],_SBI[決済日],DATE(デイトレ集計2022!$B$1,デイトレ集計2022!AF$1,デイトレ集計2022!$A27),_SBI[取引],"信用返済*"))</f>
        <v/>
      </c>
      <c r="AG27" s="18"/>
      <c r="AH27" s="26"/>
      <c r="AI27" s="23">
        <f ca="1">IF(OR(MONTH(DATE($B$1,AI$1,$A27))&lt;&gt;AI$1,_xlfn.XLOOKUP(DATE($B$1,AI$1,$A27),_syukujitsu[国民の祝日・休日月日],_syukujitsu[国民の祝日・休日名称],"XXX",0,1)&lt;&gt;"XXX",WEEKDAY(DATE($B$1,AI$1,$A27),2)&gt;5,_xlfn.XLOOKUP(DATE($B$1,AI$1,$A27),_休業日[休場日],_休業日[名称],"XXX",0,1)&lt;&gt;"XXX"),"",SUMIFS(_SBI[受渡金額/決済損益],_SBI[決済日],DATE(デイトレ集計2022!$B$1,デイトレ集計2022!AI$1,デイトレ集計2022!$A27),_SBI[取引],"信用返済*"))</f>
        <v>0</v>
      </c>
      <c r="AJ27" s="18"/>
      <c r="AK27" s="26"/>
      <c r="AL27" s="26" t="str">
        <f ca="1">IF(OR(MONTH(DATE($B$1,AL$1,$A27))&lt;&gt;AL$1,_xlfn.XLOOKUP(DATE($B$1,AL$1,$A27),_syukujitsu[国民の祝日・休日月日],_syukujitsu[国民の祝日・休日名称],"XXX",0,1)&lt;&gt;"XXX",WEEKDAY(DATE($B$1,AL$1,$A27),2)&gt;5,_xlfn.XLOOKUP(DATE($B$1,AL$1,$A27),_休業日[休場日],_休業日[名称],"XXX",0,1)&lt;&gt;"XXX"),"",SUMIFS(_SBI[受渡金額/決済損益],_SBI[決済日],DATE(デイトレ集計2022!$B$1,デイトレ集計2022!AL$1,デイトレ集計2022!$A27),_SBI[取引],"信用返済*"))</f>
        <v/>
      </c>
      <c r="AN27" s="22">
        <f t="shared" ca="1" si="20"/>
        <v>2400000</v>
      </c>
      <c r="AO27" s="22">
        <f t="shared" ca="1" si="21"/>
        <v>2400000</v>
      </c>
      <c r="AP27" s="22">
        <f t="shared" ca="1" si="22"/>
        <v>2400000</v>
      </c>
      <c r="AQ27" s="22">
        <f t="shared" ca="1" si="23"/>
        <v>2400000</v>
      </c>
      <c r="AR27" s="22">
        <f t="shared" ca="1" si="24"/>
        <v>2400000</v>
      </c>
      <c r="AS27" s="22">
        <f t="shared" ca="1" si="25"/>
        <v>2400000</v>
      </c>
      <c r="AT27" s="22">
        <f t="shared" ca="1" si="26"/>
        <v>2400000</v>
      </c>
      <c r="AU27" s="22">
        <f t="shared" ca="1" si="32"/>
        <v>2400000</v>
      </c>
      <c r="AV27" s="22">
        <f t="shared" ca="1" si="27"/>
        <v>2400000</v>
      </c>
      <c r="AW27" s="22">
        <f t="shared" ca="1" si="28"/>
        <v>2400000</v>
      </c>
      <c r="AX27" s="22">
        <f t="shared" ca="1" si="29"/>
        <v>2400000</v>
      </c>
      <c r="AY27" s="22">
        <f t="shared" ca="1" si="30"/>
        <v>2400000</v>
      </c>
      <c r="BA27" s="22">
        <f t="shared" ca="1" si="43"/>
        <v>2400000</v>
      </c>
      <c r="BB27" s="22">
        <f t="shared" ca="1" si="33"/>
        <v>0</v>
      </c>
      <c r="BC27" s="22">
        <f t="shared" ca="1" si="34"/>
        <v>0</v>
      </c>
      <c r="BD27" s="22">
        <f t="shared" ca="1" si="35"/>
        <v>0</v>
      </c>
      <c r="BE27" s="22">
        <f t="shared" ca="1" si="36"/>
        <v>0</v>
      </c>
      <c r="BF27" s="22">
        <f t="shared" ca="1" si="37"/>
        <v>0</v>
      </c>
      <c r="BG27" s="22">
        <f t="shared" ca="1" si="38"/>
        <v>0</v>
      </c>
      <c r="BH27" s="22">
        <f t="shared" ca="1" si="39"/>
        <v>0</v>
      </c>
      <c r="BI27" s="22">
        <f t="shared" ca="1" si="40"/>
        <v>0</v>
      </c>
      <c r="BJ27" s="22">
        <f t="shared" ca="1" si="41"/>
        <v>0</v>
      </c>
      <c r="BK27" s="22">
        <f t="shared" ca="1" si="42"/>
        <v>0</v>
      </c>
      <c r="BL27" s="22">
        <f t="shared" ca="1" si="31"/>
        <v>0</v>
      </c>
      <c r="BN27" s="22" t="str" cm="1">
        <f t="array" aca="1" ref="BN27" ca="1">IF(INDEX($A$1:$AL$48,ROW(),BN$16)&gt;0,INDEX($A$1:$AL$48,ROW(),BN$16),"")</f>
        <v/>
      </c>
      <c r="BO27" s="22" t="str" cm="1">
        <f t="array" aca="1" ref="BO27" ca="1">IF(INDEX($A$1:$AL$48,ROW(),BO$16)&gt;0,INDEX($A$1:$AL$48,ROW(),BO$16),"")</f>
        <v/>
      </c>
      <c r="BP27" s="22" t="str" cm="1">
        <f t="array" aca="1" ref="BP27" ca="1">IF(INDEX($A$1:$AL$48,ROW(),BP$16)&gt;0,INDEX($A$1:$AL$48,ROW(),BP$16),"")</f>
        <v/>
      </c>
      <c r="BQ27" s="22" t="str" cm="1">
        <f t="array" aca="1" ref="BQ27" ca="1">IF(INDEX($A$1:$AL$48,ROW(),BQ$16)&gt;0,INDEX($A$1:$AL$48,ROW(),BQ$16),"")</f>
        <v/>
      </c>
      <c r="BR27" s="22" t="str" cm="1">
        <f t="array" aca="1" ref="BR27" ca="1">IF(INDEX($A$1:$AL$48,ROW(),BR$16)&gt;0,INDEX($A$1:$AL$48,ROW(),BR$16),"")</f>
        <v/>
      </c>
      <c r="BS27" s="22" t="str" cm="1">
        <f t="array" aca="1" ref="BS27" ca="1">IF(INDEX($A$1:$AL$48,ROW(),BS$16)&gt;0,INDEX($A$1:$AL$48,ROW(),BS$16),"")</f>
        <v/>
      </c>
      <c r="BT27" s="22" t="str" cm="1">
        <f t="array" aca="1" ref="BT27" ca="1">IF(INDEX($A$1:$AL$48,ROW(),BT$16)&gt;0,INDEX($A$1:$AL$48,ROW(),BT$16),"")</f>
        <v/>
      </c>
      <c r="BU27" s="22" t="str" cm="1">
        <f t="array" aca="1" ref="BU27" ca="1">IF(INDEX($A$1:$AL$48,ROW(),BU$16)&gt;0,INDEX($A$1:$AL$48,ROW(),BU$16),"")</f>
        <v/>
      </c>
      <c r="BV27" s="22" t="str" cm="1">
        <f t="array" aca="1" ref="BV27" ca="1">IF(INDEX($A$1:$AL$48,ROW(),BV$16)&gt;0,INDEX($A$1:$AL$48,ROW(),BV$16),"")</f>
        <v/>
      </c>
      <c r="BW27" s="22" t="str" cm="1">
        <f t="array" aca="1" ref="BW27" ca="1">IF(INDEX($A$1:$AL$48,ROW(),BW$16)&gt;0,INDEX($A$1:$AL$48,ROW(),BW$16),"")</f>
        <v/>
      </c>
      <c r="BX27" s="22" t="str" cm="1">
        <f t="array" aca="1" ref="BX27" ca="1">IF(INDEX($A$1:$AL$48,ROW(),BX$16)&gt;0,INDEX($A$1:$AL$48,ROW(),BX$16),"")</f>
        <v/>
      </c>
      <c r="BY27" s="22" t="str" cm="1">
        <f t="array" aca="1" ref="BY27" ca="1">IF(INDEX($A$1:$AL$48,ROW(),BY$16)&gt;0,INDEX($A$1:$AL$48,ROW(),BY$16),"")</f>
        <v/>
      </c>
      <c r="CA27" s="22" t="str" cm="1">
        <f t="array" aca="1" ref="CA27" ca="1">IF(INDEX($A$1:$AL$48,ROW(),CA$16)&lt;0,INDEX($A$1:$AL$48,ROW(),CA$16),"")</f>
        <v/>
      </c>
      <c r="CB27" s="22" t="str" cm="1">
        <f t="array" aca="1" ref="CB27" ca="1">IF(INDEX($A$1:$AL$48,ROW(),CB$16)&lt;0,INDEX($A$1:$AL$48,ROW(),CB$16),"")</f>
        <v/>
      </c>
      <c r="CC27" s="22" t="str" cm="1">
        <f t="array" aca="1" ref="CC27" ca="1">IF(INDEX($A$1:$AL$48,ROW(),CC$16)&lt;0,INDEX($A$1:$AL$48,ROW(),CC$16),"")</f>
        <v/>
      </c>
      <c r="CD27" s="22" t="str" cm="1">
        <f t="array" aca="1" ref="CD27" ca="1">IF(INDEX($A$1:$AL$48,ROW(),CD$16)&lt;0,INDEX($A$1:$AL$48,ROW(),CD$16),"")</f>
        <v/>
      </c>
      <c r="CE27" s="22" t="str" cm="1">
        <f t="array" aca="1" ref="CE27" ca="1">IF(INDEX($A$1:$AL$48,ROW(),CE$16)&lt;0,INDEX($A$1:$AL$48,ROW(),CE$16),"")</f>
        <v/>
      </c>
      <c r="CF27" s="22" t="str" cm="1">
        <f t="array" aca="1" ref="CF27" ca="1">IF(INDEX($A$1:$AL$48,ROW(),CF$16)&lt;0,INDEX($A$1:$AL$48,ROW(),CF$16),"")</f>
        <v/>
      </c>
      <c r="CG27" s="22" t="str" cm="1">
        <f t="array" aca="1" ref="CG27" ca="1">IF(INDEX($A$1:$AL$48,ROW(),CG$16)&lt;0,INDEX($A$1:$AL$48,ROW(),CG$16),"")</f>
        <v/>
      </c>
      <c r="CH27" s="22" t="str" cm="1">
        <f t="array" aca="1" ref="CH27" ca="1">IF(INDEX($A$1:$AL$48,ROW(),CH$16)&lt;0,INDEX($A$1:$AL$48,ROW(),CH$16),"")</f>
        <v/>
      </c>
      <c r="CI27" s="22" t="str" cm="1">
        <f t="array" aca="1" ref="CI27" ca="1">IF(INDEX($A$1:$AL$48,ROW(),CI$16)&lt;0,INDEX($A$1:$AL$48,ROW(),CI$16),"")</f>
        <v/>
      </c>
      <c r="CJ27" s="22" t="str" cm="1">
        <f t="array" aca="1" ref="CJ27" ca="1">IF(INDEX($A$1:$AL$48,ROW(),CJ$16)&lt;0,INDEX($A$1:$AL$48,ROW(),CJ$16),"")</f>
        <v/>
      </c>
      <c r="CK27" s="22" t="str" cm="1">
        <f t="array" aca="1" ref="CK27" ca="1">IF(INDEX($A$1:$AL$48,ROW(),CK$16)&lt;0,INDEX($A$1:$AL$48,ROW(),CK$16),"")</f>
        <v/>
      </c>
      <c r="CL27" s="22" t="str" cm="1">
        <f t="array" aca="1" ref="CL27" ca="1">IF(INDEX($A$1:$AL$48,ROW(),CL$16)&lt;0,INDEX($A$1:$AL$48,ROW(),CL$16),"")</f>
        <v/>
      </c>
    </row>
    <row r="28" spans="1:90" s="2" customFormat="1" ht="15.75" x14ac:dyDescent="0.4">
      <c r="A28" s="5">
        <v>11</v>
      </c>
      <c r="B28" s="17">
        <f t="shared" ca="1" si="17"/>
        <v>0</v>
      </c>
      <c r="C28" s="18"/>
      <c r="D28" s="26"/>
      <c r="E28" s="23">
        <f ca="1">IF(OR(MONTH(DATE($B$1,E$1,$A28))&lt;&gt;E$1,_xlfn.XLOOKUP(DATE($B$1,E$1,$A28),_syukujitsu[国民の祝日・休日月日],_syukujitsu[国民の祝日・休日名称],"XXX",0,1)&lt;&gt;"XXX",WEEKDAY(DATE($B$1,E$1,$A28),2)&gt;5,_xlfn.XLOOKUP(DATE($B$1,E$1,$A28),_休業日[休場日],_休業日[名称],"XXX",0,1)&lt;&gt;"XXX"),"",SUMIFS(_SBI[受渡金額/決済損益],_SBI[決済日],DATE(デイトレ集計2022!$B$1,デイトレ集計2022!E$1,デイトレ集計2022!$A28),_SBI[取引],"信用返済*"))</f>
        <v>0</v>
      </c>
      <c r="F28" s="18"/>
      <c r="G28" s="26"/>
      <c r="H28" s="23" t="str">
        <f ca="1">IF(OR(MONTH(DATE($B$1,H$1,$A28))&lt;&gt;H$1,_xlfn.XLOOKUP(DATE($B$1,H$1,$A28),_syukujitsu[国民の祝日・休日月日],_syukujitsu[国民の祝日・休日名称],"XXX",0,1)&lt;&gt;"XXX",WEEKDAY(DATE($B$1,H$1,$A28),2)&gt;5,_xlfn.XLOOKUP(DATE($B$1,H$1,$A28),_休業日[休場日],_休業日[名称],"XXX",0,1)&lt;&gt;"XXX"),"",SUMIFS(_SBI[受渡金額/決済損益],_SBI[決済日],DATE(デイトレ集計2022!$B$1,デイトレ集計2022!H$1,デイトレ集計2022!$A28),_SBI[取引],"信用返済*"))</f>
        <v/>
      </c>
      <c r="I28" s="18"/>
      <c r="J28" s="26"/>
      <c r="K28" s="23">
        <f ca="1">IF(OR(MONTH(DATE($B$1,K$1,$A28))&lt;&gt;K$1,_xlfn.XLOOKUP(DATE($B$1,K$1,$A28),_syukujitsu[国民の祝日・休日月日],_syukujitsu[国民の祝日・休日名称],"XXX",0,1)&lt;&gt;"XXX",WEEKDAY(DATE($B$1,K$1,$A28),2)&gt;5,_xlfn.XLOOKUP(DATE($B$1,K$1,$A28),_休業日[休場日],_休業日[名称],"XXX",0,1)&lt;&gt;"XXX"),"",SUMIFS(_SBI[受渡金額/決済損益],_SBI[決済日],DATE(デイトレ集計2022!$B$1,デイトレ集計2022!K$1,デイトレ集計2022!$A28),_SBI[取引],"信用返済*"))</f>
        <v>0</v>
      </c>
      <c r="L28" s="18"/>
      <c r="M28" s="26"/>
      <c r="N28" s="23">
        <f ca="1">IF(OR(MONTH(DATE($B$1,N$1,$A28))&lt;&gt;N$1,_xlfn.XLOOKUP(DATE($B$1,N$1,$A28),_syukujitsu[国民の祝日・休日月日],_syukujitsu[国民の祝日・休日名称],"XXX",0,1)&lt;&gt;"XXX",WEEKDAY(DATE($B$1,N$1,$A28),2)&gt;5,_xlfn.XLOOKUP(DATE($B$1,N$1,$A28),_休業日[休場日],_休業日[名称],"XXX",0,1)&lt;&gt;"XXX"),"",SUMIFS(_SBI[受渡金額/決済損益],_SBI[決済日],DATE(デイトレ集計2022!$B$1,デイトレ集計2022!N$1,デイトレ集計2022!$A28),_SBI[取引],"信用返済*"))</f>
        <v>0</v>
      </c>
      <c r="O28" s="18"/>
      <c r="P28" s="26"/>
      <c r="Q28" s="23">
        <f ca="1">IF(OR(MONTH(DATE($B$1,Q$1,$A28))&lt;&gt;Q$1,_xlfn.XLOOKUP(DATE($B$1,Q$1,$A28),_syukujitsu[国民の祝日・休日月日],_syukujitsu[国民の祝日・休日名称],"XXX",0,1)&lt;&gt;"XXX",WEEKDAY(DATE($B$1,Q$1,$A28),2)&gt;5,_xlfn.XLOOKUP(DATE($B$1,Q$1,$A28),_休業日[休場日],_休業日[名称],"XXX",0,1)&lt;&gt;"XXX"),"",SUMIFS(_SBI[受渡金額/決済損益],_SBI[決済日],DATE(デイトレ集計2022!$B$1,デイトレ集計2022!Q$1,デイトレ集計2022!$A28),_SBI[取引],"信用返済*"))</f>
        <v>0</v>
      </c>
      <c r="R28" s="18"/>
      <c r="S28" s="26"/>
      <c r="T28" s="23" t="str">
        <f ca="1">IF(OR(MONTH(DATE($B$1,T$1,$A28))&lt;&gt;T$1,_xlfn.XLOOKUP(DATE($B$1,T$1,$A28),_syukujitsu[国民の祝日・休日月日],_syukujitsu[国民の祝日・休日名称],"XXX",0,1)&lt;&gt;"XXX",WEEKDAY(DATE($B$1,T$1,$A28),2)&gt;5,_xlfn.XLOOKUP(DATE($B$1,T$1,$A28),_休業日[休場日],_休業日[名称],"XXX",0,1)&lt;&gt;"XXX"),"",SUMIFS(_SBI[受渡金額/決済損益],_SBI[決済日],DATE(デイトレ集計2022!$B$1,デイトレ集計2022!T$1,デイトレ集計2022!$A28),_SBI[取引],"信用返済*"))</f>
        <v/>
      </c>
      <c r="U28" s="18"/>
      <c r="V28" s="26"/>
      <c r="W28" s="23">
        <f ca="1">IF(OR(MONTH(DATE($B$1,W$1,$A28))&lt;&gt;W$1,_xlfn.XLOOKUP(DATE($B$1,W$1,$A28),_syukujitsu[国民の祝日・休日月日],_syukujitsu[国民の祝日・休日名称],"XXX",0,1)&lt;&gt;"XXX",WEEKDAY(DATE($B$1,W$1,$A28),2)&gt;5,_xlfn.XLOOKUP(DATE($B$1,W$1,$A28),_休業日[休場日],_休業日[名称],"XXX",0,1)&lt;&gt;"XXX"),"",SUMIFS(_SBI[受渡金額/決済損益],_SBI[決済日],DATE(デイトレ集計2022!$B$1,デイトレ集計2022!W$1,デイトレ集計2022!$A28),_SBI[取引],"信用返済*"))</f>
        <v>0</v>
      </c>
      <c r="X28" s="18"/>
      <c r="Y28" s="26"/>
      <c r="Z28" s="23" t="str">
        <f ca="1">IF(OR(MONTH(DATE($B$1,Z$1,$A28))&lt;&gt;Z$1,_xlfn.XLOOKUP(DATE($B$1,Z$1,$A28),_syukujitsu[国民の祝日・休日月日],_syukujitsu[国民の祝日・休日名称],"XXX",0,1)&lt;&gt;"XXX",WEEKDAY(DATE($B$1,Z$1,$A28),2)&gt;5,_xlfn.XLOOKUP(DATE($B$1,Z$1,$A28),_休業日[休場日],_休業日[名称],"XXX",0,1)&lt;&gt;"XXX"),"",SUMIFS(_SBI[受渡金額/決済損益],_SBI[決済日],DATE(デイトレ集計2022!$B$1,デイトレ集計2022!Z$1,デイトレ集計2022!$A28),_SBI[取引],"信用返済*"))</f>
        <v/>
      </c>
      <c r="AA28" s="18"/>
      <c r="AB28" s="26"/>
      <c r="AC28" s="23" t="str">
        <f ca="1">IF(OR(MONTH(DATE($B$1,AC$1,$A28))&lt;&gt;AC$1,_xlfn.XLOOKUP(DATE($B$1,AC$1,$A28),_syukujitsu[国民の祝日・休日月日],_syukujitsu[国民の祝日・休日名称],"XXX",0,1)&lt;&gt;"XXX",WEEKDAY(DATE($B$1,AC$1,$A28),2)&gt;5,_xlfn.XLOOKUP(DATE($B$1,AC$1,$A28),_休業日[休場日],_休業日[名称],"XXX",0,1)&lt;&gt;"XXX"),"",SUMIFS(_SBI[受渡金額/決済損益],_SBI[決済日],DATE(デイトレ集計2022!$B$1,デイトレ集計2022!AC$1,デイトレ集計2022!$A28),_SBI[取引],"信用返済*"))</f>
        <v/>
      </c>
      <c r="AD28" s="18"/>
      <c r="AE28" s="26"/>
      <c r="AF28" s="23">
        <f ca="1">IF(OR(MONTH(DATE($B$1,AF$1,$A28))&lt;&gt;AF$1,_xlfn.XLOOKUP(DATE($B$1,AF$1,$A28),_syukujitsu[国民の祝日・休日月日],_syukujitsu[国民の祝日・休日名称],"XXX",0,1)&lt;&gt;"XXX",WEEKDAY(DATE($B$1,AF$1,$A28),2)&gt;5,_xlfn.XLOOKUP(DATE($B$1,AF$1,$A28),_休業日[休場日],_休業日[名称],"XXX",0,1)&lt;&gt;"XXX"),"",SUMIFS(_SBI[受渡金額/決済損益],_SBI[決済日],DATE(デイトレ集計2022!$B$1,デイトレ集計2022!AF$1,デイトレ集計2022!$A28),_SBI[取引],"信用返済*"))</f>
        <v>0</v>
      </c>
      <c r="AG28" s="18"/>
      <c r="AH28" s="26"/>
      <c r="AI28" s="23">
        <f ca="1">IF(OR(MONTH(DATE($B$1,AI$1,$A28))&lt;&gt;AI$1,_xlfn.XLOOKUP(DATE($B$1,AI$1,$A28),_syukujitsu[国民の祝日・休日月日],_syukujitsu[国民の祝日・休日名称],"XXX",0,1)&lt;&gt;"XXX",WEEKDAY(DATE($B$1,AI$1,$A28),2)&gt;5,_xlfn.XLOOKUP(DATE($B$1,AI$1,$A28),_休業日[休場日],_休業日[名称],"XXX",0,1)&lt;&gt;"XXX"),"",SUMIFS(_SBI[受渡金額/決済損益],_SBI[決済日],DATE(デイトレ集計2022!$B$1,デイトレ集計2022!AI$1,デイトレ集計2022!$A28),_SBI[取引],"信用返済*"))</f>
        <v>0</v>
      </c>
      <c r="AJ28" s="18"/>
      <c r="AK28" s="26"/>
      <c r="AL28" s="26" t="str">
        <f ca="1">IF(OR(MONTH(DATE($B$1,AL$1,$A28))&lt;&gt;AL$1,_xlfn.XLOOKUP(DATE($B$1,AL$1,$A28),_syukujitsu[国民の祝日・休日月日],_syukujitsu[国民の祝日・休日名称],"XXX",0,1)&lt;&gt;"XXX",WEEKDAY(DATE($B$1,AL$1,$A28),2)&gt;5,_xlfn.XLOOKUP(DATE($B$1,AL$1,$A28),_休業日[休場日],_休業日[名称],"XXX",0,1)&lt;&gt;"XXX"),"",SUMIFS(_SBI[受渡金額/決済損益],_SBI[決済日],DATE(デイトレ集計2022!$B$1,デイトレ集計2022!AL$1,デイトレ集計2022!$A28),_SBI[取引],"信用返済*"))</f>
        <v/>
      </c>
      <c r="AN28" s="22">
        <f t="shared" ca="1" si="20"/>
        <v>2400000</v>
      </c>
      <c r="AO28" s="22">
        <f t="shared" ca="1" si="21"/>
        <v>2400000</v>
      </c>
      <c r="AP28" s="22">
        <f t="shared" ca="1" si="22"/>
        <v>2400000</v>
      </c>
      <c r="AQ28" s="22">
        <f t="shared" ca="1" si="23"/>
        <v>2400000</v>
      </c>
      <c r="AR28" s="22">
        <f t="shared" ca="1" si="24"/>
        <v>2400000</v>
      </c>
      <c r="AS28" s="22">
        <f t="shared" ca="1" si="25"/>
        <v>2400000</v>
      </c>
      <c r="AT28" s="22">
        <f t="shared" ca="1" si="26"/>
        <v>2400000</v>
      </c>
      <c r="AU28" s="22">
        <f t="shared" ca="1" si="32"/>
        <v>2400000</v>
      </c>
      <c r="AV28" s="22">
        <f t="shared" ca="1" si="27"/>
        <v>2400000</v>
      </c>
      <c r="AW28" s="22">
        <f t="shared" ca="1" si="28"/>
        <v>2400000</v>
      </c>
      <c r="AX28" s="22">
        <f t="shared" ca="1" si="29"/>
        <v>2400000</v>
      </c>
      <c r="AY28" s="22">
        <f t="shared" ca="1" si="30"/>
        <v>2400000</v>
      </c>
      <c r="BA28" s="22">
        <f t="shared" ca="1" si="43"/>
        <v>2400000</v>
      </c>
      <c r="BB28" s="22">
        <f t="shared" ca="1" si="33"/>
        <v>0</v>
      </c>
      <c r="BC28" s="22">
        <f t="shared" ca="1" si="34"/>
        <v>0</v>
      </c>
      <c r="BD28" s="22">
        <f t="shared" ca="1" si="35"/>
        <v>0</v>
      </c>
      <c r="BE28" s="22">
        <f t="shared" ca="1" si="36"/>
        <v>0</v>
      </c>
      <c r="BF28" s="22">
        <f t="shared" ca="1" si="37"/>
        <v>0</v>
      </c>
      <c r="BG28" s="22">
        <f t="shared" ca="1" si="38"/>
        <v>0</v>
      </c>
      <c r="BH28" s="22">
        <f t="shared" ca="1" si="39"/>
        <v>0</v>
      </c>
      <c r="BI28" s="22">
        <f t="shared" ca="1" si="40"/>
        <v>0</v>
      </c>
      <c r="BJ28" s="22">
        <f t="shared" ca="1" si="41"/>
        <v>0</v>
      </c>
      <c r="BK28" s="22">
        <f t="shared" ca="1" si="42"/>
        <v>0</v>
      </c>
      <c r="BL28" s="22">
        <f t="shared" ca="1" si="31"/>
        <v>0</v>
      </c>
      <c r="BN28" s="22" t="str" cm="1">
        <f t="array" aca="1" ref="BN28" ca="1">IF(INDEX($A$1:$AL$48,ROW(),BN$16)&gt;0,INDEX($A$1:$AL$48,ROW(),BN$16),"")</f>
        <v/>
      </c>
      <c r="BO28" s="22" t="str" cm="1">
        <f t="array" aca="1" ref="BO28" ca="1">IF(INDEX($A$1:$AL$48,ROW(),BO$16)&gt;0,INDEX($A$1:$AL$48,ROW(),BO$16),"")</f>
        <v/>
      </c>
      <c r="BP28" s="22" t="str" cm="1">
        <f t="array" aca="1" ref="BP28" ca="1">IF(INDEX($A$1:$AL$48,ROW(),BP$16)&gt;0,INDEX($A$1:$AL$48,ROW(),BP$16),"")</f>
        <v/>
      </c>
      <c r="BQ28" s="22" t="str" cm="1">
        <f t="array" aca="1" ref="BQ28" ca="1">IF(INDEX($A$1:$AL$48,ROW(),BQ$16)&gt;0,INDEX($A$1:$AL$48,ROW(),BQ$16),"")</f>
        <v/>
      </c>
      <c r="BR28" s="22" t="str" cm="1">
        <f t="array" aca="1" ref="BR28" ca="1">IF(INDEX($A$1:$AL$48,ROW(),BR$16)&gt;0,INDEX($A$1:$AL$48,ROW(),BR$16),"")</f>
        <v/>
      </c>
      <c r="BS28" s="22" t="str" cm="1">
        <f t="array" aca="1" ref="BS28" ca="1">IF(INDEX($A$1:$AL$48,ROW(),BS$16)&gt;0,INDEX($A$1:$AL$48,ROW(),BS$16),"")</f>
        <v/>
      </c>
      <c r="BT28" s="22" t="str" cm="1">
        <f t="array" aca="1" ref="BT28" ca="1">IF(INDEX($A$1:$AL$48,ROW(),BT$16)&gt;0,INDEX($A$1:$AL$48,ROW(),BT$16),"")</f>
        <v/>
      </c>
      <c r="BU28" s="22" t="str" cm="1">
        <f t="array" aca="1" ref="BU28" ca="1">IF(INDEX($A$1:$AL$48,ROW(),BU$16)&gt;0,INDEX($A$1:$AL$48,ROW(),BU$16),"")</f>
        <v/>
      </c>
      <c r="BV28" s="22" t="str" cm="1">
        <f t="array" aca="1" ref="BV28" ca="1">IF(INDEX($A$1:$AL$48,ROW(),BV$16)&gt;0,INDEX($A$1:$AL$48,ROW(),BV$16),"")</f>
        <v/>
      </c>
      <c r="BW28" s="22" t="str" cm="1">
        <f t="array" aca="1" ref="BW28" ca="1">IF(INDEX($A$1:$AL$48,ROW(),BW$16)&gt;0,INDEX($A$1:$AL$48,ROW(),BW$16),"")</f>
        <v/>
      </c>
      <c r="BX28" s="22" t="str" cm="1">
        <f t="array" aca="1" ref="BX28" ca="1">IF(INDEX($A$1:$AL$48,ROW(),BX$16)&gt;0,INDEX($A$1:$AL$48,ROW(),BX$16),"")</f>
        <v/>
      </c>
      <c r="BY28" s="22" t="str" cm="1">
        <f t="array" aca="1" ref="BY28" ca="1">IF(INDEX($A$1:$AL$48,ROW(),BY$16)&gt;0,INDEX($A$1:$AL$48,ROW(),BY$16),"")</f>
        <v/>
      </c>
      <c r="CA28" s="22" t="str" cm="1">
        <f t="array" aca="1" ref="CA28" ca="1">IF(INDEX($A$1:$AL$48,ROW(),CA$16)&lt;0,INDEX($A$1:$AL$48,ROW(),CA$16),"")</f>
        <v/>
      </c>
      <c r="CB28" s="22" t="str" cm="1">
        <f t="array" aca="1" ref="CB28" ca="1">IF(INDEX($A$1:$AL$48,ROW(),CB$16)&lt;0,INDEX($A$1:$AL$48,ROW(),CB$16),"")</f>
        <v/>
      </c>
      <c r="CC28" s="22" t="str" cm="1">
        <f t="array" aca="1" ref="CC28" ca="1">IF(INDEX($A$1:$AL$48,ROW(),CC$16)&lt;0,INDEX($A$1:$AL$48,ROW(),CC$16),"")</f>
        <v/>
      </c>
      <c r="CD28" s="22" t="str" cm="1">
        <f t="array" aca="1" ref="CD28" ca="1">IF(INDEX($A$1:$AL$48,ROW(),CD$16)&lt;0,INDEX($A$1:$AL$48,ROW(),CD$16),"")</f>
        <v/>
      </c>
      <c r="CE28" s="22" t="str" cm="1">
        <f t="array" aca="1" ref="CE28" ca="1">IF(INDEX($A$1:$AL$48,ROW(),CE$16)&lt;0,INDEX($A$1:$AL$48,ROW(),CE$16),"")</f>
        <v/>
      </c>
      <c r="CF28" s="22" t="str" cm="1">
        <f t="array" aca="1" ref="CF28" ca="1">IF(INDEX($A$1:$AL$48,ROW(),CF$16)&lt;0,INDEX($A$1:$AL$48,ROW(),CF$16),"")</f>
        <v/>
      </c>
      <c r="CG28" s="22" t="str" cm="1">
        <f t="array" aca="1" ref="CG28" ca="1">IF(INDEX($A$1:$AL$48,ROW(),CG$16)&lt;0,INDEX($A$1:$AL$48,ROW(),CG$16),"")</f>
        <v/>
      </c>
      <c r="CH28" s="22" t="str" cm="1">
        <f t="array" aca="1" ref="CH28" ca="1">IF(INDEX($A$1:$AL$48,ROW(),CH$16)&lt;0,INDEX($A$1:$AL$48,ROW(),CH$16),"")</f>
        <v/>
      </c>
      <c r="CI28" s="22" t="str" cm="1">
        <f t="array" aca="1" ref="CI28" ca="1">IF(INDEX($A$1:$AL$48,ROW(),CI$16)&lt;0,INDEX($A$1:$AL$48,ROW(),CI$16),"")</f>
        <v/>
      </c>
      <c r="CJ28" s="22" t="str" cm="1">
        <f t="array" aca="1" ref="CJ28" ca="1">IF(INDEX($A$1:$AL$48,ROW(),CJ$16)&lt;0,INDEX($A$1:$AL$48,ROW(),CJ$16),"")</f>
        <v/>
      </c>
      <c r="CK28" s="22" t="str" cm="1">
        <f t="array" aca="1" ref="CK28" ca="1">IF(INDEX($A$1:$AL$48,ROW(),CK$16)&lt;0,INDEX($A$1:$AL$48,ROW(),CK$16),"")</f>
        <v/>
      </c>
      <c r="CL28" s="22" t="str" cm="1">
        <f t="array" aca="1" ref="CL28" ca="1">IF(INDEX($A$1:$AL$48,ROW(),CL$16)&lt;0,INDEX($A$1:$AL$48,ROW(),CL$16),"")</f>
        <v/>
      </c>
    </row>
    <row r="29" spans="1:90" s="2" customFormat="1" ht="15.75" x14ac:dyDescent="0.4">
      <c r="A29" s="5">
        <v>12</v>
      </c>
      <c r="B29" s="17">
        <f t="shared" ca="1" si="17"/>
        <v>0</v>
      </c>
      <c r="C29" s="18"/>
      <c r="D29" s="26"/>
      <c r="E29" s="23">
        <f ca="1">IF(OR(MONTH(DATE($B$1,E$1,$A29))&lt;&gt;E$1,_xlfn.XLOOKUP(DATE($B$1,E$1,$A29),_syukujitsu[国民の祝日・休日月日],_syukujitsu[国民の祝日・休日名称],"XXX",0,1)&lt;&gt;"XXX",WEEKDAY(DATE($B$1,E$1,$A29),2)&gt;5,_xlfn.XLOOKUP(DATE($B$1,E$1,$A29),_休業日[休場日],_休業日[名称],"XXX",0,1)&lt;&gt;"XXX"),"",SUMIFS(_SBI[受渡金額/決済損益],_SBI[決済日],DATE(デイトレ集計2022!$B$1,デイトレ集計2022!E$1,デイトレ集計2022!$A29),_SBI[取引],"信用返済*"))</f>
        <v>0</v>
      </c>
      <c r="F29" s="18"/>
      <c r="G29" s="26"/>
      <c r="H29" s="23" t="str">
        <f ca="1">IF(OR(MONTH(DATE($B$1,H$1,$A29))&lt;&gt;H$1,_xlfn.XLOOKUP(DATE($B$1,H$1,$A29),_syukujitsu[国民の祝日・休日月日],_syukujitsu[国民の祝日・休日名称],"XXX",0,1)&lt;&gt;"XXX",WEEKDAY(DATE($B$1,H$1,$A29),2)&gt;5,_xlfn.XLOOKUP(DATE($B$1,H$1,$A29),_休業日[休場日],_休業日[名称],"XXX",0,1)&lt;&gt;"XXX"),"",SUMIFS(_SBI[受渡金額/決済損益],_SBI[決済日],DATE(デイトレ集計2022!$B$1,デイトレ集計2022!H$1,デイトレ集計2022!$A29),_SBI[取引],"信用返済*"))</f>
        <v/>
      </c>
      <c r="I29" s="18"/>
      <c r="J29" s="26"/>
      <c r="K29" s="23" t="str">
        <f ca="1">IF(OR(MONTH(DATE($B$1,K$1,$A29))&lt;&gt;K$1,_xlfn.XLOOKUP(DATE($B$1,K$1,$A29),_syukujitsu[国民の祝日・休日月日],_syukujitsu[国民の祝日・休日名称],"XXX",0,1)&lt;&gt;"XXX",WEEKDAY(DATE($B$1,K$1,$A29),2)&gt;5,_xlfn.XLOOKUP(DATE($B$1,K$1,$A29),_休業日[休場日],_休業日[名称],"XXX",0,1)&lt;&gt;"XXX"),"",SUMIFS(_SBI[受渡金額/決済損益],_SBI[決済日],DATE(デイトレ集計2022!$B$1,デイトレ集計2022!K$1,デイトレ集計2022!$A29),_SBI[取引],"信用返済*"))</f>
        <v/>
      </c>
      <c r="L29" s="18"/>
      <c r="M29" s="26"/>
      <c r="N29" s="23">
        <f ca="1">IF(OR(MONTH(DATE($B$1,N$1,$A29))&lt;&gt;N$1,_xlfn.XLOOKUP(DATE($B$1,N$1,$A29),_syukujitsu[国民の祝日・休日月日],_syukujitsu[国民の祝日・休日名称],"XXX",0,1)&lt;&gt;"XXX",WEEKDAY(DATE($B$1,N$1,$A29),2)&gt;5,_xlfn.XLOOKUP(DATE($B$1,N$1,$A29),_休業日[休場日],_休業日[名称],"XXX",0,1)&lt;&gt;"XXX"),"",SUMIFS(_SBI[受渡金額/決済損益],_SBI[決済日],DATE(デイトレ集計2022!$B$1,デイトレ集計2022!N$1,デイトレ集計2022!$A29),_SBI[取引],"信用返済*"))</f>
        <v>0</v>
      </c>
      <c r="O29" s="18"/>
      <c r="P29" s="26"/>
      <c r="Q29" s="23">
        <f ca="1">IF(OR(MONTH(DATE($B$1,Q$1,$A29))&lt;&gt;Q$1,_xlfn.XLOOKUP(DATE($B$1,Q$1,$A29),_syukujitsu[国民の祝日・休日月日],_syukujitsu[国民の祝日・休日名称],"XXX",0,1)&lt;&gt;"XXX",WEEKDAY(DATE($B$1,Q$1,$A29),2)&gt;5,_xlfn.XLOOKUP(DATE($B$1,Q$1,$A29),_休業日[休場日],_休業日[名称],"XXX",0,1)&lt;&gt;"XXX"),"",SUMIFS(_SBI[受渡金額/決済損益],_SBI[決済日],DATE(デイトレ集計2022!$B$1,デイトレ集計2022!Q$1,デイトレ集計2022!$A29),_SBI[取引],"信用返済*"))</f>
        <v>0</v>
      </c>
      <c r="R29" s="18"/>
      <c r="S29" s="26"/>
      <c r="T29" s="23" t="str">
        <f ca="1">IF(OR(MONTH(DATE($B$1,T$1,$A29))&lt;&gt;T$1,_xlfn.XLOOKUP(DATE($B$1,T$1,$A29),_syukujitsu[国民の祝日・休日月日],_syukujitsu[国民の祝日・休日名称],"XXX",0,1)&lt;&gt;"XXX",WEEKDAY(DATE($B$1,T$1,$A29),2)&gt;5,_xlfn.XLOOKUP(DATE($B$1,T$1,$A29),_休業日[休場日],_休業日[名称],"XXX",0,1)&lt;&gt;"XXX"),"",SUMIFS(_SBI[受渡金額/決済損益],_SBI[決済日],DATE(デイトレ集計2022!$B$1,デイトレ集計2022!T$1,デイトレ集計2022!$A29),_SBI[取引],"信用返済*"))</f>
        <v/>
      </c>
      <c r="U29" s="18"/>
      <c r="V29" s="26"/>
      <c r="W29" s="23">
        <f ca="1">IF(OR(MONTH(DATE($B$1,W$1,$A29))&lt;&gt;W$1,_xlfn.XLOOKUP(DATE($B$1,W$1,$A29),_syukujitsu[国民の祝日・休日月日],_syukujitsu[国民の祝日・休日名称],"XXX",0,1)&lt;&gt;"XXX",WEEKDAY(DATE($B$1,W$1,$A29),2)&gt;5,_xlfn.XLOOKUP(DATE($B$1,W$1,$A29),_休業日[休場日],_休業日[名称],"XXX",0,1)&lt;&gt;"XXX"),"",SUMIFS(_SBI[受渡金額/決済損益],_SBI[決済日],DATE(デイトレ集計2022!$B$1,デイトレ集計2022!W$1,デイトレ集計2022!$A29),_SBI[取引],"信用返済*"))</f>
        <v>0</v>
      </c>
      <c r="X29" s="18"/>
      <c r="Y29" s="26"/>
      <c r="Z29" s="23">
        <f ca="1">IF(OR(MONTH(DATE($B$1,Z$1,$A29))&lt;&gt;Z$1,_xlfn.XLOOKUP(DATE($B$1,Z$1,$A29),_syukujitsu[国民の祝日・休日月日],_syukujitsu[国民の祝日・休日名称],"XXX",0,1)&lt;&gt;"XXX",WEEKDAY(DATE($B$1,Z$1,$A29),2)&gt;5,_xlfn.XLOOKUP(DATE($B$1,Z$1,$A29),_休業日[休場日],_休業日[名称],"XXX",0,1)&lt;&gt;"XXX"),"",SUMIFS(_SBI[受渡金額/決済損益],_SBI[決済日],DATE(デイトレ集計2022!$B$1,デイトレ集計2022!Z$1,デイトレ集計2022!$A29),_SBI[取引],"信用返済*"))</f>
        <v>0</v>
      </c>
      <c r="AA29" s="18"/>
      <c r="AB29" s="26"/>
      <c r="AC29" s="23">
        <f ca="1">IF(OR(MONTH(DATE($B$1,AC$1,$A29))&lt;&gt;AC$1,_xlfn.XLOOKUP(DATE($B$1,AC$1,$A29),_syukujitsu[国民の祝日・休日月日],_syukujitsu[国民の祝日・休日名称],"XXX",0,1)&lt;&gt;"XXX",WEEKDAY(DATE($B$1,AC$1,$A29),2)&gt;5,_xlfn.XLOOKUP(DATE($B$1,AC$1,$A29),_休業日[休場日],_休業日[名称],"XXX",0,1)&lt;&gt;"XXX"),"",SUMIFS(_SBI[受渡金額/決済損益],_SBI[決済日],DATE(デイトレ集計2022!$B$1,デイトレ集計2022!AC$1,デイトレ集計2022!$A29),_SBI[取引],"信用返済*"))</f>
        <v>0</v>
      </c>
      <c r="AD29" s="18"/>
      <c r="AE29" s="26"/>
      <c r="AF29" s="23">
        <f ca="1">IF(OR(MONTH(DATE($B$1,AF$1,$A29))&lt;&gt;AF$1,_xlfn.XLOOKUP(DATE($B$1,AF$1,$A29),_syukujitsu[国民の祝日・休日月日],_syukujitsu[国民の祝日・休日名称],"XXX",0,1)&lt;&gt;"XXX",WEEKDAY(DATE($B$1,AF$1,$A29),2)&gt;5,_xlfn.XLOOKUP(DATE($B$1,AF$1,$A29),_休業日[休場日],_休業日[名称],"XXX",0,1)&lt;&gt;"XXX"),"",SUMIFS(_SBI[受渡金額/決済損益],_SBI[決済日],DATE(デイトレ集計2022!$B$1,デイトレ集計2022!AF$1,デイトレ集計2022!$A29),_SBI[取引],"信用返済*"))</f>
        <v>0</v>
      </c>
      <c r="AG29" s="18"/>
      <c r="AH29" s="26"/>
      <c r="AI29" s="23" t="str">
        <f ca="1">IF(OR(MONTH(DATE($B$1,AI$1,$A29))&lt;&gt;AI$1,_xlfn.XLOOKUP(DATE($B$1,AI$1,$A29),_syukujitsu[国民の祝日・休日月日],_syukujitsu[国民の祝日・休日名称],"XXX",0,1)&lt;&gt;"XXX",WEEKDAY(DATE($B$1,AI$1,$A29),2)&gt;5,_xlfn.XLOOKUP(DATE($B$1,AI$1,$A29),_休業日[休場日],_休業日[名称],"XXX",0,1)&lt;&gt;"XXX"),"",SUMIFS(_SBI[受渡金額/決済損益],_SBI[決済日],DATE(デイトレ集計2022!$B$1,デイトレ集計2022!AI$1,デイトレ集計2022!$A29),_SBI[取引],"信用返済*"))</f>
        <v/>
      </c>
      <c r="AJ29" s="18"/>
      <c r="AK29" s="26"/>
      <c r="AL29" s="26">
        <f ca="1">IF(OR(MONTH(DATE($B$1,AL$1,$A29))&lt;&gt;AL$1,_xlfn.XLOOKUP(DATE($B$1,AL$1,$A29),_syukujitsu[国民の祝日・休日月日],_syukujitsu[国民の祝日・休日名称],"XXX",0,1)&lt;&gt;"XXX",WEEKDAY(DATE($B$1,AL$1,$A29),2)&gt;5,_xlfn.XLOOKUP(DATE($B$1,AL$1,$A29),_休業日[休場日],_休業日[名称],"XXX",0,1)&lt;&gt;"XXX"),"",SUMIFS(_SBI[受渡金額/決済損益],_SBI[決済日],DATE(デイトレ集計2022!$B$1,デイトレ集計2022!AL$1,デイトレ集計2022!$A29),_SBI[取引],"信用返済*"))</f>
        <v>0</v>
      </c>
      <c r="AN29" s="22">
        <f t="shared" ca="1" si="20"/>
        <v>2400000</v>
      </c>
      <c r="AO29" s="22">
        <f t="shared" ca="1" si="21"/>
        <v>2400000</v>
      </c>
      <c r="AP29" s="22">
        <f t="shared" ca="1" si="22"/>
        <v>2400000</v>
      </c>
      <c r="AQ29" s="22">
        <f t="shared" ca="1" si="23"/>
        <v>2400000</v>
      </c>
      <c r="AR29" s="22">
        <f t="shared" ca="1" si="24"/>
        <v>2400000</v>
      </c>
      <c r="AS29" s="22">
        <f t="shared" ca="1" si="25"/>
        <v>2400000</v>
      </c>
      <c r="AT29" s="22">
        <f t="shared" ca="1" si="26"/>
        <v>2400000</v>
      </c>
      <c r="AU29" s="22">
        <f t="shared" ca="1" si="32"/>
        <v>2400000</v>
      </c>
      <c r="AV29" s="22">
        <f t="shared" ca="1" si="27"/>
        <v>2400000</v>
      </c>
      <c r="AW29" s="22">
        <f t="shared" ca="1" si="28"/>
        <v>2400000</v>
      </c>
      <c r="AX29" s="22">
        <f t="shared" ca="1" si="29"/>
        <v>2400000</v>
      </c>
      <c r="AY29" s="22">
        <f t="shared" ca="1" si="30"/>
        <v>2400000</v>
      </c>
      <c r="BA29" s="22">
        <f t="shared" ca="1" si="43"/>
        <v>2400000</v>
      </c>
      <c r="BB29" s="22">
        <f t="shared" ca="1" si="33"/>
        <v>0</v>
      </c>
      <c r="BC29" s="22">
        <f t="shared" ca="1" si="34"/>
        <v>0</v>
      </c>
      <c r="BD29" s="22">
        <f t="shared" ca="1" si="35"/>
        <v>0</v>
      </c>
      <c r="BE29" s="22">
        <f t="shared" ca="1" si="36"/>
        <v>0</v>
      </c>
      <c r="BF29" s="22">
        <f t="shared" ca="1" si="37"/>
        <v>0</v>
      </c>
      <c r="BG29" s="22">
        <f t="shared" ca="1" si="38"/>
        <v>0</v>
      </c>
      <c r="BH29" s="22">
        <f t="shared" ca="1" si="39"/>
        <v>0</v>
      </c>
      <c r="BI29" s="22">
        <f t="shared" ca="1" si="40"/>
        <v>0</v>
      </c>
      <c r="BJ29" s="22">
        <f t="shared" ca="1" si="41"/>
        <v>0</v>
      </c>
      <c r="BK29" s="22">
        <f t="shared" ca="1" si="42"/>
        <v>0</v>
      </c>
      <c r="BL29" s="22">
        <f t="shared" ca="1" si="31"/>
        <v>0</v>
      </c>
      <c r="BN29" s="22" t="str" cm="1">
        <f t="array" aca="1" ref="BN29" ca="1">IF(INDEX($A$1:$AL$48,ROW(),BN$16)&gt;0,INDEX($A$1:$AL$48,ROW(),BN$16),"")</f>
        <v/>
      </c>
      <c r="BO29" s="22" t="str" cm="1">
        <f t="array" aca="1" ref="BO29" ca="1">IF(INDEX($A$1:$AL$48,ROW(),BO$16)&gt;0,INDEX($A$1:$AL$48,ROW(),BO$16),"")</f>
        <v/>
      </c>
      <c r="BP29" s="22" t="str" cm="1">
        <f t="array" aca="1" ref="BP29" ca="1">IF(INDEX($A$1:$AL$48,ROW(),BP$16)&gt;0,INDEX($A$1:$AL$48,ROW(),BP$16),"")</f>
        <v/>
      </c>
      <c r="BQ29" s="22" t="str" cm="1">
        <f t="array" aca="1" ref="BQ29" ca="1">IF(INDEX($A$1:$AL$48,ROW(),BQ$16)&gt;0,INDEX($A$1:$AL$48,ROW(),BQ$16),"")</f>
        <v/>
      </c>
      <c r="BR29" s="22" t="str" cm="1">
        <f t="array" aca="1" ref="BR29" ca="1">IF(INDEX($A$1:$AL$48,ROW(),BR$16)&gt;0,INDEX($A$1:$AL$48,ROW(),BR$16),"")</f>
        <v/>
      </c>
      <c r="BS29" s="22" t="str" cm="1">
        <f t="array" aca="1" ref="BS29" ca="1">IF(INDEX($A$1:$AL$48,ROW(),BS$16)&gt;0,INDEX($A$1:$AL$48,ROW(),BS$16),"")</f>
        <v/>
      </c>
      <c r="BT29" s="22" t="str" cm="1">
        <f t="array" aca="1" ref="BT29" ca="1">IF(INDEX($A$1:$AL$48,ROW(),BT$16)&gt;0,INDEX($A$1:$AL$48,ROW(),BT$16),"")</f>
        <v/>
      </c>
      <c r="BU29" s="22" t="str" cm="1">
        <f t="array" aca="1" ref="BU29" ca="1">IF(INDEX($A$1:$AL$48,ROW(),BU$16)&gt;0,INDEX($A$1:$AL$48,ROW(),BU$16),"")</f>
        <v/>
      </c>
      <c r="BV29" s="22" t="str" cm="1">
        <f t="array" aca="1" ref="BV29" ca="1">IF(INDEX($A$1:$AL$48,ROW(),BV$16)&gt;0,INDEX($A$1:$AL$48,ROW(),BV$16),"")</f>
        <v/>
      </c>
      <c r="BW29" s="22" t="str" cm="1">
        <f t="array" aca="1" ref="BW29" ca="1">IF(INDEX($A$1:$AL$48,ROW(),BW$16)&gt;0,INDEX($A$1:$AL$48,ROW(),BW$16),"")</f>
        <v/>
      </c>
      <c r="BX29" s="22" t="str" cm="1">
        <f t="array" aca="1" ref="BX29" ca="1">IF(INDEX($A$1:$AL$48,ROW(),BX$16)&gt;0,INDEX($A$1:$AL$48,ROW(),BX$16),"")</f>
        <v/>
      </c>
      <c r="BY29" s="22" t="str" cm="1">
        <f t="array" aca="1" ref="BY29" ca="1">IF(INDEX($A$1:$AL$48,ROW(),BY$16)&gt;0,INDEX($A$1:$AL$48,ROW(),BY$16),"")</f>
        <v/>
      </c>
      <c r="CA29" s="22" t="str" cm="1">
        <f t="array" aca="1" ref="CA29" ca="1">IF(INDEX($A$1:$AL$48,ROW(),CA$16)&lt;0,INDEX($A$1:$AL$48,ROW(),CA$16),"")</f>
        <v/>
      </c>
      <c r="CB29" s="22" t="str" cm="1">
        <f t="array" aca="1" ref="CB29" ca="1">IF(INDEX($A$1:$AL$48,ROW(),CB$16)&lt;0,INDEX($A$1:$AL$48,ROW(),CB$16),"")</f>
        <v/>
      </c>
      <c r="CC29" s="22" t="str" cm="1">
        <f t="array" aca="1" ref="CC29" ca="1">IF(INDEX($A$1:$AL$48,ROW(),CC$16)&lt;0,INDEX($A$1:$AL$48,ROW(),CC$16),"")</f>
        <v/>
      </c>
      <c r="CD29" s="22" t="str" cm="1">
        <f t="array" aca="1" ref="CD29" ca="1">IF(INDEX($A$1:$AL$48,ROW(),CD$16)&lt;0,INDEX($A$1:$AL$48,ROW(),CD$16),"")</f>
        <v/>
      </c>
      <c r="CE29" s="22" t="str" cm="1">
        <f t="array" aca="1" ref="CE29" ca="1">IF(INDEX($A$1:$AL$48,ROW(),CE$16)&lt;0,INDEX($A$1:$AL$48,ROW(),CE$16),"")</f>
        <v/>
      </c>
      <c r="CF29" s="22" t="str" cm="1">
        <f t="array" aca="1" ref="CF29" ca="1">IF(INDEX($A$1:$AL$48,ROW(),CF$16)&lt;0,INDEX($A$1:$AL$48,ROW(),CF$16),"")</f>
        <v/>
      </c>
      <c r="CG29" s="22" t="str" cm="1">
        <f t="array" aca="1" ref="CG29" ca="1">IF(INDEX($A$1:$AL$48,ROW(),CG$16)&lt;0,INDEX($A$1:$AL$48,ROW(),CG$16),"")</f>
        <v/>
      </c>
      <c r="CH29" s="22" t="str" cm="1">
        <f t="array" aca="1" ref="CH29" ca="1">IF(INDEX($A$1:$AL$48,ROW(),CH$16)&lt;0,INDEX($A$1:$AL$48,ROW(),CH$16),"")</f>
        <v/>
      </c>
      <c r="CI29" s="22" t="str" cm="1">
        <f t="array" aca="1" ref="CI29" ca="1">IF(INDEX($A$1:$AL$48,ROW(),CI$16)&lt;0,INDEX($A$1:$AL$48,ROW(),CI$16),"")</f>
        <v/>
      </c>
      <c r="CJ29" s="22" t="str" cm="1">
        <f t="array" aca="1" ref="CJ29" ca="1">IF(INDEX($A$1:$AL$48,ROW(),CJ$16)&lt;0,INDEX($A$1:$AL$48,ROW(),CJ$16),"")</f>
        <v/>
      </c>
      <c r="CK29" s="22" t="str" cm="1">
        <f t="array" aca="1" ref="CK29" ca="1">IF(INDEX($A$1:$AL$48,ROW(),CK$16)&lt;0,INDEX($A$1:$AL$48,ROW(),CK$16),"")</f>
        <v/>
      </c>
      <c r="CL29" s="22" t="str" cm="1">
        <f t="array" aca="1" ref="CL29" ca="1">IF(INDEX($A$1:$AL$48,ROW(),CL$16)&lt;0,INDEX($A$1:$AL$48,ROW(),CL$16),"")</f>
        <v/>
      </c>
    </row>
    <row r="30" spans="1:90" s="2" customFormat="1" ht="15.75" x14ac:dyDescent="0.4">
      <c r="A30" s="5">
        <v>13</v>
      </c>
      <c r="B30" s="17">
        <f t="shared" ca="1" si="17"/>
        <v>0</v>
      </c>
      <c r="C30" s="18"/>
      <c r="D30" s="26"/>
      <c r="E30" s="23">
        <f ca="1">IF(OR(MONTH(DATE($B$1,E$1,$A30))&lt;&gt;E$1,_xlfn.XLOOKUP(DATE($B$1,E$1,$A30),_syukujitsu[国民の祝日・休日月日],_syukujitsu[国民の祝日・休日名称],"XXX",0,1)&lt;&gt;"XXX",WEEKDAY(DATE($B$1,E$1,$A30),2)&gt;5,_xlfn.XLOOKUP(DATE($B$1,E$1,$A30),_休業日[休場日],_休業日[名称],"XXX",0,1)&lt;&gt;"XXX"),"",SUMIFS(_SBI[受渡金額/決済損益],_SBI[決済日],DATE(デイトレ集計2022!$B$1,デイトレ集計2022!E$1,デイトレ集計2022!$A30),_SBI[取引],"信用返済*"))</f>
        <v>0</v>
      </c>
      <c r="F30" s="18"/>
      <c r="G30" s="26"/>
      <c r="H30" s="23" t="str">
        <f ca="1">IF(OR(MONTH(DATE($B$1,H$1,$A30))&lt;&gt;H$1,_xlfn.XLOOKUP(DATE($B$1,H$1,$A30),_syukujitsu[国民の祝日・休日月日],_syukujitsu[国民の祝日・休日名称],"XXX",0,1)&lt;&gt;"XXX",WEEKDAY(DATE($B$1,H$1,$A30),2)&gt;5,_xlfn.XLOOKUP(DATE($B$1,H$1,$A30),_休業日[休場日],_休業日[名称],"XXX",0,1)&lt;&gt;"XXX"),"",SUMIFS(_SBI[受渡金額/決済損益],_SBI[決済日],DATE(デイトレ集計2022!$B$1,デイトレ集計2022!H$1,デイトレ集計2022!$A30),_SBI[取引],"信用返済*"))</f>
        <v/>
      </c>
      <c r="I30" s="18"/>
      <c r="J30" s="26"/>
      <c r="K30" s="23" t="str">
        <f ca="1">IF(OR(MONTH(DATE($B$1,K$1,$A30))&lt;&gt;K$1,_xlfn.XLOOKUP(DATE($B$1,K$1,$A30),_syukujitsu[国民の祝日・休日月日],_syukujitsu[国民の祝日・休日名称],"XXX",0,1)&lt;&gt;"XXX",WEEKDAY(DATE($B$1,K$1,$A30),2)&gt;5,_xlfn.XLOOKUP(DATE($B$1,K$1,$A30),_休業日[休場日],_休業日[名称],"XXX",0,1)&lt;&gt;"XXX"),"",SUMIFS(_SBI[受渡金額/決済損益],_SBI[決済日],DATE(デイトレ集計2022!$B$1,デイトレ集計2022!K$1,デイトレ集計2022!$A30),_SBI[取引],"信用返済*"))</f>
        <v/>
      </c>
      <c r="L30" s="18"/>
      <c r="M30" s="26"/>
      <c r="N30" s="23">
        <f ca="1">IF(OR(MONTH(DATE($B$1,N$1,$A30))&lt;&gt;N$1,_xlfn.XLOOKUP(DATE($B$1,N$1,$A30),_syukujitsu[国民の祝日・休日月日],_syukujitsu[国民の祝日・休日名称],"XXX",0,1)&lt;&gt;"XXX",WEEKDAY(DATE($B$1,N$1,$A30),2)&gt;5,_xlfn.XLOOKUP(DATE($B$1,N$1,$A30),_休業日[休場日],_休業日[名称],"XXX",0,1)&lt;&gt;"XXX"),"",SUMIFS(_SBI[受渡金額/決済損益],_SBI[決済日],DATE(デイトレ集計2022!$B$1,デイトレ集計2022!N$1,デイトレ集計2022!$A30),_SBI[取引],"信用返済*"))</f>
        <v>0</v>
      </c>
      <c r="O30" s="18"/>
      <c r="P30" s="26"/>
      <c r="Q30" s="23">
        <f ca="1">IF(OR(MONTH(DATE($B$1,Q$1,$A30))&lt;&gt;Q$1,_xlfn.XLOOKUP(DATE($B$1,Q$1,$A30),_syukujitsu[国民の祝日・休日月日],_syukujitsu[国民の祝日・休日名称],"XXX",0,1)&lt;&gt;"XXX",WEEKDAY(DATE($B$1,Q$1,$A30),2)&gt;5,_xlfn.XLOOKUP(DATE($B$1,Q$1,$A30),_休業日[休場日],_休業日[名称],"XXX",0,1)&lt;&gt;"XXX"),"",SUMIFS(_SBI[受渡金額/決済損益],_SBI[決済日],DATE(デイトレ集計2022!$B$1,デイトレ集計2022!Q$1,デイトレ集計2022!$A30),_SBI[取引],"信用返済*"))</f>
        <v>0</v>
      </c>
      <c r="R30" s="18"/>
      <c r="S30" s="26"/>
      <c r="T30" s="23">
        <f ca="1">IF(OR(MONTH(DATE($B$1,T$1,$A30))&lt;&gt;T$1,_xlfn.XLOOKUP(DATE($B$1,T$1,$A30),_syukujitsu[国民の祝日・休日月日],_syukujitsu[国民の祝日・休日名称],"XXX",0,1)&lt;&gt;"XXX",WEEKDAY(DATE($B$1,T$1,$A30),2)&gt;5,_xlfn.XLOOKUP(DATE($B$1,T$1,$A30),_休業日[休場日],_休業日[名称],"XXX",0,1)&lt;&gt;"XXX"),"",SUMIFS(_SBI[受渡金額/決済損益],_SBI[決済日],DATE(デイトレ集計2022!$B$1,デイトレ集計2022!T$1,デイトレ集計2022!$A30),_SBI[取引],"信用返済*"))</f>
        <v>0</v>
      </c>
      <c r="U30" s="18"/>
      <c r="V30" s="26"/>
      <c r="W30" s="23">
        <f ca="1">IF(OR(MONTH(DATE($B$1,W$1,$A30))&lt;&gt;W$1,_xlfn.XLOOKUP(DATE($B$1,W$1,$A30),_syukujitsu[国民の祝日・休日月日],_syukujitsu[国民の祝日・休日名称],"XXX",0,1)&lt;&gt;"XXX",WEEKDAY(DATE($B$1,W$1,$A30),2)&gt;5,_xlfn.XLOOKUP(DATE($B$1,W$1,$A30),_休業日[休場日],_休業日[名称],"XXX",0,1)&lt;&gt;"XXX"),"",SUMIFS(_SBI[受渡金額/決済損益],_SBI[決済日],DATE(デイトレ集計2022!$B$1,デイトレ集計2022!W$1,デイトレ集計2022!$A30),_SBI[取引],"信用返済*"))</f>
        <v>0</v>
      </c>
      <c r="X30" s="18"/>
      <c r="Y30" s="26"/>
      <c r="Z30" s="23" t="str">
        <f ca="1">IF(OR(MONTH(DATE($B$1,Z$1,$A30))&lt;&gt;Z$1,_xlfn.XLOOKUP(DATE($B$1,Z$1,$A30),_syukujitsu[国民の祝日・休日月日],_syukujitsu[国民の祝日・休日名称],"XXX",0,1)&lt;&gt;"XXX",WEEKDAY(DATE($B$1,Z$1,$A30),2)&gt;5,_xlfn.XLOOKUP(DATE($B$1,Z$1,$A30),_休業日[休場日],_休業日[名称],"XXX",0,1)&lt;&gt;"XXX"),"",SUMIFS(_SBI[受渡金額/決済損益],_SBI[決済日],DATE(デイトレ集計2022!$B$1,デイトレ集計2022!Z$1,デイトレ集計2022!$A30),_SBI[取引],"信用返済*"))</f>
        <v/>
      </c>
      <c r="AA30" s="18"/>
      <c r="AB30" s="26"/>
      <c r="AC30" s="23">
        <f ca="1">IF(OR(MONTH(DATE($B$1,AC$1,$A30))&lt;&gt;AC$1,_xlfn.XLOOKUP(DATE($B$1,AC$1,$A30),_syukujitsu[国民の祝日・休日月日],_syukujitsu[国民の祝日・休日名称],"XXX",0,1)&lt;&gt;"XXX",WEEKDAY(DATE($B$1,AC$1,$A30),2)&gt;5,_xlfn.XLOOKUP(DATE($B$1,AC$1,$A30),_休業日[休場日],_休業日[名称],"XXX",0,1)&lt;&gt;"XXX"),"",SUMIFS(_SBI[受渡金額/決済損益],_SBI[決済日],DATE(デイトレ集計2022!$B$1,デイトレ集計2022!AC$1,デイトレ集計2022!$A30),_SBI[取引],"信用返済*"))</f>
        <v>0</v>
      </c>
      <c r="AD30" s="18"/>
      <c r="AE30" s="26"/>
      <c r="AF30" s="23">
        <f ca="1">IF(OR(MONTH(DATE($B$1,AF$1,$A30))&lt;&gt;AF$1,_xlfn.XLOOKUP(DATE($B$1,AF$1,$A30),_syukujitsu[国民の祝日・休日月日],_syukujitsu[国民の祝日・休日名称],"XXX",0,1)&lt;&gt;"XXX",WEEKDAY(DATE($B$1,AF$1,$A30),2)&gt;5,_xlfn.XLOOKUP(DATE($B$1,AF$1,$A30),_休業日[休場日],_休業日[名称],"XXX",0,1)&lt;&gt;"XXX"),"",SUMIFS(_SBI[受渡金額/決済損益],_SBI[決済日],DATE(デイトレ集計2022!$B$1,デイトレ集計2022!AF$1,デイトレ集計2022!$A30),_SBI[取引],"信用返済*"))</f>
        <v>0</v>
      </c>
      <c r="AG30" s="18"/>
      <c r="AH30" s="26"/>
      <c r="AI30" s="23" t="str">
        <f ca="1">IF(OR(MONTH(DATE($B$1,AI$1,$A30))&lt;&gt;AI$1,_xlfn.XLOOKUP(DATE($B$1,AI$1,$A30),_syukujitsu[国民の祝日・休日月日],_syukujitsu[国民の祝日・休日名称],"XXX",0,1)&lt;&gt;"XXX",WEEKDAY(DATE($B$1,AI$1,$A30),2)&gt;5,_xlfn.XLOOKUP(DATE($B$1,AI$1,$A30),_休業日[休場日],_休業日[名称],"XXX",0,1)&lt;&gt;"XXX"),"",SUMIFS(_SBI[受渡金額/決済損益],_SBI[決済日],DATE(デイトレ集計2022!$B$1,デイトレ集計2022!AI$1,デイトレ集計2022!$A30),_SBI[取引],"信用返済*"))</f>
        <v/>
      </c>
      <c r="AJ30" s="18"/>
      <c r="AK30" s="26"/>
      <c r="AL30" s="26">
        <f ca="1">IF(OR(MONTH(DATE($B$1,AL$1,$A30))&lt;&gt;AL$1,_xlfn.XLOOKUP(DATE($B$1,AL$1,$A30),_syukujitsu[国民の祝日・休日月日],_syukujitsu[国民の祝日・休日名称],"XXX",0,1)&lt;&gt;"XXX",WEEKDAY(DATE($B$1,AL$1,$A30),2)&gt;5,_xlfn.XLOOKUP(DATE($B$1,AL$1,$A30),_休業日[休場日],_休業日[名称],"XXX",0,1)&lt;&gt;"XXX"),"",SUMIFS(_SBI[受渡金額/決済損益],_SBI[決済日],DATE(デイトレ集計2022!$B$1,デイトレ集計2022!AL$1,デイトレ集計2022!$A30),_SBI[取引],"信用返済*"))</f>
        <v>0</v>
      </c>
      <c r="AN30" s="22">
        <f t="shared" ca="1" si="20"/>
        <v>2400000</v>
      </c>
      <c r="AO30" s="22">
        <f t="shared" ca="1" si="21"/>
        <v>2400000</v>
      </c>
      <c r="AP30" s="22">
        <f t="shared" ca="1" si="22"/>
        <v>2400000</v>
      </c>
      <c r="AQ30" s="22">
        <f t="shared" ca="1" si="23"/>
        <v>2400000</v>
      </c>
      <c r="AR30" s="22">
        <f t="shared" ca="1" si="24"/>
        <v>2400000</v>
      </c>
      <c r="AS30" s="22">
        <f t="shared" ca="1" si="25"/>
        <v>2400000</v>
      </c>
      <c r="AT30" s="22">
        <f t="shared" ca="1" si="26"/>
        <v>2400000</v>
      </c>
      <c r="AU30" s="22">
        <f t="shared" ca="1" si="32"/>
        <v>2400000</v>
      </c>
      <c r="AV30" s="22">
        <f t="shared" ca="1" si="27"/>
        <v>2400000</v>
      </c>
      <c r="AW30" s="22">
        <f t="shared" ca="1" si="28"/>
        <v>2400000</v>
      </c>
      <c r="AX30" s="22">
        <f t="shared" ca="1" si="29"/>
        <v>2400000</v>
      </c>
      <c r="AY30" s="22">
        <f t="shared" ca="1" si="30"/>
        <v>2400000</v>
      </c>
      <c r="BA30" s="22">
        <f t="shared" ca="1" si="43"/>
        <v>2400000</v>
      </c>
      <c r="BB30" s="22">
        <f t="shared" ca="1" si="33"/>
        <v>0</v>
      </c>
      <c r="BC30" s="22">
        <f t="shared" ca="1" si="34"/>
        <v>0</v>
      </c>
      <c r="BD30" s="22">
        <f t="shared" ca="1" si="35"/>
        <v>0</v>
      </c>
      <c r="BE30" s="22">
        <f t="shared" ca="1" si="36"/>
        <v>0</v>
      </c>
      <c r="BF30" s="22">
        <f t="shared" ca="1" si="37"/>
        <v>0</v>
      </c>
      <c r="BG30" s="22">
        <f t="shared" ca="1" si="38"/>
        <v>0</v>
      </c>
      <c r="BH30" s="22">
        <f t="shared" ca="1" si="39"/>
        <v>0</v>
      </c>
      <c r="BI30" s="22">
        <f t="shared" ca="1" si="40"/>
        <v>0</v>
      </c>
      <c r="BJ30" s="22">
        <f t="shared" ca="1" si="41"/>
        <v>0</v>
      </c>
      <c r="BK30" s="22">
        <f t="shared" ca="1" si="42"/>
        <v>0</v>
      </c>
      <c r="BL30" s="22">
        <f t="shared" ca="1" si="31"/>
        <v>0</v>
      </c>
      <c r="BN30" s="22" t="str" cm="1">
        <f t="array" aca="1" ref="BN30" ca="1">IF(INDEX($A$1:$AL$48,ROW(),BN$16)&gt;0,INDEX($A$1:$AL$48,ROW(),BN$16),"")</f>
        <v/>
      </c>
      <c r="BO30" s="22" t="str" cm="1">
        <f t="array" aca="1" ref="BO30" ca="1">IF(INDEX($A$1:$AL$48,ROW(),BO$16)&gt;0,INDEX($A$1:$AL$48,ROW(),BO$16),"")</f>
        <v/>
      </c>
      <c r="BP30" s="22" t="str" cm="1">
        <f t="array" aca="1" ref="BP30" ca="1">IF(INDEX($A$1:$AL$48,ROW(),BP$16)&gt;0,INDEX($A$1:$AL$48,ROW(),BP$16),"")</f>
        <v/>
      </c>
      <c r="BQ30" s="22" t="str" cm="1">
        <f t="array" aca="1" ref="BQ30" ca="1">IF(INDEX($A$1:$AL$48,ROW(),BQ$16)&gt;0,INDEX($A$1:$AL$48,ROW(),BQ$16),"")</f>
        <v/>
      </c>
      <c r="BR30" s="22" t="str" cm="1">
        <f t="array" aca="1" ref="BR30" ca="1">IF(INDEX($A$1:$AL$48,ROW(),BR$16)&gt;0,INDEX($A$1:$AL$48,ROW(),BR$16),"")</f>
        <v/>
      </c>
      <c r="BS30" s="22" t="str" cm="1">
        <f t="array" aca="1" ref="BS30" ca="1">IF(INDEX($A$1:$AL$48,ROW(),BS$16)&gt;0,INDEX($A$1:$AL$48,ROW(),BS$16),"")</f>
        <v/>
      </c>
      <c r="BT30" s="22" t="str" cm="1">
        <f t="array" aca="1" ref="BT30" ca="1">IF(INDEX($A$1:$AL$48,ROW(),BT$16)&gt;0,INDEX($A$1:$AL$48,ROW(),BT$16),"")</f>
        <v/>
      </c>
      <c r="BU30" s="22" t="str" cm="1">
        <f t="array" aca="1" ref="BU30" ca="1">IF(INDEX($A$1:$AL$48,ROW(),BU$16)&gt;0,INDEX($A$1:$AL$48,ROW(),BU$16),"")</f>
        <v/>
      </c>
      <c r="BV30" s="22" t="str" cm="1">
        <f t="array" aca="1" ref="BV30" ca="1">IF(INDEX($A$1:$AL$48,ROW(),BV$16)&gt;0,INDEX($A$1:$AL$48,ROW(),BV$16),"")</f>
        <v/>
      </c>
      <c r="BW30" s="22" t="str" cm="1">
        <f t="array" aca="1" ref="BW30" ca="1">IF(INDEX($A$1:$AL$48,ROW(),BW$16)&gt;0,INDEX($A$1:$AL$48,ROW(),BW$16),"")</f>
        <v/>
      </c>
      <c r="BX30" s="22" t="str" cm="1">
        <f t="array" aca="1" ref="BX30" ca="1">IF(INDEX($A$1:$AL$48,ROW(),BX$16)&gt;0,INDEX($A$1:$AL$48,ROW(),BX$16),"")</f>
        <v/>
      </c>
      <c r="BY30" s="22" t="str" cm="1">
        <f t="array" aca="1" ref="BY30" ca="1">IF(INDEX($A$1:$AL$48,ROW(),BY$16)&gt;0,INDEX($A$1:$AL$48,ROW(),BY$16),"")</f>
        <v/>
      </c>
      <c r="CA30" s="22" t="str" cm="1">
        <f t="array" aca="1" ref="CA30" ca="1">IF(INDEX($A$1:$AL$48,ROW(),CA$16)&lt;0,INDEX($A$1:$AL$48,ROW(),CA$16),"")</f>
        <v/>
      </c>
      <c r="CB30" s="22" t="str" cm="1">
        <f t="array" aca="1" ref="CB30" ca="1">IF(INDEX($A$1:$AL$48,ROW(),CB$16)&lt;0,INDEX($A$1:$AL$48,ROW(),CB$16),"")</f>
        <v/>
      </c>
      <c r="CC30" s="22" t="str" cm="1">
        <f t="array" aca="1" ref="CC30" ca="1">IF(INDEX($A$1:$AL$48,ROW(),CC$16)&lt;0,INDEX($A$1:$AL$48,ROW(),CC$16),"")</f>
        <v/>
      </c>
      <c r="CD30" s="22" t="str" cm="1">
        <f t="array" aca="1" ref="CD30" ca="1">IF(INDEX($A$1:$AL$48,ROW(),CD$16)&lt;0,INDEX($A$1:$AL$48,ROW(),CD$16),"")</f>
        <v/>
      </c>
      <c r="CE30" s="22" t="str" cm="1">
        <f t="array" aca="1" ref="CE30" ca="1">IF(INDEX($A$1:$AL$48,ROW(),CE$16)&lt;0,INDEX($A$1:$AL$48,ROW(),CE$16),"")</f>
        <v/>
      </c>
      <c r="CF30" s="22" t="str" cm="1">
        <f t="array" aca="1" ref="CF30" ca="1">IF(INDEX($A$1:$AL$48,ROW(),CF$16)&lt;0,INDEX($A$1:$AL$48,ROW(),CF$16),"")</f>
        <v/>
      </c>
      <c r="CG30" s="22" t="str" cm="1">
        <f t="array" aca="1" ref="CG30" ca="1">IF(INDEX($A$1:$AL$48,ROW(),CG$16)&lt;0,INDEX($A$1:$AL$48,ROW(),CG$16),"")</f>
        <v/>
      </c>
      <c r="CH30" s="22" t="str" cm="1">
        <f t="array" aca="1" ref="CH30" ca="1">IF(INDEX($A$1:$AL$48,ROW(),CH$16)&lt;0,INDEX($A$1:$AL$48,ROW(),CH$16),"")</f>
        <v/>
      </c>
      <c r="CI30" s="22" t="str" cm="1">
        <f t="array" aca="1" ref="CI30" ca="1">IF(INDEX($A$1:$AL$48,ROW(),CI$16)&lt;0,INDEX($A$1:$AL$48,ROW(),CI$16),"")</f>
        <v/>
      </c>
      <c r="CJ30" s="22" t="str" cm="1">
        <f t="array" aca="1" ref="CJ30" ca="1">IF(INDEX($A$1:$AL$48,ROW(),CJ$16)&lt;0,INDEX($A$1:$AL$48,ROW(),CJ$16),"")</f>
        <v/>
      </c>
      <c r="CK30" s="22" t="str" cm="1">
        <f t="array" aca="1" ref="CK30" ca="1">IF(INDEX($A$1:$AL$48,ROW(),CK$16)&lt;0,INDEX($A$1:$AL$48,ROW(),CK$16),"")</f>
        <v/>
      </c>
      <c r="CL30" s="22" t="str" cm="1">
        <f t="array" aca="1" ref="CL30" ca="1">IF(INDEX($A$1:$AL$48,ROW(),CL$16)&lt;0,INDEX($A$1:$AL$48,ROW(),CL$16),"")</f>
        <v/>
      </c>
    </row>
    <row r="31" spans="1:90" s="2" customFormat="1" ht="15.75" x14ac:dyDescent="0.4">
      <c r="A31" s="5">
        <v>14</v>
      </c>
      <c r="B31" s="17">
        <f t="shared" ca="1" si="17"/>
        <v>0</v>
      </c>
      <c r="C31" s="18"/>
      <c r="D31" s="26"/>
      <c r="E31" s="23">
        <f ca="1">IF(OR(MONTH(DATE($B$1,E$1,$A31))&lt;&gt;E$1,_xlfn.XLOOKUP(DATE($B$1,E$1,$A31),_syukujitsu[国民の祝日・休日月日],_syukujitsu[国民の祝日・休日名称],"XXX",0,1)&lt;&gt;"XXX",WEEKDAY(DATE($B$1,E$1,$A31),2)&gt;5,_xlfn.XLOOKUP(DATE($B$1,E$1,$A31),_休業日[休場日],_休業日[名称],"XXX",0,1)&lt;&gt;"XXX"),"",SUMIFS(_SBI[受渡金額/決済損益],_SBI[決済日],DATE(デイトレ集計2022!$B$1,デイトレ集計2022!E$1,デイトレ集計2022!$A31),_SBI[取引],"信用返済*"))</f>
        <v>0</v>
      </c>
      <c r="F31" s="18"/>
      <c r="G31" s="26"/>
      <c r="H31" s="23">
        <f ca="1">IF(OR(MONTH(DATE($B$1,H$1,$A31))&lt;&gt;H$1,_xlfn.XLOOKUP(DATE($B$1,H$1,$A31),_syukujitsu[国民の祝日・休日月日],_syukujitsu[国民の祝日・休日名称],"XXX",0,1)&lt;&gt;"XXX",WEEKDAY(DATE($B$1,H$1,$A31),2)&gt;5,_xlfn.XLOOKUP(DATE($B$1,H$1,$A31),_休業日[休場日],_休業日[名称],"XXX",0,1)&lt;&gt;"XXX"),"",SUMIFS(_SBI[受渡金額/決済損益],_SBI[決済日],DATE(デイトレ集計2022!$B$1,デイトレ集計2022!H$1,デイトレ集計2022!$A31),_SBI[取引],"信用返済*"))</f>
        <v>0</v>
      </c>
      <c r="I31" s="18"/>
      <c r="J31" s="26"/>
      <c r="K31" s="23">
        <f ca="1">IF(OR(MONTH(DATE($B$1,K$1,$A31))&lt;&gt;K$1,_xlfn.XLOOKUP(DATE($B$1,K$1,$A31),_syukujitsu[国民の祝日・休日月日],_syukujitsu[国民の祝日・休日名称],"XXX",0,1)&lt;&gt;"XXX",WEEKDAY(DATE($B$1,K$1,$A31),2)&gt;5,_xlfn.XLOOKUP(DATE($B$1,K$1,$A31),_休業日[休場日],_休業日[名称],"XXX",0,1)&lt;&gt;"XXX"),"",SUMIFS(_SBI[受渡金額/決済損益],_SBI[決済日],DATE(デイトレ集計2022!$B$1,デイトレ集計2022!K$1,デイトレ集計2022!$A31),_SBI[取引],"信用返済*"))</f>
        <v>0</v>
      </c>
      <c r="L31" s="18"/>
      <c r="M31" s="26"/>
      <c r="N31" s="23">
        <f ca="1">IF(OR(MONTH(DATE($B$1,N$1,$A31))&lt;&gt;N$1,_xlfn.XLOOKUP(DATE($B$1,N$1,$A31),_syukujitsu[国民の祝日・休日月日],_syukujitsu[国民の祝日・休日名称],"XXX",0,1)&lt;&gt;"XXX",WEEKDAY(DATE($B$1,N$1,$A31),2)&gt;5,_xlfn.XLOOKUP(DATE($B$1,N$1,$A31),_休業日[休場日],_休業日[名称],"XXX",0,1)&lt;&gt;"XXX"),"",SUMIFS(_SBI[受渡金額/決済損益],_SBI[決済日],DATE(デイトレ集計2022!$B$1,デイトレ集計2022!N$1,デイトレ集計2022!$A31),_SBI[取引],"信用返済*"))</f>
        <v>0</v>
      </c>
      <c r="O31" s="18"/>
      <c r="P31" s="26"/>
      <c r="Q31" s="23" t="str">
        <f ca="1">IF(OR(MONTH(DATE($B$1,Q$1,$A31))&lt;&gt;Q$1,_xlfn.XLOOKUP(DATE($B$1,Q$1,$A31),_syukujitsu[国民の祝日・休日月日],_syukujitsu[国民の祝日・休日名称],"XXX",0,1)&lt;&gt;"XXX",WEEKDAY(DATE($B$1,Q$1,$A31),2)&gt;5,_xlfn.XLOOKUP(DATE($B$1,Q$1,$A31),_休業日[休場日],_休業日[名称],"XXX",0,1)&lt;&gt;"XXX"),"",SUMIFS(_SBI[受渡金額/決済損益],_SBI[決済日],DATE(デイトレ集計2022!$B$1,デイトレ集計2022!Q$1,デイトレ集計2022!$A31),_SBI[取引],"信用返済*"))</f>
        <v/>
      </c>
      <c r="R31" s="18"/>
      <c r="S31" s="26"/>
      <c r="T31" s="23">
        <f ca="1">IF(OR(MONTH(DATE($B$1,T$1,$A31))&lt;&gt;T$1,_xlfn.XLOOKUP(DATE($B$1,T$1,$A31),_syukujitsu[国民の祝日・休日月日],_syukujitsu[国民の祝日・休日名称],"XXX",0,1)&lt;&gt;"XXX",WEEKDAY(DATE($B$1,T$1,$A31),2)&gt;5,_xlfn.XLOOKUP(DATE($B$1,T$1,$A31),_休業日[休場日],_休業日[名称],"XXX",0,1)&lt;&gt;"XXX"),"",SUMIFS(_SBI[受渡金額/決済損益],_SBI[決済日],DATE(デイトレ集計2022!$B$1,デイトレ集計2022!T$1,デイトレ集計2022!$A31),_SBI[取引],"信用返済*"))</f>
        <v>0</v>
      </c>
      <c r="U31" s="18"/>
      <c r="V31" s="26"/>
      <c r="W31" s="23">
        <f ca="1">IF(OR(MONTH(DATE($B$1,W$1,$A31))&lt;&gt;W$1,_xlfn.XLOOKUP(DATE($B$1,W$1,$A31),_syukujitsu[国民の祝日・休日月日],_syukujitsu[国民の祝日・休日名称],"XXX",0,1)&lt;&gt;"XXX",WEEKDAY(DATE($B$1,W$1,$A31),2)&gt;5,_xlfn.XLOOKUP(DATE($B$1,W$1,$A31),_休業日[休場日],_休業日[名称],"XXX",0,1)&lt;&gt;"XXX"),"",SUMIFS(_SBI[受渡金額/決済損益],_SBI[決済日],DATE(デイトレ集計2022!$B$1,デイトレ集計2022!W$1,デイトレ集計2022!$A31),_SBI[取引],"信用返済*"))</f>
        <v>0</v>
      </c>
      <c r="X31" s="18"/>
      <c r="Y31" s="26"/>
      <c r="Z31" s="23" t="str">
        <f ca="1">IF(OR(MONTH(DATE($B$1,Z$1,$A31))&lt;&gt;Z$1,_xlfn.XLOOKUP(DATE($B$1,Z$1,$A31),_syukujitsu[国民の祝日・休日月日],_syukujitsu[国民の祝日・休日名称],"XXX",0,1)&lt;&gt;"XXX",WEEKDAY(DATE($B$1,Z$1,$A31),2)&gt;5,_xlfn.XLOOKUP(DATE($B$1,Z$1,$A31),_休業日[休場日],_休業日[名称],"XXX",0,1)&lt;&gt;"XXX"),"",SUMIFS(_SBI[受渡金額/決済損益],_SBI[決済日],DATE(デイトレ集計2022!$B$1,デイトレ集計2022!Z$1,デイトレ集計2022!$A31),_SBI[取引],"信用返済*"))</f>
        <v/>
      </c>
      <c r="AA31" s="18"/>
      <c r="AB31" s="26"/>
      <c r="AC31" s="23">
        <f ca="1">IF(OR(MONTH(DATE($B$1,AC$1,$A31))&lt;&gt;AC$1,_xlfn.XLOOKUP(DATE($B$1,AC$1,$A31),_syukujitsu[国民の祝日・休日月日],_syukujitsu[国民の祝日・休日名称],"XXX",0,1)&lt;&gt;"XXX",WEEKDAY(DATE($B$1,AC$1,$A31),2)&gt;5,_xlfn.XLOOKUP(DATE($B$1,AC$1,$A31),_休業日[休場日],_休業日[名称],"XXX",0,1)&lt;&gt;"XXX"),"",SUMIFS(_SBI[受渡金額/決済損益],_SBI[決済日],DATE(デイトレ集計2022!$B$1,デイトレ集計2022!AC$1,デイトレ集計2022!$A31),_SBI[取引],"信用返済*"))</f>
        <v>0</v>
      </c>
      <c r="AD31" s="18"/>
      <c r="AE31" s="26"/>
      <c r="AF31" s="23">
        <f ca="1">IF(OR(MONTH(DATE($B$1,AF$1,$A31))&lt;&gt;AF$1,_xlfn.XLOOKUP(DATE($B$1,AF$1,$A31),_syukujitsu[国民の祝日・休日月日],_syukujitsu[国民の祝日・休日名称],"XXX",0,1)&lt;&gt;"XXX",WEEKDAY(DATE($B$1,AF$1,$A31),2)&gt;5,_xlfn.XLOOKUP(DATE($B$1,AF$1,$A31),_休業日[休場日],_休業日[名称],"XXX",0,1)&lt;&gt;"XXX"),"",SUMIFS(_SBI[受渡金額/決済損益],_SBI[決済日],DATE(デイトレ集計2022!$B$1,デイトレ集計2022!AF$1,デイトレ集計2022!$A31),_SBI[取引],"信用返済*"))</f>
        <v>0</v>
      </c>
      <c r="AG31" s="18"/>
      <c r="AH31" s="26"/>
      <c r="AI31" s="23">
        <f ca="1">IF(OR(MONTH(DATE($B$1,AI$1,$A31))&lt;&gt;AI$1,_xlfn.XLOOKUP(DATE($B$1,AI$1,$A31),_syukujitsu[国民の祝日・休日月日],_syukujitsu[国民の祝日・休日名称],"XXX",0,1)&lt;&gt;"XXX",WEEKDAY(DATE($B$1,AI$1,$A31),2)&gt;5,_xlfn.XLOOKUP(DATE($B$1,AI$1,$A31),_休業日[休場日],_休業日[名称],"XXX",0,1)&lt;&gt;"XXX"),"",SUMIFS(_SBI[受渡金額/決済損益],_SBI[決済日],DATE(デイトレ集計2022!$B$1,デイトレ集計2022!AI$1,デイトレ集計2022!$A31),_SBI[取引],"信用返済*"))</f>
        <v>0</v>
      </c>
      <c r="AJ31" s="18"/>
      <c r="AK31" s="26"/>
      <c r="AL31" s="26">
        <f ca="1">IF(OR(MONTH(DATE($B$1,AL$1,$A31))&lt;&gt;AL$1,_xlfn.XLOOKUP(DATE($B$1,AL$1,$A31),_syukujitsu[国民の祝日・休日月日],_syukujitsu[国民の祝日・休日名称],"XXX",0,1)&lt;&gt;"XXX",WEEKDAY(DATE($B$1,AL$1,$A31),2)&gt;5,_xlfn.XLOOKUP(DATE($B$1,AL$1,$A31),_休業日[休場日],_休業日[名称],"XXX",0,1)&lt;&gt;"XXX"),"",SUMIFS(_SBI[受渡金額/決済損益],_SBI[決済日],DATE(デイトレ集計2022!$B$1,デイトレ集計2022!AL$1,デイトレ集計2022!$A31),_SBI[取引],"信用返済*"))</f>
        <v>0</v>
      </c>
      <c r="AN31" s="22">
        <f t="shared" ca="1" si="20"/>
        <v>2400000</v>
      </c>
      <c r="AO31" s="22">
        <f t="shared" ca="1" si="21"/>
        <v>2400000</v>
      </c>
      <c r="AP31" s="22">
        <f t="shared" ca="1" si="22"/>
        <v>2400000</v>
      </c>
      <c r="AQ31" s="22">
        <f t="shared" ca="1" si="23"/>
        <v>2400000</v>
      </c>
      <c r="AR31" s="22">
        <f t="shared" ca="1" si="24"/>
        <v>2400000</v>
      </c>
      <c r="AS31" s="22">
        <f t="shared" ca="1" si="25"/>
        <v>2400000</v>
      </c>
      <c r="AT31" s="22">
        <f t="shared" ca="1" si="26"/>
        <v>2400000</v>
      </c>
      <c r="AU31" s="22">
        <f t="shared" ca="1" si="32"/>
        <v>2400000</v>
      </c>
      <c r="AV31" s="22">
        <f t="shared" ca="1" si="27"/>
        <v>2400000</v>
      </c>
      <c r="AW31" s="22">
        <f t="shared" ca="1" si="28"/>
        <v>2400000</v>
      </c>
      <c r="AX31" s="22">
        <f t="shared" ca="1" si="29"/>
        <v>2400000</v>
      </c>
      <c r="AY31" s="22">
        <f t="shared" ca="1" si="30"/>
        <v>2400000</v>
      </c>
      <c r="BA31" s="22">
        <f t="shared" ca="1" si="43"/>
        <v>2400000</v>
      </c>
      <c r="BB31" s="22">
        <f t="shared" ca="1" si="33"/>
        <v>0</v>
      </c>
      <c r="BC31" s="22">
        <f t="shared" ca="1" si="34"/>
        <v>0</v>
      </c>
      <c r="BD31" s="22">
        <f t="shared" ca="1" si="35"/>
        <v>0</v>
      </c>
      <c r="BE31" s="22">
        <f t="shared" ca="1" si="36"/>
        <v>0</v>
      </c>
      <c r="BF31" s="22">
        <f t="shared" ca="1" si="37"/>
        <v>0</v>
      </c>
      <c r="BG31" s="22">
        <f t="shared" ca="1" si="38"/>
        <v>0</v>
      </c>
      <c r="BH31" s="22">
        <f t="shared" ca="1" si="39"/>
        <v>0</v>
      </c>
      <c r="BI31" s="22">
        <f t="shared" ca="1" si="40"/>
        <v>0</v>
      </c>
      <c r="BJ31" s="22">
        <f t="shared" ca="1" si="41"/>
        <v>0</v>
      </c>
      <c r="BK31" s="22">
        <f t="shared" ca="1" si="42"/>
        <v>0</v>
      </c>
      <c r="BL31" s="22">
        <f t="shared" ca="1" si="31"/>
        <v>0</v>
      </c>
      <c r="BN31" s="22" t="str" cm="1">
        <f t="array" aca="1" ref="BN31" ca="1">IF(INDEX($A$1:$AL$48,ROW(),BN$16)&gt;0,INDEX($A$1:$AL$48,ROW(),BN$16),"")</f>
        <v/>
      </c>
      <c r="BO31" s="22" t="str" cm="1">
        <f t="array" aca="1" ref="BO31" ca="1">IF(INDEX($A$1:$AL$48,ROW(),BO$16)&gt;0,INDEX($A$1:$AL$48,ROW(),BO$16),"")</f>
        <v/>
      </c>
      <c r="BP31" s="22" t="str" cm="1">
        <f t="array" aca="1" ref="BP31" ca="1">IF(INDEX($A$1:$AL$48,ROW(),BP$16)&gt;0,INDEX($A$1:$AL$48,ROW(),BP$16),"")</f>
        <v/>
      </c>
      <c r="BQ31" s="22" t="str" cm="1">
        <f t="array" aca="1" ref="BQ31" ca="1">IF(INDEX($A$1:$AL$48,ROW(),BQ$16)&gt;0,INDEX($A$1:$AL$48,ROW(),BQ$16),"")</f>
        <v/>
      </c>
      <c r="BR31" s="22" t="str" cm="1">
        <f t="array" aca="1" ref="BR31" ca="1">IF(INDEX($A$1:$AL$48,ROW(),BR$16)&gt;0,INDEX($A$1:$AL$48,ROW(),BR$16),"")</f>
        <v/>
      </c>
      <c r="BS31" s="22" t="str" cm="1">
        <f t="array" aca="1" ref="BS31" ca="1">IF(INDEX($A$1:$AL$48,ROW(),BS$16)&gt;0,INDEX($A$1:$AL$48,ROW(),BS$16),"")</f>
        <v/>
      </c>
      <c r="BT31" s="22" t="str" cm="1">
        <f t="array" aca="1" ref="BT31" ca="1">IF(INDEX($A$1:$AL$48,ROW(),BT$16)&gt;0,INDEX($A$1:$AL$48,ROW(),BT$16),"")</f>
        <v/>
      </c>
      <c r="BU31" s="22" t="str" cm="1">
        <f t="array" aca="1" ref="BU31" ca="1">IF(INDEX($A$1:$AL$48,ROW(),BU$16)&gt;0,INDEX($A$1:$AL$48,ROW(),BU$16),"")</f>
        <v/>
      </c>
      <c r="BV31" s="22" t="str" cm="1">
        <f t="array" aca="1" ref="BV31" ca="1">IF(INDEX($A$1:$AL$48,ROW(),BV$16)&gt;0,INDEX($A$1:$AL$48,ROW(),BV$16),"")</f>
        <v/>
      </c>
      <c r="BW31" s="22" t="str" cm="1">
        <f t="array" aca="1" ref="BW31" ca="1">IF(INDEX($A$1:$AL$48,ROW(),BW$16)&gt;0,INDEX($A$1:$AL$48,ROW(),BW$16),"")</f>
        <v/>
      </c>
      <c r="BX31" s="22" t="str" cm="1">
        <f t="array" aca="1" ref="BX31" ca="1">IF(INDEX($A$1:$AL$48,ROW(),BX$16)&gt;0,INDEX($A$1:$AL$48,ROW(),BX$16),"")</f>
        <v/>
      </c>
      <c r="BY31" s="22" t="str" cm="1">
        <f t="array" aca="1" ref="BY31" ca="1">IF(INDEX($A$1:$AL$48,ROW(),BY$16)&gt;0,INDEX($A$1:$AL$48,ROW(),BY$16),"")</f>
        <v/>
      </c>
      <c r="CA31" s="22" t="str" cm="1">
        <f t="array" aca="1" ref="CA31" ca="1">IF(INDEX($A$1:$AL$48,ROW(),CA$16)&lt;0,INDEX($A$1:$AL$48,ROW(),CA$16),"")</f>
        <v/>
      </c>
      <c r="CB31" s="22" t="str" cm="1">
        <f t="array" aca="1" ref="CB31" ca="1">IF(INDEX($A$1:$AL$48,ROW(),CB$16)&lt;0,INDEX($A$1:$AL$48,ROW(),CB$16),"")</f>
        <v/>
      </c>
      <c r="CC31" s="22" t="str" cm="1">
        <f t="array" aca="1" ref="CC31" ca="1">IF(INDEX($A$1:$AL$48,ROW(),CC$16)&lt;0,INDEX($A$1:$AL$48,ROW(),CC$16),"")</f>
        <v/>
      </c>
      <c r="CD31" s="22" t="str" cm="1">
        <f t="array" aca="1" ref="CD31" ca="1">IF(INDEX($A$1:$AL$48,ROW(),CD$16)&lt;0,INDEX($A$1:$AL$48,ROW(),CD$16),"")</f>
        <v/>
      </c>
      <c r="CE31" s="22" t="str" cm="1">
        <f t="array" aca="1" ref="CE31" ca="1">IF(INDEX($A$1:$AL$48,ROW(),CE$16)&lt;0,INDEX($A$1:$AL$48,ROW(),CE$16),"")</f>
        <v/>
      </c>
      <c r="CF31" s="22" t="str" cm="1">
        <f t="array" aca="1" ref="CF31" ca="1">IF(INDEX($A$1:$AL$48,ROW(),CF$16)&lt;0,INDEX($A$1:$AL$48,ROW(),CF$16),"")</f>
        <v/>
      </c>
      <c r="CG31" s="22" t="str" cm="1">
        <f t="array" aca="1" ref="CG31" ca="1">IF(INDEX($A$1:$AL$48,ROW(),CG$16)&lt;0,INDEX($A$1:$AL$48,ROW(),CG$16),"")</f>
        <v/>
      </c>
      <c r="CH31" s="22" t="str" cm="1">
        <f t="array" aca="1" ref="CH31" ca="1">IF(INDEX($A$1:$AL$48,ROW(),CH$16)&lt;0,INDEX($A$1:$AL$48,ROW(),CH$16),"")</f>
        <v/>
      </c>
      <c r="CI31" s="22" t="str" cm="1">
        <f t="array" aca="1" ref="CI31" ca="1">IF(INDEX($A$1:$AL$48,ROW(),CI$16)&lt;0,INDEX($A$1:$AL$48,ROW(),CI$16),"")</f>
        <v/>
      </c>
      <c r="CJ31" s="22" t="str" cm="1">
        <f t="array" aca="1" ref="CJ31" ca="1">IF(INDEX($A$1:$AL$48,ROW(),CJ$16)&lt;0,INDEX($A$1:$AL$48,ROW(),CJ$16),"")</f>
        <v/>
      </c>
      <c r="CK31" s="22" t="str" cm="1">
        <f t="array" aca="1" ref="CK31" ca="1">IF(INDEX($A$1:$AL$48,ROW(),CK$16)&lt;0,INDEX($A$1:$AL$48,ROW(),CK$16),"")</f>
        <v/>
      </c>
      <c r="CL31" s="22" t="str" cm="1">
        <f t="array" aca="1" ref="CL31" ca="1">IF(INDEX($A$1:$AL$48,ROW(),CL$16)&lt;0,INDEX($A$1:$AL$48,ROW(),CL$16),"")</f>
        <v/>
      </c>
    </row>
    <row r="32" spans="1:90" s="2" customFormat="1" ht="15.75" x14ac:dyDescent="0.4">
      <c r="A32" s="5">
        <v>15</v>
      </c>
      <c r="B32" s="17">
        <f t="shared" ca="1" si="17"/>
        <v>0</v>
      </c>
      <c r="C32" s="18"/>
      <c r="D32" s="26"/>
      <c r="E32" s="23" t="str">
        <f ca="1">IF(OR(MONTH(DATE($B$1,E$1,$A32))&lt;&gt;E$1,_xlfn.XLOOKUP(DATE($B$1,E$1,$A32),_syukujitsu[国民の祝日・休日月日],_syukujitsu[国民の祝日・休日名称],"XXX",0,1)&lt;&gt;"XXX",WEEKDAY(DATE($B$1,E$1,$A32),2)&gt;5,_xlfn.XLOOKUP(DATE($B$1,E$1,$A32),_休業日[休場日],_休業日[名称],"XXX",0,1)&lt;&gt;"XXX"),"",SUMIFS(_SBI[受渡金額/決済損益],_SBI[決済日],DATE(デイトレ集計2022!$B$1,デイトレ集計2022!E$1,デイトレ集計2022!$A32),_SBI[取引],"信用返済*"))</f>
        <v/>
      </c>
      <c r="F32" s="18"/>
      <c r="G32" s="26"/>
      <c r="H32" s="23">
        <f ca="1">IF(OR(MONTH(DATE($B$1,H$1,$A32))&lt;&gt;H$1,_xlfn.XLOOKUP(DATE($B$1,H$1,$A32),_syukujitsu[国民の祝日・休日月日],_syukujitsu[国民の祝日・休日名称],"XXX",0,1)&lt;&gt;"XXX",WEEKDAY(DATE($B$1,H$1,$A32),2)&gt;5,_xlfn.XLOOKUP(DATE($B$1,H$1,$A32),_休業日[休場日],_休業日[名称],"XXX",0,1)&lt;&gt;"XXX"),"",SUMIFS(_SBI[受渡金額/決済損益],_SBI[決済日],DATE(デイトレ集計2022!$B$1,デイトレ集計2022!H$1,デイトレ集計2022!$A32),_SBI[取引],"信用返済*"))</f>
        <v>0</v>
      </c>
      <c r="I32" s="18"/>
      <c r="J32" s="26"/>
      <c r="K32" s="23">
        <f ca="1">IF(OR(MONTH(DATE($B$1,K$1,$A32))&lt;&gt;K$1,_xlfn.XLOOKUP(DATE($B$1,K$1,$A32),_syukujitsu[国民の祝日・休日月日],_syukujitsu[国民の祝日・休日名称],"XXX",0,1)&lt;&gt;"XXX",WEEKDAY(DATE($B$1,K$1,$A32),2)&gt;5,_xlfn.XLOOKUP(DATE($B$1,K$1,$A32),_休業日[休場日],_休業日[名称],"XXX",0,1)&lt;&gt;"XXX"),"",SUMIFS(_SBI[受渡金額/決済損益],_SBI[決済日],DATE(デイトレ集計2022!$B$1,デイトレ集計2022!K$1,デイトレ集計2022!$A32),_SBI[取引],"信用返済*"))</f>
        <v>0</v>
      </c>
      <c r="L32" s="18"/>
      <c r="M32" s="26"/>
      <c r="N32" s="23">
        <f ca="1">IF(OR(MONTH(DATE($B$1,N$1,$A32))&lt;&gt;N$1,_xlfn.XLOOKUP(DATE($B$1,N$1,$A32),_syukujitsu[国民の祝日・休日月日],_syukujitsu[国民の祝日・休日名称],"XXX",0,1)&lt;&gt;"XXX",WEEKDAY(DATE($B$1,N$1,$A32),2)&gt;5,_xlfn.XLOOKUP(DATE($B$1,N$1,$A32),_休業日[休場日],_休業日[名称],"XXX",0,1)&lt;&gt;"XXX"),"",SUMIFS(_SBI[受渡金額/決済損益],_SBI[決済日],DATE(デイトレ集計2022!$B$1,デイトレ集計2022!N$1,デイトレ集計2022!$A32),_SBI[取引],"信用返済*"))</f>
        <v>0</v>
      </c>
      <c r="O32" s="18"/>
      <c r="P32" s="26"/>
      <c r="Q32" s="23" t="str">
        <f ca="1">IF(OR(MONTH(DATE($B$1,Q$1,$A32))&lt;&gt;Q$1,_xlfn.XLOOKUP(DATE($B$1,Q$1,$A32),_syukujitsu[国民の祝日・休日月日],_syukujitsu[国民の祝日・休日名称],"XXX",0,1)&lt;&gt;"XXX",WEEKDAY(DATE($B$1,Q$1,$A32),2)&gt;5,_xlfn.XLOOKUP(DATE($B$1,Q$1,$A32),_休業日[休場日],_休業日[名称],"XXX",0,1)&lt;&gt;"XXX"),"",SUMIFS(_SBI[受渡金額/決済損益],_SBI[決済日],DATE(デイトレ集計2022!$B$1,デイトレ集計2022!Q$1,デイトレ集計2022!$A32),_SBI[取引],"信用返済*"))</f>
        <v/>
      </c>
      <c r="R32" s="18"/>
      <c r="S32" s="26"/>
      <c r="T32" s="23">
        <f ca="1">IF(OR(MONTH(DATE($B$1,T$1,$A32))&lt;&gt;T$1,_xlfn.XLOOKUP(DATE($B$1,T$1,$A32),_syukujitsu[国民の祝日・休日月日],_syukujitsu[国民の祝日・休日名称],"XXX",0,1)&lt;&gt;"XXX",WEEKDAY(DATE($B$1,T$1,$A32),2)&gt;5,_xlfn.XLOOKUP(DATE($B$1,T$1,$A32),_休業日[休場日],_休業日[名称],"XXX",0,1)&lt;&gt;"XXX"),"",SUMIFS(_SBI[受渡金額/決済損益],_SBI[決済日],DATE(デイトレ集計2022!$B$1,デイトレ集計2022!T$1,デイトレ集計2022!$A32),_SBI[取引],"信用返済*"))</f>
        <v>0</v>
      </c>
      <c r="U32" s="18"/>
      <c r="V32" s="26"/>
      <c r="W32" s="23">
        <f ca="1">IF(OR(MONTH(DATE($B$1,W$1,$A32))&lt;&gt;W$1,_xlfn.XLOOKUP(DATE($B$1,W$1,$A32),_syukujitsu[国民の祝日・休日月日],_syukujitsu[国民の祝日・休日名称],"XXX",0,1)&lt;&gt;"XXX",WEEKDAY(DATE($B$1,W$1,$A32),2)&gt;5,_xlfn.XLOOKUP(DATE($B$1,W$1,$A32),_休業日[休場日],_休業日[名称],"XXX",0,1)&lt;&gt;"XXX"),"",SUMIFS(_SBI[受渡金額/決済損益],_SBI[決済日],DATE(デイトレ集計2022!$B$1,デイトレ集計2022!W$1,デイトレ集計2022!$A32),_SBI[取引],"信用返済*"))</f>
        <v>0</v>
      </c>
      <c r="X32" s="18"/>
      <c r="Y32" s="26"/>
      <c r="Z32" s="23">
        <f ca="1">IF(OR(MONTH(DATE($B$1,Z$1,$A32))&lt;&gt;Z$1,_xlfn.XLOOKUP(DATE($B$1,Z$1,$A32),_syukujitsu[国民の祝日・休日月日],_syukujitsu[国民の祝日・休日名称],"XXX",0,1)&lt;&gt;"XXX",WEEKDAY(DATE($B$1,Z$1,$A32),2)&gt;5,_xlfn.XLOOKUP(DATE($B$1,Z$1,$A32),_休業日[休場日],_休業日[名称],"XXX",0,1)&lt;&gt;"XXX"),"",SUMIFS(_SBI[受渡金額/決済損益],_SBI[決済日],DATE(デイトレ集計2022!$B$1,デイトレ集計2022!Z$1,デイトレ集計2022!$A32),_SBI[取引],"信用返済*"))</f>
        <v>0</v>
      </c>
      <c r="AA32" s="18"/>
      <c r="AB32" s="26"/>
      <c r="AC32" s="23">
        <f ca="1">IF(OR(MONTH(DATE($B$1,AC$1,$A32))&lt;&gt;AC$1,_xlfn.XLOOKUP(DATE($B$1,AC$1,$A32),_syukujitsu[国民の祝日・休日月日],_syukujitsu[国民の祝日・休日名称],"XXX",0,1)&lt;&gt;"XXX",WEEKDAY(DATE($B$1,AC$1,$A32),2)&gt;5,_xlfn.XLOOKUP(DATE($B$1,AC$1,$A32),_休業日[休場日],_休業日[名称],"XXX",0,1)&lt;&gt;"XXX"),"",SUMIFS(_SBI[受渡金額/決済損益],_SBI[決済日],DATE(デイトレ集計2022!$B$1,デイトレ集計2022!AC$1,デイトレ集計2022!$A32),_SBI[取引],"信用返済*"))</f>
        <v>0</v>
      </c>
      <c r="AD32" s="18"/>
      <c r="AE32" s="26"/>
      <c r="AF32" s="23" t="str">
        <f ca="1">IF(OR(MONTH(DATE($B$1,AF$1,$A32))&lt;&gt;AF$1,_xlfn.XLOOKUP(DATE($B$1,AF$1,$A32),_syukujitsu[国民の祝日・休日月日],_syukujitsu[国民の祝日・休日名称],"XXX",0,1)&lt;&gt;"XXX",WEEKDAY(DATE($B$1,AF$1,$A32),2)&gt;5,_xlfn.XLOOKUP(DATE($B$1,AF$1,$A32),_休業日[休場日],_休業日[名称],"XXX",0,1)&lt;&gt;"XXX"),"",SUMIFS(_SBI[受渡金額/決済損益],_SBI[決済日],DATE(デイトレ集計2022!$B$1,デイトレ集計2022!AF$1,デイトレ集計2022!$A32),_SBI[取引],"信用返済*"))</f>
        <v/>
      </c>
      <c r="AG32" s="18"/>
      <c r="AH32" s="26"/>
      <c r="AI32" s="23">
        <f ca="1">IF(OR(MONTH(DATE($B$1,AI$1,$A32))&lt;&gt;AI$1,_xlfn.XLOOKUP(DATE($B$1,AI$1,$A32),_syukujitsu[国民の祝日・休日月日],_syukujitsu[国民の祝日・休日名称],"XXX",0,1)&lt;&gt;"XXX",WEEKDAY(DATE($B$1,AI$1,$A32),2)&gt;5,_xlfn.XLOOKUP(DATE($B$1,AI$1,$A32),_休業日[休場日],_休業日[名称],"XXX",0,1)&lt;&gt;"XXX"),"",SUMIFS(_SBI[受渡金額/決済損益],_SBI[決済日],DATE(デイトレ集計2022!$B$1,デイトレ集計2022!AI$1,デイトレ集計2022!$A32),_SBI[取引],"信用返済*"))</f>
        <v>0</v>
      </c>
      <c r="AJ32" s="18"/>
      <c r="AK32" s="26"/>
      <c r="AL32" s="26">
        <f ca="1">IF(OR(MONTH(DATE($B$1,AL$1,$A32))&lt;&gt;AL$1,_xlfn.XLOOKUP(DATE($B$1,AL$1,$A32),_syukujitsu[国民の祝日・休日月日],_syukujitsu[国民の祝日・休日名称],"XXX",0,1)&lt;&gt;"XXX",WEEKDAY(DATE($B$1,AL$1,$A32),2)&gt;5,_xlfn.XLOOKUP(DATE($B$1,AL$1,$A32),_休業日[休場日],_休業日[名称],"XXX",0,1)&lt;&gt;"XXX"),"",SUMIFS(_SBI[受渡金額/決済損益],_SBI[決済日],DATE(デイトレ集計2022!$B$1,デイトレ集計2022!AL$1,デイトレ集計2022!$A32),_SBI[取引],"信用返済*"))</f>
        <v>0</v>
      </c>
      <c r="AN32" s="22">
        <f t="shared" ca="1" si="20"/>
        <v>2400000</v>
      </c>
      <c r="AO32" s="22">
        <f t="shared" ca="1" si="21"/>
        <v>2400000</v>
      </c>
      <c r="AP32" s="22">
        <f t="shared" ca="1" si="22"/>
        <v>2400000</v>
      </c>
      <c r="AQ32" s="22">
        <f t="shared" ca="1" si="23"/>
        <v>2400000</v>
      </c>
      <c r="AR32" s="22">
        <f t="shared" ca="1" si="24"/>
        <v>2400000</v>
      </c>
      <c r="AS32" s="22">
        <f t="shared" ca="1" si="25"/>
        <v>2400000</v>
      </c>
      <c r="AT32" s="22">
        <f t="shared" ca="1" si="26"/>
        <v>2400000</v>
      </c>
      <c r="AU32" s="22">
        <f t="shared" ca="1" si="32"/>
        <v>2400000</v>
      </c>
      <c r="AV32" s="22">
        <f t="shared" ca="1" si="27"/>
        <v>2400000</v>
      </c>
      <c r="AW32" s="22">
        <f t="shared" ca="1" si="28"/>
        <v>2400000</v>
      </c>
      <c r="AX32" s="22">
        <f t="shared" ca="1" si="29"/>
        <v>2400000</v>
      </c>
      <c r="AY32" s="22">
        <f t="shared" ca="1" si="30"/>
        <v>2400000</v>
      </c>
      <c r="BA32" s="22">
        <f t="shared" ca="1" si="43"/>
        <v>2400000</v>
      </c>
      <c r="BB32" s="22">
        <f t="shared" ca="1" si="33"/>
        <v>0</v>
      </c>
      <c r="BC32" s="22">
        <f t="shared" ca="1" si="34"/>
        <v>0</v>
      </c>
      <c r="BD32" s="22">
        <f t="shared" ca="1" si="35"/>
        <v>0</v>
      </c>
      <c r="BE32" s="22">
        <f t="shared" ca="1" si="36"/>
        <v>0</v>
      </c>
      <c r="BF32" s="22">
        <f t="shared" ca="1" si="37"/>
        <v>0</v>
      </c>
      <c r="BG32" s="22">
        <f t="shared" ca="1" si="38"/>
        <v>0</v>
      </c>
      <c r="BH32" s="22">
        <f t="shared" ca="1" si="39"/>
        <v>0</v>
      </c>
      <c r="BI32" s="22">
        <f t="shared" ca="1" si="40"/>
        <v>0</v>
      </c>
      <c r="BJ32" s="22">
        <f t="shared" ca="1" si="41"/>
        <v>0</v>
      </c>
      <c r="BK32" s="22">
        <f t="shared" ca="1" si="42"/>
        <v>0</v>
      </c>
      <c r="BL32" s="22">
        <f t="shared" ca="1" si="31"/>
        <v>0</v>
      </c>
      <c r="BN32" s="22" t="str" cm="1">
        <f t="array" aca="1" ref="BN32" ca="1">IF(INDEX($A$1:$AL$48,ROW(),BN$16)&gt;0,INDEX($A$1:$AL$48,ROW(),BN$16),"")</f>
        <v/>
      </c>
      <c r="BO32" s="22" t="str" cm="1">
        <f t="array" aca="1" ref="BO32" ca="1">IF(INDEX($A$1:$AL$48,ROW(),BO$16)&gt;0,INDEX($A$1:$AL$48,ROW(),BO$16),"")</f>
        <v/>
      </c>
      <c r="BP32" s="22" t="str" cm="1">
        <f t="array" aca="1" ref="BP32" ca="1">IF(INDEX($A$1:$AL$48,ROW(),BP$16)&gt;0,INDEX($A$1:$AL$48,ROW(),BP$16),"")</f>
        <v/>
      </c>
      <c r="BQ32" s="22" t="str" cm="1">
        <f t="array" aca="1" ref="BQ32" ca="1">IF(INDEX($A$1:$AL$48,ROW(),BQ$16)&gt;0,INDEX($A$1:$AL$48,ROW(),BQ$16),"")</f>
        <v/>
      </c>
      <c r="BR32" s="22" t="str" cm="1">
        <f t="array" aca="1" ref="BR32" ca="1">IF(INDEX($A$1:$AL$48,ROW(),BR$16)&gt;0,INDEX($A$1:$AL$48,ROW(),BR$16),"")</f>
        <v/>
      </c>
      <c r="BS32" s="22" t="str" cm="1">
        <f t="array" aca="1" ref="BS32" ca="1">IF(INDEX($A$1:$AL$48,ROW(),BS$16)&gt;0,INDEX($A$1:$AL$48,ROW(),BS$16),"")</f>
        <v/>
      </c>
      <c r="BT32" s="22" t="str" cm="1">
        <f t="array" aca="1" ref="BT32" ca="1">IF(INDEX($A$1:$AL$48,ROW(),BT$16)&gt;0,INDEX($A$1:$AL$48,ROW(),BT$16),"")</f>
        <v/>
      </c>
      <c r="BU32" s="22" t="str" cm="1">
        <f t="array" aca="1" ref="BU32" ca="1">IF(INDEX($A$1:$AL$48,ROW(),BU$16)&gt;0,INDEX($A$1:$AL$48,ROW(),BU$16),"")</f>
        <v/>
      </c>
      <c r="BV32" s="22" t="str" cm="1">
        <f t="array" aca="1" ref="BV32" ca="1">IF(INDEX($A$1:$AL$48,ROW(),BV$16)&gt;0,INDEX($A$1:$AL$48,ROW(),BV$16),"")</f>
        <v/>
      </c>
      <c r="BW32" s="22" t="str" cm="1">
        <f t="array" aca="1" ref="BW32" ca="1">IF(INDEX($A$1:$AL$48,ROW(),BW$16)&gt;0,INDEX($A$1:$AL$48,ROW(),BW$16),"")</f>
        <v/>
      </c>
      <c r="BX32" s="22" t="str" cm="1">
        <f t="array" aca="1" ref="BX32" ca="1">IF(INDEX($A$1:$AL$48,ROW(),BX$16)&gt;0,INDEX($A$1:$AL$48,ROW(),BX$16),"")</f>
        <v/>
      </c>
      <c r="BY32" s="22" t="str" cm="1">
        <f t="array" aca="1" ref="BY32" ca="1">IF(INDEX($A$1:$AL$48,ROW(),BY$16)&gt;0,INDEX($A$1:$AL$48,ROW(),BY$16),"")</f>
        <v/>
      </c>
      <c r="CA32" s="22" t="str" cm="1">
        <f t="array" aca="1" ref="CA32" ca="1">IF(INDEX($A$1:$AL$48,ROW(),CA$16)&lt;0,INDEX($A$1:$AL$48,ROW(),CA$16),"")</f>
        <v/>
      </c>
      <c r="CB32" s="22" t="str" cm="1">
        <f t="array" aca="1" ref="CB32" ca="1">IF(INDEX($A$1:$AL$48,ROW(),CB$16)&lt;0,INDEX($A$1:$AL$48,ROW(),CB$16),"")</f>
        <v/>
      </c>
      <c r="CC32" s="22" t="str" cm="1">
        <f t="array" aca="1" ref="CC32" ca="1">IF(INDEX($A$1:$AL$48,ROW(),CC$16)&lt;0,INDEX($A$1:$AL$48,ROW(),CC$16),"")</f>
        <v/>
      </c>
      <c r="CD32" s="22" t="str" cm="1">
        <f t="array" aca="1" ref="CD32" ca="1">IF(INDEX($A$1:$AL$48,ROW(),CD$16)&lt;0,INDEX($A$1:$AL$48,ROW(),CD$16),"")</f>
        <v/>
      </c>
      <c r="CE32" s="22" t="str" cm="1">
        <f t="array" aca="1" ref="CE32" ca="1">IF(INDEX($A$1:$AL$48,ROW(),CE$16)&lt;0,INDEX($A$1:$AL$48,ROW(),CE$16),"")</f>
        <v/>
      </c>
      <c r="CF32" s="22" t="str" cm="1">
        <f t="array" aca="1" ref="CF32" ca="1">IF(INDEX($A$1:$AL$48,ROW(),CF$16)&lt;0,INDEX($A$1:$AL$48,ROW(),CF$16),"")</f>
        <v/>
      </c>
      <c r="CG32" s="22" t="str" cm="1">
        <f t="array" aca="1" ref="CG32" ca="1">IF(INDEX($A$1:$AL$48,ROW(),CG$16)&lt;0,INDEX($A$1:$AL$48,ROW(),CG$16),"")</f>
        <v/>
      </c>
      <c r="CH32" s="22" t="str" cm="1">
        <f t="array" aca="1" ref="CH32" ca="1">IF(INDEX($A$1:$AL$48,ROW(),CH$16)&lt;0,INDEX($A$1:$AL$48,ROW(),CH$16),"")</f>
        <v/>
      </c>
      <c r="CI32" s="22" t="str" cm="1">
        <f t="array" aca="1" ref="CI32" ca="1">IF(INDEX($A$1:$AL$48,ROW(),CI$16)&lt;0,INDEX($A$1:$AL$48,ROW(),CI$16),"")</f>
        <v/>
      </c>
      <c r="CJ32" s="22" t="str" cm="1">
        <f t="array" aca="1" ref="CJ32" ca="1">IF(INDEX($A$1:$AL$48,ROW(),CJ$16)&lt;0,INDEX($A$1:$AL$48,ROW(),CJ$16),"")</f>
        <v/>
      </c>
      <c r="CK32" s="22" t="str" cm="1">
        <f t="array" aca="1" ref="CK32" ca="1">IF(INDEX($A$1:$AL$48,ROW(),CK$16)&lt;0,INDEX($A$1:$AL$48,ROW(),CK$16),"")</f>
        <v/>
      </c>
      <c r="CL32" s="22" t="str" cm="1">
        <f t="array" aca="1" ref="CL32" ca="1">IF(INDEX($A$1:$AL$48,ROW(),CL$16)&lt;0,INDEX($A$1:$AL$48,ROW(),CL$16),"")</f>
        <v/>
      </c>
    </row>
    <row r="33" spans="1:90" s="2" customFormat="1" ht="15.75" x14ac:dyDescent="0.4">
      <c r="A33" s="5">
        <v>16</v>
      </c>
      <c r="B33" s="17">
        <f t="shared" ca="1" si="17"/>
        <v>0</v>
      </c>
      <c r="C33" s="18"/>
      <c r="D33" s="26"/>
      <c r="E33" s="23" t="str">
        <f ca="1">IF(OR(MONTH(DATE($B$1,E$1,$A33))&lt;&gt;E$1,_xlfn.XLOOKUP(DATE($B$1,E$1,$A33),_syukujitsu[国民の祝日・休日月日],_syukujitsu[国民の祝日・休日名称],"XXX",0,1)&lt;&gt;"XXX",WEEKDAY(DATE($B$1,E$1,$A33),2)&gt;5,_xlfn.XLOOKUP(DATE($B$1,E$1,$A33),_休業日[休場日],_休業日[名称],"XXX",0,1)&lt;&gt;"XXX"),"",SUMIFS(_SBI[受渡金額/決済損益],_SBI[決済日],DATE(デイトレ集計2022!$B$1,デイトレ集計2022!E$1,デイトレ集計2022!$A33),_SBI[取引],"信用返済*"))</f>
        <v/>
      </c>
      <c r="F33" s="18"/>
      <c r="G33" s="26"/>
      <c r="H33" s="23">
        <f ca="1">IF(OR(MONTH(DATE($B$1,H$1,$A33))&lt;&gt;H$1,_xlfn.XLOOKUP(DATE($B$1,H$1,$A33),_syukujitsu[国民の祝日・休日月日],_syukujitsu[国民の祝日・休日名称],"XXX",0,1)&lt;&gt;"XXX",WEEKDAY(DATE($B$1,H$1,$A33),2)&gt;5,_xlfn.XLOOKUP(DATE($B$1,H$1,$A33),_休業日[休場日],_休業日[名称],"XXX",0,1)&lt;&gt;"XXX"),"",SUMIFS(_SBI[受渡金額/決済損益],_SBI[決済日],DATE(デイトレ集計2022!$B$1,デイトレ集計2022!H$1,デイトレ集計2022!$A33),_SBI[取引],"信用返済*"))</f>
        <v>0</v>
      </c>
      <c r="I33" s="18"/>
      <c r="J33" s="26"/>
      <c r="K33" s="23">
        <f ca="1">IF(OR(MONTH(DATE($B$1,K$1,$A33))&lt;&gt;K$1,_xlfn.XLOOKUP(DATE($B$1,K$1,$A33),_syukujitsu[国民の祝日・休日月日],_syukujitsu[国民の祝日・休日名称],"XXX",0,1)&lt;&gt;"XXX",WEEKDAY(DATE($B$1,K$1,$A33),2)&gt;5,_xlfn.XLOOKUP(DATE($B$1,K$1,$A33),_休業日[休場日],_休業日[名称],"XXX",0,1)&lt;&gt;"XXX"),"",SUMIFS(_SBI[受渡金額/決済損益],_SBI[決済日],DATE(デイトレ集計2022!$B$1,デイトレ集計2022!K$1,デイトレ集計2022!$A33),_SBI[取引],"信用返済*"))</f>
        <v>0</v>
      </c>
      <c r="L33" s="18"/>
      <c r="M33" s="26"/>
      <c r="N33" s="23" t="str">
        <f ca="1">IF(OR(MONTH(DATE($B$1,N$1,$A33))&lt;&gt;N$1,_xlfn.XLOOKUP(DATE($B$1,N$1,$A33),_syukujitsu[国民の祝日・休日月日],_syukujitsu[国民の祝日・休日名称],"XXX",0,1)&lt;&gt;"XXX",WEEKDAY(DATE($B$1,N$1,$A33),2)&gt;5,_xlfn.XLOOKUP(DATE($B$1,N$1,$A33),_休業日[休場日],_休業日[名称],"XXX",0,1)&lt;&gt;"XXX"),"",SUMIFS(_SBI[受渡金額/決済損益],_SBI[決済日],DATE(デイトレ集計2022!$B$1,デイトレ集計2022!N$1,デイトレ集計2022!$A33),_SBI[取引],"信用返済*"))</f>
        <v/>
      </c>
      <c r="O33" s="18"/>
      <c r="P33" s="26"/>
      <c r="Q33" s="23">
        <f ca="1">IF(OR(MONTH(DATE($B$1,Q$1,$A33))&lt;&gt;Q$1,_xlfn.XLOOKUP(DATE($B$1,Q$1,$A33),_syukujitsu[国民の祝日・休日月日],_syukujitsu[国民の祝日・休日名称],"XXX",0,1)&lt;&gt;"XXX",WEEKDAY(DATE($B$1,Q$1,$A33),2)&gt;5,_xlfn.XLOOKUP(DATE($B$1,Q$1,$A33),_休業日[休場日],_休業日[名称],"XXX",0,1)&lt;&gt;"XXX"),"",SUMIFS(_SBI[受渡金額/決済損益],_SBI[決済日],DATE(デイトレ集計2022!$B$1,デイトレ集計2022!Q$1,デイトレ集計2022!$A33),_SBI[取引],"信用返済*"))</f>
        <v>0</v>
      </c>
      <c r="R33" s="18"/>
      <c r="S33" s="26"/>
      <c r="T33" s="23">
        <f ca="1">IF(OR(MONTH(DATE($B$1,T$1,$A33))&lt;&gt;T$1,_xlfn.XLOOKUP(DATE($B$1,T$1,$A33),_syukujitsu[国民の祝日・休日月日],_syukujitsu[国民の祝日・休日名称],"XXX",0,1)&lt;&gt;"XXX",WEEKDAY(DATE($B$1,T$1,$A33),2)&gt;5,_xlfn.XLOOKUP(DATE($B$1,T$1,$A33),_休業日[休場日],_休業日[名称],"XXX",0,1)&lt;&gt;"XXX"),"",SUMIFS(_SBI[受渡金額/決済損益],_SBI[決済日],DATE(デイトレ集計2022!$B$1,デイトレ集計2022!T$1,デイトレ集計2022!$A33),_SBI[取引],"信用返済*"))</f>
        <v>0</v>
      </c>
      <c r="U33" s="18"/>
      <c r="V33" s="26"/>
      <c r="W33" s="23" t="str">
        <f ca="1">IF(OR(MONTH(DATE($B$1,W$1,$A33))&lt;&gt;W$1,_xlfn.XLOOKUP(DATE($B$1,W$1,$A33),_syukujitsu[国民の祝日・休日月日],_syukujitsu[国民の祝日・休日名称],"XXX",0,1)&lt;&gt;"XXX",WEEKDAY(DATE($B$1,W$1,$A33),2)&gt;5,_xlfn.XLOOKUP(DATE($B$1,W$1,$A33),_休業日[休場日],_休業日[名称],"XXX",0,1)&lt;&gt;"XXX"),"",SUMIFS(_SBI[受渡金額/決済損益],_SBI[決済日],DATE(デイトレ集計2022!$B$1,デイトレ集計2022!W$1,デイトレ集計2022!$A33),_SBI[取引],"信用返済*"))</f>
        <v/>
      </c>
      <c r="X33" s="18"/>
      <c r="Y33" s="26"/>
      <c r="Z33" s="23">
        <f ca="1">IF(OR(MONTH(DATE($B$1,Z$1,$A33))&lt;&gt;Z$1,_xlfn.XLOOKUP(DATE($B$1,Z$1,$A33),_syukujitsu[国民の祝日・休日月日],_syukujitsu[国民の祝日・休日名称],"XXX",0,1)&lt;&gt;"XXX",WEEKDAY(DATE($B$1,Z$1,$A33),2)&gt;5,_xlfn.XLOOKUP(DATE($B$1,Z$1,$A33),_休業日[休場日],_休業日[名称],"XXX",0,1)&lt;&gt;"XXX"),"",SUMIFS(_SBI[受渡金額/決済損益],_SBI[決済日],DATE(デイトレ集計2022!$B$1,デイトレ集計2022!Z$1,デイトレ集計2022!$A33),_SBI[取引],"信用返済*"))</f>
        <v>0</v>
      </c>
      <c r="AA33" s="18"/>
      <c r="AB33" s="26"/>
      <c r="AC33" s="23">
        <f ca="1">IF(OR(MONTH(DATE($B$1,AC$1,$A33))&lt;&gt;AC$1,_xlfn.XLOOKUP(DATE($B$1,AC$1,$A33),_syukujitsu[国民の祝日・休日月日],_syukujitsu[国民の祝日・休日名称],"XXX",0,1)&lt;&gt;"XXX",WEEKDAY(DATE($B$1,AC$1,$A33),2)&gt;5,_xlfn.XLOOKUP(DATE($B$1,AC$1,$A33),_休業日[休場日],_休業日[名称],"XXX",0,1)&lt;&gt;"XXX"),"",SUMIFS(_SBI[受渡金額/決済損益],_SBI[決済日],DATE(デイトレ集計2022!$B$1,デイトレ集計2022!AC$1,デイトレ集計2022!$A33),_SBI[取引],"信用返済*"))</f>
        <v>0</v>
      </c>
      <c r="AD33" s="18"/>
      <c r="AE33" s="26"/>
      <c r="AF33" s="23" t="str">
        <f ca="1">IF(OR(MONTH(DATE($B$1,AF$1,$A33))&lt;&gt;AF$1,_xlfn.XLOOKUP(DATE($B$1,AF$1,$A33),_syukujitsu[国民の祝日・休日月日],_syukujitsu[国民の祝日・休日名称],"XXX",0,1)&lt;&gt;"XXX",WEEKDAY(DATE($B$1,AF$1,$A33),2)&gt;5,_xlfn.XLOOKUP(DATE($B$1,AF$1,$A33),_休業日[休場日],_休業日[名称],"XXX",0,1)&lt;&gt;"XXX"),"",SUMIFS(_SBI[受渡金額/決済損益],_SBI[決済日],DATE(デイトレ集計2022!$B$1,デイトレ集計2022!AF$1,デイトレ集計2022!$A33),_SBI[取引],"信用返済*"))</f>
        <v/>
      </c>
      <c r="AG33" s="18"/>
      <c r="AH33" s="26"/>
      <c r="AI33" s="23">
        <f ca="1">IF(OR(MONTH(DATE($B$1,AI$1,$A33))&lt;&gt;AI$1,_xlfn.XLOOKUP(DATE($B$1,AI$1,$A33),_syukujitsu[国民の祝日・休日月日],_syukujitsu[国民の祝日・休日名称],"XXX",0,1)&lt;&gt;"XXX",WEEKDAY(DATE($B$1,AI$1,$A33),2)&gt;5,_xlfn.XLOOKUP(DATE($B$1,AI$1,$A33),_休業日[休場日],_休業日[名称],"XXX",0,1)&lt;&gt;"XXX"),"",SUMIFS(_SBI[受渡金額/決済損益],_SBI[決済日],DATE(デイトレ集計2022!$B$1,デイトレ集計2022!AI$1,デイトレ集計2022!$A33),_SBI[取引],"信用返済*"))</f>
        <v>0</v>
      </c>
      <c r="AJ33" s="18"/>
      <c r="AK33" s="26"/>
      <c r="AL33" s="26">
        <f ca="1">IF(OR(MONTH(DATE($B$1,AL$1,$A33))&lt;&gt;AL$1,_xlfn.XLOOKUP(DATE($B$1,AL$1,$A33),_syukujitsu[国民の祝日・休日月日],_syukujitsu[国民の祝日・休日名称],"XXX",0,1)&lt;&gt;"XXX",WEEKDAY(DATE($B$1,AL$1,$A33),2)&gt;5,_xlfn.XLOOKUP(DATE($B$1,AL$1,$A33),_休業日[休場日],_休業日[名称],"XXX",0,1)&lt;&gt;"XXX"),"",SUMIFS(_SBI[受渡金額/決済損益],_SBI[決済日],DATE(デイトレ集計2022!$B$1,デイトレ集計2022!AL$1,デイトレ集計2022!$A33),_SBI[取引],"信用返済*"))</f>
        <v>0</v>
      </c>
      <c r="AN33" s="22">
        <f t="shared" ca="1" si="20"/>
        <v>2400000</v>
      </c>
      <c r="AO33" s="22">
        <f t="shared" ca="1" si="21"/>
        <v>2400000</v>
      </c>
      <c r="AP33" s="22">
        <f t="shared" ca="1" si="22"/>
        <v>2400000</v>
      </c>
      <c r="AQ33" s="22">
        <f t="shared" ca="1" si="23"/>
        <v>2400000</v>
      </c>
      <c r="AR33" s="22">
        <f t="shared" ca="1" si="24"/>
        <v>2400000</v>
      </c>
      <c r="AS33" s="22">
        <f t="shared" ca="1" si="25"/>
        <v>2400000</v>
      </c>
      <c r="AT33" s="22">
        <f t="shared" ca="1" si="26"/>
        <v>2400000</v>
      </c>
      <c r="AU33" s="22">
        <f t="shared" ca="1" si="32"/>
        <v>2400000</v>
      </c>
      <c r="AV33" s="22">
        <f t="shared" ca="1" si="27"/>
        <v>2400000</v>
      </c>
      <c r="AW33" s="22">
        <f t="shared" ca="1" si="28"/>
        <v>2400000</v>
      </c>
      <c r="AX33" s="22">
        <f t="shared" ca="1" si="29"/>
        <v>2400000</v>
      </c>
      <c r="AY33" s="22">
        <f t="shared" ca="1" si="30"/>
        <v>2400000</v>
      </c>
      <c r="BA33" s="22">
        <f t="shared" ca="1" si="43"/>
        <v>2400000</v>
      </c>
      <c r="BB33" s="22">
        <f t="shared" ca="1" si="33"/>
        <v>0</v>
      </c>
      <c r="BC33" s="22">
        <f t="shared" ca="1" si="34"/>
        <v>0</v>
      </c>
      <c r="BD33" s="22">
        <f t="shared" ca="1" si="35"/>
        <v>0</v>
      </c>
      <c r="BE33" s="22">
        <f t="shared" ca="1" si="36"/>
        <v>0</v>
      </c>
      <c r="BF33" s="22">
        <f t="shared" ca="1" si="37"/>
        <v>0</v>
      </c>
      <c r="BG33" s="22">
        <f t="shared" ca="1" si="38"/>
        <v>0</v>
      </c>
      <c r="BH33" s="22">
        <f t="shared" ca="1" si="39"/>
        <v>0</v>
      </c>
      <c r="BI33" s="22">
        <f t="shared" ca="1" si="40"/>
        <v>0</v>
      </c>
      <c r="BJ33" s="22">
        <f t="shared" ca="1" si="41"/>
        <v>0</v>
      </c>
      <c r="BK33" s="22">
        <f t="shared" ca="1" si="42"/>
        <v>0</v>
      </c>
      <c r="BL33" s="22">
        <f t="shared" ca="1" si="31"/>
        <v>0</v>
      </c>
      <c r="BN33" s="22" t="str" cm="1">
        <f t="array" aca="1" ref="BN33" ca="1">IF(INDEX($A$1:$AL$48,ROW(),BN$16)&gt;0,INDEX($A$1:$AL$48,ROW(),BN$16),"")</f>
        <v/>
      </c>
      <c r="BO33" s="22" t="str" cm="1">
        <f t="array" aca="1" ref="BO33" ca="1">IF(INDEX($A$1:$AL$48,ROW(),BO$16)&gt;0,INDEX($A$1:$AL$48,ROW(),BO$16),"")</f>
        <v/>
      </c>
      <c r="BP33" s="22" t="str" cm="1">
        <f t="array" aca="1" ref="BP33" ca="1">IF(INDEX($A$1:$AL$48,ROW(),BP$16)&gt;0,INDEX($A$1:$AL$48,ROW(),BP$16),"")</f>
        <v/>
      </c>
      <c r="BQ33" s="22" t="str" cm="1">
        <f t="array" aca="1" ref="BQ33" ca="1">IF(INDEX($A$1:$AL$48,ROW(),BQ$16)&gt;0,INDEX($A$1:$AL$48,ROW(),BQ$16),"")</f>
        <v/>
      </c>
      <c r="BR33" s="22" t="str" cm="1">
        <f t="array" aca="1" ref="BR33" ca="1">IF(INDEX($A$1:$AL$48,ROW(),BR$16)&gt;0,INDEX($A$1:$AL$48,ROW(),BR$16),"")</f>
        <v/>
      </c>
      <c r="BS33" s="22" t="str" cm="1">
        <f t="array" aca="1" ref="BS33" ca="1">IF(INDEX($A$1:$AL$48,ROW(),BS$16)&gt;0,INDEX($A$1:$AL$48,ROW(),BS$16),"")</f>
        <v/>
      </c>
      <c r="BT33" s="22" t="str" cm="1">
        <f t="array" aca="1" ref="BT33" ca="1">IF(INDEX($A$1:$AL$48,ROW(),BT$16)&gt;0,INDEX($A$1:$AL$48,ROW(),BT$16),"")</f>
        <v/>
      </c>
      <c r="BU33" s="22" t="str" cm="1">
        <f t="array" aca="1" ref="BU33" ca="1">IF(INDEX($A$1:$AL$48,ROW(),BU$16)&gt;0,INDEX($A$1:$AL$48,ROW(),BU$16),"")</f>
        <v/>
      </c>
      <c r="BV33" s="22" t="str" cm="1">
        <f t="array" aca="1" ref="BV33" ca="1">IF(INDEX($A$1:$AL$48,ROW(),BV$16)&gt;0,INDEX($A$1:$AL$48,ROW(),BV$16),"")</f>
        <v/>
      </c>
      <c r="BW33" s="22" t="str" cm="1">
        <f t="array" aca="1" ref="BW33" ca="1">IF(INDEX($A$1:$AL$48,ROW(),BW$16)&gt;0,INDEX($A$1:$AL$48,ROW(),BW$16),"")</f>
        <v/>
      </c>
      <c r="BX33" s="22" t="str" cm="1">
        <f t="array" aca="1" ref="BX33" ca="1">IF(INDEX($A$1:$AL$48,ROW(),BX$16)&gt;0,INDEX($A$1:$AL$48,ROW(),BX$16),"")</f>
        <v/>
      </c>
      <c r="BY33" s="22" t="str" cm="1">
        <f t="array" aca="1" ref="BY33" ca="1">IF(INDEX($A$1:$AL$48,ROW(),BY$16)&gt;0,INDEX($A$1:$AL$48,ROW(),BY$16),"")</f>
        <v/>
      </c>
      <c r="CA33" s="22" t="str" cm="1">
        <f t="array" aca="1" ref="CA33" ca="1">IF(INDEX($A$1:$AL$48,ROW(),CA$16)&lt;0,INDEX($A$1:$AL$48,ROW(),CA$16),"")</f>
        <v/>
      </c>
      <c r="CB33" s="22" t="str" cm="1">
        <f t="array" aca="1" ref="CB33" ca="1">IF(INDEX($A$1:$AL$48,ROW(),CB$16)&lt;0,INDEX($A$1:$AL$48,ROW(),CB$16),"")</f>
        <v/>
      </c>
      <c r="CC33" s="22" t="str" cm="1">
        <f t="array" aca="1" ref="CC33" ca="1">IF(INDEX($A$1:$AL$48,ROW(),CC$16)&lt;0,INDEX($A$1:$AL$48,ROW(),CC$16),"")</f>
        <v/>
      </c>
      <c r="CD33" s="22" t="str" cm="1">
        <f t="array" aca="1" ref="CD33" ca="1">IF(INDEX($A$1:$AL$48,ROW(),CD$16)&lt;0,INDEX($A$1:$AL$48,ROW(),CD$16),"")</f>
        <v/>
      </c>
      <c r="CE33" s="22" t="str" cm="1">
        <f t="array" aca="1" ref="CE33" ca="1">IF(INDEX($A$1:$AL$48,ROW(),CE$16)&lt;0,INDEX($A$1:$AL$48,ROW(),CE$16),"")</f>
        <v/>
      </c>
      <c r="CF33" s="22" t="str" cm="1">
        <f t="array" aca="1" ref="CF33" ca="1">IF(INDEX($A$1:$AL$48,ROW(),CF$16)&lt;0,INDEX($A$1:$AL$48,ROW(),CF$16),"")</f>
        <v/>
      </c>
      <c r="CG33" s="22" t="str" cm="1">
        <f t="array" aca="1" ref="CG33" ca="1">IF(INDEX($A$1:$AL$48,ROW(),CG$16)&lt;0,INDEX($A$1:$AL$48,ROW(),CG$16),"")</f>
        <v/>
      </c>
      <c r="CH33" s="22" t="str" cm="1">
        <f t="array" aca="1" ref="CH33" ca="1">IF(INDEX($A$1:$AL$48,ROW(),CH$16)&lt;0,INDEX($A$1:$AL$48,ROW(),CH$16),"")</f>
        <v/>
      </c>
      <c r="CI33" s="22" t="str" cm="1">
        <f t="array" aca="1" ref="CI33" ca="1">IF(INDEX($A$1:$AL$48,ROW(),CI$16)&lt;0,INDEX($A$1:$AL$48,ROW(),CI$16),"")</f>
        <v/>
      </c>
      <c r="CJ33" s="22" t="str" cm="1">
        <f t="array" aca="1" ref="CJ33" ca="1">IF(INDEX($A$1:$AL$48,ROW(),CJ$16)&lt;0,INDEX($A$1:$AL$48,ROW(),CJ$16),"")</f>
        <v/>
      </c>
      <c r="CK33" s="22" t="str" cm="1">
        <f t="array" aca="1" ref="CK33" ca="1">IF(INDEX($A$1:$AL$48,ROW(),CK$16)&lt;0,INDEX($A$1:$AL$48,ROW(),CK$16),"")</f>
        <v/>
      </c>
      <c r="CL33" s="22" t="str" cm="1">
        <f t="array" aca="1" ref="CL33" ca="1">IF(INDEX($A$1:$AL$48,ROW(),CL$16)&lt;0,INDEX($A$1:$AL$48,ROW(),CL$16),"")</f>
        <v/>
      </c>
    </row>
    <row r="34" spans="1:90" s="2" customFormat="1" ht="15.75" x14ac:dyDescent="0.4">
      <c r="A34" s="5">
        <v>17</v>
      </c>
      <c r="B34" s="17">
        <f t="shared" ca="1" si="17"/>
        <v>0</v>
      </c>
      <c r="C34" s="18"/>
      <c r="D34" s="26"/>
      <c r="E34" s="23">
        <f ca="1">IF(OR(MONTH(DATE($B$1,E$1,$A34))&lt;&gt;E$1,_xlfn.XLOOKUP(DATE($B$1,E$1,$A34),_syukujitsu[国民の祝日・休日月日],_syukujitsu[国民の祝日・休日名称],"XXX",0,1)&lt;&gt;"XXX",WEEKDAY(DATE($B$1,E$1,$A34),2)&gt;5,_xlfn.XLOOKUP(DATE($B$1,E$1,$A34),_休業日[休場日],_休業日[名称],"XXX",0,1)&lt;&gt;"XXX"),"",SUMIFS(_SBI[受渡金額/決済損益],_SBI[決済日],DATE(デイトレ集計2022!$B$1,デイトレ集計2022!E$1,デイトレ集計2022!$A34),_SBI[取引],"信用返済*"))</f>
        <v>0</v>
      </c>
      <c r="F34" s="18"/>
      <c r="G34" s="26"/>
      <c r="H34" s="23">
        <f ca="1">IF(OR(MONTH(DATE($B$1,H$1,$A34))&lt;&gt;H$1,_xlfn.XLOOKUP(DATE($B$1,H$1,$A34),_syukujitsu[国民の祝日・休日月日],_syukujitsu[国民の祝日・休日名称],"XXX",0,1)&lt;&gt;"XXX",WEEKDAY(DATE($B$1,H$1,$A34),2)&gt;5,_xlfn.XLOOKUP(DATE($B$1,H$1,$A34),_休業日[休場日],_休業日[名称],"XXX",0,1)&lt;&gt;"XXX"),"",SUMIFS(_SBI[受渡金額/決済損益],_SBI[決済日],DATE(デイトレ集計2022!$B$1,デイトレ集計2022!H$1,デイトレ集計2022!$A34),_SBI[取引],"信用返済*"))</f>
        <v>0</v>
      </c>
      <c r="I34" s="18"/>
      <c r="J34" s="26"/>
      <c r="K34" s="23">
        <f ca="1">IF(OR(MONTH(DATE($B$1,K$1,$A34))&lt;&gt;K$1,_xlfn.XLOOKUP(DATE($B$1,K$1,$A34),_syukujitsu[国民の祝日・休日月日],_syukujitsu[国民の祝日・休日名称],"XXX",0,1)&lt;&gt;"XXX",WEEKDAY(DATE($B$1,K$1,$A34),2)&gt;5,_xlfn.XLOOKUP(DATE($B$1,K$1,$A34),_休業日[休場日],_休業日[名称],"XXX",0,1)&lt;&gt;"XXX"),"",SUMIFS(_SBI[受渡金額/決済損益],_SBI[決済日],DATE(デイトレ集計2022!$B$1,デイトレ集計2022!K$1,デイトレ集計2022!$A34),_SBI[取引],"信用返済*"))</f>
        <v>0</v>
      </c>
      <c r="L34" s="18"/>
      <c r="M34" s="26"/>
      <c r="N34" s="23" t="str">
        <f ca="1">IF(OR(MONTH(DATE($B$1,N$1,$A34))&lt;&gt;N$1,_xlfn.XLOOKUP(DATE($B$1,N$1,$A34),_syukujitsu[国民の祝日・休日月日],_syukujitsu[国民の祝日・休日名称],"XXX",0,1)&lt;&gt;"XXX",WEEKDAY(DATE($B$1,N$1,$A34),2)&gt;5,_xlfn.XLOOKUP(DATE($B$1,N$1,$A34),_休業日[休場日],_休業日[名称],"XXX",0,1)&lt;&gt;"XXX"),"",SUMIFS(_SBI[受渡金額/決済損益],_SBI[決済日],DATE(デイトレ集計2022!$B$1,デイトレ集計2022!N$1,デイトレ集計2022!$A34),_SBI[取引],"信用返済*"))</f>
        <v/>
      </c>
      <c r="O34" s="18"/>
      <c r="P34" s="26"/>
      <c r="Q34" s="23">
        <f ca="1">IF(OR(MONTH(DATE($B$1,Q$1,$A34))&lt;&gt;Q$1,_xlfn.XLOOKUP(DATE($B$1,Q$1,$A34),_syukujitsu[国民の祝日・休日月日],_syukujitsu[国民の祝日・休日名称],"XXX",0,1)&lt;&gt;"XXX",WEEKDAY(DATE($B$1,Q$1,$A34),2)&gt;5,_xlfn.XLOOKUP(DATE($B$1,Q$1,$A34),_休業日[休場日],_休業日[名称],"XXX",0,1)&lt;&gt;"XXX"),"",SUMIFS(_SBI[受渡金額/決済損益],_SBI[決済日],DATE(デイトレ集計2022!$B$1,デイトレ集計2022!Q$1,デイトレ集計2022!$A34),_SBI[取引],"信用返済*"))</f>
        <v>0</v>
      </c>
      <c r="R34" s="18"/>
      <c r="S34" s="26"/>
      <c r="T34" s="23">
        <f ca="1">IF(OR(MONTH(DATE($B$1,T$1,$A34))&lt;&gt;T$1,_xlfn.XLOOKUP(DATE($B$1,T$1,$A34),_syukujitsu[国民の祝日・休日月日],_syukujitsu[国民の祝日・休日名称],"XXX",0,1)&lt;&gt;"XXX",WEEKDAY(DATE($B$1,T$1,$A34),2)&gt;5,_xlfn.XLOOKUP(DATE($B$1,T$1,$A34),_休業日[休場日],_休業日[名称],"XXX",0,1)&lt;&gt;"XXX"),"",SUMIFS(_SBI[受渡金額/決済損益],_SBI[決済日],DATE(デイトレ集計2022!$B$1,デイトレ集計2022!T$1,デイトレ集計2022!$A34),_SBI[取引],"信用返済*"))</f>
        <v>0</v>
      </c>
      <c r="U34" s="18"/>
      <c r="V34" s="26"/>
      <c r="W34" s="23" t="str">
        <f ca="1">IF(OR(MONTH(DATE($B$1,W$1,$A34))&lt;&gt;W$1,_xlfn.XLOOKUP(DATE($B$1,W$1,$A34),_syukujitsu[国民の祝日・休日月日],_syukujitsu[国民の祝日・休日名称],"XXX",0,1)&lt;&gt;"XXX",WEEKDAY(DATE($B$1,W$1,$A34),2)&gt;5,_xlfn.XLOOKUP(DATE($B$1,W$1,$A34),_休業日[休場日],_休業日[名称],"XXX",0,1)&lt;&gt;"XXX"),"",SUMIFS(_SBI[受渡金額/決済損益],_SBI[決済日],DATE(デイトレ集計2022!$B$1,デイトレ集計2022!W$1,デイトレ集計2022!$A34),_SBI[取引],"信用返済*"))</f>
        <v/>
      </c>
      <c r="X34" s="18"/>
      <c r="Y34" s="26"/>
      <c r="Z34" s="23">
        <f ca="1">IF(OR(MONTH(DATE($B$1,Z$1,$A34))&lt;&gt;Z$1,_xlfn.XLOOKUP(DATE($B$1,Z$1,$A34),_syukujitsu[国民の祝日・休日月日],_syukujitsu[国民の祝日・休日名称],"XXX",0,1)&lt;&gt;"XXX",WEEKDAY(DATE($B$1,Z$1,$A34),2)&gt;5,_xlfn.XLOOKUP(DATE($B$1,Z$1,$A34),_休業日[休場日],_休業日[名称],"XXX",0,1)&lt;&gt;"XXX"),"",SUMIFS(_SBI[受渡金額/決済損益],_SBI[決済日],DATE(デイトレ集計2022!$B$1,デイトレ集計2022!Z$1,デイトレ集計2022!$A34),_SBI[取引],"信用返済*"))</f>
        <v>0</v>
      </c>
      <c r="AA34" s="18"/>
      <c r="AB34" s="26"/>
      <c r="AC34" s="23" t="str">
        <f ca="1">IF(OR(MONTH(DATE($B$1,AC$1,$A34))&lt;&gt;AC$1,_xlfn.XLOOKUP(DATE($B$1,AC$1,$A34),_syukujitsu[国民の祝日・休日月日],_syukujitsu[国民の祝日・休日名称],"XXX",0,1)&lt;&gt;"XXX",WEEKDAY(DATE($B$1,AC$1,$A34),2)&gt;5,_xlfn.XLOOKUP(DATE($B$1,AC$1,$A34),_休業日[休場日],_休業日[名称],"XXX",0,1)&lt;&gt;"XXX"),"",SUMIFS(_SBI[受渡金額/決済損益],_SBI[決済日],DATE(デイトレ集計2022!$B$1,デイトレ集計2022!AC$1,デイトレ集計2022!$A34),_SBI[取引],"信用返済*"))</f>
        <v/>
      </c>
      <c r="AD34" s="18"/>
      <c r="AE34" s="26"/>
      <c r="AF34" s="23">
        <f ca="1">IF(OR(MONTH(DATE($B$1,AF$1,$A34))&lt;&gt;AF$1,_xlfn.XLOOKUP(DATE($B$1,AF$1,$A34),_syukujitsu[国民の祝日・休日月日],_syukujitsu[国民の祝日・休日名称],"XXX",0,1)&lt;&gt;"XXX",WEEKDAY(DATE($B$1,AF$1,$A34),2)&gt;5,_xlfn.XLOOKUP(DATE($B$1,AF$1,$A34),_休業日[休場日],_休業日[名称],"XXX",0,1)&lt;&gt;"XXX"),"",SUMIFS(_SBI[受渡金額/決済損益],_SBI[決済日],DATE(デイトレ集計2022!$B$1,デイトレ集計2022!AF$1,デイトレ集計2022!$A34),_SBI[取引],"信用返済*"))</f>
        <v>0</v>
      </c>
      <c r="AG34" s="18"/>
      <c r="AH34" s="26"/>
      <c r="AI34" s="23">
        <f ca="1">IF(OR(MONTH(DATE($B$1,AI$1,$A34))&lt;&gt;AI$1,_xlfn.XLOOKUP(DATE($B$1,AI$1,$A34),_syukujitsu[国民の祝日・休日月日],_syukujitsu[国民の祝日・休日名称],"XXX",0,1)&lt;&gt;"XXX",WEEKDAY(DATE($B$1,AI$1,$A34),2)&gt;5,_xlfn.XLOOKUP(DATE($B$1,AI$1,$A34),_休業日[休場日],_休業日[名称],"XXX",0,1)&lt;&gt;"XXX"),"",SUMIFS(_SBI[受渡金額/決済損益],_SBI[決済日],DATE(デイトレ集計2022!$B$1,デイトレ集計2022!AI$1,デイトレ集計2022!$A34),_SBI[取引],"信用返済*"))</f>
        <v>0</v>
      </c>
      <c r="AJ34" s="18"/>
      <c r="AK34" s="26"/>
      <c r="AL34" s="26" t="str">
        <f ca="1">IF(OR(MONTH(DATE($B$1,AL$1,$A34))&lt;&gt;AL$1,_xlfn.XLOOKUP(DATE($B$1,AL$1,$A34),_syukujitsu[国民の祝日・休日月日],_syukujitsu[国民の祝日・休日名称],"XXX",0,1)&lt;&gt;"XXX",WEEKDAY(DATE($B$1,AL$1,$A34),2)&gt;5,_xlfn.XLOOKUP(DATE($B$1,AL$1,$A34),_休業日[休場日],_休業日[名称],"XXX",0,1)&lt;&gt;"XXX"),"",SUMIFS(_SBI[受渡金額/決済損益],_SBI[決済日],DATE(デイトレ集計2022!$B$1,デイトレ集計2022!AL$1,デイトレ集計2022!$A34),_SBI[取引],"信用返済*"))</f>
        <v/>
      </c>
      <c r="AN34" s="22">
        <f t="shared" ca="1" si="20"/>
        <v>2400000</v>
      </c>
      <c r="AO34" s="22">
        <f t="shared" ca="1" si="21"/>
        <v>2400000</v>
      </c>
      <c r="AP34" s="22">
        <f t="shared" ca="1" si="22"/>
        <v>2400000</v>
      </c>
      <c r="AQ34" s="22">
        <f t="shared" ca="1" si="23"/>
        <v>2400000</v>
      </c>
      <c r="AR34" s="22">
        <f t="shared" ca="1" si="24"/>
        <v>2400000</v>
      </c>
      <c r="AS34" s="22">
        <f t="shared" ca="1" si="25"/>
        <v>2400000</v>
      </c>
      <c r="AT34" s="22">
        <f t="shared" ca="1" si="26"/>
        <v>2400000</v>
      </c>
      <c r="AU34" s="22">
        <f t="shared" ca="1" si="32"/>
        <v>2400000</v>
      </c>
      <c r="AV34" s="22">
        <f t="shared" ca="1" si="27"/>
        <v>2400000</v>
      </c>
      <c r="AW34" s="22">
        <f t="shared" ca="1" si="28"/>
        <v>2400000</v>
      </c>
      <c r="AX34" s="22">
        <f t="shared" ca="1" si="29"/>
        <v>2400000</v>
      </c>
      <c r="AY34" s="22">
        <f t="shared" ca="1" si="30"/>
        <v>2400000</v>
      </c>
      <c r="BA34" s="22">
        <f t="shared" ca="1" si="43"/>
        <v>2400000</v>
      </c>
      <c r="BB34" s="22">
        <f t="shared" ca="1" si="33"/>
        <v>0</v>
      </c>
      <c r="BC34" s="22">
        <f t="shared" ca="1" si="34"/>
        <v>0</v>
      </c>
      <c r="BD34" s="22">
        <f t="shared" ca="1" si="35"/>
        <v>0</v>
      </c>
      <c r="BE34" s="22">
        <f t="shared" ca="1" si="36"/>
        <v>0</v>
      </c>
      <c r="BF34" s="22">
        <f t="shared" ca="1" si="37"/>
        <v>0</v>
      </c>
      <c r="BG34" s="22">
        <f t="shared" ca="1" si="38"/>
        <v>0</v>
      </c>
      <c r="BH34" s="22">
        <f t="shared" ca="1" si="39"/>
        <v>0</v>
      </c>
      <c r="BI34" s="22">
        <f t="shared" ca="1" si="40"/>
        <v>0</v>
      </c>
      <c r="BJ34" s="22">
        <f t="shared" ca="1" si="41"/>
        <v>0</v>
      </c>
      <c r="BK34" s="22">
        <f t="shared" ca="1" si="42"/>
        <v>0</v>
      </c>
      <c r="BL34" s="22">
        <f t="shared" ca="1" si="31"/>
        <v>0</v>
      </c>
      <c r="BN34" s="22" t="str" cm="1">
        <f t="array" aca="1" ref="BN34" ca="1">IF(INDEX($A$1:$AL$48,ROW(),BN$16)&gt;0,INDEX($A$1:$AL$48,ROW(),BN$16),"")</f>
        <v/>
      </c>
      <c r="BO34" s="22" t="str" cm="1">
        <f t="array" aca="1" ref="BO34" ca="1">IF(INDEX($A$1:$AL$48,ROW(),BO$16)&gt;0,INDEX($A$1:$AL$48,ROW(),BO$16),"")</f>
        <v/>
      </c>
      <c r="BP34" s="22" t="str" cm="1">
        <f t="array" aca="1" ref="BP34" ca="1">IF(INDEX($A$1:$AL$48,ROW(),BP$16)&gt;0,INDEX($A$1:$AL$48,ROW(),BP$16),"")</f>
        <v/>
      </c>
      <c r="BQ34" s="22" t="str" cm="1">
        <f t="array" aca="1" ref="BQ34" ca="1">IF(INDEX($A$1:$AL$48,ROW(),BQ$16)&gt;0,INDEX($A$1:$AL$48,ROW(),BQ$16),"")</f>
        <v/>
      </c>
      <c r="BR34" s="22" t="str" cm="1">
        <f t="array" aca="1" ref="BR34" ca="1">IF(INDEX($A$1:$AL$48,ROW(),BR$16)&gt;0,INDEX($A$1:$AL$48,ROW(),BR$16),"")</f>
        <v/>
      </c>
      <c r="BS34" s="22" t="str" cm="1">
        <f t="array" aca="1" ref="BS34" ca="1">IF(INDEX($A$1:$AL$48,ROW(),BS$16)&gt;0,INDEX($A$1:$AL$48,ROW(),BS$16),"")</f>
        <v/>
      </c>
      <c r="BT34" s="22" t="str" cm="1">
        <f t="array" aca="1" ref="BT34" ca="1">IF(INDEX($A$1:$AL$48,ROW(),BT$16)&gt;0,INDEX($A$1:$AL$48,ROW(),BT$16),"")</f>
        <v/>
      </c>
      <c r="BU34" s="22" t="str" cm="1">
        <f t="array" aca="1" ref="BU34" ca="1">IF(INDEX($A$1:$AL$48,ROW(),BU$16)&gt;0,INDEX($A$1:$AL$48,ROW(),BU$16),"")</f>
        <v/>
      </c>
      <c r="BV34" s="22" t="str" cm="1">
        <f t="array" aca="1" ref="BV34" ca="1">IF(INDEX($A$1:$AL$48,ROW(),BV$16)&gt;0,INDEX($A$1:$AL$48,ROW(),BV$16),"")</f>
        <v/>
      </c>
      <c r="BW34" s="22" t="str" cm="1">
        <f t="array" aca="1" ref="BW34" ca="1">IF(INDEX($A$1:$AL$48,ROW(),BW$16)&gt;0,INDEX($A$1:$AL$48,ROW(),BW$16),"")</f>
        <v/>
      </c>
      <c r="BX34" s="22" t="str" cm="1">
        <f t="array" aca="1" ref="BX34" ca="1">IF(INDEX($A$1:$AL$48,ROW(),BX$16)&gt;0,INDEX($A$1:$AL$48,ROW(),BX$16),"")</f>
        <v/>
      </c>
      <c r="BY34" s="22" t="str" cm="1">
        <f t="array" aca="1" ref="BY34" ca="1">IF(INDEX($A$1:$AL$48,ROW(),BY$16)&gt;0,INDEX($A$1:$AL$48,ROW(),BY$16),"")</f>
        <v/>
      </c>
      <c r="CA34" s="22" t="str" cm="1">
        <f t="array" aca="1" ref="CA34" ca="1">IF(INDEX($A$1:$AL$48,ROW(),CA$16)&lt;0,INDEX($A$1:$AL$48,ROW(),CA$16),"")</f>
        <v/>
      </c>
      <c r="CB34" s="22" t="str" cm="1">
        <f t="array" aca="1" ref="CB34" ca="1">IF(INDEX($A$1:$AL$48,ROW(),CB$16)&lt;0,INDEX($A$1:$AL$48,ROW(),CB$16),"")</f>
        <v/>
      </c>
      <c r="CC34" s="22" t="str" cm="1">
        <f t="array" aca="1" ref="CC34" ca="1">IF(INDEX($A$1:$AL$48,ROW(),CC$16)&lt;0,INDEX($A$1:$AL$48,ROW(),CC$16),"")</f>
        <v/>
      </c>
      <c r="CD34" s="22" t="str" cm="1">
        <f t="array" aca="1" ref="CD34" ca="1">IF(INDEX($A$1:$AL$48,ROW(),CD$16)&lt;0,INDEX($A$1:$AL$48,ROW(),CD$16),"")</f>
        <v/>
      </c>
      <c r="CE34" s="22" t="str" cm="1">
        <f t="array" aca="1" ref="CE34" ca="1">IF(INDEX($A$1:$AL$48,ROW(),CE$16)&lt;0,INDEX($A$1:$AL$48,ROW(),CE$16),"")</f>
        <v/>
      </c>
      <c r="CF34" s="22" t="str" cm="1">
        <f t="array" aca="1" ref="CF34" ca="1">IF(INDEX($A$1:$AL$48,ROW(),CF$16)&lt;0,INDEX($A$1:$AL$48,ROW(),CF$16),"")</f>
        <v/>
      </c>
      <c r="CG34" s="22" t="str" cm="1">
        <f t="array" aca="1" ref="CG34" ca="1">IF(INDEX($A$1:$AL$48,ROW(),CG$16)&lt;0,INDEX($A$1:$AL$48,ROW(),CG$16),"")</f>
        <v/>
      </c>
      <c r="CH34" s="22" t="str" cm="1">
        <f t="array" aca="1" ref="CH34" ca="1">IF(INDEX($A$1:$AL$48,ROW(),CH$16)&lt;0,INDEX($A$1:$AL$48,ROW(),CH$16),"")</f>
        <v/>
      </c>
      <c r="CI34" s="22" t="str" cm="1">
        <f t="array" aca="1" ref="CI34" ca="1">IF(INDEX($A$1:$AL$48,ROW(),CI$16)&lt;0,INDEX($A$1:$AL$48,ROW(),CI$16),"")</f>
        <v/>
      </c>
      <c r="CJ34" s="22" t="str" cm="1">
        <f t="array" aca="1" ref="CJ34" ca="1">IF(INDEX($A$1:$AL$48,ROW(),CJ$16)&lt;0,INDEX($A$1:$AL$48,ROW(),CJ$16),"")</f>
        <v/>
      </c>
      <c r="CK34" s="22" t="str" cm="1">
        <f t="array" aca="1" ref="CK34" ca="1">IF(INDEX($A$1:$AL$48,ROW(),CK$16)&lt;0,INDEX($A$1:$AL$48,ROW(),CK$16),"")</f>
        <v/>
      </c>
      <c r="CL34" s="22" t="str" cm="1">
        <f t="array" aca="1" ref="CL34" ca="1">IF(INDEX($A$1:$AL$48,ROW(),CL$16)&lt;0,INDEX($A$1:$AL$48,ROW(),CL$16),"")</f>
        <v/>
      </c>
    </row>
    <row r="35" spans="1:90" s="2" customFormat="1" ht="15.75" x14ac:dyDescent="0.4">
      <c r="A35" s="5">
        <v>18</v>
      </c>
      <c r="B35" s="17">
        <f t="shared" ca="1" si="17"/>
        <v>0</v>
      </c>
      <c r="C35" s="18"/>
      <c r="D35" s="26"/>
      <c r="E35" s="23">
        <f ca="1">IF(OR(MONTH(DATE($B$1,E$1,$A35))&lt;&gt;E$1,_xlfn.XLOOKUP(DATE($B$1,E$1,$A35),_syukujitsu[国民の祝日・休日月日],_syukujitsu[国民の祝日・休日名称],"XXX",0,1)&lt;&gt;"XXX",WEEKDAY(DATE($B$1,E$1,$A35),2)&gt;5,_xlfn.XLOOKUP(DATE($B$1,E$1,$A35),_休業日[休場日],_休業日[名称],"XXX",0,1)&lt;&gt;"XXX"),"",SUMIFS(_SBI[受渡金額/決済損益],_SBI[決済日],DATE(デイトレ集計2022!$B$1,デイトレ集計2022!E$1,デイトレ集計2022!$A35),_SBI[取引],"信用返済*"))</f>
        <v>0</v>
      </c>
      <c r="F35" s="18"/>
      <c r="G35" s="26"/>
      <c r="H35" s="23">
        <f ca="1">IF(OR(MONTH(DATE($B$1,H$1,$A35))&lt;&gt;H$1,_xlfn.XLOOKUP(DATE($B$1,H$1,$A35),_syukujitsu[国民の祝日・休日月日],_syukujitsu[国民の祝日・休日名称],"XXX",0,1)&lt;&gt;"XXX",WEEKDAY(DATE($B$1,H$1,$A35),2)&gt;5,_xlfn.XLOOKUP(DATE($B$1,H$1,$A35),_休業日[休場日],_休業日[名称],"XXX",0,1)&lt;&gt;"XXX"),"",SUMIFS(_SBI[受渡金額/決済損益],_SBI[決済日],DATE(デイトレ集計2022!$B$1,デイトレ集計2022!H$1,デイトレ集計2022!$A35),_SBI[取引],"信用返済*"))</f>
        <v>0</v>
      </c>
      <c r="I35" s="18"/>
      <c r="J35" s="26"/>
      <c r="K35" s="23">
        <f ca="1">IF(OR(MONTH(DATE($B$1,K$1,$A35))&lt;&gt;K$1,_xlfn.XLOOKUP(DATE($B$1,K$1,$A35),_syukujitsu[国民の祝日・休日月日],_syukujitsu[国民の祝日・休日名称],"XXX",0,1)&lt;&gt;"XXX",WEEKDAY(DATE($B$1,K$1,$A35),2)&gt;5,_xlfn.XLOOKUP(DATE($B$1,K$1,$A35),_休業日[休場日],_休業日[名称],"XXX",0,1)&lt;&gt;"XXX"),"",SUMIFS(_SBI[受渡金額/決済損益],_SBI[決済日],DATE(デイトレ集計2022!$B$1,デイトレ集計2022!K$1,デイトレ集計2022!$A35),_SBI[取引],"信用返済*"))</f>
        <v>0</v>
      </c>
      <c r="L35" s="18"/>
      <c r="M35" s="26"/>
      <c r="N35" s="23">
        <f ca="1">IF(OR(MONTH(DATE($B$1,N$1,$A35))&lt;&gt;N$1,_xlfn.XLOOKUP(DATE($B$1,N$1,$A35),_syukujitsu[国民の祝日・休日月日],_syukujitsu[国民の祝日・休日名称],"XXX",0,1)&lt;&gt;"XXX",WEEKDAY(DATE($B$1,N$1,$A35),2)&gt;5,_xlfn.XLOOKUP(DATE($B$1,N$1,$A35),_休業日[休場日],_休業日[名称],"XXX",0,1)&lt;&gt;"XXX"),"",SUMIFS(_SBI[受渡金額/決済損益],_SBI[決済日],DATE(デイトレ集計2022!$B$1,デイトレ集計2022!N$1,デイトレ集計2022!$A35),_SBI[取引],"信用返済*"))</f>
        <v>0</v>
      </c>
      <c r="O35" s="18"/>
      <c r="P35" s="26"/>
      <c r="Q35" s="23">
        <f ca="1">IF(OR(MONTH(DATE($B$1,Q$1,$A35))&lt;&gt;Q$1,_xlfn.XLOOKUP(DATE($B$1,Q$1,$A35),_syukujitsu[国民の祝日・休日月日],_syukujitsu[国民の祝日・休日名称],"XXX",0,1)&lt;&gt;"XXX",WEEKDAY(DATE($B$1,Q$1,$A35),2)&gt;5,_xlfn.XLOOKUP(DATE($B$1,Q$1,$A35),_休業日[休場日],_休業日[名称],"XXX",0,1)&lt;&gt;"XXX"),"",SUMIFS(_SBI[受渡金額/決済損益],_SBI[決済日],DATE(デイトレ集計2022!$B$1,デイトレ集計2022!Q$1,デイトレ集計2022!$A35),_SBI[取引],"信用返済*"))</f>
        <v>0</v>
      </c>
      <c r="R35" s="18"/>
      <c r="S35" s="26"/>
      <c r="T35" s="23" t="str">
        <f ca="1">IF(OR(MONTH(DATE($B$1,T$1,$A35))&lt;&gt;T$1,_xlfn.XLOOKUP(DATE($B$1,T$1,$A35),_syukujitsu[国民の祝日・休日月日],_syukujitsu[国民の祝日・休日名称],"XXX",0,1)&lt;&gt;"XXX",WEEKDAY(DATE($B$1,T$1,$A35),2)&gt;5,_xlfn.XLOOKUP(DATE($B$1,T$1,$A35),_休業日[休場日],_休業日[名称],"XXX",0,1)&lt;&gt;"XXX"),"",SUMIFS(_SBI[受渡金額/決済損益],_SBI[決済日],DATE(デイトレ集計2022!$B$1,デイトレ集計2022!T$1,デイトレ集計2022!$A35),_SBI[取引],"信用返済*"))</f>
        <v/>
      </c>
      <c r="U35" s="18"/>
      <c r="V35" s="26"/>
      <c r="W35" s="23" t="str">
        <f ca="1">IF(OR(MONTH(DATE($B$1,W$1,$A35))&lt;&gt;W$1,_xlfn.XLOOKUP(DATE($B$1,W$1,$A35),_syukujitsu[国民の祝日・休日月日],_syukujitsu[国民の祝日・休日名称],"XXX",0,1)&lt;&gt;"XXX",WEEKDAY(DATE($B$1,W$1,$A35),2)&gt;5,_xlfn.XLOOKUP(DATE($B$1,W$1,$A35),_休業日[休場日],_休業日[名称],"XXX",0,1)&lt;&gt;"XXX"),"",SUMIFS(_SBI[受渡金額/決済損益],_SBI[決済日],DATE(デイトレ集計2022!$B$1,デイトレ集計2022!W$1,デイトレ集計2022!$A35),_SBI[取引],"信用返済*"))</f>
        <v/>
      </c>
      <c r="X35" s="18"/>
      <c r="Y35" s="26"/>
      <c r="Z35" s="23">
        <f ca="1">IF(OR(MONTH(DATE($B$1,Z$1,$A35))&lt;&gt;Z$1,_xlfn.XLOOKUP(DATE($B$1,Z$1,$A35),_syukujitsu[国民の祝日・休日月日],_syukujitsu[国民の祝日・休日名称],"XXX",0,1)&lt;&gt;"XXX",WEEKDAY(DATE($B$1,Z$1,$A35),2)&gt;5,_xlfn.XLOOKUP(DATE($B$1,Z$1,$A35),_休業日[休場日],_休業日[名称],"XXX",0,1)&lt;&gt;"XXX"),"",SUMIFS(_SBI[受渡金額/決済損益],_SBI[決済日],DATE(デイトレ集計2022!$B$1,デイトレ集計2022!Z$1,デイトレ集計2022!$A35),_SBI[取引],"信用返済*"))</f>
        <v>0</v>
      </c>
      <c r="AA35" s="18"/>
      <c r="AB35" s="26"/>
      <c r="AC35" s="23" t="str">
        <f ca="1">IF(OR(MONTH(DATE($B$1,AC$1,$A35))&lt;&gt;AC$1,_xlfn.XLOOKUP(DATE($B$1,AC$1,$A35),_syukujitsu[国民の祝日・休日月日],_syukujitsu[国民の祝日・休日名称],"XXX",0,1)&lt;&gt;"XXX",WEEKDAY(DATE($B$1,AC$1,$A35),2)&gt;5,_xlfn.XLOOKUP(DATE($B$1,AC$1,$A35),_休業日[休場日],_休業日[名称],"XXX",0,1)&lt;&gt;"XXX"),"",SUMIFS(_SBI[受渡金額/決済損益],_SBI[決済日],DATE(デイトレ集計2022!$B$1,デイトレ集計2022!AC$1,デイトレ集計2022!$A35),_SBI[取引],"信用返済*"))</f>
        <v/>
      </c>
      <c r="AD35" s="18"/>
      <c r="AE35" s="26"/>
      <c r="AF35" s="23">
        <f ca="1">IF(OR(MONTH(DATE($B$1,AF$1,$A35))&lt;&gt;AF$1,_xlfn.XLOOKUP(DATE($B$1,AF$1,$A35),_syukujitsu[国民の祝日・休日月日],_syukujitsu[国民の祝日・休日名称],"XXX",0,1)&lt;&gt;"XXX",WEEKDAY(DATE($B$1,AF$1,$A35),2)&gt;5,_xlfn.XLOOKUP(DATE($B$1,AF$1,$A35),_休業日[休場日],_休業日[名称],"XXX",0,1)&lt;&gt;"XXX"),"",SUMIFS(_SBI[受渡金額/決済損益],_SBI[決済日],DATE(デイトレ集計2022!$B$1,デイトレ集計2022!AF$1,デイトレ集計2022!$A35),_SBI[取引],"信用返済*"))</f>
        <v>0</v>
      </c>
      <c r="AG35" s="18"/>
      <c r="AH35" s="26"/>
      <c r="AI35" s="23">
        <f ca="1">IF(OR(MONTH(DATE($B$1,AI$1,$A35))&lt;&gt;AI$1,_xlfn.XLOOKUP(DATE($B$1,AI$1,$A35),_syukujitsu[国民の祝日・休日月日],_syukujitsu[国民の祝日・休日名称],"XXX",0,1)&lt;&gt;"XXX",WEEKDAY(DATE($B$1,AI$1,$A35),2)&gt;5,_xlfn.XLOOKUP(DATE($B$1,AI$1,$A35),_休業日[休場日],_休業日[名称],"XXX",0,1)&lt;&gt;"XXX"),"",SUMIFS(_SBI[受渡金額/決済損益],_SBI[決済日],DATE(デイトレ集計2022!$B$1,デイトレ集計2022!AI$1,デイトレ集計2022!$A35),_SBI[取引],"信用返済*"))</f>
        <v>0</v>
      </c>
      <c r="AJ35" s="18"/>
      <c r="AK35" s="26"/>
      <c r="AL35" s="26" t="str">
        <f ca="1">IF(OR(MONTH(DATE($B$1,AL$1,$A35))&lt;&gt;AL$1,_xlfn.XLOOKUP(DATE($B$1,AL$1,$A35),_syukujitsu[国民の祝日・休日月日],_syukujitsu[国民の祝日・休日名称],"XXX",0,1)&lt;&gt;"XXX",WEEKDAY(DATE($B$1,AL$1,$A35),2)&gt;5,_xlfn.XLOOKUP(DATE($B$1,AL$1,$A35),_休業日[休場日],_休業日[名称],"XXX",0,1)&lt;&gt;"XXX"),"",SUMIFS(_SBI[受渡金額/決済損益],_SBI[決済日],DATE(デイトレ集計2022!$B$1,デイトレ集計2022!AL$1,デイトレ集計2022!$A35),_SBI[取引],"信用返済*"))</f>
        <v/>
      </c>
      <c r="AN35" s="22">
        <f t="shared" ca="1" si="20"/>
        <v>2400000</v>
      </c>
      <c r="AO35" s="22">
        <f t="shared" ca="1" si="21"/>
        <v>2400000</v>
      </c>
      <c r="AP35" s="22">
        <f t="shared" ca="1" si="22"/>
        <v>2400000</v>
      </c>
      <c r="AQ35" s="22">
        <f t="shared" ca="1" si="23"/>
        <v>2400000</v>
      </c>
      <c r="AR35" s="22">
        <f t="shared" ca="1" si="24"/>
        <v>2400000</v>
      </c>
      <c r="AS35" s="22">
        <f t="shared" ca="1" si="25"/>
        <v>2400000</v>
      </c>
      <c r="AT35" s="22">
        <f t="shared" ca="1" si="26"/>
        <v>2400000</v>
      </c>
      <c r="AU35" s="22">
        <f t="shared" ca="1" si="32"/>
        <v>2400000</v>
      </c>
      <c r="AV35" s="22">
        <f t="shared" ca="1" si="27"/>
        <v>2400000</v>
      </c>
      <c r="AW35" s="22">
        <f t="shared" ca="1" si="28"/>
        <v>2400000</v>
      </c>
      <c r="AX35" s="22">
        <f t="shared" ca="1" si="29"/>
        <v>2400000</v>
      </c>
      <c r="AY35" s="22">
        <f t="shared" ca="1" si="30"/>
        <v>2400000</v>
      </c>
      <c r="BA35" s="22">
        <f t="shared" ca="1" si="43"/>
        <v>2400000</v>
      </c>
      <c r="BB35" s="22">
        <f t="shared" ca="1" si="33"/>
        <v>0</v>
      </c>
      <c r="BC35" s="22">
        <f t="shared" ca="1" si="34"/>
        <v>0</v>
      </c>
      <c r="BD35" s="22">
        <f t="shared" ca="1" si="35"/>
        <v>0</v>
      </c>
      <c r="BE35" s="22">
        <f t="shared" ca="1" si="36"/>
        <v>0</v>
      </c>
      <c r="BF35" s="22">
        <f t="shared" ca="1" si="37"/>
        <v>0</v>
      </c>
      <c r="BG35" s="22">
        <f t="shared" ca="1" si="38"/>
        <v>0</v>
      </c>
      <c r="BH35" s="22">
        <f t="shared" ca="1" si="39"/>
        <v>0</v>
      </c>
      <c r="BI35" s="22">
        <f t="shared" ca="1" si="40"/>
        <v>0</v>
      </c>
      <c r="BJ35" s="22">
        <f t="shared" ca="1" si="41"/>
        <v>0</v>
      </c>
      <c r="BK35" s="22">
        <f t="shared" ca="1" si="42"/>
        <v>0</v>
      </c>
      <c r="BL35" s="22">
        <f t="shared" ca="1" si="31"/>
        <v>0</v>
      </c>
      <c r="BN35" s="22" t="str" cm="1">
        <f t="array" aca="1" ref="BN35" ca="1">IF(INDEX($A$1:$AL$48,ROW(),BN$16)&gt;0,INDEX($A$1:$AL$48,ROW(),BN$16),"")</f>
        <v/>
      </c>
      <c r="BO35" s="22" t="str" cm="1">
        <f t="array" aca="1" ref="BO35" ca="1">IF(INDEX($A$1:$AL$48,ROW(),BO$16)&gt;0,INDEX($A$1:$AL$48,ROW(),BO$16),"")</f>
        <v/>
      </c>
      <c r="BP35" s="22" t="str" cm="1">
        <f t="array" aca="1" ref="BP35" ca="1">IF(INDEX($A$1:$AL$48,ROW(),BP$16)&gt;0,INDEX($A$1:$AL$48,ROW(),BP$16),"")</f>
        <v/>
      </c>
      <c r="BQ35" s="22" t="str" cm="1">
        <f t="array" aca="1" ref="BQ35" ca="1">IF(INDEX($A$1:$AL$48,ROW(),BQ$16)&gt;0,INDEX($A$1:$AL$48,ROW(),BQ$16),"")</f>
        <v/>
      </c>
      <c r="BR35" s="22" t="str" cm="1">
        <f t="array" aca="1" ref="BR35" ca="1">IF(INDEX($A$1:$AL$48,ROW(),BR$16)&gt;0,INDEX($A$1:$AL$48,ROW(),BR$16),"")</f>
        <v/>
      </c>
      <c r="BS35" s="22" t="str" cm="1">
        <f t="array" aca="1" ref="BS35" ca="1">IF(INDEX($A$1:$AL$48,ROW(),BS$16)&gt;0,INDEX($A$1:$AL$48,ROW(),BS$16),"")</f>
        <v/>
      </c>
      <c r="BT35" s="22" t="str" cm="1">
        <f t="array" aca="1" ref="BT35" ca="1">IF(INDEX($A$1:$AL$48,ROW(),BT$16)&gt;0,INDEX($A$1:$AL$48,ROW(),BT$16),"")</f>
        <v/>
      </c>
      <c r="BU35" s="22" t="str" cm="1">
        <f t="array" aca="1" ref="BU35" ca="1">IF(INDEX($A$1:$AL$48,ROW(),BU$16)&gt;0,INDEX($A$1:$AL$48,ROW(),BU$16),"")</f>
        <v/>
      </c>
      <c r="BV35" s="22" t="str" cm="1">
        <f t="array" aca="1" ref="BV35" ca="1">IF(INDEX($A$1:$AL$48,ROW(),BV$16)&gt;0,INDEX($A$1:$AL$48,ROW(),BV$16),"")</f>
        <v/>
      </c>
      <c r="BW35" s="22" t="str" cm="1">
        <f t="array" aca="1" ref="BW35" ca="1">IF(INDEX($A$1:$AL$48,ROW(),BW$16)&gt;0,INDEX($A$1:$AL$48,ROW(),BW$16),"")</f>
        <v/>
      </c>
      <c r="BX35" s="22" t="str" cm="1">
        <f t="array" aca="1" ref="BX35" ca="1">IF(INDEX($A$1:$AL$48,ROW(),BX$16)&gt;0,INDEX($A$1:$AL$48,ROW(),BX$16),"")</f>
        <v/>
      </c>
      <c r="BY35" s="22" t="str" cm="1">
        <f t="array" aca="1" ref="BY35" ca="1">IF(INDEX($A$1:$AL$48,ROW(),BY$16)&gt;0,INDEX($A$1:$AL$48,ROW(),BY$16),"")</f>
        <v/>
      </c>
      <c r="CA35" s="22" t="str" cm="1">
        <f t="array" aca="1" ref="CA35" ca="1">IF(INDEX($A$1:$AL$48,ROW(),CA$16)&lt;0,INDEX($A$1:$AL$48,ROW(),CA$16),"")</f>
        <v/>
      </c>
      <c r="CB35" s="22" t="str" cm="1">
        <f t="array" aca="1" ref="CB35" ca="1">IF(INDEX($A$1:$AL$48,ROW(),CB$16)&lt;0,INDEX($A$1:$AL$48,ROW(),CB$16),"")</f>
        <v/>
      </c>
      <c r="CC35" s="22" t="str" cm="1">
        <f t="array" aca="1" ref="CC35" ca="1">IF(INDEX($A$1:$AL$48,ROW(),CC$16)&lt;0,INDEX($A$1:$AL$48,ROW(),CC$16),"")</f>
        <v/>
      </c>
      <c r="CD35" s="22" t="str" cm="1">
        <f t="array" aca="1" ref="CD35" ca="1">IF(INDEX($A$1:$AL$48,ROW(),CD$16)&lt;0,INDEX($A$1:$AL$48,ROW(),CD$16),"")</f>
        <v/>
      </c>
      <c r="CE35" s="22" t="str" cm="1">
        <f t="array" aca="1" ref="CE35" ca="1">IF(INDEX($A$1:$AL$48,ROW(),CE$16)&lt;0,INDEX($A$1:$AL$48,ROW(),CE$16),"")</f>
        <v/>
      </c>
      <c r="CF35" s="22" t="str" cm="1">
        <f t="array" aca="1" ref="CF35" ca="1">IF(INDEX($A$1:$AL$48,ROW(),CF$16)&lt;0,INDEX($A$1:$AL$48,ROW(),CF$16),"")</f>
        <v/>
      </c>
      <c r="CG35" s="22" t="str" cm="1">
        <f t="array" aca="1" ref="CG35" ca="1">IF(INDEX($A$1:$AL$48,ROW(),CG$16)&lt;0,INDEX($A$1:$AL$48,ROW(),CG$16),"")</f>
        <v/>
      </c>
      <c r="CH35" s="22" t="str" cm="1">
        <f t="array" aca="1" ref="CH35" ca="1">IF(INDEX($A$1:$AL$48,ROW(),CH$16)&lt;0,INDEX($A$1:$AL$48,ROW(),CH$16),"")</f>
        <v/>
      </c>
      <c r="CI35" s="22" t="str" cm="1">
        <f t="array" aca="1" ref="CI35" ca="1">IF(INDEX($A$1:$AL$48,ROW(),CI$16)&lt;0,INDEX($A$1:$AL$48,ROW(),CI$16),"")</f>
        <v/>
      </c>
      <c r="CJ35" s="22" t="str" cm="1">
        <f t="array" aca="1" ref="CJ35" ca="1">IF(INDEX($A$1:$AL$48,ROW(),CJ$16)&lt;0,INDEX($A$1:$AL$48,ROW(),CJ$16),"")</f>
        <v/>
      </c>
      <c r="CK35" s="22" t="str" cm="1">
        <f t="array" aca="1" ref="CK35" ca="1">IF(INDEX($A$1:$AL$48,ROW(),CK$16)&lt;0,INDEX($A$1:$AL$48,ROW(),CK$16),"")</f>
        <v/>
      </c>
      <c r="CL35" s="22" t="str" cm="1">
        <f t="array" aca="1" ref="CL35" ca="1">IF(INDEX($A$1:$AL$48,ROW(),CL$16)&lt;0,INDEX($A$1:$AL$48,ROW(),CL$16),"")</f>
        <v/>
      </c>
    </row>
    <row r="36" spans="1:90" s="2" customFormat="1" ht="15.75" x14ac:dyDescent="0.4">
      <c r="A36" s="5">
        <v>19</v>
      </c>
      <c r="B36" s="17">
        <f t="shared" ca="1" si="17"/>
        <v>0</v>
      </c>
      <c r="C36" s="18"/>
      <c r="D36" s="26"/>
      <c r="E36" s="23">
        <f ca="1">IF(OR(MONTH(DATE($B$1,E$1,$A36))&lt;&gt;E$1,_xlfn.XLOOKUP(DATE($B$1,E$1,$A36),_syukujitsu[国民の祝日・休日月日],_syukujitsu[国民の祝日・休日名称],"XXX",0,1)&lt;&gt;"XXX",WEEKDAY(DATE($B$1,E$1,$A36),2)&gt;5,_xlfn.XLOOKUP(DATE($B$1,E$1,$A36),_休業日[休場日],_休業日[名称],"XXX",0,1)&lt;&gt;"XXX"),"",SUMIFS(_SBI[受渡金額/決済損益],_SBI[決済日],DATE(デイトレ集計2022!$B$1,デイトレ集計2022!E$1,デイトレ集計2022!$A36),_SBI[取引],"信用返済*"))</f>
        <v>0</v>
      </c>
      <c r="F36" s="18"/>
      <c r="G36" s="26"/>
      <c r="H36" s="23" t="str">
        <f ca="1">IF(OR(MONTH(DATE($B$1,H$1,$A36))&lt;&gt;H$1,_xlfn.XLOOKUP(DATE($B$1,H$1,$A36),_syukujitsu[国民の祝日・休日月日],_syukujitsu[国民の祝日・休日名称],"XXX",0,1)&lt;&gt;"XXX",WEEKDAY(DATE($B$1,H$1,$A36),2)&gt;5,_xlfn.XLOOKUP(DATE($B$1,H$1,$A36),_休業日[休場日],_休業日[名称],"XXX",0,1)&lt;&gt;"XXX"),"",SUMIFS(_SBI[受渡金額/決済損益],_SBI[決済日],DATE(デイトレ集計2022!$B$1,デイトレ集計2022!H$1,デイトレ集計2022!$A36),_SBI[取引],"信用返済*"))</f>
        <v/>
      </c>
      <c r="I36" s="18"/>
      <c r="J36" s="26"/>
      <c r="K36" s="23" t="str">
        <f ca="1">IF(OR(MONTH(DATE($B$1,K$1,$A36))&lt;&gt;K$1,_xlfn.XLOOKUP(DATE($B$1,K$1,$A36),_syukujitsu[国民の祝日・休日月日],_syukujitsu[国民の祝日・休日名称],"XXX",0,1)&lt;&gt;"XXX",WEEKDAY(DATE($B$1,K$1,$A36),2)&gt;5,_xlfn.XLOOKUP(DATE($B$1,K$1,$A36),_休業日[休場日],_休業日[名称],"XXX",0,1)&lt;&gt;"XXX"),"",SUMIFS(_SBI[受渡金額/決済損益],_SBI[決済日],DATE(デイトレ集計2022!$B$1,デイトレ集計2022!K$1,デイトレ集計2022!$A36),_SBI[取引],"信用返済*"))</f>
        <v/>
      </c>
      <c r="L36" s="18"/>
      <c r="M36" s="26"/>
      <c r="N36" s="23">
        <f ca="1">IF(OR(MONTH(DATE($B$1,N$1,$A36))&lt;&gt;N$1,_xlfn.XLOOKUP(DATE($B$1,N$1,$A36),_syukujitsu[国民の祝日・休日月日],_syukujitsu[国民の祝日・休日名称],"XXX",0,1)&lt;&gt;"XXX",WEEKDAY(DATE($B$1,N$1,$A36),2)&gt;5,_xlfn.XLOOKUP(DATE($B$1,N$1,$A36),_休業日[休場日],_休業日[名称],"XXX",0,1)&lt;&gt;"XXX"),"",SUMIFS(_SBI[受渡金額/決済損益],_SBI[決済日],DATE(デイトレ集計2022!$B$1,デイトレ集計2022!N$1,デイトレ集計2022!$A36),_SBI[取引],"信用返済*"))</f>
        <v>0</v>
      </c>
      <c r="O36" s="18"/>
      <c r="P36" s="26"/>
      <c r="Q36" s="23">
        <f ca="1">IF(OR(MONTH(DATE($B$1,Q$1,$A36))&lt;&gt;Q$1,_xlfn.XLOOKUP(DATE($B$1,Q$1,$A36),_syukujitsu[国民の祝日・休日月日],_syukujitsu[国民の祝日・休日名称],"XXX",0,1)&lt;&gt;"XXX",WEEKDAY(DATE($B$1,Q$1,$A36),2)&gt;5,_xlfn.XLOOKUP(DATE($B$1,Q$1,$A36),_休業日[休場日],_休業日[名称],"XXX",0,1)&lt;&gt;"XXX"),"",SUMIFS(_SBI[受渡金額/決済損益],_SBI[決済日],DATE(デイトレ集計2022!$B$1,デイトレ集計2022!Q$1,デイトレ集計2022!$A36),_SBI[取引],"信用返済*"))</f>
        <v>0</v>
      </c>
      <c r="R36" s="18"/>
      <c r="S36" s="26"/>
      <c r="T36" s="23" t="str">
        <f ca="1">IF(OR(MONTH(DATE($B$1,T$1,$A36))&lt;&gt;T$1,_xlfn.XLOOKUP(DATE($B$1,T$1,$A36),_syukujitsu[国民の祝日・休日月日],_syukujitsu[国民の祝日・休日名称],"XXX",0,1)&lt;&gt;"XXX",WEEKDAY(DATE($B$1,T$1,$A36),2)&gt;5,_xlfn.XLOOKUP(DATE($B$1,T$1,$A36),_休業日[休場日],_休業日[名称],"XXX",0,1)&lt;&gt;"XXX"),"",SUMIFS(_SBI[受渡金額/決済損益],_SBI[決済日],DATE(デイトレ集計2022!$B$1,デイトレ集計2022!T$1,デイトレ集計2022!$A36),_SBI[取引],"信用返済*"))</f>
        <v/>
      </c>
      <c r="U36" s="18"/>
      <c r="V36" s="26"/>
      <c r="W36" s="23">
        <f ca="1">IF(OR(MONTH(DATE($B$1,W$1,$A36))&lt;&gt;W$1,_xlfn.XLOOKUP(DATE($B$1,W$1,$A36),_syukujitsu[国民の祝日・休日月日],_syukujitsu[国民の祝日・休日名称],"XXX",0,1)&lt;&gt;"XXX",WEEKDAY(DATE($B$1,W$1,$A36),2)&gt;5,_xlfn.XLOOKUP(DATE($B$1,W$1,$A36),_休業日[休場日],_休業日[名称],"XXX",0,1)&lt;&gt;"XXX"),"",SUMIFS(_SBI[受渡金額/決済損益],_SBI[決済日],DATE(デイトレ集計2022!$B$1,デイトレ集計2022!W$1,デイトレ集計2022!$A36),_SBI[取引],"信用返済*"))</f>
        <v>0</v>
      </c>
      <c r="X36" s="18"/>
      <c r="Y36" s="26"/>
      <c r="Z36" s="23">
        <f ca="1">IF(OR(MONTH(DATE($B$1,Z$1,$A36))&lt;&gt;Z$1,_xlfn.XLOOKUP(DATE($B$1,Z$1,$A36),_syukujitsu[国民の祝日・休日月日],_syukujitsu[国民の祝日・休日名称],"XXX",0,1)&lt;&gt;"XXX",WEEKDAY(DATE($B$1,Z$1,$A36),2)&gt;5,_xlfn.XLOOKUP(DATE($B$1,Z$1,$A36),_休業日[休場日],_休業日[名称],"XXX",0,1)&lt;&gt;"XXX"),"",SUMIFS(_SBI[受渡金額/決済損益],_SBI[決済日],DATE(デイトレ集計2022!$B$1,デイトレ集計2022!Z$1,デイトレ集計2022!$A36),_SBI[取引],"信用返済*"))</f>
        <v>0</v>
      </c>
      <c r="AA36" s="18"/>
      <c r="AB36" s="26"/>
      <c r="AC36" s="23" t="str">
        <f ca="1">IF(OR(MONTH(DATE($B$1,AC$1,$A36))&lt;&gt;AC$1,_xlfn.XLOOKUP(DATE($B$1,AC$1,$A36),_syukujitsu[国民の祝日・休日月日],_syukujitsu[国民の祝日・休日名称],"XXX",0,1)&lt;&gt;"XXX",WEEKDAY(DATE($B$1,AC$1,$A36),2)&gt;5,_xlfn.XLOOKUP(DATE($B$1,AC$1,$A36),_休業日[休場日],_休業日[名称],"XXX",0,1)&lt;&gt;"XXX"),"",SUMIFS(_SBI[受渡金額/決済損益],_SBI[決済日],DATE(デイトレ集計2022!$B$1,デイトレ集計2022!AC$1,デイトレ集計2022!$A36),_SBI[取引],"信用返済*"))</f>
        <v/>
      </c>
      <c r="AD36" s="18"/>
      <c r="AE36" s="26"/>
      <c r="AF36" s="23">
        <f ca="1">IF(OR(MONTH(DATE($B$1,AF$1,$A36))&lt;&gt;AF$1,_xlfn.XLOOKUP(DATE($B$1,AF$1,$A36),_syukujitsu[国民の祝日・休日月日],_syukujitsu[国民の祝日・休日名称],"XXX",0,1)&lt;&gt;"XXX",WEEKDAY(DATE($B$1,AF$1,$A36),2)&gt;5,_xlfn.XLOOKUP(DATE($B$1,AF$1,$A36),_休業日[休場日],_休業日[名称],"XXX",0,1)&lt;&gt;"XXX"),"",SUMIFS(_SBI[受渡金額/決済損益],_SBI[決済日],DATE(デイトレ集計2022!$B$1,デイトレ集計2022!AF$1,デイトレ集計2022!$A36),_SBI[取引],"信用返済*"))</f>
        <v>0</v>
      </c>
      <c r="AG36" s="18"/>
      <c r="AH36" s="26"/>
      <c r="AI36" s="23" t="str">
        <f ca="1">IF(OR(MONTH(DATE($B$1,AI$1,$A36))&lt;&gt;AI$1,_xlfn.XLOOKUP(DATE($B$1,AI$1,$A36),_syukujitsu[国民の祝日・休日月日],_syukujitsu[国民の祝日・休日名称],"XXX",0,1)&lt;&gt;"XXX",WEEKDAY(DATE($B$1,AI$1,$A36),2)&gt;5,_xlfn.XLOOKUP(DATE($B$1,AI$1,$A36),_休業日[休場日],_休業日[名称],"XXX",0,1)&lt;&gt;"XXX"),"",SUMIFS(_SBI[受渡金額/決済損益],_SBI[決済日],DATE(デイトレ集計2022!$B$1,デイトレ集計2022!AI$1,デイトレ集計2022!$A36),_SBI[取引],"信用返済*"))</f>
        <v/>
      </c>
      <c r="AJ36" s="18"/>
      <c r="AK36" s="26"/>
      <c r="AL36" s="26">
        <f ca="1">IF(OR(MONTH(DATE($B$1,AL$1,$A36))&lt;&gt;AL$1,_xlfn.XLOOKUP(DATE($B$1,AL$1,$A36),_syukujitsu[国民の祝日・休日月日],_syukujitsu[国民の祝日・休日名称],"XXX",0,1)&lt;&gt;"XXX",WEEKDAY(DATE($B$1,AL$1,$A36),2)&gt;5,_xlfn.XLOOKUP(DATE($B$1,AL$1,$A36),_休業日[休場日],_休業日[名称],"XXX",0,1)&lt;&gt;"XXX"),"",SUMIFS(_SBI[受渡金額/決済損益],_SBI[決済日],DATE(デイトレ集計2022!$B$1,デイトレ集計2022!AL$1,デイトレ集計2022!$A36),_SBI[取引],"信用返済*"))</f>
        <v>0</v>
      </c>
      <c r="AN36" s="22">
        <f t="shared" ca="1" si="20"/>
        <v>2400000</v>
      </c>
      <c r="AO36" s="22">
        <f t="shared" ca="1" si="21"/>
        <v>2400000</v>
      </c>
      <c r="AP36" s="22">
        <f t="shared" ca="1" si="22"/>
        <v>2400000</v>
      </c>
      <c r="AQ36" s="22">
        <f t="shared" ca="1" si="23"/>
        <v>2400000</v>
      </c>
      <c r="AR36" s="22">
        <f t="shared" ca="1" si="24"/>
        <v>2400000</v>
      </c>
      <c r="AS36" s="22">
        <f t="shared" ca="1" si="25"/>
        <v>2400000</v>
      </c>
      <c r="AT36" s="22">
        <f t="shared" ca="1" si="26"/>
        <v>2400000</v>
      </c>
      <c r="AU36" s="22">
        <f t="shared" ca="1" si="32"/>
        <v>2400000</v>
      </c>
      <c r="AV36" s="22">
        <f t="shared" ca="1" si="27"/>
        <v>2400000</v>
      </c>
      <c r="AW36" s="22">
        <f t="shared" ca="1" si="28"/>
        <v>2400000</v>
      </c>
      <c r="AX36" s="22">
        <f t="shared" ca="1" si="29"/>
        <v>2400000</v>
      </c>
      <c r="AY36" s="22">
        <f t="shared" ca="1" si="30"/>
        <v>2400000</v>
      </c>
      <c r="BA36" s="22">
        <f t="shared" ca="1" si="43"/>
        <v>2400000</v>
      </c>
      <c r="BB36" s="22">
        <f t="shared" ca="1" si="33"/>
        <v>0</v>
      </c>
      <c r="BC36" s="22">
        <f t="shared" ca="1" si="34"/>
        <v>0</v>
      </c>
      <c r="BD36" s="22">
        <f t="shared" ca="1" si="35"/>
        <v>0</v>
      </c>
      <c r="BE36" s="22">
        <f t="shared" ca="1" si="36"/>
        <v>0</v>
      </c>
      <c r="BF36" s="22">
        <f t="shared" ca="1" si="37"/>
        <v>0</v>
      </c>
      <c r="BG36" s="22">
        <f t="shared" ca="1" si="38"/>
        <v>0</v>
      </c>
      <c r="BH36" s="22">
        <f t="shared" ca="1" si="39"/>
        <v>0</v>
      </c>
      <c r="BI36" s="22">
        <f t="shared" ca="1" si="40"/>
        <v>0</v>
      </c>
      <c r="BJ36" s="22">
        <f t="shared" ca="1" si="41"/>
        <v>0</v>
      </c>
      <c r="BK36" s="22">
        <f t="shared" ca="1" si="42"/>
        <v>0</v>
      </c>
      <c r="BL36" s="22">
        <f t="shared" ca="1" si="31"/>
        <v>0</v>
      </c>
      <c r="BN36" s="22" t="str" cm="1">
        <f t="array" aca="1" ref="BN36" ca="1">IF(INDEX($A$1:$AL$48,ROW(),BN$16)&gt;0,INDEX($A$1:$AL$48,ROW(),BN$16),"")</f>
        <v/>
      </c>
      <c r="BO36" s="22" t="str" cm="1">
        <f t="array" aca="1" ref="BO36" ca="1">IF(INDEX($A$1:$AL$48,ROW(),BO$16)&gt;0,INDEX($A$1:$AL$48,ROW(),BO$16),"")</f>
        <v/>
      </c>
      <c r="BP36" s="22" t="str" cm="1">
        <f t="array" aca="1" ref="BP36" ca="1">IF(INDEX($A$1:$AL$48,ROW(),BP$16)&gt;0,INDEX($A$1:$AL$48,ROW(),BP$16),"")</f>
        <v/>
      </c>
      <c r="BQ36" s="22" t="str" cm="1">
        <f t="array" aca="1" ref="BQ36" ca="1">IF(INDEX($A$1:$AL$48,ROW(),BQ$16)&gt;0,INDEX($A$1:$AL$48,ROW(),BQ$16),"")</f>
        <v/>
      </c>
      <c r="BR36" s="22" t="str" cm="1">
        <f t="array" aca="1" ref="BR36" ca="1">IF(INDEX($A$1:$AL$48,ROW(),BR$16)&gt;0,INDEX($A$1:$AL$48,ROW(),BR$16),"")</f>
        <v/>
      </c>
      <c r="BS36" s="22" t="str" cm="1">
        <f t="array" aca="1" ref="BS36" ca="1">IF(INDEX($A$1:$AL$48,ROW(),BS$16)&gt;0,INDEX($A$1:$AL$48,ROW(),BS$16),"")</f>
        <v/>
      </c>
      <c r="BT36" s="22" t="str" cm="1">
        <f t="array" aca="1" ref="BT36" ca="1">IF(INDEX($A$1:$AL$48,ROW(),BT$16)&gt;0,INDEX($A$1:$AL$48,ROW(),BT$16),"")</f>
        <v/>
      </c>
      <c r="BU36" s="22" t="str" cm="1">
        <f t="array" aca="1" ref="BU36" ca="1">IF(INDEX($A$1:$AL$48,ROW(),BU$16)&gt;0,INDEX($A$1:$AL$48,ROW(),BU$16),"")</f>
        <v/>
      </c>
      <c r="BV36" s="22" t="str" cm="1">
        <f t="array" aca="1" ref="BV36" ca="1">IF(INDEX($A$1:$AL$48,ROW(),BV$16)&gt;0,INDEX($A$1:$AL$48,ROW(),BV$16),"")</f>
        <v/>
      </c>
      <c r="BW36" s="22" t="str" cm="1">
        <f t="array" aca="1" ref="BW36" ca="1">IF(INDEX($A$1:$AL$48,ROW(),BW$16)&gt;0,INDEX($A$1:$AL$48,ROW(),BW$16),"")</f>
        <v/>
      </c>
      <c r="BX36" s="22" t="str" cm="1">
        <f t="array" aca="1" ref="BX36" ca="1">IF(INDEX($A$1:$AL$48,ROW(),BX$16)&gt;0,INDEX($A$1:$AL$48,ROW(),BX$16),"")</f>
        <v/>
      </c>
      <c r="BY36" s="22" t="str" cm="1">
        <f t="array" aca="1" ref="BY36" ca="1">IF(INDEX($A$1:$AL$48,ROW(),BY$16)&gt;0,INDEX($A$1:$AL$48,ROW(),BY$16),"")</f>
        <v/>
      </c>
      <c r="CA36" s="22" t="str" cm="1">
        <f t="array" aca="1" ref="CA36" ca="1">IF(INDEX($A$1:$AL$48,ROW(),CA$16)&lt;0,INDEX($A$1:$AL$48,ROW(),CA$16),"")</f>
        <v/>
      </c>
      <c r="CB36" s="22" t="str" cm="1">
        <f t="array" aca="1" ref="CB36" ca="1">IF(INDEX($A$1:$AL$48,ROW(),CB$16)&lt;0,INDEX($A$1:$AL$48,ROW(),CB$16),"")</f>
        <v/>
      </c>
      <c r="CC36" s="22" t="str" cm="1">
        <f t="array" aca="1" ref="CC36" ca="1">IF(INDEX($A$1:$AL$48,ROW(),CC$16)&lt;0,INDEX($A$1:$AL$48,ROW(),CC$16),"")</f>
        <v/>
      </c>
      <c r="CD36" s="22" t="str" cm="1">
        <f t="array" aca="1" ref="CD36" ca="1">IF(INDEX($A$1:$AL$48,ROW(),CD$16)&lt;0,INDEX($A$1:$AL$48,ROW(),CD$16),"")</f>
        <v/>
      </c>
      <c r="CE36" s="22" t="str" cm="1">
        <f t="array" aca="1" ref="CE36" ca="1">IF(INDEX($A$1:$AL$48,ROW(),CE$16)&lt;0,INDEX($A$1:$AL$48,ROW(),CE$16),"")</f>
        <v/>
      </c>
      <c r="CF36" s="22" t="str" cm="1">
        <f t="array" aca="1" ref="CF36" ca="1">IF(INDEX($A$1:$AL$48,ROW(),CF$16)&lt;0,INDEX($A$1:$AL$48,ROW(),CF$16),"")</f>
        <v/>
      </c>
      <c r="CG36" s="22" t="str" cm="1">
        <f t="array" aca="1" ref="CG36" ca="1">IF(INDEX($A$1:$AL$48,ROW(),CG$16)&lt;0,INDEX($A$1:$AL$48,ROW(),CG$16),"")</f>
        <v/>
      </c>
      <c r="CH36" s="22" t="str" cm="1">
        <f t="array" aca="1" ref="CH36" ca="1">IF(INDEX($A$1:$AL$48,ROW(),CH$16)&lt;0,INDEX($A$1:$AL$48,ROW(),CH$16),"")</f>
        <v/>
      </c>
      <c r="CI36" s="22" t="str" cm="1">
        <f t="array" aca="1" ref="CI36" ca="1">IF(INDEX($A$1:$AL$48,ROW(),CI$16)&lt;0,INDEX($A$1:$AL$48,ROW(),CI$16),"")</f>
        <v/>
      </c>
      <c r="CJ36" s="22" t="str" cm="1">
        <f t="array" aca="1" ref="CJ36" ca="1">IF(INDEX($A$1:$AL$48,ROW(),CJ$16)&lt;0,INDEX($A$1:$AL$48,ROW(),CJ$16),"")</f>
        <v/>
      </c>
      <c r="CK36" s="22" t="str" cm="1">
        <f t="array" aca="1" ref="CK36" ca="1">IF(INDEX($A$1:$AL$48,ROW(),CK$16)&lt;0,INDEX($A$1:$AL$48,ROW(),CK$16),"")</f>
        <v/>
      </c>
      <c r="CL36" s="22" t="str" cm="1">
        <f t="array" aca="1" ref="CL36" ca="1">IF(INDEX($A$1:$AL$48,ROW(),CL$16)&lt;0,INDEX($A$1:$AL$48,ROW(),CL$16),"")</f>
        <v/>
      </c>
    </row>
    <row r="37" spans="1:90" s="2" customFormat="1" ht="15.75" x14ac:dyDescent="0.4">
      <c r="A37" s="5">
        <v>20</v>
      </c>
      <c r="B37" s="17">
        <f t="shared" ca="1" si="17"/>
        <v>0</v>
      </c>
      <c r="C37" s="18"/>
      <c r="D37" s="26"/>
      <c r="E37" s="23">
        <f ca="1">IF(OR(MONTH(DATE($B$1,E$1,$A37))&lt;&gt;E$1,_xlfn.XLOOKUP(DATE($B$1,E$1,$A37),_syukujitsu[国民の祝日・休日月日],_syukujitsu[国民の祝日・休日名称],"XXX",0,1)&lt;&gt;"XXX",WEEKDAY(DATE($B$1,E$1,$A37),2)&gt;5,_xlfn.XLOOKUP(DATE($B$1,E$1,$A37),_休業日[休場日],_休業日[名称],"XXX",0,1)&lt;&gt;"XXX"),"",SUMIFS(_SBI[受渡金額/決済損益],_SBI[決済日],DATE(デイトレ集計2022!$B$1,デイトレ集計2022!E$1,デイトレ集計2022!$A37),_SBI[取引],"信用返済*"))</f>
        <v>0</v>
      </c>
      <c r="F37" s="18"/>
      <c r="G37" s="26"/>
      <c r="H37" s="23" t="str">
        <f ca="1">IF(OR(MONTH(DATE($B$1,H$1,$A37))&lt;&gt;H$1,_xlfn.XLOOKUP(DATE($B$1,H$1,$A37),_syukujitsu[国民の祝日・休日月日],_syukujitsu[国民の祝日・休日名称],"XXX",0,1)&lt;&gt;"XXX",WEEKDAY(DATE($B$1,H$1,$A37),2)&gt;5,_xlfn.XLOOKUP(DATE($B$1,H$1,$A37),_休業日[休場日],_休業日[名称],"XXX",0,1)&lt;&gt;"XXX"),"",SUMIFS(_SBI[受渡金額/決済損益],_SBI[決済日],DATE(デイトレ集計2022!$B$1,デイトレ集計2022!H$1,デイトレ集計2022!$A37),_SBI[取引],"信用返済*"))</f>
        <v/>
      </c>
      <c r="I37" s="18"/>
      <c r="J37" s="26"/>
      <c r="K37" s="23" t="str">
        <f ca="1">IF(OR(MONTH(DATE($B$1,K$1,$A37))&lt;&gt;K$1,_xlfn.XLOOKUP(DATE($B$1,K$1,$A37),_syukujitsu[国民の祝日・休日月日],_syukujitsu[国民の祝日・休日名称],"XXX",0,1)&lt;&gt;"XXX",WEEKDAY(DATE($B$1,K$1,$A37),2)&gt;5,_xlfn.XLOOKUP(DATE($B$1,K$1,$A37),_休業日[休場日],_休業日[名称],"XXX",0,1)&lt;&gt;"XXX"),"",SUMIFS(_SBI[受渡金額/決済損益],_SBI[決済日],DATE(デイトレ集計2022!$B$1,デイトレ集計2022!K$1,デイトレ集計2022!$A37),_SBI[取引],"信用返済*"))</f>
        <v/>
      </c>
      <c r="L37" s="18"/>
      <c r="M37" s="26"/>
      <c r="N37" s="23">
        <f ca="1">IF(OR(MONTH(DATE($B$1,N$1,$A37))&lt;&gt;N$1,_xlfn.XLOOKUP(DATE($B$1,N$1,$A37),_syukujitsu[国民の祝日・休日月日],_syukujitsu[国民の祝日・休日名称],"XXX",0,1)&lt;&gt;"XXX",WEEKDAY(DATE($B$1,N$1,$A37),2)&gt;5,_xlfn.XLOOKUP(DATE($B$1,N$1,$A37),_休業日[休場日],_休業日[名称],"XXX",0,1)&lt;&gt;"XXX"),"",SUMIFS(_SBI[受渡金額/決済損益],_SBI[決済日],DATE(デイトレ集計2022!$B$1,デイトレ集計2022!N$1,デイトレ集計2022!$A37),_SBI[取引],"信用返済*"))</f>
        <v>0</v>
      </c>
      <c r="O37" s="18"/>
      <c r="P37" s="26"/>
      <c r="Q37" s="23">
        <f ca="1">IF(OR(MONTH(DATE($B$1,Q$1,$A37))&lt;&gt;Q$1,_xlfn.XLOOKUP(DATE($B$1,Q$1,$A37),_syukujitsu[国民の祝日・休日月日],_syukujitsu[国民の祝日・休日名称],"XXX",0,1)&lt;&gt;"XXX",WEEKDAY(DATE($B$1,Q$1,$A37),2)&gt;5,_xlfn.XLOOKUP(DATE($B$1,Q$1,$A37),_休業日[休場日],_休業日[名称],"XXX",0,1)&lt;&gt;"XXX"),"",SUMIFS(_SBI[受渡金額/決済損益],_SBI[決済日],DATE(デイトレ集計2022!$B$1,デイトレ集計2022!Q$1,デイトレ集計2022!$A37),_SBI[取引],"信用返済*"))</f>
        <v>0</v>
      </c>
      <c r="R37" s="18"/>
      <c r="S37" s="26"/>
      <c r="T37" s="23">
        <f ca="1">IF(OR(MONTH(DATE($B$1,T$1,$A37))&lt;&gt;T$1,_xlfn.XLOOKUP(DATE($B$1,T$1,$A37),_syukujitsu[国民の祝日・休日月日],_syukujitsu[国民の祝日・休日名称],"XXX",0,1)&lt;&gt;"XXX",WEEKDAY(DATE($B$1,T$1,$A37),2)&gt;5,_xlfn.XLOOKUP(DATE($B$1,T$1,$A37),_休業日[休場日],_休業日[名称],"XXX",0,1)&lt;&gt;"XXX"),"",SUMIFS(_SBI[受渡金額/決済損益],_SBI[決済日],DATE(デイトレ集計2022!$B$1,デイトレ集計2022!T$1,デイトレ集計2022!$A37),_SBI[取引],"信用返済*"))</f>
        <v>0</v>
      </c>
      <c r="U37" s="18"/>
      <c r="V37" s="26"/>
      <c r="W37" s="23">
        <f ca="1">IF(OR(MONTH(DATE($B$1,W$1,$A37))&lt;&gt;W$1,_xlfn.XLOOKUP(DATE($B$1,W$1,$A37),_syukujitsu[国民の祝日・休日月日],_syukujitsu[国民の祝日・休日名称],"XXX",0,1)&lt;&gt;"XXX",WEEKDAY(DATE($B$1,W$1,$A37),2)&gt;5,_xlfn.XLOOKUP(DATE($B$1,W$1,$A37),_休業日[休場日],_休業日[名称],"XXX",0,1)&lt;&gt;"XXX"),"",SUMIFS(_SBI[受渡金額/決済損益],_SBI[決済日],DATE(デイトレ集計2022!$B$1,デイトレ集計2022!W$1,デイトレ集計2022!$A37),_SBI[取引],"信用返済*"))</f>
        <v>0</v>
      </c>
      <c r="X37" s="18"/>
      <c r="Y37" s="26"/>
      <c r="Z37" s="23" t="str">
        <f ca="1">IF(OR(MONTH(DATE($B$1,Z$1,$A37))&lt;&gt;Z$1,_xlfn.XLOOKUP(DATE($B$1,Z$1,$A37),_syukujitsu[国民の祝日・休日月日],_syukujitsu[国民の祝日・休日名称],"XXX",0,1)&lt;&gt;"XXX",WEEKDAY(DATE($B$1,Z$1,$A37),2)&gt;5,_xlfn.XLOOKUP(DATE($B$1,Z$1,$A37),_休業日[休場日],_休業日[名称],"XXX",0,1)&lt;&gt;"XXX"),"",SUMIFS(_SBI[受渡金額/決済損益],_SBI[決済日],DATE(デイトレ集計2022!$B$1,デイトレ集計2022!Z$1,デイトレ集計2022!$A37),_SBI[取引],"信用返済*"))</f>
        <v/>
      </c>
      <c r="AA37" s="18"/>
      <c r="AB37" s="26"/>
      <c r="AC37" s="23">
        <f ca="1">IF(OR(MONTH(DATE($B$1,AC$1,$A37))&lt;&gt;AC$1,_xlfn.XLOOKUP(DATE($B$1,AC$1,$A37),_syukujitsu[国民の祝日・休日月日],_syukujitsu[国民の祝日・休日名称],"XXX",0,1)&lt;&gt;"XXX",WEEKDAY(DATE($B$1,AC$1,$A37),2)&gt;5,_xlfn.XLOOKUP(DATE($B$1,AC$1,$A37),_休業日[休場日],_休業日[名称],"XXX",0,1)&lt;&gt;"XXX"),"",SUMIFS(_SBI[受渡金額/決済損益],_SBI[決済日],DATE(デイトレ集計2022!$B$1,デイトレ集計2022!AC$1,デイトレ集計2022!$A37),_SBI[取引],"信用返済*"))</f>
        <v>0</v>
      </c>
      <c r="AD37" s="18"/>
      <c r="AE37" s="26"/>
      <c r="AF37" s="23">
        <f ca="1">IF(OR(MONTH(DATE($B$1,AF$1,$A37))&lt;&gt;AF$1,_xlfn.XLOOKUP(DATE($B$1,AF$1,$A37),_syukujitsu[国民の祝日・休日月日],_syukujitsu[国民の祝日・休日名称],"XXX",0,1)&lt;&gt;"XXX",WEEKDAY(DATE($B$1,AF$1,$A37),2)&gt;5,_xlfn.XLOOKUP(DATE($B$1,AF$1,$A37),_休業日[休場日],_休業日[名称],"XXX",0,1)&lt;&gt;"XXX"),"",SUMIFS(_SBI[受渡金額/決済損益],_SBI[決済日],DATE(デイトレ集計2022!$B$1,デイトレ集計2022!AF$1,デイトレ集計2022!$A37),_SBI[取引],"信用返済*"))</f>
        <v>0</v>
      </c>
      <c r="AG37" s="18"/>
      <c r="AH37" s="26"/>
      <c r="AI37" s="23" t="str">
        <f ca="1">IF(OR(MONTH(DATE($B$1,AI$1,$A37))&lt;&gt;AI$1,_xlfn.XLOOKUP(DATE($B$1,AI$1,$A37),_syukujitsu[国民の祝日・休日月日],_syukujitsu[国民の祝日・休日名称],"XXX",0,1)&lt;&gt;"XXX",WEEKDAY(DATE($B$1,AI$1,$A37),2)&gt;5,_xlfn.XLOOKUP(DATE($B$1,AI$1,$A37),_休業日[休場日],_休業日[名称],"XXX",0,1)&lt;&gt;"XXX"),"",SUMIFS(_SBI[受渡金額/決済損益],_SBI[決済日],DATE(デイトレ集計2022!$B$1,デイトレ集計2022!AI$1,デイトレ集計2022!$A37),_SBI[取引],"信用返済*"))</f>
        <v/>
      </c>
      <c r="AJ37" s="18"/>
      <c r="AK37" s="26"/>
      <c r="AL37" s="26">
        <f ca="1">IF(OR(MONTH(DATE($B$1,AL$1,$A37))&lt;&gt;AL$1,_xlfn.XLOOKUP(DATE($B$1,AL$1,$A37),_syukujitsu[国民の祝日・休日月日],_syukujitsu[国民の祝日・休日名称],"XXX",0,1)&lt;&gt;"XXX",WEEKDAY(DATE($B$1,AL$1,$A37),2)&gt;5,_xlfn.XLOOKUP(DATE($B$1,AL$1,$A37),_休業日[休場日],_休業日[名称],"XXX",0,1)&lt;&gt;"XXX"),"",SUMIFS(_SBI[受渡金額/決済損益],_SBI[決済日],DATE(デイトレ集計2022!$B$1,デイトレ集計2022!AL$1,デイトレ集計2022!$A37),_SBI[取引],"信用返済*"))</f>
        <v>0</v>
      </c>
      <c r="AN37" s="22">
        <f t="shared" ca="1" si="20"/>
        <v>2400000</v>
      </c>
      <c r="AO37" s="22">
        <f t="shared" ca="1" si="21"/>
        <v>2400000</v>
      </c>
      <c r="AP37" s="22">
        <f t="shared" ca="1" si="22"/>
        <v>2400000</v>
      </c>
      <c r="AQ37" s="22">
        <f t="shared" ca="1" si="23"/>
        <v>2400000</v>
      </c>
      <c r="AR37" s="22">
        <f t="shared" ca="1" si="24"/>
        <v>2400000</v>
      </c>
      <c r="AS37" s="22">
        <f t="shared" ca="1" si="25"/>
        <v>2400000</v>
      </c>
      <c r="AT37" s="22">
        <f t="shared" ca="1" si="26"/>
        <v>2400000</v>
      </c>
      <c r="AU37" s="22">
        <f t="shared" ca="1" si="32"/>
        <v>2400000</v>
      </c>
      <c r="AV37" s="22">
        <f t="shared" ca="1" si="27"/>
        <v>2400000</v>
      </c>
      <c r="AW37" s="22">
        <f t="shared" ca="1" si="28"/>
        <v>2400000</v>
      </c>
      <c r="AX37" s="22">
        <f t="shared" ca="1" si="29"/>
        <v>2400000</v>
      </c>
      <c r="AY37" s="22">
        <f t="shared" ca="1" si="30"/>
        <v>2400000</v>
      </c>
      <c r="BA37" s="22">
        <f t="shared" ca="1" si="43"/>
        <v>2400000</v>
      </c>
      <c r="BB37" s="22">
        <f t="shared" ca="1" si="33"/>
        <v>0</v>
      </c>
      <c r="BC37" s="22">
        <f t="shared" ca="1" si="34"/>
        <v>0</v>
      </c>
      <c r="BD37" s="22">
        <f t="shared" ca="1" si="35"/>
        <v>0</v>
      </c>
      <c r="BE37" s="22">
        <f t="shared" ca="1" si="36"/>
        <v>0</v>
      </c>
      <c r="BF37" s="22">
        <f t="shared" ca="1" si="37"/>
        <v>0</v>
      </c>
      <c r="BG37" s="22">
        <f t="shared" ca="1" si="38"/>
        <v>0</v>
      </c>
      <c r="BH37" s="22">
        <f t="shared" ca="1" si="39"/>
        <v>0</v>
      </c>
      <c r="BI37" s="22">
        <f t="shared" ca="1" si="40"/>
        <v>0</v>
      </c>
      <c r="BJ37" s="22">
        <f t="shared" ca="1" si="41"/>
        <v>0</v>
      </c>
      <c r="BK37" s="22">
        <f t="shared" ca="1" si="42"/>
        <v>0</v>
      </c>
      <c r="BL37" s="22">
        <f t="shared" ca="1" si="31"/>
        <v>0</v>
      </c>
      <c r="BN37" s="22" t="str" cm="1">
        <f t="array" aca="1" ref="BN37" ca="1">IF(INDEX($A$1:$AL$48,ROW(),BN$16)&gt;0,INDEX($A$1:$AL$48,ROW(),BN$16),"")</f>
        <v/>
      </c>
      <c r="BO37" s="22" t="str" cm="1">
        <f t="array" aca="1" ref="BO37" ca="1">IF(INDEX($A$1:$AL$48,ROW(),BO$16)&gt;0,INDEX($A$1:$AL$48,ROW(),BO$16),"")</f>
        <v/>
      </c>
      <c r="BP37" s="22" t="str" cm="1">
        <f t="array" aca="1" ref="BP37" ca="1">IF(INDEX($A$1:$AL$48,ROW(),BP$16)&gt;0,INDEX($A$1:$AL$48,ROW(),BP$16),"")</f>
        <v/>
      </c>
      <c r="BQ37" s="22" t="str" cm="1">
        <f t="array" aca="1" ref="BQ37" ca="1">IF(INDEX($A$1:$AL$48,ROW(),BQ$16)&gt;0,INDEX($A$1:$AL$48,ROW(),BQ$16),"")</f>
        <v/>
      </c>
      <c r="BR37" s="22" t="str" cm="1">
        <f t="array" aca="1" ref="BR37" ca="1">IF(INDEX($A$1:$AL$48,ROW(),BR$16)&gt;0,INDEX($A$1:$AL$48,ROW(),BR$16),"")</f>
        <v/>
      </c>
      <c r="BS37" s="22" t="str" cm="1">
        <f t="array" aca="1" ref="BS37" ca="1">IF(INDEX($A$1:$AL$48,ROW(),BS$16)&gt;0,INDEX($A$1:$AL$48,ROW(),BS$16),"")</f>
        <v/>
      </c>
      <c r="BT37" s="22" t="str" cm="1">
        <f t="array" aca="1" ref="BT37" ca="1">IF(INDEX($A$1:$AL$48,ROW(),BT$16)&gt;0,INDEX($A$1:$AL$48,ROW(),BT$16),"")</f>
        <v/>
      </c>
      <c r="BU37" s="22" t="str" cm="1">
        <f t="array" aca="1" ref="BU37" ca="1">IF(INDEX($A$1:$AL$48,ROW(),BU$16)&gt;0,INDEX($A$1:$AL$48,ROW(),BU$16),"")</f>
        <v/>
      </c>
      <c r="BV37" s="22" t="str" cm="1">
        <f t="array" aca="1" ref="BV37" ca="1">IF(INDEX($A$1:$AL$48,ROW(),BV$16)&gt;0,INDEX($A$1:$AL$48,ROW(),BV$16),"")</f>
        <v/>
      </c>
      <c r="BW37" s="22" t="str" cm="1">
        <f t="array" aca="1" ref="BW37" ca="1">IF(INDEX($A$1:$AL$48,ROW(),BW$16)&gt;0,INDEX($A$1:$AL$48,ROW(),BW$16),"")</f>
        <v/>
      </c>
      <c r="BX37" s="22" t="str" cm="1">
        <f t="array" aca="1" ref="BX37" ca="1">IF(INDEX($A$1:$AL$48,ROW(),BX$16)&gt;0,INDEX($A$1:$AL$48,ROW(),BX$16),"")</f>
        <v/>
      </c>
      <c r="BY37" s="22" t="str" cm="1">
        <f t="array" aca="1" ref="BY37" ca="1">IF(INDEX($A$1:$AL$48,ROW(),BY$16)&gt;0,INDEX($A$1:$AL$48,ROW(),BY$16),"")</f>
        <v/>
      </c>
      <c r="CA37" s="22" t="str" cm="1">
        <f t="array" aca="1" ref="CA37" ca="1">IF(INDEX($A$1:$AL$48,ROW(),CA$16)&lt;0,INDEX($A$1:$AL$48,ROW(),CA$16),"")</f>
        <v/>
      </c>
      <c r="CB37" s="22" t="str" cm="1">
        <f t="array" aca="1" ref="CB37" ca="1">IF(INDEX($A$1:$AL$48,ROW(),CB$16)&lt;0,INDEX($A$1:$AL$48,ROW(),CB$16),"")</f>
        <v/>
      </c>
      <c r="CC37" s="22" t="str" cm="1">
        <f t="array" aca="1" ref="CC37" ca="1">IF(INDEX($A$1:$AL$48,ROW(),CC$16)&lt;0,INDEX($A$1:$AL$48,ROW(),CC$16),"")</f>
        <v/>
      </c>
      <c r="CD37" s="22" t="str" cm="1">
        <f t="array" aca="1" ref="CD37" ca="1">IF(INDEX($A$1:$AL$48,ROW(),CD$16)&lt;0,INDEX($A$1:$AL$48,ROW(),CD$16),"")</f>
        <v/>
      </c>
      <c r="CE37" s="22" t="str" cm="1">
        <f t="array" aca="1" ref="CE37" ca="1">IF(INDEX($A$1:$AL$48,ROW(),CE$16)&lt;0,INDEX($A$1:$AL$48,ROW(),CE$16),"")</f>
        <v/>
      </c>
      <c r="CF37" s="22" t="str" cm="1">
        <f t="array" aca="1" ref="CF37" ca="1">IF(INDEX($A$1:$AL$48,ROW(),CF$16)&lt;0,INDEX($A$1:$AL$48,ROW(),CF$16),"")</f>
        <v/>
      </c>
      <c r="CG37" s="22" t="str" cm="1">
        <f t="array" aca="1" ref="CG37" ca="1">IF(INDEX($A$1:$AL$48,ROW(),CG$16)&lt;0,INDEX($A$1:$AL$48,ROW(),CG$16),"")</f>
        <v/>
      </c>
      <c r="CH37" s="22" t="str" cm="1">
        <f t="array" aca="1" ref="CH37" ca="1">IF(INDEX($A$1:$AL$48,ROW(),CH$16)&lt;0,INDEX($A$1:$AL$48,ROW(),CH$16),"")</f>
        <v/>
      </c>
      <c r="CI37" s="22" t="str" cm="1">
        <f t="array" aca="1" ref="CI37" ca="1">IF(INDEX($A$1:$AL$48,ROW(),CI$16)&lt;0,INDEX($A$1:$AL$48,ROW(),CI$16),"")</f>
        <v/>
      </c>
      <c r="CJ37" s="22" t="str" cm="1">
        <f t="array" aca="1" ref="CJ37" ca="1">IF(INDEX($A$1:$AL$48,ROW(),CJ$16)&lt;0,INDEX($A$1:$AL$48,ROW(),CJ$16),"")</f>
        <v/>
      </c>
      <c r="CK37" s="22" t="str" cm="1">
        <f t="array" aca="1" ref="CK37" ca="1">IF(INDEX($A$1:$AL$48,ROW(),CK$16)&lt;0,INDEX($A$1:$AL$48,ROW(),CK$16),"")</f>
        <v/>
      </c>
      <c r="CL37" s="22" t="str" cm="1">
        <f t="array" aca="1" ref="CL37" ca="1">IF(INDEX($A$1:$AL$48,ROW(),CL$16)&lt;0,INDEX($A$1:$AL$48,ROW(),CL$16),"")</f>
        <v/>
      </c>
    </row>
    <row r="38" spans="1:90" s="2" customFormat="1" ht="15.75" x14ac:dyDescent="0.4">
      <c r="A38" s="5">
        <v>21</v>
      </c>
      <c r="B38" s="17">
        <f t="shared" ca="1" si="17"/>
        <v>0</v>
      </c>
      <c r="C38" s="18"/>
      <c r="D38" s="26"/>
      <c r="E38" s="23">
        <f ca="1">IF(OR(MONTH(DATE($B$1,E$1,$A38))&lt;&gt;E$1,_xlfn.XLOOKUP(DATE($B$1,E$1,$A38),_syukujitsu[国民の祝日・休日月日],_syukujitsu[国民の祝日・休日名称],"XXX",0,1)&lt;&gt;"XXX",WEEKDAY(DATE($B$1,E$1,$A38),2)&gt;5,_xlfn.XLOOKUP(DATE($B$1,E$1,$A38),_休業日[休場日],_休業日[名称],"XXX",0,1)&lt;&gt;"XXX"),"",SUMIFS(_SBI[受渡金額/決済損益],_SBI[決済日],DATE(デイトレ集計2022!$B$1,デイトレ集計2022!E$1,デイトレ集計2022!$A38),_SBI[取引],"信用返済*"))</f>
        <v>0</v>
      </c>
      <c r="F38" s="18"/>
      <c r="G38" s="26"/>
      <c r="H38" s="23">
        <f ca="1">IF(OR(MONTH(DATE($B$1,H$1,$A38))&lt;&gt;H$1,_xlfn.XLOOKUP(DATE($B$1,H$1,$A38),_syukujitsu[国民の祝日・休日月日],_syukujitsu[国民の祝日・休日名称],"XXX",0,1)&lt;&gt;"XXX",WEEKDAY(DATE($B$1,H$1,$A38),2)&gt;5,_xlfn.XLOOKUP(DATE($B$1,H$1,$A38),_休業日[休場日],_休業日[名称],"XXX",0,1)&lt;&gt;"XXX"),"",SUMIFS(_SBI[受渡金額/決済損益],_SBI[決済日],DATE(デイトレ集計2022!$B$1,デイトレ集計2022!H$1,デイトレ集計2022!$A38),_SBI[取引],"信用返済*"))</f>
        <v>0</v>
      </c>
      <c r="I38" s="18"/>
      <c r="J38" s="26"/>
      <c r="K38" s="23" t="str">
        <f ca="1">IF(OR(MONTH(DATE($B$1,K$1,$A38))&lt;&gt;K$1,_xlfn.XLOOKUP(DATE($B$1,K$1,$A38),_syukujitsu[国民の祝日・休日月日],_syukujitsu[国民の祝日・休日名称],"XXX",0,1)&lt;&gt;"XXX",WEEKDAY(DATE($B$1,K$1,$A38),2)&gt;5,_xlfn.XLOOKUP(DATE($B$1,K$1,$A38),_休業日[休場日],_休業日[名称],"XXX",0,1)&lt;&gt;"XXX"),"",SUMIFS(_SBI[受渡金額/決済損益],_SBI[決済日],DATE(デイトレ集計2022!$B$1,デイトレ集計2022!K$1,デイトレ集計2022!$A38),_SBI[取引],"信用返済*"))</f>
        <v/>
      </c>
      <c r="L38" s="18"/>
      <c r="M38" s="26"/>
      <c r="N38" s="23">
        <f ca="1">IF(OR(MONTH(DATE($B$1,N$1,$A38))&lt;&gt;N$1,_xlfn.XLOOKUP(DATE($B$1,N$1,$A38),_syukujitsu[国民の祝日・休日月日],_syukujitsu[国民の祝日・休日名称],"XXX",0,1)&lt;&gt;"XXX",WEEKDAY(DATE($B$1,N$1,$A38),2)&gt;5,_xlfn.XLOOKUP(DATE($B$1,N$1,$A38),_休業日[休場日],_休業日[名称],"XXX",0,1)&lt;&gt;"XXX"),"",SUMIFS(_SBI[受渡金額/決済損益],_SBI[決済日],DATE(デイトレ集計2022!$B$1,デイトレ集計2022!N$1,デイトレ集計2022!$A38),_SBI[取引],"信用返済*"))</f>
        <v>0</v>
      </c>
      <c r="O38" s="18"/>
      <c r="P38" s="26"/>
      <c r="Q38" s="23" t="str">
        <f ca="1">IF(OR(MONTH(DATE($B$1,Q$1,$A38))&lt;&gt;Q$1,_xlfn.XLOOKUP(DATE($B$1,Q$1,$A38),_syukujitsu[国民の祝日・休日月日],_syukujitsu[国民の祝日・休日名称],"XXX",0,1)&lt;&gt;"XXX",WEEKDAY(DATE($B$1,Q$1,$A38),2)&gt;5,_xlfn.XLOOKUP(DATE($B$1,Q$1,$A38),_休業日[休場日],_休業日[名称],"XXX",0,1)&lt;&gt;"XXX"),"",SUMIFS(_SBI[受渡金額/決済損益],_SBI[決済日],DATE(デイトレ集計2022!$B$1,デイトレ集計2022!Q$1,デイトレ集計2022!$A38),_SBI[取引],"信用返済*"))</f>
        <v/>
      </c>
      <c r="R38" s="18"/>
      <c r="S38" s="26"/>
      <c r="T38" s="23">
        <f ca="1">IF(OR(MONTH(DATE($B$1,T$1,$A38))&lt;&gt;T$1,_xlfn.XLOOKUP(DATE($B$1,T$1,$A38),_syukujitsu[国民の祝日・休日月日],_syukujitsu[国民の祝日・休日名称],"XXX",0,1)&lt;&gt;"XXX",WEEKDAY(DATE($B$1,T$1,$A38),2)&gt;5,_xlfn.XLOOKUP(DATE($B$1,T$1,$A38),_休業日[休場日],_休業日[名称],"XXX",0,1)&lt;&gt;"XXX"),"",SUMIFS(_SBI[受渡金額/決済損益],_SBI[決済日],DATE(デイトレ集計2022!$B$1,デイトレ集計2022!T$1,デイトレ集計2022!$A38),_SBI[取引],"信用返済*"))</f>
        <v>0</v>
      </c>
      <c r="U38" s="18"/>
      <c r="V38" s="26"/>
      <c r="W38" s="23">
        <f ca="1">IF(OR(MONTH(DATE($B$1,W$1,$A38))&lt;&gt;W$1,_xlfn.XLOOKUP(DATE($B$1,W$1,$A38),_syukujitsu[国民の祝日・休日月日],_syukujitsu[国民の祝日・休日名称],"XXX",0,1)&lt;&gt;"XXX",WEEKDAY(DATE($B$1,W$1,$A38),2)&gt;5,_xlfn.XLOOKUP(DATE($B$1,W$1,$A38),_休業日[休場日],_休業日[名称],"XXX",0,1)&lt;&gt;"XXX"),"",SUMIFS(_SBI[受渡金額/決済損益],_SBI[決済日],DATE(デイトレ集計2022!$B$1,デイトレ集計2022!W$1,デイトレ集計2022!$A38),_SBI[取引],"信用返済*"))</f>
        <v>0</v>
      </c>
      <c r="X38" s="18"/>
      <c r="Y38" s="26"/>
      <c r="Z38" s="23" t="str">
        <f ca="1">IF(OR(MONTH(DATE($B$1,Z$1,$A38))&lt;&gt;Z$1,_xlfn.XLOOKUP(DATE($B$1,Z$1,$A38),_syukujitsu[国民の祝日・休日月日],_syukujitsu[国民の祝日・休日名称],"XXX",0,1)&lt;&gt;"XXX",WEEKDAY(DATE($B$1,Z$1,$A38),2)&gt;5,_xlfn.XLOOKUP(DATE($B$1,Z$1,$A38),_休業日[休場日],_休業日[名称],"XXX",0,1)&lt;&gt;"XXX"),"",SUMIFS(_SBI[受渡金額/決済損益],_SBI[決済日],DATE(デイトレ集計2022!$B$1,デイトレ集計2022!Z$1,デイトレ集計2022!$A38),_SBI[取引],"信用返済*"))</f>
        <v/>
      </c>
      <c r="AA38" s="18"/>
      <c r="AB38" s="26"/>
      <c r="AC38" s="23">
        <f ca="1">IF(OR(MONTH(DATE($B$1,AC$1,$A38))&lt;&gt;AC$1,_xlfn.XLOOKUP(DATE($B$1,AC$1,$A38),_syukujitsu[国民の祝日・休日月日],_syukujitsu[国民の祝日・休日名称],"XXX",0,1)&lt;&gt;"XXX",WEEKDAY(DATE($B$1,AC$1,$A38),2)&gt;5,_xlfn.XLOOKUP(DATE($B$1,AC$1,$A38),_休業日[休場日],_休業日[名称],"XXX",0,1)&lt;&gt;"XXX"),"",SUMIFS(_SBI[受渡金額/決済損益],_SBI[決済日],DATE(デイトレ集計2022!$B$1,デイトレ集計2022!AC$1,デイトレ集計2022!$A38),_SBI[取引],"信用返済*"))</f>
        <v>0</v>
      </c>
      <c r="AD38" s="18"/>
      <c r="AE38" s="26"/>
      <c r="AF38" s="23">
        <f ca="1">IF(OR(MONTH(DATE($B$1,AF$1,$A38))&lt;&gt;AF$1,_xlfn.XLOOKUP(DATE($B$1,AF$1,$A38),_syukujitsu[国民の祝日・休日月日],_syukujitsu[国民の祝日・休日名称],"XXX",0,1)&lt;&gt;"XXX",WEEKDAY(DATE($B$1,AF$1,$A38),2)&gt;5,_xlfn.XLOOKUP(DATE($B$1,AF$1,$A38),_休業日[休場日],_休業日[名称],"XXX",0,1)&lt;&gt;"XXX"),"",SUMIFS(_SBI[受渡金額/決済損益],_SBI[決済日],DATE(デイトレ集計2022!$B$1,デイトレ集計2022!AF$1,デイトレ集計2022!$A38),_SBI[取引],"信用返済*"))</f>
        <v>0</v>
      </c>
      <c r="AG38" s="18"/>
      <c r="AH38" s="26"/>
      <c r="AI38" s="23">
        <f ca="1">IF(OR(MONTH(DATE($B$1,AI$1,$A38))&lt;&gt;AI$1,_xlfn.XLOOKUP(DATE($B$1,AI$1,$A38),_syukujitsu[国民の祝日・休日月日],_syukujitsu[国民の祝日・休日名称],"XXX",0,1)&lt;&gt;"XXX",WEEKDAY(DATE($B$1,AI$1,$A38),2)&gt;5,_xlfn.XLOOKUP(DATE($B$1,AI$1,$A38),_休業日[休場日],_休業日[名称],"XXX",0,1)&lt;&gt;"XXX"),"",SUMIFS(_SBI[受渡金額/決済損益],_SBI[決済日],DATE(デイトレ集計2022!$B$1,デイトレ集計2022!AI$1,デイトレ集計2022!$A38),_SBI[取引],"信用返済*"))</f>
        <v>0</v>
      </c>
      <c r="AJ38" s="18"/>
      <c r="AK38" s="26"/>
      <c r="AL38" s="26">
        <f ca="1">IF(OR(MONTH(DATE($B$1,AL$1,$A38))&lt;&gt;AL$1,_xlfn.XLOOKUP(DATE($B$1,AL$1,$A38),_syukujitsu[国民の祝日・休日月日],_syukujitsu[国民の祝日・休日名称],"XXX",0,1)&lt;&gt;"XXX",WEEKDAY(DATE($B$1,AL$1,$A38),2)&gt;5,_xlfn.XLOOKUP(DATE($B$1,AL$1,$A38),_休業日[休場日],_休業日[名称],"XXX",0,1)&lt;&gt;"XXX"),"",SUMIFS(_SBI[受渡金額/決済損益],_SBI[決済日],DATE(デイトレ集計2022!$B$1,デイトレ集計2022!AL$1,デイトレ集計2022!$A38),_SBI[取引],"信用返済*"))</f>
        <v>0</v>
      </c>
      <c r="AN38" s="22">
        <f t="shared" ca="1" si="20"/>
        <v>2400000</v>
      </c>
      <c r="AO38" s="22">
        <f t="shared" ca="1" si="21"/>
        <v>2400000</v>
      </c>
      <c r="AP38" s="22">
        <f t="shared" ca="1" si="22"/>
        <v>2400000</v>
      </c>
      <c r="AQ38" s="22">
        <f t="shared" ca="1" si="23"/>
        <v>2400000</v>
      </c>
      <c r="AR38" s="22">
        <f t="shared" ca="1" si="24"/>
        <v>2400000</v>
      </c>
      <c r="AS38" s="22">
        <f t="shared" ca="1" si="25"/>
        <v>2400000</v>
      </c>
      <c r="AT38" s="22">
        <f t="shared" ca="1" si="26"/>
        <v>2400000</v>
      </c>
      <c r="AU38" s="22">
        <f t="shared" ca="1" si="32"/>
        <v>2400000</v>
      </c>
      <c r="AV38" s="22">
        <f t="shared" ca="1" si="27"/>
        <v>2400000</v>
      </c>
      <c r="AW38" s="22">
        <f t="shared" ca="1" si="28"/>
        <v>2400000</v>
      </c>
      <c r="AX38" s="22">
        <f t="shared" ca="1" si="29"/>
        <v>2400000</v>
      </c>
      <c r="AY38" s="22">
        <f t="shared" ca="1" si="30"/>
        <v>2400000</v>
      </c>
      <c r="BA38" s="22">
        <f t="shared" ca="1" si="43"/>
        <v>2400000</v>
      </c>
      <c r="BB38" s="22">
        <f t="shared" ca="1" si="33"/>
        <v>0</v>
      </c>
      <c r="BC38" s="22">
        <f t="shared" ca="1" si="34"/>
        <v>0</v>
      </c>
      <c r="BD38" s="22">
        <f t="shared" ca="1" si="35"/>
        <v>0</v>
      </c>
      <c r="BE38" s="22">
        <f t="shared" ca="1" si="36"/>
        <v>0</v>
      </c>
      <c r="BF38" s="22">
        <f t="shared" ca="1" si="37"/>
        <v>0</v>
      </c>
      <c r="BG38" s="22">
        <f t="shared" ca="1" si="38"/>
        <v>0</v>
      </c>
      <c r="BH38" s="22">
        <f t="shared" ca="1" si="39"/>
        <v>0</v>
      </c>
      <c r="BI38" s="22">
        <f t="shared" ca="1" si="40"/>
        <v>0</v>
      </c>
      <c r="BJ38" s="22">
        <f t="shared" ca="1" si="41"/>
        <v>0</v>
      </c>
      <c r="BK38" s="22">
        <f t="shared" ca="1" si="42"/>
        <v>0</v>
      </c>
      <c r="BL38" s="22">
        <f t="shared" ca="1" si="31"/>
        <v>0</v>
      </c>
      <c r="BN38" s="22" t="str" cm="1">
        <f t="array" aca="1" ref="BN38" ca="1">IF(INDEX($A$1:$AL$48,ROW(),BN$16)&gt;0,INDEX($A$1:$AL$48,ROW(),BN$16),"")</f>
        <v/>
      </c>
      <c r="BO38" s="22" t="str" cm="1">
        <f t="array" aca="1" ref="BO38" ca="1">IF(INDEX($A$1:$AL$48,ROW(),BO$16)&gt;0,INDEX($A$1:$AL$48,ROW(),BO$16),"")</f>
        <v/>
      </c>
      <c r="BP38" s="22" t="str" cm="1">
        <f t="array" aca="1" ref="BP38" ca="1">IF(INDEX($A$1:$AL$48,ROW(),BP$16)&gt;0,INDEX($A$1:$AL$48,ROW(),BP$16),"")</f>
        <v/>
      </c>
      <c r="BQ38" s="22" t="str" cm="1">
        <f t="array" aca="1" ref="BQ38" ca="1">IF(INDEX($A$1:$AL$48,ROW(),BQ$16)&gt;0,INDEX($A$1:$AL$48,ROW(),BQ$16),"")</f>
        <v/>
      </c>
      <c r="BR38" s="22" t="str" cm="1">
        <f t="array" aca="1" ref="BR38" ca="1">IF(INDEX($A$1:$AL$48,ROW(),BR$16)&gt;0,INDEX($A$1:$AL$48,ROW(),BR$16),"")</f>
        <v/>
      </c>
      <c r="BS38" s="22" t="str" cm="1">
        <f t="array" aca="1" ref="BS38" ca="1">IF(INDEX($A$1:$AL$48,ROW(),BS$16)&gt;0,INDEX($A$1:$AL$48,ROW(),BS$16),"")</f>
        <v/>
      </c>
      <c r="BT38" s="22" t="str" cm="1">
        <f t="array" aca="1" ref="BT38" ca="1">IF(INDEX($A$1:$AL$48,ROW(),BT$16)&gt;0,INDEX($A$1:$AL$48,ROW(),BT$16),"")</f>
        <v/>
      </c>
      <c r="BU38" s="22" t="str" cm="1">
        <f t="array" aca="1" ref="BU38" ca="1">IF(INDEX($A$1:$AL$48,ROW(),BU$16)&gt;0,INDEX($A$1:$AL$48,ROW(),BU$16),"")</f>
        <v/>
      </c>
      <c r="BV38" s="22" t="str" cm="1">
        <f t="array" aca="1" ref="BV38" ca="1">IF(INDEX($A$1:$AL$48,ROW(),BV$16)&gt;0,INDEX($A$1:$AL$48,ROW(),BV$16),"")</f>
        <v/>
      </c>
      <c r="BW38" s="22" t="str" cm="1">
        <f t="array" aca="1" ref="BW38" ca="1">IF(INDEX($A$1:$AL$48,ROW(),BW$16)&gt;0,INDEX($A$1:$AL$48,ROW(),BW$16),"")</f>
        <v/>
      </c>
      <c r="BX38" s="22" t="str" cm="1">
        <f t="array" aca="1" ref="BX38" ca="1">IF(INDEX($A$1:$AL$48,ROW(),BX$16)&gt;0,INDEX($A$1:$AL$48,ROW(),BX$16),"")</f>
        <v/>
      </c>
      <c r="BY38" s="22" t="str" cm="1">
        <f t="array" aca="1" ref="BY38" ca="1">IF(INDEX($A$1:$AL$48,ROW(),BY$16)&gt;0,INDEX($A$1:$AL$48,ROW(),BY$16),"")</f>
        <v/>
      </c>
      <c r="CA38" s="22" t="str" cm="1">
        <f t="array" aca="1" ref="CA38" ca="1">IF(INDEX($A$1:$AL$48,ROW(),CA$16)&lt;0,INDEX($A$1:$AL$48,ROW(),CA$16),"")</f>
        <v/>
      </c>
      <c r="CB38" s="22" t="str" cm="1">
        <f t="array" aca="1" ref="CB38" ca="1">IF(INDEX($A$1:$AL$48,ROW(),CB$16)&lt;0,INDEX($A$1:$AL$48,ROW(),CB$16),"")</f>
        <v/>
      </c>
      <c r="CC38" s="22" t="str" cm="1">
        <f t="array" aca="1" ref="CC38" ca="1">IF(INDEX($A$1:$AL$48,ROW(),CC$16)&lt;0,INDEX($A$1:$AL$48,ROW(),CC$16),"")</f>
        <v/>
      </c>
      <c r="CD38" s="22" t="str" cm="1">
        <f t="array" aca="1" ref="CD38" ca="1">IF(INDEX($A$1:$AL$48,ROW(),CD$16)&lt;0,INDEX($A$1:$AL$48,ROW(),CD$16),"")</f>
        <v/>
      </c>
      <c r="CE38" s="22" t="str" cm="1">
        <f t="array" aca="1" ref="CE38" ca="1">IF(INDEX($A$1:$AL$48,ROW(),CE$16)&lt;0,INDEX($A$1:$AL$48,ROW(),CE$16),"")</f>
        <v/>
      </c>
      <c r="CF38" s="22" t="str" cm="1">
        <f t="array" aca="1" ref="CF38" ca="1">IF(INDEX($A$1:$AL$48,ROW(),CF$16)&lt;0,INDEX($A$1:$AL$48,ROW(),CF$16),"")</f>
        <v/>
      </c>
      <c r="CG38" s="22" t="str" cm="1">
        <f t="array" aca="1" ref="CG38" ca="1">IF(INDEX($A$1:$AL$48,ROW(),CG$16)&lt;0,INDEX($A$1:$AL$48,ROW(),CG$16),"")</f>
        <v/>
      </c>
      <c r="CH38" s="22" t="str" cm="1">
        <f t="array" aca="1" ref="CH38" ca="1">IF(INDEX($A$1:$AL$48,ROW(),CH$16)&lt;0,INDEX($A$1:$AL$48,ROW(),CH$16),"")</f>
        <v/>
      </c>
      <c r="CI38" s="22" t="str" cm="1">
        <f t="array" aca="1" ref="CI38" ca="1">IF(INDEX($A$1:$AL$48,ROW(),CI$16)&lt;0,INDEX($A$1:$AL$48,ROW(),CI$16),"")</f>
        <v/>
      </c>
      <c r="CJ38" s="22" t="str" cm="1">
        <f t="array" aca="1" ref="CJ38" ca="1">IF(INDEX($A$1:$AL$48,ROW(),CJ$16)&lt;0,INDEX($A$1:$AL$48,ROW(),CJ$16),"")</f>
        <v/>
      </c>
      <c r="CK38" s="22" t="str" cm="1">
        <f t="array" aca="1" ref="CK38" ca="1">IF(INDEX($A$1:$AL$48,ROW(),CK$16)&lt;0,INDEX($A$1:$AL$48,ROW(),CK$16),"")</f>
        <v/>
      </c>
      <c r="CL38" s="22" t="str" cm="1">
        <f t="array" aca="1" ref="CL38" ca="1">IF(INDEX($A$1:$AL$48,ROW(),CL$16)&lt;0,INDEX($A$1:$AL$48,ROW(),CL$16),"")</f>
        <v/>
      </c>
    </row>
    <row r="39" spans="1:90" s="2" customFormat="1" ht="15.75" x14ac:dyDescent="0.4">
      <c r="A39" s="5">
        <v>22</v>
      </c>
      <c r="B39" s="17">
        <f t="shared" ca="1" si="17"/>
        <v>0</v>
      </c>
      <c r="C39" s="18"/>
      <c r="D39" s="26"/>
      <c r="E39" s="23" t="str">
        <f ca="1">IF(OR(MONTH(DATE($B$1,E$1,$A39))&lt;&gt;E$1,_xlfn.XLOOKUP(DATE($B$1,E$1,$A39),_syukujitsu[国民の祝日・休日月日],_syukujitsu[国民の祝日・休日名称],"XXX",0,1)&lt;&gt;"XXX",WEEKDAY(DATE($B$1,E$1,$A39),2)&gt;5,_xlfn.XLOOKUP(DATE($B$1,E$1,$A39),_休業日[休場日],_休業日[名称],"XXX",0,1)&lt;&gt;"XXX"),"",SUMIFS(_SBI[受渡金額/決済損益],_SBI[決済日],DATE(デイトレ集計2022!$B$1,デイトレ集計2022!E$1,デイトレ集計2022!$A39),_SBI[取引],"信用返済*"))</f>
        <v/>
      </c>
      <c r="F39" s="18"/>
      <c r="G39" s="26"/>
      <c r="H39" s="23">
        <f ca="1">IF(OR(MONTH(DATE($B$1,H$1,$A39))&lt;&gt;H$1,_xlfn.XLOOKUP(DATE($B$1,H$1,$A39),_syukujitsu[国民の祝日・休日月日],_syukujitsu[国民の祝日・休日名称],"XXX",0,1)&lt;&gt;"XXX",WEEKDAY(DATE($B$1,H$1,$A39),2)&gt;5,_xlfn.XLOOKUP(DATE($B$1,H$1,$A39),_休業日[休場日],_休業日[名称],"XXX",0,1)&lt;&gt;"XXX"),"",SUMIFS(_SBI[受渡金額/決済損益],_SBI[決済日],DATE(デイトレ集計2022!$B$1,デイトレ集計2022!H$1,デイトレ集計2022!$A39),_SBI[取引],"信用返済*"))</f>
        <v>0</v>
      </c>
      <c r="I39" s="18"/>
      <c r="J39" s="26"/>
      <c r="K39" s="23">
        <f ca="1">IF(OR(MONTH(DATE($B$1,K$1,$A39))&lt;&gt;K$1,_xlfn.XLOOKUP(DATE($B$1,K$1,$A39),_syukujitsu[国民の祝日・休日月日],_syukujitsu[国民の祝日・休日名称],"XXX",0,1)&lt;&gt;"XXX",WEEKDAY(DATE($B$1,K$1,$A39),2)&gt;5,_xlfn.XLOOKUP(DATE($B$1,K$1,$A39),_休業日[休場日],_休業日[名称],"XXX",0,1)&lt;&gt;"XXX"),"",SUMIFS(_SBI[受渡金額/決済損益],_SBI[決済日],DATE(デイトレ集計2022!$B$1,デイトレ集計2022!K$1,デイトレ集計2022!$A39),_SBI[取引],"信用返済*"))</f>
        <v>0</v>
      </c>
      <c r="L39" s="18"/>
      <c r="M39" s="26"/>
      <c r="N39" s="23">
        <f ca="1">IF(OR(MONTH(DATE($B$1,N$1,$A39))&lt;&gt;N$1,_xlfn.XLOOKUP(DATE($B$1,N$1,$A39),_syukujitsu[国民の祝日・休日月日],_syukujitsu[国民の祝日・休日名称],"XXX",0,1)&lt;&gt;"XXX",WEEKDAY(DATE($B$1,N$1,$A39),2)&gt;5,_xlfn.XLOOKUP(DATE($B$1,N$1,$A39),_休業日[休場日],_休業日[名称],"XXX",0,1)&lt;&gt;"XXX"),"",SUMIFS(_SBI[受渡金額/決済損益],_SBI[決済日],DATE(デイトレ集計2022!$B$1,デイトレ集計2022!N$1,デイトレ集計2022!$A39),_SBI[取引],"信用返済*"))</f>
        <v>0</v>
      </c>
      <c r="O39" s="18"/>
      <c r="P39" s="26"/>
      <c r="Q39" s="23" t="str">
        <f ca="1">IF(OR(MONTH(DATE($B$1,Q$1,$A39))&lt;&gt;Q$1,_xlfn.XLOOKUP(DATE($B$1,Q$1,$A39),_syukujitsu[国民の祝日・休日月日],_syukujitsu[国民の祝日・休日名称],"XXX",0,1)&lt;&gt;"XXX",WEEKDAY(DATE($B$1,Q$1,$A39),2)&gt;5,_xlfn.XLOOKUP(DATE($B$1,Q$1,$A39),_休業日[休場日],_休業日[名称],"XXX",0,1)&lt;&gt;"XXX"),"",SUMIFS(_SBI[受渡金額/決済損益],_SBI[決済日],DATE(デイトレ集計2022!$B$1,デイトレ集計2022!Q$1,デイトレ集計2022!$A39),_SBI[取引],"信用返済*"))</f>
        <v/>
      </c>
      <c r="R39" s="18"/>
      <c r="S39" s="26"/>
      <c r="T39" s="23">
        <f ca="1">IF(OR(MONTH(DATE($B$1,T$1,$A39))&lt;&gt;T$1,_xlfn.XLOOKUP(DATE($B$1,T$1,$A39),_syukujitsu[国民の祝日・休日月日],_syukujitsu[国民の祝日・休日名称],"XXX",0,1)&lt;&gt;"XXX",WEEKDAY(DATE($B$1,T$1,$A39),2)&gt;5,_xlfn.XLOOKUP(DATE($B$1,T$1,$A39),_休業日[休場日],_休業日[名称],"XXX",0,1)&lt;&gt;"XXX"),"",SUMIFS(_SBI[受渡金額/決済損益],_SBI[決済日],DATE(デイトレ集計2022!$B$1,デイトレ集計2022!T$1,デイトレ集計2022!$A39),_SBI[取引],"信用返済*"))</f>
        <v>0</v>
      </c>
      <c r="U39" s="18"/>
      <c r="V39" s="26"/>
      <c r="W39" s="23">
        <f ca="1">IF(OR(MONTH(DATE($B$1,W$1,$A39))&lt;&gt;W$1,_xlfn.XLOOKUP(DATE($B$1,W$1,$A39),_syukujitsu[国民の祝日・休日月日],_syukujitsu[国民の祝日・休日名称],"XXX",0,1)&lt;&gt;"XXX",WEEKDAY(DATE($B$1,W$1,$A39),2)&gt;5,_xlfn.XLOOKUP(DATE($B$1,W$1,$A39),_休業日[休場日],_休業日[名称],"XXX",0,1)&lt;&gt;"XXX"),"",SUMIFS(_SBI[受渡金額/決済損益],_SBI[決済日],DATE(デイトレ集計2022!$B$1,デイトレ集計2022!W$1,デイトレ集計2022!$A39),_SBI[取引],"信用返済*"))</f>
        <v>0</v>
      </c>
      <c r="X39" s="18"/>
      <c r="Y39" s="26"/>
      <c r="Z39" s="23">
        <f ca="1">IF(OR(MONTH(DATE($B$1,Z$1,$A39))&lt;&gt;Z$1,_xlfn.XLOOKUP(DATE($B$1,Z$1,$A39),_syukujitsu[国民の祝日・休日月日],_syukujitsu[国民の祝日・休日名称],"XXX",0,1)&lt;&gt;"XXX",WEEKDAY(DATE($B$1,Z$1,$A39),2)&gt;5,_xlfn.XLOOKUP(DATE($B$1,Z$1,$A39),_休業日[休場日],_休業日[名称],"XXX",0,1)&lt;&gt;"XXX"),"",SUMIFS(_SBI[受渡金額/決済損益],_SBI[決済日],DATE(デイトレ集計2022!$B$1,デイトレ集計2022!Z$1,デイトレ集計2022!$A39),_SBI[取引],"信用返済*"))</f>
        <v>0</v>
      </c>
      <c r="AA39" s="18"/>
      <c r="AB39" s="26"/>
      <c r="AC39" s="23">
        <f ca="1">IF(OR(MONTH(DATE($B$1,AC$1,$A39))&lt;&gt;AC$1,_xlfn.XLOOKUP(DATE($B$1,AC$1,$A39),_syukujitsu[国民の祝日・休日月日],_syukujitsu[国民の祝日・休日名称],"XXX",0,1)&lt;&gt;"XXX",WEEKDAY(DATE($B$1,AC$1,$A39),2)&gt;5,_xlfn.XLOOKUP(DATE($B$1,AC$1,$A39),_休業日[休場日],_休業日[名称],"XXX",0,1)&lt;&gt;"XXX"),"",SUMIFS(_SBI[受渡金額/決済損益],_SBI[決済日],DATE(デイトレ集計2022!$B$1,デイトレ集計2022!AC$1,デイトレ集計2022!$A39),_SBI[取引],"信用返済*"))</f>
        <v>0</v>
      </c>
      <c r="AD39" s="18"/>
      <c r="AE39" s="26"/>
      <c r="AF39" s="23" t="str">
        <f ca="1">IF(OR(MONTH(DATE($B$1,AF$1,$A39))&lt;&gt;AF$1,_xlfn.XLOOKUP(DATE($B$1,AF$1,$A39),_syukujitsu[国民の祝日・休日月日],_syukujitsu[国民の祝日・休日名称],"XXX",0,1)&lt;&gt;"XXX",WEEKDAY(DATE($B$1,AF$1,$A39),2)&gt;5,_xlfn.XLOOKUP(DATE($B$1,AF$1,$A39),_休業日[休場日],_休業日[名称],"XXX",0,1)&lt;&gt;"XXX"),"",SUMIFS(_SBI[受渡金額/決済損益],_SBI[決済日],DATE(デイトレ集計2022!$B$1,デイトレ集計2022!AF$1,デイトレ集計2022!$A39),_SBI[取引],"信用返済*"))</f>
        <v/>
      </c>
      <c r="AG39" s="18"/>
      <c r="AH39" s="26"/>
      <c r="AI39" s="23">
        <f ca="1">IF(OR(MONTH(DATE($B$1,AI$1,$A39))&lt;&gt;AI$1,_xlfn.XLOOKUP(DATE($B$1,AI$1,$A39),_syukujitsu[国民の祝日・休日月日],_syukujitsu[国民の祝日・休日名称],"XXX",0,1)&lt;&gt;"XXX",WEEKDAY(DATE($B$1,AI$1,$A39),2)&gt;5,_xlfn.XLOOKUP(DATE($B$1,AI$1,$A39),_休業日[休場日],_休業日[名称],"XXX",0,1)&lt;&gt;"XXX"),"",SUMIFS(_SBI[受渡金額/決済損益],_SBI[決済日],DATE(デイトレ集計2022!$B$1,デイトレ集計2022!AI$1,デイトレ集計2022!$A39),_SBI[取引],"信用返済*"))</f>
        <v>0</v>
      </c>
      <c r="AJ39" s="18"/>
      <c r="AK39" s="26"/>
      <c r="AL39" s="26">
        <f ca="1">IF(OR(MONTH(DATE($B$1,AL$1,$A39))&lt;&gt;AL$1,_xlfn.XLOOKUP(DATE($B$1,AL$1,$A39),_syukujitsu[国民の祝日・休日月日],_syukujitsu[国民の祝日・休日名称],"XXX",0,1)&lt;&gt;"XXX",WEEKDAY(DATE($B$1,AL$1,$A39),2)&gt;5,_xlfn.XLOOKUP(DATE($B$1,AL$1,$A39),_休業日[休場日],_休業日[名称],"XXX",0,1)&lt;&gt;"XXX"),"",SUMIFS(_SBI[受渡金額/決済損益],_SBI[決済日],DATE(デイトレ集計2022!$B$1,デイトレ集計2022!AL$1,デイトレ集計2022!$A39),_SBI[取引],"信用返済*"))</f>
        <v>0</v>
      </c>
      <c r="AN39" s="22">
        <f t="shared" ca="1" si="20"/>
        <v>2400000</v>
      </c>
      <c r="AO39" s="22">
        <f t="shared" ca="1" si="21"/>
        <v>2400000</v>
      </c>
      <c r="AP39" s="22">
        <f t="shared" ca="1" si="22"/>
        <v>2400000</v>
      </c>
      <c r="AQ39" s="22">
        <f t="shared" ca="1" si="23"/>
        <v>2400000</v>
      </c>
      <c r="AR39" s="22">
        <f t="shared" ca="1" si="24"/>
        <v>2400000</v>
      </c>
      <c r="AS39" s="22">
        <f t="shared" ca="1" si="25"/>
        <v>2400000</v>
      </c>
      <c r="AT39" s="22">
        <f t="shared" ca="1" si="26"/>
        <v>2400000</v>
      </c>
      <c r="AU39" s="22">
        <f t="shared" ca="1" si="32"/>
        <v>2400000</v>
      </c>
      <c r="AV39" s="22">
        <f t="shared" ca="1" si="27"/>
        <v>2400000</v>
      </c>
      <c r="AW39" s="22">
        <f t="shared" ca="1" si="28"/>
        <v>2400000</v>
      </c>
      <c r="AX39" s="22">
        <f t="shared" ca="1" si="29"/>
        <v>2400000</v>
      </c>
      <c r="AY39" s="22">
        <f t="shared" ca="1" si="30"/>
        <v>2400000</v>
      </c>
      <c r="BA39" s="22">
        <f t="shared" ca="1" si="43"/>
        <v>2400000</v>
      </c>
      <c r="BB39" s="22">
        <f t="shared" ca="1" si="33"/>
        <v>0</v>
      </c>
      <c r="BC39" s="22">
        <f t="shared" ca="1" si="34"/>
        <v>0</v>
      </c>
      <c r="BD39" s="22">
        <f t="shared" ca="1" si="35"/>
        <v>0</v>
      </c>
      <c r="BE39" s="22">
        <f t="shared" ca="1" si="36"/>
        <v>0</v>
      </c>
      <c r="BF39" s="22">
        <f t="shared" ca="1" si="37"/>
        <v>0</v>
      </c>
      <c r="BG39" s="22">
        <f t="shared" ca="1" si="38"/>
        <v>0</v>
      </c>
      <c r="BH39" s="22">
        <f t="shared" ca="1" si="39"/>
        <v>0</v>
      </c>
      <c r="BI39" s="22">
        <f t="shared" ca="1" si="40"/>
        <v>0</v>
      </c>
      <c r="BJ39" s="22">
        <f t="shared" ca="1" si="41"/>
        <v>0</v>
      </c>
      <c r="BK39" s="22">
        <f t="shared" ca="1" si="42"/>
        <v>0</v>
      </c>
      <c r="BL39" s="22">
        <f t="shared" ca="1" si="31"/>
        <v>0</v>
      </c>
      <c r="BN39" s="22" t="str" cm="1">
        <f t="array" aca="1" ref="BN39" ca="1">IF(INDEX($A$1:$AL$48,ROW(),BN$16)&gt;0,INDEX($A$1:$AL$48,ROW(),BN$16),"")</f>
        <v/>
      </c>
      <c r="BO39" s="22" t="str" cm="1">
        <f t="array" aca="1" ref="BO39" ca="1">IF(INDEX($A$1:$AL$48,ROW(),BO$16)&gt;0,INDEX($A$1:$AL$48,ROW(),BO$16),"")</f>
        <v/>
      </c>
      <c r="BP39" s="22" t="str" cm="1">
        <f t="array" aca="1" ref="BP39" ca="1">IF(INDEX($A$1:$AL$48,ROW(),BP$16)&gt;0,INDEX($A$1:$AL$48,ROW(),BP$16),"")</f>
        <v/>
      </c>
      <c r="BQ39" s="22" t="str" cm="1">
        <f t="array" aca="1" ref="BQ39" ca="1">IF(INDEX($A$1:$AL$48,ROW(),BQ$16)&gt;0,INDEX($A$1:$AL$48,ROW(),BQ$16),"")</f>
        <v/>
      </c>
      <c r="BR39" s="22" t="str" cm="1">
        <f t="array" aca="1" ref="BR39" ca="1">IF(INDEX($A$1:$AL$48,ROW(),BR$16)&gt;0,INDEX($A$1:$AL$48,ROW(),BR$16),"")</f>
        <v/>
      </c>
      <c r="BS39" s="22" t="str" cm="1">
        <f t="array" aca="1" ref="BS39" ca="1">IF(INDEX($A$1:$AL$48,ROW(),BS$16)&gt;0,INDEX($A$1:$AL$48,ROW(),BS$16),"")</f>
        <v/>
      </c>
      <c r="BT39" s="22" t="str" cm="1">
        <f t="array" aca="1" ref="BT39" ca="1">IF(INDEX($A$1:$AL$48,ROW(),BT$16)&gt;0,INDEX($A$1:$AL$48,ROW(),BT$16),"")</f>
        <v/>
      </c>
      <c r="BU39" s="22" t="str" cm="1">
        <f t="array" aca="1" ref="BU39" ca="1">IF(INDEX($A$1:$AL$48,ROW(),BU$16)&gt;0,INDEX($A$1:$AL$48,ROW(),BU$16),"")</f>
        <v/>
      </c>
      <c r="BV39" s="22" t="str" cm="1">
        <f t="array" aca="1" ref="BV39" ca="1">IF(INDEX($A$1:$AL$48,ROW(),BV$16)&gt;0,INDEX($A$1:$AL$48,ROW(),BV$16),"")</f>
        <v/>
      </c>
      <c r="BW39" s="22" t="str" cm="1">
        <f t="array" aca="1" ref="BW39" ca="1">IF(INDEX($A$1:$AL$48,ROW(),BW$16)&gt;0,INDEX($A$1:$AL$48,ROW(),BW$16),"")</f>
        <v/>
      </c>
      <c r="BX39" s="22" t="str" cm="1">
        <f t="array" aca="1" ref="BX39" ca="1">IF(INDEX($A$1:$AL$48,ROW(),BX$16)&gt;0,INDEX($A$1:$AL$48,ROW(),BX$16),"")</f>
        <v/>
      </c>
      <c r="BY39" s="22" t="str" cm="1">
        <f t="array" aca="1" ref="BY39" ca="1">IF(INDEX($A$1:$AL$48,ROW(),BY$16)&gt;0,INDEX($A$1:$AL$48,ROW(),BY$16),"")</f>
        <v/>
      </c>
      <c r="CA39" s="22" t="str" cm="1">
        <f t="array" aca="1" ref="CA39" ca="1">IF(INDEX($A$1:$AL$48,ROW(),CA$16)&lt;0,INDEX($A$1:$AL$48,ROW(),CA$16),"")</f>
        <v/>
      </c>
      <c r="CB39" s="22" t="str" cm="1">
        <f t="array" aca="1" ref="CB39" ca="1">IF(INDEX($A$1:$AL$48,ROW(),CB$16)&lt;0,INDEX($A$1:$AL$48,ROW(),CB$16),"")</f>
        <v/>
      </c>
      <c r="CC39" s="22" t="str" cm="1">
        <f t="array" aca="1" ref="CC39" ca="1">IF(INDEX($A$1:$AL$48,ROW(),CC$16)&lt;0,INDEX($A$1:$AL$48,ROW(),CC$16),"")</f>
        <v/>
      </c>
      <c r="CD39" s="22" t="str" cm="1">
        <f t="array" aca="1" ref="CD39" ca="1">IF(INDEX($A$1:$AL$48,ROW(),CD$16)&lt;0,INDEX($A$1:$AL$48,ROW(),CD$16),"")</f>
        <v/>
      </c>
      <c r="CE39" s="22" t="str" cm="1">
        <f t="array" aca="1" ref="CE39" ca="1">IF(INDEX($A$1:$AL$48,ROW(),CE$16)&lt;0,INDEX($A$1:$AL$48,ROW(),CE$16),"")</f>
        <v/>
      </c>
      <c r="CF39" s="22" t="str" cm="1">
        <f t="array" aca="1" ref="CF39" ca="1">IF(INDEX($A$1:$AL$48,ROW(),CF$16)&lt;0,INDEX($A$1:$AL$48,ROW(),CF$16),"")</f>
        <v/>
      </c>
      <c r="CG39" s="22" t="str" cm="1">
        <f t="array" aca="1" ref="CG39" ca="1">IF(INDEX($A$1:$AL$48,ROW(),CG$16)&lt;0,INDEX($A$1:$AL$48,ROW(),CG$16),"")</f>
        <v/>
      </c>
      <c r="CH39" s="22" t="str" cm="1">
        <f t="array" aca="1" ref="CH39" ca="1">IF(INDEX($A$1:$AL$48,ROW(),CH$16)&lt;0,INDEX($A$1:$AL$48,ROW(),CH$16),"")</f>
        <v/>
      </c>
      <c r="CI39" s="22" t="str" cm="1">
        <f t="array" aca="1" ref="CI39" ca="1">IF(INDEX($A$1:$AL$48,ROW(),CI$16)&lt;0,INDEX($A$1:$AL$48,ROW(),CI$16),"")</f>
        <v/>
      </c>
      <c r="CJ39" s="22" t="str" cm="1">
        <f t="array" aca="1" ref="CJ39" ca="1">IF(INDEX($A$1:$AL$48,ROW(),CJ$16)&lt;0,INDEX($A$1:$AL$48,ROW(),CJ$16),"")</f>
        <v/>
      </c>
      <c r="CK39" s="22" t="str" cm="1">
        <f t="array" aca="1" ref="CK39" ca="1">IF(INDEX($A$1:$AL$48,ROW(),CK$16)&lt;0,INDEX($A$1:$AL$48,ROW(),CK$16),"")</f>
        <v/>
      </c>
      <c r="CL39" s="22" t="str" cm="1">
        <f t="array" aca="1" ref="CL39" ca="1">IF(INDEX($A$1:$AL$48,ROW(),CL$16)&lt;0,INDEX($A$1:$AL$48,ROW(),CL$16),"")</f>
        <v/>
      </c>
    </row>
    <row r="40" spans="1:90" s="2" customFormat="1" ht="15.75" x14ac:dyDescent="0.4">
      <c r="A40" s="5">
        <v>23</v>
      </c>
      <c r="B40" s="17">
        <f t="shared" ca="1" si="17"/>
        <v>0</v>
      </c>
      <c r="C40" s="18"/>
      <c r="D40" s="26"/>
      <c r="E40" s="23" t="str">
        <f ca="1">IF(OR(MONTH(DATE($B$1,E$1,$A40))&lt;&gt;E$1,_xlfn.XLOOKUP(DATE($B$1,E$1,$A40),_syukujitsu[国民の祝日・休日月日],_syukujitsu[国民の祝日・休日名称],"XXX",0,1)&lt;&gt;"XXX",WEEKDAY(DATE($B$1,E$1,$A40),2)&gt;5,_xlfn.XLOOKUP(DATE($B$1,E$1,$A40),_休業日[休場日],_休業日[名称],"XXX",0,1)&lt;&gt;"XXX"),"",SUMIFS(_SBI[受渡金額/決済損益],_SBI[決済日],DATE(デイトレ集計2022!$B$1,デイトレ集計2022!E$1,デイトレ集計2022!$A40),_SBI[取引],"信用返済*"))</f>
        <v/>
      </c>
      <c r="F40" s="18"/>
      <c r="G40" s="26"/>
      <c r="H40" s="23" t="str">
        <f ca="1">IF(OR(MONTH(DATE($B$1,H$1,$A40))&lt;&gt;H$1,_xlfn.XLOOKUP(DATE($B$1,H$1,$A40),_syukujitsu[国民の祝日・休日月日],_syukujitsu[国民の祝日・休日名称],"XXX",0,1)&lt;&gt;"XXX",WEEKDAY(DATE($B$1,H$1,$A40),2)&gt;5,_xlfn.XLOOKUP(DATE($B$1,H$1,$A40),_休業日[休場日],_休業日[名称],"XXX",0,1)&lt;&gt;"XXX"),"",SUMIFS(_SBI[受渡金額/決済損益],_SBI[決済日],DATE(デイトレ集計2022!$B$1,デイトレ集計2022!H$1,デイトレ集計2022!$A40),_SBI[取引],"信用返済*"))</f>
        <v/>
      </c>
      <c r="I40" s="18"/>
      <c r="J40" s="26"/>
      <c r="K40" s="23">
        <f ca="1">IF(OR(MONTH(DATE($B$1,K$1,$A40))&lt;&gt;K$1,_xlfn.XLOOKUP(DATE($B$1,K$1,$A40),_syukujitsu[国民の祝日・休日月日],_syukujitsu[国民の祝日・休日名称],"XXX",0,1)&lt;&gt;"XXX",WEEKDAY(DATE($B$1,K$1,$A40),2)&gt;5,_xlfn.XLOOKUP(DATE($B$1,K$1,$A40),_休業日[休場日],_休業日[名称],"XXX",0,1)&lt;&gt;"XXX"),"",SUMIFS(_SBI[受渡金額/決済損益],_SBI[決済日],DATE(デイトレ集計2022!$B$1,デイトレ集計2022!K$1,デイトレ集計2022!$A40),_SBI[取引],"信用返済*"))</f>
        <v>0</v>
      </c>
      <c r="L40" s="18"/>
      <c r="M40" s="26"/>
      <c r="N40" s="23" t="str">
        <f ca="1">IF(OR(MONTH(DATE($B$1,N$1,$A40))&lt;&gt;N$1,_xlfn.XLOOKUP(DATE($B$1,N$1,$A40),_syukujitsu[国民の祝日・休日月日],_syukujitsu[国民の祝日・休日名称],"XXX",0,1)&lt;&gt;"XXX",WEEKDAY(DATE($B$1,N$1,$A40),2)&gt;5,_xlfn.XLOOKUP(DATE($B$1,N$1,$A40),_休業日[休場日],_休業日[名称],"XXX",0,1)&lt;&gt;"XXX"),"",SUMIFS(_SBI[受渡金額/決済損益],_SBI[決済日],DATE(デイトレ集計2022!$B$1,デイトレ集計2022!N$1,デイトレ集計2022!$A40),_SBI[取引],"信用返済*"))</f>
        <v/>
      </c>
      <c r="O40" s="18"/>
      <c r="P40" s="26"/>
      <c r="Q40" s="23">
        <f ca="1">IF(OR(MONTH(DATE($B$1,Q$1,$A40))&lt;&gt;Q$1,_xlfn.XLOOKUP(DATE($B$1,Q$1,$A40),_syukujitsu[国民の祝日・休日月日],_syukujitsu[国民の祝日・休日名称],"XXX",0,1)&lt;&gt;"XXX",WEEKDAY(DATE($B$1,Q$1,$A40),2)&gt;5,_xlfn.XLOOKUP(DATE($B$1,Q$1,$A40),_休業日[休場日],_休業日[名称],"XXX",0,1)&lt;&gt;"XXX"),"",SUMIFS(_SBI[受渡金額/決済損益],_SBI[決済日],DATE(デイトレ集計2022!$B$1,デイトレ集計2022!Q$1,デイトレ集計2022!$A40),_SBI[取引],"信用返済*"))</f>
        <v>0</v>
      </c>
      <c r="R40" s="18"/>
      <c r="S40" s="26"/>
      <c r="T40" s="23">
        <f ca="1">IF(OR(MONTH(DATE($B$1,T$1,$A40))&lt;&gt;T$1,_xlfn.XLOOKUP(DATE($B$1,T$1,$A40),_syukujitsu[国民の祝日・休日月日],_syukujitsu[国民の祝日・休日名称],"XXX",0,1)&lt;&gt;"XXX",WEEKDAY(DATE($B$1,T$1,$A40),2)&gt;5,_xlfn.XLOOKUP(DATE($B$1,T$1,$A40),_休業日[休場日],_休業日[名称],"XXX",0,1)&lt;&gt;"XXX"),"",SUMIFS(_SBI[受渡金額/決済損益],_SBI[決済日],DATE(デイトレ集計2022!$B$1,デイトレ集計2022!T$1,デイトレ集計2022!$A40),_SBI[取引],"信用返済*"))</f>
        <v>0</v>
      </c>
      <c r="U40" s="18"/>
      <c r="V40" s="26"/>
      <c r="W40" s="23" t="str">
        <f ca="1">IF(OR(MONTH(DATE($B$1,W$1,$A40))&lt;&gt;W$1,_xlfn.XLOOKUP(DATE($B$1,W$1,$A40),_syukujitsu[国民の祝日・休日月日],_syukujitsu[国民の祝日・休日名称],"XXX",0,1)&lt;&gt;"XXX",WEEKDAY(DATE($B$1,W$1,$A40),2)&gt;5,_xlfn.XLOOKUP(DATE($B$1,W$1,$A40),_休業日[休場日],_休業日[名称],"XXX",0,1)&lt;&gt;"XXX"),"",SUMIFS(_SBI[受渡金額/決済損益],_SBI[決済日],DATE(デイトレ集計2022!$B$1,デイトレ集計2022!W$1,デイトレ集計2022!$A40),_SBI[取引],"信用返済*"))</f>
        <v/>
      </c>
      <c r="X40" s="18"/>
      <c r="Y40" s="26"/>
      <c r="Z40" s="23">
        <f ca="1">IF(OR(MONTH(DATE($B$1,Z$1,$A40))&lt;&gt;Z$1,_xlfn.XLOOKUP(DATE($B$1,Z$1,$A40),_syukujitsu[国民の祝日・休日月日],_syukujitsu[国民の祝日・休日名称],"XXX",0,1)&lt;&gt;"XXX",WEEKDAY(DATE($B$1,Z$1,$A40),2)&gt;5,_xlfn.XLOOKUP(DATE($B$1,Z$1,$A40),_休業日[休場日],_休業日[名称],"XXX",0,1)&lt;&gt;"XXX"),"",SUMIFS(_SBI[受渡金額/決済損益],_SBI[決済日],DATE(デイトレ集計2022!$B$1,デイトレ集計2022!Z$1,デイトレ集計2022!$A40),_SBI[取引],"信用返済*"))</f>
        <v>0</v>
      </c>
      <c r="AA40" s="18"/>
      <c r="AB40" s="26"/>
      <c r="AC40" s="23" t="str">
        <f ca="1">IF(OR(MONTH(DATE($B$1,AC$1,$A40))&lt;&gt;AC$1,_xlfn.XLOOKUP(DATE($B$1,AC$1,$A40),_syukujitsu[国民の祝日・休日月日],_syukujitsu[国民の祝日・休日名称],"XXX",0,1)&lt;&gt;"XXX",WEEKDAY(DATE($B$1,AC$1,$A40),2)&gt;5,_xlfn.XLOOKUP(DATE($B$1,AC$1,$A40),_休業日[休場日],_休業日[名称],"XXX",0,1)&lt;&gt;"XXX"),"",SUMIFS(_SBI[受渡金額/決済損益],_SBI[決済日],DATE(デイトレ集計2022!$B$1,デイトレ集計2022!AC$1,デイトレ集計2022!$A40),_SBI[取引],"信用返済*"))</f>
        <v/>
      </c>
      <c r="AD40" s="18"/>
      <c r="AE40" s="26"/>
      <c r="AF40" s="23" t="str">
        <f ca="1">IF(OR(MONTH(DATE($B$1,AF$1,$A40))&lt;&gt;AF$1,_xlfn.XLOOKUP(DATE($B$1,AF$1,$A40),_syukujitsu[国民の祝日・休日月日],_syukujitsu[国民の祝日・休日名称],"XXX",0,1)&lt;&gt;"XXX",WEEKDAY(DATE($B$1,AF$1,$A40),2)&gt;5,_xlfn.XLOOKUP(DATE($B$1,AF$1,$A40),_休業日[休場日],_休業日[名称],"XXX",0,1)&lt;&gt;"XXX"),"",SUMIFS(_SBI[受渡金額/決済損益],_SBI[決済日],DATE(デイトレ集計2022!$B$1,デイトレ集計2022!AF$1,デイトレ集計2022!$A40),_SBI[取引],"信用返済*"))</f>
        <v/>
      </c>
      <c r="AG40" s="18"/>
      <c r="AH40" s="26"/>
      <c r="AI40" s="23" t="str">
        <f ca="1">IF(OR(MONTH(DATE($B$1,AI$1,$A40))&lt;&gt;AI$1,_xlfn.XLOOKUP(DATE($B$1,AI$1,$A40),_syukujitsu[国民の祝日・休日月日],_syukujitsu[国民の祝日・休日名称],"XXX",0,1)&lt;&gt;"XXX",WEEKDAY(DATE($B$1,AI$1,$A40),2)&gt;5,_xlfn.XLOOKUP(DATE($B$1,AI$1,$A40),_休業日[休場日],_休業日[名称],"XXX",0,1)&lt;&gt;"XXX"),"",SUMIFS(_SBI[受渡金額/決済損益],_SBI[決済日],DATE(デイトレ集計2022!$B$1,デイトレ集計2022!AI$1,デイトレ集計2022!$A40),_SBI[取引],"信用返済*"))</f>
        <v/>
      </c>
      <c r="AJ40" s="18"/>
      <c r="AK40" s="26"/>
      <c r="AL40" s="26">
        <f ca="1">IF(OR(MONTH(DATE($B$1,AL$1,$A40))&lt;&gt;AL$1,_xlfn.XLOOKUP(DATE($B$1,AL$1,$A40),_syukujitsu[国民の祝日・休日月日],_syukujitsu[国民の祝日・休日名称],"XXX",0,1)&lt;&gt;"XXX",WEEKDAY(DATE($B$1,AL$1,$A40),2)&gt;5,_xlfn.XLOOKUP(DATE($B$1,AL$1,$A40),_休業日[休場日],_休業日[名称],"XXX",0,1)&lt;&gt;"XXX"),"",SUMIFS(_SBI[受渡金額/決済損益],_SBI[決済日],DATE(デイトレ集計2022!$B$1,デイトレ集計2022!AL$1,デイトレ集計2022!$A40),_SBI[取引],"信用返済*"))</f>
        <v>0</v>
      </c>
      <c r="AN40" s="22">
        <f t="shared" ca="1" si="20"/>
        <v>2400000</v>
      </c>
      <c r="AO40" s="22">
        <f t="shared" ca="1" si="21"/>
        <v>2400000</v>
      </c>
      <c r="AP40" s="22">
        <f t="shared" ca="1" si="22"/>
        <v>2400000</v>
      </c>
      <c r="AQ40" s="22">
        <f t="shared" ca="1" si="23"/>
        <v>2400000</v>
      </c>
      <c r="AR40" s="22">
        <f t="shared" ca="1" si="24"/>
        <v>2400000</v>
      </c>
      <c r="AS40" s="22">
        <f t="shared" ca="1" si="25"/>
        <v>2400000</v>
      </c>
      <c r="AT40" s="22">
        <f t="shared" ca="1" si="26"/>
        <v>2400000</v>
      </c>
      <c r="AU40" s="22">
        <f t="shared" ca="1" si="32"/>
        <v>2400000</v>
      </c>
      <c r="AV40" s="22">
        <f t="shared" ca="1" si="27"/>
        <v>2400000</v>
      </c>
      <c r="AW40" s="22">
        <f t="shared" ca="1" si="28"/>
        <v>2400000</v>
      </c>
      <c r="AX40" s="22">
        <f t="shared" ca="1" si="29"/>
        <v>2400000</v>
      </c>
      <c r="AY40" s="22">
        <f t="shared" ca="1" si="30"/>
        <v>2400000</v>
      </c>
      <c r="BA40" s="22">
        <f t="shared" ca="1" si="43"/>
        <v>2400000</v>
      </c>
      <c r="BB40" s="22">
        <f t="shared" ca="1" si="33"/>
        <v>0</v>
      </c>
      <c r="BC40" s="22">
        <f t="shared" ca="1" si="34"/>
        <v>0</v>
      </c>
      <c r="BD40" s="22">
        <f t="shared" ca="1" si="35"/>
        <v>0</v>
      </c>
      <c r="BE40" s="22">
        <f t="shared" ca="1" si="36"/>
        <v>0</v>
      </c>
      <c r="BF40" s="22">
        <f t="shared" ca="1" si="37"/>
        <v>0</v>
      </c>
      <c r="BG40" s="22">
        <f t="shared" ca="1" si="38"/>
        <v>0</v>
      </c>
      <c r="BH40" s="22">
        <f t="shared" ca="1" si="39"/>
        <v>0</v>
      </c>
      <c r="BI40" s="22">
        <f t="shared" ca="1" si="40"/>
        <v>0</v>
      </c>
      <c r="BJ40" s="22">
        <f t="shared" ca="1" si="41"/>
        <v>0</v>
      </c>
      <c r="BK40" s="22">
        <f t="shared" ca="1" si="42"/>
        <v>0</v>
      </c>
      <c r="BL40" s="22">
        <f t="shared" ca="1" si="31"/>
        <v>0</v>
      </c>
      <c r="BN40" s="22" t="str" cm="1">
        <f t="array" aca="1" ref="BN40" ca="1">IF(INDEX($A$1:$AL$48,ROW(),BN$16)&gt;0,INDEX($A$1:$AL$48,ROW(),BN$16),"")</f>
        <v/>
      </c>
      <c r="BO40" s="22" t="str" cm="1">
        <f t="array" aca="1" ref="BO40" ca="1">IF(INDEX($A$1:$AL$48,ROW(),BO$16)&gt;0,INDEX($A$1:$AL$48,ROW(),BO$16),"")</f>
        <v/>
      </c>
      <c r="BP40" s="22" t="str" cm="1">
        <f t="array" aca="1" ref="BP40" ca="1">IF(INDEX($A$1:$AL$48,ROW(),BP$16)&gt;0,INDEX($A$1:$AL$48,ROW(),BP$16),"")</f>
        <v/>
      </c>
      <c r="BQ40" s="22" t="str" cm="1">
        <f t="array" aca="1" ref="BQ40" ca="1">IF(INDEX($A$1:$AL$48,ROW(),BQ$16)&gt;0,INDEX($A$1:$AL$48,ROW(),BQ$16),"")</f>
        <v/>
      </c>
      <c r="BR40" s="22" t="str" cm="1">
        <f t="array" aca="1" ref="BR40" ca="1">IF(INDEX($A$1:$AL$48,ROW(),BR$16)&gt;0,INDEX($A$1:$AL$48,ROW(),BR$16),"")</f>
        <v/>
      </c>
      <c r="BS40" s="22" t="str" cm="1">
        <f t="array" aca="1" ref="BS40" ca="1">IF(INDEX($A$1:$AL$48,ROW(),BS$16)&gt;0,INDEX($A$1:$AL$48,ROW(),BS$16),"")</f>
        <v/>
      </c>
      <c r="BT40" s="22" t="str" cm="1">
        <f t="array" aca="1" ref="BT40" ca="1">IF(INDEX($A$1:$AL$48,ROW(),BT$16)&gt;0,INDEX($A$1:$AL$48,ROW(),BT$16),"")</f>
        <v/>
      </c>
      <c r="BU40" s="22" t="str" cm="1">
        <f t="array" aca="1" ref="BU40" ca="1">IF(INDEX($A$1:$AL$48,ROW(),BU$16)&gt;0,INDEX($A$1:$AL$48,ROW(),BU$16),"")</f>
        <v/>
      </c>
      <c r="BV40" s="22" t="str" cm="1">
        <f t="array" aca="1" ref="BV40" ca="1">IF(INDEX($A$1:$AL$48,ROW(),BV$16)&gt;0,INDEX($A$1:$AL$48,ROW(),BV$16),"")</f>
        <v/>
      </c>
      <c r="BW40" s="22" t="str" cm="1">
        <f t="array" aca="1" ref="BW40" ca="1">IF(INDEX($A$1:$AL$48,ROW(),BW$16)&gt;0,INDEX($A$1:$AL$48,ROW(),BW$16),"")</f>
        <v/>
      </c>
      <c r="BX40" s="22" t="str" cm="1">
        <f t="array" aca="1" ref="BX40" ca="1">IF(INDEX($A$1:$AL$48,ROW(),BX$16)&gt;0,INDEX($A$1:$AL$48,ROW(),BX$16),"")</f>
        <v/>
      </c>
      <c r="BY40" s="22" t="str" cm="1">
        <f t="array" aca="1" ref="BY40" ca="1">IF(INDEX($A$1:$AL$48,ROW(),BY$16)&gt;0,INDEX($A$1:$AL$48,ROW(),BY$16),"")</f>
        <v/>
      </c>
      <c r="CA40" s="22" t="str" cm="1">
        <f t="array" aca="1" ref="CA40" ca="1">IF(INDEX($A$1:$AL$48,ROW(),CA$16)&lt;0,INDEX($A$1:$AL$48,ROW(),CA$16),"")</f>
        <v/>
      </c>
      <c r="CB40" s="22" t="str" cm="1">
        <f t="array" aca="1" ref="CB40" ca="1">IF(INDEX($A$1:$AL$48,ROW(),CB$16)&lt;0,INDEX($A$1:$AL$48,ROW(),CB$16),"")</f>
        <v/>
      </c>
      <c r="CC40" s="22" t="str" cm="1">
        <f t="array" aca="1" ref="CC40" ca="1">IF(INDEX($A$1:$AL$48,ROW(),CC$16)&lt;0,INDEX($A$1:$AL$48,ROW(),CC$16),"")</f>
        <v/>
      </c>
      <c r="CD40" s="22" t="str" cm="1">
        <f t="array" aca="1" ref="CD40" ca="1">IF(INDEX($A$1:$AL$48,ROW(),CD$16)&lt;0,INDEX($A$1:$AL$48,ROW(),CD$16),"")</f>
        <v/>
      </c>
      <c r="CE40" s="22" t="str" cm="1">
        <f t="array" aca="1" ref="CE40" ca="1">IF(INDEX($A$1:$AL$48,ROW(),CE$16)&lt;0,INDEX($A$1:$AL$48,ROW(),CE$16),"")</f>
        <v/>
      </c>
      <c r="CF40" s="22" t="str" cm="1">
        <f t="array" aca="1" ref="CF40" ca="1">IF(INDEX($A$1:$AL$48,ROW(),CF$16)&lt;0,INDEX($A$1:$AL$48,ROW(),CF$16),"")</f>
        <v/>
      </c>
      <c r="CG40" s="22" t="str" cm="1">
        <f t="array" aca="1" ref="CG40" ca="1">IF(INDEX($A$1:$AL$48,ROW(),CG$16)&lt;0,INDEX($A$1:$AL$48,ROW(),CG$16),"")</f>
        <v/>
      </c>
      <c r="CH40" s="22" t="str" cm="1">
        <f t="array" aca="1" ref="CH40" ca="1">IF(INDEX($A$1:$AL$48,ROW(),CH$16)&lt;0,INDEX($A$1:$AL$48,ROW(),CH$16),"")</f>
        <v/>
      </c>
      <c r="CI40" s="22" t="str" cm="1">
        <f t="array" aca="1" ref="CI40" ca="1">IF(INDEX($A$1:$AL$48,ROW(),CI$16)&lt;0,INDEX($A$1:$AL$48,ROW(),CI$16),"")</f>
        <v/>
      </c>
      <c r="CJ40" s="22" t="str" cm="1">
        <f t="array" aca="1" ref="CJ40" ca="1">IF(INDEX($A$1:$AL$48,ROW(),CJ$16)&lt;0,INDEX($A$1:$AL$48,ROW(),CJ$16),"")</f>
        <v/>
      </c>
      <c r="CK40" s="22" t="str" cm="1">
        <f t="array" aca="1" ref="CK40" ca="1">IF(INDEX($A$1:$AL$48,ROW(),CK$16)&lt;0,INDEX($A$1:$AL$48,ROW(),CK$16),"")</f>
        <v/>
      </c>
      <c r="CL40" s="22" t="str" cm="1">
        <f t="array" aca="1" ref="CL40" ca="1">IF(INDEX($A$1:$AL$48,ROW(),CL$16)&lt;0,INDEX($A$1:$AL$48,ROW(),CL$16),"")</f>
        <v/>
      </c>
    </row>
    <row r="41" spans="1:90" s="2" customFormat="1" ht="15.75" x14ac:dyDescent="0.4">
      <c r="A41" s="5">
        <v>24</v>
      </c>
      <c r="B41" s="17">
        <f t="shared" ca="1" si="17"/>
        <v>0</v>
      </c>
      <c r="C41" s="18"/>
      <c r="D41" s="26"/>
      <c r="E41" s="23">
        <f ca="1">IF(OR(MONTH(DATE($B$1,E$1,$A41))&lt;&gt;E$1,_xlfn.XLOOKUP(DATE($B$1,E$1,$A41),_syukujitsu[国民の祝日・休日月日],_syukujitsu[国民の祝日・休日名称],"XXX",0,1)&lt;&gt;"XXX",WEEKDAY(DATE($B$1,E$1,$A41),2)&gt;5,_xlfn.XLOOKUP(DATE($B$1,E$1,$A41),_休業日[休場日],_休業日[名称],"XXX",0,1)&lt;&gt;"XXX"),"",SUMIFS(_SBI[受渡金額/決済損益],_SBI[決済日],DATE(デイトレ集計2022!$B$1,デイトレ集計2022!E$1,デイトレ集計2022!$A41),_SBI[取引],"信用返済*"))</f>
        <v>0</v>
      </c>
      <c r="F41" s="18"/>
      <c r="G41" s="26"/>
      <c r="H41" s="23">
        <f ca="1">IF(OR(MONTH(DATE($B$1,H$1,$A41))&lt;&gt;H$1,_xlfn.XLOOKUP(DATE($B$1,H$1,$A41),_syukujitsu[国民の祝日・休日月日],_syukujitsu[国民の祝日・休日名称],"XXX",0,1)&lt;&gt;"XXX",WEEKDAY(DATE($B$1,H$1,$A41),2)&gt;5,_xlfn.XLOOKUP(DATE($B$1,H$1,$A41),_休業日[休場日],_休業日[名称],"XXX",0,1)&lt;&gt;"XXX"),"",SUMIFS(_SBI[受渡金額/決済損益],_SBI[決済日],DATE(デイトレ集計2022!$B$1,デイトレ集計2022!H$1,デイトレ集計2022!$A41),_SBI[取引],"信用返済*"))</f>
        <v>0</v>
      </c>
      <c r="I41" s="18"/>
      <c r="J41" s="26"/>
      <c r="K41" s="23">
        <f ca="1">IF(OR(MONTH(DATE($B$1,K$1,$A41))&lt;&gt;K$1,_xlfn.XLOOKUP(DATE($B$1,K$1,$A41),_syukujitsu[国民の祝日・休日月日],_syukujitsu[国民の祝日・休日名称],"XXX",0,1)&lt;&gt;"XXX",WEEKDAY(DATE($B$1,K$1,$A41),2)&gt;5,_xlfn.XLOOKUP(DATE($B$1,K$1,$A41),_休業日[休場日],_休業日[名称],"XXX",0,1)&lt;&gt;"XXX"),"",SUMIFS(_SBI[受渡金額/決済損益],_SBI[決済日],DATE(デイトレ集計2022!$B$1,デイトレ集計2022!K$1,デイトレ集計2022!$A41),_SBI[取引],"信用返済*"))</f>
        <v>0</v>
      </c>
      <c r="L41" s="18"/>
      <c r="M41" s="26"/>
      <c r="N41" s="23" t="str">
        <f ca="1">IF(OR(MONTH(DATE($B$1,N$1,$A41))&lt;&gt;N$1,_xlfn.XLOOKUP(DATE($B$1,N$1,$A41),_syukujitsu[国民の祝日・休日月日],_syukujitsu[国民の祝日・休日名称],"XXX",0,1)&lt;&gt;"XXX",WEEKDAY(DATE($B$1,N$1,$A41),2)&gt;5,_xlfn.XLOOKUP(DATE($B$1,N$1,$A41),_休業日[休場日],_休業日[名称],"XXX",0,1)&lt;&gt;"XXX"),"",SUMIFS(_SBI[受渡金額/決済損益],_SBI[決済日],DATE(デイトレ集計2022!$B$1,デイトレ集計2022!N$1,デイトレ集計2022!$A41),_SBI[取引],"信用返済*"))</f>
        <v/>
      </c>
      <c r="O41" s="18"/>
      <c r="P41" s="26"/>
      <c r="Q41" s="23">
        <f ca="1">IF(OR(MONTH(DATE($B$1,Q$1,$A41))&lt;&gt;Q$1,_xlfn.XLOOKUP(DATE($B$1,Q$1,$A41),_syukujitsu[国民の祝日・休日月日],_syukujitsu[国民の祝日・休日名称],"XXX",0,1)&lt;&gt;"XXX",WEEKDAY(DATE($B$1,Q$1,$A41),2)&gt;5,_xlfn.XLOOKUP(DATE($B$1,Q$1,$A41),_休業日[休場日],_休業日[名称],"XXX",0,1)&lt;&gt;"XXX"),"",SUMIFS(_SBI[受渡金額/決済損益],_SBI[決済日],DATE(デイトレ集計2022!$B$1,デイトレ集計2022!Q$1,デイトレ集計2022!$A41),_SBI[取引],"信用返済*"))</f>
        <v>0</v>
      </c>
      <c r="R41" s="18"/>
      <c r="S41" s="26"/>
      <c r="T41" s="23">
        <f ca="1">IF(OR(MONTH(DATE($B$1,T$1,$A41))&lt;&gt;T$1,_xlfn.XLOOKUP(DATE($B$1,T$1,$A41),_syukujitsu[国民の祝日・休日月日],_syukujitsu[国民の祝日・休日名称],"XXX",0,1)&lt;&gt;"XXX",WEEKDAY(DATE($B$1,T$1,$A41),2)&gt;5,_xlfn.XLOOKUP(DATE($B$1,T$1,$A41),_休業日[休場日],_休業日[名称],"XXX",0,1)&lt;&gt;"XXX"),"",SUMIFS(_SBI[受渡金額/決済損益],_SBI[決済日],DATE(デイトレ集計2022!$B$1,デイトレ集計2022!T$1,デイトレ集計2022!$A41),_SBI[取引],"信用返済*"))</f>
        <v>0</v>
      </c>
      <c r="U41" s="18"/>
      <c r="V41" s="26"/>
      <c r="W41" s="23" t="str">
        <f ca="1">IF(OR(MONTH(DATE($B$1,W$1,$A41))&lt;&gt;W$1,_xlfn.XLOOKUP(DATE($B$1,W$1,$A41),_syukujitsu[国民の祝日・休日月日],_syukujitsu[国民の祝日・休日名称],"XXX",0,1)&lt;&gt;"XXX",WEEKDAY(DATE($B$1,W$1,$A41),2)&gt;5,_xlfn.XLOOKUP(DATE($B$1,W$1,$A41),_休業日[休場日],_休業日[名称],"XXX",0,1)&lt;&gt;"XXX"),"",SUMIFS(_SBI[受渡金額/決済損益],_SBI[決済日],DATE(デイトレ集計2022!$B$1,デイトレ集計2022!W$1,デイトレ集計2022!$A41),_SBI[取引],"信用返済*"))</f>
        <v/>
      </c>
      <c r="X41" s="18"/>
      <c r="Y41" s="26"/>
      <c r="Z41" s="23">
        <f ca="1">IF(OR(MONTH(DATE($B$1,Z$1,$A41))&lt;&gt;Z$1,_xlfn.XLOOKUP(DATE($B$1,Z$1,$A41),_syukujitsu[国民の祝日・休日月日],_syukujitsu[国民の祝日・休日名称],"XXX",0,1)&lt;&gt;"XXX",WEEKDAY(DATE($B$1,Z$1,$A41),2)&gt;5,_xlfn.XLOOKUP(DATE($B$1,Z$1,$A41),_休業日[休場日],_休業日[名称],"XXX",0,1)&lt;&gt;"XXX"),"",SUMIFS(_SBI[受渡金額/決済損益],_SBI[決済日],DATE(デイトレ集計2022!$B$1,デイトレ集計2022!Z$1,デイトレ集計2022!$A41),_SBI[取引],"信用返済*"))</f>
        <v>0</v>
      </c>
      <c r="AA41" s="18"/>
      <c r="AB41" s="26"/>
      <c r="AC41" s="23" t="str">
        <f ca="1">IF(OR(MONTH(DATE($B$1,AC$1,$A41))&lt;&gt;AC$1,_xlfn.XLOOKUP(DATE($B$1,AC$1,$A41),_syukujitsu[国民の祝日・休日月日],_syukujitsu[国民の祝日・休日名称],"XXX",0,1)&lt;&gt;"XXX",WEEKDAY(DATE($B$1,AC$1,$A41),2)&gt;5,_xlfn.XLOOKUP(DATE($B$1,AC$1,$A41),_休業日[休場日],_休業日[名称],"XXX",0,1)&lt;&gt;"XXX"),"",SUMIFS(_SBI[受渡金額/決済損益],_SBI[決済日],DATE(デイトレ集計2022!$B$1,デイトレ集計2022!AC$1,デイトレ集計2022!$A41),_SBI[取引],"信用返済*"))</f>
        <v/>
      </c>
      <c r="AD41" s="18"/>
      <c r="AE41" s="26"/>
      <c r="AF41" s="23">
        <f ca="1">IF(OR(MONTH(DATE($B$1,AF$1,$A41))&lt;&gt;AF$1,_xlfn.XLOOKUP(DATE($B$1,AF$1,$A41),_syukujitsu[国民の祝日・休日月日],_syukujitsu[国民の祝日・休日名称],"XXX",0,1)&lt;&gt;"XXX",WEEKDAY(DATE($B$1,AF$1,$A41),2)&gt;5,_xlfn.XLOOKUP(DATE($B$1,AF$1,$A41),_休業日[休場日],_休業日[名称],"XXX",0,1)&lt;&gt;"XXX"),"",SUMIFS(_SBI[受渡金額/決済損益],_SBI[決済日],DATE(デイトレ集計2022!$B$1,デイトレ集計2022!AF$1,デイトレ集計2022!$A41),_SBI[取引],"信用返済*"))</f>
        <v>0</v>
      </c>
      <c r="AG41" s="18"/>
      <c r="AH41" s="26"/>
      <c r="AI41" s="23">
        <f ca="1">IF(OR(MONTH(DATE($B$1,AI$1,$A41))&lt;&gt;AI$1,_xlfn.XLOOKUP(DATE($B$1,AI$1,$A41),_syukujitsu[国民の祝日・休日月日],_syukujitsu[国民の祝日・休日名称],"XXX",0,1)&lt;&gt;"XXX",WEEKDAY(DATE($B$1,AI$1,$A41),2)&gt;5,_xlfn.XLOOKUP(DATE($B$1,AI$1,$A41),_休業日[休場日],_休業日[名称],"XXX",0,1)&lt;&gt;"XXX"),"",SUMIFS(_SBI[受渡金額/決済損益],_SBI[決済日],DATE(デイトレ集計2022!$B$1,デイトレ集計2022!AI$1,デイトレ集計2022!$A41),_SBI[取引],"信用返済*"))</f>
        <v>0</v>
      </c>
      <c r="AJ41" s="18"/>
      <c r="AK41" s="26"/>
      <c r="AL41" s="26" t="str">
        <f ca="1">IF(OR(MONTH(DATE($B$1,AL$1,$A41))&lt;&gt;AL$1,_xlfn.XLOOKUP(DATE($B$1,AL$1,$A41),_syukujitsu[国民の祝日・休日月日],_syukujitsu[国民の祝日・休日名称],"XXX",0,1)&lt;&gt;"XXX",WEEKDAY(DATE($B$1,AL$1,$A41),2)&gt;5,_xlfn.XLOOKUP(DATE($B$1,AL$1,$A41),_休業日[休場日],_休業日[名称],"XXX",0,1)&lt;&gt;"XXX"),"",SUMIFS(_SBI[受渡金額/決済損益],_SBI[決済日],DATE(デイトレ集計2022!$B$1,デイトレ集計2022!AL$1,デイトレ集計2022!$A41),_SBI[取引],"信用返済*"))</f>
        <v/>
      </c>
      <c r="AN41" s="22">
        <f t="shared" ca="1" si="20"/>
        <v>2400000</v>
      </c>
      <c r="AO41" s="22">
        <f t="shared" ca="1" si="21"/>
        <v>2400000</v>
      </c>
      <c r="AP41" s="22">
        <f t="shared" ca="1" si="22"/>
        <v>2400000</v>
      </c>
      <c r="AQ41" s="22">
        <f t="shared" ca="1" si="23"/>
        <v>2400000</v>
      </c>
      <c r="AR41" s="22">
        <f t="shared" ca="1" si="24"/>
        <v>2400000</v>
      </c>
      <c r="AS41" s="22">
        <f t="shared" ca="1" si="25"/>
        <v>2400000</v>
      </c>
      <c r="AT41" s="22">
        <f t="shared" ca="1" si="26"/>
        <v>2400000</v>
      </c>
      <c r="AU41" s="22">
        <f t="shared" ca="1" si="32"/>
        <v>2400000</v>
      </c>
      <c r="AV41" s="22">
        <f t="shared" ca="1" si="27"/>
        <v>2400000</v>
      </c>
      <c r="AW41" s="22">
        <f t="shared" ca="1" si="28"/>
        <v>2400000</v>
      </c>
      <c r="AX41" s="22">
        <f t="shared" ca="1" si="29"/>
        <v>2400000</v>
      </c>
      <c r="AY41" s="22">
        <f t="shared" ca="1" si="30"/>
        <v>2400000</v>
      </c>
      <c r="BA41" s="22">
        <f t="shared" ca="1" si="43"/>
        <v>2400000</v>
      </c>
      <c r="BB41" s="22">
        <f t="shared" ca="1" si="33"/>
        <v>0</v>
      </c>
      <c r="BC41" s="22">
        <f t="shared" ca="1" si="34"/>
        <v>0</v>
      </c>
      <c r="BD41" s="22">
        <f t="shared" ca="1" si="35"/>
        <v>0</v>
      </c>
      <c r="BE41" s="22">
        <f t="shared" ca="1" si="36"/>
        <v>0</v>
      </c>
      <c r="BF41" s="22">
        <f t="shared" ca="1" si="37"/>
        <v>0</v>
      </c>
      <c r="BG41" s="22">
        <f t="shared" ca="1" si="38"/>
        <v>0</v>
      </c>
      <c r="BH41" s="22">
        <f t="shared" ca="1" si="39"/>
        <v>0</v>
      </c>
      <c r="BI41" s="22">
        <f t="shared" ca="1" si="40"/>
        <v>0</v>
      </c>
      <c r="BJ41" s="22">
        <f t="shared" ca="1" si="41"/>
        <v>0</v>
      </c>
      <c r="BK41" s="22">
        <f t="shared" ca="1" si="42"/>
        <v>0</v>
      </c>
      <c r="BL41" s="22">
        <f t="shared" ca="1" si="31"/>
        <v>0</v>
      </c>
      <c r="BN41" s="22" t="str" cm="1">
        <f t="array" aca="1" ref="BN41" ca="1">IF(INDEX($A$1:$AL$48,ROW(),BN$16)&gt;0,INDEX($A$1:$AL$48,ROW(),BN$16),"")</f>
        <v/>
      </c>
      <c r="BO41" s="22" t="str" cm="1">
        <f t="array" aca="1" ref="BO41" ca="1">IF(INDEX($A$1:$AL$48,ROW(),BO$16)&gt;0,INDEX($A$1:$AL$48,ROW(),BO$16),"")</f>
        <v/>
      </c>
      <c r="BP41" s="22" t="str" cm="1">
        <f t="array" aca="1" ref="BP41" ca="1">IF(INDEX($A$1:$AL$48,ROW(),BP$16)&gt;0,INDEX($A$1:$AL$48,ROW(),BP$16),"")</f>
        <v/>
      </c>
      <c r="BQ41" s="22" t="str" cm="1">
        <f t="array" aca="1" ref="BQ41" ca="1">IF(INDEX($A$1:$AL$48,ROW(),BQ$16)&gt;0,INDEX($A$1:$AL$48,ROW(),BQ$16),"")</f>
        <v/>
      </c>
      <c r="BR41" s="22" t="str" cm="1">
        <f t="array" aca="1" ref="BR41" ca="1">IF(INDEX($A$1:$AL$48,ROW(),BR$16)&gt;0,INDEX($A$1:$AL$48,ROW(),BR$16),"")</f>
        <v/>
      </c>
      <c r="BS41" s="22" t="str" cm="1">
        <f t="array" aca="1" ref="BS41" ca="1">IF(INDEX($A$1:$AL$48,ROW(),BS$16)&gt;0,INDEX($A$1:$AL$48,ROW(),BS$16),"")</f>
        <v/>
      </c>
      <c r="BT41" s="22" t="str" cm="1">
        <f t="array" aca="1" ref="BT41" ca="1">IF(INDEX($A$1:$AL$48,ROW(),BT$16)&gt;0,INDEX($A$1:$AL$48,ROW(),BT$16),"")</f>
        <v/>
      </c>
      <c r="BU41" s="22" t="str" cm="1">
        <f t="array" aca="1" ref="BU41" ca="1">IF(INDEX($A$1:$AL$48,ROW(),BU$16)&gt;0,INDEX($A$1:$AL$48,ROW(),BU$16),"")</f>
        <v/>
      </c>
      <c r="BV41" s="22" t="str" cm="1">
        <f t="array" aca="1" ref="BV41" ca="1">IF(INDEX($A$1:$AL$48,ROW(),BV$16)&gt;0,INDEX($A$1:$AL$48,ROW(),BV$16),"")</f>
        <v/>
      </c>
      <c r="BW41" s="22" t="str" cm="1">
        <f t="array" aca="1" ref="BW41" ca="1">IF(INDEX($A$1:$AL$48,ROW(),BW$16)&gt;0,INDEX($A$1:$AL$48,ROW(),BW$16),"")</f>
        <v/>
      </c>
      <c r="BX41" s="22" t="str" cm="1">
        <f t="array" aca="1" ref="BX41" ca="1">IF(INDEX($A$1:$AL$48,ROW(),BX$16)&gt;0,INDEX($A$1:$AL$48,ROW(),BX$16),"")</f>
        <v/>
      </c>
      <c r="BY41" s="22" t="str" cm="1">
        <f t="array" aca="1" ref="BY41" ca="1">IF(INDEX($A$1:$AL$48,ROW(),BY$16)&gt;0,INDEX($A$1:$AL$48,ROW(),BY$16),"")</f>
        <v/>
      </c>
      <c r="CA41" s="22" t="str" cm="1">
        <f t="array" aca="1" ref="CA41" ca="1">IF(INDEX($A$1:$AL$48,ROW(),CA$16)&lt;0,INDEX($A$1:$AL$48,ROW(),CA$16),"")</f>
        <v/>
      </c>
      <c r="CB41" s="22" t="str" cm="1">
        <f t="array" aca="1" ref="CB41" ca="1">IF(INDEX($A$1:$AL$48,ROW(),CB$16)&lt;0,INDEX($A$1:$AL$48,ROW(),CB$16),"")</f>
        <v/>
      </c>
      <c r="CC41" s="22" t="str" cm="1">
        <f t="array" aca="1" ref="CC41" ca="1">IF(INDEX($A$1:$AL$48,ROW(),CC$16)&lt;0,INDEX($A$1:$AL$48,ROW(),CC$16),"")</f>
        <v/>
      </c>
      <c r="CD41" s="22" t="str" cm="1">
        <f t="array" aca="1" ref="CD41" ca="1">IF(INDEX($A$1:$AL$48,ROW(),CD$16)&lt;0,INDEX($A$1:$AL$48,ROW(),CD$16),"")</f>
        <v/>
      </c>
      <c r="CE41" s="22" t="str" cm="1">
        <f t="array" aca="1" ref="CE41" ca="1">IF(INDEX($A$1:$AL$48,ROW(),CE$16)&lt;0,INDEX($A$1:$AL$48,ROW(),CE$16),"")</f>
        <v/>
      </c>
      <c r="CF41" s="22" t="str" cm="1">
        <f t="array" aca="1" ref="CF41" ca="1">IF(INDEX($A$1:$AL$48,ROW(),CF$16)&lt;0,INDEX($A$1:$AL$48,ROW(),CF$16),"")</f>
        <v/>
      </c>
      <c r="CG41" s="22" t="str" cm="1">
        <f t="array" aca="1" ref="CG41" ca="1">IF(INDEX($A$1:$AL$48,ROW(),CG$16)&lt;0,INDEX($A$1:$AL$48,ROW(),CG$16),"")</f>
        <v/>
      </c>
      <c r="CH41" s="22" t="str" cm="1">
        <f t="array" aca="1" ref="CH41" ca="1">IF(INDEX($A$1:$AL$48,ROW(),CH$16)&lt;0,INDEX($A$1:$AL$48,ROW(),CH$16),"")</f>
        <v/>
      </c>
      <c r="CI41" s="22" t="str" cm="1">
        <f t="array" aca="1" ref="CI41" ca="1">IF(INDEX($A$1:$AL$48,ROW(),CI$16)&lt;0,INDEX($A$1:$AL$48,ROW(),CI$16),"")</f>
        <v/>
      </c>
      <c r="CJ41" s="22" t="str" cm="1">
        <f t="array" aca="1" ref="CJ41" ca="1">IF(INDEX($A$1:$AL$48,ROW(),CJ$16)&lt;0,INDEX($A$1:$AL$48,ROW(),CJ$16),"")</f>
        <v/>
      </c>
      <c r="CK41" s="22" t="str" cm="1">
        <f t="array" aca="1" ref="CK41" ca="1">IF(INDEX($A$1:$AL$48,ROW(),CK$16)&lt;0,INDEX($A$1:$AL$48,ROW(),CK$16),"")</f>
        <v/>
      </c>
      <c r="CL41" s="22" t="str" cm="1">
        <f t="array" aca="1" ref="CL41" ca="1">IF(INDEX($A$1:$AL$48,ROW(),CL$16)&lt;0,INDEX($A$1:$AL$48,ROW(),CL$16),"")</f>
        <v/>
      </c>
    </row>
    <row r="42" spans="1:90" s="2" customFormat="1" ht="15.75" x14ac:dyDescent="0.4">
      <c r="A42" s="5">
        <v>25</v>
      </c>
      <c r="B42" s="17">
        <f t="shared" ca="1" si="17"/>
        <v>0</v>
      </c>
      <c r="C42" s="18"/>
      <c r="D42" s="26"/>
      <c r="E42" s="23">
        <f ca="1">IF(OR(MONTH(DATE($B$1,E$1,$A42))&lt;&gt;E$1,_xlfn.XLOOKUP(DATE($B$1,E$1,$A42),_syukujitsu[国民の祝日・休日月日],_syukujitsu[国民の祝日・休日名称],"XXX",0,1)&lt;&gt;"XXX",WEEKDAY(DATE($B$1,E$1,$A42),2)&gt;5,_xlfn.XLOOKUP(DATE($B$1,E$1,$A42),_休業日[休場日],_休業日[名称],"XXX",0,1)&lt;&gt;"XXX"),"",SUMIFS(_SBI[受渡金額/決済損益],_SBI[決済日],DATE(デイトレ集計2022!$B$1,デイトレ集計2022!E$1,デイトレ集計2022!$A42),_SBI[取引],"信用返済*"))</f>
        <v>0</v>
      </c>
      <c r="F42" s="18"/>
      <c r="G42" s="26"/>
      <c r="H42" s="23">
        <f ca="1">IF(OR(MONTH(DATE($B$1,H$1,$A42))&lt;&gt;H$1,_xlfn.XLOOKUP(DATE($B$1,H$1,$A42),_syukujitsu[国民の祝日・休日月日],_syukujitsu[国民の祝日・休日名称],"XXX",0,1)&lt;&gt;"XXX",WEEKDAY(DATE($B$1,H$1,$A42),2)&gt;5,_xlfn.XLOOKUP(DATE($B$1,H$1,$A42),_休業日[休場日],_休業日[名称],"XXX",0,1)&lt;&gt;"XXX"),"",SUMIFS(_SBI[受渡金額/決済損益],_SBI[決済日],DATE(デイトレ集計2022!$B$1,デイトレ集計2022!H$1,デイトレ集計2022!$A42),_SBI[取引],"信用返済*"))</f>
        <v>0</v>
      </c>
      <c r="I42" s="18"/>
      <c r="J42" s="26"/>
      <c r="K42" s="23">
        <f ca="1">IF(OR(MONTH(DATE($B$1,K$1,$A42))&lt;&gt;K$1,_xlfn.XLOOKUP(DATE($B$1,K$1,$A42),_syukujitsu[国民の祝日・休日月日],_syukujitsu[国民の祝日・休日名称],"XXX",0,1)&lt;&gt;"XXX",WEEKDAY(DATE($B$1,K$1,$A42),2)&gt;5,_xlfn.XLOOKUP(DATE($B$1,K$1,$A42),_休業日[休場日],_休業日[名称],"XXX",0,1)&lt;&gt;"XXX"),"",SUMIFS(_SBI[受渡金額/決済損益],_SBI[決済日],DATE(デイトレ集計2022!$B$1,デイトレ集計2022!K$1,デイトレ集計2022!$A42),_SBI[取引],"信用返済*"))</f>
        <v>0</v>
      </c>
      <c r="L42" s="18"/>
      <c r="M42" s="26"/>
      <c r="N42" s="23">
        <f ca="1">IF(OR(MONTH(DATE($B$1,N$1,$A42))&lt;&gt;N$1,_xlfn.XLOOKUP(DATE($B$1,N$1,$A42),_syukujitsu[国民の祝日・休日月日],_syukujitsu[国民の祝日・休日名称],"XXX",0,1)&lt;&gt;"XXX",WEEKDAY(DATE($B$1,N$1,$A42),2)&gt;5,_xlfn.XLOOKUP(DATE($B$1,N$1,$A42),_休業日[休場日],_休業日[名称],"XXX",0,1)&lt;&gt;"XXX"),"",SUMIFS(_SBI[受渡金額/決済損益],_SBI[決済日],DATE(デイトレ集計2022!$B$1,デイトレ集計2022!N$1,デイトレ集計2022!$A42),_SBI[取引],"信用返済*"))</f>
        <v>0</v>
      </c>
      <c r="O42" s="18"/>
      <c r="P42" s="26"/>
      <c r="Q42" s="23">
        <f ca="1">IF(OR(MONTH(DATE($B$1,Q$1,$A42))&lt;&gt;Q$1,_xlfn.XLOOKUP(DATE($B$1,Q$1,$A42),_syukujitsu[国民の祝日・休日月日],_syukujitsu[国民の祝日・休日名称],"XXX",0,1)&lt;&gt;"XXX",WEEKDAY(DATE($B$1,Q$1,$A42),2)&gt;5,_xlfn.XLOOKUP(DATE($B$1,Q$1,$A42),_休業日[休場日],_休業日[名称],"XXX",0,1)&lt;&gt;"XXX"),"",SUMIFS(_SBI[受渡金額/決済損益],_SBI[決済日],DATE(デイトレ集計2022!$B$1,デイトレ集計2022!Q$1,デイトレ集計2022!$A42),_SBI[取引],"信用返済*"))</f>
        <v>0</v>
      </c>
      <c r="R42" s="18"/>
      <c r="S42" s="26"/>
      <c r="T42" s="23" t="str">
        <f ca="1">IF(OR(MONTH(DATE($B$1,T$1,$A42))&lt;&gt;T$1,_xlfn.XLOOKUP(DATE($B$1,T$1,$A42),_syukujitsu[国民の祝日・休日月日],_syukujitsu[国民の祝日・休日名称],"XXX",0,1)&lt;&gt;"XXX",WEEKDAY(DATE($B$1,T$1,$A42),2)&gt;5,_xlfn.XLOOKUP(DATE($B$1,T$1,$A42),_休業日[休場日],_休業日[名称],"XXX",0,1)&lt;&gt;"XXX"),"",SUMIFS(_SBI[受渡金額/決済損益],_SBI[決済日],DATE(デイトレ集計2022!$B$1,デイトレ集計2022!T$1,デイトレ集計2022!$A42),_SBI[取引],"信用返済*"))</f>
        <v/>
      </c>
      <c r="U42" s="18"/>
      <c r="V42" s="26"/>
      <c r="W42" s="23">
        <f ca="1">IF(OR(MONTH(DATE($B$1,W$1,$A42))&lt;&gt;W$1,_xlfn.XLOOKUP(DATE($B$1,W$1,$A42),_syukujitsu[国民の祝日・休日月日],_syukujitsu[国民の祝日・休日名称],"XXX",0,1)&lt;&gt;"XXX",WEEKDAY(DATE($B$1,W$1,$A42),2)&gt;5,_xlfn.XLOOKUP(DATE($B$1,W$1,$A42),_休業日[休場日],_休業日[名称],"XXX",0,1)&lt;&gt;"XXX"),"",SUMIFS(_SBI[受渡金額/決済損益],_SBI[決済日],DATE(デイトレ集計2022!$B$1,デイトレ集計2022!W$1,デイトレ集計2022!$A42),_SBI[取引],"信用返済*"))</f>
        <v>0</v>
      </c>
      <c r="X42" s="18"/>
      <c r="Y42" s="26"/>
      <c r="Z42" s="23">
        <f ca="1">IF(OR(MONTH(DATE($B$1,Z$1,$A42))&lt;&gt;Z$1,_xlfn.XLOOKUP(DATE($B$1,Z$1,$A42),_syukujitsu[国民の祝日・休日月日],_syukujitsu[国民の祝日・休日名称],"XXX",0,1)&lt;&gt;"XXX",WEEKDAY(DATE($B$1,Z$1,$A42),2)&gt;5,_xlfn.XLOOKUP(DATE($B$1,Z$1,$A42),_休業日[休場日],_休業日[名称],"XXX",0,1)&lt;&gt;"XXX"),"",SUMIFS(_SBI[受渡金額/決済損益],_SBI[決済日],DATE(デイトレ集計2022!$B$1,デイトレ集計2022!Z$1,デイトレ集計2022!$A42),_SBI[取引],"信用返済*"))</f>
        <v>0</v>
      </c>
      <c r="AA42" s="18"/>
      <c r="AB42" s="26"/>
      <c r="AC42" s="23" t="str">
        <f ca="1">IF(OR(MONTH(DATE($B$1,AC$1,$A42))&lt;&gt;AC$1,_xlfn.XLOOKUP(DATE($B$1,AC$1,$A42),_syukujitsu[国民の祝日・休日月日],_syukujitsu[国民の祝日・休日名称],"XXX",0,1)&lt;&gt;"XXX",WEEKDAY(DATE($B$1,AC$1,$A42),2)&gt;5,_xlfn.XLOOKUP(DATE($B$1,AC$1,$A42),_休業日[休場日],_休業日[名称],"XXX",0,1)&lt;&gt;"XXX"),"",SUMIFS(_SBI[受渡金額/決済損益],_SBI[決済日],DATE(デイトレ集計2022!$B$1,デイトレ集計2022!AC$1,デイトレ集計2022!$A42),_SBI[取引],"信用返済*"))</f>
        <v/>
      </c>
      <c r="AD42" s="18"/>
      <c r="AE42" s="26"/>
      <c r="AF42" s="23">
        <f ca="1">IF(OR(MONTH(DATE($B$1,AF$1,$A42))&lt;&gt;AF$1,_xlfn.XLOOKUP(DATE($B$1,AF$1,$A42),_syukujitsu[国民の祝日・休日月日],_syukujitsu[国民の祝日・休日名称],"XXX",0,1)&lt;&gt;"XXX",WEEKDAY(DATE($B$1,AF$1,$A42),2)&gt;5,_xlfn.XLOOKUP(DATE($B$1,AF$1,$A42),_休業日[休場日],_休業日[名称],"XXX",0,1)&lt;&gt;"XXX"),"",SUMIFS(_SBI[受渡金額/決済損益],_SBI[決済日],DATE(デイトレ集計2022!$B$1,デイトレ集計2022!AF$1,デイトレ集計2022!$A42),_SBI[取引],"信用返済*"))</f>
        <v>0</v>
      </c>
      <c r="AG42" s="18"/>
      <c r="AH42" s="26"/>
      <c r="AI42" s="23">
        <f ca="1">IF(OR(MONTH(DATE($B$1,AI$1,$A42))&lt;&gt;AI$1,_xlfn.XLOOKUP(DATE($B$1,AI$1,$A42),_syukujitsu[国民の祝日・休日月日],_syukujitsu[国民の祝日・休日名称],"XXX",0,1)&lt;&gt;"XXX",WEEKDAY(DATE($B$1,AI$1,$A42),2)&gt;5,_xlfn.XLOOKUP(DATE($B$1,AI$1,$A42),_休業日[休場日],_休業日[名称],"XXX",0,1)&lt;&gt;"XXX"),"",SUMIFS(_SBI[受渡金額/決済損益],_SBI[決済日],DATE(デイトレ集計2022!$B$1,デイトレ集計2022!AI$1,デイトレ集計2022!$A42),_SBI[取引],"信用返済*"))</f>
        <v>0</v>
      </c>
      <c r="AJ42" s="18"/>
      <c r="AK42" s="26"/>
      <c r="AL42" s="26" t="str">
        <f ca="1">IF(OR(MONTH(DATE($B$1,AL$1,$A42))&lt;&gt;AL$1,_xlfn.XLOOKUP(DATE($B$1,AL$1,$A42),_syukujitsu[国民の祝日・休日月日],_syukujitsu[国民の祝日・休日名称],"XXX",0,1)&lt;&gt;"XXX",WEEKDAY(DATE($B$1,AL$1,$A42),2)&gt;5,_xlfn.XLOOKUP(DATE($B$1,AL$1,$A42),_休業日[休場日],_休業日[名称],"XXX",0,1)&lt;&gt;"XXX"),"",SUMIFS(_SBI[受渡金額/決済損益],_SBI[決済日],DATE(デイトレ集計2022!$B$1,デイトレ集計2022!AL$1,デイトレ集計2022!$A42),_SBI[取引],"信用返済*"))</f>
        <v/>
      </c>
      <c r="AN42" s="22">
        <f t="shared" ca="1" si="20"/>
        <v>2400000</v>
      </c>
      <c r="AO42" s="22">
        <f t="shared" ca="1" si="21"/>
        <v>2400000</v>
      </c>
      <c r="AP42" s="22">
        <f t="shared" ca="1" si="22"/>
        <v>2400000</v>
      </c>
      <c r="AQ42" s="22">
        <f t="shared" ca="1" si="23"/>
        <v>2400000</v>
      </c>
      <c r="AR42" s="22">
        <f t="shared" ca="1" si="24"/>
        <v>2400000</v>
      </c>
      <c r="AS42" s="22">
        <f t="shared" ca="1" si="25"/>
        <v>2400000</v>
      </c>
      <c r="AT42" s="22">
        <f t="shared" ca="1" si="26"/>
        <v>2400000</v>
      </c>
      <c r="AU42" s="22">
        <f t="shared" ca="1" si="32"/>
        <v>2400000</v>
      </c>
      <c r="AV42" s="22">
        <f t="shared" ca="1" si="27"/>
        <v>2400000</v>
      </c>
      <c r="AW42" s="22">
        <f t="shared" ca="1" si="28"/>
        <v>2400000</v>
      </c>
      <c r="AX42" s="22">
        <f t="shared" ca="1" si="29"/>
        <v>2400000</v>
      </c>
      <c r="AY42" s="22">
        <f t="shared" ca="1" si="30"/>
        <v>2400000</v>
      </c>
      <c r="BA42" s="22">
        <f t="shared" ca="1" si="43"/>
        <v>2400000</v>
      </c>
      <c r="BB42" s="22">
        <f t="shared" ca="1" si="33"/>
        <v>0</v>
      </c>
      <c r="BC42" s="22">
        <f t="shared" ca="1" si="34"/>
        <v>0</v>
      </c>
      <c r="BD42" s="22">
        <f t="shared" ca="1" si="35"/>
        <v>0</v>
      </c>
      <c r="BE42" s="22">
        <f t="shared" ca="1" si="36"/>
        <v>0</v>
      </c>
      <c r="BF42" s="22">
        <f t="shared" ca="1" si="37"/>
        <v>0</v>
      </c>
      <c r="BG42" s="22">
        <f t="shared" ca="1" si="38"/>
        <v>0</v>
      </c>
      <c r="BH42" s="22">
        <f t="shared" ca="1" si="39"/>
        <v>0</v>
      </c>
      <c r="BI42" s="22">
        <f t="shared" ca="1" si="40"/>
        <v>0</v>
      </c>
      <c r="BJ42" s="22">
        <f t="shared" ca="1" si="41"/>
        <v>0</v>
      </c>
      <c r="BK42" s="22">
        <f t="shared" ca="1" si="42"/>
        <v>0</v>
      </c>
      <c r="BL42" s="22">
        <f t="shared" ca="1" si="31"/>
        <v>0</v>
      </c>
      <c r="BN42" s="22" t="str" cm="1">
        <f t="array" aca="1" ref="BN42" ca="1">IF(INDEX($A$1:$AL$48,ROW(),BN$16)&gt;0,INDEX($A$1:$AL$48,ROW(),BN$16),"")</f>
        <v/>
      </c>
      <c r="BO42" s="22" t="str" cm="1">
        <f t="array" aca="1" ref="BO42" ca="1">IF(INDEX($A$1:$AL$48,ROW(),BO$16)&gt;0,INDEX($A$1:$AL$48,ROW(),BO$16),"")</f>
        <v/>
      </c>
      <c r="BP42" s="22" t="str" cm="1">
        <f t="array" aca="1" ref="BP42" ca="1">IF(INDEX($A$1:$AL$48,ROW(),BP$16)&gt;0,INDEX($A$1:$AL$48,ROW(),BP$16),"")</f>
        <v/>
      </c>
      <c r="BQ42" s="22" t="str" cm="1">
        <f t="array" aca="1" ref="BQ42" ca="1">IF(INDEX($A$1:$AL$48,ROW(),BQ$16)&gt;0,INDEX($A$1:$AL$48,ROW(),BQ$16),"")</f>
        <v/>
      </c>
      <c r="BR42" s="22" t="str" cm="1">
        <f t="array" aca="1" ref="BR42" ca="1">IF(INDEX($A$1:$AL$48,ROW(),BR$16)&gt;0,INDEX($A$1:$AL$48,ROW(),BR$16),"")</f>
        <v/>
      </c>
      <c r="BS42" s="22" t="str" cm="1">
        <f t="array" aca="1" ref="BS42" ca="1">IF(INDEX($A$1:$AL$48,ROW(),BS$16)&gt;0,INDEX($A$1:$AL$48,ROW(),BS$16),"")</f>
        <v/>
      </c>
      <c r="BT42" s="22" t="str" cm="1">
        <f t="array" aca="1" ref="BT42" ca="1">IF(INDEX($A$1:$AL$48,ROW(),BT$16)&gt;0,INDEX($A$1:$AL$48,ROW(),BT$16),"")</f>
        <v/>
      </c>
      <c r="BU42" s="22" t="str" cm="1">
        <f t="array" aca="1" ref="BU42" ca="1">IF(INDEX($A$1:$AL$48,ROW(),BU$16)&gt;0,INDEX($A$1:$AL$48,ROW(),BU$16),"")</f>
        <v/>
      </c>
      <c r="BV42" s="22" t="str" cm="1">
        <f t="array" aca="1" ref="BV42" ca="1">IF(INDEX($A$1:$AL$48,ROW(),BV$16)&gt;0,INDEX($A$1:$AL$48,ROW(),BV$16),"")</f>
        <v/>
      </c>
      <c r="BW42" s="22" t="str" cm="1">
        <f t="array" aca="1" ref="BW42" ca="1">IF(INDEX($A$1:$AL$48,ROW(),BW$16)&gt;0,INDEX($A$1:$AL$48,ROW(),BW$16),"")</f>
        <v/>
      </c>
      <c r="BX42" s="22" t="str" cm="1">
        <f t="array" aca="1" ref="BX42" ca="1">IF(INDEX($A$1:$AL$48,ROW(),BX$16)&gt;0,INDEX($A$1:$AL$48,ROW(),BX$16),"")</f>
        <v/>
      </c>
      <c r="BY42" s="22" t="str" cm="1">
        <f t="array" aca="1" ref="BY42" ca="1">IF(INDEX($A$1:$AL$48,ROW(),BY$16)&gt;0,INDEX($A$1:$AL$48,ROW(),BY$16),"")</f>
        <v/>
      </c>
      <c r="CA42" s="22" t="str" cm="1">
        <f t="array" aca="1" ref="CA42" ca="1">IF(INDEX($A$1:$AL$48,ROW(),CA$16)&lt;0,INDEX($A$1:$AL$48,ROW(),CA$16),"")</f>
        <v/>
      </c>
      <c r="CB42" s="22" t="str" cm="1">
        <f t="array" aca="1" ref="CB42" ca="1">IF(INDEX($A$1:$AL$48,ROW(),CB$16)&lt;0,INDEX($A$1:$AL$48,ROW(),CB$16),"")</f>
        <v/>
      </c>
      <c r="CC42" s="22" t="str" cm="1">
        <f t="array" aca="1" ref="CC42" ca="1">IF(INDEX($A$1:$AL$48,ROW(),CC$16)&lt;0,INDEX($A$1:$AL$48,ROW(),CC$16),"")</f>
        <v/>
      </c>
      <c r="CD42" s="22" t="str" cm="1">
        <f t="array" aca="1" ref="CD42" ca="1">IF(INDEX($A$1:$AL$48,ROW(),CD$16)&lt;0,INDEX($A$1:$AL$48,ROW(),CD$16),"")</f>
        <v/>
      </c>
      <c r="CE42" s="22" t="str" cm="1">
        <f t="array" aca="1" ref="CE42" ca="1">IF(INDEX($A$1:$AL$48,ROW(),CE$16)&lt;0,INDEX($A$1:$AL$48,ROW(),CE$16),"")</f>
        <v/>
      </c>
      <c r="CF42" s="22" t="str" cm="1">
        <f t="array" aca="1" ref="CF42" ca="1">IF(INDEX($A$1:$AL$48,ROW(),CF$16)&lt;0,INDEX($A$1:$AL$48,ROW(),CF$16),"")</f>
        <v/>
      </c>
      <c r="CG42" s="22" t="str" cm="1">
        <f t="array" aca="1" ref="CG42" ca="1">IF(INDEX($A$1:$AL$48,ROW(),CG$16)&lt;0,INDEX($A$1:$AL$48,ROW(),CG$16),"")</f>
        <v/>
      </c>
      <c r="CH42" s="22" t="str" cm="1">
        <f t="array" aca="1" ref="CH42" ca="1">IF(INDEX($A$1:$AL$48,ROW(),CH$16)&lt;0,INDEX($A$1:$AL$48,ROW(),CH$16),"")</f>
        <v/>
      </c>
      <c r="CI42" s="22" t="str" cm="1">
        <f t="array" aca="1" ref="CI42" ca="1">IF(INDEX($A$1:$AL$48,ROW(),CI$16)&lt;0,INDEX($A$1:$AL$48,ROW(),CI$16),"")</f>
        <v/>
      </c>
      <c r="CJ42" s="22" t="str" cm="1">
        <f t="array" aca="1" ref="CJ42" ca="1">IF(INDEX($A$1:$AL$48,ROW(),CJ$16)&lt;0,INDEX($A$1:$AL$48,ROW(),CJ$16),"")</f>
        <v/>
      </c>
      <c r="CK42" s="22" t="str" cm="1">
        <f t="array" aca="1" ref="CK42" ca="1">IF(INDEX($A$1:$AL$48,ROW(),CK$16)&lt;0,INDEX($A$1:$AL$48,ROW(),CK$16),"")</f>
        <v/>
      </c>
      <c r="CL42" s="22" t="str" cm="1">
        <f t="array" aca="1" ref="CL42" ca="1">IF(INDEX($A$1:$AL$48,ROW(),CL$16)&lt;0,INDEX($A$1:$AL$48,ROW(),CL$16),"")</f>
        <v/>
      </c>
    </row>
    <row r="43" spans="1:90" s="2" customFormat="1" ht="15.75" x14ac:dyDescent="0.4">
      <c r="A43" s="5">
        <v>26</v>
      </c>
      <c r="B43" s="17">
        <f t="shared" ca="1" si="17"/>
        <v>0</v>
      </c>
      <c r="C43" s="18"/>
      <c r="D43" s="26"/>
      <c r="E43" s="23">
        <f ca="1">IF(OR(MONTH(DATE($B$1,E$1,$A43))&lt;&gt;E$1,_xlfn.XLOOKUP(DATE($B$1,E$1,$A43),_syukujitsu[国民の祝日・休日月日],_syukujitsu[国民の祝日・休日名称],"XXX",0,1)&lt;&gt;"XXX",WEEKDAY(DATE($B$1,E$1,$A43),2)&gt;5,_xlfn.XLOOKUP(DATE($B$1,E$1,$A43),_休業日[休場日],_休業日[名称],"XXX",0,1)&lt;&gt;"XXX"),"",SUMIFS(_SBI[受渡金額/決済損益],_SBI[決済日],DATE(デイトレ集計2022!$B$1,デイトレ集計2022!E$1,デイトレ集計2022!$A43),_SBI[取引],"信用返済*"))</f>
        <v>0</v>
      </c>
      <c r="F43" s="18"/>
      <c r="G43" s="26"/>
      <c r="H43" s="23" t="str">
        <f ca="1">IF(OR(MONTH(DATE($B$1,H$1,$A43))&lt;&gt;H$1,_xlfn.XLOOKUP(DATE($B$1,H$1,$A43),_syukujitsu[国民の祝日・休日月日],_syukujitsu[国民の祝日・休日名称],"XXX",0,1)&lt;&gt;"XXX",WEEKDAY(DATE($B$1,H$1,$A43),2)&gt;5,_xlfn.XLOOKUP(DATE($B$1,H$1,$A43),_休業日[休場日],_休業日[名称],"XXX",0,1)&lt;&gt;"XXX"),"",SUMIFS(_SBI[受渡金額/決済損益],_SBI[決済日],DATE(デイトレ集計2022!$B$1,デイトレ集計2022!H$1,デイトレ集計2022!$A43),_SBI[取引],"信用返済*"))</f>
        <v/>
      </c>
      <c r="I43" s="18"/>
      <c r="J43" s="26"/>
      <c r="K43" s="23" t="str">
        <f ca="1">IF(OR(MONTH(DATE($B$1,K$1,$A43))&lt;&gt;K$1,_xlfn.XLOOKUP(DATE($B$1,K$1,$A43),_syukujitsu[国民の祝日・休日月日],_syukujitsu[国民の祝日・休日名称],"XXX",0,1)&lt;&gt;"XXX",WEEKDAY(DATE($B$1,K$1,$A43),2)&gt;5,_xlfn.XLOOKUP(DATE($B$1,K$1,$A43),_休業日[休場日],_休業日[名称],"XXX",0,1)&lt;&gt;"XXX"),"",SUMIFS(_SBI[受渡金額/決済損益],_SBI[決済日],DATE(デイトレ集計2022!$B$1,デイトレ集計2022!K$1,デイトレ集計2022!$A43),_SBI[取引],"信用返済*"))</f>
        <v/>
      </c>
      <c r="L43" s="18"/>
      <c r="M43" s="26"/>
      <c r="N43" s="23">
        <f ca="1">IF(OR(MONTH(DATE($B$1,N$1,$A43))&lt;&gt;N$1,_xlfn.XLOOKUP(DATE($B$1,N$1,$A43),_syukujitsu[国民の祝日・休日月日],_syukujitsu[国民の祝日・休日名称],"XXX",0,1)&lt;&gt;"XXX",WEEKDAY(DATE($B$1,N$1,$A43),2)&gt;5,_xlfn.XLOOKUP(DATE($B$1,N$1,$A43),_休業日[休場日],_休業日[名称],"XXX",0,1)&lt;&gt;"XXX"),"",SUMIFS(_SBI[受渡金額/決済損益],_SBI[決済日],DATE(デイトレ集計2022!$B$1,デイトレ集計2022!N$1,デイトレ集計2022!$A43),_SBI[取引],"信用返済*"))</f>
        <v>0</v>
      </c>
      <c r="O43" s="18"/>
      <c r="P43" s="26"/>
      <c r="Q43" s="23">
        <f ca="1">IF(OR(MONTH(DATE($B$1,Q$1,$A43))&lt;&gt;Q$1,_xlfn.XLOOKUP(DATE($B$1,Q$1,$A43),_syukujitsu[国民の祝日・休日月日],_syukujitsu[国民の祝日・休日名称],"XXX",0,1)&lt;&gt;"XXX",WEEKDAY(DATE($B$1,Q$1,$A43),2)&gt;5,_xlfn.XLOOKUP(DATE($B$1,Q$1,$A43),_休業日[休場日],_休業日[名称],"XXX",0,1)&lt;&gt;"XXX"),"",SUMIFS(_SBI[受渡金額/決済損益],_SBI[決済日],DATE(デイトレ集計2022!$B$1,デイトレ集計2022!Q$1,デイトレ集計2022!$A43),_SBI[取引],"信用返済*"))</f>
        <v>0</v>
      </c>
      <c r="R43" s="18"/>
      <c r="S43" s="26"/>
      <c r="T43" s="23" t="str">
        <f ca="1">IF(OR(MONTH(DATE($B$1,T$1,$A43))&lt;&gt;T$1,_xlfn.XLOOKUP(DATE($B$1,T$1,$A43),_syukujitsu[国民の祝日・休日月日],_syukujitsu[国民の祝日・休日名称],"XXX",0,1)&lt;&gt;"XXX",WEEKDAY(DATE($B$1,T$1,$A43),2)&gt;5,_xlfn.XLOOKUP(DATE($B$1,T$1,$A43),_休業日[休場日],_休業日[名称],"XXX",0,1)&lt;&gt;"XXX"),"",SUMIFS(_SBI[受渡金額/決済損益],_SBI[決済日],DATE(デイトレ集計2022!$B$1,デイトレ集計2022!T$1,デイトレ集計2022!$A43),_SBI[取引],"信用返済*"))</f>
        <v/>
      </c>
      <c r="U43" s="18"/>
      <c r="V43" s="26"/>
      <c r="W43" s="23">
        <f ca="1">IF(OR(MONTH(DATE($B$1,W$1,$A43))&lt;&gt;W$1,_xlfn.XLOOKUP(DATE($B$1,W$1,$A43),_syukujitsu[国民の祝日・休日月日],_syukujitsu[国民の祝日・休日名称],"XXX",0,1)&lt;&gt;"XXX",WEEKDAY(DATE($B$1,W$1,$A43),2)&gt;5,_xlfn.XLOOKUP(DATE($B$1,W$1,$A43),_休業日[休場日],_休業日[名称],"XXX",0,1)&lt;&gt;"XXX"),"",SUMIFS(_SBI[受渡金額/決済損益],_SBI[決済日],DATE(デイトレ集計2022!$B$1,デイトレ集計2022!W$1,デイトレ集計2022!$A43),_SBI[取引],"信用返済*"))</f>
        <v>0</v>
      </c>
      <c r="X43" s="18"/>
      <c r="Y43" s="26"/>
      <c r="Z43" s="23">
        <f ca="1">IF(OR(MONTH(DATE($B$1,Z$1,$A43))&lt;&gt;Z$1,_xlfn.XLOOKUP(DATE($B$1,Z$1,$A43),_syukujitsu[国民の祝日・休日月日],_syukujitsu[国民の祝日・休日名称],"XXX",0,1)&lt;&gt;"XXX",WEEKDAY(DATE($B$1,Z$1,$A43),2)&gt;5,_xlfn.XLOOKUP(DATE($B$1,Z$1,$A43),_休業日[休場日],_休業日[名称],"XXX",0,1)&lt;&gt;"XXX"),"",SUMIFS(_SBI[受渡金額/決済損益],_SBI[決済日],DATE(デイトレ集計2022!$B$1,デイトレ集計2022!Z$1,デイトレ集計2022!$A43),_SBI[取引],"信用返済*"))</f>
        <v>0</v>
      </c>
      <c r="AA43" s="18"/>
      <c r="AB43" s="26"/>
      <c r="AC43" s="23">
        <f ca="1">IF(OR(MONTH(DATE($B$1,AC$1,$A43))&lt;&gt;AC$1,_xlfn.XLOOKUP(DATE($B$1,AC$1,$A43),_syukujitsu[国民の祝日・休日月日],_syukujitsu[国民の祝日・休日名称],"XXX",0,1)&lt;&gt;"XXX",WEEKDAY(DATE($B$1,AC$1,$A43),2)&gt;5,_xlfn.XLOOKUP(DATE($B$1,AC$1,$A43),_休業日[休場日],_休業日[名称],"XXX",0,1)&lt;&gt;"XXX"),"",SUMIFS(_SBI[受渡金額/決済損益],_SBI[決済日],DATE(デイトレ集計2022!$B$1,デイトレ集計2022!AC$1,デイトレ集計2022!$A43),_SBI[取引],"信用返済*"))</f>
        <v>0</v>
      </c>
      <c r="AD43" s="18"/>
      <c r="AE43" s="26"/>
      <c r="AF43" s="23">
        <f ca="1">IF(OR(MONTH(DATE($B$1,AF$1,$A43))&lt;&gt;AF$1,_xlfn.XLOOKUP(DATE($B$1,AF$1,$A43),_syukujitsu[国民の祝日・休日月日],_syukujitsu[国民の祝日・休日名称],"XXX",0,1)&lt;&gt;"XXX",WEEKDAY(DATE($B$1,AF$1,$A43),2)&gt;5,_xlfn.XLOOKUP(DATE($B$1,AF$1,$A43),_休業日[休場日],_休業日[名称],"XXX",0,1)&lt;&gt;"XXX"),"",SUMIFS(_SBI[受渡金額/決済損益],_SBI[決済日],DATE(デイトレ集計2022!$B$1,デイトレ集計2022!AF$1,デイトレ集計2022!$A43),_SBI[取引],"信用返済*"))</f>
        <v>0</v>
      </c>
      <c r="AG43" s="18"/>
      <c r="AH43" s="26"/>
      <c r="AI43" s="23" t="str">
        <f ca="1">IF(OR(MONTH(DATE($B$1,AI$1,$A43))&lt;&gt;AI$1,_xlfn.XLOOKUP(DATE($B$1,AI$1,$A43),_syukujitsu[国民の祝日・休日月日],_syukujitsu[国民の祝日・休日名称],"XXX",0,1)&lt;&gt;"XXX",WEEKDAY(DATE($B$1,AI$1,$A43),2)&gt;5,_xlfn.XLOOKUP(DATE($B$1,AI$1,$A43),_休業日[休場日],_休業日[名称],"XXX",0,1)&lt;&gt;"XXX"),"",SUMIFS(_SBI[受渡金額/決済損益],_SBI[決済日],DATE(デイトレ集計2022!$B$1,デイトレ集計2022!AI$1,デイトレ集計2022!$A43),_SBI[取引],"信用返済*"))</f>
        <v/>
      </c>
      <c r="AJ43" s="18"/>
      <c r="AK43" s="26"/>
      <c r="AL43" s="26">
        <f ca="1">IF(OR(MONTH(DATE($B$1,AL$1,$A43))&lt;&gt;AL$1,_xlfn.XLOOKUP(DATE($B$1,AL$1,$A43),_syukujitsu[国民の祝日・休日月日],_syukujitsu[国民の祝日・休日名称],"XXX",0,1)&lt;&gt;"XXX",WEEKDAY(DATE($B$1,AL$1,$A43),2)&gt;5,_xlfn.XLOOKUP(DATE($B$1,AL$1,$A43),_休業日[休場日],_休業日[名称],"XXX",0,1)&lt;&gt;"XXX"),"",SUMIFS(_SBI[受渡金額/決済損益],_SBI[決済日],DATE(デイトレ集計2022!$B$1,デイトレ集計2022!AL$1,デイトレ集計2022!$A43),_SBI[取引],"信用返済*"))</f>
        <v>0</v>
      </c>
      <c r="AN43" s="22">
        <f t="shared" ca="1" si="20"/>
        <v>2400000</v>
      </c>
      <c r="AO43" s="22">
        <f t="shared" ca="1" si="21"/>
        <v>2400000</v>
      </c>
      <c r="AP43" s="22">
        <f t="shared" ca="1" si="22"/>
        <v>2400000</v>
      </c>
      <c r="AQ43" s="22">
        <f t="shared" ca="1" si="23"/>
        <v>2400000</v>
      </c>
      <c r="AR43" s="22">
        <f t="shared" ca="1" si="24"/>
        <v>2400000</v>
      </c>
      <c r="AS43" s="22">
        <f t="shared" ca="1" si="25"/>
        <v>2400000</v>
      </c>
      <c r="AT43" s="22">
        <f t="shared" ca="1" si="26"/>
        <v>2400000</v>
      </c>
      <c r="AU43" s="22">
        <f t="shared" ca="1" si="32"/>
        <v>2400000</v>
      </c>
      <c r="AV43" s="22">
        <f t="shared" ca="1" si="27"/>
        <v>2400000</v>
      </c>
      <c r="AW43" s="22">
        <f t="shared" ca="1" si="28"/>
        <v>2400000</v>
      </c>
      <c r="AX43" s="22">
        <f t="shared" ca="1" si="29"/>
        <v>2400000</v>
      </c>
      <c r="AY43" s="22">
        <f t="shared" ca="1" si="30"/>
        <v>2400000</v>
      </c>
      <c r="BA43" s="22">
        <f t="shared" ca="1" si="43"/>
        <v>2400000</v>
      </c>
      <c r="BB43" s="22">
        <f t="shared" ca="1" si="33"/>
        <v>0</v>
      </c>
      <c r="BC43" s="22">
        <f t="shared" ca="1" si="34"/>
        <v>0</v>
      </c>
      <c r="BD43" s="22">
        <f t="shared" ca="1" si="35"/>
        <v>0</v>
      </c>
      <c r="BE43" s="22">
        <f t="shared" ca="1" si="36"/>
        <v>0</v>
      </c>
      <c r="BF43" s="22">
        <f t="shared" ca="1" si="37"/>
        <v>0</v>
      </c>
      <c r="BG43" s="22">
        <f t="shared" ca="1" si="38"/>
        <v>0</v>
      </c>
      <c r="BH43" s="22">
        <f t="shared" ca="1" si="39"/>
        <v>0</v>
      </c>
      <c r="BI43" s="22">
        <f t="shared" ca="1" si="40"/>
        <v>0</v>
      </c>
      <c r="BJ43" s="22">
        <f t="shared" ca="1" si="41"/>
        <v>0</v>
      </c>
      <c r="BK43" s="22">
        <f t="shared" ca="1" si="42"/>
        <v>0</v>
      </c>
      <c r="BL43" s="22">
        <f t="shared" ca="1" si="31"/>
        <v>0</v>
      </c>
      <c r="BN43" s="22" t="str" cm="1">
        <f t="array" aca="1" ref="BN43" ca="1">IF(INDEX($A$1:$AL$48,ROW(),BN$16)&gt;0,INDEX($A$1:$AL$48,ROW(),BN$16),"")</f>
        <v/>
      </c>
      <c r="BO43" s="22" t="str" cm="1">
        <f t="array" aca="1" ref="BO43" ca="1">IF(INDEX($A$1:$AL$48,ROW(),BO$16)&gt;0,INDEX($A$1:$AL$48,ROW(),BO$16),"")</f>
        <v/>
      </c>
      <c r="BP43" s="22" t="str" cm="1">
        <f t="array" aca="1" ref="BP43" ca="1">IF(INDEX($A$1:$AL$48,ROW(),BP$16)&gt;0,INDEX($A$1:$AL$48,ROW(),BP$16),"")</f>
        <v/>
      </c>
      <c r="BQ43" s="22" t="str" cm="1">
        <f t="array" aca="1" ref="BQ43" ca="1">IF(INDEX($A$1:$AL$48,ROW(),BQ$16)&gt;0,INDEX($A$1:$AL$48,ROW(),BQ$16),"")</f>
        <v/>
      </c>
      <c r="BR43" s="22" t="str" cm="1">
        <f t="array" aca="1" ref="BR43" ca="1">IF(INDEX($A$1:$AL$48,ROW(),BR$16)&gt;0,INDEX($A$1:$AL$48,ROW(),BR$16),"")</f>
        <v/>
      </c>
      <c r="BS43" s="22" t="str" cm="1">
        <f t="array" aca="1" ref="BS43" ca="1">IF(INDEX($A$1:$AL$48,ROW(),BS$16)&gt;0,INDEX($A$1:$AL$48,ROW(),BS$16),"")</f>
        <v/>
      </c>
      <c r="BT43" s="22" t="str" cm="1">
        <f t="array" aca="1" ref="BT43" ca="1">IF(INDEX($A$1:$AL$48,ROW(),BT$16)&gt;0,INDEX($A$1:$AL$48,ROW(),BT$16),"")</f>
        <v/>
      </c>
      <c r="BU43" s="22" t="str" cm="1">
        <f t="array" aca="1" ref="BU43" ca="1">IF(INDEX($A$1:$AL$48,ROW(),BU$16)&gt;0,INDEX($A$1:$AL$48,ROW(),BU$16),"")</f>
        <v/>
      </c>
      <c r="BV43" s="22" t="str" cm="1">
        <f t="array" aca="1" ref="BV43" ca="1">IF(INDEX($A$1:$AL$48,ROW(),BV$16)&gt;0,INDEX($A$1:$AL$48,ROW(),BV$16),"")</f>
        <v/>
      </c>
      <c r="BW43" s="22" t="str" cm="1">
        <f t="array" aca="1" ref="BW43" ca="1">IF(INDEX($A$1:$AL$48,ROW(),BW$16)&gt;0,INDEX($A$1:$AL$48,ROW(),BW$16),"")</f>
        <v/>
      </c>
      <c r="BX43" s="22" t="str" cm="1">
        <f t="array" aca="1" ref="BX43" ca="1">IF(INDEX($A$1:$AL$48,ROW(),BX$16)&gt;0,INDEX($A$1:$AL$48,ROW(),BX$16),"")</f>
        <v/>
      </c>
      <c r="BY43" s="22" t="str" cm="1">
        <f t="array" aca="1" ref="BY43" ca="1">IF(INDEX($A$1:$AL$48,ROW(),BY$16)&gt;0,INDEX($A$1:$AL$48,ROW(),BY$16),"")</f>
        <v/>
      </c>
      <c r="CA43" s="22" t="str" cm="1">
        <f t="array" aca="1" ref="CA43" ca="1">IF(INDEX($A$1:$AL$48,ROW(),CA$16)&lt;0,INDEX($A$1:$AL$48,ROW(),CA$16),"")</f>
        <v/>
      </c>
      <c r="CB43" s="22" t="str" cm="1">
        <f t="array" aca="1" ref="CB43" ca="1">IF(INDEX($A$1:$AL$48,ROW(),CB$16)&lt;0,INDEX($A$1:$AL$48,ROW(),CB$16),"")</f>
        <v/>
      </c>
      <c r="CC43" s="22" t="str" cm="1">
        <f t="array" aca="1" ref="CC43" ca="1">IF(INDEX($A$1:$AL$48,ROW(),CC$16)&lt;0,INDEX($A$1:$AL$48,ROW(),CC$16),"")</f>
        <v/>
      </c>
      <c r="CD43" s="22" t="str" cm="1">
        <f t="array" aca="1" ref="CD43" ca="1">IF(INDEX($A$1:$AL$48,ROW(),CD$16)&lt;0,INDEX($A$1:$AL$48,ROW(),CD$16),"")</f>
        <v/>
      </c>
      <c r="CE43" s="22" t="str" cm="1">
        <f t="array" aca="1" ref="CE43" ca="1">IF(INDEX($A$1:$AL$48,ROW(),CE$16)&lt;0,INDEX($A$1:$AL$48,ROW(),CE$16),"")</f>
        <v/>
      </c>
      <c r="CF43" s="22" t="str" cm="1">
        <f t="array" aca="1" ref="CF43" ca="1">IF(INDEX($A$1:$AL$48,ROW(),CF$16)&lt;0,INDEX($A$1:$AL$48,ROW(),CF$16),"")</f>
        <v/>
      </c>
      <c r="CG43" s="22" t="str" cm="1">
        <f t="array" aca="1" ref="CG43" ca="1">IF(INDEX($A$1:$AL$48,ROW(),CG$16)&lt;0,INDEX($A$1:$AL$48,ROW(),CG$16),"")</f>
        <v/>
      </c>
      <c r="CH43" s="22" t="str" cm="1">
        <f t="array" aca="1" ref="CH43" ca="1">IF(INDEX($A$1:$AL$48,ROW(),CH$16)&lt;0,INDEX($A$1:$AL$48,ROW(),CH$16),"")</f>
        <v/>
      </c>
      <c r="CI43" s="22" t="str" cm="1">
        <f t="array" aca="1" ref="CI43" ca="1">IF(INDEX($A$1:$AL$48,ROW(),CI$16)&lt;0,INDEX($A$1:$AL$48,ROW(),CI$16),"")</f>
        <v/>
      </c>
      <c r="CJ43" s="22" t="str" cm="1">
        <f t="array" aca="1" ref="CJ43" ca="1">IF(INDEX($A$1:$AL$48,ROW(),CJ$16)&lt;0,INDEX($A$1:$AL$48,ROW(),CJ$16),"")</f>
        <v/>
      </c>
      <c r="CK43" s="22" t="str" cm="1">
        <f t="array" aca="1" ref="CK43" ca="1">IF(INDEX($A$1:$AL$48,ROW(),CK$16)&lt;0,INDEX($A$1:$AL$48,ROW(),CK$16),"")</f>
        <v/>
      </c>
      <c r="CL43" s="22" t="str" cm="1">
        <f t="array" aca="1" ref="CL43" ca="1">IF(INDEX($A$1:$AL$48,ROW(),CL$16)&lt;0,INDEX($A$1:$AL$48,ROW(),CL$16),"")</f>
        <v/>
      </c>
    </row>
    <row r="44" spans="1:90" s="2" customFormat="1" ht="15.75" x14ac:dyDescent="0.4">
      <c r="A44" s="5">
        <v>27</v>
      </c>
      <c r="B44" s="17">
        <f t="shared" ca="1" si="17"/>
        <v>0</v>
      </c>
      <c r="C44" s="18"/>
      <c r="D44" s="26"/>
      <c r="E44" s="23">
        <f ca="1">IF(OR(MONTH(DATE($B$1,E$1,$A44))&lt;&gt;E$1,_xlfn.XLOOKUP(DATE($B$1,E$1,$A44),_syukujitsu[国民の祝日・休日月日],_syukujitsu[国民の祝日・休日名称],"XXX",0,1)&lt;&gt;"XXX",WEEKDAY(DATE($B$1,E$1,$A44),2)&gt;5,_xlfn.XLOOKUP(DATE($B$1,E$1,$A44),_休業日[休場日],_休業日[名称],"XXX",0,1)&lt;&gt;"XXX"),"",SUMIFS(_SBI[受渡金額/決済損益],_SBI[決済日],DATE(デイトレ集計2022!$B$1,デイトレ集計2022!E$1,デイトレ集計2022!$A44),_SBI[取引],"信用返済*"))</f>
        <v>0</v>
      </c>
      <c r="F44" s="18"/>
      <c r="G44" s="26"/>
      <c r="H44" s="23" t="str">
        <f ca="1">IF(OR(MONTH(DATE($B$1,H$1,$A44))&lt;&gt;H$1,_xlfn.XLOOKUP(DATE($B$1,H$1,$A44),_syukujitsu[国民の祝日・休日月日],_syukujitsu[国民の祝日・休日名称],"XXX",0,1)&lt;&gt;"XXX",WEEKDAY(DATE($B$1,H$1,$A44),2)&gt;5,_xlfn.XLOOKUP(DATE($B$1,H$1,$A44),_休業日[休場日],_休業日[名称],"XXX",0,1)&lt;&gt;"XXX"),"",SUMIFS(_SBI[受渡金額/決済損益],_SBI[決済日],DATE(デイトレ集計2022!$B$1,デイトレ集計2022!H$1,デイトレ集計2022!$A44),_SBI[取引],"信用返済*"))</f>
        <v/>
      </c>
      <c r="I44" s="18"/>
      <c r="J44" s="26"/>
      <c r="K44" s="23" t="str">
        <f ca="1">IF(OR(MONTH(DATE($B$1,K$1,$A44))&lt;&gt;K$1,_xlfn.XLOOKUP(DATE($B$1,K$1,$A44),_syukujitsu[国民の祝日・休日月日],_syukujitsu[国民の祝日・休日名称],"XXX",0,1)&lt;&gt;"XXX",WEEKDAY(DATE($B$1,K$1,$A44),2)&gt;5,_xlfn.XLOOKUP(DATE($B$1,K$1,$A44),_休業日[休場日],_休業日[名称],"XXX",0,1)&lt;&gt;"XXX"),"",SUMIFS(_SBI[受渡金額/決済損益],_SBI[決済日],DATE(デイトレ集計2022!$B$1,デイトレ集計2022!K$1,デイトレ集計2022!$A44),_SBI[取引],"信用返済*"))</f>
        <v/>
      </c>
      <c r="L44" s="18"/>
      <c r="M44" s="26"/>
      <c r="N44" s="23">
        <f ca="1">IF(OR(MONTH(DATE($B$1,N$1,$A44))&lt;&gt;N$1,_xlfn.XLOOKUP(DATE($B$1,N$1,$A44),_syukujitsu[国民の祝日・休日月日],_syukujitsu[国民の祝日・休日名称],"XXX",0,1)&lt;&gt;"XXX",WEEKDAY(DATE($B$1,N$1,$A44),2)&gt;5,_xlfn.XLOOKUP(DATE($B$1,N$1,$A44),_休業日[休場日],_休業日[名称],"XXX",0,1)&lt;&gt;"XXX"),"",SUMIFS(_SBI[受渡金額/決済損益],_SBI[決済日],DATE(デイトレ集計2022!$B$1,デイトレ集計2022!N$1,デイトレ集計2022!$A44),_SBI[取引],"信用返済*"))</f>
        <v>0</v>
      </c>
      <c r="O44" s="18"/>
      <c r="P44" s="26"/>
      <c r="Q44" s="23">
        <f ca="1">IF(OR(MONTH(DATE($B$1,Q$1,$A44))&lt;&gt;Q$1,_xlfn.XLOOKUP(DATE($B$1,Q$1,$A44),_syukujitsu[国民の祝日・休日月日],_syukujitsu[国民の祝日・休日名称],"XXX",0,1)&lt;&gt;"XXX",WEEKDAY(DATE($B$1,Q$1,$A44),2)&gt;5,_xlfn.XLOOKUP(DATE($B$1,Q$1,$A44),_休業日[休場日],_休業日[名称],"XXX",0,1)&lt;&gt;"XXX"),"",SUMIFS(_SBI[受渡金額/決済損益],_SBI[決済日],DATE(デイトレ集計2022!$B$1,デイトレ集計2022!Q$1,デイトレ集計2022!$A44),_SBI[取引],"信用返済*"))</f>
        <v>0</v>
      </c>
      <c r="R44" s="18"/>
      <c r="S44" s="26"/>
      <c r="T44" s="23">
        <f ca="1">IF(OR(MONTH(DATE($B$1,T$1,$A44))&lt;&gt;T$1,_xlfn.XLOOKUP(DATE($B$1,T$1,$A44),_syukujitsu[国民の祝日・休日月日],_syukujitsu[国民の祝日・休日名称],"XXX",0,1)&lt;&gt;"XXX",WEEKDAY(DATE($B$1,T$1,$A44),2)&gt;5,_xlfn.XLOOKUP(DATE($B$1,T$1,$A44),_休業日[休場日],_休業日[名称],"XXX",0,1)&lt;&gt;"XXX"),"",SUMIFS(_SBI[受渡金額/決済損益],_SBI[決済日],DATE(デイトレ集計2022!$B$1,デイトレ集計2022!T$1,デイトレ集計2022!$A44),_SBI[取引],"信用返済*"))</f>
        <v>0</v>
      </c>
      <c r="U44" s="18"/>
      <c r="V44" s="26"/>
      <c r="W44" s="23">
        <f ca="1">IF(OR(MONTH(DATE($B$1,W$1,$A44))&lt;&gt;W$1,_xlfn.XLOOKUP(DATE($B$1,W$1,$A44),_syukujitsu[国民の祝日・休日月日],_syukujitsu[国民の祝日・休日名称],"XXX",0,1)&lt;&gt;"XXX",WEEKDAY(DATE($B$1,W$1,$A44),2)&gt;5,_xlfn.XLOOKUP(DATE($B$1,W$1,$A44),_休業日[休場日],_休業日[名称],"XXX",0,1)&lt;&gt;"XXX"),"",SUMIFS(_SBI[受渡金額/決済損益],_SBI[決済日],DATE(デイトレ集計2022!$B$1,デイトレ集計2022!W$1,デイトレ集計2022!$A44),_SBI[取引],"信用返済*"))</f>
        <v>0</v>
      </c>
      <c r="X44" s="18"/>
      <c r="Y44" s="26"/>
      <c r="Z44" s="23" t="str">
        <f ca="1">IF(OR(MONTH(DATE($B$1,Z$1,$A44))&lt;&gt;Z$1,_xlfn.XLOOKUP(DATE($B$1,Z$1,$A44),_syukujitsu[国民の祝日・休日月日],_syukujitsu[国民の祝日・休日名称],"XXX",0,1)&lt;&gt;"XXX",WEEKDAY(DATE($B$1,Z$1,$A44),2)&gt;5,_xlfn.XLOOKUP(DATE($B$1,Z$1,$A44),_休業日[休場日],_休業日[名称],"XXX",0,1)&lt;&gt;"XXX"),"",SUMIFS(_SBI[受渡金額/決済損益],_SBI[決済日],DATE(デイトレ集計2022!$B$1,デイトレ集計2022!Z$1,デイトレ集計2022!$A44),_SBI[取引],"信用返済*"))</f>
        <v/>
      </c>
      <c r="AA44" s="18"/>
      <c r="AB44" s="26"/>
      <c r="AC44" s="23">
        <f ca="1">IF(OR(MONTH(DATE($B$1,AC$1,$A44))&lt;&gt;AC$1,_xlfn.XLOOKUP(DATE($B$1,AC$1,$A44),_syukujitsu[国民の祝日・休日月日],_syukujitsu[国民の祝日・休日名称],"XXX",0,1)&lt;&gt;"XXX",WEEKDAY(DATE($B$1,AC$1,$A44),2)&gt;5,_xlfn.XLOOKUP(DATE($B$1,AC$1,$A44),_休業日[休場日],_休業日[名称],"XXX",0,1)&lt;&gt;"XXX"),"",SUMIFS(_SBI[受渡金額/決済損益],_SBI[決済日],DATE(デイトレ集計2022!$B$1,デイトレ集計2022!AC$1,デイトレ集計2022!$A44),_SBI[取引],"信用返済*"))</f>
        <v>0</v>
      </c>
      <c r="AD44" s="18"/>
      <c r="AE44" s="26"/>
      <c r="AF44" s="23">
        <f ca="1">IF(OR(MONTH(DATE($B$1,AF$1,$A44))&lt;&gt;AF$1,_xlfn.XLOOKUP(DATE($B$1,AF$1,$A44),_syukujitsu[国民の祝日・休日月日],_syukujitsu[国民の祝日・休日名称],"XXX",0,1)&lt;&gt;"XXX",WEEKDAY(DATE($B$1,AF$1,$A44),2)&gt;5,_xlfn.XLOOKUP(DATE($B$1,AF$1,$A44),_休業日[休場日],_休業日[名称],"XXX",0,1)&lt;&gt;"XXX"),"",SUMIFS(_SBI[受渡金額/決済損益],_SBI[決済日],DATE(デイトレ集計2022!$B$1,デイトレ集計2022!AF$1,デイトレ集計2022!$A44),_SBI[取引],"信用返済*"))</f>
        <v>0</v>
      </c>
      <c r="AG44" s="18"/>
      <c r="AH44" s="26"/>
      <c r="AI44" s="23" t="str">
        <f ca="1">IF(OR(MONTH(DATE($B$1,AI$1,$A44))&lt;&gt;AI$1,_xlfn.XLOOKUP(DATE($B$1,AI$1,$A44),_syukujitsu[国民の祝日・休日月日],_syukujitsu[国民の祝日・休日名称],"XXX",0,1)&lt;&gt;"XXX",WEEKDAY(DATE($B$1,AI$1,$A44),2)&gt;5,_xlfn.XLOOKUP(DATE($B$1,AI$1,$A44),_休業日[休場日],_休業日[名称],"XXX",0,1)&lt;&gt;"XXX"),"",SUMIFS(_SBI[受渡金額/決済損益],_SBI[決済日],DATE(デイトレ集計2022!$B$1,デイトレ集計2022!AI$1,デイトレ集計2022!$A44),_SBI[取引],"信用返済*"))</f>
        <v/>
      </c>
      <c r="AJ44" s="18"/>
      <c r="AK44" s="26"/>
      <c r="AL44" s="26">
        <f ca="1">IF(OR(MONTH(DATE($B$1,AL$1,$A44))&lt;&gt;AL$1,_xlfn.XLOOKUP(DATE($B$1,AL$1,$A44),_syukujitsu[国民の祝日・休日月日],_syukujitsu[国民の祝日・休日名称],"XXX",0,1)&lt;&gt;"XXX",WEEKDAY(DATE($B$1,AL$1,$A44),2)&gt;5,_xlfn.XLOOKUP(DATE($B$1,AL$1,$A44),_休業日[休場日],_休業日[名称],"XXX",0,1)&lt;&gt;"XXX"),"",SUMIFS(_SBI[受渡金額/決済損益],_SBI[決済日],DATE(デイトレ集計2022!$B$1,デイトレ集計2022!AL$1,デイトレ集計2022!$A44),_SBI[取引],"信用返済*"))</f>
        <v>0</v>
      </c>
      <c r="AN44" s="22">
        <f t="shared" ca="1" si="20"/>
        <v>2400000</v>
      </c>
      <c r="AO44" s="22">
        <f t="shared" ca="1" si="21"/>
        <v>2400000</v>
      </c>
      <c r="AP44" s="22">
        <f t="shared" ca="1" si="22"/>
        <v>2400000</v>
      </c>
      <c r="AQ44" s="22">
        <f t="shared" ca="1" si="23"/>
        <v>2400000</v>
      </c>
      <c r="AR44" s="22">
        <f t="shared" ca="1" si="24"/>
        <v>2400000</v>
      </c>
      <c r="AS44" s="22">
        <f t="shared" ca="1" si="25"/>
        <v>2400000</v>
      </c>
      <c r="AT44" s="22">
        <f t="shared" ca="1" si="26"/>
        <v>2400000</v>
      </c>
      <c r="AU44" s="22">
        <f t="shared" ca="1" si="32"/>
        <v>2400000</v>
      </c>
      <c r="AV44" s="22">
        <f t="shared" ca="1" si="27"/>
        <v>2400000</v>
      </c>
      <c r="AW44" s="22">
        <f t="shared" ca="1" si="28"/>
        <v>2400000</v>
      </c>
      <c r="AX44" s="22">
        <f t="shared" ca="1" si="29"/>
        <v>2400000</v>
      </c>
      <c r="AY44" s="22">
        <f t="shared" ca="1" si="30"/>
        <v>2400000</v>
      </c>
      <c r="BA44" s="22">
        <f t="shared" ca="1" si="43"/>
        <v>2400000</v>
      </c>
      <c r="BB44" s="22">
        <f t="shared" ca="1" si="33"/>
        <v>0</v>
      </c>
      <c r="BC44" s="22">
        <f t="shared" ca="1" si="34"/>
        <v>0</v>
      </c>
      <c r="BD44" s="22">
        <f t="shared" ca="1" si="35"/>
        <v>0</v>
      </c>
      <c r="BE44" s="22">
        <f t="shared" ca="1" si="36"/>
        <v>0</v>
      </c>
      <c r="BF44" s="22">
        <f t="shared" ca="1" si="37"/>
        <v>0</v>
      </c>
      <c r="BG44" s="22">
        <f t="shared" ca="1" si="38"/>
        <v>0</v>
      </c>
      <c r="BH44" s="22">
        <f t="shared" ca="1" si="39"/>
        <v>0</v>
      </c>
      <c r="BI44" s="22">
        <f t="shared" ca="1" si="40"/>
        <v>0</v>
      </c>
      <c r="BJ44" s="22">
        <f t="shared" ca="1" si="41"/>
        <v>0</v>
      </c>
      <c r="BK44" s="22">
        <f t="shared" ca="1" si="42"/>
        <v>0</v>
      </c>
      <c r="BL44" s="22">
        <f t="shared" ca="1" si="31"/>
        <v>0</v>
      </c>
      <c r="BN44" s="22" t="str" cm="1">
        <f t="array" aca="1" ref="BN44" ca="1">IF(INDEX($A$1:$AL$48,ROW(),BN$16)&gt;0,INDEX($A$1:$AL$48,ROW(),BN$16),"")</f>
        <v/>
      </c>
      <c r="BO44" s="22" t="str" cm="1">
        <f t="array" aca="1" ref="BO44" ca="1">IF(INDEX($A$1:$AL$48,ROW(),BO$16)&gt;0,INDEX($A$1:$AL$48,ROW(),BO$16),"")</f>
        <v/>
      </c>
      <c r="BP44" s="22" t="str" cm="1">
        <f t="array" aca="1" ref="BP44" ca="1">IF(INDEX($A$1:$AL$48,ROW(),BP$16)&gt;0,INDEX($A$1:$AL$48,ROW(),BP$16),"")</f>
        <v/>
      </c>
      <c r="BQ44" s="22" t="str" cm="1">
        <f t="array" aca="1" ref="BQ44" ca="1">IF(INDEX($A$1:$AL$48,ROW(),BQ$16)&gt;0,INDEX($A$1:$AL$48,ROW(),BQ$16),"")</f>
        <v/>
      </c>
      <c r="BR44" s="22" t="str" cm="1">
        <f t="array" aca="1" ref="BR44" ca="1">IF(INDEX($A$1:$AL$48,ROW(),BR$16)&gt;0,INDEX($A$1:$AL$48,ROW(),BR$16),"")</f>
        <v/>
      </c>
      <c r="BS44" s="22" t="str" cm="1">
        <f t="array" aca="1" ref="BS44" ca="1">IF(INDEX($A$1:$AL$48,ROW(),BS$16)&gt;0,INDEX($A$1:$AL$48,ROW(),BS$16),"")</f>
        <v/>
      </c>
      <c r="BT44" s="22" t="str" cm="1">
        <f t="array" aca="1" ref="BT44" ca="1">IF(INDEX($A$1:$AL$48,ROW(),BT$16)&gt;0,INDEX($A$1:$AL$48,ROW(),BT$16),"")</f>
        <v/>
      </c>
      <c r="BU44" s="22" t="str" cm="1">
        <f t="array" aca="1" ref="BU44" ca="1">IF(INDEX($A$1:$AL$48,ROW(),BU$16)&gt;0,INDEX($A$1:$AL$48,ROW(),BU$16),"")</f>
        <v/>
      </c>
      <c r="BV44" s="22" t="str" cm="1">
        <f t="array" aca="1" ref="BV44" ca="1">IF(INDEX($A$1:$AL$48,ROW(),BV$16)&gt;0,INDEX($A$1:$AL$48,ROW(),BV$16),"")</f>
        <v/>
      </c>
      <c r="BW44" s="22" t="str" cm="1">
        <f t="array" aca="1" ref="BW44" ca="1">IF(INDEX($A$1:$AL$48,ROW(),BW$16)&gt;0,INDEX($A$1:$AL$48,ROW(),BW$16),"")</f>
        <v/>
      </c>
      <c r="BX44" s="22" t="str" cm="1">
        <f t="array" aca="1" ref="BX44" ca="1">IF(INDEX($A$1:$AL$48,ROW(),BX$16)&gt;0,INDEX($A$1:$AL$48,ROW(),BX$16),"")</f>
        <v/>
      </c>
      <c r="BY44" s="22" t="str" cm="1">
        <f t="array" aca="1" ref="BY44" ca="1">IF(INDEX($A$1:$AL$48,ROW(),BY$16)&gt;0,INDEX($A$1:$AL$48,ROW(),BY$16),"")</f>
        <v/>
      </c>
      <c r="CA44" s="22" t="str" cm="1">
        <f t="array" aca="1" ref="CA44" ca="1">IF(INDEX($A$1:$AL$48,ROW(),CA$16)&lt;0,INDEX($A$1:$AL$48,ROW(),CA$16),"")</f>
        <v/>
      </c>
      <c r="CB44" s="22" t="str" cm="1">
        <f t="array" aca="1" ref="CB44" ca="1">IF(INDEX($A$1:$AL$48,ROW(),CB$16)&lt;0,INDEX($A$1:$AL$48,ROW(),CB$16),"")</f>
        <v/>
      </c>
      <c r="CC44" s="22" t="str" cm="1">
        <f t="array" aca="1" ref="CC44" ca="1">IF(INDEX($A$1:$AL$48,ROW(),CC$16)&lt;0,INDEX($A$1:$AL$48,ROW(),CC$16),"")</f>
        <v/>
      </c>
      <c r="CD44" s="22" t="str" cm="1">
        <f t="array" aca="1" ref="CD44" ca="1">IF(INDEX($A$1:$AL$48,ROW(),CD$16)&lt;0,INDEX($A$1:$AL$48,ROW(),CD$16),"")</f>
        <v/>
      </c>
      <c r="CE44" s="22" t="str" cm="1">
        <f t="array" aca="1" ref="CE44" ca="1">IF(INDEX($A$1:$AL$48,ROW(),CE$16)&lt;0,INDEX($A$1:$AL$48,ROW(),CE$16),"")</f>
        <v/>
      </c>
      <c r="CF44" s="22" t="str" cm="1">
        <f t="array" aca="1" ref="CF44" ca="1">IF(INDEX($A$1:$AL$48,ROW(),CF$16)&lt;0,INDEX($A$1:$AL$48,ROW(),CF$16),"")</f>
        <v/>
      </c>
      <c r="CG44" s="22" t="str" cm="1">
        <f t="array" aca="1" ref="CG44" ca="1">IF(INDEX($A$1:$AL$48,ROW(),CG$16)&lt;0,INDEX($A$1:$AL$48,ROW(),CG$16),"")</f>
        <v/>
      </c>
      <c r="CH44" s="22" t="str" cm="1">
        <f t="array" aca="1" ref="CH44" ca="1">IF(INDEX($A$1:$AL$48,ROW(),CH$16)&lt;0,INDEX($A$1:$AL$48,ROW(),CH$16),"")</f>
        <v/>
      </c>
      <c r="CI44" s="22" t="str" cm="1">
        <f t="array" aca="1" ref="CI44" ca="1">IF(INDEX($A$1:$AL$48,ROW(),CI$16)&lt;0,INDEX($A$1:$AL$48,ROW(),CI$16),"")</f>
        <v/>
      </c>
      <c r="CJ44" s="22" t="str" cm="1">
        <f t="array" aca="1" ref="CJ44" ca="1">IF(INDEX($A$1:$AL$48,ROW(),CJ$16)&lt;0,INDEX($A$1:$AL$48,ROW(),CJ$16),"")</f>
        <v/>
      </c>
      <c r="CK44" s="22" t="str" cm="1">
        <f t="array" aca="1" ref="CK44" ca="1">IF(INDEX($A$1:$AL$48,ROW(),CK$16)&lt;0,INDEX($A$1:$AL$48,ROW(),CK$16),"")</f>
        <v/>
      </c>
      <c r="CL44" s="22" t="str" cm="1">
        <f t="array" aca="1" ref="CL44" ca="1">IF(INDEX($A$1:$AL$48,ROW(),CL$16)&lt;0,INDEX($A$1:$AL$48,ROW(),CL$16),"")</f>
        <v/>
      </c>
    </row>
    <row r="45" spans="1:90" s="2" customFormat="1" ht="15.75" x14ac:dyDescent="0.4">
      <c r="A45" s="5">
        <v>28</v>
      </c>
      <c r="B45" s="17">
        <f t="shared" ca="1" si="17"/>
        <v>0</v>
      </c>
      <c r="C45" s="18"/>
      <c r="D45" s="26"/>
      <c r="E45" s="23">
        <f ca="1">IF(OR(MONTH(DATE($B$1,E$1,$A45))&lt;&gt;E$1,_xlfn.XLOOKUP(DATE($B$1,E$1,$A45),_syukujitsu[国民の祝日・休日月日],_syukujitsu[国民の祝日・休日名称],"XXX",0,1)&lt;&gt;"XXX",WEEKDAY(DATE($B$1,E$1,$A45),2)&gt;5,_xlfn.XLOOKUP(DATE($B$1,E$1,$A45),_休業日[休場日],_休業日[名称],"XXX",0,1)&lt;&gt;"XXX"),"",SUMIFS(_SBI[受渡金額/決済損益],_SBI[決済日],DATE(デイトレ集計2022!$B$1,デイトレ集計2022!E$1,デイトレ集計2022!$A45),_SBI[取引],"信用返済*"))</f>
        <v>0</v>
      </c>
      <c r="F45" s="18"/>
      <c r="G45" s="26"/>
      <c r="H45" s="23">
        <f ca="1">IF(OR(MONTH(DATE($B$1,H$1,$A45))&lt;&gt;H$1,_xlfn.XLOOKUP(DATE($B$1,H$1,$A45),_syukujitsu[国民の祝日・休日月日],_syukujitsu[国民の祝日・休日名称],"XXX",0,1)&lt;&gt;"XXX",WEEKDAY(DATE($B$1,H$1,$A45),2)&gt;5,_xlfn.XLOOKUP(DATE($B$1,H$1,$A45),_休業日[休場日],_休業日[名称],"XXX",0,1)&lt;&gt;"XXX"),"",SUMIFS(_SBI[受渡金額/決済損益],_SBI[決済日],DATE(デイトレ集計2022!$B$1,デイトレ集計2022!H$1,デイトレ集計2022!$A45),_SBI[取引],"信用返済*"))</f>
        <v>0</v>
      </c>
      <c r="I45" s="18"/>
      <c r="J45" s="26"/>
      <c r="K45" s="23">
        <f ca="1">IF(OR(MONTH(DATE($B$1,K$1,$A45))&lt;&gt;K$1,_xlfn.XLOOKUP(DATE($B$1,K$1,$A45),_syukujitsu[国民の祝日・休日月日],_syukujitsu[国民の祝日・休日名称],"XXX",0,1)&lt;&gt;"XXX",WEEKDAY(DATE($B$1,K$1,$A45),2)&gt;5,_xlfn.XLOOKUP(DATE($B$1,K$1,$A45),_休業日[休場日],_休業日[名称],"XXX",0,1)&lt;&gt;"XXX"),"",SUMIFS(_SBI[受渡金額/決済損益],_SBI[決済日],DATE(デイトレ集計2022!$B$1,デイトレ集計2022!K$1,デイトレ集計2022!$A45),_SBI[取引],"信用返済*"))</f>
        <v>0</v>
      </c>
      <c r="L45" s="18"/>
      <c r="M45" s="26"/>
      <c r="N45" s="23">
        <f ca="1">IF(OR(MONTH(DATE($B$1,N$1,$A45))&lt;&gt;N$1,_xlfn.XLOOKUP(DATE($B$1,N$1,$A45),_syukujitsu[国民の祝日・休日月日],_syukujitsu[国民の祝日・休日名称],"XXX",0,1)&lt;&gt;"XXX",WEEKDAY(DATE($B$1,N$1,$A45),2)&gt;5,_xlfn.XLOOKUP(DATE($B$1,N$1,$A45),_休業日[休場日],_休業日[名称],"XXX",0,1)&lt;&gt;"XXX"),"",SUMIFS(_SBI[受渡金額/決済損益],_SBI[決済日],DATE(デイトレ集計2022!$B$1,デイトレ集計2022!N$1,デイトレ集計2022!$A45),_SBI[取引],"信用返済*"))</f>
        <v>0</v>
      </c>
      <c r="O45" s="18"/>
      <c r="P45" s="26"/>
      <c r="Q45" s="23" t="str">
        <f ca="1">IF(OR(MONTH(DATE($B$1,Q$1,$A45))&lt;&gt;Q$1,_xlfn.XLOOKUP(DATE($B$1,Q$1,$A45),_syukujitsu[国民の祝日・休日月日],_syukujitsu[国民の祝日・休日名称],"XXX",0,1)&lt;&gt;"XXX",WEEKDAY(DATE($B$1,Q$1,$A45),2)&gt;5,_xlfn.XLOOKUP(DATE($B$1,Q$1,$A45),_休業日[休場日],_休業日[名称],"XXX",0,1)&lt;&gt;"XXX"),"",SUMIFS(_SBI[受渡金額/決済損益],_SBI[決済日],DATE(デイトレ集計2022!$B$1,デイトレ集計2022!Q$1,デイトレ集計2022!$A45),_SBI[取引],"信用返済*"))</f>
        <v/>
      </c>
      <c r="R45" s="18"/>
      <c r="S45" s="26"/>
      <c r="T45" s="23">
        <f ca="1">IF(OR(MONTH(DATE($B$1,T$1,$A45))&lt;&gt;T$1,_xlfn.XLOOKUP(DATE($B$1,T$1,$A45),_syukujitsu[国民の祝日・休日月日],_syukujitsu[国民の祝日・休日名称],"XXX",0,1)&lt;&gt;"XXX",WEEKDAY(DATE($B$1,T$1,$A45),2)&gt;5,_xlfn.XLOOKUP(DATE($B$1,T$1,$A45),_休業日[休場日],_休業日[名称],"XXX",0,1)&lt;&gt;"XXX"),"",SUMIFS(_SBI[受渡金額/決済損益],_SBI[決済日],DATE(デイトレ集計2022!$B$1,デイトレ集計2022!T$1,デイトレ集計2022!$A45),_SBI[取引],"信用返済*"))</f>
        <v>0</v>
      </c>
      <c r="U45" s="18"/>
      <c r="V45" s="26"/>
      <c r="W45" s="23">
        <f ca="1">IF(OR(MONTH(DATE($B$1,W$1,$A45))&lt;&gt;W$1,_xlfn.XLOOKUP(DATE($B$1,W$1,$A45),_syukujitsu[国民の祝日・休日月日],_syukujitsu[国民の祝日・休日名称],"XXX",0,1)&lt;&gt;"XXX",WEEKDAY(DATE($B$1,W$1,$A45),2)&gt;5,_xlfn.XLOOKUP(DATE($B$1,W$1,$A45),_休業日[休場日],_休業日[名称],"XXX",0,1)&lt;&gt;"XXX"),"",SUMIFS(_SBI[受渡金額/決済損益],_SBI[決済日],DATE(デイトレ集計2022!$B$1,デイトレ集計2022!W$1,デイトレ集計2022!$A45),_SBI[取引],"信用返済*"))</f>
        <v>0</v>
      </c>
      <c r="X45" s="18"/>
      <c r="Y45" s="26"/>
      <c r="Z45" s="23" t="str">
        <f ca="1">IF(OR(MONTH(DATE($B$1,Z$1,$A45))&lt;&gt;Z$1,_xlfn.XLOOKUP(DATE($B$1,Z$1,$A45),_syukujitsu[国民の祝日・休日月日],_syukujitsu[国民の祝日・休日名称],"XXX",0,1)&lt;&gt;"XXX",WEEKDAY(DATE($B$1,Z$1,$A45),2)&gt;5,_xlfn.XLOOKUP(DATE($B$1,Z$1,$A45),_休業日[休場日],_休業日[名称],"XXX",0,1)&lt;&gt;"XXX"),"",SUMIFS(_SBI[受渡金額/決済損益],_SBI[決済日],DATE(デイトレ集計2022!$B$1,デイトレ集計2022!Z$1,デイトレ集計2022!$A45),_SBI[取引],"信用返済*"))</f>
        <v/>
      </c>
      <c r="AA45" s="18"/>
      <c r="AB45" s="26"/>
      <c r="AC45" s="23">
        <f ca="1">IF(OR(MONTH(DATE($B$1,AC$1,$A45))&lt;&gt;AC$1,_xlfn.XLOOKUP(DATE($B$1,AC$1,$A45),_syukujitsu[国民の祝日・休日月日],_syukujitsu[国民の祝日・休日名称],"XXX",0,1)&lt;&gt;"XXX",WEEKDAY(DATE($B$1,AC$1,$A45),2)&gt;5,_xlfn.XLOOKUP(DATE($B$1,AC$1,$A45),_休業日[休場日],_休業日[名称],"XXX",0,1)&lt;&gt;"XXX"),"",SUMIFS(_SBI[受渡金額/決済損益],_SBI[決済日],DATE(デイトレ集計2022!$B$1,デイトレ集計2022!AC$1,デイトレ集計2022!$A45),_SBI[取引],"信用返済*"))</f>
        <v>0</v>
      </c>
      <c r="AD45" s="18"/>
      <c r="AE45" s="26"/>
      <c r="AF45" s="23">
        <f ca="1">IF(OR(MONTH(DATE($B$1,AF$1,$A45))&lt;&gt;AF$1,_xlfn.XLOOKUP(DATE($B$1,AF$1,$A45),_syukujitsu[国民の祝日・休日月日],_syukujitsu[国民の祝日・休日名称],"XXX",0,1)&lt;&gt;"XXX",WEEKDAY(DATE($B$1,AF$1,$A45),2)&gt;5,_xlfn.XLOOKUP(DATE($B$1,AF$1,$A45),_休業日[休場日],_休業日[名称],"XXX",0,1)&lt;&gt;"XXX"),"",SUMIFS(_SBI[受渡金額/決済損益],_SBI[決済日],DATE(デイトレ集計2022!$B$1,デイトレ集計2022!AF$1,デイトレ集計2022!$A45),_SBI[取引],"信用返済*"))</f>
        <v>0</v>
      </c>
      <c r="AG45" s="18"/>
      <c r="AH45" s="26"/>
      <c r="AI45" s="23">
        <f ca="1">IF(OR(MONTH(DATE($B$1,AI$1,$A45))&lt;&gt;AI$1,_xlfn.XLOOKUP(DATE($B$1,AI$1,$A45),_syukujitsu[国民の祝日・休日月日],_syukujitsu[国民の祝日・休日名称],"XXX",0,1)&lt;&gt;"XXX",WEEKDAY(DATE($B$1,AI$1,$A45),2)&gt;5,_xlfn.XLOOKUP(DATE($B$1,AI$1,$A45),_休業日[休場日],_休業日[名称],"XXX",0,1)&lt;&gt;"XXX"),"",SUMIFS(_SBI[受渡金額/決済損益],_SBI[決済日],DATE(デイトレ集計2022!$B$1,デイトレ集計2022!AI$1,デイトレ集計2022!$A45),_SBI[取引],"信用返済*"))</f>
        <v>0</v>
      </c>
      <c r="AJ45" s="18"/>
      <c r="AK45" s="26"/>
      <c r="AL45" s="26">
        <f ca="1">IF(OR(MONTH(DATE($B$1,AL$1,$A45))&lt;&gt;AL$1,_xlfn.XLOOKUP(DATE($B$1,AL$1,$A45),_syukujitsu[国民の祝日・休日月日],_syukujitsu[国民の祝日・休日名称],"XXX",0,1)&lt;&gt;"XXX",WEEKDAY(DATE($B$1,AL$1,$A45),2)&gt;5,_xlfn.XLOOKUP(DATE($B$1,AL$1,$A45),_休業日[休場日],_休業日[名称],"XXX",0,1)&lt;&gt;"XXX"),"",SUMIFS(_SBI[受渡金額/決済損益],_SBI[決済日],DATE(デイトレ集計2022!$B$1,デイトレ集計2022!AL$1,デイトレ集計2022!$A45),_SBI[取引],"信用返済*"))</f>
        <v>0</v>
      </c>
      <c r="AN45" s="22">
        <f t="shared" ca="1" si="20"/>
        <v>2400000</v>
      </c>
      <c r="AO45" s="22">
        <f t="shared" ca="1" si="21"/>
        <v>2400000</v>
      </c>
      <c r="AP45" s="22">
        <f t="shared" ca="1" si="22"/>
        <v>2400000</v>
      </c>
      <c r="AQ45" s="22">
        <f t="shared" ca="1" si="23"/>
        <v>2400000</v>
      </c>
      <c r="AR45" s="22">
        <f t="shared" ca="1" si="24"/>
        <v>2400000</v>
      </c>
      <c r="AS45" s="22">
        <f t="shared" ca="1" si="25"/>
        <v>2400000</v>
      </c>
      <c r="AT45" s="22">
        <f t="shared" ca="1" si="26"/>
        <v>2400000</v>
      </c>
      <c r="AU45" s="22">
        <f t="shared" ca="1" si="32"/>
        <v>2400000</v>
      </c>
      <c r="AV45" s="22">
        <f t="shared" ca="1" si="27"/>
        <v>2400000</v>
      </c>
      <c r="AW45" s="22">
        <f t="shared" ca="1" si="28"/>
        <v>2400000</v>
      </c>
      <c r="AX45" s="22">
        <f t="shared" ca="1" si="29"/>
        <v>2400000</v>
      </c>
      <c r="AY45" s="22">
        <f t="shared" ca="1" si="30"/>
        <v>2400000</v>
      </c>
      <c r="BA45" s="22">
        <f t="shared" ca="1" si="43"/>
        <v>2400000</v>
      </c>
      <c r="BB45" s="22">
        <f t="shared" ca="1" si="33"/>
        <v>0</v>
      </c>
      <c r="BC45" s="22">
        <f t="shared" ca="1" si="34"/>
        <v>0</v>
      </c>
      <c r="BD45" s="22">
        <f t="shared" ca="1" si="35"/>
        <v>0</v>
      </c>
      <c r="BE45" s="22">
        <f t="shared" ca="1" si="36"/>
        <v>0</v>
      </c>
      <c r="BF45" s="22">
        <f t="shared" ca="1" si="37"/>
        <v>0</v>
      </c>
      <c r="BG45" s="22">
        <f t="shared" ca="1" si="38"/>
        <v>0</v>
      </c>
      <c r="BH45" s="22">
        <f t="shared" ca="1" si="39"/>
        <v>0</v>
      </c>
      <c r="BI45" s="22">
        <f t="shared" ca="1" si="40"/>
        <v>0</v>
      </c>
      <c r="BJ45" s="22">
        <f t="shared" ca="1" si="41"/>
        <v>0</v>
      </c>
      <c r="BK45" s="22">
        <f t="shared" ca="1" si="42"/>
        <v>0</v>
      </c>
      <c r="BL45" s="22">
        <f t="shared" ca="1" si="31"/>
        <v>0</v>
      </c>
      <c r="BN45" s="22" t="str" cm="1">
        <f t="array" aca="1" ref="BN45" ca="1">IF(INDEX($A$1:$AL$48,ROW(),BN$16)&gt;0,INDEX($A$1:$AL$48,ROW(),BN$16),"")</f>
        <v/>
      </c>
      <c r="BO45" s="22" t="str" cm="1">
        <f t="array" aca="1" ref="BO45" ca="1">IF(INDEX($A$1:$AL$48,ROW(),BO$16)&gt;0,INDEX($A$1:$AL$48,ROW(),BO$16),"")</f>
        <v/>
      </c>
      <c r="BP45" s="22" t="str" cm="1">
        <f t="array" aca="1" ref="BP45" ca="1">IF(INDEX($A$1:$AL$48,ROW(),BP$16)&gt;0,INDEX($A$1:$AL$48,ROW(),BP$16),"")</f>
        <v/>
      </c>
      <c r="BQ45" s="22" t="str" cm="1">
        <f t="array" aca="1" ref="BQ45" ca="1">IF(INDEX($A$1:$AL$48,ROW(),BQ$16)&gt;0,INDEX($A$1:$AL$48,ROW(),BQ$16),"")</f>
        <v/>
      </c>
      <c r="BR45" s="22" t="str" cm="1">
        <f t="array" aca="1" ref="BR45" ca="1">IF(INDEX($A$1:$AL$48,ROW(),BR$16)&gt;0,INDEX($A$1:$AL$48,ROW(),BR$16),"")</f>
        <v/>
      </c>
      <c r="BS45" s="22" t="str" cm="1">
        <f t="array" aca="1" ref="BS45" ca="1">IF(INDEX($A$1:$AL$48,ROW(),BS$16)&gt;0,INDEX($A$1:$AL$48,ROW(),BS$16),"")</f>
        <v/>
      </c>
      <c r="BT45" s="22" t="str" cm="1">
        <f t="array" aca="1" ref="BT45" ca="1">IF(INDEX($A$1:$AL$48,ROW(),BT$16)&gt;0,INDEX($A$1:$AL$48,ROW(),BT$16),"")</f>
        <v/>
      </c>
      <c r="BU45" s="22" t="str" cm="1">
        <f t="array" aca="1" ref="BU45" ca="1">IF(INDEX($A$1:$AL$48,ROW(),BU$16)&gt;0,INDEX($A$1:$AL$48,ROW(),BU$16),"")</f>
        <v/>
      </c>
      <c r="BV45" s="22" t="str" cm="1">
        <f t="array" aca="1" ref="BV45" ca="1">IF(INDEX($A$1:$AL$48,ROW(),BV$16)&gt;0,INDEX($A$1:$AL$48,ROW(),BV$16),"")</f>
        <v/>
      </c>
      <c r="BW45" s="22" t="str" cm="1">
        <f t="array" aca="1" ref="BW45" ca="1">IF(INDEX($A$1:$AL$48,ROW(),BW$16)&gt;0,INDEX($A$1:$AL$48,ROW(),BW$16),"")</f>
        <v/>
      </c>
      <c r="BX45" s="22" t="str" cm="1">
        <f t="array" aca="1" ref="BX45" ca="1">IF(INDEX($A$1:$AL$48,ROW(),BX$16)&gt;0,INDEX($A$1:$AL$48,ROW(),BX$16),"")</f>
        <v/>
      </c>
      <c r="BY45" s="22" t="str" cm="1">
        <f t="array" aca="1" ref="BY45" ca="1">IF(INDEX($A$1:$AL$48,ROW(),BY$16)&gt;0,INDEX($A$1:$AL$48,ROW(),BY$16),"")</f>
        <v/>
      </c>
      <c r="CA45" s="22" t="str" cm="1">
        <f t="array" aca="1" ref="CA45" ca="1">IF(INDEX($A$1:$AL$48,ROW(),CA$16)&lt;0,INDEX($A$1:$AL$48,ROW(),CA$16),"")</f>
        <v/>
      </c>
      <c r="CB45" s="22" t="str" cm="1">
        <f t="array" aca="1" ref="CB45" ca="1">IF(INDEX($A$1:$AL$48,ROW(),CB$16)&lt;0,INDEX($A$1:$AL$48,ROW(),CB$16),"")</f>
        <v/>
      </c>
      <c r="CC45" s="22" t="str" cm="1">
        <f t="array" aca="1" ref="CC45" ca="1">IF(INDEX($A$1:$AL$48,ROW(),CC$16)&lt;0,INDEX($A$1:$AL$48,ROW(),CC$16),"")</f>
        <v/>
      </c>
      <c r="CD45" s="22" t="str" cm="1">
        <f t="array" aca="1" ref="CD45" ca="1">IF(INDEX($A$1:$AL$48,ROW(),CD$16)&lt;0,INDEX($A$1:$AL$48,ROW(),CD$16),"")</f>
        <v/>
      </c>
      <c r="CE45" s="22" t="str" cm="1">
        <f t="array" aca="1" ref="CE45" ca="1">IF(INDEX($A$1:$AL$48,ROW(),CE$16)&lt;0,INDEX($A$1:$AL$48,ROW(),CE$16),"")</f>
        <v/>
      </c>
      <c r="CF45" s="22" t="str" cm="1">
        <f t="array" aca="1" ref="CF45" ca="1">IF(INDEX($A$1:$AL$48,ROW(),CF$16)&lt;0,INDEX($A$1:$AL$48,ROW(),CF$16),"")</f>
        <v/>
      </c>
      <c r="CG45" s="22" t="str" cm="1">
        <f t="array" aca="1" ref="CG45" ca="1">IF(INDEX($A$1:$AL$48,ROW(),CG$16)&lt;0,INDEX($A$1:$AL$48,ROW(),CG$16),"")</f>
        <v/>
      </c>
      <c r="CH45" s="22" t="str" cm="1">
        <f t="array" aca="1" ref="CH45" ca="1">IF(INDEX($A$1:$AL$48,ROW(),CH$16)&lt;0,INDEX($A$1:$AL$48,ROW(),CH$16),"")</f>
        <v/>
      </c>
      <c r="CI45" s="22" t="str" cm="1">
        <f t="array" aca="1" ref="CI45" ca="1">IF(INDEX($A$1:$AL$48,ROW(),CI$16)&lt;0,INDEX($A$1:$AL$48,ROW(),CI$16),"")</f>
        <v/>
      </c>
      <c r="CJ45" s="22" t="str" cm="1">
        <f t="array" aca="1" ref="CJ45" ca="1">IF(INDEX($A$1:$AL$48,ROW(),CJ$16)&lt;0,INDEX($A$1:$AL$48,ROW(),CJ$16),"")</f>
        <v/>
      </c>
      <c r="CK45" s="22" t="str" cm="1">
        <f t="array" aca="1" ref="CK45" ca="1">IF(INDEX($A$1:$AL$48,ROW(),CK$16)&lt;0,INDEX($A$1:$AL$48,ROW(),CK$16),"")</f>
        <v/>
      </c>
      <c r="CL45" s="22" t="str" cm="1">
        <f t="array" aca="1" ref="CL45" ca="1">IF(INDEX($A$1:$AL$48,ROW(),CL$16)&lt;0,INDEX($A$1:$AL$48,ROW(),CL$16),"")</f>
        <v/>
      </c>
    </row>
    <row r="46" spans="1:90" s="2" customFormat="1" ht="15.75" x14ac:dyDescent="0.4">
      <c r="A46" s="5">
        <v>29</v>
      </c>
      <c r="B46" s="17">
        <f t="shared" ca="1" si="17"/>
        <v>0</v>
      </c>
      <c r="C46" s="18"/>
      <c r="D46" s="26"/>
      <c r="E46" s="23" t="str">
        <f ca="1">IF(OR(MONTH(DATE($B$1,E$1,$A46))&lt;&gt;E$1,_xlfn.XLOOKUP(DATE($B$1,E$1,$A46),_syukujitsu[国民の祝日・休日月日],_syukujitsu[国民の祝日・休日名称],"XXX",0,1)&lt;&gt;"XXX",WEEKDAY(DATE($B$1,E$1,$A46),2)&gt;5,_xlfn.XLOOKUP(DATE($B$1,E$1,$A46),_休業日[休場日],_休業日[名称],"XXX",0,1)&lt;&gt;"XXX"),"",SUMIFS(_SBI[受渡金額/決済損益],_SBI[決済日],DATE(デイトレ集計2022!$B$1,デイトレ集計2022!E$1,デイトレ集計2022!$A46),_SBI[取引],"信用返済*"))</f>
        <v/>
      </c>
      <c r="F46" s="18"/>
      <c r="G46" s="26"/>
      <c r="H46" s="23" t="str">
        <f ca="1">IF(OR(MONTH(DATE($B$1,H$1,$A46))&lt;&gt;H$1,_xlfn.XLOOKUP(DATE($B$1,H$1,$A46),_syukujitsu[国民の祝日・休日月日],_syukujitsu[国民の祝日・休日名称],"XXX",0,1)&lt;&gt;"XXX",WEEKDAY(DATE($B$1,H$1,$A46),2)&gt;5,_xlfn.XLOOKUP(DATE($B$1,H$1,$A46),_休業日[休場日],_休業日[名称],"XXX",0,1)&lt;&gt;"XXX"),"",SUMIFS(_SBI[受渡金額/決済損益],_SBI[決済日],DATE(デイトレ集計2022!$B$1,デイトレ集計2022!H$1,デイトレ集計2022!$A46),_SBI[取引],"信用返済*"))</f>
        <v/>
      </c>
      <c r="I46" s="18"/>
      <c r="J46" s="26"/>
      <c r="K46" s="23">
        <f ca="1">IF(OR(MONTH(DATE($B$1,K$1,$A46))&lt;&gt;K$1,_xlfn.XLOOKUP(DATE($B$1,K$1,$A46),_syukujitsu[国民の祝日・休日月日],_syukujitsu[国民の祝日・休日名称],"XXX",0,1)&lt;&gt;"XXX",WEEKDAY(DATE($B$1,K$1,$A46),2)&gt;5,_xlfn.XLOOKUP(DATE($B$1,K$1,$A46),_休業日[休場日],_休業日[名称],"XXX",0,1)&lt;&gt;"XXX"),"",SUMIFS(_SBI[受渡金額/決済損益],_SBI[決済日],DATE(デイトレ集計2022!$B$1,デイトレ集計2022!K$1,デイトレ集計2022!$A46),_SBI[取引],"信用返済*"))</f>
        <v>0</v>
      </c>
      <c r="L46" s="18"/>
      <c r="M46" s="26"/>
      <c r="N46" s="23" t="str">
        <f ca="1">IF(OR(MONTH(DATE($B$1,N$1,$A46))&lt;&gt;N$1,_xlfn.XLOOKUP(DATE($B$1,N$1,$A46),_syukujitsu[国民の祝日・休日月日],_syukujitsu[国民の祝日・休日名称],"XXX",0,1)&lt;&gt;"XXX",WEEKDAY(DATE($B$1,N$1,$A46),2)&gt;5,_xlfn.XLOOKUP(DATE($B$1,N$1,$A46),_休業日[休場日],_休業日[名称],"XXX",0,1)&lt;&gt;"XXX"),"",SUMIFS(_SBI[受渡金額/決済損益],_SBI[決済日],DATE(デイトレ集計2022!$B$1,デイトレ集計2022!N$1,デイトレ集計2022!$A46),_SBI[取引],"信用返済*"))</f>
        <v/>
      </c>
      <c r="O46" s="18"/>
      <c r="P46" s="26"/>
      <c r="Q46" s="23" t="str">
        <f ca="1">IF(OR(MONTH(DATE($B$1,Q$1,$A46))&lt;&gt;Q$1,_xlfn.XLOOKUP(DATE($B$1,Q$1,$A46),_syukujitsu[国民の祝日・休日月日],_syukujitsu[国民の祝日・休日名称],"XXX",0,1)&lt;&gt;"XXX",WEEKDAY(DATE($B$1,Q$1,$A46),2)&gt;5,_xlfn.XLOOKUP(DATE($B$1,Q$1,$A46),_休業日[休場日],_休業日[名称],"XXX",0,1)&lt;&gt;"XXX"),"",SUMIFS(_SBI[受渡金額/決済損益],_SBI[決済日],DATE(デイトレ集計2022!$B$1,デイトレ集計2022!Q$1,デイトレ集計2022!$A46),_SBI[取引],"信用返済*"))</f>
        <v/>
      </c>
      <c r="R46" s="18"/>
      <c r="S46" s="26"/>
      <c r="T46" s="23">
        <f ca="1">IF(OR(MONTH(DATE($B$1,T$1,$A46))&lt;&gt;T$1,_xlfn.XLOOKUP(DATE($B$1,T$1,$A46),_syukujitsu[国民の祝日・休日月日],_syukujitsu[国民の祝日・休日名称],"XXX",0,1)&lt;&gt;"XXX",WEEKDAY(DATE($B$1,T$1,$A46),2)&gt;5,_xlfn.XLOOKUP(DATE($B$1,T$1,$A46),_休業日[休場日],_休業日[名称],"XXX",0,1)&lt;&gt;"XXX"),"",SUMIFS(_SBI[受渡金額/決済損益],_SBI[決済日],DATE(デイトレ集計2022!$B$1,デイトレ集計2022!T$1,デイトレ集計2022!$A46),_SBI[取引],"信用返済*"))</f>
        <v>0</v>
      </c>
      <c r="U46" s="18"/>
      <c r="V46" s="26"/>
      <c r="W46" s="23">
        <f ca="1">IF(OR(MONTH(DATE($B$1,W$1,$A46))&lt;&gt;W$1,_xlfn.XLOOKUP(DATE($B$1,W$1,$A46),_syukujitsu[国民の祝日・休日月日],_syukujitsu[国民の祝日・休日名称],"XXX",0,1)&lt;&gt;"XXX",WEEKDAY(DATE($B$1,W$1,$A46),2)&gt;5,_xlfn.XLOOKUP(DATE($B$1,W$1,$A46),_休業日[休場日],_休業日[名称],"XXX",0,1)&lt;&gt;"XXX"),"",SUMIFS(_SBI[受渡金額/決済損益],_SBI[決済日],DATE(デイトレ集計2022!$B$1,デイトレ集計2022!W$1,デイトレ集計2022!$A46),_SBI[取引],"信用返済*"))</f>
        <v>0</v>
      </c>
      <c r="X46" s="18"/>
      <c r="Y46" s="26"/>
      <c r="Z46" s="23">
        <f ca="1">IF(OR(MONTH(DATE($B$1,Z$1,$A46))&lt;&gt;Z$1,_xlfn.XLOOKUP(DATE($B$1,Z$1,$A46),_syukujitsu[国民の祝日・休日月日],_syukujitsu[国民の祝日・休日名称],"XXX",0,1)&lt;&gt;"XXX",WEEKDAY(DATE($B$1,Z$1,$A46),2)&gt;5,_xlfn.XLOOKUP(DATE($B$1,Z$1,$A46),_休業日[休場日],_休業日[名称],"XXX",0,1)&lt;&gt;"XXX"),"",SUMIFS(_SBI[受渡金額/決済損益],_SBI[決済日],DATE(デイトレ集計2022!$B$1,デイトレ集計2022!Z$1,デイトレ集計2022!$A46),_SBI[取引],"信用返済*"))</f>
        <v>0</v>
      </c>
      <c r="AA46" s="18"/>
      <c r="AB46" s="26"/>
      <c r="AC46" s="23">
        <f ca="1">IF(OR(MONTH(DATE($B$1,AC$1,$A46))&lt;&gt;AC$1,_xlfn.XLOOKUP(DATE($B$1,AC$1,$A46),_syukujitsu[国民の祝日・休日月日],_syukujitsu[国民の祝日・休日名称],"XXX",0,1)&lt;&gt;"XXX",WEEKDAY(DATE($B$1,AC$1,$A46),2)&gt;5,_xlfn.XLOOKUP(DATE($B$1,AC$1,$A46),_休業日[休場日],_休業日[名称],"XXX",0,1)&lt;&gt;"XXX"),"",SUMIFS(_SBI[受渡金額/決済損益],_SBI[決済日],DATE(デイトレ集計2022!$B$1,デイトレ集計2022!AC$1,デイトレ集計2022!$A46),_SBI[取引],"信用返済*"))</f>
        <v>0</v>
      </c>
      <c r="AD46" s="18"/>
      <c r="AE46" s="26"/>
      <c r="AF46" s="23" t="str">
        <f ca="1">IF(OR(MONTH(DATE($B$1,AF$1,$A46))&lt;&gt;AF$1,_xlfn.XLOOKUP(DATE($B$1,AF$1,$A46),_syukujitsu[国民の祝日・休日月日],_syukujitsu[国民の祝日・休日名称],"XXX",0,1)&lt;&gt;"XXX",WEEKDAY(DATE($B$1,AF$1,$A46),2)&gt;5,_xlfn.XLOOKUP(DATE($B$1,AF$1,$A46),_休業日[休場日],_休業日[名称],"XXX",0,1)&lt;&gt;"XXX"),"",SUMIFS(_SBI[受渡金額/決済損益],_SBI[決済日],DATE(デイトレ集計2022!$B$1,デイトレ集計2022!AF$1,デイトレ集計2022!$A46),_SBI[取引],"信用返済*"))</f>
        <v/>
      </c>
      <c r="AG46" s="18"/>
      <c r="AH46" s="26"/>
      <c r="AI46" s="23">
        <f ca="1">IF(OR(MONTH(DATE($B$1,AI$1,$A46))&lt;&gt;AI$1,_xlfn.XLOOKUP(DATE($B$1,AI$1,$A46),_syukujitsu[国民の祝日・休日月日],_syukujitsu[国民の祝日・休日名称],"XXX",0,1)&lt;&gt;"XXX",WEEKDAY(DATE($B$1,AI$1,$A46),2)&gt;5,_xlfn.XLOOKUP(DATE($B$1,AI$1,$A46),_休業日[休場日],_休業日[名称],"XXX",0,1)&lt;&gt;"XXX"),"",SUMIFS(_SBI[受渡金額/決済損益],_SBI[決済日],DATE(デイトレ集計2022!$B$1,デイトレ集計2022!AI$1,デイトレ集計2022!$A46),_SBI[取引],"信用返済*"))</f>
        <v>0</v>
      </c>
      <c r="AJ46" s="18"/>
      <c r="AK46" s="26"/>
      <c r="AL46" s="26">
        <f ca="1">IF(OR(MONTH(DATE($B$1,AL$1,$A46))&lt;&gt;AL$1,_xlfn.XLOOKUP(DATE($B$1,AL$1,$A46),_syukujitsu[国民の祝日・休日月日],_syukujitsu[国民の祝日・休日名称],"XXX",0,1)&lt;&gt;"XXX",WEEKDAY(DATE($B$1,AL$1,$A46),2)&gt;5,_xlfn.XLOOKUP(DATE($B$1,AL$1,$A46),_休業日[休場日],_休業日[名称],"XXX",0,1)&lt;&gt;"XXX"),"",SUMIFS(_SBI[受渡金額/決済損益],_SBI[決済日],DATE(デイトレ集計2022!$B$1,デイトレ集計2022!AL$1,デイトレ集計2022!$A46),_SBI[取引],"信用返済*"))</f>
        <v>0</v>
      </c>
      <c r="AN46" s="22">
        <f t="shared" ca="1" si="20"/>
        <v>2400000</v>
      </c>
      <c r="AO46" s="22">
        <f t="shared" ca="1" si="21"/>
        <v>2400000</v>
      </c>
      <c r="AP46" s="22">
        <f t="shared" ca="1" si="22"/>
        <v>2400000</v>
      </c>
      <c r="AQ46" s="22">
        <f t="shared" ca="1" si="23"/>
        <v>2400000</v>
      </c>
      <c r="AR46" s="22">
        <f t="shared" ca="1" si="24"/>
        <v>2400000</v>
      </c>
      <c r="AS46" s="22">
        <f t="shared" ca="1" si="25"/>
        <v>2400000</v>
      </c>
      <c r="AT46" s="22">
        <f t="shared" ca="1" si="26"/>
        <v>2400000</v>
      </c>
      <c r="AU46" s="22">
        <f t="shared" ca="1" si="32"/>
        <v>2400000</v>
      </c>
      <c r="AV46" s="22">
        <f t="shared" ca="1" si="27"/>
        <v>2400000</v>
      </c>
      <c r="AW46" s="22">
        <f t="shared" ca="1" si="28"/>
        <v>2400000</v>
      </c>
      <c r="AX46" s="22">
        <f t="shared" ca="1" si="29"/>
        <v>2400000</v>
      </c>
      <c r="AY46" s="22">
        <f t="shared" ca="1" si="30"/>
        <v>2400000</v>
      </c>
      <c r="BA46" s="22">
        <f t="shared" ca="1" si="43"/>
        <v>2400000</v>
      </c>
      <c r="BB46" s="22">
        <f t="shared" ca="1" si="33"/>
        <v>0</v>
      </c>
      <c r="BC46" s="22">
        <f t="shared" ca="1" si="34"/>
        <v>0</v>
      </c>
      <c r="BD46" s="22">
        <f t="shared" ca="1" si="35"/>
        <v>0</v>
      </c>
      <c r="BE46" s="22">
        <f t="shared" ca="1" si="36"/>
        <v>0</v>
      </c>
      <c r="BF46" s="22">
        <f t="shared" ca="1" si="37"/>
        <v>0</v>
      </c>
      <c r="BG46" s="22">
        <f t="shared" ca="1" si="38"/>
        <v>0</v>
      </c>
      <c r="BH46" s="22">
        <f t="shared" ca="1" si="39"/>
        <v>0</v>
      </c>
      <c r="BI46" s="22">
        <f t="shared" ca="1" si="40"/>
        <v>0</v>
      </c>
      <c r="BJ46" s="22">
        <f t="shared" ca="1" si="41"/>
        <v>0</v>
      </c>
      <c r="BK46" s="22">
        <f t="shared" ca="1" si="42"/>
        <v>0</v>
      </c>
      <c r="BL46" s="22">
        <f t="shared" ca="1" si="31"/>
        <v>0</v>
      </c>
      <c r="BN46" s="22" t="str" cm="1">
        <f t="array" aca="1" ref="BN46" ca="1">IF(INDEX($A$1:$AL$48,ROW(),BN$16)&gt;0,INDEX($A$1:$AL$48,ROW(),BN$16),"")</f>
        <v/>
      </c>
      <c r="BO46" s="22" t="str" cm="1">
        <f t="array" aca="1" ref="BO46" ca="1">IF(INDEX($A$1:$AL$48,ROW(),BO$16)&gt;0,INDEX($A$1:$AL$48,ROW(),BO$16),"")</f>
        <v/>
      </c>
      <c r="BP46" s="22" t="str" cm="1">
        <f t="array" aca="1" ref="BP46" ca="1">IF(INDEX($A$1:$AL$48,ROW(),BP$16)&gt;0,INDEX($A$1:$AL$48,ROW(),BP$16),"")</f>
        <v/>
      </c>
      <c r="BQ46" s="22" t="str" cm="1">
        <f t="array" aca="1" ref="BQ46" ca="1">IF(INDEX($A$1:$AL$48,ROW(),BQ$16)&gt;0,INDEX($A$1:$AL$48,ROW(),BQ$16),"")</f>
        <v/>
      </c>
      <c r="BR46" s="22" t="str" cm="1">
        <f t="array" aca="1" ref="BR46" ca="1">IF(INDEX($A$1:$AL$48,ROW(),BR$16)&gt;0,INDEX($A$1:$AL$48,ROW(),BR$16),"")</f>
        <v/>
      </c>
      <c r="BS46" s="22" t="str" cm="1">
        <f t="array" aca="1" ref="BS46" ca="1">IF(INDEX($A$1:$AL$48,ROW(),BS$16)&gt;0,INDEX($A$1:$AL$48,ROW(),BS$16),"")</f>
        <v/>
      </c>
      <c r="BT46" s="22" t="str" cm="1">
        <f t="array" aca="1" ref="BT46" ca="1">IF(INDEX($A$1:$AL$48,ROW(),BT$16)&gt;0,INDEX($A$1:$AL$48,ROW(),BT$16),"")</f>
        <v/>
      </c>
      <c r="BU46" s="22" t="str" cm="1">
        <f t="array" aca="1" ref="BU46" ca="1">IF(INDEX($A$1:$AL$48,ROW(),BU$16)&gt;0,INDEX($A$1:$AL$48,ROW(),BU$16),"")</f>
        <v/>
      </c>
      <c r="BV46" s="22" t="str" cm="1">
        <f t="array" aca="1" ref="BV46" ca="1">IF(INDEX($A$1:$AL$48,ROW(),BV$16)&gt;0,INDEX($A$1:$AL$48,ROW(),BV$16),"")</f>
        <v/>
      </c>
      <c r="BW46" s="22" t="str" cm="1">
        <f t="array" aca="1" ref="BW46" ca="1">IF(INDEX($A$1:$AL$48,ROW(),BW$16)&gt;0,INDEX($A$1:$AL$48,ROW(),BW$16),"")</f>
        <v/>
      </c>
      <c r="BX46" s="22" t="str" cm="1">
        <f t="array" aca="1" ref="BX46" ca="1">IF(INDEX($A$1:$AL$48,ROW(),BX$16)&gt;0,INDEX($A$1:$AL$48,ROW(),BX$16),"")</f>
        <v/>
      </c>
      <c r="BY46" s="22" t="str" cm="1">
        <f t="array" aca="1" ref="BY46" ca="1">IF(INDEX($A$1:$AL$48,ROW(),BY$16)&gt;0,INDEX($A$1:$AL$48,ROW(),BY$16),"")</f>
        <v/>
      </c>
      <c r="CA46" s="22" t="str" cm="1">
        <f t="array" aca="1" ref="CA46" ca="1">IF(INDEX($A$1:$AL$48,ROW(),CA$16)&lt;0,INDEX($A$1:$AL$48,ROW(),CA$16),"")</f>
        <v/>
      </c>
      <c r="CB46" s="22" t="str" cm="1">
        <f t="array" aca="1" ref="CB46" ca="1">IF(INDEX($A$1:$AL$48,ROW(),CB$16)&lt;0,INDEX($A$1:$AL$48,ROW(),CB$16),"")</f>
        <v/>
      </c>
      <c r="CC46" s="22" t="str" cm="1">
        <f t="array" aca="1" ref="CC46" ca="1">IF(INDEX($A$1:$AL$48,ROW(),CC$16)&lt;0,INDEX($A$1:$AL$48,ROW(),CC$16),"")</f>
        <v/>
      </c>
      <c r="CD46" s="22" t="str" cm="1">
        <f t="array" aca="1" ref="CD46" ca="1">IF(INDEX($A$1:$AL$48,ROW(),CD$16)&lt;0,INDEX($A$1:$AL$48,ROW(),CD$16),"")</f>
        <v/>
      </c>
      <c r="CE46" s="22" t="str" cm="1">
        <f t="array" aca="1" ref="CE46" ca="1">IF(INDEX($A$1:$AL$48,ROW(),CE$16)&lt;0,INDEX($A$1:$AL$48,ROW(),CE$16),"")</f>
        <v/>
      </c>
      <c r="CF46" s="22" t="str" cm="1">
        <f t="array" aca="1" ref="CF46" ca="1">IF(INDEX($A$1:$AL$48,ROW(),CF$16)&lt;0,INDEX($A$1:$AL$48,ROW(),CF$16),"")</f>
        <v/>
      </c>
      <c r="CG46" s="22" t="str" cm="1">
        <f t="array" aca="1" ref="CG46" ca="1">IF(INDEX($A$1:$AL$48,ROW(),CG$16)&lt;0,INDEX($A$1:$AL$48,ROW(),CG$16),"")</f>
        <v/>
      </c>
      <c r="CH46" s="22" t="str" cm="1">
        <f t="array" aca="1" ref="CH46" ca="1">IF(INDEX($A$1:$AL$48,ROW(),CH$16)&lt;0,INDEX($A$1:$AL$48,ROW(),CH$16),"")</f>
        <v/>
      </c>
      <c r="CI46" s="22" t="str" cm="1">
        <f t="array" aca="1" ref="CI46" ca="1">IF(INDEX($A$1:$AL$48,ROW(),CI$16)&lt;0,INDEX($A$1:$AL$48,ROW(),CI$16),"")</f>
        <v/>
      </c>
      <c r="CJ46" s="22" t="str" cm="1">
        <f t="array" aca="1" ref="CJ46" ca="1">IF(INDEX($A$1:$AL$48,ROW(),CJ$16)&lt;0,INDEX($A$1:$AL$48,ROW(),CJ$16),"")</f>
        <v/>
      </c>
      <c r="CK46" s="22" t="str" cm="1">
        <f t="array" aca="1" ref="CK46" ca="1">IF(INDEX($A$1:$AL$48,ROW(),CK$16)&lt;0,INDEX($A$1:$AL$48,ROW(),CK$16),"")</f>
        <v/>
      </c>
      <c r="CL46" s="22" t="str" cm="1">
        <f t="array" aca="1" ref="CL46" ca="1">IF(INDEX($A$1:$AL$48,ROW(),CL$16)&lt;0,INDEX($A$1:$AL$48,ROW(),CL$16),"")</f>
        <v/>
      </c>
    </row>
    <row r="47" spans="1:90" s="2" customFormat="1" ht="15.75" x14ac:dyDescent="0.4">
      <c r="A47" s="5">
        <v>30</v>
      </c>
      <c r="B47" s="17">
        <f t="shared" ca="1" si="17"/>
        <v>0</v>
      </c>
      <c r="C47" s="18"/>
      <c r="D47" s="26"/>
      <c r="E47" s="23" t="str">
        <f ca="1">IF(OR(MONTH(DATE($B$1,E$1,$A47))&lt;&gt;E$1,_xlfn.XLOOKUP(DATE($B$1,E$1,$A47),_syukujitsu[国民の祝日・休日月日],_syukujitsu[国民の祝日・休日名称],"XXX",0,1)&lt;&gt;"XXX",WEEKDAY(DATE($B$1,E$1,$A47),2)&gt;5,_xlfn.XLOOKUP(DATE($B$1,E$1,$A47),_休業日[休場日],_休業日[名称],"XXX",0,1)&lt;&gt;"XXX"),"",SUMIFS(_SBI[受渡金額/決済損益],_SBI[決済日],DATE(デイトレ集計2022!$B$1,デイトレ集計2022!E$1,デイトレ集計2022!$A47),_SBI[取引],"信用返済*"))</f>
        <v/>
      </c>
      <c r="F47" s="18"/>
      <c r="G47" s="26"/>
      <c r="H47" s="23" t="str">
        <f ca="1">IF(OR(MONTH(DATE($B$1,H$1,$A47))&lt;&gt;H$1,_xlfn.XLOOKUP(DATE($B$1,H$1,$A47),_syukujitsu[国民の祝日・休日月日],_syukujitsu[国民の祝日・休日名称],"XXX",0,1)&lt;&gt;"XXX",WEEKDAY(DATE($B$1,H$1,$A47),2)&gt;5,_xlfn.XLOOKUP(DATE($B$1,H$1,$A47),_休業日[休場日],_休業日[名称],"XXX",0,1)&lt;&gt;"XXX"),"",SUMIFS(_SBI[受渡金額/決済損益],_SBI[決済日],DATE(デイトレ集計2022!$B$1,デイトレ集計2022!H$1,デイトレ集計2022!$A47),_SBI[取引],"信用返済*"))</f>
        <v/>
      </c>
      <c r="I47" s="18"/>
      <c r="J47" s="26"/>
      <c r="K47" s="23">
        <f ca="1">IF(OR(MONTH(DATE($B$1,K$1,$A47))&lt;&gt;K$1,_xlfn.XLOOKUP(DATE($B$1,K$1,$A47),_syukujitsu[国民の祝日・休日月日],_syukujitsu[国民の祝日・休日名称],"XXX",0,1)&lt;&gt;"XXX",WEEKDAY(DATE($B$1,K$1,$A47),2)&gt;5,_xlfn.XLOOKUP(DATE($B$1,K$1,$A47),_休業日[休場日],_休業日[名称],"XXX",0,1)&lt;&gt;"XXX"),"",SUMIFS(_SBI[受渡金額/決済損益],_SBI[決済日],DATE(デイトレ集計2022!$B$1,デイトレ集計2022!K$1,デイトレ集計2022!$A47),_SBI[取引],"信用返済*"))</f>
        <v>0</v>
      </c>
      <c r="L47" s="18"/>
      <c r="M47" s="26"/>
      <c r="N47" s="23" t="str">
        <f ca="1">IF(OR(MONTH(DATE($B$1,N$1,$A47))&lt;&gt;N$1,_xlfn.XLOOKUP(DATE($B$1,N$1,$A47),_syukujitsu[国民の祝日・休日月日],_syukujitsu[国民の祝日・休日名称],"XXX",0,1)&lt;&gt;"XXX",WEEKDAY(DATE($B$1,N$1,$A47),2)&gt;5,_xlfn.XLOOKUP(DATE($B$1,N$1,$A47),_休業日[休場日],_休業日[名称],"XXX",0,1)&lt;&gt;"XXX"),"",SUMIFS(_SBI[受渡金額/決済損益],_SBI[決済日],DATE(デイトレ集計2022!$B$1,デイトレ集計2022!N$1,デイトレ集計2022!$A47),_SBI[取引],"信用返済*"))</f>
        <v/>
      </c>
      <c r="O47" s="18"/>
      <c r="P47" s="26"/>
      <c r="Q47" s="23">
        <f ca="1">IF(OR(MONTH(DATE($B$1,Q$1,$A47))&lt;&gt;Q$1,_xlfn.XLOOKUP(DATE($B$1,Q$1,$A47),_syukujitsu[国民の祝日・休日月日],_syukujitsu[国民の祝日・休日名称],"XXX",0,1)&lt;&gt;"XXX",WEEKDAY(DATE($B$1,Q$1,$A47),2)&gt;5,_xlfn.XLOOKUP(DATE($B$1,Q$1,$A47),_休業日[休場日],_休業日[名称],"XXX",0,1)&lt;&gt;"XXX"),"",SUMIFS(_SBI[受渡金額/決済損益],_SBI[決済日],DATE(デイトレ集計2022!$B$1,デイトレ集計2022!Q$1,デイトレ集計2022!$A47),_SBI[取引],"信用返済*"))</f>
        <v>0</v>
      </c>
      <c r="R47" s="18"/>
      <c r="S47" s="26"/>
      <c r="T47" s="23">
        <f ca="1">IF(OR(MONTH(DATE($B$1,T$1,$A47))&lt;&gt;T$1,_xlfn.XLOOKUP(DATE($B$1,T$1,$A47),_syukujitsu[国民の祝日・休日月日],_syukujitsu[国民の祝日・休日名称],"XXX",0,1)&lt;&gt;"XXX",WEEKDAY(DATE($B$1,T$1,$A47),2)&gt;5,_xlfn.XLOOKUP(DATE($B$1,T$1,$A47),_休業日[休場日],_休業日[名称],"XXX",0,1)&lt;&gt;"XXX"),"",SUMIFS(_SBI[受渡金額/決済損益],_SBI[決済日],DATE(デイトレ集計2022!$B$1,デイトレ集計2022!T$1,デイトレ集計2022!$A47),_SBI[取引],"信用返済*"))</f>
        <v>0</v>
      </c>
      <c r="U47" s="18"/>
      <c r="V47" s="26"/>
      <c r="W47" s="23" t="str">
        <f ca="1">IF(OR(MONTH(DATE($B$1,W$1,$A47))&lt;&gt;W$1,_xlfn.XLOOKUP(DATE($B$1,W$1,$A47),_syukujitsu[国民の祝日・休日月日],_syukujitsu[国民の祝日・休日名称],"XXX",0,1)&lt;&gt;"XXX",WEEKDAY(DATE($B$1,W$1,$A47),2)&gt;5,_xlfn.XLOOKUP(DATE($B$1,W$1,$A47),_休業日[休場日],_休業日[名称],"XXX",0,1)&lt;&gt;"XXX"),"",SUMIFS(_SBI[受渡金額/決済損益],_SBI[決済日],DATE(デイトレ集計2022!$B$1,デイトレ集計2022!W$1,デイトレ集計2022!$A47),_SBI[取引],"信用返済*"))</f>
        <v/>
      </c>
      <c r="X47" s="18"/>
      <c r="Y47" s="26"/>
      <c r="Z47" s="23">
        <f ca="1">IF(OR(MONTH(DATE($B$1,Z$1,$A47))&lt;&gt;Z$1,_xlfn.XLOOKUP(DATE($B$1,Z$1,$A47),_syukujitsu[国民の祝日・休日月日],_syukujitsu[国民の祝日・休日名称],"XXX",0,1)&lt;&gt;"XXX",WEEKDAY(DATE($B$1,Z$1,$A47),2)&gt;5,_xlfn.XLOOKUP(DATE($B$1,Z$1,$A47),_休業日[休場日],_休業日[名称],"XXX",0,1)&lt;&gt;"XXX"),"",SUMIFS(_SBI[受渡金額/決済損益],_SBI[決済日],DATE(デイトレ集計2022!$B$1,デイトレ集計2022!Z$1,デイトレ集計2022!$A47),_SBI[取引],"信用返済*"))</f>
        <v>0</v>
      </c>
      <c r="AA47" s="18"/>
      <c r="AB47" s="26"/>
      <c r="AC47" s="23">
        <f ca="1">IF(OR(MONTH(DATE($B$1,AC$1,$A47))&lt;&gt;AC$1,_xlfn.XLOOKUP(DATE($B$1,AC$1,$A47),_syukujitsu[国民の祝日・休日月日],_syukujitsu[国民の祝日・休日名称],"XXX",0,1)&lt;&gt;"XXX",WEEKDAY(DATE($B$1,AC$1,$A47),2)&gt;5,_xlfn.XLOOKUP(DATE($B$1,AC$1,$A47),_休業日[休場日],_休業日[名称],"XXX",0,1)&lt;&gt;"XXX"),"",SUMIFS(_SBI[受渡金額/決済損益],_SBI[決済日],DATE(デイトレ集計2022!$B$1,デイトレ集計2022!AC$1,デイトレ集計2022!$A47),_SBI[取引],"信用返済*"))</f>
        <v>0</v>
      </c>
      <c r="AD47" s="18"/>
      <c r="AE47" s="26"/>
      <c r="AF47" s="23" t="str">
        <f ca="1">IF(OR(MONTH(DATE($B$1,AF$1,$A47))&lt;&gt;AF$1,_xlfn.XLOOKUP(DATE($B$1,AF$1,$A47),_syukujitsu[国民の祝日・休日月日],_syukujitsu[国民の祝日・休日名称],"XXX",0,1)&lt;&gt;"XXX",WEEKDAY(DATE($B$1,AF$1,$A47),2)&gt;5,_xlfn.XLOOKUP(DATE($B$1,AF$1,$A47),_休業日[休場日],_休業日[名称],"XXX",0,1)&lt;&gt;"XXX"),"",SUMIFS(_SBI[受渡金額/決済損益],_SBI[決済日],DATE(デイトレ集計2022!$B$1,デイトレ集計2022!AF$1,デイトレ集計2022!$A47),_SBI[取引],"信用返済*"))</f>
        <v/>
      </c>
      <c r="AG47" s="18"/>
      <c r="AH47" s="26"/>
      <c r="AI47" s="23">
        <f ca="1">IF(OR(MONTH(DATE($B$1,AI$1,$A47))&lt;&gt;AI$1,_xlfn.XLOOKUP(DATE($B$1,AI$1,$A47),_syukujitsu[国民の祝日・休日月日],_syukujitsu[国民の祝日・休日名称],"XXX",0,1)&lt;&gt;"XXX",WEEKDAY(DATE($B$1,AI$1,$A47),2)&gt;5,_xlfn.XLOOKUP(DATE($B$1,AI$1,$A47),_休業日[休場日],_休業日[名称],"XXX",0,1)&lt;&gt;"XXX"),"",SUMIFS(_SBI[受渡金額/決済損益],_SBI[決済日],DATE(デイトレ集計2022!$B$1,デイトレ集計2022!AI$1,デイトレ集計2022!$A47),_SBI[取引],"信用返済*"))</f>
        <v>0</v>
      </c>
      <c r="AJ47" s="18"/>
      <c r="AK47" s="26"/>
      <c r="AL47" s="26">
        <f ca="1">IF(OR(MONTH(DATE($B$1,AL$1,$A47))&lt;&gt;AL$1,_xlfn.XLOOKUP(DATE($B$1,AL$1,$A47),_syukujitsu[国民の祝日・休日月日],_syukujitsu[国民の祝日・休日名称],"XXX",0,1)&lt;&gt;"XXX",WEEKDAY(DATE($B$1,AL$1,$A47),2)&gt;5,_xlfn.XLOOKUP(DATE($B$1,AL$1,$A47),_休業日[休場日],_休業日[名称],"XXX",0,1)&lt;&gt;"XXX"),"",SUMIFS(_SBI[受渡金額/決済損益],_SBI[決済日],DATE(デイトレ集計2022!$B$1,デイトレ集計2022!AL$1,デイトレ集計2022!$A47),_SBI[取引],"信用返済*"))</f>
        <v>0</v>
      </c>
      <c r="AN47" s="22">
        <f t="shared" ca="1" si="20"/>
        <v>2400000</v>
      </c>
      <c r="AO47" s="22">
        <f t="shared" ca="1" si="21"/>
        <v>2400000</v>
      </c>
      <c r="AP47" s="22">
        <f t="shared" ca="1" si="22"/>
        <v>2400000</v>
      </c>
      <c r="AQ47" s="22">
        <f t="shared" ca="1" si="23"/>
        <v>2400000</v>
      </c>
      <c r="AR47" s="22">
        <f t="shared" ca="1" si="24"/>
        <v>2400000</v>
      </c>
      <c r="AS47" s="22">
        <f t="shared" ca="1" si="25"/>
        <v>2400000</v>
      </c>
      <c r="AT47" s="22">
        <f t="shared" ca="1" si="26"/>
        <v>2400000</v>
      </c>
      <c r="AU47" s="22">
        <f t="shared" ca="1" si="32"/>
        <v>2400000</v>
      </c>
      <c r="AV47" s="22">
        <f t="shared" ca="1" si="27"/>
        <v>2400000</v>
      </c>
      <c r="AW47" s="22">
        <f t="shared" ca="1" si="28"/>
        <v>2400000</v>
      </c>
      <c r="AX47" s="22">
        <f t="shared" ca="1" si="29"/>
        <v>2400000</v>
      </c>
      <c r="AY47" s="22">
        <f t="shared" ca="1" si="30"/>
        <v>2400000</v>
      </c>
      <c r="BA47" s="22">
        <f t="shared" ca="1" si="43"/>
        <v>2400000</v>
      </c>
      <c r="BB47" s="22">
        <f t="shared" ca="1" si="33"/>
        <v>0</v>
      </c>
      <c r="BC47" s="22">
        <f t="shared" ca="1" si="34"/>
        <v>0</v>
      </c>
      <c r="BD47" s="22">
        <f t="shared" ca="1" si="35"/>
        <v>0</v>
      </c>
      <c r="BE47" s="22">
        <f t="shared" ca="1" si="36"/>
        <v>0</v>
      </c>
      <c r="BF47" s="22">
        <f t="shared" ca="1" si="37"/>
        <v>0</v>
      </c>
      <c r="BG47" s="22">
        <f t="shared" ca="1" si="38"/>
        <v>0</v>
      </c>
      <c r="BH47" s="22">
        <f t="shared" ca="1" si="39"/>
        <v>0</v>
      </c>
      <c r="BI47" s="22">
        <f t="shared" ca="1" si="40"/>
        <v>0</v>
      </c>
      <c r="BJ47" s="22">
        <f t="shared" ca="1" si="41"/>
        <v>0</v>
      </c>
      <c r="BK47" s="22">
        <f t="shared" ca="1" si="42"/>
        <v>0</v>
      </c>
      <c r="BL47" s="22">
        <f t="shared" ca="1" si="31"/>
        <v>0</v>
      </c>
      <c r="BN47" s="22" t="str" cm="1">
        <f t="array" aca="1" ref="BN47" ca="1">IF(INDEX($A$1:$AL$48,ROW(),BN$16)&gt;0,INDEX($A$1:$AL$48,ROW(),BN$16),"")</f>
        <v/>
      </c>
      <c r="BO47" s="22" t="str" cm="1">
        <f t="array" aca="1" ref="BO47" ca="1">IF(INDEX($A$1:$AL$48,ROW(),BO$16)&gt;0,INDEX($A$1:$AL$48,ROW(),BO$16),"")</f>
        <v/>
      </c>
      <c r="BP47" s="22" t="str" cm="1">
        <f t="array" aca="1" ref="BP47" ca="1">IF(INDEX($A$1:$AL$48,ROW(),BP$16)&gt;0,INDEX($A$1:$AL$48,ROW(),BP$16),"")</f>
        <v/>
      </c>
      <c r="BQ47" s="22" t="str" cm="1">
        <f t="array" aca="1" ref="BQ47" ca="1">IF(INDEX($A$1:$AL$48,ROW(),BQ$16)&gt;0,INDEX($A$1:$AL$48,ROW(),BQ$16),"")</f>
        <v/>
      </c>
      <c r="BR47" s="22" t="str" cm="1">
        <f t="array" aca="1" ref="BR47" ca="1">IF(INDEX($A$1:$AL$48,ROW(),BR$16)&gt;0,INDEX($A$1:$AL$48,ROW(),BR$16),"")</f>
        <v/>
      </c>
      <c r="BS47" s="22" t="str" cm="1">
        <f t="array" aca="1" ref="BS47" ca="1">IF(INDEX($A$1:$AL$48,ROW(),BS$16)&gt;0,INDEX($A$1:$AL$48,ROW(),BS$16),"")</f>
        <v/>
      </c>
      <c r="BT47" s="22" t="str" cm="1">
        <f t="array" aca="1" ref="BT47" ca="1">IF(INDEX($A$1:$AL$48,ROW(),BT$16)&gt;0,INDEX($A$1:$AL$48,ROW(),BT$16),"")</f>
        <v/>
      </c>
      <c r="BU47" s="22" t="str" cm="1">
        <f t="array" aca="1" ref="BU47" ca="1">IF(INDEX($A$1:$AL$48,ROW(),BU$16)&gt;0,INDEX($A$1:$AL$48,ROW(),BU$16),"")</f>
        <v/>
      </c>
      <c r="BV47" s="22" t="str" cm="1">
        <f t="array" aca="1" ref="BV47" ca="1">IF(INDEX($A$1:$AL$48,ROW(),BV$16)&gt;0,INDEX($A$1:$AL$48,ROW(),BV$16),"")</f>
        <v/>
      </c>
      <c r="BW47" s="22" t="str" cm="1">
        <f t="array" aca="1" ref="BW47" ca="1">IF(INDEX($A$1:$AL$48,ROW(),BW$16)&gt;0,INDEX($A$1:$AL$48,ROW(),BW$16),"")</f>
        <v/>
      </c>
      <c r="BX47" s="22" t="str" cm="1">
        <f t="array" aca="1" ref="BX47" ca="1">IF(INDEX($A$1:$AL$48,ROW(),BX$16)&gt;0,INDEX($A$1:$AL$48,ROW(),BX$16),"")</f>
        <v/>
      </c>
      <c r="BY47" s="22" t="str" cm="1">
        <f t="array" aca="1" ref="BY47" ca="1">IF(INDEX($A$1:$AL$48,ROW(),BY$16)&gt;0,INDEX($A$1:$AL$48,ROW(),BY$16),"")</f>
        <v/>
      </c>
      <c r="CA47" s="22" t="str" cm="1">
        <f t="array" aca="1" ref="CA47" ca="1">IF(INDEX($A$1:$AL$48,ROW(),CA$16)&lt;0,INDEX($A$1:$AL$48,ROW(),CA$16),"")</f>
        <v/>
      </c>
      <c r="CB47" s="22" t="str" cm="1">
        <f t="array" aca="1" ref="CB47" ca="1">IF(INDEX($A$1:$AL$48,ROW(),CB$16)&lt;0,INDEX($A$1:$AL$48,ROW(),CB$16),"")</f>
        <v/>
      </c>
      <c r="CC47" s="22" t="str" cm="1">
        <f t="array" aca="1" ref="CC47" ca="1">IF(INDEX($A$1:$AL$48,ROW(),CC$16)&lt;0,INDEX($A$1:$AL$48,ROW(),CC$16),"")</f>
        <v/>
      </c>
      <c r="CD47" s="22" t="str" cm="1">
        <f t="array" aca="1" ref="CD47" ca="1">IF(INDEX($A$1:$AL$48,ROW(),CD$16)&lt;0,INDEX($A$1:$AL$48,ROW(),CD$16),"")</f>
        <v/>
      </c>
      <c r="CE47" s="22" t="str" cm="1">
        <f t="array" aca="1" ref="CE47" ca="1">IF(INDEX($A$1:$AL$48,ROW(),CE$16)&lt;0,INDEX($A$1:$AL$48,ROW(),CE$16),"")</f>
        <v/>
      </c>
      <c r="CF47" s="22" t="str" cm="1">
        <f t="array" aca="1" ref="CF47" ca="1">IF(INDEX($A$1:$AL$48,ROW(),CF$16)&lt;0,INDEX($A$1:$AL$48,ROW(),CF$16),"")</f>
        <v/>
      </c>
      <c r="CG47" s="22" t="str" cm="1">
        <f t="array" aca="1" ref="CG47" ca="1">IF(INDEX($A$1:$AL$48,ROW(),CG$16)&lt;0,INDEX($A$1:$AL$48,ROW(),CG$16),"")</f>
        <v/>
      </c>
      <c r="CH47" s="22" t="str" cm="1">
        <f t="array" aca="1" ref="CH47" ca="1">IF(INDEX($A$1:$AL$48,ROW(),CH$16)&lt;0,INDEX($A$1:$AL$48,ROW(),CH$16),"")</f>
        <v/>
      </c>
      <c r="CI47" s="22" t="str" cm="1">
        <f t="array" aca="1" ref="CI47" ca="1">IF(INDEX($A$1:$AL$48,ROW(),CI$16)&lt;0,INDEX($A$1:$AL$48,ROW(),CI$16),"")</f>
        <v/>
      </c>
      <c r="CJ47" s="22" t="str" cm="1">
        <f t="array" aca="1" ref="CJ47" ca="1">IF(INDEX($A$1:$AL$48,ROW(),CJ$16)&lt;0,INDEX($A$1:$AL$48,ROW(),CJ$16),"")</f>
        <v/>
      </c>
      <c r="CK47" s="22" t="str" cm="1">
        <f t="array" aca="1" ref="CK47" ca="1">IF(INDEX($A$1:$AL$48,ROW(),CK$16)&lt;0,INDEX($A$1:$AL$48,ROW(),CK$16),"")</f>
        <v/>
      </c>
      <c r="CL47" s="22" t="str" cm="1">
        <f t="array" aca="1" ref="CL47" ca="1">IF(INDEX($A$1:$AL$48,ROW(),CL$16)&lt;0,INDEX($A$1:$AL$48,ROW(),CL$16),"")</f>
        <v/>
      </c>
    </row>
    <row r="48" spans="1:90" s="2" customFormat="1" ht="15.75" x14ac:dyDescent="0.4">
      <c r="A48" s="6">
        <v>31</v>
      </c>
      <c r="B48" s="19">
        <f t="shared" ca="1" si="17"/>
        <v>0</v>
      </c>
      <c r="C48" s="20"/>
      <c r="D48" s="27"/>
      <c r="E48" s="24">
        <f ca="1">IF(OR(MONTH(DATE($B$1,E$1,$A48))&lt;&gt;E$1,_xlfn.XLOOKUP(DATE($B$1,E$1,$A48),_syukujitsu[国民の祝日・休日月日],_syukujitsu[国民の祝日・休日名称],"XXX",0,1)&lt;&gt;"XXX",WEEKDAY(DATE($B$1,E$1,$A48),2)&gt;5,_xlfn.XLOOKUP(DATE($B$1,E$1,$A48),_休業日[休場日],_休業日[名称],"XXX",0,1)&lt;&gt;"XXX"),"",SUMIFS(_SBI[受渡金額/決済損益],_SBI[決済日],DATE(デイトレ集計2022!$B$1,デイトレ集計2022!E$1,デイトレ集計2022!$A48),_SBI[取引],"信用返済*"))</f>
        <v>0</v>
      </c>
      <c r="F48" s="20"/>
      <c r="G48" s="27"/>
      <c r="H48" s="24" t="str">
        <f ca="1">IF(OR(MONTH(DATE($B$1,H$1,$A48))&lt;&gt;H$1,_xlfn.XLOOKUP(DATE($B$1,H$1,$A48),_syukujitsu[国民の祝日・休日月日],_syukujitsu[国民の祝日・休日名称],"XXX",0,1)&lt;&gt;"XXX",WEEKDAY(DATE($B$1,H$1,$A48),2)&gt;5,_xlfn.XLOOKUP(DATE($B$1,H$1,$A48),_休業日[休場日],_休業日[名称],"XXX",0,1)&lt;&gt;"XXX"),"",SUMIFS(_SBI[受渡金額/決済損益],_SBI[決済日],DATE(デイトレ集計2022!$B$1,デイトレ集計2022!H$1,デイトレ集計2022!$A48),_SBI[取引],"信用返済*"))</f>
        <v/>
      </c>
      <c r="I48" s="20"/>
      <c r="J48" s="27"/>
      <c r="K48" s="24">
        <f ca="1">IF(OR(MONTH(DATE($B$1,K$1,$A48))&lt;&gt;K$1,_xlfn.XLOOKUP(DATE($B$1,K$1,$A48),_syukujitsu[国民の祝日・休日月日],_syukujitsu[国民の祝日・休日名称],"XXX",0,1)&lt;&gt;"XXX",WEEKDAY(DATE($B$1,K$1,$A48),2)&gt;5,_xlfn.XLOOKUP(DATE($B$1,K$1,$A48),_休業日[休場日],_休業日[名称],"XXX",0,1)&lt;&gt;"XXX"),"",SUMIFS(_SBI[受渡金額/決済損益],_SBI[決済日],DATE(デイトレ集計2022!$B$1,デイトレ集計2022!K$1,デイトレ集計2022!$A48),_SBI[取引],"信用返済*"))</f>
        <v>0</v>
      </c>
      <c r="L48" s="20"/>
      <c r="M48" s="27"/>
      <c r="N48" s="24" t="str">
        <f ca="1">IF(OR(MONTH(DATE($B$1,N$1,$A48))&lt;&gt;N$1,_xlfn.XLOOKUP(DATE($B$1,N$1,$A48),_syukujitsu[国民の祝日・休日月日],_syukujitsu[国民の祝日・休日名称],"XXX",0,1)&lt;&gt;"XXX",WEEKDAY(DATE($B$1,N$1,$A48),2)&gt;5,_xlfn.XLOOKUP(DATE($B$1,N$1,$A48),_休業日[休場日],_休業日[名称],"XXX",0,1)&lt;&gt;"XXX"),"",SUMIFS(_SBI[受渡金額/決済損益],_SBI[決済日],DATE(デイトレ集計2022!$B$1,デイトレ集計2022!N$1,デイトレ集計2022!$A48),_SBI[取引],"信用返済*"))</f>
        <v/>
      </c>
      <c r="O48" s="20"/>
      <c r="P48" s="27"/>
      <c r="Q48" s="24">
        <f ca="1">IF(OR(MONTH(DATE($B$1,Q$1,$A48))&lt;&gt;Q$1,_xlfn.XLOOKUP(DATE($B$1,Q$1,$A48),_syukujitsu[国民の祝日・休日月日],_syukujitsu[国民の祝日・休日名称],"XXX",0,1)&lt;&gt;"XXX",WEEKDAY(DATE($B$1,Q$1,$A48),2)&gt;5,_xlfn.XLOOKUP(DATE($B$1,Q$1,$A48),_休業日[休場日],_休業日[名称],"XXX",0,1)&lt;&gt;"XXX"),"",SUMIFS(_SBI[受渡金額/決済損益],_SBI[決済日],DATE(デイトレ集計2022!$B$1,デイトレ集計2022!Q$1,デイトレ集計2022!$A48),_SBI[取引],"信用返済*"))</f>
        <v>0</v>
      </c>
      <c r="R48" s="20"/>
      <c r="S48" s="27"/>
      <c r="T48" s="24" t="str">
        <f ca="1">IF(OR(MONTH(DATE($B$1,T$1,$A48))&lt;&gt;T$1,_xlfn.XLOOKUP(DATE($B$1,T$1,$A48),_syukujitsu[国民の祝日・休日月日],_syukujitsu[国民の祝日・休日名称],"XXX",0,1)&lt;&gt;"XXX",WEEKDAY(DATE($B$1,T$1,$A48),2)&gt;5,_xlfn.XLOOKUP(DATE($B$1,T$1,$A48),_休業日[休場日],_休業日[名称],"XXX",0,1)&lt;&gt;"XXX"),"",SUMIFS(_SBI[受渡金額/決済損益],_SBI[決済日],DATE(デイトレ集計2022!$B$1,デイトレ集計2022!T$1,デイトレ集計2022!$A48),_SBI[取引],"信用返済*"))</f>
        <v/>
      </c>
      <c r="U48" s="20"/>
      <c r="V48" s="27"/>
      <c r="W48" s="24" t="str">
        <f ca="1">IF(OR(MONTH(DATE($B$1,W$1,$A48))&lt;&gt;W$1,_xlfn.XLOOKUP(DATE($B$1,W$1,$A48),_syukujitsu[国民の祝日・休日月日],_syukujitsu[国民の祝日・休日名称],"XXX",0,1)&lt;&gt;"XXX",WEEKDAY(DATE($B$1,W$1,$A48),2)&gt;5,_xlfn.XLOOKUP(DATE($B$1,W$1,$A48),_休業日[休場日],_休業日[名称],"XXX",0,1)&lt;&gt;"XXX"),"",SUMIFS(_SBI[受渡金額/決済損益],_SBI[決済日],DATE(デイトレ集計2022!$B$1,デイトレ集計2022!W$1,デイトレ集計2022!$A48),_SBI[取引],"信用返済*"))</f>
        <v/>
      </c>
      <c r="X48" s="20"/>
      <c r="Y48" s="27"/>
      <c r="Z48" s="24">
        <f ca="1">IF(OR(MONTH(DATE($B$1,Z$1,$A48))&lt;&gt;Z$1,_xlfn.XLOOKUP(DATE($B$1,Z$1,$A48),_syukujitsu[国民の祝日・休日月日],_syukujitsu[国民の祝日・休日名称],"XXX",0,1)&lt;&gt;"XXX",WEEKDAY(DATE($B$1,Z$1,$A48),2)&gt;5,_xlfn.XLOOKUP(DATE($B$1,Z$1,$A48),_休業日[休場日],_休業日[名称],"XXX",0,1)&lt;&gt;"XXX"),"",SUMIFS(_SBI[受渡金額/決済損益],_SBI[決済日],DATE(デイトレ集計2022!$B$1,デイトレ集計2022!Z$1,デイトレ集計2022!$A48),_SBI[取引],"信用返済*"))</f>
        <v>0</v>
      </c>
      <c r="AA48" s="20"/>
      <c r="AB48" s="27"/>
      <c r="AC48" s="24" t="str">
        <f ca="1">IF(OR(MONTH(DATE($B$1,AC$1,$A48))&lt;&gt;AC$1,_xlfn.XLOOKUP(DATE($B$1,AC$1,$A48),_syukujitsu[国民の祝日・休日月日],_syukujitsu[国民の祝日・休日名称],"XXX",0,1)&lt;&gt;"XXX",WEEKDAY(DATE($B$1,AC$1,$A48),2)&gt;5,_xlfn.XLOOKUP(DATE($B$1,AC$1,$A48),_休業日[休場日],_休業日[名称],"XXX",0,1)&lt;&gt;"XXX"),"",SUMIFS(_SBI[受渡金額/決済損益],_SBI[決済日],DATE(デイトレ集計2022!$B$1,デイトレ集計2022!AC$1,デイトレ集計2022!$A48),_SBI[取引],"信用返済*"))</f>
        <v/>
      </c>
      <c r="AD48" s="20"/>
      <c r="AE48" s="27"/>
      <c r="AF48" s="24">
        <f ca="1">IF(OR(MONTH(DATE($B$1,AF$1,$A48))&lt;&gt;AF$1,_xlfn.XLOOKUP(DATE($B$1,AF$1,$A48),_syukujitsu[国民の祝日・休日月日],_syukujitsu[国民の祝日・休日名称],"XXX",0,1)&lt;&gt;"XXX",WEEKDAY(DATE($B$1,AF$1,$A48),2)&gt;5,_xlfn.XLOOKUP(DATE($B$1,AF$1,$A48),_休業日[休場日],_休業日[名称],"XXX",0,1)&lt;&gt;"XXX"),"",SUMIFS(_SBI[受渡金額/決済損益],_SBI[決済日],DATE(デイトレ集計2022!$B$1,デイトレ集計2022!AF$1,デイトレ集計2022!$A48),_SBI[取引],"信用返済*"))</f>
        <v>0</v>
      </c>
      <c r="AG48" s="20"/>
      <c r="AH48" s="27"/>
      <c r="AI48" s="24" t="str">
        <f ca="1">IF(OR(MONTH(DATE($B$1,AI$1,$A48))&lt;&gt;AI$1,_xlfn.XLOOKUP(DATE($B$1,AI$1,$A48),_syukujitsu[国民の祝日・休日月日],_syukujitsu[国民の祝日・休日名称],"XXX",0,1)&lt;&gt;"XXX",WEEKDAY(DATE($B$1,AI$1,$A48),2)&gt;5,_xlfn.XLOOKUP(DATE($B$1,AI$1,$A48),_休業日[休場日],_休業日[名称],"XXX",0,1)&lt;&gt;"XXX"),"",SUMIFS(_SBI[受渡金額/決済損益],_SBI[決済日],DATE(デイトレ集計2022!$B$1,デイトレ集計2022!AI$1,デイトレ集計2022!$A48),_SBI[取引],"信用返済*"))</f>
        <v/>
      </c>
      <c r="AJ48" s="20"/>
      <c r="AK48" s="27"/>
      <c r="AL48" s="27" t="str">
        <f ca="1">IF(OR(MONTH(DATE($B$1,AL$1,$A48))&lt;&gt;AL$1,_xlfn.XLOOKUP(DATE($B$1,AL$1,$A48),_syukujitsu[国民の祝日・休日月日],_syukujitsu[国民の祝日・休日名称],"XXX",0,1)&lt;&gt;"XXX",WEEKDAY(DATE($B$1,AL$1,$A48),2)&gt;5,_xlfn.XLOOKUP(DATE($B$1,AL$1,$A48),_休業日[休場日],_休業日[名称],"XXX",0,1)&lt;&gt;"XXX"),"",SUMIFS(_SBI[受渡金額/決済損益],_SBI[決済日],DATE(デイトレ集計2022!$B$1,デイトレ集計2022!AL$1,デイトレ集計2022!$A48),_SBI[取引],"信用返済*"))</f>
        <v/>
      </c>
      <c r="AN48" s="22">
        <f t="shared" ca="1" si="20"/>
        <v>2400000</v>
      </c>
      <c r="AO48" s="22">
        <f t="shared" ca="1" si="21"/>
        <v>2400000</v>
      </c>
      <c r="AP48" s="22">
        <f t="shared" ca="1" si="22"/>
        <v>2400000</v>
      </c>
      <c r="AQ48" s="22">
        <f t="shared" ca="1" si="23"/>
        <v>2400000</v>
      </c>
      <c r="AR48" s="22">
        <f t="shared" ca="1" si="24"/>
        <v>2400000</v>
      </c>
      <c r="AS48" s="22">
        <f t="shared" ca="1" si="25"/>
        <v>2400000</v>
      </c>
      <c r="AT48" s="22">
        <f t="shared" ca="1" si="26"/>
        <v>2400000</v>
      </c>
      <c r="AU48" s="22">
        <f t="shared" ca="1" si="32"/>
        <v>2400000</v>
      </c>
      <c r="AV48" s="22">
        <f t="shared" ca="1" si="27"/>
        <v>2400000</v>
      </c>
      <c r="AW48" s="22">
        <f t="shared" ca="1" si="28"/>
        <v>2400000</v>
      </c>
      <c r="AX48" s="22">
        <f t="shared" ca="1" si="29"/>
        <v>2400000</v>
      </c>
      <c r="AY48" s="22">
        <f t="shared" ca="1" si="30"/>
        <v>2400000</v>
      </c>
      <c r="BA48" s="22">
        <f t="shared" ca="1" si="43"/>
        <v>2400000</v>
      </c>
      <c r="BB48" s="22">
        <f t="shared" ca="1" si="33"/>
        <v>0</v>
      </c>
      <c r="BC48" s="22">
        <f t="shared" ca="1" si="34"/>
        <v>0</v>
      </c>
      <c r="BD48" s="22">
        <f t="shared" ca="1" si="35"/>
        <v>0</v>
      </c>
      <c r="BE48" s="22">
        <f t="shared" ca="1" si="36"/>
        <v>0</v>
      </c>
      <c r="BF48" s="22">
        <f t="shared" ca="1" si="37"/>
        <v>0</v>
      </c>
      <c r="BG48" s="22">
        <f t="shared" ca="1" si="38"/>
        <v>0</v>
      </c>
      <c r="BH48" s="22">
        <f t="shared" ca="1" si="39"/>
        <v>0</v>
      </c>
      <c r="BI48" s="22">
        <f t="shared" ca="1" si="40"/>
        <v>0</v>
      </c>
      <c r="BJ48" s="22">
        <f t="shared" ca="1" si="41"/>
        <v>0</v>
      </c>
      <c r="BK48" s="22">
        <f t="shared" ca="1" si="42"/>
        <v>0</v>
      </c>
      <c r="BL48" s="22">
        <f t="shared" ca="1" si="31"/>
        <v>0</v>
      </c>
      <c r="BN48" s="22" t="str" cm="1">
        <f t="array" aca="1" ref="BN48" ca="1">IF(INDEX($A$1:$AL$48,ROW(),BN$16)&gt;0,INDEX($A$1:$AL$48,ROW(),BN$16),"")</f>
        <v/>
      </c>
      <c r="BO48" s="22" t="str" cm="1">
        <f t="array" aca="1" ref="BO48" ca="1">IF(INDEX($A$1:$AL$48,ROW(),BO$16)&gt;0,INDEX($A$1:$AL$48,ROW(),BO$16),"")</f>
        <v/>
      </c>
      <c r="BP48" s="22" t="str" cm="1">
        <f t="array" aca="1" ref="BP48" ca="1">IF(INDEX($A$1:$AL$48,ROW(),BP$16)&gt;0,INDEX($A$1:$AL$48,ROW(),BP$16),"")</f>
        <v/>
      </c>
      <c r="BQ48" s="22" t="str" cm="1">
        <f t="array" aca="1" ref="BQ48" ca="1">IF(INDEX($A$1:$AL$48,ROW(),BQ$16)&gt;0,INDEX($A$1:$AL$48,ROW(),BQ$16),"")</f>
        <v/>
      </c>
      <c r="BR48" s="22" t="str" cm="1">
        <f t="array" aca="1" ref="BR48" ca="1">IF(INDEX($A$1:$AL$48,ROW(),BR$16)&gt;0,INDEX($A$1:$AL$48,ROW(),BR$16),"")</f>
        <v/>
      </c>
      <c r="BS48" s="22" t="str" cm="1">
        <f t="array" aca="1" ref="BS48" ca="1">IF(INDEX($A$1:$AL$48,ROW(),BS$16)&gt;0,INDEX($A$1:$AL$48,ROW(),BS$16),"")</f>
        <v/>
      </c>
      <c r="BT48" s="22" t="str" cm="1">
        <f t="array" aca="1" ref="BT48" ca="1">IF(INDEX($A$1:$AL$48,ROW(),BT$16)&gt;0,INDEX($A$1:$AL$48,ROW(),BT$16),"")</f>
        <v/>
      </c>
      <c r="BU48" s="22" t="str" cm="1">
        <f t="array" aca="1" ref="BU48" ca="1">IF(INDEX($A$1:$AL$48,ROW(),BU$16)&gt;0,INDEX($A$1:$AL$48,ROW(),BU$16),"")</f>
        <v/>
      </c>
      <c r="BV48" s="22" t="str" cm="1">
        <f t="array" aca="1" ref="BV48" ca="1">IF(INDEX($A$1:$AL$48,ROW(),BV$16)&gt;0,INDEX($A$1:$AL$48,ROW(),BV$16),"")</f>
        <v/>
      </c>
      <c r="BW48" s="22" t="str" cm="1">
        <f t="array" aca="1" ref="BW48" ca="1">IF(INDEX($A$1:$AL$48,ROW(),BW$16)&gt;0,INDEX($A$1:$AL$48,ROW(),BW$16),"")</f>
        <v/>
      </c>
      <c r="BX48" s="22" t="str" cm="1">
        <f t="array" aca="1" ref="BX48" ca="1">IF(INDEX($A$1:$AL$48,ROW(),BX$16)&gt;0,INDEX($A$1:$AL$48,ROW(),BX$16),"")</f>
        <v/>
      </c>
      <c r="BY48" s="22" t="str" cm="1">
        <f t="array" aca="1" ref="BY48" ca="1">IF(INDEX($A$1:$AL$48,ROW(),BY$16)&gt;0,INDEX($A$1:$AL$48,ROW(),BY$16),"")</f>
        <v/>
      </c>
      <c r="CA48" s="22" t="str" cm="1">
        <f t="array" aca="1" ref="CA48" ca="1">IF(INDEX($A$1:$AL$48,ROW(),CA$16)&lt;0,INDEX($A$1:$AL$48,ROW(),CA$16),"")</f>
        <v/>
      </c>
      <c r="CB48" s="22" t="str" cm="1">
        <f t="array" aca="1" ref="CB48" ca="1">IF(INDEX($A$1:$AL$48,ROW(),CB$16)&lt;0,INDEX($A$1:$AL$48,ROW(),CB$16),"")</f>
        <v/>
      </c>
      <c r="CC48" s="22" t="str" cm="1">
        <f t="array" aca="1" ref="CC48" ca="1">IF(INDEX($A$1:$AL$48,ROW(),CC$16)&lt;0,INDEX($A$1:$AL$48,ROW(),CC$16),"")</f>
        <v/>
      </c>
      <c r="CD48" s="22" t="str" cm="1">
        <f t="array" aca="1" ref="CD48" ca="1">IF(INDEX($A$1:$AL$48,ROW(),CD$16)&lt;0,INDEX($A$1:$AL$48,ROW(),CD$16),"")</f>
        <v/>
      </c>
      <c r="CE48" s="22" t="str" cm="1">
        <f t="array" aca="1" ref="CE48" ca="1">IF(INDEX($A$1:$AL$48,ROW(),CE$16)&lt;0,INDEX($A$1:$AL$48,ROW(),CE$16),"")</f>
        <v/>
      </c>
      <c r="CF48" s="22" t="str" cm="1">
        <f t="array" aca="1" ref="CF48" ca="1">IF(INDEX($A$1:$AL$48,ROW(),CF$16)&lt;0,INDEX($A$1:$AL$48,ROW(),CF$16),"")</f>
        <v/>
      </c>
      <c r="CG48" s="22" t="str" cm="1">
        <f t="array" aca="1" ref="CG48" ca="1">IF(INDEX($A$1:$AL$48,ROW(),CG$16)&lt;0,INDEX($A$1:$AL$48,ROW(),CG$16),"")</f>
        <v/>
      </c>
      <c r="CH48" s="22" t="str" cm="1">
        <f t="array" aca="1" ref="CH48" ca="1">IF(INDEX($A$1:$AL$48,ROW(),CH$16)&lt;0,INDEX($A$1:$AL$48,ROW(),CH$16),"")</f>
        <v/>
      </c>
      <c r="CI48" s="22" t="str" cm="1">
        <f t="array" aca="1" ref="CI48" ca="1">IF(INDEX($A$1:$AL$48,ROW(),CI$16)&lt;0,INDEX($A$1:$AL$48,ROW(),CI$16),"")</f>
        <v/>
      </c>
      <c r="CJ48" s="22" t="str" cm="1">
        <f t="array" aca="1" ref="CJ48" ca="1">IF(INDEX($A$1:$AL$48,ROW(),CJ$16)&lt;0,INDEX($A$1:$AL$48,ROW(),CJ$16),"")</f>
        <v/>
      </c>
      <c r="CK48" s="22" t="str" cm="1">
        <f t="array" aca="1" ref="CK48" ca="1">IF(INDEX($A$1:$AL$48,ROW(),CK$16)&lt;0,INDEX($A$1:$AL$48,ROW(),CK$16),"")</f>
        <v/>
      </c>
      <c r="CL48" s="22" t="str" cm="1">
        <f t="array" aca="1" ref="CL48" ca="1">IF(INDEX($A$1:$AL$48,ROW(),CL$16)&lt;0,INDEX($A$1:$AL$48,ROW(),CL$16),"")</f>
        <v/>
      </c>
    </row>
    <row r="49" spans="1:90" x14ac:dyDescent="0.4">
      <c r="AN49" s="35" t="str">
        <f>LEFT($AN$1,1)&amp;TEXT(AN17,"00")</f>
        <v>Y01</v>
      </c>
      <c r="AO49" s="35" t="str">
        <f t="shared" ref="AO49:AY49" si="44">LEFT($AN$1,1)&amp;TEXT(AO17,"00")</f>
        <v>Y02</v>
      </c>
      <c r="AP49" s="35" t="str">
        <f t="shared" si="44"/>
        <v>Y03</v>
      </c>
      <c r="AQ49" s="35" t="str">
        <f t="shared" si="44"/>
        <v>Y04</v>
      </c>
      <c r="AR49" s="35" t="str">
        <f t="shared" si="44"/>
        <v>Y05</v>
      </c>
      <c r="AS49" s="35" t="str">
        <f t="shared" si="44"/>
        <v>Y06</v>
      </c>
      <c r="AT49" s="35" t="str">
        <f t="shared" si="44"/>
        <v>Y07</v>
      </c>
      <c r="AU49" s="35" t="str">
        <f t="shared" si="44"/>
        <v>Y08</v>
      </c>
      <c r="AV49" s="35" t="str">
        <f t="shared" si="44"/>
        <v>Y09</v>
      </c>
      <c r="AW49" s="35" t="str">
        <f t="shared" si="44"/>
        <v>Y10</v>
      </c>
      <c r="AX49" s="35" t="str">
        <f t="shared" si="44"/>
        <v>Y11</v>
      </c>
      <c r="AY49" s="35" t="str">
        <f t="shared" si="44"/>
        <v>Y12</v>
      </c>
      <c r="BA49" s="35" t="str">
        <f>LEFT($BA$1,1)&amp;TEXT(BA17,"00")</f>
        <v>M01</v>
      </c>
      <c r="BB49" s="35" t="str">
        <f t="shared" ref="BB49:BL49" si="45">LEFT($BA$1,1)&amp;TEXT(BB17,"00")</f>
        <v>M02</v>
      </c>
      <c r="BC49" s="35" t="str">
        <f t="shared" si="45"/>
        <v>M03</v>
      </c>
      <c r="BD49" s="35" t="str">
        <f t="shared" si="45"/>
        <v>M04</v>
      </c>
      <c r="BE49" s="35" t="str">
        <f t="shared" si="45"/>
        <v>M05</v>
      </c>
      <c r="BF49" s="35" t="str">
        <f t="shared" si="45"/>
        <v>M06</v>
      </c>
      <c r="BG49" s="35" t="str">
        <f t="shared" si="45"/>
        <v>M07</v>
      </c>
      <c r="BH49" s="35" t="str">
        <f t="shared" si="45"/>
        <v>M08</v>
      </c>
      <c r="BI49" s="35" t="str">
        <f t="shared" si="45"/>
        <v>M09</v>
      </c>
      <c r="BJ49" s="35" t="str">
        <f t="shared" si="45"/>
        <v>M10</v>
      </c>
      <c r="BK49" s="35" t="str">
        <f t="shared" si="45"/>
        <v>M11</v>
      </c>
      <c r="BL49" s="35" t="str">
        <f t="shared" si="45"/>
        <v>M12</v>
      </c>
      <c r="BN49" s="35" t="str">
        <f>LEFT($BN$1,1)&amp;TEXT(BN17,"00")</f>
        <v>W01</v>
      </c>
      <c r="BO49" s="35" t="str">
        <f t="shared" ref="BO49:BY49" si="46">LEFT($BN$1,1)&amp;TEXT(BO17,"00")</f>
        <v>W02</v>
      </c>
      <c r="BP49" s="35" t="str">
        <f t="shared" si="46"/>
        <v>W03</v>
      </c>
      <c r="BQ49" s="35" t="str">
        <f t="shared" si="46"/>
        <v>W04</v>
      </c>
      <c r="BR49" s="35" t="str">
        <f t="shared" si="46"/>
        <v>W05</v>
      </c>
      <c r="BS49" s="35" t="str">
        <f t="shared" si="46"/>
        <v>W06</v>
      </c>
      <c r="BT49" s="35" t="str">
        <f t="shared" si="46"/>
        <v>W07</v>
      </c>
      <c r="BU49" s="35" t="str">
        <f t="shared" si="46"/>
        <v>W08</v>
      </c>
      <c r="BV49" s="35" t="str">
        <f t="shared" si="46"/>
        <v>W09</v>
      </c>
      <c r="BW49" s="35" t="str">
        <f t="shared" si="46"/>
        <v>W10</v>
      </c>
      <c r="BX49" s="35" t="str">
        <f t="shared" si="46"/>
        <v>W11</v>
      </c>
      <c r="BY49" s="35" t="str">
        <f t="shared" si="46"/>
        <v>W12</v>
      </c>
      <c r="CA49" s="35" t="str">
        <f>LEFT($CA$1,1)&amp;TEXT(CA17,"00")</f>
        <v>L01</v>
      </c>
      <c r="CB49" s="35" t="str">
        <f t="shared" ref="CB49:CL49" si="47">LEFT($CA$1,1)&amp;TEXT(CB17,"00")</f>
        <v>L02</v>
      </c>
      <c r="CC49" s="35" t="str">
        <f t="shared" si="47"/>
        <v>L03</v>
      </c>
      <c r="CD49" s="35" t="str">
        <f t="shared" si="47"/>
        <v>L04</v>
      </c>
      <c r="CE49" s="35" t="str">
        <f t="shared" si="47"/>
        <v>L05</v>
      </c>
      <c r="CF49" s="35" t="str">
        <f t="shared" si="47"/>
        <v>L06</v>
      </c>
      <c r="CG49" s="35" t="str">
        <f t="shared" si="47"/>
        <v>L07</v>
      </c>
      <c r="CH49" s="35" t="str">
        <f t="shared" si="47"/>
        <v>L08</v>
      </c>
      <c r="CI49" s="35" t="str">
        <f t="shared" si="47"/>
        <v>L09</v>
      </c>
      <c r="CJ49" s="35" t="str">
        <f t="shared" si="47"/>
        <v>L10</v>
      </c>
      <c r="CK49" s="35" t="str">
        <f t="shared" si="47"/>
        <v>L11</v>
      </c>
      <c r="CL49" s="35" t="str">
        <f t="shared" si="47"/>
        <v>L12</v>
      </c>
    </row>
    <row r="50" spans="1:90" x14ac:dyDescent="0.4">
      <c r="A50" s="72" t="str">
        <f>AN1&amp;"のカラム番号"</f>
        <v>Y)年間集計のカラム番号</v>
      </c>
      <c r="B50" s="72"/>
      <c r="C50" s="72"/>
      <c r="D50" s="72"/>
      <c r="E50" s="72">
        <f>_xlfn.XMATCH(LEFT($A50,1)&amp;TEXT(E$1,"00"),$49:$49,0,1)</f>
        <v>40</v>
      </c>
      <c r="F50" s="72"/>
      <c r="G50" s="72"/>
      <c r="H50" s="72">
        <f>_xlfn.XMATCH(LEFT($A50,1)&amp;TEXT(H$1,"00"),$49:$49,0,1)</f>
        <v>41</v>
      </c>
      <c r="I50" s="72"/>
      <c r="J50" s="72"/>
      <c r="K50" s="72">
        <f>_xlfn.XMATCH(LEFT($A50,1)&amp;TEXT(K$1,"00"),$49:$49,0,1)</f>
        <v>42</v>
      </c>
      <c r="L50" s="72"/>
      <c r="M50" s="72"/>
      <c r="N50" s="72">
        <f>_xlfn.XMATCH(LEFT($A50,1)&amp;TEXT(N$1,"00"),$49:$49,0,1)</f>
        <v>43</v>
      </c>
      <c r="O50" s="72"/>
      <c r="P50" s="72"/>
      <c r="Q50" s="72">
        <f>_xlfn.XMATCH(LEFT($A50,1)&amp;TEXT(Q$1,"00"),$49:$49,0,1)</f>
        <v>44</v>
      </c>
      <c r="R50" s="72"/>
      <c r="S50" s="72"/>
      <c r="T50" s="72">
        <f>_xlfn.XMATCH(LEFT($A50,1)&amp;TEXT(T$1,"00"),$49:$49,0,1)</f>
        <v>45</v>
      </c>
      <c r="U50" s="72"/>
      <c r="V50" s="72"/>
      <c r="W50" s="72">
        <f>_xlfn.XMATCH(LEFT($A50,1)&amp;TEXT(W$1,"00"),$49:$49,0,1)</f>
        <v>46</v>
      </c>
      <c r="X50" s="72"/>
      <c r="Y50" s="72"/>
      <c r="Z50" s="72">
        <f>_xlfn.XMATCH(LEFT($A50,1)&amp;TEXT(Z$1,"00"),$49:$49,0,1)</f>
        <v>47</v>
      </c>
      <c r="AA50" s="72"/>
      <c r="AB50" s="72"/>
      <c r="AC50" s="72">
        <f>_xlfn.XMATCH(LEFT($A50,1)&amp;TEXT(AC$1,"00"),$49:$49,0,1)</f>
        <v>48</v>
      </c>
      <c r="AD50" s="72"/>
      <c r="AE50" s="72"/>
      <c r="AF50" s="72">
        <f>_xlfn.XMATCH(LEFT($A50,1)&amp;TEXT(AF$1,"00"),$49:$49,0,1)</f>
        <v>49</v>
      </c>
      <c r="AG50" s="72"/>
      <c r="AH50" s="72"/>
      <c r="AI50" s="72">
        <f>_xlfn.XMATCH(LEFT($A50,1)&amp;TEXT(AI$1,"00"),$49:$49,0,1)</f>
        <v>50</v>
      </c>
      <c r="AJ50" s="72"/>
      <c r="AK50" s="72"/>
      <c r="AL50" s="72">
        <f>_xlfn.XMATCH(LEFT($A50,1)&amp;TEXT(AL$1,"00"),$49:$49,0,1)</f>
        <v>51</v>
      </c>
      <c r="AN50" s="22"/>
    </row>
    <row r="51" spans="1:90" x14ac:dyDescent="0.4">
      <c r="A51" s="72" t="str">
        <f>BA1&amp;"のカラム番号"</f>
        <v>M)月間集計のカラム番号</v>
      </c>
      <c r="B51" s="72"/>
      <c r="C51" s="72"/>
      <c r="D51" s="72"/>
      <c r="E51" s="72">
        <f>_xlfn.XMATCH(LEFT($A51,1)&amp;TEXT(E$1,"00"),$49:$49,0,1)</f>
        <v>53</v>
      </c>
      <c r="F51" s="72"/>
      <c r="G51" s="72"/>
      <c r="H51" s="72">
        <f>_xlfn.XMATCH(LEFT($A51,1)&amp;TEXT(H$1,"00"),$49:$49,0,1)</f>
        <v>54</v>
      </c>
      <c r="I51" s="72"/>
      <c r="J51" s="72"/>
      <c r="K51" s="72">
        <f>_xlfn.XMATCH(LEFT($A51,1)&amp;TEXT(K$1,"00"),$49:$49,0,1)</f>
        <v>55</v>
      </c>
      <c r="L51" s="72"/>
      <c r="M51" s="72"/>
      <c r="N51" s="72">
        <f>_xlfn.XMATCH(LEFT($A51,1)&amp;TEXT(N$1,"00"),$49:$49,0,1)</f>
        <v>56</v>
      </c>
      <c r="O51" s="72"/>
      <c r="P51" s="72"/>
      <c r="Q51" s="72">
        <f>_xlfn.XMATCH(LEFT($A51,1)&amp;TEXT(Q$1,"00"),$49:$49,0,1)</f>
        <v>57</v>
      </c>
      <c r="R51" s="72"/>
      <c r="S51" s="72"/>
      <c r="T51" s="72">
        <f>_xlfn.XMATCH(LEFT($A51,1)&amp;TEXT(T$1,"00"),$49:$49,0,1)</f>
        <v>58</v>
      </c>
      <c r="U51" s="72"/>
      <c r="V51" s="72"/>
      <c r="W51" s="72">
        <f>_xlfn.XMATCH(LEFT($A51,1)&amp;TEXT(W$1,"00"),$49:$49,0,1)</f>
        <v>59</v>
      </c>
      <c r="X51" s="72"/>
      <c r="Y51" s="72"/>
      <c r="Z51" s="72">
        <f>_xlfn.XMATCH(LEFT($A51,1)&amp;TEXT(Z$1,"00"),$49:$49,0,1)</f>
        <v>60</v>
      </c>
      <c r="AA51" s="72"/>
      <c r="AB51" s="72"/>
      <c r="AC51" s="72">
        <f>_xlfn.XMATCH(LEFT($A51,1)&amp;TEXT(AC$1,"00"),$49:$49,0,1)</f>
        <v>61</v>
      </c>
      <c r="AD51" s="72"/>
      <c r="AE51" s="72"/>
      <c r="AF51" s="72">
        <f>_xlfn.XMATCH(LEFT($A51,1)&amp;TEXT(AF$1,"00"),$49:$49,0,1)</f>
        <v>62</v>
      </c>
      <c r="AG51" s="72"/>
      <c r="AH51" s="72"/>
      <c r="AI51" s="72">
        <f>_xlfn.XMATCH(LEFT($A51,1)&amp;TEXT(AI$1,"00"),$49:$49,0,1)</f>
        <v>63</v>
      </c>
      <c r="AJ51" s="72"/>
      <c r="AK51" s="72"/>
      <c r="AL51" s="72">
        <f>_xlfn.XMATCH(LEFT($A51,1)&amp;TEXT(AL$1,"00"),$49:$49,0,1)</f>
        <v>64</v>
      </c>
    </row>
    <row r="52" spans="1:90" x14ac:dyDescent="0.4">
      <c r="A52" s="72" t="str">
        <f>BN1&amp;"のカラム番号"</f>
        <v>W)日次収支（プラス）のカラム番号</v>
      </c>
      <c r="B52" s="72"/>
      <c r="C52" s="72"/>
      <c r="D52" s="72"/>
      <c r="E52" s="72">
        <f>_xlfn.XMATCH(LEFT($A52,1)&amp;TEXT(E$1,"00"),$49:$49,0,1)</f>
        <v>66</v>
      </c>
      <c r="F52" s="72"/>
      <c r="G52" s="72"/>
      <c r="H52" s="72">
        <f>_xlfn.XMATCH(LEFT($A52,1)&amp;TEXT(H$1,"00"),$49:$49,0,1)</f>
        <v>67</v>
      </c>
      <c r="I52" s="72"/>
      <c r="J52" s="72"/>
      <c r="K52" s="72">
        <f>_xlfn.XMATCH(LEFT($A52,1)&amp;TEXT(K$1,"00"),$49:$49,0,1)</f>
        <v>68</v>
      </c>
      <c r="L52" s="72"/>
      <c r="M52" s="72"/>
      <c r="N52" s="72">
        <f>_xlfn.XMATCH(LEFT($A52,1)&amp;TEXT(N$1,"00"),$49:$49,0,1)</f>
        <v>69</v>
      </c>
      <c r="O52" s="72"/>
      <c r="P52" s="72"/>
      <c r="Q52" s="72">
        <f>_xlfn.XMATCH(LEFT($A52,1)&amp;TEXT(Q$1,"00"),$49:$49,0,1)</f>
        <v>70</v>
      </c>
      <c r="R52" s="72"/>
      <c r="S52" s="72"/>
      <c r="T52" s="72">
        <f>_xlfn.XMATCH(LEFT($A52,1)&amp;TEXT(T$1,"00"),$49:$49,0,1)</f>
        <v>71</v>
      </c>
      <c r="U52" s="72"/>
      <c r="V52" s="72"/>
      <c r="W52" s="72">
        <f>_xlfn.XMATCH(LEFT($A52,1)&amp;TEXT(W$1,"00"),$49:$49,0,1)</f>
        <v>72</v>
      </c>
      <c r="X52" s="72"/>
      <c r="Y52" s="72"/>
      <c r="Z52" s="72">
        <f>_xlfn.XMATCH(LEFT($A52,1)&amp;TEXT(Z$1,"00"),$49:$49,0,1)</f>
        <v>73</v>
      </c>
      <c r="AA52" s="72"/>
      <c r="AB52" s="72"/>
      <c r="AC52" s="72">
        <f>_xlfn.XMATCH(LEFT($A52,1)&amp;TEXT(AC$1,"00"),$49:$49,0,1)</f>
        <v>74</v>
      </c>
      <c r="AD52" s="72"/>
      <c r="AE52" s="72"/>
      <c r="AF52" s="72">
        <f>_xlfn.XMATCH(LEFT($A52,1)&amp;TEXT(AF$1,"00"),$49:$49,0,1)</f>
        <v>75</v>
      </c>
      <c r="AG52" s="72"/>
      <c r="AH52" s="72"/>
      <c r="AI52" s="72">
        <f>_xlfn.XMATCH(LEFT($A52,1)&amp;TEXT(AI$1,"00"),$49:$49,0,1)</f>
        <v>76</v>
      </c>
      <c r="AJ52" s="72"/>
      <c r="AK52" s="72"/>
      <c r="AL52" s="72">
        <f>_xlfn.XMATCH(LEFT($A52,1)&amp;TEXT(AL$1,"00"),$49:$49,0,1)</f>
        <v>77</v>
      </c>
    </row>
    <row r="53" spans="1:90" x14ac:dyDescent="0.4">
      <c r="A53" s="72" t="str">
        <f>CA1&amp;"のカラム番号"</f>
        <v>L)日次収支（マイナス）のカラム番号</v>
      </c>
      <c r="B53" s="72"/>
      <c r="C53" s="72"/>
      <c r="D53" s="72"/>
      <c r="E53" s="72">
        <f>_xlfn.XMATCH(LEFT($A53,1)&amp;TEXT(E$1,"00"),$49:$49,0,1)</f>
        <v>79</v>
      </c>
      <c r="F53" s="72"/>
      <c r="G53" s="72"/>
      <c r="H53" s="72">
        <f>_xlfn.XMATCH(LEFT($A53,1)&amp;TEXT(H$1,"00"),$49:$49,0,1)</f>
        <v>80</v>
      </c>
      <c r="I53" s="72"/>
      <c r="J53" s="72"/>
      <c r="K53" s="72">
        <f>_xlfn.XMATCH(LEFT($A53,1)&amp;TEXT(K$1,"00"),$49:$49,0,1)</f>
        <v>81</v>
      </c>
      <c r="L53" s="72"/>
      <c r="M53" s="72"/>
      <c r="N53" s="72">
        <f>_xlfn.XMATCH(LEFT($A53,1)&amp;TEXT(N$1,"00"),$49:$49,0,1)</f>
        <v>82</v>
      </c>
      <c r="O53" s="72"/>
      <c r="P53" s="72"/>
      <c r="Q53" s="72">
        <f>_xlfn.XMATCH(LEFT($A53,1)&amp;TEXT(Q$1,"00"),$49:$49,0,1)</f>
        <v>83</v>
      </c>
      <c r="R53" s="72"/>
      <c r="S53" s="72"/>
      <c r="T53" s="72">
        <f>_xlfn.XMATCH(LEFT($A53,1)&amp;TEXT(T$1,"00"),$49:$49,0,1)</f>
        <v>84</v>
      </c>
      <c r="U53" s="72"/>
      <c r="V53" s="72"/>
      <c r="W53" s="72">
        <f>_xlfn.XMATCH(LEFT($A53,1)&amp;TEXT(W$1,"00"),$49:$49,0,1)</f>
        <v>85</v>
      </c>
      <c r="X53" s="72"/>
      <c r="Y53" s="72"/>
      <c r="Z53" s="72">
        <f>_xlfn.XMATCH(LEFT($A53,1)&amp;TEXT(Z$1,"00"),$49:$49,0,1)</f>
        <v>86</v>
      </c>
      <c r="AA53" s="72"/>
      <c r="AB53" s="72"/>
      <c r="AC53" s="72">
        <f>_xlfn.XMATCH(LEFT($A53,1)&amp;TEXT(AC$1,"00"),$49:$49,0,1)</f>
        <v>87</v>
      </c>
      <c r="AD53" s="72"/>
      <c r="AE53" s="72"/>
      <c r="AF53" s="72">
        <f>_xlfn.XMATCH(LEFT($A53,1)&amp;TEXT(AF$1,"00"),$49:$49,0,1)</f>
        <v>88</v>
      </c>
      <c r="AG53" s="72"/>
      <c r="AH53" s="72"/>
      <c r="AI53" s="72">
        <f>_xlfn.XMATCH(LEFT($A53,1)&amp;TEXT(AI$1,"00"),$49:$49,0,1)</f>
        <v>89</v>
      </c>
      <c r="AJ53" s="72"/>
      <c r="AK53" s="72"/>
      <c r="AL53" s="72">
        <f>_xlfn.XMATCH(LEFT($A53,1)&amp;TEXT(AL$1,"00"),$49:$49,0,1)</f>
        <v>90</v>
      </c>
    </row>
    <row r="55" spans="1:90" ht="19.5" thickBot="1" x14ac:dyDescent="0.45">
      <c r="A55" s="73" t="s">
        <v>29</v>
      </c>
      <c r="B55" s="74">
        <f ca="1">B1</f>
        <v>2022</v>
      </c>
      <c r="C55" s="75"/>
      <c r="D55" s="76"/>
      <c r="E55" s="77">
        <v>1</v>
      </c>
      <c r="F55" s="78"/>
      <c r="G55" s="79"/>
      <c r="H55" s="77">
        <v>2</v>
      </c>
      <c r="I55" s="78"/>
      <c r="J55" s="79"/>
      <c r="K55" s="77">
        <v>3</v>
      </c>
      <c r="L55" s="78"/>
      <c r="M55" s="79"/>
      <c r="N55" s="77">
        <v>4</v>
      </c>
      <c r="O55" s="78"/>
      <c r="P55" s="79"/>
      <c r="Q55" s="77">
        <v>5</v>
      </c>
      <c r="R55" s="79"/>
      <c r="S55" s="79"/>
      <c r="T55" s="77">
        <v>6</v>
      </c>
      <c r="U55" s="79"/>
      <c r="V55" s="79"/>
      <c r="W55" s="77">
        <v>7</v>
      </c>
      <c r="X55" s="78"/>
      <c r="Y55" s="79"/>
      <c r="Z55" s="77">
        <v>8</v>
      </c>
      <c r="AA55" s="78"/>
      <c r="AB55" s="79"/>
      <c r="AC55" s="77">
        <v>9</v>
      </c>
      <c r="AD55" s="78"/>
      <c r="AE55" s="79"/>
      <c r="AF55" s="77">
        <v>10</v>
      </c>
      <c r="AG55" s="78"/>
      <c r="AH55" s="79"/>
      <c r="AI55" s="77">
        <v>11</v>
      </c>
      <c r="AJ55" s="78"/>
      <c r="AK55" s="79"/>
      <c r="AL55" s="79">
        <v>12</v>
      </c>
    </row>
    <row r="56" spans="1:90" ht="19.5" thickTop="1" x14ac:dyDescent="0.4">
      <c r="A56" s="52" t="s">
        <v>23</v>
      </c>
    </row>
    <row r="57" spans="1:90" x14ac:dyDescent="0.4">
      <c r="A57" s="56" t="s">
        <v>25</v>
      </c>
      <c r="B57" s="80">
        <f ca="1">MAX(OFFSET($A$1,ROW($A$18)-1,E$52-1,31,12))</f>
        <v>2400000</v>
      </c>
      <c r="C57" s="80"/>
      <c r="D57" s="80"/>
      <c r="E57" s="80">
        <f ca="1">MAX(OFFSET($A$1,ROW($A$18)-1,E$52-1,31,1))</f>
        <v>2400000</v>
      </c>
      <c r="F57" s="80"/>
      <c r="G57" s="80"/>
      <c r="H57" s="80">
        <f ca="1">MAX(OFFSET($A$1,ROW($A$18)-1,H$52-1,31,1))</f>
        <v>0</v>
      </c>
      <c r="I57" s="80"/>
      <c r="J57" s="80"/>
      <c r="K57" s="80">
        <f ca="1">MAX(OFFSET($A$1,ROW($A$18)-1,K$52-1,31,1))</f>
        <v>0</v>
      </c>
      <c r="L57" s="80"/>
      <c r="M57" s="80"/>
      <c r="N57" s="80">
        <f ca="1">MAX(OFFSET($A$1,ROW($A$18)-1,N$52-1,31,1))</f>
        <v>0</v>
      </c>
      <c r="O57" s="81"/>
      <c r="P57" s="81"/>
      <c r="Q57" s="80">
        <f ca="1">MAX(OFFSET($A$1,ROW($A$18)-1,Q$52-1,31,1))</f>
        <v>0</v>
      </c>
      <c r="R57" s="80"/>
      <c r="S57" s="80"/>
      <c r="T57" s="80">
        <f ca="1">MAX(OFFSET($A$1,ROW($A$18)-1,T$52-1,31,1))</f>
        <v>0</v>
      </c>
      <c r="U57" s="80"/>
      <c r="V57" s="80"/>
      <c r="W57" s="80">
        <f ca="1">MAX(OFFSET($A$1,ROW($A$18)-1,W$52-1,31,1))</f>
        <v>0</v>
      </c>
      <c r="X57" s="80"/>
      <c r="Y57" s="80"/>
      <c r="Z57" s="80">
        <f ca="1">MAX(OFFSET($A$1,ROW($A$18)-1,Z$52-1,31,1))</f>
        <v>0</v>
      </c>
      <c r="AA57" s="80"/>
      <c r="AB57" s="80"/>
      <c r="AC57" s="80">
        <f ca="1">MAX(OFFSET($A$1,ROW($A$18)-1,AC$52-1,31,1))</f>
        <v>0</v>
      </c>
      <c r="AD57" s="80"/>
      <c r="AE57" s="80"/>
      <c r="AF57" s="80">
        <f ca="1">MAX(OFFSET($A$1,ROW($A$18)-1,AF$52-1,31,1))</f>
        <v>0</v>
      </c>
      <c r="AG57" s="80"/>
      <c r="AH57" s="80"/>
      <c r="AI57" s="80">
        <f ca="1">MAX(OFFSET($A$1,ROW($A$18)-1,AI$52-1,31,1))</f>
        <v>0</v>
      </c>
      <c r="AJ57" s="80"/>
      <c r="AK57" s="80"/>
      <c r="AL57" s="80">
        <f ca="1">MAX(OFFSET($A$1,ROW($A$18)-1,AL$52-1,31,1))</f>
        <v>0</v>
      </c>
    </row>
    <row r="58" spans="1:90" x14ac:dyDescent="0.4">
      <c r="A58" s="56" t="s">
        <v>26</v>
      </c>
      <c r="B58" s="80">
        <f ca="1">AVERAGE(OFFSET($A$1,ROW($A$18)-1,E$52-1,31,12))</f>
        <v>2400000</v>
      </c>
      <c r="C58" s="80"/>
      <c r="D58" s="80"/>
      <c r="E58" s="80">
        <f ca="1">IFERROR(AVERAGE(OFFSET($A$1,ROW($A$18)-1,E$52-1,31,1)),"")</f>
        <v>2400000</v>
      </c>
      <c r="F58" s="80"/>
      <c r="G58" s="80"/>
      <c r="H58" s="80" t="str">
        <f ca="1">IFERROR(AVERAGE(OFFSET($A$1,ROW($A$18)-1,H$52-1,31,1)),"")</f>
        <v/>
      </c>
      <c r="I58" s="80"/>
      <c r="J58" s="80"/>
      <c r="K58" s="80" t="str">
        <f ca="1">IFERROR(AVERAGE(OFFSET($A$1,ROW($A$18)-1,K$52-1,31,1)),"")</f>
        <v/>
      </c>
      <c r="L58" s="80"/>
      <c r="M58" s="80"/>
      <c r="N58" s="80" t="str">
        <f ca="1">IFERROR(AVERAGE(OFFSET($A$1,ROW($A$18)-1,N$52-1,31,1)),"")</f>
        <v/>
      </c>
      <c r="O58" s="81"/>
      <c r="P58" s="81"/>
      <c r="Q58" s="80" t="str">
        <f ca="1">IFERROR(AVERAGE(OFFSET($A$1,ROW($A$18)-1,Q$52-1,31,1)),"")</f>
        <v/>
      </c>
      <c r="R58" s="80"/>
      <c r="S58" s="80"/>
      <c r="T58" s="80" t="str">
        <f ca="1">IFERROR(AVERAGE(OFFSET($A$1,ROW($A$18)-1,T$52-1,31,1)),"")</f>
        <v/>
      </c>
      <c r="U58" s="80"/>
      <c r="V58" s="80"/>
      <c r="W58" s="80" t="str">
        <f ca="1">IFERROR(AVERAGE(OFFSET($A$1,ROW($A$18)-1,W$52-1,31,1)),"")</f>
        <v/>
      </c>
      <c r="X58" s="80"/>
      <c r="Y58" s="80"/>
      <c r="Z58" s="80" t="str">
        <f ca="1">IFERROR(AVERAGE(OFFSET($A$1,ROW($A$18)-1,Z$52-1,31,1)),"")</f>
        <v/>
      </c>
      <c r="AA58" s="80"/>
      <c r="AB58" s="80"/>
      <c r="AC58" s="80" t="str">
        <f ca="1">IFERROR(AVERAGE(OFFSET($A$1,ROW($A$18)-1,AC$52-1,31,1)),"")</f>
        <v/>
      </c>
      <c r="AD58" s="80"/>
      <c r="AE58" s="80"/>
      <c r="AF58" s="80" t="str">
        <f ca="1">IFERROR(AVERAGE(OFFSET($A$1,ROW($A$18)-1,AF$52-1,31,1)),"")</f>
        <v/>
      </c>
      <c r="AG58" s="80"/>
      <c r="AH58" s="80"/>
      <c r="AI58" s="80" t="str">
        <f ca="1">IFERROR(AVERAGE(OFFSET($A$1,ROW($A$18)-1,AI$52-1,31,1)),"")</f>
        <v/>
      </c>
      <c r="AJ58" s="80"/>
      <c r="AK58" s="80"/>
      <c r="AL58" s="80" t="str">
        <f ca="1">IFERROR(AVERAGE(OFFSET($A$1,ROW($A$18)-1,AL$52-1,31,1)),"")</f>
        <v/>
      </c>
    </row>
    <row r="59" spans="1:90" x14ac:dyDescent="0.4">
      <c r="A59" s="56" t="s">
        <v>27</v>
      </c>
      <c r="B59" s="80">
        <f ca="1">MEDIAN(OFFSET($A$1,ROW($A$18)-1,E$52-1,31,12))</f>
        <v>2400000</v>
      </c>
      <c r="C59" s="80"/>
      <c r="D59" s="80"/>
      <c r="E59" s="80">
        <f ca="1">IFERROR(MEDIAN(OFFSET($A$1,ROW($A$18)-1,E$52-1,31,1)),"")</f>
        <v>2400000</v>
      </c>
      <c r="F59" s="80"/>
      <c r="G59" s="80"/>
      <c r="H59" s="80" t="str">
        <f ca="1">IFERROR(MEDIAN(OFFSET($A$1,ROW($A$18)-1,H$52-1,31,1)),"")</f>
        <v/>
      </c>
      <c r="I59" s="80"/>
      <c r="J59" s="80"/>
      <c r="K59" s="80" t="str">
        <f ca="1">IFERROR(MEDIAN(OFFSET($A$1,ROW($A$18)-1,K$52-1,31,1)),"")</f>
        <v/>
      </c>
      <c r="L59" s="80"/>
      <c r="M59" s="80"/>
      <c r="N59" s="80" t="str">
        <f ca="1">IFERROR(MEDIAN(OFFSET($A$1,ROW($A$18)-1,N$52-1,31,1)),"")</f>
        <v/>
      </c>
      <c r="O59" s="81"/>
      <c r="P59" s="81"/>
      <c r="Q59" s="80" t="str">
        <f ca="1">IFERROR(MEDIAN(OFFSET($A$1,ROW($A$18)-1,Q$52-1,31,1)),"")</f>
        <v/>
      </c>
      <c r="R59" s="80"/>
      <c r="S59" s="80"/>
      <c r="T59" s="80" t="str">
        <f ca="1">IFERROR(MEDIAN(OFFSET($A$1,ROW($A$18)-1,T$52-1,31,1)),"")</f>
        <v/>
      </c>
      <c r="U59" s="80"/>
      <c r="V59" s="80"/>
      <c r="W59" s="80" t="str">
        <f ca="1">IFERROR(MEDIAN(OFFSET($A$1,ROW($A$18)-1,W$52-1,31,1)),"")</f>
        <v/>
      </c>
      <c r="X59" s="80"/>
      <c r="Y59" s="80"/>
      <c r="Z59" s="80" t="str">
        <f ca="1">IFERROR(MEDIAN(OFFSET($A$1,ROW($A$18)-1,Z$52-1,31,1)),"")</f>
        <v/>
      </c>
      <c r="AA59" s="80"/>
      <c r="AB59" s="80"/>
      <c r="AC59" s="80" t="str">
        <f ca="1">IFERROR(MEDIAN(OFFSET($A$1,ROW($A$18)-1,AC$52-1,31,1)),"")</f>
        <v/>
      </c>
      <c r="AD59" s="80"/>
      <c r="AE59" s="80"/>
      <c r="AF59" s="80" t="str">
        <f ca="1">IFERROR(MEDIAN(OFFSET($A$1,ROW($A$18)-1,AF$52-1,31,1)),"")</f>
        <v/>
      </c>
      <c r="AG59" s="80"/>
      <c r="AH59" s="80"/>
      <c r="AI59" s="80" t="str">
        <f ca="1">IFERROR(MEDIAN(OFFSET($A$1,ROW($A$18)-1,AI$52-1,31,1)),"")</f>
        <v/>
      </c>
      <c r="AJ59" s="80"/>
      <c r="AK59" s="80"/>
      <c r="AL59" s="80" t="str">
        <f ca="1">IFERROR(MEDIAN(OFFSET($A$1,ROW($A$18)-1,AL$52-1,31,1)),"")</f>
        <v/>
      </c>
    </row>
    <row r="60" spans="1:90" x14ac:dyDescent="0.4">
      <c r="A60" s="56" t="s">
        <v>28</v>
      </c>
      <c r="B60" s="80">
        <f ca="1">MIN(OFFSET($A$1,ROW($A$18)-1,E$52-1,31,12))</f>
        <v>2400000</v>
      </c>
      <c r="C60" s="80"/>
      <c r="D60" s="80"/>
      <c r="E60" s="80">
        <f ca="1">MIN(OFFSET($A$1,ROW($A$18)-1,E$52-1,31,1))</f>
        <v>2400000</v>
      </c>
      <c r="F60" s="80"/>
      <c r="G60" s="80"/>
      <c r="H60" s="80">
        <f ca="1">MIN(OFFSET($A$1,ROW($A$18)-1,H$52-1,31,1))</f>
        <v>0</v>
      </c>
      <c r="I60" s="80"/>
      <c r="J60" s="80"/>
      <c r="K60" s="80">
        <f ca="1">MIN(OFFSET($A$1,ROW($A$18)-1,K$52-1,31,1))</f>
        <v>0</v>
      </c>
      <c r="L60" s="80"/>
      <c r="M60" s="80"/>
      <c r="N60" s="80">
        <f ca="1">MIN(OFFSET($A$1,ROW($A$18)-1,N$52-1,31,1))</f>
        <v>0</v>
      </c>
      <c r="O60" s="81"/>
      <c r="P60" s="81"/>
      <c r="Q60" s="80">
        <f ca="1">MIN(OFFSET($A$1,ROW($A$18)-1,Q$52-1,31,1))</f>
        <v>0</v>
      </c>
      <c r="R60" s="80"/>
      <c r="S60" s="80"/>
      <c r="T60" s="80">
        <f ca="1">MIN(OFFSET($A$1,ROW($A$18)-1,T$52-1,31,1))</f>
        <v>0</v>
      </c>
      <c r="U60" s="80"/>
      <c r="V60" s="80"/>
      <c r="W60" s="80">
        <f ca="1">MIN(OFFSET($A$1,ROW($A$18)-1,W$52-1,31,1))</f>
        <v>0</v>
      </c>
      <c r="X60" s="80"/>
      <c r="Y60" s="80"/>
      <c r="Z60" s="80">
        <f ca="1">MIN(OFFSET($A$1,ROW($A$18)-1,Z$52-1,31,1))</f>
        <v>0</v>
      </c>
      <c r="AA60" s="80"/>
      <c r="AB60" s="80"/>
      <c r="AC60" s="80">
        <f ca="1">MIN(OFFSET($A$1,ROW($A$18)-1,AC$52-1,31,1))</f>
        <v>0</v>
      </c>
      <c r="AD60" s="80"/>
      <c r="AE60" s="80"/>
      <c r="AF60" s="80">
        <f ca="1">MIN(OFFSET($A$1,ROW($A$18)-1,AF$52-1,31,1))</f>
        <v>0</v>
      </c>
      <c r="AG60" s="80"/>
      <c r="AH60" s="80"/>
      <c r="AI60" s="80">
        <f ca="1">MIN(OFFSET($A$1,ROW($A$18)-1,AI$52-1,31,1))</f>
        <v>0</v>
      </c>
      <c r="AJ60" s="80"/>
      <c r="AK60" s="80"/>
      <c r="AL60" s="80">
        <f ca="1">MIN(OFFSET($A$1,ROW($A$18)-1,AL$52-1,31,1))</f>
        <v>0</v>
      </c>
    </row>
    <row r="61" spans="1:90" x14ac:dyDescent="0.4">
      <c r="A61" s="82" t="s">
        <v>24</v>
      </c>
      <c r="B61" s="81"/>
      <c r="C61" s="80"/>
      <c r="D61" s="80"/>
      <c r="E61" s="80"/>
      <c r="F61" s="80"/>
      <c r="G61" s="80"/>
      <c r="H61" s="80"/>
      <c r="I61" s="80"/>
      <c r="J61" s="80"/>
      <c r="K61" s="80"/>
      <c r="L61" s="80"/>
      <c r="M61" s="80"/>
      <c r="N61" s="80"/>
      <c r="O61" s="81"/>
      <c r="P61" s="81"/>
      <c r="Q61" s="80"/>
      <c r="R61" s="80"/>
      <c r="S61" s="80"/>
      <c r="T61" s="80"/>
      <c r="U61" s="80"/>
      <c r="V61" s="80"/>
      <c r="W61" s="80"/>
      <c r="X61" s="80"/>
      <c r="Y61" s="80"/>
      <c r="Z61" s="80"/>
      <c r="AA61" s="80"/>
      <c r="AB61" s="80"/>
      <c r="AC61" s="80"/>
      <c r="AD61" s="80"/>
      <c r="AE61" s="80"/>
      <c r="AF61" s="80"/>
      <c r="AG61" s="80"/>
      <c r="AH61" s="80"/>
      <c r="AI61" s="80"/>
      <c r="AJ61" s="80"/>
      <c r="AK61" s="80"/>
      <c r="AL61" s="80"/>
    </row>
    <row r="62" spans="1:90" x14ac:dyDescent="0.4">
      <c r="A62" s="56" t="s">
        <v>28</v>
      </c>
      <c r="B62" s="80">
        <f ca="1">MAX(OFFSET($A$1,ROW($A$18)-1,E$53-1,31,12))</f>
        <v>0</v>
      </c>
      <c r="C62" s="80"/>
      <c r="D62" s="80"/>
      <c r="E62" s="80">
        <f ca="1">MAX(OFFSET($A$1,ROW($A$18)-1,E$53-1,31,1))</f>
        <v>0</v>
      </c>
      <c r="F62" s="80"/>
      <c r="G62" s="80"/>
      <c r="H62" s="80">
        <f ca="1">MAX(OFFSET($A$1,ROW($A$18)-1,H$53-1,31,1))</f>
        <v>0</v>
      </c>
      <c r="I62" s="80"/>
      <c r="J62" s="80"/>
      <c r="K62" s="80">
        <f ca="1">MAX(OFFSET($A$1,ROW($A$18)-1,K$53-1,31,1))</f>
        <v>0</v>
      </c>
      <c r="L62" s="80"/>
      <c r="M62" s="80"/>
      <c r="N62" s="80">
        <f ca="1">MAX(OFFSET($A$1,ROW($A$18)-1,N$53-1,31,1))</f>
        <v>0</v>
      </c>
      <c r="O62" s="81"/>
      <c r="P62" s="81"/>
      <c r="Q62" s="80">
        <f ca="1">MAX(OFFSET($A$1,ROW($A$18)-1,Q$53-1,31,1))</f>
        <v>0</v>
      </c>
      <c r="R62" s="80"/>
      <c r="S62" s="80"/>
      <c r="T62" s="80">
        <f ca="1">MAX(OFFSET($A$1,ROW($A$18)-1,T$53-1,31,1))</f>
        <v>0</v>
      </c>
      <c r="U62" s="80"/>
      <c r="V62" s="80"/>
      <c r="W62" s="80">
        <f ca="1">MAX(OFFSET($A$1,ROW($A$18)-1,W$53-1,31,1))</f>
        <v>0</v>
      </c>
      <c r="X62" s="80"/>
      <c r="Y62" s="80"/>
      <c r="Z62" s="80">
        <f ca="1">MAX(OFFSET($A$1,ROW($A$18)-1,Z$53-1,31,1))</f>
        <v>0</v>
      </c>
      <c r="AA62" s="80"/>
      <c r="AB62" s="80"/>
      <c r="AC62" s="80">
        <f ca="1">MAX(OFFSET($A$1,ROW($A$18)-1,AC$53-1,31,1))</f>
        <v>0</v>
      </c>
      <c r="AD62" s="80"/>
      <c r="AE62" s="80"/>
      <c r="AF62" s="80">
        <f ca="1">MAX(OFFSET($A$1,ROW($A$18)-1,AF$53-1,31,1))</f>
        <v>0</v>
      </c>
      <c r="AG62" s="80"/>
      <c r="AH62" s="80"/>
      <c r="AI62" s="80">
        <f ca="1">MAX(OFFSET($A$1,ROW($A$18)-1,AI$53-1,31,1))</f>
        <v>0</v>
      </c>
      <c r="AJ62" s="80"/>
      <c r="AK62" s="80"/>
      <c r="AL62" s="80">
        <f ca="1">MAX(OFFSET($A$1,ROW($A$18)-1,AL$53-1,31,1))</f>
        <v>0</v>
      </c>
    </row>
    <row r="63" spans="1:90" x14ac:dyDescent="0.4">
      <c r="A63" s="56" t="s">
        <v>26</v>
      </c>
      <c r="B63" s="80" t="e">
        <f ca="1">AVERAGE(OFFSET($A$1,ROW($A$18)-1,E$53-1,31,12))</f>
        <v>#DIV/0!</v>
      </c>
      <c r="C63" s="80"/>
      <c r="D63" s="80"/>
      <c r="E63" s="80" t="str">
        <f ca="1">IFERROR(AVERAGE(OFFSET($A$1,ROW($A$18)-1,E$53-1,31,1)),"")</f>
        <v/>
      </c>
      <c r="F63" s="80"/>
      <c r="G63" s="80"/>
      <c r="H63" s="80" t="str">
        <f ca="1">IFERROR(AVERAGE(OFFSET($A$1,ROW($A$18)-1,H$53-1,31,1)),"")</f>
        <v/>
      </c>
      <c r="I63" s="80"/>
      <c r="J63" s="80"/>
      <c r="K63" s="80" t="str">
        <f ca="1">IFERROR(AVERAGE(OFFSET($A$1,ROW($A$18)-1,K$53-1,31,1)),"")</f>
        <v/>
      </c>
      <c r="L63" s="80"/>
      <c r="M63" s="80"/>
      <c r="N63" s="80" t="str">
        <f ca="1">IFERROR(AVERAGE(OFFSET($A$1,ROW($A$18)-1,N$53-1,31,1)),"")</f>
        <v/>
      </c>
      <c r="O63" s="81"/>
      <c r="P63" s="81"/>
      <c r="Q63" s="80" t="str">
        <f ca="1">IFERROR(AVERAGE(OFFSET($A$1,ROW($A$18)-1,Q$53-1,31,1)),"")</f>
        <v/>
      </c>
      <c r="R63" s="80"/>
      <c r="S63" s="80"/>
      <c r="T63" s="80" t="str">
        <f ca="1">IFERROR(AVERAGE(OFFSET($A$1,ROW($A$18)-1,T$53-1,31,1)),"")</f>
        <v/>
      </c>
      <c r="U63" s="80"/>
      <c r="V63" s="80"/>
      <c r="W63" s="80" t="str">
        <f ca="1">IFERROR(AVERAGE(OFFSET($A$1,ROW($A$18)-1,W$53-1,31,1)),"")</f>
        <v/>
      </c>
      <c r="X63" s="80"/>
      <c r="Y63" s="80"/>
      <c r="Z63" s="80" t="str">
        <f ca="1">IFERROR(AVERAGE(OFFSET($A$1,ROW($A$18)-1,Z$53-1,31,1)),"")</f>
        <v/>
      </c>
      <c r="AA63" s="80"/>
      <c r="AB63" s="80"/>
      <c r="AC63" s="80" t="str">
        <f ca="1">IFERROR(AVERAGE(OFFSET($A$1,ROW($A$18)-1,AC$53-1,31,1)),"")</f>
        <v/>
      </c>
      <c r="AD63" s="80"/>
      <c r="AE63" s="80"/>
      <c r="AF63" s="80" t="str">
        <f ca="1">IFERROR(AVERAGE(OFFSET($A$1,ROW($A$18)-1,AF$53-1,31,1)),"")</f>
        <v/>
      </c>
      <c r="AG63" s="80"/>
      <c r="AH63" s="80"/>
      <c r="AI63" s="80" t="str">
        <f ca="1">IFERROR(AVERAGE(OFFSET($A$1,ROW($A$18)-1,AI$53-1,31,1)),"")</f>
        <v/>
      </c>
      <c r="AJ63" s="80"/>
      <c r="AK63" s="80"/>
      <c r="AL63" s="80" t="str">
        <f ca="1">IFERROR(AVERAGE(OFFSET($A$1,ROW($A$18)-1,AL$53-1,31,1)),"")</f>
        <v/>
      </c>
    </row>
    <row r="64" spans="1:90" x14ac:dyDescent="0.4">
      <c r="A64" s="56" t="s">
        <v>27</v>
      </c>
      <c r="B64" s="80" t="e">
        <f ca="1">MEDIAN(OFFSET($A$1,ROW($A$18)-1,E$53-1,31,12))</f>
        <v>#NUM!</v>
      </c>
      <c r="C64" s="80"/>
      <c r="D64" s="80"/>
      <c r="E64" s="80" t="str">
        <f ca="1">IFERROR(MEDIAN(OFFSET($A$1,ROW($A$18)-1,E$53-1,31,1)),"")</f>
        <v/>
      </c>
      <c r="F64" s="80"/>
      <c r="G64" s="80"/>
      <c r="H64" s="80" t="str">
        <f ca="1">IFERROR(MEDIAN(OFFSET($A$1,ROW($A$18)-1,H$53-1,31,1)),"")</f>
        <v/>
      </c>
      <c r="I64" s="80"/>
      <c r="J64" s="80"/>
      <c r="K64" s="80" t="str">
        <f ca="1">IFERROR(MEDIAN(OFFSET($A$1,ROW($A$18)-1,K$53-1,31,1)),"")</f>
        <v/>
      </c>
      <c r="L64" s="80"/>
      <c r="M64" s="80"/>
      <c r="N64" s="80" t="str">
        <f ca="1">IFERROR(MEDIAN(OFFSET($A$1,ROW($A$18)-1,N$53-1,31,1)),"")</f>
        <v/>
      </c>
      <c r="O64" s="81"/>
      <c r="P64" s="81"/>
      <c r="Q64" s="80" t="str">
        <f ca="1">IFERROR(MEDIAN(OFFSET($A$1,ROW($A$18)-1,Q$53-1,31,1)),"")</f>
        <v/>
      </c>
      <c r="R64" s="80"/>
      <c r="S64" s="80"/>
      <c r="T64" s="80" t="str">
        <f ca="1">IFERROR(MEDIAN(OFFSET($A$1,ROW($A$18)-1,T$53-1,31,1)),"")</f>
        <v/>
      </c>
      <c r="U64" s="80"/>
      <c r="V64" s="80"/>
      <c r="W64" s="80" t="str">
        <f ca="1">IFERROR(MEDIAN(OFFSET($A$1,ROW($A$18)-1,W$53-1,31,1)),"")</f>
        <v/>
      </c>
      <c r="X64" s="80"/>
      <c r="Y64" s="80"/>
      <c r="Z64" s="80" t="str">
        <f ca="1">IFERROR(MEDIAN(OFFSET($A$1,ROW($A$18)-1,Z$53-1,31,1)),"")</f>
        <v/>
      </c>
      <c r="AA64" s="80"/>
      <c r="AB64" s="80"/>
      <c r="AC64" s="80" t="str">
        <f ca="1">IFERROR(MEDIAN(OFFSET($A$1,ROW($A$18)-1,AC$53-1,31,1)),"")</f>
        <v/>
      </c>
      <c r="AD64" s="80"/>
      <c r="AE64" s="80"/>
      <c r="AF64" s="80" t="str">
        <f ca="1">IFERROR(MEDIAN(OFFSET($A$1,ROW($A$18)-1,AF$53-1,31,1)),"")</f>
        <v/>
      </c>
      <c r="AG64" s="80"/>
      <c r="AH64" s="80"/>
      <c r="AI64" s="80" t="str">
        <f ca="1">IFERROR(MEDIAN(OFFSET($A$1,ROW($A$18)-1,AI$53-1,31,1)),"")</f>
        <v/>
      </c>
      <c r="AJ64" s="80"/>
      <c r="AK64" s="80"/>
      <c r="AL64" s="80" t="str">
        <f ca="1">IFERROR(MEDIAN(OFFSET($A$1,ROW($A$18)-1,AL$53-1,31,1)),"")</f>
        <v/>
      </c>
    </row>
    <row r="65" spans="1:38" x14ac:dyDescent="0.4">
      <c r="A65" s="56" t="s">
        <v>25</v>
      </c>
      <c r="B65" s="80">
        <f ca="1">MIN(OFFSET($A$1,ROW($A$18)-1,E$53-1,31,12))</f>
        <v>0</v>
      </c>
      <c r="C65" s="80"/>
      <c r="D65" s="80"/>
      <c r="E65" s="80">
        <f ca="1">MIN(OFFSET($A$1,ROW($A$18)-1,E$53-1,31,1))</f>
        <v>0</v>
      </c>
      <c r="F65" s="80"/>
      <c r="G65" s="80"/>
      <c r="H65" s="80">
        <f ca="1">MIN(OFFSET($A$1,ROW($A$18)-1,H$53-1,31,1))</f>
        <v>0</v>
      </c>
      <c r="I65" s="80"/>
      <c r="J65" s="80"/>
      <c r="K65" s="80">
        <f ca="1">MIN(OFFSET($A$1,ROW($A$18)-1,K$53-1,31,1))</f>
        <v>0</v>
      </c>
      <c r="L65" s="80"/>
      <c r="M65" s="80"/>
      <c r="N65" s="80">
        <f ca="1">MIN(OFFSET($A$1,ROW($A$18)-1,N$53-1,31,1))</f>
        <v>0</v>
      </c>
      <c r="O65" s="81"/>
      <c r="P65" s="81"/>
      <c r="Q65" s="80">
        <f ca="1">MIN(OFFSET($A$1,ROW($A$18)-1,Q$53-1,31,1))</f>
        <v>0</v>
      </c>
      <c r="R65" s="80"/>
      <c r="S65" s="80"/>
      <c r="T65" s="80">
        <f ca="1">MIN(OFFSET($A$1,ROW($A$18)-1,T$53-1,31,1))</f>
        <v>0</v>
      </c>
      <c r="U65" s="80"/>
      <c r="V65" s="80"/>
      <c r="W65" s="80">
        <f ca="1">MIN(OFFSET($A$1,ROW($A$18)-1,W$53-1,31,1))</f>
        <v>0</v>
      </c>
      <c r="X65" s="80"/>
      <c r="Y65" s="80"/>
      <c r="Z65" s="80">
        <f ca="1">MIN(OFFSET($A$1,ROW($A$18)-1,Z$53-1,31,1))</f>
        <v>0</v>
      </c>
      <c r="AA65" s="80"/>
      <c r="AB65" s="80"/>
      <c r="AC65" s="80">
        <f ca="1">MIN(OFFSET($A$1,ROW($A$18)-1,AC$53-1,31,1))</f>
        <v>0</v>
      </c>
      <c r="AD65" s="80"/>
      <c r="AE65" s="80"/>
      <c r="AF65" s="80">
        <f ca="1">MIN(OFFSET($A$1,ROW($A$18)-1,AF$53-1,31,1))</f>
        <v>0</v>
      </c>
      <c r="AG65" s="80"/>
      <c r="AH65" s="80"/>
      <c r="AI65" s="80">
        <f ca="1">MIN(OFFSET($A$1,ROW($A$18)-1,AI$53-1,31,1))</f>
        <v>0</v>
      </c>
      <c r="AJ65" s="80"/>
      <c r="AK65" s="80"/>
      <c r="AL65" s="80">
        <f ca="1">MIN(OFFSET($A$1,ROW($A$18)-1,AL$53-1,31,1))</f>
        <v>0</v>
      </c>
    </row>
    <row r="68" spans="1:38" ht="19.5" thickBot="1" x14ac:dyDescent="0.45">
      <c r="A68" s="73" t="s">
        <v>36</v>
      </c>
      <c r="B68" s="74">
        <f ca="1">B1</f>
        <v>2022</v>
      </c>
      <c r="C68" s="75"/>
      <c r="D68" s="76"/>
      <c r="E68" s="77">
        <v>1</v>
      </c>
      <c r="F68" s="78"/>
      <c r="G68" s="79"/>
      <c r="H68" s="77">
        <v>2</v>
      </c>
      <c r="I68" s="78"/>
      <c r="J68" s="79"/>
      <c r="K68" s="77">
        <v>3</v>
      </c>
      <c r="L68" s="78"/>
      <c r="M68" s="79"/>
      <c r="N68" s="77">
        <v>4</v>
      </c>
      <c r="O68" s="78"/>
      <c r="P68" s="79"/>
      <c r="Q68" s="77">
        <v>5</v>
      </c>
      <c r="R68" s="79"/>
      <c r="S68" s="79"/>
      <c r="T68" s="77">
        <v>6</v>
      </c>
      <c r="U68" s="79"/>
      <c r="V68" s="79"/>
      <c r="W68" s="77">
        <v>7</v>
      </c>
      <c r="X68" s="78"/>
      <c r="Y68" s="79"/>
      <c r="Z68" s="77">
        <v>8</v>
      </c>
      <c r="AA68" s="78"/>
      <c r="AB68" s="79"/>
      <c r="AC68" s="77">
        <v>9</v>
      </c>
      <c r="AD68" s="78"/>
      <c r="AE68" s="79"/>
      <c r="AF68" s="77">
        <v>10</v>
      </c>
      <c r="AG68" s="78"/>
      <c r="AH68" s="79"/>
      <c r="AI68" s="77">
        <v>11</v>
      </c>
      <c r="AJ68" s="78"/>
      <c r="AK68" s="79"/>
      <c r="AL68" s="79">
        <v>12</v>
      </c>
    </row>
    <row r="69" spans="1:38" ht="19.5" thickTop="1" x14ac:dyDescent="0.4">
      <c r="A69" s="82" t="s">
        <v>1</v>
      </c>
    </row>
    <row r="70" spans="1:38" x14ac:dyDescent="0.4">
      <c r="A70" s="56" t="s">
        <v>8</v>
      </c>
      <c r="B70" s="89">
        <f ca="1">SUM(E70,H70,K70,N70,Q70,T70,W70,Z70,AC70,AF70,AI70,AL70)</f>
        <v>2400000</v>
      </c>
      <c r="E70" s="81">
        <f ca="1">SUMIFS(_SBI[受渡金額/決済損益],_SBI[決済日],"&gt;="&amp;DATE(デイトレ集計2022!$B$1,デイトレ集計2022!E$1,1),_SBI[決済日],"&lt;"&amp;DATE(デイトレ集計2022!$B$1,デイトレ集計2022!E$1+1,1),_SBI[受渡金額/決済損益],"&gt;0")</f>
        <v>2400000</v>
      </c>
      <c r="F70" s="89"/>
      <c r="G70" s="89"/>
      <c r="H70" s="81">
        <f ca="1">SUMIFS(_SBI[受渡金額/決済損益],_SBI[決済日],"&gt;="&amp;DATE(デイトレ集計2022!$B$1,デイトレ集計2022!H$1,1),_SBI[決済日],"&lt;"&amp;DATE(デイトレ集計2022!$B$1,デイトレ集計2022!H$1+1,1),_SBI[受渡金額/決済損益],"&gt;0")</f>
        <v>0</v>
      </c>
      <c r="I70" s="89"/>
      <c r="J70" s="89"/>
      <c r="K70" s="81">
        <f ca="1">SUMIFS(_SBI[受渡金額/決済損益],_SBI[決済日],"&gt;="&amp;DATE(デイトレ集計2022!$B$1,デイトレ集計2022!K$1,1),_SBI[決済日],"&lt;"&amp;DATE(デイトレ集計2022!$B$1,デイトレ集計2022!K$1+1,1),_SBI[受渡金額/決済損益],"&gt;0")</f>
        <v>0</v>
      </c>
      <c r="L70" s="89"/>
      <c r="M70" s="89"/>
      <c r="N70" s="81">
        <f ca="1">SUMIFS(_SBI[受渡金額/決済損益],_SBI[決済日],"&gt;="&amp;DATE(デイトレ集計2022!$B$1,デイトレ集計2022!N$1,1),_SBI[決済日],"&lt;"&amp;DATE(デイトレ集計2022!$B$1,デイトレ集計2022!N$1+1,1),_SBI[受渡金額/決済損益],"&gt;0")</f>
        <v>0</v>
      </c>
      <c r="O70" s="89"/>
      <c r="P70" s="89"/>
      <c r="Q70" s="81">
        <f ca="1">SUMIFS(_SBI[受渡金額/決済損益],_SBI[決済日],"&gt;="&amp;DATE(デイトレ集計2022!$B$1,デイトレ集計2022!Q$1,1),_SBI[決済日],"&lt;"&amp;DATE(デイトレ集計2022!$B$1,デイトレ集計2022!Q$1+1,1),_SBI[受渡金額/決済損益],"&gt;0")</f>
        <v>0</v>
      </c>
      <c r="R70" s="89"/>
      <c r="S70" s="89"/>
      <c r="T70" s="81">
        <f ca="1">SUMIFS(_SBI[受渡金額/決済損益],_SBI[決済日],"&gt;="&amp;DATE(デイトレ集計2022!$B$1,デイトレ集計2022!T$1,1),_SBI[決済日],"&lt;"&amp;DATE(デイトレ集計2022!$B$1,デイトレ集計2022!T$1+1,1),_SBI[受渡金額/決済損益],"&gt;0")</f>
        <v>0</v>
      </c>
      <c r="U70" s="89"/>
      <c r="V70" s="89"/>
      <c r="W70" s="81">
        <f ca="1">SUMIFS(_SBI[受渡金額/決済損益],_SBI[決済日],"&gt;="&amp;DATE(デイトレ集計2022!$B$1,デイトレ集計2022!W$1,1),_SBI[決済日],"&lt;"&amp;DATE(デイトレ集計2022!$B$1,デイトレ集計2022!W$1+1,1),_SBI[受渡金額/決済損益],"&gt;0")</f>
        <v>0</v>
      </c>
      <c r="X70" s="89"/>
      <c r="Y70" s="89"/>
      <c r="Z70" s="81">
        <f ca="1">SUMIFS(_SBI[受渡金額/決済損益],_SBI[決済日],"&gt;="&amp;DATE(デイトレ集計2022!$B$1,デイトレ集計2022!Z$1,1),_SBI[決済日],"&lt;"&amp;DATE(デイトレ集計2022!$B$1,デイトレ集計2022!Z$1+1,1),_SBI[受渡金額/決済損益],"&gt;0")</f>
        <v>0</v>
      </c>
      <c r="AA70" s="89"/>
      <c r="AB70" s="89"/>
      <c r="AC70" s="81">
        <f ca="1">SUMIFS(_SBI[受渡金額/決済損益],_SBI[決済日],"&gt;="&amp;DATE(デイトレ集計2022!$B$1,デイトレ集計2022!AC$1,1),_SBI[決済日],"&lt;"&amp;DATE(デイトレ集計2022!$B$1,デイトレ集計2022!AC$1+1,1),_SBI[受渡金額/決済損益],"&gt;0")</f>
        <v>0</v>
      </c>
      <c r="AD70" s="89"/>
      <c r="AE70" s="89"/>
      <c r="AF70" s="81">
        <f ca="1">SUMIFS(_SBI[受渡金額/決済損益],_SBI[決済日],"&gt;="&amp;DATE(デイトレ集計2022!$B$1,デイトレ集計2022!AF$1,1),_SBI[決済日],"&lt;"&amp;DATE(デイトレ集計2022!$B$1,デイトレ集計2022!AF$1+1,1),_SBI[受渡金額/決済損益],"&gt;0")</f>
        <v>0</v>
      </c>
      <c r="AG70" s="89"/>
      <c r="AH70" s="89"/>
      <c r="AI70" s="81">
        <f ca="1">SUMIFS(_SBI[受渡金額/決済損益],_SBI[決済日],"&gt;="&amp;DATE(デイトレ集計2022!$B$1,デイトレ集計2022!AI$1,1),_SBI[決済日],"&lt;"&amp;DATE(デイトレ集計2022!$B$1,デイトレ集計2022!AI$1+1,1),_SBI[受渡金額/決済損益],"&gt;0")</f>
        <v>0</v>
      </c>
      <c r="AJ70" s="89"/>
      <c r="AK70" s="89"/>
      <c r="AL70" s="81">
        <f ca="1">SUMIFS(_SBI[受渡金額/決済損益],_SBI[決済日],"&gt;="&amp;DATE(デイトレ集計2022!$B$1,デイトレ集計2022!AL$1,1),_SBI[決済日],"&lt;"&amp;DATE(デイトレ集計2022!$B$1,デイトレ集計2022!AL$1+1,1),_SBI[受渡金額/決済損益],"&gt;0")</f>
        <v>0</v>
      </c>
    </row>
    <row r="71" spans="1:38" x14ac:dyDescent="0.4">
      <c r="A71" s="56" t="s">
        <v>37</v>
      </c>
      <c r="B71" s="83">
        <f ca="1">SUM(E71,H71,K71,N71,Q71,T71,W71,Z71,AC71,AF71,AI71,AL71)</f>
        <v>10000</v>
      </c>
      <c r="E71" s="83">
        <f ca="1">SUMIFS(_SBI[決済数量],_SBI[決済日],"&gt;="&amp;DATE(デイトレ集計2022!$B$1,デイトレ集計2022!E$1,1),_SBI[決済日],"&lt;"&amp;DATE(デイトレ集計2022!$B$1,デイトレ集計2022!E$1+1,1),_SBI[受渡金額/決済損益],"&gt;0")</f>
        <v>10000</v>
      </c>
      <c r="H71" s="83">
        <f ca="1">SUMIFS(_SBI[決済数量],_SBI[決済日],"&gt;="&amp;DATE(デイトレ集計2022!$B$1,デイトレ集計2022!H$1,1),_SBI[決済日],"&lt;"&amp;DATE(デイトレ集計2022!$B$1,デイトレ集計2022!H$1+1,1),_SBI[受渡金額/決済損益],"&gt;0")</f>
        <v>0</v>
      </c>
      <c r="K71" s="83">
        <f ca="1">SUMIFS(_SBI[決済数量],_SBI[決済日],"&gt;="&amp;DATE(デイトレ集計2022!$B$1,デイトレ集計2022!K$1,1),_SBI[決済日],"&lt;"&amp;DATE(デイトレ集計2022!$B$1,デイトレ集計2022!K$1+1,1),_SBI[受渡金額/決済損益],"&gt;0")</f>
        <v>0</v>
      </c>
      <c r="N71" s="83">
        <f ca="1">SUMIFS(_SBI[決済数量],_SBI[決済日],"&gt;="&amp;DATE(デイトレ集計2022!$B$1,デイトレ集計2022!N$1,1),_SBI[決済日],"&lt;"&amp;DATE(デイトレ集計2022!$B$1,デイトレ集計2022!N$1+1,1),_SBI[受渡金額/決済損益],"&gt;0")</f>
        <v>0</v>
      </c>
      <c r="Q71" s="83">
        <f ca="1">SUMIFS(_SBI[決済数量],_SBI[決済日],"&gt;="&amp;DATE(デイトレ集計2022!$B$1,デイトレ集計2022!Q$1,1),_SBI[決済日],"&lt;"&amp;DATE(デイトレ集計2022!$B$1,デイトレ集計2022!Q$1+1,1),_SBI[受渡金額/決済損益],"&gt;0")</f>
        <v>0</v>
      </c>
      <c r="T71" s="83">
        <f ca="1">SUMIFS(_SBI[決済数量],_SBI[決済日],"&gt;="&amp;DATE(デイトレ集計2022!$B$1,デイトレ集計2022!T$1,1),_SBI[決済日],"&lt;"&amp;DATE(デイトレ集計2022!$B$1,デイトレ集計2022!T$1+1,1),_SBI[受渡金額/決済損益],"&gt;0")</f>
        <v>0</v>
      </c>
      <c r="W71" s="83">
        <f ca="1">SUMIFS(_SBI[決済数量],_SBI[決済日],"&gt;="&amp;DATE(デイトレ集計2022!$B$1,デイトレ集計2022!W$1,1),_SBI[決済日],"&lt;"&amp;DATE(デイトレ集計2022!$B$1,デイトレ集計2022!W$1+1,1),_SBI[受渡金額/決済損益],"&gt;0")</f>
        <v>0</v>
      </c>
      <c r="Z71" s="83">
        <f ca="1">SUMIFS(_SBI[決済数量],_SBI[決済日],"&gt;="&amp;DATE(デイトレ集計2022!$B$1,デイトレ集計2022!Z$1,1),_SBI[決済日],"&lt;"&amp;DATE(デイトレ集計2022!$B$1,デイトレ集計2022!Z$1+1,1),_SBI[受渡金額/決済損益],"&gt;0")</f>
        <v>0</v>
      </c>
      <c r="AC71" s="83">
        <f ca="1">SUMIFS(_SBI[決済数量],_SBI[決済日],"&gt;="&amp;DATE(デイトレ集計2022!$B$1,デイトレ集計2022!AC$1,1),_SBI[決済日],"&lt;"&amp;DATE(デイトレ集計2022!$B$1,デイトレ集計2022!AC$1+1,1),_SBI[受渡金額/決済損益],"&gt;0")</f>
        <v>0</v>
      </c>
      <c r="AF71" s="83">
        <f ca="1">SUMIFS(_SBI[決済数量],_SBI[決済日],"&gt;="&amp;DATE(デイトレ集計2022!$B$1,デイトレ集計2022!AF$1,1),_SBI[決済日],"&lt;"&amp;DATE(デイトレ集計2022!$B$1,デイトレ集計2022!AF$1+1,1),_SBI[受渡金額/決済損益],"&gt;0")</f>
        <v>0</v>
      </c>
      <c r="AI71" s="83">
        <f ca="1">SUMIFS(_SBI[決済数量],_SBI[決済日],"&gt;="&amp;DATE(デイトレ集計2022!$B$1,デイトレ集計2022!AI$1,1),_SBI[決済日],"&lt;"&amp;DATE(デイトレ集計2022!$B$1,デイトレ集計2022!AI$1+1,1),_SBI[受渡金額/決済損益],"&gt;0")</f>
        <v>0</v>
      </c>
      <c r="AL71" s="83">
        <f ca="1">SUMIFS(_SBI[決済数量],_SBI[決済日],"&gt;="&amp;DATE(デイトレ集計2022!$B$1,デイトレ集計2022!AL$1,1),_SBI[決済日],"&lt;"&amp;DATE(デイトレ集計2022!$B$1,デイトレ集計2022!AL$1+1,1),_SBI[受渡金額/決済損益],"&gt;0")</f>
        <v>0</v>
      </c>
    </row>
    <row r="72" spans="1:38" x14ac:dyDescent="0.4">
      <c r="A72" s="56" t="s">
        <v>9</v>
      </c>
      <c r="B72" s="89">
        <f ca="1">SUM(E72,H72,K72,N72,Q72,T72,W72,Z72,AC72,AF72,AI72,AL72)</f>
        <v>0</v>
      </c>
      <c r="E72" s="81">
        <f ca="1">SUMIFS(_SBI[受渡金額/決済損益],_SBI[決済日],"&gt;="&amp;DATE(デイトレ集計2022!$B$1,デイトレ集計2022!E$1,1),_SBI[決済日],"&lt;"&amp;DATE(デイトレ集計2022!$B$1,デイトレ集計2022!E$1+1,1),_SBI[受渡金額/決済損益],"&lt;=0")</f>
        <v>0</v>
      </c>
      <c r="F72" s="89"/>
      <c r="G72" s="89"/>
      <c r="H72" s="81">
        <f ca="1">SUMIFS(_SBI[受渡金額/決済損益],_SBI[決済日],"&gt;="&amp;DATE(デイトレ集計2022!$B$1,デイトレ集計2022!H$1,1),_SBI[決済日],"&lt;"&amp;DATE(デイトレ集計2022!$B$1,デイトレ集計2022!H$1+1,1),_SBI[受渡金額/決済損益],"&lt;=0")</f>
        <v>0</v>
      </c>
      <c r="I72" s="89"/>
      <c r="J72" s="89"/>
      <c r="K72" s="81">
        <f ca="1">SUMIFS(_SBI[受渡金額/決済損益],_SBI[決済日],"&gt;="&amp;DATE(デイトレ集計2022!$B$1,デイトレ集計2022!K$1,1),_SBI[決済日],"&lt;"&amp;DATE(デイトレ集計2022!$B$1,デイトレ集計2022!K$1+1,1),_SBI[受渡金額/決済損益],"&lt;=0")</f>
        <v>0</v>
      </c>
      <c r="L72" s="89"/>
      <c r="M72" s="89"/>
      <c r="N72" s="81">
        <f ca="1">SUMIFS(_SBI[受渡金額/決済損益],_SBI[決済日],"&gt;="&amp;DATE(デイトレ集計2022!$B$1,デイトレ集計2022!N$1,1),_SBI[決済日],"&lt;"&amp;DATE(デイトレ集計2022!$B$1,デイトレ集計2022!N$1+1,1),_SBI[受渡金額/決済損益],"&lt;=0")</f>
        <v>0</v>
      </c>
      <c r="O72" s="89"/>
      <c r="P72" s="89"/>
      <c r="Q72" s="81">
        <f ca="1">SUMIFS(_SBI[受渡金額/決済損益],_SBI[決済日],"&gt;="&amp;DATE(デイトレ集計2022!$B$1,デイトレ集計2022!Q$1,1),_SBI[決済日],"&lt;"&amp;DATE(デイトレ集計2022!$B$1,デイトレ集計2022!Q$1+1,1),_SBI[受渡金額/決済損益],"&lt;=0")</f>
        <v>0</v>
      </c>
      <c r="R72" s="89"/>
      <c r="S72" s="89"/>
      <c r="T72" s="81">
        <f ca="1">SUMIFS(_SBI[受渡金額/決済損益],_SBI[決済日],"&gt;="&amp;DATE(デイトレ集計2022!$B$1,デイトレ集計2022!T$1,1),_SBI[決済日],"&lt;"&amp;DATE(デイトレ集計2022!$B$1,デイトレ集計2022!T$1+1,1),_SBI[受渡金額/決済損益],"&lt;=0")</f>
        <v>0</v>
      </c>
      <c r="U72" s="89"/>
      <c r="V72" s="89"/>
      <c r="W72" s="81">
        <f ca="1">SUMIFS(_SBI[受渡金額/決済損益],_SBI[決済日],"&gt;="&amp;DATE(デイトレ集計2022!$B$1,デイトレ集計2022!W$1,1),_SBI[決済日],"&lt;"&amp;DATE(デイトレ集計2022!$B$1,デイトレ集計2022!W$1+1,1),_SBI[受渡金額/決済損益],"&lt;=0")</f>
        <v>0</v>
      </c>
      <c r="X72" s="89"/>
      <c r="Y72" s="89"/>
      <c r="Z72" s="81">
        <f ca="1">SUMIFS(_SBI[受渡金額/決済損益],_SBI[決済日],"&gt;="&amp;DATE(デイトレ集計2022!$B$1,デイトレ集計2022!Z$1,1),_SBI[決済日],"&lt;"&amp;DATE(デイトレ集計2022!$B$1,デイトレ集計2022!Z$1+1,1),_SBI[受渡金額/決済損益],"&lt;=0")</f>
        <v>0</v>
      </c>
      <c r="AA72" s="89"/>
      <c r="AB72" s="89"/>
      <c r="AC72" s="81">
        <f ca="1">SUMIFS(_SBI[受渡金額/決済損益],_SBI[決済日],"&gt;="&amp;DATE(デイトレ集計2022!$B$1,デイトレ集計2022!AC$1,1),_SBI[決済日],"&lt;"&amp;DATE(デイトレ集計2022!$B$1,デイトレ集計2022!AC$1+1,1),_SBI[受渡金額/決済損益],"&lt;=0")</f>
        <v>0</v>
      </c>
      <c r="AD72" s="89"/>
      <c r="AE72" s="89"/>
      <c r="AF72" s="81">
        <f ca="1">SUMIFS(_SBI[受渡金額/決済損益],_SBI[決済日],"&gt;="&amp;DATE(デイトレ集計2022!$B$1,デイトレ集計2022!AF$1,1),_SBI[決済日],"&lt;"&amp;DATE(デイトレ集計2022!$B$1,デイトレ集計2022!AF$1+1,1),_SBI[受渡金額/決済損益],"&lt;=0")</f>
        <v>0</v>
      </c>
      <c r="AG72" s="89"/>
      <c r="AH72" s="89"/>
      <c r="AI72" s="81">
        <f ca="1">SUMIFS(_SBI[受渡金額/決済損益],_SBI[決済日],"&gt;="&amp;DATE(デイトレ集計2022!$B$1,デイトレ集計2022!AI$1,1),_SBI[決済日],"&lt;"&amp;DATE(デイトレ集計2022!$B$1,デイトレ集計2022!AI$1+1,1),_SBI[受渡金額/決済損益],"&lt;=0")</f>
        <v>0</v>
      </c>
      <c r="AJ72" s="89"/>
      <c r="AK72" s="89"/>
      <c r="AL72" s="81">
        <f ca="1">SUMIFS(_SBI[受渡金額/決済損益],_SBI[決済日],"&gt;="&amp;DATE(デイトレ集計2022!$B$1,デイトレ集計2022!AL$1,1),_SBI[決済日],"&lt;"&amp;DATE(デイトレ集計2022!$B$1,デイトレ集計2022!AL$1+1,1),_SBI[受渡金額/決済損益],"&lt;=0")</f>
        <v>0</v>
      </c>
    </row>
    <row r="73" spans="1:38" x14ac:dyDescent="0.4">
      <c r="A73" s="56" t="s">
        <v>38</v>
      </c>
      <c r="B73" s="83">
        <f ca="1">SUM(E73,H73,K73,N73,Q73,T73,W73,Z73,AC73,AF73,AI73,AL73)</f>
        <v>0</v>
      </c>
      <c r="E73" s="83">
        <f ca="1">SUMIFS(_SBI[決済数量],_SBI[決済日],"&gt;="&amp;DATE(デイトレ集計2022!$B$1,デイトレ集計2022!E$1,1),_SBI[決済日],"&lt;"&amp;DATE(デイトレ集計2022!$B$1,デイトレ集計2022!E$1+1,1),_SBI[受渡金額/決済損益],"&lt;=0")</f>
        <v>0</v>
      </c>
      <c r="H73" s="83">
        <f ca="1">SUMIFS(_SBI[決済数量],_SBI[決済日],"&gt;="&amp;DATE(デイトレ集計2022!$B$1,デイトレ集計2022!H$1,1),_SBI[決済日],"&lt;"&amp;DATE(デイトレ集計2022!$B$1,デイトレ集計2022!H$1+1,1),_SBI[受渡金額/決済損益],"&lt;=0")</f>
        <v>0</v>
      </c>
      <c r="K73" s="83">
        <f ca="1">SUMIFS(_SBI[決済数量],_SBI[決済日],"&gt;="&amp;DATE(デイトレ集計2022!$B$1,デイトレ集計2022!K$1,1),_SBI[決済日],"&lt;"&amp;DATE(デイトレ集計2022!$B$1,デイトレ集計2022!K$1+1,1),_SBI[受渡金額/決済損益],"&lt;=0")</f>
        <v>0</v>
      </c>
      <c r="N73" s="83">
        <f ca="1">SUMIFS(_SBI[決済数量],_SBI[決済日],"&gt;="&amp;DATE(デイトレ集計2022!$B$1,デイトレ集計2022!N$1,1),_SBI[決済日],"&lt;"&amp;DATE(デイトレ集計2022!$B$1,デイトレ集計2022!N$1+1,1),_SBI[受渡金額/決済損益],"&lt;=0")</f>
        <v>0</v>
      </c>
      <c r="Q73" s="83">
        <f ca="1">SUMIFS(_SBI[決済数量],_SBI[決済日],"&gt;="&amp;DATE(デイトレ集計2022!$B$1,デイトレ集計2022!Q$1,1),_SBI[決済日],"&lt;"&amp;DATE(デイトレ集計2022!$B$1,デイトレ集計2022!Q$1+1,1),_SBI[受渡金額/決済損益],"&lt;=0")</f>
        <v>0</v>
      </c>
      <c r="T73" s="83">
        <f ca="1">SUMIFS(_SBI[決済数量],_SBI[決済日],"&gt;="&amp;DATE(デイトレ集計2022!$B$1,デイトレ集計2022!T$1,1),_SBI[決済日],"&lt;"&amp;DATE(デイトレ集計2022!$B$1,デイトレ集計2022!T$1+1,1),_SBI[受渡金額/決済損益],"&lt;=0")</f>
        <v>0</v>
      </c>
      <c r="W73" s="83">
        <f ca="1">SUMIFS(_SBI[決済数量],_SBI[決済日],"&gt;="&amp;DATE(デイトレ集計2022!$B$1,デイトレ集計2022!W$1,1),_SBI[決済日],"&lt;"&amp;DATE(デイトレ集計2022!$B$1,デイトレ集計2022!W$1+1,1),_SBI[受渡金額/決済損益],"&lt;=0")</f>
        <v>0</v>
      </c>
      <c r="Z73" s="83">
        <f ca="1">SUMIFS(_SBI[決済数量],_SBI[決済日],"&gt;="&amp;DATE(デイトレ集計2022!$B$1,デイトレ集計2022!Z$1,1),_SBI[決済日],"&lt;"&amp;DATE(デイトレ集計2022!$B$1,デイトレ集計2022!Z$1+1,1),_SBI[受渡金額/決済損益],"&lt;=0")</f>
        <v>0</v>
      </c>
      <c r="AC73" s="83">
        <f ca="1">SUMIFS(_SBI[決済数量],_SBI[決済日],"&gt;="&amp;DATE(デイトレ集計2022!$B$1,デイトレ集計2022!AC$1,1),_SBI[決済日],"&lt;"&amp;DATE(デイトレ集計2022!$B$1,デイトレ集計2022!AC$1+1,1),_SBI[受渡金額/決済損益],"&lt;=0")</f>
        <v>0</v>
      </c>
      <c r="AF73" s="83">
        <f ca="1">SUMIFS(_SBI[決済数量],_SBI[決済日],"&gt;="&amp;DATE(デイトレ集計2022!$B$1,デイトレ集計2022!AF$1,1),_SBI[決済日],"&lt;"&amp;DATE(デイトレ集計2022!$B$1,デイトレ集計2022!AF$1+1,1),_SBI[受渡金額/決済損益],"&lt;=0")</f>
        <v>0</v>
      </c>
      <c r="AI73" s="83">
        <f ca="1">SUMIFS(_SBI[決済数量],_SBI[決済日],"&gt;="&amp;DATE(デイトレ集計2022!$B$1,デイトレ集計2022!AI$1,1),_SBI[決済日],"&lt;"&amp;DATE(デイトレ集計2022!$B$1,デイトレ集計2022!AI$1+1,1),_SBI[受渡金額/決済損益],"&lt;=0")</f>
        <v>0</v>
      </c>
      <c r="AL73" s="83">
        <f ca="1">SUMIFS(_SBI[決済数量],_SBI[決済日],"&gt;="&amp;DATE(デイトレ集計2022!$B$1,デイトレ集計2022!AL$1,1),_SBI[決済日],"&lt;"&amp;DATE(デイトレ集計2022!$B$1,デイトレ集計2022!AL$1+1,1),_SBI[受渡金額/決済損益],"&lt;=0")</f>
        <v>0</v>
      </c>
    </row>
    <row r="74" spans="1:38" x14ac:dyDescent="0.4">
      <c r="A74" s="82" t="s">
        <v>4</v>
      </c>
    </row>
    <row r="75" spans="1:38" x14ac:dyDescent="0.4">
      <c r="A75" s="56" t="s">
        <v>5</v>
      </c>
      <c r="E75" s="83">
        <f ca="1">COUNTIFS(_SBI[決済日],"&gt;="&amp;DATE(デイトレ集計2022!$B$1,デイトレ集計2022!E$1,1),_SBI[決済日],"&lt;"&amp;DATE(デイトレ集計2022!$B$1,デイトレ集計2022!E$1+1,1),_SBI[受渡金額/決済損益],"&gt;0")</f>
        <v>1</v>
      </c>
      <c r="H75" s="83">
        <f ca="1">COUNTIFS(_SBI[決済日],"&gt;="&amp;DATE(デイトレ集計2022!$B$1,デイトレ集計2022!H$1,1),_SBI[決済日],"&lt;"&amp;DATE(デイトレ集計2022!$B$1,デイトレ集計2022!H$1+1,1),_SBI[受渡金額/決済損益],"&gt;0")</f>
        <v>0</v>
      </c>
      <c r="K75" s="83">
        <f ca="1">COUNTIFS(_SBI[決済日],"&gt;="&amp;DATE(デイトレ集計2022!$B$1,デイトレ集計2022!K$1,1),_SBI[決済日],"&lt;"&amp;DATE(デイトレ集計2022!$B$1,デイトレ集計2022!K$1+1,1),_SBI[受渡金額/決済損益],"&gt;0")</f>
        <v>0</v>
      </c>
      <c r="N75" s="83">
        <f ca="1">COUNTIFS(_SBI[決済日],"&gt;="&amp;DATE(デイトレ集計2022!$B$1,デイトレ集計2022!N$1,1),_SBI[決済日],"&lt;"&amp;DATE(デイトレ集計2022!$B$1,デイトレ集計2022!N$1+1,1),_SBI[受渡金額/決済損益],"&gt;0")</f>
        <v>0</v>
      </c>
      <c r="Q75" s="83">
        <f ca="1">COUNTIFS(_SBI[決済日],"&gt;="&amp;DATE(デイトレ集計2022!$B$1,デイトレ集計2022!Q$1,1),_SBI[決済日],"&lt;"&amp;DATE(デイトレ集計2022!$B$1,デイトレ集計2022!Q$1+1,1),_SBI[受渡金額/決済損益],"&gt;0")</f>
        <v>0</v>
      </c>
      <c r="T75" s="83">
        <f ca="1">COUNTIFS(_SBI[決済日],"&gt;="&amp;DATE(デイトレ集計2022!$B$1,デイトレ集計2022!T$1,1),_SBI[決済日],"&lt;"&amp;DATE(デイトレ集計2022!$B$1,デイトレ集計2022!T$1+1,1),_SBI[受渡金額/決済損益],"&gt;0")</f>
        <v>0</v>
      </c>
      <c r="W75" s="83">
        <f ca="1">COUNTIFS(_SBI[決済日],"&gt;="&amp;DATE(デイトレ集計2022!$B$1,デイトレ集計2022!W$1,1),_SBI[決済日],"&lt;"&amp;DATE(デイトレ集計2022!$B$1,デイトレ集計2022!W$1+1,1),_SBI[受渡金額/決済損益],"&gt;0")</f>
        <v>0</v>
      </c>
      <c r="Z75" s="83">
        <f ca="1">COUNTIFS(_SBI[決済日],"&gt;="&amp;DATE(デイトレ集計2022!$B$1,デイトレ集計2022!Z$1,1),_SBI[決済日],"&lt;"&amp;DATE(デイトレ集計2022!$B$1,デイトレ集計2022!Z$1+1,1),_SBI[受渡金額/決済損益],"&gt;0")</f>
        <v>0</v>
      </c>
      <c r="AC75" s="83">
        <f ca="1">COUNTIFS(_SBI[決済日],"&gt;="&amp;DATE(デイトレ集計2022!$B$1,デイトレ集計2022!AC$1,1),_SBI[決済日],"&lt;"&amp;DATE(デイトレ集計2022!$B$1,デイトレ集計2022!AC$1+1,1),_SBI[受渡金額/決済損益],"&gt;0")</f>
        <v>0</v>
      </c>
      <c r="AF75" s="83">
        <f ca="1">COUNTIFS(_SBI[決済日],"&gt;="&amp;DATE(デイトレ集計2022!$B$1,デイトレ集計2022!AF$1,1),_SBI[決済日],"&lt;"&amp;DATE(デイトレ集計2022!$B$1,デイトレ集計2022!AF$1+1,1),_SBI[受渡金額/決済損益],"&gt;0")</f>
        <v>0</v>
      </c>
      <c r="AI75" s="83">
        <f ca="1">COUNTIFS(_SBI[決済日],"&gt;="&amp;DATE(デイトレ集計2022!$B$1,デイトレ集計2022!AI$1,1),_SBI[決済日],"&lt;"&amp;DATE(デイトレ集計2022!$B$1,デイトレ集計2022!AI$1+1,1),_SBI[受渡金額/決済損益],"&gt;0")</f>
        <v>0</v>
      </c>
      <c r="AL75" s="83">
        <f ca="1">COUNTIFS(_SBI[決済日],"&gt;="&amp;DATE(デイトレ集計2022!$B$1,デイトレ集計2022!AL$1,1),_SBI[決済日],"&lt;"&amp;DATE(デイトレ集計2022!$B$1,デイトレ集計2022!AL$1+1,1),_SBI[受渡金額/決済損益],"&gt;0")</f>
        <v>0</v>
      </c>
    </row>
    <row r="76" spans="1:38" x14ac:dyDescent="0.4">
      <c r="A76" s="56" t="s">
        <v>6</v>
      </c>
      <c r="E76" s="83">
        <f ca="1">COUNTIFS(_SBI[決済日],"&gt;="&amp;DATE(デイトレ集計2022!$B$1,デイトレ集計2022!E$1,1),_SBI[決済日],"&lt;"&amp;DATE(デイトレ集計2022!$B$1,デイトレ集計2022!E$1+1,1),_SBI[受渡金額/決済損益],"&lt;=0")</f>
        <v>0</v>
      </c>
      <c r="H76" s="83">
        <f ca="1">COUNTIFS(_SBI[決済日],"&gt;="&amp;DATE(デイトレ集計2022!$B$1,デイトレ集計2022!H$1,1),_SBI[決済日],"&lt;"&amp;DATE(デイトレ集計2022!$B$1,デイトレ集計2022!H$1+1,1),_SBI[受渡金額/決済損益],"&lt;=0")</f>
        <v>0</v>
      </c>
      <c r="K76" s="83">
        <f ca="1">COUNTIFS(_SBI[決済日],"&gt;="&amp;DATE(デイトレ集計2022!$B$1,デイトレ集計2022!K$1,1),_SBI[決済日],"&lt;"&amp;DATE(デイトレ集計2022!$B$1,デイトレ集計2022!K$1+1,1),_SBI[受渡金額/決済損益],"&lt;=0")</f>
        <v>0</v>
      </c>
      <c r="N76" s="83">
        <f ca="1">COUNTIFS(_SBI[決済日],"&gt;="&amp;DATE(デイトレ集計2022!$B$1,デイトレ集計2022!N$1,1),_SBI[決済日],"&lt;"&amp;DATE(デイトレ集計2022!$B$1,デイトレ集計2022!N$1+1,1),_SBI[受渡金額/決済損益],"&lt;=0")</f>
        <v>0</v>
      </c>
      <c r="Q76" s="83">
        <f ca="1">COUNTIFS(_SBI[決済日],"&gt;="&amp;DATE(デイトレ集計2022!$B$1,デイトレ集計2022!Q$1,1),_SBI[決済日],"&lt;"&amp;DATE(デイトレ集計2022!$B$1,デイトレ集計2022!Q$1+1,1),_SBI[受渡金額/決済損益],"&lt;=0")</f>
        <v>0</v>
      </c>
      <c r="T76" s="83">
        <f ca="1">COUNTIFS(_SBI[決済日],"&gt;="&amp;DATE(デイトレ集計2022!$B$1,デイトレ集計2022!T$1,1),_SBI[決済日],"&lt;"&amp;DATE(デイトレ集計2022!$B$1,デイトレ集計2022!T$1+1,1),_SBI[受渡金額/決済損益],"&lt;=0")</f>
        <v>0</v>
      </c>
      <c r="W76" s="83">
        <f ca="1">COUNTIFS(_SBI[決済日],"&gt;="&amp;DATE(デイトレ集計2022!$B$1,デイトレ集計2022!W$1,1),_SBI[決済日],"&lt;"&amp;DATE(デイトレ集計2022!$B$1,デイトレ集計2022!W$1+1,1),_SBI[受渡金額/決済損益],"&lt;=0")</f>
        <v>0</v>
      </c>
      <c r="Z76" s="83">
        <f ca="1">COUNTIFS(_SBI[決済日],"&gt;="&amp;DATE(デイトレ集計2022!$B$1,デイトレ集計2022!Z$1,1),_SBI[決済日],"&lt;"&amp;DATE(デイトレ集計2022!$B$1,デイトレ集計2022!Z$1+1,1),_SBI[受渡金額/決済損益],"&lt;=0")</f>
        <v>0</v>
      </c>
      <c r="AC76" s="83">
        <f ca="1">COUNTIFS(_SBI[決済日],"&gt;="&amp;DATE(デイトレ集計2022!$B$1,デイトレ集計2022!AC$1,1),_SBI[決済日],"&lt;"&amp;DATE(デイトレ集計2022!$B$1,デイトレ集計2022!AC$1+1,1),_SBI[受渡金額/決済損益],"&lt;=0")</f>
        <v>0</v>
      </c>
      <c r="AF76" s="83">
        <f ca="1">COUNTIFS(_SBI[決済日],"&gt;="&amp;DATE(デイトレ集計2022!$B$1,デイトレ集計2022!AF$1,1),_SBI[決済日],"&lt;"&amp;DATE(デイトレ集計2022!$B$1,デイトレ集計2022!AF$1+1,1),_SBI[受渡金額/決済損益],"&lt;=0")</f>
        <v>0</v>
      </c>
      <c r="AI76" s="83">
        <f ca="1">COUNTIFS(_SBI[決済日],"&gt;="&amp;DATE(デイトレ集計2022!$B$1,デイトレ集計2022!AI$1,1),_SBI[決済日],"&lt;"&amp;DATE(デイトレ集計2022!$B$1,デイトレ集計2022!AI$1+1,1),_SBI[受渡金額/決済損益],"&lt;=0")</f>
        <v>0</v>
      </c>
      <c r="AL76" s="83">
        <f ca="1">COUNTIFS(_SBI[決済日],"&gt;="&amp;DATE(デイトレ集計2022!$B$1,デイトレ集計2022!AL$1,1),_SBI[決済日],"&lt;"&amp;DATE(デイトレ集計2022!$B$1,デイトレ集計2022!AL$1+1,1),_SBI[受渡金額/決済損益],"&lt;=0")</f>
        <v>0</v>
      </c>
    </row>
  </sheetData>
  <phoneticPr fontId="2"/>
  <conditionalFormatting sqref="C18:C48 F18:F48 I18:I48 L18:L48 O18:O48 R18:R48 U18:U48 X18:X48 AA18:AA48 AD18:AD48 AG18:AG48 AJ18:AJ48">
    <cfRule type="expression" dxfId="6" priority="4">
      <formula>INDIRECT("R"&amp;ROW()&amp;"C"&amp;E$50,FALSE)&lt;0</formula>
    </cfRule>
    <cfRule type="expression" dxfId="5" priority="5">
      <formula>INDIRECT("R"&amp;ROW()&amp;"C"&amp;E$50,FALSE)&gt;0</formula>
    </cfRule>
  </conditionalFormatting>
  <conditionalFormatting sqref="D18:D48 G18:G48 J18:J48 M18:M48 P18:P48 S18:S48 V18:V48 Y18:Y48 AB18:AB48 AE18:AE48 AH18:AH48 AK18:AK48">
    <cfRule type="expression" dxfId="4" priority="6">
      <formula>INDIRECT("R"&amp;ROW()&amp;"C"&amp;E$51,FALSE)&lt;0</formula>
    </cfRule>
    <cfRule type="expression" dxfId="3" priority="7">
      <formula>INDIRECT("R"&amp;ROW()&amp;"C"&amp;E$51,FALSE)&gt;0</formula>
    </cfRule>
  </conditionalFormatting>
  <conditionalFormatting sqref="E18:E48 H18:H48 K18:K48 N18:N48 Q18:Q48 T18:T48 W18:W48 Z18:Z48 AC18:AC48 AF18:AF48 AI18:AI48 AL18:AL48">
    <cfRule type="containsBlanks" dxfId="2" priority="1" stopIfTrue="1">
      <formula>LEN(TRIM(E18))=0</formula>
    </cfRule>
    <cfRule type="expression" dxfId="1" priority="2" stopIfTrue="1">
      <formula>E18&lt;0</formula>
    </cfRule>
    <cfRule type="expression" dxfId="0" priority="3" stopIfTrue="1">
      <formula>E18&gt;0</formula>
    </cfRule>
  </conditionalFormatting>
  <pageMargins left="0.7" right="0.7" top="0.75" bottom="0.75" header="0.3" footer="0.3"/>
  <pageSetup paperSize="9" orientation="portrait" horizontalDpi="4294967293"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5526F-FA3B-4C0D-AB05-AE8BDA31695F}">
  <dimension ref="A1:AC5"/>
  <sheetViews>
    <sheetView workbookViewId="0">
      <selection activeCell="Y12" sqref="Y12"/>
    </sheetView>
  </sheetViews>
  <sheetFormatPr defaultRowHeight="18.75" x14ac:dyDescent="0.4"/>
  <cols>
    <col min="1" max="1" width="33.25" bestFit="1" customWidth="1"/>
    <col min="2" max="2" width="11.375" bestFit="1" customWidth="1"/>
    <col min="3" max="3" width="63" bestFit="1" customWidth="1"/>
    <col min="4" max="4" width="13.25" bestFit="1" customWidth="1"/>
    <col min="5" max="5" width="11.25" bestFit="1" customWidth="1"/>
    <col min="6" max="6" width="11" bestFit="1" customWidth="1"/>
    <col min="7" max="7" width="8.5" bestFit="1" customWidth="1"/>
    <col min="8" max="9" width="7.5" bestFit="1" customWidth="1"/>
    <col min="10" max="10" width="9.375" bestFit="1" customWidth="1"/>
    <col min="11" max="11" width="11.375" bestFit="1" customWidth="1"/>
    <col min="12" max="12" width="10.375" bestFit="1" customWidth="1"/>
    <col min="13" max="13" width="11.25" bestFit="1" customWidth="1"/>
    <col min="14" max="14" width="9.375" bestFit="1" customWidth="1"/>
    <col min="15" max="15" width="11.25" bestFit="1" customWidth="1"/>
    <col min="16" max="16" width="10.5" bestFit="1" customWidth="1"/>
    <col min="17" max="17" width="11.25" bestFit="1" customWidth="1"/>
    <col min="18" max="18" width="15.25" bestFit="1" customWidth="1"/>
    <col min="19" max="19" width="13.25" bestFit="1" customWidth="1"/>
    <col min="20" max="21" width="9.375" bestFit="1" customWidth="1"/>
    <col min="22" max="23" width="7.5" bestFit="1" customWidth="1"/>
    <col min="24" max="26" width="9.375" bestFit="1" customWidth="1"/>
    <col min="27" max="27" width="11.25" bestFit="1" customWidth="1"/>
    <col min="28" max="28" width="11.375" bestFit="1" customWidth="1"/>
    <col min="29" max="29" width="20.625" bestFit="1" customWidth="1"/>
  </cols>
  <sheetData>
    <row r="1" spans="1:29" x14ac:dyDescent="0.4">
      <c r="A1" t="s">
        <v>46</v>
      </c>
      <c r="B1" t="s">
        <v>99</v>
      </c>
      <c r="C1" t="s">
        <v>100</v>
      </c>
      <c r="D1" t="s">
        <v>13</v>
      </c>
      <c r="E1" t="s">
        <v>101</v>
      </c>
      <c r="F1" t="s">
        <v>102</v>
      </c>
      <c r="G1" t="s">
        <v>103</v>
      </c>
      <c r="H1" t="s">
        <v>104</v>
      </c>
      <c r="I1" t="s">
        <v>105</v>
      </c>
      <c r="J1" t="s">
        <v>14</v>
      </c>
      <c r="K1" t="s">
        <v>15</v>
      </c>
      <c r="L1" t="s">
        <v>106</v>
      </c>
      <c r="M1" t="s">
        <v>107</v>
      </c>
      <c r="N1" t="s">
        <v>16</v>
      </c>
      <c r="O1" t="s">
        <v>108</v>
      </c>
      <c r="P1" t="s">
        <v>109</v>
      </c>
      <c r="Q1" t="s">
        <v>110</v>
      </c>
      <c r="R1" t="s">
        <v>111</v>
      </c>
      <c r="S1" t="s">
        <v>112</v>
      </c>
      <c r="T1" t="s">
        <v>113</v>
      </c>
      <c r="U1" t="s">
        <v>114</v>
      </c>
      <c r="V1" t="s">
        <v>115</v>
      </c>
      <c r="W1" t="s">
        <v>116</v>
      </c>
      <c r="X1" t="s">
        <v>117</v>
      </c>
      <c r="Y1" t="s">
        <v>118</v>
      </c>
      <c r="Z1" t="s">
        <v>119</v>
      </c>
      <c r="AA1" t="s">
        <v>120</v>
      </c>
      <c r="AB1" t="s">
        <v>10</v>
      </c>
      <c r="AC1" t="s">
        <v>121</v>
      </c>
    </row>
    <row r="2" spans="1:29" x14ac:dyDescent="0.4">
      <c r="A2" t="s">
        <v>132</v>
      </c>
      <c r="B2" s="1">
        <v>44565</v>
      </c>
      <c r="C2" t="s">
        <v>130</v>
      </c>
      <c r="D2" t="s">
        <v>131</v>
      </c>
      <c r="E2" t="s">
        <v>12</v>
      </c>
      <c r="F2" t="s">
        <v>128</v>
      </c>
      <c r="G2" t="s">
        <v>123</v>
      </c>
      <c r="H2" t="s">
        <v>11</v>
      </c>
      <c r="I2" t="s">
        <v>124</v>
      </c>
      <c r="J2" t="s">
        <v>12</v>
      </c>
      <c r="K2" s="1">
        <v>44565</v>
      </c>
      <c r="L2" t="s">
        <v>129</v>
      </c>
      <c r="M2">
        <v>10000</v>
      </c>
      <c r="N2">
        <v>15950</v>
      </c>
      <c r="O2">
        <v>16190</v>
      </c>
      <c r="P2">
        <f>_SBI[[#This Row],[建単価]]*_SBI[[#This Row],[決済数量]]</f>
        <v>159500000</v>
      </c>
      <c r="Q2">
        <f>_SBI[[#This Row],[決済単価]]*_SBI[[#This Row],[決済数量]]</f>
        <v>161900000</v>
      </c>
      <c r="R2" t="s">
        <v>126</v>
      </c>
      <c r="S2" t="s">
        <v>126</v>
      </c>
      <c r="T2" t="s">
        <v>126</v>
      </c>
      <c r="U2" t="s">
        <v>126</v>
      </c>
      <c r="V2" t="s">
        <v>126</v>
      </c>
      <c r="W2" t="s">
        <v>127</v>
      </c>
      <c r="X2" t="s">
        <v>126</v>
      </c>
      <c r="Y2" t="s">
        <v>126</v>
      </c>
      <c r="Z2" t="s">
        <v>126</v>
      </c>
      <c r="AA2" t="s">
        <v>126</v>
      </c>
      <c r="AB2" s="1">
        <v>44567</v>
      </c>
      <c r="AC2">
        <f>_SBI[[#This Row],[決済代金]]-_SBI[[#This Row],[建代金]]</f>
        <v>2400000</v>
      </c>
    </row>
    <row r="3" spans="1:29" x14ac:dyDescent="0.4">
      <c r="A3" t="s">
        <v>132</v>
      </c>
      <c r="B3" s="1">
        <v>44930</v>
      </c>
      <c r="C3" t="s">
        <v>130</v>
      </c>
      <c r="D3" t="s">
        <v>131</v>
      </c>
      <c r="E3" t="s">
        <v>12</v>
      </c>
      <c r="F3" t="s">
        <v>128</v>
      </c>
      <c r="G3" t="s">
        <v>123</v>
      </c>
      <c r="H3" t="s">
        <v>11</v>
      </c>
      <c r="I3" t="s">
        <v>124</v>
      </c>
      <c r="J3" t="s">
        <v>12</v>
      </c>
      <c r="K3" s="1">
        <v>44930</v>
      </c>
      <c r="L3" t="s">
        <v>129</v>
      </c>
      <c r="M3">
        <v>10000</v>
      </c>
      <c r="N3">
        <v>12410</v>
      </c>
      <c r="O3">
        <v>12625</v>
      </c>
      <c r="P3">
        <f>_SBI[[#This Row],[建単価]]*_SBI[[#This Row],[決済数量]]</f>
        <v>124100000</v>
      </c>
      <c r="Q3">
        <f>_SBI[[#This Row],[決済単価]]*_SBI[[#This Row],[決済数量]]</f>
        <v>126250000</v>
      </c>
      <c r="R3" t="s">
        <v>126</v>
      </c>
      <c r="S3" t="s">
        <v>126</v>
      </c>
      <c r="T3" t="s">
        <v>126</v>
      </c>
      <c r="U3" t="s">
        <v>126</v>
      </c>
      <c r="V3" t="s">
        <v>126</v>
      </c>
      <c r="W3" t="s">
        <v>127</v>
      </c>
      <c r="X3" t="s">
        <v>126</v>
      </c>
      <c r="Y3" t="s">
        <v>126</v>
      </c>
      <c r="Z3" t="s">
        <v>126</v>
      </c>
      <c r="AA3" t="s">
        <v>126</v>
      </c>
      <c r="AB3" s="1">
        <v>44932</v>
      </c>
      <c r="AC3">
        <f>_SBI[[#This Row],[決済代金]]-_SBI[[#This Row],[建代金]]</f>
        <v>2150000</v>
      </c>
    </row>
    <row r="4" spans="1:29" x14ac:dyDescent="0.4">
      <c r="A4" t="s">
        <v>132</v>
      </c>
      <c r="B4" s="1">
        <v>45295</v>
      </c>
      <c r="C4" t="s">
        <v>130</v>
      </c>
      <c r="D4" t="s">
        <v>131</v>
      </c>
      <c r="E4" t="s">
        <v>12</v>
      </c>
      <c r="F4" t="s">
        <v>122</v>
      </c>
      <c r="G4" t="s">
        <v>123</v>
      </c>
      <c r="H4" t="s">
        <v>11</v>
      </c>
      <c r="I4" t="s">
        <v>124</v>
      </c>
      <c r="J4" t="s">
        <v>12</v>
      </c>
      <c r="K4" s="1">
        <v>45295</v>
      </c>
      <c r="L4" t="s">
        <v>125</v>
      </c>
      <c r="M4">
        <v>10000</v>
      </c>
      <c r="N4">
        <v>20375</v>
      </c>
      <c r="O4">
        <v>20880</v>
      </c>
      <c r="P4">
        <f>_SBI[[#This Row],[建単価]]*_SBI[[#This Row],[決済数量]]</f>
        <v>203750000</v>
      </c>
      <c r="Q4">
        <f>_SBI[[#This Row],[決済単価]]*_SBI[[#This Row],[決済数量]]</f>
        <v>208800000</v>
      </c>
      <c r="R4" t="s">
        <v>126</v>
      </c>
      <c r="S4" t="s">
        <v>126</v>
      </c>
      <c r="T4" t="s">
        <v>126</v>
      </c>
      <c r="U4" t="s">
        <v>126</v>
      </c>
      <c r="V4" t="s">
        <v>126</v>
      </c>
      <c r="W4" t="s">
        <v>127</v>
      </c>
      <c r="X4" t="s">
        <v>126</v>
      </c>
      <c r="Y4" t="s">
        <v>126</v>
      </c>
      <c r="Z4" t="s">
        <v>126</v>
      </c>
      <c r="AA4" t="s">
        <v>126</v>
      </c>
      <c r="AB4" s="1">
        <v>45300</v>
      </c>
      <c r="AC4">
        <f>_SBI[[#This Row],[決済代金]]-_SBI[[#This Row],[建代金]]</f>
        <v>5050000</v>
      </c>
    </row>
    <row r="5" spans="1:29" x14ac:dyDescent="0.4">
      <c r="A5" t="s">
        <v>132</v>
      </c>
      <c r="B5" s="1">
        <v>45663</v>
      </c>
      <c r="C5" t="s">
        <v>130</v>
      </c>
      <c r="D5" t="s">
        <v>131</v>
      </c>
      <c r="E5" t="s">
        <v>12</v>
      </c>
      <c r="F5" t="s">
        <v>128</v>
      </c>
      <c r="G5" t="s">
        <v>123</v>
      </c>
      <c r="H5" t="s">
        <v>11</v>
      </c>
      <c r="I5" t="s">
        <v>124</v>
      </c>
      <c r="J5" t="s">
        <v>12</v>
      </c>
      <c r="K5" s="1">
        <v>45663</v>
      </c>
      <c r="L5" t="s">
        <v>129</v>
      </c>
      <c r="M5">
        <v>10000</v>
      </c>
      <c r="N5">
        <v>28175</v>
      </c>
      <c r="O5">
        <v>28500</v>
      </c>
      <c r="P5">
        <f>_SBI[[#This Row],[建単価]]*_SBI[[#This Row],[決済数量]]</f>
        <v>281750000</v>
      </c>
      <c r="Q5">
        <f>_SBI[[#This Row],[決済単価]]*_SBI[[#This Row],[決済数量]]</f>
        <v>285000000</v>
      </c>
      <c r="R5" t="s">
        <v>126</v>
      </c>
      <c r="S5" t="s">
        <v>126</v>
      </c>
      <c r="T5" t="s">
        <v>126</v>
      </c>
      <c r="U5" t="s">
        <v>126</v>
      </c>
      <c r="V5" t="s">
        <v>126</v>
      </c>
      <c r="W5" t="s">
        <v>127</v>
      </c>
      <c r="X5" t="s">
        <v>126</v>
      </c>
      <c r="Y5" t="s">
        <v>126</v>
      </c>
      <c r="Z5" t="s">
        <v>126</v>
      </c>
      <c r="AA5" t="s">
        <v>126</v>
      </c>
      <c r="AB5" s="1">
        <v>45665</v>
      </c>
      <c r="AC5">
        <f>_SBI[[#This Row],[決済代金]]-_SBI[[#This Row],[建代金]]</f>
        <v>3250000</v>
      </c>
    </row>
  </sheetData>
  <phoneticPr fontId="2"/>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D2D31-3B95-49D2-816A-0A014F565098}">
  <dimension ref="A1:F1033"/>
  <sheetViews>
    <sheetView workbookViewId="0">
      <selection activeCell="I25" sqref="I25"/>
    </sheetView>
  </sheetViews>
  <sheetFormatPr defaultRowHeight="18.75" x14ac:dyDescent="0.4"/>
  <cols>
    <col min="1" max="1" width="23.625" bestFit="1" customWidth="1"/>
    <col min="2" max="2" width="25.5" bestFit="1" customWidth="1"/>
  </cols>
  <sheetData>
    <row r="1" spans="1:6" x14ac:dyDescent="0.4">
      <c r="A1" t="s">
        <v>64</v>
      </c>
      <c r="B1" t="s">
        <v>65</v>
      </c>
      <c r="F1" s="106" t="s">
        <v>93</v>
      </c>
    </row>
    <row r="2" spans="1:6" x14ac:dyDescent="0.4">
      <c r="A2" s="1">
        <v>20090</v>
      </c>
      <c r="B2" t="s">
        <v>66</v>
      </c>
    </row>
    <row r="3" spans="1:6" x14ac:dyDescent="0.4">
      <c r="A3" s="1">
        <v>20104</v>
      </c>
      <c r="B3" t="s">
        <v>67</v>
      </c>
      <c r="F3" t="s">
        <v>94</v>
      </c>
    </row>
    <row r="4" spans="1:6" x14ac:dyDescent="0.4">
      <c r="A4" s="1">
        <v>20169</v>
      </c>
      <c r="B4" t="s">
        <v>68</v>
      </c>
      <c r="F4" s="33" t="s">
        <v>95</v>
      </c>
    </row>
    <row r="5" spans="1:6" x14ac:dyDescent="0.4">
      <c r="A5" s="1">
        <v>20208</v>
      </c>
      <c r="B5" t="s">
        <v>69</v>
      </c>
    </row>
    <row r="6" spans="1:6" x14ac:dyDescent="0.4">
      <c r="A6" s="1">
        <v>20212</v>
      </c>
      <c r="B6" t="s">
        <v>70</v>
      </c>
    </row>
    <row r="7" spans="1:6" x14ac:dyDescent="0.4">
      <c r="A7" s="1">
        <v>20214</v>
      </c>
      <c r="B7" t="s">
        <v>71</v>
      </c>
    </row>
    <row r="8" spans="1:6" x14ac:dyDescent="0.4">
      <c r="A8" s="1">
        <v>20356</v>
      </c>
      <c r="B8" t="s">
        <v>72</v>
      </c>
    </row>
    <row r="9" spans="1:6" x14ac:dyDescent="0.4">
      <c r="A9" s="1">
        <v>20396</v>
      </c>
      <c r="B9" t="s">
        <v>73</v>
      </c>
    </row>
    <row r="10" spans="1:6" x14ac:dyDescent="0.4">
      <c r="A10" s="1">
        <v>20416</v>
      </c>
      <c r="B10" t="s">
        <v>74</v>
      </c>
    </row>
    <row r="11" spans="1:6" x14ac:dyDescent="0.4">
      <c r="A11" s="1">
        <v>20455</v>
      </c>
      <c r="B11" t="s">
        <v>66</v>
      </c>
    </row>
    <row r="12" spans="1:6" x14ac:dyDescent="0.4">
      <c r="A12" s="1">
        <v>20469</v>
      </c>
      <c r="B12" t="s">
        <v>67</v>
      </c>
    </row>
    <row r="13" spans="1:6" x14ac:dyDescent="0.4">
      <c r="A13" s="1">
        <v>20535</v>
      </c>
      <c r="B13" t="s">
        <v>68</v>
      </c>
    </row>
    <row r="14" spans="1:6" x14ac:dyDescent="0.4">
      <c r="A14" s="1">
        <v>20574</v>
      </c>
      <c r="B14" t="s">
        <v>69</v>
      </c>
    </row>
    <row r="15" spans="1:6" x14ac:dyDescent="0.4">
      <c r="A15" s="1">
        <v>20578</v>
      </c>
      <c r="B15" t="s">
        <v>70</v>
      </c>
    </row>
    <row r="16" spans="1:6" x14ac:dyDescent="0.4">
      <c r="A16" s="1">
        <v>20580</v>
      </c>
      <c r="B16" t="s">
        <v>71</v>
      </c>
    </row>
    <row r="17" spans="1:2" x14ac:dyDescent="0.4">
      <c r="A17" s="1">
        <v>20721</v>
      </c>
      <c r="B17" t="s">
        <v>72</v>
      </c>
    </row>
    <row r="18" spans="1:2" x14ac:dyDescent="0.4">
      <c r="A18" s="1">
        <v>20762</v>
      </c>
      <c r="B18" t="s">
        <v>73</v>
      </c>
    </row>
    <row r="19" spans="1:2" x14ac:dyDescent="0.4">
      <c r="A19" s="1">
        <v>20782</v>
      </c>
      <c r="B19" t="s">
        <v>74</v>
      </c>
    </row>
    <row r="20" spans="1:2" x14ac:dyDescent="0.4">
      <c r="A20" s="1">
        <v>20821</v>
      </c>
      <c r="B20" t="s">
        <v>66</v>
      </c>
    </row>
    <row r="21" spans="1:2" x14ac:dyDescent="0.4">
      <c r="A21" s="1">
        <v>20835</v>
      </c>
      <c r="B21" t="s">
        <v>67</v>
      </c>
    </row>
    <row r="22" spans="1:2" x14ac:dyDescent="0.4">
      <c r="A22" s="1">
        <v>20900</v>
      </c>
      <c r="B22" t="s">
        <v>68</v>
      </c>
    </row>
    <row r="23" spans="1:2" x14ac:dyDescent="0.4">
      <c r="A23" s="1">
        <v>20939</v>
      </c>
      <c r="B23" t="s">
        <v>69</v>
      </c>
    </row>
    <row r="24" spans="1:2" x14ac:dyDescent="0.4">
      <c r="A24" s="1">
        <v>20943</v>
      </c>
      <c r="B24" t="s">
        <v>70</v>
      </c>
    </row>
    <row r="25" spans="1:2" x14ac:dyDescent="0.4">
      <c r="A25" s="1">
        <v>20945</v>
      </c>
      <c r="B25" t="s">
        <v>71</v>
      </c>
    </row>
    <row r="26" spans="1:2" x14ac:dyDescent="0.4">
      <c r="A26" s="1">
        <v>21086</v>
      </c>
      <c r="B26" t="s">
        <v>72</v>
      </c>
    </row>
    <row r="27" spans="1:2" x14ac:dyDescent="0.4">
      <c r="A27" s="1">
        <v>21127</v>
      </c>
      <c r="B27" t="s">
        <v>73</v>
      </c>
    </row>
    <row r="28" spans="1:2" x14ac:dyDescent="0.4">
      <c r="A28" s="1">
        <v>21147</v>
      </c>
      <c r="B28" t="s">
        <v>74</v>
      </c>
    </row>
    <row r="29" spans="1:2" x14ac:dyDescent="0.4">
      <c r="A29" s="1">
        <v>21186</v>
      </c>
      <c r="B29" t="s">
        <v>66</v>
      </c>
    </row>
    <row r="30" spans="1:2" x14ac:dyDescent="0.4">
      <c r="A30" s="1">
        <v>21200</v>
      </c>
      <c r="B30" t="s">
        <v>67</v>
      </c>
    </row>
    <row r="31" spans="1:2" x14ac:dyDescent="0.4">
      <c r="A31" s="1">
        <v>21265</v>
      </c>
      <c r="B31" t="s">
        <v>68</v>
      </c>
    </row>
    <row r="32" spans="1:2" x14ac:dyDescent="0.4">
      <c r="A32" s="1">
        <v>21304</v>
      </c>
      <c r="B32" t="s">
        <v>69</v>
      </c>
    </row>
    <row r="33" spans="1:2" x14ac:dyDescent="0.4">
      <c r="A33" s="1">
        <v>21308</v>
      </c>
      <c r="B33" t="s">
        <v>70</v>
      </c>
    </row>
    <row r="34" spans="1:2" x14ac:dyDescent="0.4">
      <c r="A34" s="1">
        <v>21310</v>
      </c>
      <c r="B34" t="s">
        <v>71</v>
      </c>
    </row>
    <row r="35" spans="1:2" x14ac:dyDescent="0.4">
      <c r="A35" s="1">
        <v>21451</v>
      </c>
      <c r="B35" t="s">
        <v>72</v>
      </c>
    </row>
    <row r="36" spans="1:2" x14ac:dyDescent="0.4">
      <c r="A36" s="1">
        <v>21492</v>
      </c>
      <c r="B36" t="s">
        <v>73</v>
      </c>
    </row>
    <row r="37" spans="1:2" x14ac:dyDescent="0.4">
      <c r="A37" s="1">
        <v>21512</v>
      </c>
      <c r="B37" t="s">
        <v>74</v>
      </c>
    </row>
    <row r="38" spans="1:2" x14ac:dyDescent="0.4">
      <c r="A38" s="1">
        <v>21551</v>
      </c>
      <c r="B38" t="s">
        <v>66</v>
      </c>
    </row>
    <row r="39" spans="1:2" x14ac:dyDescent="0.4">
      <c r="A39" s="1">
        <v>21565</v>
      </c>
      <c r="B39" t="s">
        <v>67</v>
      </c>
    </row>
    <row r="40" spans="1:2" x14ac:dyDescent="0.4">
      <c r="A40" s="1">
        <v>21630</v>
      </c>
      <c r="B40" t="s">
        <v>68</v>
      </c>
    </row>
    <row r="41" spans="1:2" x14ac:dyDescent="0.4">
      <c r="A41" s="1">
        <v>21650</v>
      </c>
      <c r="B41" t="s">
        <v>75</v>
      </c>
    </row>
    <row r="42" spans="1:2" x14ac:dyDescent="0.4">
      <c r="A42" s="1">
        <v>21669</v>
      </c>
      <c r="B42" t="s">
        <v>69</v>
      </c>
    </row>
    <row r="43" spans="1:2" x14ac:dyDescent="0.4">
      <c r="A43" s="1">
        <v>21673</v>
      </c>
      <c r="B43" t="s">
        <v>70</v>
      </c>
    </row>
    <row r="44" spans="1:2" x14ac:dyDescent="0.4">
      <c r="A44" s="1">
        <v>21675</v>
      </c>
      <c r="B44" t="s">
        <v>71</v>
      </c>
    </row>
    <row r="45" spans="1:2" x14ac:dyDescent="0.4">
      <c r="A45" s="1">
        <v>21817</v>
      </c>
      <c r="B45" t="s">
        <v>72</v>
      </c>
    </row>
    <row r="46" spans="1:2" x14ac:dyDescent="0.4">
      <c r="A46" s="1">
        <v>21857</v>
      </c>
      <c r="B46" t="s">
        <v>73</v>
      </c>
    </row>
    <row r="47" spans="1:2" x14ac:dyDescent="0.4">
      <c r="A47" s="1">
        <v>21877</v>
      </c>
      <c r="B47" t="s">
        <v>74</v>
      </c>
    </row>
    <row r="48" spans="1:2" x14ac:dyDescent="0.4">
      <c r="A48" s="1">
        <v>21916</v>
      </c>
      <c r="B48" t="s">
        <v>66</v>
      </c>
    </row>
    <row r="49" spans="1:2" x14ac:dyDescent="0.4">
      <c r="A49" s="1">
        <v>21930</v>
      </c>
      <c r="B49" t="s">
        <v>67</v>
      </c>
    </row>
    <row r="50" spans="1:2" x14ac:dyDescent="0.4">
      <c r="A50" s="1">
        <v>21995</v>
      </c>
      <c r="B50" t="s">
        <v>68</v>
      </c>
    </row>
    <row r="51" spans="1:2" x14ac:dyDescent="0.4">
      <c r="A51" s="1">
        <v>22035</v>
      </c>
      <c r="B51" t="s">
        <v>69</v>
      </c>
    </row>
    <row r="52" spans="1:2" x14ac:dyDescent="0.4">
      <c r="A52" s="1">
        <v>22039</v>
      </c>
      <c r="B52" t="s">
        <v>70</v>
      </c>
    </row>
    <row r="53" spans="1:2" x14ac:dyDescent="0.4">
      <c r="A53" s="1">
        <v>22041</v>
      </c>
      <c r="B53" t="s">
        <v>71</v>
      </c>
    </row>
    <row r="54" spans="1:2" x14ac:dyDescent="0.4">
      <c r="A54" s="1">
        <v>22182</v>
      </c>
      <c r="B54" t="s">
        <v>72</v>
      </c>
    </row>
    <row r="55" spans="1:2" x14ac:dyDescent="0.4">
      <c r="A55" s="1">
        <v>22223</v>
      </c>
      <c r="B55" t="s">
        <v>73</v>
      </c>
    </row>
    <row r="56" spans="1:2" x14ac:dyDescent="0.4">
      <c r="A56" s="1">
        <v>22243</v>
      </c>
      <c r="B56" t="s">
        <v>74</v>
      </c>
    </row>
    <row r="57" spans="1:2" x14ac:dyDescent="0.4">
      <c r="A57" s="1">
        <v>22282</v>
      </c>
      <c r="B57" t="s">
        <v>66</v>
      </c>
    </row>
    <row r="58" spans="1:2" x14ac:dyDescent="0.4">
      <c r="A58" s="1">
        <v>22296</v>
      </c>
      <c r="B58" t="s">
        <v>67</v>
      </c>
    </row>
    <row r="59" spans="1:2" x14ac:dyDescent="0.4">
      <c r="A59" s="1">
        <v>22361</v>
      </c>
      <c r="B59" t="s">
        <v>68</v>
      </c>
    </row>
    <row r="60" spans="1:2" x14ac:dyDescent="0.4">
      <c r="A60" s="1">
        <v>22400</v>
      </c>
      <c r="B60" t="s">
        <v>69</v>
      </c>
    </row>
    <row r="61" spans="1:2" x14ac:dyDescent="0.4">
      <c r="A61" s="1">
        <v>22404</v>
      </c>
      <c r="B61" t="s">
        <v>70</v>
      </c>
    </row>
    <row r="62" spans="1:2" x14ac:dyDescent="0.4">
      <c r="A62" s="1">
        <v>22406</v>
      </c>
      <c r="B62" t="s">
        <v>71</v>
      </c>
    </row>
    <row r="63" spans="1:2" x14ac:dyDescent="0.4">
      <c r="A63" s="1">
        <v>22547</v>
      </c>
      <c r="B63" t="s">
        <v>72</v>
      </c>
    </row>
    <row r="64" spans="1:2" x14ac:dyDescent="0.4">
      <c r="A64" s="1">
        <v>22588</v>
      </c>
      <c r="B64" t="s">
        <v>73</v>
      </c>
    </row>
    <row r="65" spans="1:2" x14ac:dyDescent="0.4">
      <c r="A65" s="1">
        <v>22608</v>
      </c>
      <c r="B65" t="s">
        <v>74</v>
      </c>
    </row>
    <row r="66" spans="1:2" x14ac:dyDescent="0.4">
      <c r="A66" s="1">
        <v>22647</v>
      </c>
      <c r="B66" t="s">
        <v>66</v>
      </c>
    </row>
    <row r="67" spans="1:2" x14ac:dyDescent="0.4">
      <c r="A67" s="1">
        <v>22661</v>
      </c>
      <c r="B67" t="s">
        <v>67</v>
      </c>
    </row>
    <row r="68" spans="1:2" x14ac:dyDescent="0.4">
      <c r="A68" s="1">
        <v>22726</v>
      </c>
      <c r="B68" t="s">
        <v>68</v>
      </c>
    </row>
    <row r="69" spans="1:2" x14ac:dyDescent="0.4">
      <c r="A69" s="1">
        <v>22765</v>
      </c>
      <c r="B69" t="s">
        <v>69</v>
      </c>
    </row>
    <row r="70" spans="1:2" x14ac:dyDescent="0.4">
      <c r="A70" s="1">
        <v>22769</v>
      </c>
      <c r="B70" t="s">
        <v>70</v>
      </c>
    </row>
    <row r="71" spans="1:2" x14ac:dyDescent="0.4">
      <c r="A71" s="1">
        <v>22771</v>
      </c>
      <c r="B71" t="s">
        <v>71</v>
      </c>
    </row>
    <row r="72" spans="1:2" x14ac:dyDescent="0.4">
      <c r="A72" s="1">
        <v>22912</v>
      </c>
      <c r="B72" t="s">
        <v>72</v>
      </c>
    </row>
    <row r="73" spans="1:2" x14ac:dyDescent="0.4">
      <c r="A73" s="1">
        <v>22953</v>
      </c>
      <c r="B73" t="s">
        <v>73</v>
      </c>
    </row>
    <row r="74" spans="1:2" x14ac:dyDescent="0.4">
      <c r="A74" s="1">
        <v>22973</v>
      </c>
      <c r="B74" t="s">
        <v>74</v>
      </c>
    </row>
    <row r="75" spans="1:2" x14ac:dyDescent="0.4">
      <c r="A75" s="1">
        <v>23012</v>
      </c>
      <c r="B75" t="s">
        <v>66</v>
      </c>
    </row>
    <row r="76" spans="1:2" x14ac:dyDescent="0.4">
      <c r="A76" s="1">
        <v>23026</v>
      </c>
      <c r="B76" t="s">
        <v>67</v>
      </c>
    </row>
    <row r="77" spans="1:2" x14ac:dyDescent="0.4">
      <c r="A77" s="1">
        <v>23091</v>
      </c>
      <c r="B77" t="s">
        <v>68</v>
      </c>
    </row>
    <row r="78" spans="1:2" x14ac:dyDescent="0.4">
      <c r="A78" s="1">
        <v>23130</v>
      </c>
      <c r="B78" t="s">
        <v>69</v>
      </c>
    </row>
    <row r="79" spans="1:2" x14ac:dyDescent="0.4">
      <c r="A79" s="1">
        <v>23134</v>
      </c>
      <c r="B79" t="s">
        <v>70</v>
      </c>
    </row>
    <row r="80" spans="1:2" x14ac:dyDescent="0.4">
      <c r="A80" s="1">
        <v>23136</v>
      </c>
      <c r="B80" t="s">
        <v>71</v>
      </c>
    </row>
    <row r="81" spans="1:2" x14ac:dyDescent="0.4">
      <c r="A81" s="1">
        <v>23278</v>
      </c>
      <c r="B81" t="s">
        <v>72</v>
      </c>
    </row>
    <row r="82" spans="1:2" x14ac:dyDescent="0.4">
      <c r="A82" s="1">
        <v>23318</v>
      </c>
      <c r="B82" t="s">
        <v>73</v>
      </c>
    </row>
    <row r="83" spans="1:2" x14ac:dyDescent="0.4">
      <c r="A83" s="1">
        <v>23338</v>
      </c>
      <c r="B83" t="s">
        <v>74</v>
      </c>
    </row>
    <row r="84" spans="1:2" x14ac:dyDescent="0.4">
      <c r="A84" s="1">
        <v>23377</v>
      </c>
      <c r="B84" t="s">
        <v>66</v>
      </c>
    </row>
    <row r="85" spans="1:2" x14ac:dyDescent="0.4">
      <c r="A85" s="1">
        <v>23391</v>
      </c>
      <c r="B85" t="s">
        <v>67</v>
      </c>
    </row>
    <row r="86" spans="1:2" x14ac:dyDescent="0.4">
      <c r="A86" s="1">
        <v>23456</v>
      </c>
      <c r="B86" t="s">
        <v>68</v>
      </c>
    </row>
    <row r="87" spans="1:2" x14ac:dyDescent="0.4">
      <c r="A87" s="1">
        <v>23496</v>
      </c>
      <c r="B87" t="s">
        <v>69</v>
      </c>
    </row>
    <row r="88" spans="1:2" x14ac:dyDescent="0.4">
      <c r="A88" s="1">
        <v>23500</v>
      </c>
      <c r="B88" t="s">
        <v>70</v>
      </c>
    </row>
    <row r="89" spans="1:2" x14ac:dyDescent="0.4">
      <c r="A89" s="1">
        <v>23502</v>
      </c>
      <c r="B89" t="s">
        <v>71</v>
      </c>
    </row>
    <row r="90" spans="1:2" x14ac:dyDescent="0.4">
      <c r="A90" s="1">
        <v>23643</v>
      </c>
      <c r="B90" t="s">
        <v>72</v>
      </c>
    </row>
    <row r="91" spans="1:2" x14ac:dyDescent="0.4">
      <c r="A91" s="1">
        <v>23684</v>
      </c>
      <c r="B91" t="s">
        <v>73</v>
      </c>
    </row>
    <row r="92" spans="1:2" x14ac:dyDescent="0.4">
      <c r="A92" s="1">
        <v>23704</v>
      </c>
      <c r="B92" t="s">
        <v>74</v>
      </c>
    </row>
    <row r="93" spans="1:2" x14ac:dyDescent="0.4">
      <c r="A93" s="1">
        <v>23743</v>
      </c>
      <c r="B93" t="s">
        <v>66</v>
      </c>
    </row>
    <row r="94" spans="1:2" x14ac:dyDescent="0.4">
      <c r="A94" s="1">
        <v>23757</v>
      </c>
      <c r="B94" t="s">
        <v>67</v>
      </c>
    </row>
    <row r="95" spans="1:2" x14ac:dyDescent="0.4">
      <c r="A95" s="1">
        <v>23822</v>
      </c>
      <c r="B95" t="s">
        <v>68</v>
      </c>
    </row>
    <row r="96" spans="1:2" x14ac:dyDescent="0.4">
      <c r="A96" s="1">
        <v>23861</v>
      </c>
      <c r="B96" t="s">
        <v>69</v>
      </c>
    </row>
    <row r="97" spans="1:2" x14ac:dyDescent="0.4">
      <c r="A97" s="1">
        <v>23865</v>
      </c>
      <c r="B97" t="s">
        <v>70</v>
      </c>
    </row>
    <row r="98" spans="1:2" x14ac:dyDescent="0.4">
      <c r="A98" s="1">
        <v>23867</v>
      </c>
      <c r="B98" t="s">
        <v>71</v>
      </c>
    </row>
    <row r="99" spans="1:2" x14ac:dyDescent="0.4">
      <c r="A99" s="1">
        <v>24008</v>
      </c>
      <c r="B99" t="s">
        <v>72</v>
      </c>
    </row>
    <row r="100" spans="1:2" x14ac:dyDescent="0.4">
      <c r="A100" s="1">
        <v>24049</v>
      </c>
      <c r="B100" t="s">
        <v>73</v>
      </c>
    </row>
    <row r="101" spans="1:2" x14ac:dyDescent="0.4">
      <c r="A101" s="1">
        <v>24069</v>
      </c>
      <c r="B101" t="s">
        <v>74</v>
      </c>
    </row>
    <row r="102" spans="1:2" x14ac:dyDescent="0.4">
      <c r="A102" s="1">
        <v>24108</v>
      </c>
      <c r="B102" t="s">
        <v>66</v>
      </c>
    </row>
    <row r="103" spans="1:2" x14ac:dyDescent="0.4">
      <c r="A103" s="1">
        <v>24122</v>
      </c>
      <c r="B103" t="s">
        <v>67</v>
      </c>
    </row>
    <row r="104" spans="1:2" x14ac:dyDescent="0.4">
      <c r="A104" s="1">
        <v>24187</v>
      </c>
      <c r="B104" t="s">
        <v>68</v>
      </c>
    </row>
    <row r="105" spans="1:2" x14ac:dyDescent="0.4">
      <c r="A105" s="1">
        <v>24226</v>
      </c>
      <c r="B105" t="s">
        <v>69</v>
      </c>
    </row>
    <row r="106" spans="1:2" x14ac:dyDescent="0.4">
      <c r="A106" s="1">
        <v>24230</v>
      </c>
      <c r="B106" t="s">
        <v>70</v>
      </c>
    </row>
    <row r="107" spans="1:2" x14ac:dyDescent="0.4">
      <c r="A107" s="1">
        <v>24232</v>
      </c>
      <c r="B107" t="s">
        <v>71</v>
      </c>
    </row>
    <row r="108" spans="1:2" x14ac:dyDescent="0.4">
      <c r="A108" s="1">
        <v>24365</v>
      </c>
      <c r="B108" t="s">
        <v>76</v>
      </c>
    </row>
    <row r="109" spans="1:2" x14ac:dyDescent="0.4">
      <c r="A109" s="1">
        <v>24373</v>
      </c>
      <c r="B109" t="s">
        <v>72</v>
      </c>
    </row>
    <row r="110" spans="1:2" x14ac:dyDescent="0.4">
      <c r="A110" s="1">
        <v>24390</v>
      </c>
      <c r="B110" t="s">
        <v>77</v>
      </c>
    </row>
    <row r="111" spans="1:2" x14ac:dyDescent="0.4">
      <c r="A111" s="1">
        <v>24414</v>
      </c>
      <c r="B111" t="s">
        <v>73</v>
      </c>
    </row>
    <row r="112" spans="1:2" x14ac:dyDescent="0.4">
      <c r="A112" s="1">
        <v>24434</v>
      </c>
      <c r="B112" t="s">
        <v>74</v>
      </c>
    </row>
    <row r="113" spans="1:2" x14ac:dyDescent="0.4">
      <c r="A113" s="1">
        <v>24473</v>
      </c>
      <c r="B113" t="s">
        <v>66</v>
      </c>
    </row>
    <row r="114" spans="1:2" x14ac:dyDescent="0.4">
      <c r="A114" s="1">
        <v>24487</v>
      </c>
      <c r="B114" t="s">
        <v>67</v>
      </c>
    </row>
    <row r="115" spans="1:2" x14ac:dyDescent="0.4">
      <c r="A115" s="1">
        <v>24514</v>
      </c>
      <c r="B115" t="s">
        <v>78</v>
      </c>
    </row>
    <row r="116" spans="1:2" x14ac:dyDescent="0.4">
      <c r="A116" s="1">
        <v>24552</v>
      </c>
      <c r="B116" t="s">
        <v>68</v>
      </c>
    </row>
    <row r="117" spans="1:2" x14ac:dyDescent="0.4">
      <c r="A117" s="1">
        <v>24591</v>
      </c>
      <c r="B117" t="s">
        <v>69</v>
      </c>
    </row>
    <row r="118" spans="1:2" x14ac:dyDescent="0.4">
      <c r="A118" s="1">
        <v>24595</v>
      </c>
      <c r="B118" t="s">
        <v>70</v>
      </c>
    </row>
    <row r="119" spans="1:2" x14ac:dyDescent="0.4">
      <c r="A119" s="1">
        <v>24597</v>
      </c>
      <c r="B119" t="s">
        <v>71</v>
      </c>
    </row>
    <row r="120" spans="1:2" x14ac:dyDescent="0.4">
      <c r="A120" s="1">
        <v>24730</v>
      </c>
      <c r="B120" t="s">
        <v>76</v>
      </c>
    </row>
    <row r="121" spans="1:2" x14ac:dyDescent="0.4">
      <c r="A121" s="1">
        <v>24739</v>
      </c>
      <c r="B121" t="s">
        <v>72</v>
      </c>
    </row>
    <row r="122" spans="1:2" x14ac:dyDescent="0.4">
      <c r="A122" s="1">
        <v>24755</v>
      </c>
      <c r="B122" t="s">
        <v>77</v>
      </c>
    </row>
    <row r="123" spans="1:2" x14ac:dyDescent="0.4">
      <c r="A123" s="1">
        <v>24779</v>
      </c>
      <c r="B123" t="s">
        <v>73</v>
      </c>
    </row>
    <row r="124" spans="1:2" x14ac:dyDescent="0.4">
      <c r="A124" s="1">
        <v>24799</v>
      </c>
      <c r="B124" t="s">
        <v>74</v>
      </c>
    </row>
    <row r="125" spans="1:2" x14ac:dyDescent="0.4">
      <c r="A125" s="1">
        <v>24838</v>
      </c>
      <c r="B125" t="s">
        <v>66</v>
      </c>
    </row>
    <row r="126" spans="1:2" x14ac:dyDescent="0.4">
      <c r="A126" s="1">
        <v>24852</v>
      </c>
      <c r="B126" t="s">
        <v>67</v>
      </c>
    </row>
    <row r="127" spans="1:2" x14ac:dyDescent="0.4">
      <c r="A127" s="1">
        <v>24879</v>
      </c>
      <c r="B127" t="s">
        <v>78</v>
      </c>
    </row>
    <row r="128" spans="1:2" x14ac:dyDescent="0.4">
      <c r="A128" s="1">
        <v>24917</v>
      </c>
      <c r="B128" t="s">
        <v>68</v>
      </c>
    </row>
    <row r="129" spans="1:2" x14ac:dyDescent="0.4">
      <c r="A129" s="1">
        <v>24957</v>
      </c>
      <c r="B129" t="s">
        <v>69</v>
      </c>
    </row>
    <row r="130" spans="1:2" x14ac:dyDescent="0.4">
      <c r="A130" s="1">
        <v>24961</v>
      </c>
      <c r="B130" t="s">
        <v>70</v>
      </c>
    </row>
    <row r="131" spans="1:2" x14ac:dyDescent="0.4">
      <c r="A131" s="1">
        <v>24963</v>
      </c>
      <c r="B131" t="s">
        <v>71</v>
      </c>
    </row>
    <row r="132" spans="1:2" x14ac:dyDescent="0.4">
      <c r="A132" s="1">
        <v>25096</v>
      </c>
      <c r="B132" t="s">
        <v>76</v>
      </c>
    </row>
    <row r="133" spans="1:2" x14ac:dyDescent="0.4">
      <c r="A133" s="1">
        <v>25104</v>
      </c>
      <c r="B133" t="s">
        <v>72</v>
      </c>
    </row>
    <row r="134" spans="1:2" x14ac:dyDescent="0.4">
      <c r="A134" s="1">
        <v>25121</v>
      </c>
      <c r="B134" t="s">
        <v>77</v>
      </c>
    </row>
    <row r="135" spans="1:2" x14ac:dyDescent="0.4">
      <c r="A135" s="1">
        <v>25145</v>
      </c>
      <c r="B135" t="s">
        <v>73</v>
      </c>
    </row>
    <row r="136" spans="1:2" x14ac:dyDescent="0.4">
      <c r="A136" s="1">
        <v>25165</v>
      </c>
      <c r="B136" t="s">
        <v>74</v>
      </c>
    </row>
    <row r="137" spans="1:2" x14ac:dyDescent="0.4">
      <c r="A137" s="1">
        <v>25204</v>
      </c>
      <c r="B137" t="s">
        <v>66</v>
      </c>
    </row>
    <row r="138" spans="1:2" x14ac:dyDescent="0.4">
      <c r="A138" s="1">
        <v>25218</v>
      </c>
      <c r="B138" t="s">
        <v>67</v>
      </c>
    </row>
    <row r="139" spans="1:2" x14ac:dyDescent="0.4">
      <c r="A139" s="1">
        <v>25245</v>
      </c>
      <c r="B139" t="s">
        <v>78</v>
      </c>
    </row>
    <row r="140" spans="1:2" x14ac:dyDescent="0.4">
      <c r="A140" s="1">
        <v>25283</v>
      </c>
      <c r="B140" t="s">
        <v>68</v>
      </c>
    </row>
    <row r="141" spans="1:2" x14ac:dyDescent="0.4">
      <c r="A141" s="1">
        <v>25322</v>
      </c>
      <c r="B141" t="s">
        <v>69</v>
      </c>
    </row>
    <row r="142" spans="1:2" x14ac:dyDescent="0.4">
      <c r="A142" s="1">
        <v>25326</v>
      </c>
      <c r="B142" t="s">
        <v>70</v>
      </c>
    </row>
    <row r="143" spans="1:2" x14ac:dyDescent="0.4">
      <c r="A143" s="1">
        <v>25328</v>
      </c>
      <c r="B143" t="s">
        <v>71</v>
      </c>
    </row>
    <row r="144" spans="1:2" x14ac:dyDescent="0.4">
      <c r="A144" s="1">
        <v>25461</v>
      </c>
      <c r="B144" t="s">
        <v>76</v>
      </c>
    </row>
    <row r="145" spans="1:2" x14ac:dyDescent="0.4">
      <c r="A145" s="1">
        <v>25469</v>
      </c>
      <c r="B145" t="s">
        <v>72</v>
      </c>
    </row>
    <row r="146" spans="1:2" x14ac:dyDescent="0.4">
      <c r="A146" s="1">
        <v>25486</v>
      </c>
      <c r="B146" t="s">
        <v>77</v>
      </c>
    </row>
    <row r="147" spans="1:2" x14ac:dyDescent="0.4">
      <c r="A147" s="1">
        <v>25510</v>
      </c>
      <c r="B147" t="s">
        <v>73</v>
      </c>
    </row>
    <row r="148" spans="1:2" x14ac:dyDescent="0.4">
      <c r="A148" s="1">
        <v>25530</v>
      </c>
      <c r="B148" t="s">
        <v>74</v>
      </c>
    </row>
    <row r="149" spans="1:2" x14ac:dyDescent="0.4">
      <c r="A149" s="1">
        <v>25569</v>
      </c>
      <c r="B149" t="s">
        <v>66</v>
      </c>
    </row>
    <row r="150" spans="1:2" x14ac:dyDescent="0.4">
      <c r="A150" s="1">
        <v>25583</v>
      </c>
      <c r="B150" t="s">
        <v>67</v>
      </c>
    </row>
    <row r="151" spans="1:2" x14ac:dyDescent="0.4">
      <c r="A151" s="1">
        <v>25610</v>
      </c>
      <c r="B151" t="s">
        <v>78</v>
      </c>
    </row>
    <row r="152" spans="1:2" x14ac:dyDescent="0.4">
      <c r="A152" s="1">
        <v>25648</v>
      </c>
      <c r="B152" t="s">
        <v>68</v>
      </c>
    </row>
    <row r="153" spans="1:2" x14ac:dyDescent="0.4">
      <c r="A153" s="1">
        <v>25687</v>
      </c>
      <c r="B153" t="s">
        <v>69</v>
      </c>
    </row>
    <row r="154" spans="1:2" x14ac:dyDescent="0.4">
      <c r="A154" s="1">
        <v>25691</v>
      </c>
      <c r="B154" t="s">
        <v>70</v>
      </c>
    </row>
    <row r="155" spans="1:2" x14ac:dyDescent="0.4">
      <c r="A155" s="1">
        <v>25693</v>
      </c>
      <c r="B155" t="s">
        <v>71</v>
      </c>
    </row>
    <row r="156" spans="1:2" x14ac:dyDescent="0.4">
      <c r="A156" s="1">
        <v>25826</v>
      </c>
      <c r="B156" t="s">
        <v>76</v>
      </c>
    </row>
    <row r="157" spans="1:2" x14ac:dyDescent="0.4">
      <c r="A157" s="1">
        <v>25834</v>
      </c>
      <c r="B157" t="s">
        <v>72</v>
      </c>
    </row>
    <row r="158" spans="1:2" x14ac:dyDescent="0.4">
      <c r="A158" s="1">
        <v>25851</v>
      </c>
      <c r="B158" t="s">
        <v>77</v>
      </c>
    </row>
    <row r="159" spans="1:2" x14ac:dyDescent="0.4">
      <c r="A159" s="1">
        <v>25875</v>
      </c>
      <c r="B159" t="s">
        <v>73</v>
      </c>
    </row>
    <row r="160" spans="1:2" x14ac:dyDescent="0.4">
      <c r="A160" s="1">
        <v>25895</v>
      </c>
      <c r="B160" t="s">
        <v>74</v>
      </c>
    </row>
    <row r="161" spans="1:2" x14ac:dyDescent="0.4">
      <c r="A161" s="1">
        <v>25934</v>
      </c>
      <c r="B161" t="s">
        <v>66</v>
      </c>
    </row>
    <row r="162" spans="1:2" x14ac:dyDescent="0.4">
      <c r="A162" s="1">
        <v>25948</v>
      </c>
      <c r="B162" t="s">
        <v>67</v>
      </c>
    </row>
    <row r="163" spans="1:2" x14ac:dyDescent="0.4">
      <c r="A163" s="1">
        <v>25975</v>
      </c>
      <c r="B163" t="s">
        <v>78</v>
      </c>
    </row>
    <row r="164" spans="1:2" x14ac:dyDescent="0.4">
      <c r="A164" s="1">
        <v>26013</v>
      </c>
      <c r="B164" t="s">
        <v>68</v>
      </c>
    </row>
    <row r="165" spans="1:2" x14ac:dyDescent="0.4">
      <c r="A165" s="1">
        <v>26052</v>
      </c>
      <c r="B165" t="s">
        <v>69</v>
      </c>
    </row>
    <row r="166" spans="1:2" x14ac:dyDescent="0.4">
      <c r="A166" s="1">
        <v>26056</v>
      </c>
      <c r="B166" t="s">
        <v>70</v>
      </c>
    </row>
    <row r="167" spans="1:2" x14ac:dyDescent="0.4">
      <c r="A167" s="1">
        <v>26058</v>
      </c>
      <c r="B167" t="s">
        <v>71</v>
      </c>
    </row>
    <row r="168" spans="1:2" x14ac:dyDescent="0.4">
      <c r="A168" s="1">
        <v>26191</v>
      </c>
      <c r="B168" t="s">
        <v>76</v>
      </c>
    </row>
    <row r="169" spans="1:2" x14ac:dyDescent="0.4">
      <c r="A169" s="1">
        <v>26200</v>
      </c>
      <c r="B169" t="s">
        <v>72</v>
      </c>
    </row>
    <row r="170" spans="1:2" x14ac:dyDescent="0.4">
      <c r="A170" s="1">
        <v>26216</v>
      </c>
      <c r="B170" t="s">
        <v>77</v>
      </c>
    </row>
    <row r="171" spans="1:2" x14ac:dyDescent="0.4">
      <c r="A171" s="1">
        <v>26240</v>
      </c>
      <c r="B171" t="s">
        <v>73</v>
      </c>
    </row>
    <row r="172" spans="1:2" x14ac:dyDescent="0.4">
      <c r="A172" s="1">
        <v>26260</v>
      </c>
      <c r="B172" t="s">
        <v>74</v>
      </c>
    </row>
    <row r="173" spans="1:2" x14ac:dyDescent="0.4">
      <c r="A173" s="1">
        <v>26299</v>
      </c>
      <c r="B173" t="s">
        <v>66</v>
      </c>
    </row>
    <row r="174" spans="1:2" x14ac:dyDescent="0.4">
      <c r="A174" s="1">
        <v>26313</v>
      </c>
      <c r="B174" t="s">
        <v>67</v>
      </c>
    </row>
    <row r="175" spans="1:2" x14ac:dyDescent="0.4">
      <c r="A175" s="1">
        <v>26340</v>
      </c>
      <c r="B175" t="s">
        <v>78</v>
      </c>
    </row>
    <row r="176" spans="1:2" x14ac:dyDescent="0.4">
      <c r="A176" s="1">
        <v>26378</v>
      </c>
      <c r="B176" t="s">
        <v>68</v>
      </c>
    </row>
    <row r="177" spans="1:2" x14ac:dyDescent="0.4">
      <c r="A177" s="1">
        <v>26418</v>
      </c>
      <c r="B177" t="s">
        <v>69</v>
      </c>
    </row>
    <row r="178" spans="1:2" x14ac:dyDescent="0.4">
      <c r="A178" s="1">
        <v>26422</v>
      </c>
      <c r="B178" t="s">
        <v>70</v>
      </c>
    </row>
    <row r="179" spans="1:2" x14ac:dyDescent="0.4">
      <c r="A179" s="1">
        <v>26424</v>
      </c>
      <c r="B179" t="s">
        <v>71</v>
      </c>
    </row>
    <row r="180" spans="1:2" x14ac:dyDescent="0.4">
      <c r="A180" s="1">
        <v>26557</v>
      </c>
      <c r="B180" t="s">
        <v>76</v>
      </c>
    </row>
    <row r="181" spans="1:2" x14ac:dyDescent="0.4">
      <c r="A181" s="1">
        <v>26565</v>
      </c>
      <c r="B181" t="s">
        <v>72</v>
      </c>
    </row>
    <row r="182" spans="1:2" x14ac:dyDescent="0.4">
      <c r="A182" s="1">
        <v>26582</v>
      </c>
      <c r="B182" t="s">
        <v>77</v>
      </c>
    </row>
    <row r="183" spans="1:2" x14ac:dyDescent="0.4">
      <c r="A183" s="1">
        <v>26606</v>
      </c>
      <c r="B183" t="s">
        <v>73</v>
      </c>
    </row>
    <row r="184" spans="1:2" x14ac:dyDescent="0.4">
      <c r="A184" s="1">
        <v>26626</v>
      </c>
      <c r="B184" t="s">
        <v>74</v>
      </c>
    </row>
    <row r="185" spans="1:2" x14ac:dyDescent="0.4">
      <c r="A185" s="1">
        <v>26665</v>
      </c>
      <c r="B185" t="s">
        <v>66</v>
      </c>
    </row>
    <row r="186" spans="1:2" x14ac:dyDescent="0.4">
      <c r="A186" s="1">
        <v>26679</v>
      </c>
      <c r="B186" t="s">
        <v>67</v>
      </c>
    </row>
    <row r="187" spans="1:2" x14ac:dyDescent="0.4">
      <c r="A187" s="1">
        <v>26706</v>
      </c>
      <c r="B187" t="s">
        <v>78</v>
      </c>
    </row>
    <row r="188" spans="1:2" x14ac:dyDescent="0.4">
      <c r="A188" s="1">
        <v>26744</v>
      </c>
      <c r="B188" t="s">
        <v>68</v>
      </c>
    </row>
    <row r="189" spans="1:2" x14ac:dyDescent="0.4">
      <c r="A189" s="1">
        <v>26783</v>
      </c>
      <c r="B189" t="s">
        <v>69</v>
      </c>
    </row>
    <row r="190" spans="1:2" x14ac:dyDescent="0.4">
      <c r="A190" s="1">
        <v>26784</v>
      </c>
      <c r="B190" t="s">
        <v>79</v>
      </c>
    </row>
    <row r="191" spans="1:2" x14ac:dyDescent="0.4">
      <c r="A191" s="1">
        <v>26787</v>
      </c>
      <c r="B191" t="s">
        <v>70</v>
      </c>
    </row>
    <row r="192" spans="1:2" x14ac:dyDescent="0.4">
      <c r="A192" s="1">
        <v>26789</v>
      </c>
      <c r="B192" t="s">
        <v>71</v>
      </c>
    </row>
    <row r="193" spans="1:2" x14ac:dyDescent="0.4">
      <c r="A193" s="1">
        <v>26922</v>
      </c>
      <c r="B193" t="s">
        <v>76</v>
      </c>
    </row>
    <row r="194" spans="1:2" x14ac:dyDescent="0.4">
      <c r="A194" s="1">
        <v>26930</v>
      </c>
      <c r="B194" t="s">
        <v>72</v>
      </c>
    </row>
    <row r="195" spans="1:2" x14ac:dyDescent="0.4">
      <c r="A195" s="1">
        <v>26931</v>
      </c>
      <c r="B195" t="s">
        <v>79</v>
      </c>
    </row>
    <row r="196" spans="1:2" x14ac:dyDescent="0.4">
      <c r="A196" s="1">
        <v>26947</v>
      </c>
      <c r="B196" t="s">
        <v>77</v>
      </c>
    </row>
    <row r="197" spans="1:2" x14ac:dyDescent="0.4">
      <c r="A197" s="1">
        <v>26971</v>
      </c>
      <c r="B197" t="s">
        <v>73</v>
      </c>
    </row>
    <row r="198" spans="1:2" x14ac:dyDescent="0.4">
      <c r="A198" s="1">
        <v>26991</v>
      </c>
      <c r="B198" t="s">
        <v>74</v>
      </c>
    </row>
    <row r="199" spans="1:2" x14ac:dyDescent="0.4">
      <c r="A199" s="1">
        <v>27030</v>
      </c>
      <c r="B199" t="s">
        <v>66</v>
      </c>
    </row>
    <row r="200" spans="1:2" x14ac:dyDescent="0.4">
      <c r="A200" s="1">
        <v>27044</v>
      </c>
      <c r="B200" t="s">
        <v>67</v>
      </c>
    </row>
    <row r="201" spans="1:2" x14ac:dyDescent="0.4">
      <c r="A201" s="1">
        <v>27071</v>
      </c>
      <c r="B201" t="s">
        <v>78</v>
      </c>
    </row>
    <row r="202" spans="1:2" x14ac:dyDescent="0.4">
      <c r="A202" s="1">
        <v>27109</v>
      </c>
      <c r="B202" t="s">
        <v>68</v>
      </c>
    </row>
    <row r="203" spans="1:2" x14ac:dyDescent="0.4">
      <c r="A203" s="1">
        <v>27148</v>
      </c>
      <c r="B203" t="s">
        <v>69</v>
      </c>
    </row>
    <row r="204" spans="1:2" x14ac:dyDescent="0.4">
      <c r="A204" s="1">
        <v>27152</v>
      </c>
      <c r="B204" t="s">
        <v>70</v>
      </c>
    </row>
    <row r="205" spans="1:2" x14ac:dyDescent="0.4">
      <c r="A205" s="1">
        <v>27154</v>
      </c>
      <c r="B205" t="s">
        <v>71</v>
      </c>
    </row>
    <row r="206" spans="1:2" x14ac:dyDescent="0.4">
      <c r="A206" s="1">
        <v>27155</v>
      </c>
      <c r="B206" t="s">
        <v>79</v>
      </c>
    </row>
    <row r="207" spans="1:2" x14ac:dyDescent="0.4">
      <c r="A207" s="1">
        <v>27287</v>
      </c>
      <c r="B207" t="s">
        <v>76</v>
      </c>
    </row>
    <row r="208" spans="1:2" x14ac:dyDescent="0.4">
      <c r="A208" s="1">
        <v>27288</v>
      </c>
      <c r="B208" t="s">
        <v>79</v>
      </c>
    </row>
    <row r="209" spans="1:2" x14ac:dyDescent="0.4">
      <c r="A209" s="1">
        <v>27295</v>
      </c>
      <c r="B209" t="s">
        <v>72</v>
      </c>
    </row>
    <row r="210" spans="1:2" x14ac:dyDescent="0.4">
      <c r="A210" s="1">
        <v>27312</v>
      </c>
      <c r="B210" t="s">
        <v>77</v>
      </c>
    </row>
    <row r="211" spans="1:2" x14ac:dyDescent="0.4">
      <c r="A211" s="1">
        <v>27336</v>
      </c>
      <c r="B211" t="s">
        <v>73</v>
      </c>
    </row>
    <row r="212" spans="1:2" x14ac:dyDescent="0.4">
      <c r="A212" s="1">
        <v>27337</v>
      </c>
      <c r="B212" t="s">
        <v>79</v>
      </c>
    </row>
    <row r="213" spans="1:2" x14ac:dyDescent="0.4">
      <c r="A213" s="1">
        <v>27356</v>
      </c>
      <c r="B213" t="s">
        <v>74</v>
      </c>
    </row>
    <row r="214" spans="1:2" x14ac:dyDescent="0.4">
      <c r="A214" s="1">
        <v>27395</v>
      </c>
      <c r="B214" t="s">
        <v>66</v>
      </c>
    </row>
    <row r="215" spans="1:2" x14ac:dyDescent="0.4">
      <c r="A215" s="1">
        <v>27409</v>
      </c>
      <c r="B215" t="s">
        <v>67</v>
      </c>
    </row>
    <row r="216" spans="1:2" x14ac:dyDescent="0.4">
      <c r="A216" s="1">
        <v>27436</v>
      </c>
      <c r="B216" t="s">
        <v>78</v>
      </c>
    </row>
    <row r="217" spans="1:2" x14ac:dyDescent="0.4">
      <c r="A217" s="1">
        <v>27474</v>
      </c>
      <c r="B217" t="s">
        <v>68</v>
      </c>
    </row>
    <row r="218" spans="1:2" x14ac:dyDescent="0.4">
      <c r="A218" s="1">
        <v>27513</v>
      </c>
      <c r="B218" t="s">
        <v>69</v>
      </c>
    </row>
    <row r="219" spans="1:2" x14ac:dyDescent="0.4">
      <c r="A219" s="1">
        <v>27517</v>
      </c>
      <c r="B219" t="s">
        <v>70</v>
      </c>
    </row>
    <row r="220" spans="1:2" x14ac:dyDescent="0.4">
      <c r="A220" s="1">
        <v>27519</v>
      </c>
      <c r="B220" t="s">
        <v>71</v>
      </c>
    </row>
    <row r="221" spans="1:2" x14ac:dyDescent="0.4">
      <c r="A221" s="1">
        <v>27652</v>
      </c>
      <c r="B221" t="s">
        <v>76</v>
      </c>
    </row>
    <row r="222" spans="1:2" x14ac:dyDescent="0.4">
      <c r="A222" s="1">
        <v>27661</v>
      </c>
      <c r="B222" t="s">
        <v>72</v>
      </c>
    </row>
    <row r="223" spans="1:2" x14ac:dyDescent="0.4">
      <c r="A223" s="1">
        <v>27677</v>
      </c>
      <c r="B223" t="s">
        <v>77</v>
      </c>
    </row>
    <row r="224" spans="1:2" x14ac:dyDescent="0.4">
      <c r="A224" s="1">
        <v>27701</v>
      </c>
      <c r="B224" t="s">
        <v>73</v>
      </c>
    </row>
    <row r="225" spans="1:2" x14ac:dyDescent="0.4">
      <c r="A225" s="1">
        <v>27721</v>
      </c>
      <c r="B225" t="s">
        <v>74</v>
      </c>
    </row>
    <row r="226" spans="1:2" x14ac:dyDescent="0.4">
      <c r="A226" s="1">
        <v>27722</v>
      </c>
      <c r="B226" t="s">
        <v>79</v>
      </c>
    </row>
    <row r="227" spans="1:2" x14ac:dyDescent="0.4">
      <c r="A227" s="1">
        <v>27760</v>
      </c>
      <c r="B227" t="s">
        <v>66</v>
      </c>
    </row>
    <row r="228" spans="1:2" x14ac:dyDescent="0.4">
      <c r="A228" s="1">
        <v>27774</v>
      </c>
      <c r="B228" t="s">
        <v>67</v>
      </c>
    </row>
    <row r="229" spans="1:2" x14ac:dyDescent="0.4">
      <c r="A229" s="1">
        <v>27801</v>
      </c>
      <c r="B229" t="s">
        <v>78</v>
      </c>
    </row>
    <row r="230" spans="1:2" x14ac:dyDescent="0.4">
      <c r="A230" s="1">
        <v>27839</v>
      </c>
      <c r="B230" t="s">
        <v>68</v>
      </c>
    </row>
    <row r="231" spans="1:2" x14ac:dyDescent="0.4">
      <c r="A231" s="1">
        <v>27879</v>
      </c>
      <c r="B231" t="s">
        <v>69</v>
      </c>
    </row>
    <row r="232" spans="1:2" x14ac:dyDescent="0.4">
      <c r="A232" s="1">
        <v>27883</v>
      </c>
      <c r="B232" t="s">
        <v>70</v>
      </c>
    </row>
    <row r="233" spans="1:2" x14ac:dyDescent="0.4">
      <c r="A233" s="1">
        <v>27885</v>
      </c>
      <c r="B233" t="s">
        <v>71</v>
      </c>
    </row>
    <row r="234" spans="1:2" x14ac:dyDescent="0.4">
      <c r="A234" s="1">
        <v>28018</v>
      </c>
      <c r="B234" t="s">
        <v>76</v>
      </c>
    </row>
    <row r="235" spans="1:2" x14ac:dyDescent="0.4">
      <c r="A235" s="1">
        <v>28026</v>
      </c>
      <c r="B235" t="s">
        <v>72</v>
      </c>
    </row>
    <row r="236" spans="1:2" x14ac:dyDescent="0.4">
      <c r="A236" s="1">
        <v>28043</v>
      </c>
      <c r="B236" t="s">
        <v>77</v>
      </c>
    </row>
    <row r="237" spans="1:2" x14ac:dyDescent="0.4">
      <c r="A237" s="1">
        <v>28044</v>
      </c>
      <c r="B237" t="s">
        <v>79</v>
      </c>
    </row>
    <row r="238" spans="1:2" x14ac:dyDescent="0.4">
      <c r="A238" s="1">
        <v>28067</v>
      </c>
      <c r="B238" t="s">
        <v>73</v>
      </c>
    </row>
    <row r="239" spans="1:2" x14ac:dyDescent="0.4">
      <c r="A239" s="1">
        <v>28087</v>
      </c>
      <c r="B239" t="s">
        <v>74</v>
      </c>
    </row>
    <row r="240" spans="1:2" x14ac:dyDescent="0.4">
      <c r="A240" s="1">
        <v>28126</v>
      </c>
      <c r="B240" t="s">
        <v>66</v>
      </c>
    </row>
    <row r="241" spans="1:2" x14ac:dyDescent="0.4">
      <c r="A241" s="1">
        <v>28140</v>
      </c>
      <c r="B241" t="s">
        <v>67</v>
      </c>
    </row>
    <row r="242" spans="1:2" x14ac:dyDescent="0.4">
      <c r="A242" s="1">
        <v>28167</v>
      </c>
      <c r="B242" t="s">
        <v>78</v>
      </c>
    </row>
    <row r="243" spans="1:2" x14ac:dyDescent="0.4">
      <c r="A243" s="1">
        <v>28205</v>
      </c>
      <c r="B243" t="s">
        <v>68</v>
      </c>
    </row>
    <row r="244" spans="1:2" x14ac:dyDescent="0.4">
      <c r="A244" s="1">
        <v>28244</v>
      </c>
      <c r="B244" t="s">
        <v>69</v>
      </c>
    </row>
    <row r="245" spans="1:2" x14ac:dyDescent="0.4">
      <c r="A245" s="1">
        <v>28248</v>
      </c>
      <c r="B245" t="s">
        <v>70</v>
      </c>
    </row>
    <row r="246" spans="1:2" x14ac:dyDescent="0.4">
      <c r="A246" s="1">
        <v>28250</v>
      </c>
      <c r="B246" t="s">
        <v>71</v>
      </c>
    </row>
    <row r="247" spans="1:2" x14ac:dyDescent="0.4">
      <c r="A247" s="1">
        <v>28383</v>
      </c>
      <c r="B247" t="s">
        <v>76</v>
      </c>
    </row>
    <row r="248" spans="1:2" x14ac:dyDescent="0.4">
      <c r="A248" s="1">
        <v>28391</v>
      </c>
      <c r="B248" t="s">
        <v>72</v>
      </c>
    </row>
    <row r="249" spans="1:2" x14ac:dyDescent="0.4">
      <c r="A249" s="1">
        <v>28408</v>
      </c>
      <c r="B249" t="s">
        <v>77</v>
      </c>
    </row>
    <row r="250" spans="1:2" x14ac:dyDescent="0.4">
      <c r="A250" s="1">
        <v>28432</v>
      </c>
      <c r="B250" t="s">
        <v>73</v>
      </c>
    </row>
    <row r="251" spans="1:2" x14ac:dyDescent="0.4">
      <c r="A251" s="1">
        <v>28452</v>
      </c>
      <c r="B251" t="s">
        <v>74</v>
      </c>
    </row>
    <row r="252" spans="1:2" x14ac:dyDescent="0.4">
      <c r="A252" s="1">
        <v>28491</v>
      </c>
      <c r="B252" t="s">
        <v>66</v>
      </c>
    </row>
    <row r="253" spans="1:2" x14ac:dyDescent="0.4">
      <c r="A253" s="1">
        <v>28492</v>
      </c>
      <c r="B253" t="s">
        <v>79</v>
      </c>
    </row>
    <row r="254" spans="1:2" x14ac:dyDescent="0.4">
      <c r="A254" s="1">
        <v>28505</v>
      </c>
      <c r="B254" t="s">
        <v>67</v>
      </c>
    </row>
    <row r="255" spans="1:2" x14ac:dyDescent="0.4">
      <c r="A255" s="1">
        <v>28506</v>
      </c>
      <c r="B255" t="s">
        <v>79</v>
      </c>
    </row>
    <row r="256" spans="1:2" x14ac:dyDescent="0.4">
      <c r="A256" s="1">
        <v>28532</v>
      </c>
      <c r="B256" t="s">
        <v>78</v>
      </c>
    </row>
    <row r="257" spans="1:2" x14ac:dyDescent="0.4">
      <c r="A257" s="1">
        <v>28570</v>
      </c>
      <c r="B257" t="s">
        <v>68</v>
      </c>
    </row>
    <row r="258" spans="1:2" x14ac:dyDescent="0.4">
      <c r="A258" s="1">
        <v>28609</v>
      </c>
      <c r="B258" t="s">
        <v>69</v>
      </c>
    </row>
    <row r="259" spans="1:2" x14ac:dyDescent="0.4">
      <c r="A259" s="1">
        <v>28613</v>
      </c>
      <c r="B259" t="s">
        <v>70</v>
      </c>
    </row>
    <row r="260" spans="1:2" x14ac:dyDescent="0.4">
      <c r="A260" s="1">
        <v>28615</v>
      </c>
      <c r="B260" t="s">
        <v>71</v>
      </c>
    </row>
    <row r="261" spans="1:2" x14ac:dyDescent="0.4">
      <c r="A261" s="1">
        <v>28748</v>
      </c>
      <c r="B261" t="s">
        <v>76</v>
      </c>
    </row>
    <row r="262" spans="1:2" x14ac:dyDescent="0.4">
      <c r="A262" s="1">
        <v>28756</v>
      </c>
      <c r="B262" t="s">
        <v>72</v>
      </c>
    </row>
    <row r="263" spans="1:2" x14ac:dyDescent="0.4">
      <c r="A263" s="1">
        <v>28773</v>
      </c>
      <c r="B263" t="s">
        <v>77</v>
      </c>
    </row>
    <row r="264" spans="1:2" x14ac:dyDescent="0.4">
      <c r="A264" s="1">
        <v>28797</v>
      </c>
      <c r="B264" t="s">
        <v>73</v>
      </c>
    </row>
    <row r="265" spans="1:2" x14ac:dyDescent="0.4">
      <c r="A265" s="1">
        <v>28817</v>
      </c>
      <c r="B265" t="s">
        <v>74</v>
      </c>
    </row>
    <row r="266" spans="1:2" x14ac:dyDescent="0.4">
      <c r="A266" s="1">
        <v>28856</v>
      </c>
      <c r="B266" t="s">
        <v>66</v>
      </c>
    </row>
    <row r="267" spans="1:2" x14ac:dyDescent="0.4">
      <c r="A267" s="1">
        <v>28870</v>
      </c>
      <c r="B267" t="s">
        <v>67</v>
      </c>
    </row>
    <row r="268" spans="1:2" x14ac:dyDescent="0.4">
      <c r="A268" s="1">
        <v>28897</v>
      </c>
      <c r="B268" t="s">
        <v>78</v>
      </c>
    </row>
    <row r="269" spans="1:2" x14ac:dyDescent="0.4">
      <c r="A269" s="1">
        <v>28898</v>
      </c>
      <c r="B269" t="s">
        <v>79</v>
      </c>
    </row>
    <row r="270" spans="1:2" x14ac:dyDescent="0.4">
      <c r="A270" s="1">
        <v>28935</v>
      </c>
      <c r="B270" t="s">
        <v>68</v>
      </c>
    </row>
    <row r="271" spans="1:2" x14ac:dyDescent="0.4">
      <c r="A271" s="1">
        <v>28974</v>
      </c>
      <c r="B271" t="s">
        <v>69</v>
      </c>
    </row>
    <row r="272" spans="1:2" x14ac:dyDescent="0.4">
      <c r="A272" s="1">
        <v>28975</v>
      </c>
      <c r="B272" t="s">
        <v>79</v>
      </c>
    </row>
    <row r="273" spans="1:2" x14ac:dyDescent="0.4">
      <c r="A273" s="1">
        <v>28978</v>
      </c>
      <c r="B273" t="s">
        <v>70</v>
      </c>
    </row>
    <row r="274" spans="1:2" x14ac:dyDescent="0.4">
      <c r="A274" s="1">
        <v>28980</v>
      </c>
      <c r="B274" t="s">
        <v>71</v>
      </c>
    </row>
    <row r="275" spans="1:2" x14ac:dyDescent="0.4">
      <c r="A275" s="1">
        <v>29113</v>
      </c>
      <c r="B275" t="s">
        <v>76</v>
      </c>
    </row>
    <row r="276" spans="1:2" x14ac:dyDescent="0.4">
      <c r="A276" s="1">
        <v>29122</v>
      </c>
      <c r="B276" t="s">
        <v>72</v>
      </c>
    </row>
    <row r="277" spans="1:2" x14ac:dyDescent="0.4">
      <c r="A277" s="1">
        <v>29138</v>
      </c>
      <c r="B277" t="s">
        <v>77</v>
      </c>
    </row>
    <row r="278" spans="1:2" x14ac:dyDescent="0.4">
      <c r="A278" s="1">
        <v>29162</v>
      </c>
      <c r="B278" t="s">
        <v>73</v>
      </c>
    </row>
    <row r="279" spans="1:2" x14ac:dyDescent="0.4">
      <c r="A279" s="1">
        <v>29182</v>
      </c>
      <c r="B279" t="s">
        <v>74</v>
      </c>
    </row>
    <row r="280" spans="1:2" x14ac:dyDescent="0.4">
      <c r="A280" s="1">
        <v>29221</v>
      </c>
      <c r="B280" t="s">
        <v>66</v>
      </c>
    </row>
    <row r="281" spans="1:2" x14ac:dyDescent="0.4">
      <c r="A281" s="1">
        <v>29235</v>
      </c>
      <c r="B281" t="s">
        <v>67</v>
      </c>
    </row>
    <row r="282" spans="1:2" x14ac:dyDescent="0.4">
      <c r="A282" s="1">
        <v>29262</v>
      </c>
      <c r="B282" t="s">
        <v>78</v>
      </c>
    </row>
    <row r="283" spans="1:2" x14ac:dyDescent="0.4">
      <c r="A283" s="1">
        <v>29300</v>
      </c>
      <c r="B283" t="s">
        <v>68</v>
      </c>
    </row>
    <row r="284" spans="1:2" x14ac:dyDescent="0.4">
      <c r="A284" s="1">
        <v>29340</v>
      </c>
      <c r="B284" t="s">
        <v>69</v>
      </c>
    </row>
    <row r="285" spans="1:2" x14ac:dyDescent="0.4">
      <c r="A285" s="1">
        <v>29344</v>
      </c>
      <c r="B285" t="s">
        <v>70</v>
      </c>
    </row>
    <row r="286" spans="1:2" x14ac:dyDescent="0.4">
      <c r="A286" s="1">
        <v>29346</v>
      </c>
      <c r="B286" t="s">
        <v>71</v>
      </c>
    </row>
    <row r="287" spans="1:2" x14ac:dyDescent="0.4">
      <c r="A287" s="1">
        <v>29479</v>
      </c>
      <c r="B287" t="s">
        <v>76</v>
      </c>
    </row>
    <row r="288" spans="1:2" x14ac:dyDescent="0.4">
      <c r="A288" s="1">
        <v>29487</v>
      </c>
      <c r="B288" t="s">
        <v>72</v>
      </c>
    </row>
    <row r="289" spans="1:2" x14ac:dyDescent="0.4">
      <c r="A289" s="1">
        <v>29504</v>
      </c>
      <c r="B289" t="s">
        <v>77</v>
      </c>
    </row>
    <row r="290" spans="1:2" x14ac:dyDescent="0.4">
      <c r="A290" s="1">
        <v>29528</v>
      </c>
      <c r="B290" t="s">
        <v>73</v>
      </c>
    </row>
    <row r="291" spans="1:2" x14ac:dyDescent="0.4">
      <c r="A291" s="1">
        <v>29548</v>
      </c>
      <c r="B291" t="s">
        <v>74</v>
      </c>
    </row>
    <row r="292" spans="1:2" x14ac:dyDescent="0.4">
      <c r="A292" s="1">
        <v>29549</v>
      </c>
      <c r="B292" t="s">
        <v>79</v>
      </c>
    </row>
    <row r="293" spans="1:2" x14ac:dyDescent="0.4">
      <c r="A293" s="1">
        <v>29587</v>
      </c>
      <c r="B293" t="s">
        <v>66</v>
      </c>
    </row>
    <row r="294" spans="1:2" x14ac:dyDescent="0.4">
      <c r="A294" s="1">
        <v>29601</v>
      </c>
      <c r="B294" t="s">
        <v>67</v>
      </c>
    </row>
    <row r="295" spans="1:2" x14ac:dyDescent="0.4">
      <c r="A295" s="1">
        <v>29628</v>
      </c>
      <c r="B295" t="s">
        <v>78</v>
      </c>
    </row>
    <row r="296" spans="1:2" x14ac:dyDescent="0.4">
      <c r="A296" s="1">
        <v>29666</v>
      </c>
      <c r="B296" t="s">
        <v>68</v>
      </c>
    </row>
    <row r="297" spans="1:2" x14ac:dyDescent="0.4">
      <c r="A297" s="1">
        <v>29705</v>
      </c>
      <c r="B297" t="s">
        <v>69</v>
      </c>
    </row>
    <row r="298" spans="1:2" x14ac:dyDescent="0.4">
      <c r="A298" s="1">
        <v>29709</v>
      </c>
      <c r="B298" t="s">
        <v>70</v>
      </c>
    </row>
    <row r="299" spans="1:2" x14ac:dyDescent="0.4">
      <c r="A299" s="1">
        <v>29710</v>
      </c>
      <c r="B299" t="s">
        <v>79</v>
      </c>
    </row>
    <row r="300" spans="1:2" x14ac:dyDescent="0.4">
      <c r="A300" s="1">
        <v>29711</v>
      </c>
      <c r="B300" t="s">
        <v>71</v>
      </c>
    </row>
    <row r="301" spans="1:2" x14ac:dyDescent="0.4">
      <c r="A301" s="1">
        <v>29844</v>
      </c>
      <c r="B301" t="s">
        <v>76</v>
      </c>
    </row>
    <row r="302" spans="1:2" x14ac:dyDescent="0.4">
      <c r="A302" s="1">
        <v>29852</v>
      </c>
      <c r="B302" t="s">
        <v>72</v>
      </c>
    </row>
    <row r="303" spans="1:2" x14ac:dyDescent="0.4">
      <c r="A303" s="1">
        <v>29869</v>
      </c>
      <c r="B303" t="s">
        <v>77</v>
      </c>
    </row>
    <row r="304" spans="1:2" x14ac:dyDescent="0.4">
      <c r="A304" s="1">
        <v>29893</v>
      </c>
      <c r="B304" t="s">
        <v>73</v>
      </c>
    </row>
    <row r="305" spans="1:2" x14ac:dyDescent="0.4">
      <c r="A305" s="1">
        <v>29913</v>
      </c>
      <c r="B305" t="s">
        <v>74</v>
      </c>
    </row>
    <row r="306" spans="1:2" x14ac:dyDescent="0.4">
      <c r="A306" s="1">
        <v>29952</v>
      </c>
      <c r="B306" t="s">
        <v>66</v>
      </c>
    </row>
    <row r="307" spans="1:2" x14ac:dyDescent="0.4">
      <c r="A307" s="1">
        <v>29966</v>
      </c>
      <c r="B307" t="s">
        <v>67</v>
      </c>
    </row>
    <row r="308" spans="1:2" x14ac:dyDescent="0.4">
      <c r="A308" s="1">
        <v>29993</v>
      </c>
      <c r="B308" t="s">
        <v>78</v>
      </c>
    </row>
    <row r="309" spans="1:2" x14ac:dyDescent="0.4">
      <c r="A309" s="1">
        <v>30031</v>
      </c>
      <c r="B309" t="s">
        <v>68</v>
      </c>
    </row>
    <row r="310" spans="1:2" x14ac:dyDescent="0.4">
      <c r="A310" s="1">
        <v>30032</v>
      </c>
      <c r="B310" t="s">
        <v>79</v>
      </c>
    </row>
    <row r="311" spans="1:2" x14ac:dyDescent="0.4">
      <c r="A311" s="1">
        <v>30070</v>
      </c>
      <c r="B311" t="s">
        <v>69</v>
      </c>
    </row>
    <row r="312" spans="1:2" x14ac:dyDescent="0.4">
      <c r="A312" s="1">
        <v>30074</v>
      </c>
      <c r="B312" t="s">
        <v>70</v>
      </c>
    </row>
    <row r="313" spans="1:2" x14ac:dyDescent="0.4">
      <c r="A313" s="1">
        <v>30076</v>
      </c>
      <c r="B313" t="s">
        <v>71</v>
      </c>
    </row>
    <row r="314" spans="1:2" x14ac:dyDescent="0.4">
      <c r="A314" s="1">
        <v>30209</v>
      </c>
      <c r="B314" t="s">
        <v>76</v>
      </c>
    </row>
    <row r="315" spans="1:2" x14ac:dyDescent="0.4">
      <c r="A315" s="1">
        <v>30217</v>
      </c>
      <c r="B315" t="s">
        <v>72</v>
      </c>
    </row>
    <row r="316" spans="1:2" x14ac:dyDescent="0.4">
      <c r="A316" s="1">
        <v>30234</v>
      </c>
      <c r="B316" t="s">
        <v>77</v>
      </c>
    </row>
    <row r="317" spans="1:2" x14ac:dyDescent="0.4">
      <c r="A317" s="1">
        <v>30235</v>
      </c>
      <c r="B317" t="s">
        <v>79</v>
      </c>
    </row>
    <row r="318" spans="1:2" x14ac:dyDescent="0.4">
      <c r="A318" s="1">
        <v>30258</v>
      </c>
      <c r="B318" t="s">
        <v>73</v>
      </c>
    </row>
    <row r="319" spans="1:2" x14ac:dyDescent="0.4">
      <c r="A319" s="1">
        <v>30278</v>
      </c>
      <c r="B319" t="s">
        <v>74</v>
      </c>
    </row>
    <row r="320" spans="1:2" x14ac:dyDescent="0.4">
      <c r="A320" s="1">
        <v>30317</v>
      </c>
      <c r="B320" t="s">
        <v>66</v>
      </c>
    </row>
    <row r="321" spans="1:2" x14ac:dyDescent="0.4">
      <c r="A321" s="1">
        <v>30331</v>
      </c>
      <c r="B321" t="s">
        <v>67</v>
      </c>
    </row>
    <row r="322" spans="1:2" x14ac:dyDescent="0.4">
      <c r="A322" s="1">
        <v>30358</v>
      </c>
      <c r="B322" t="s">
        <v>78</v>
      </c>
    </row>
    <row r="323" spans="1:2" x14ac:dyDescent="0.4">
      <c r="A323" s="1">
        <v>30396</v>
      </c>
      <c r="B323" t="s">
        <v>68</v>
      </c>
    </row>
    <row r="324" spans="1:2" x14ac:dyDescent="0.4">
      <c r="A324" s="1">
        <v>30435</v>
      </c>
      <c r="B324" t="s">
        <v>69</v>
      </c>
    </row>
    <row r="325" spans="1:2" x14ac:dyDescent="0.4">
      <c r="A325" s="1">
        <v>30439</v>
      </c>
      <c r="B325" t="s">
        <v>70</v>
      </c>
    </row>
    <row r="326" spans="1:2" x14ac:dyDescent="0.4">
      <c r="A326" s="1">
        <v>30441</v>
      </c>
      <c r="B326" t="s">
        <v>71</v>
      </c>
    </row>
    <row r="327" spans="1:2" x14ac:dyDescent="0.4">
      <c r="A327" s="1">
        <v>30574</v>
      </c>
      <c r="B327" t="s">
        <v>76</v>
      </c>
    </row>
    <row r="328" spans="1:2" x14ac:dyDescent="0.4">
      <c r="A328" s="1">
        <v>30582</v>
      </c>
      <c r="B328" t="s">
        <v>72</v>
      </c>
    </row>
    <row r="329" spans="1:2" x14ac:dyDescent="0.4">
      <c r="A329" s="1">
        <v>30599</v>
      </c>
      <c r="B329" t="s">
        <v>77</v>
      </c>
    </row>
    <row r="330" spans="1:2" x14ac:dyDescent="0.4">
      <c r="A330" s="1">
        <v>30623</v>
      </c>
      <c r="B330" t="s">
        <v>73</v>
      </c>
    </row>
    <row r="331" spans="1:2" x14ac:dyDescent="0.4">
      <c r="A331" s="1">
        <v>30643</v>
      </c>
      <c r="B331" t="s">
        <v>74</v>
      </c>
    </row>
    <row r="332" spans="1:2" x14ac:dyDescent="0.4">
      <c r="A332" s="1">
        <v>30682</v>
      </c>
      <c r="B332" t="s">
        <v>66</v>
      </c>
    </row>
    <row r="333" spans="1:2" x14ac:dyDescent="0.4">
      <c r="A333" s="1">
        <v>30683</v>
      </c>
      <c r="B333" t="s">
        <v>79</v>
      </c>
    </row>
    <row r="334" spans="1:2" x14ac:dyDescent="0.4">
      <c r="A334" s="1">
        <v>30696</v>
      </c>
      <c r="B334" t="s">
        <v>67</v>
      </c>
    </row>
    <row r="335" spans="1:2" x14ac:dyDescent="0.4">
      <c r="A335" s="1">
        <v>30697</v>
      </c>
      <c r="B335" t="s">
        <v>79</v>
      </c>
    </row>
    <row r="336" spans="1:2" x14ac:dyDescent="0.4">
      <c r="A336" s="1">
        <v>30723</v>
      </c>
      <c r="B336" t="s">
        <v>78</v>
      </c>
    </row>
    <row r="337" spans="1:2" x14ac:dyDescent="0.4">
      <c r="A337" s="1">
        <v>30761</v>
      </c>
      <c r="B337" t="s">
        <v>68</v>
      </c>
    </row>
    <row r="338" spans="1:2" x14ac:dyDescent="0.4">
      <c r="A338" s="1">
        <v>30801</v>
      </c>
      <c r="B338" t="s">
        <v>69</v>
      </c>
    </row>
    <row r="339" spans="1:2" x14ac:dyDescent="0.4">
      <c r="A339" s="1">
        <v>30802</v>
      </c>
      <c r="B339" t="s">
        <v>79</v>
      </c>
    </row>
    <row r="340" spans="1:2" x14ac:dyDescent="0.4">
      <c r="A340" s="1">
        <v>30805</v>
      </c>
      <c r="B340" t="s">
        <v>70</v>
      </c>
    </row>
    <row r="341" spans="1:2" x14ac:dyDescent="0.4">
      <c r="A341" s="1">
        <v>30807</v>
      </c>
      <c r="B341" t="s">
        <v>71</v>
      </c>
    </row>
    <row r="342" spans="1:2" x14ac:dyDescent="0.4">
      <c r="A342" s="1">
        <v>30940</v>
      </c>
      <c r="B342" t="s">
        <v>76</v>
      </c>
    </row>
    <row r="343" spans="1:2" x14ac:dyDescent="0.4">
      <c r="A343" s="1">
        <v>30948</v>
      </c>
      <c r="B343" t="s">
        <v>72</v>
      </c>
    </row>
    <row r="344" spans="1:2" x14ac:dyDescent="0.4">
      <c r="A344" s="1">
        <v>30949</v>
      </c>
      <c r="B344" t="s">
        <v>79</v>
      </c>
    </row>
    <row r="345" spans="1:2" x14ac:dyDescent="0.4">
      <c r="A345" s="1">
        <v>30965</v>
      </c>
      <c r="B345" t="s">
        <v>77</v>
      </c>
    </row>
    <row r="346" spans="1:2" x14ac:dyDescent="0.4">
      <c r="A346" s="1">
        <v>30989</v>
      </c>
      <c r="B346" t="s">
        <v>73</v>
      </c>
    </row>
    <row r="347" spans="1:2" x14ac:dyDescent="0.4">
      <c r="A347" s="1">
        <v>31009</v>
      </c>
      <c r="B347" t="s">
        <v>74</v>
      </c>
    </row>
    <row r="348" spans="1:2" x14ac:dyDescent="0.4">
      <c r="A348" s="1">
        <v>31048</v>
      </c>
      <c r="B348" t="s">
        <v>66</v>
      </c>
    </row>
    <row r="349" spans="1:2" x14ac:dyDescent="0.4">
      <c r="A349" s="1">
        <v>31062</v>
      </c>
      <c r="B349" t="s">
        <v>67</v>
      </c>
    </row>
    <row r="350" spans="1:2" x14ac:dyDescent="0.4">
      <c r="A350" s="1">
        <v>31089</v>
      </c>
      <c r="B350" t="s">
        <v>78</v>
      </c>
    </row>
    <row r="351" spans="1:2" x14ac:dyDescent="0.4">
      <c r="A351" s="1">
        <v>31127</v>
      </c>
      <c r="B351" t="s">
        <v>68</v>
      </c>
    </row>
    <row r="352" spans="1:2" x14ac:dyDescent="0.4">
      <c r="A352" s="1">
        <v>31166</v>
      </c>
      <c r="B352" t="s">
        <v>69</v>
      </c>
    </row>
    <row r="353" spans="1:2" x14ac:dyDescent="0.4">
      <c r="A353" s="1">
        <v>31170</v>
      </c>
      <c r="B353" t="s">
        <v>70</v>
      </c>
    </row>
    <row r="354" spans="1:2" x14ac:dyDescent="0.4">
      <c r="A354" s="1">
        <v>31172</v>
      </c>
      <c r="B354" t="s">
        <v>71</v>
      </c>
    </row>
    <row r="355" spans="1:2" x14ac:dyDescent="0.4">
      <c r="A355" s="1">
        <v>31173</v>
      </c>
      <c r="B355" t="s">
        <v>79</v>
      </c>
    </row>
    <row r="356" spans="1:2" x14ac:dyDescent="0.4">
      <c r="A356" s="1">
        <v>31305</v>
      </c>
      <c r="B356" t="s">
        <v>76</v>
      </c>
    </row>
    <row r="357" spans="1:2" x14ac:dyDescent="0.4">
      <c r="A357" s="1">
        <v>31306</v>
      </c>
      <c r="B357" t="s">
        <v>79</v>
      </c>
    </row>
    <row r="358" spans="1:2" x14ac:dyDescent="0.4">
      <c r="A358" s="1">
        <v>31313</v>
      </c>
      <c r="B358" t="s">
        <v>72</v>
      </c>
    </row>
    <row r="359" spans="1:2" x14ac:dyDescent="0.4">
      <c r="A359" s="1">
        <v>31330</v>
      </c>
      <c r="B359" t="s">
        <v>77</v>
      </c>
    </row>
    <row r="360" spans="1:2" x14ac:dyDescent="0.4">
      <c r="A360" s="1">
        <v>31354</v>
      </c>
      <c r="B360" t="s">
        <v>73</v>
      </c>
    </row>
    <row r="361" spans="1:2" x14ac:dyDescent="0.4">
      <c r="A361" s="1">
        <v>31355</v>
      </c>
      <c r="B361" t="s">
        <v>79</v>
      </c>
    </row>
    <row r="362" spans="1:2" x14ac:dyDescent="0.4">
      <c r="A362" s="1">
        <v>31374</v>
      </c>
      <c r="B362" t="s">
        <v>74</v>
      </c>
    </row>
    <row r="363" spans="1:2" x14ac:dyDescent="0.4">
      <c r="A363" s="1">
        <v>31413</v>
      </c>
      <c r="B363" t="s">
        <v>66</v>
      </c>
    </row>
    <row r="364" spans="1:2" x14ac:dyDescent="0.4">
      <c r="A364" s="1">
        <v>31427</v>
      </c>
      <c r="B364" t="s">
        <v>67</v>
      </c>
    </row>
    <row r="365" spans="1:2" x14ac:dyDescent="0.4">
      <c r="A365" s="1">
        <v>31454</v>
      </c>
      <c r="B365" t="s">
        <v>78</v>
      </c>
    </row>
    <row r="366" spans="1:2" x14ac:dyDescent="0.4">
      <c r="A366" s="1">
        <v>31492</v>
      </c>
      <c r="B366" t="s">
        <v>68</v>
      </c>
    </row>
    <row r="367" spans="1:2" x14ac:dyDescent="0.4">
      <c r="A367" s="1">
        <v>31531</v>
      </c>
      <c r="B367" t="s">
        <v>69</v>
      </c>
    </row>
    <row r="368" spans="1:2" x14ac:dyDescent="0.4">
      <c r="A368" s="1">
        <v>31535</v>
      </c>
      <c r="B368" t="s">
        <v>70</v>
      </c>
    </row>
    <row r="369" spans="1:2" x14ac:dyDescent="0.4">
      <c r="A369" s="1">
        <v>31537</v>
      </c>
      <c r="B369" t="s">
        <v>71</v>
      </c>
    </row>
    <row r="370" spans="1:2" x14ac:dyDescent="0.4">
      <c r="A370" s="1">
        <v>31670</v>
      </c>
      <c r="B370" t="s">
        <v>76</v>
      </c>
    </row>
    <row r="371" spans="1:2" x14ac:dyDescent="0.4">
      <c r="A371" s="1">
        <v>31678</v>
      </c>
      <c r="B371" t="s">
        <v>72</v>
      </c>
    </row>
    <row r="372" spans="1:2" x14ac:dyDescent="0.4">
      <c r="A372" s="1">
        <v>31695</v>
      </c>
      <c r="B372" t="s">
        <v>77</v>
      </c>
    </row>
    <row r="373" spans="1:2" x14ac:dyDescent="0.4">
      <c r="A373" s="1">
        <v>31719</v>
      </c>
      <c r="B373" t="s">
        <v>73</v>
      </c>
    </row>
    <row r="374" spans="1:2" x14ac:dyDescent="0.4">
      <c r="A374" s="1">
        <v>31739</v>
      </c>
      <c r="B374" t="s">
        <v>74</v>
      </c>
    </row>
    <row r="375" spans="1:2" x14ac:dyDescent="0.4">
      <c r="A375" s="1">
        <v>31740</v>
      </c>
      <c r="B375" t="s">
        <v>79</v>
      </c>
    </row>
    <row r="376" spans="1:2" x14ac:dyDescent="0.4">
      <c r="A376" s="1">
        <v>31778</v>
      </c>
      <c r="B376" t="s">
        <v>66</v>
      </c>
    </row>
    <row r="377" spans="1:2" x14ac:dyDescent="0.4">
      <c r="A377" s="1">
        <v>31792</v>
      </c>
      <c r="B377" t="s">
        <v>67</v>
      </c>
    </row>
    <row r="378" spans="1:2" x14ac:dyDescent="0.4">
      <c r="A378" s="1">
        <v>31819</v>
      </c>
      <c r="B378" t="s">
        <v>78</v>
      </c>
    </row>
    <row r="379" spans="1:2" x14ac:dyDescent="0.4">
      <c r="A379" s="1">
        <v>31857</v>
      </c>
      <c r="B379" t="s">
        <v>68</v>
      </c>
    </row>
    <row r="380" spans="1:2" x14ac:dyDescent="0.4">
      <c r="A380" s="1">
        <v>31896</v>
      </c>
      <c r="B380" t="s">
        <v>69</v>
      </c>
    </row>
    <row r="381" spans="1:2" x14ac:dyDescent="0.4">
      <c r="A381" s="1">
        <v>31900</v>
      </c>
      <c r="B381" t="s">
        <v>70</v>
      </c>
    </row>
    <row r="382" spans="1:2" x14ac:dyDescent="0.4">
      <c r="A382" s="1">
        <v>31901</v>
      </c>
      <c r="B382" t="s">
        <v>79</v>
      </c>
    </row>
    <row r="383" spans="1:2" x14ac:dyDescent="0.4">
      <c r="A383" s="1">
        <v>31902</v>
      </c>
      <c r="B383" t="s">
        <v>71</v>
      </c>
    </row>
    <row r="384" spans="1:2" x14ac:dyDescent="0.4">
      <c r="A384" s="1">
        <v>32035</v>
      </c>
      <c r="B384" t="s">
        <v>76</v>
      </c>
    </row>
    <row r="385" spans="1:2" x14ac:dyDescent="0.4">
      <c r="A385" s="1">
        <v>32043</v>
      </c>
      <c r="B385" t="s">
        <v>72</v>
      </c>
    </row>
    <row r="386" spans="1:2" x14ac:dyDescent="0.4">
      <c r="A386" s="1">
        <v>32060</v>
      </c>
      <c r="B386" t="s">
        <v>77</v>
      </c>
    </row>
    <row r="387" spans="1:2" x14ac:dyDescent="0.4">
      <c r="A387" s="1">
        <v>32084</v>
      </c>
      <c r="B387" t="s">
        <v>73</v>
      </c>
    </row>
    <row r="388" spans="1:2" x14ac:dyDescent="0.4">
      <c r="A388" s="1">
        <v>32104</v>
      </c>
      <c r="B388" t="s">
        <v>74</v>
      </c>
    </row>
    <row r="389" spans="1:2" x14ac:dyDescent="0.4">
      <c r="A389" s="1">
        <v>32143</v>
      </c>
      <c r="B389" t="s">
        <v>66</v>
      </c>
    </row>
    <row r="390" spans="1:2" x14ac:dyDescent="0.4">
      <c r="A390" s="1">
        <v>32157</v>
      </c>
      <c r="B390" t="s">
        <v>67</v>
      </c>
    </row>
    <row r="391" spans="1:2" x14ac:dyDescent="0.4">
      <c r="A391" s="1">
        <v>32184</v>
      </c>
      <c r="B391" t="s">
        <v>78</v>
      </c>
    </row>
    <row r="392" spans="1:2" x14ac:dyDescent="0.4">
      <c r="A392" s="1">
        <v>32222</v>
      </c>
      <c r="B392" t="s">
        <v>68</v>
      </c>
    </row>
    <row r="393" spans="1:2" x14ac:dyDescent="0.4">
      <c r="A393" s="1">
        <v>32223</v>
      </c>
      <c r="B393" t="s">
        <v>79</v>
      </c>
    </row>
    <row r="394" spans="1:2" x14ac:dyDescent="0.4">
      <c r="A394" s="1">
        <v>32262</v>
      </c>
      <c r="B394" t="s">
        <v>69</v>
      </c>
    </row>
    <row r="395" spans="1:2" x14ac:dyDescent="0.4">
      <c r="A395" s="1">
        <v>32266</v>
      </c>
      <c r="B395" t="s">
        <v>70</v>
      </c>
    </row>
    <row r="396" spans="1:2" x14ac:dyDescent="0.4">
      <c r="A396" s="1">
        <v>32267</v>
      </c>
      <c r="B396" t="s">
        <v>79</v>
      </c>
    </row>
    <row r="397" spans="1:2" x14ac:dyDescent="0.4">
      <c r="A397" s="1">
        <v>32268</v>
      </c>
      <c r="B397" t="s">
        <v>71</v>
      </c>
    </row>
    <row r="398" spans="1:2" x14ac:dyDescent="0.4">
      <c r="A398" s="1">
        <v>32401</v>
      </c>
      <c r="B398" t="s">
        <v>76</v>
      </c>
    </row>
    <row r="399" spans="1:2" x14ac:dyDescent="0.4">
      <c r="A399" s="1">
        <v>32409</v>
      </c>
      <c r="B399" t="s">
        <v>72</v>
      </c>
    </row>
    <row r="400" spans="1:2" x14ac:dyDescent="0.4">
      <c r="A400" s="1">
        <v>32426</v>
      </c>
      <c r="B400" t="s">
        <v>77</v>
      </c>
    </row>
    <row r="401" spans="1:2" x14ac:dyDescent="0.4">
      <c r="A401" s="1">
        <v>32450</v>
      </c>
      <c r="B401" t="s">
        <v>73</v>
      </c>
    </row>
    <row r="402" spans="1:2" x14ac:dyDescent="0.4">
      <c r="A402" s="1">
        <v>32470</v>
      </c>
      <c r="B402" t="s">
        <v>74</v>
      </c>
    </row>
    <row r="403" spans="1:2" x14ac:dyDescent="0.4">
      <c r="A403" s="1">
        <v>32509</v>
      </c>
      <c r="B403" t="s">
        <v>66</v>
      </c>
    </row>
    <row r="404" spans="1:2" x14ac:dyDescent="0.4">
      <c r="A404" s="1">
        <v>32510</v>
      </c>
      <c r="B404" t="s">
        <v>79</v>
      </c>
    </row>
    <row r="405" spans="1:2" x14ac:dyDescent="0.4">
      <c r="A405" s="1">
        <v>32523</v>
      </c>
      <c r="B405" t="s">
        <v>67</v>
      </c>
    </row>
    <row r="406" spans="1:2" x14ac:dyDescent="0.4">
      <c r="A406" s="1">
        <v>32524</v>
      </c>
      <c r="B406" t="s">
        <v>79</v>
      </c>
    </row>
    <row r="407" spans="1:2" x14ac:dyDescent="0.4">
      <c r="A407" s="1">
        <v>32550</v>
      </c>
      <c r="B407" t="s">
        <v>78</v>
      </c>
    </row>
    <row r="408" spans="1:2" x14ac:dyDescent="0.4">
      <c r="A408" s="1">
        <v>32563</v>
      </c>
      <c r="B408" t="s">
        <v>80</v>
      </c>
    </row>
    <row r="409" spans="1:2" x14ac:dyDescent="0.4">
      <c r="A409" s="1">
        <v>32588</v>
      </c>
      <c r="B409" t="s">
        <v>68</v>
      </c>
    </row>
    <row r="410" spans="1:2" x14ac:dyDescent="0.4">
      <c r="A410" s="1">
        <v>32627</v>
      </c>
      <c r="B410" t="s">
        <v>81</v>
      </c>
    </row>
    <row r="411" spans="1:2" x14ac:dyDescent="0.4">
      <c r="A411" s="1">
        <v>32631</v>
      </c>
      <c r="B411" t="s">
        <v>70</v>
      </c>
    </row>
    <row r="412" spans="1:2" x14ac:dyDescent="0.4">
      <c r="A412" s="1">
        <v>32632</v>
      </c>
      <c r="B412" t="s">
        <v>79</v>
      </c>
    </row>
    <row r="413" spans="1:2" x14ac:dyDescent="0.4">
      <c r="A413" s="1">
        <v>32633</v>
      </c>
      <c r="B413" t="s">
        <v>71</v>
      </c>
    </row>
    <row r="414" spans="1:2" x14ac:dyDescent="0.4">
      <c r="A414" s="1">
        <v>32766</v>
      </c>
      <c r="B414" t="s">
        <v>76</v>
      </c>
    </row>
    <row r="415" spans="1:2" x14ac:dyDescent="0.4">
      <c r="A415" s="1">
        <v>32774</v>
      </c>
      <c r="B415" t="s">
        <v>72</v>
      </c>
    </row>
    <row r="416" spans="1:2" x14ac:dyDescent="0.4">
      <c r="A416" s="1">
        <v>32791</v>
      </c>
      <c r="B416" t="s">
        <v>77</v>
      </c>
    </row>
    <row r="417" spans="1:2" x14ac:dyDescent="0.4">
      <c r="A417" s="1">
        <v>32815</v>
      </c>
      <c r="B417" t="s">
        <v>73</v>
      </c>
    </row>
    <row r="418" spans="1:2" x14ac:dyDescent="0.4">
      <c r="A418" s="1">
        <v>32835</v>
      </c>
      <c r="B418" t="s">
        <v>74</v>
      </c>
    </row>
    <row r="419" spans="1:2" x14ac:dyDescent="0.4">
      <c r="A419" s="1">
        <v>32865</v>
      </c>
      <c r="B419" t="s">
        <v>69</v>
      </c>
    </row>
    <row r="420" spans="1:2" x14ac:dyDescent="0.4">
      <c r="A420" s="1">
        <v>32874</v>
      </c>
      <c r="B420" t="s">
        <v>66</v>
      </c>
    </row>
    <row r="421" spans="1:2" x14ac:dyDescent="0.4">
      <c r="A421" s="1">
        <v>32888</v>
      </c>
      <c r="B421" t="s">
        <v>67</v>
      </c>
    </row>
    <row r="422" spans="1:2" x14ac:dyDescent="0.4">
      <c r="A422" s="1">
        <v>32915</v>
      </c>
      <c r="B422" t="s">
        <v>78</v>
      </c>
    </row>
    <row r="423" spans="1:2" x14ac:dyDescent="0.4">
      <c r="A423" s="1">
        <v>32916</v>
      </c>
      <c r="B423" t="s">
        <v>79</v>
      </c>
    </row>
    <row r="424" spans="1:2" x14ac:dyDescent="0.4">
      <c r="A424" s="1">
        <v>32953</v>
      </c>
      <c r="B424" t="s">
        <v>68</v>
      </c>
    </row>
    <row r="425" spans="1:2" x14ac:dyDescent="0.4">
      <c r="A425" s="1">
        <v>32992</v>
      </c>
      <c r="B425" t="s">
        <v>81</v>
      </c>
    </row>
    <row r="426" spans="1:2" x14ac:dyDescent="0.4">
      <c r="A426" s="1">
        <v>32993</v>
      </c>
      <c r="B426" t="s">
        <v>79</v>
      </c>
    </row>
    <row r="427" spans="1:2" x14ac:dyDescent="0.4">
      <c r="A427" s="1">
        <v>32996</v>
      </c>
      <c r="B427" t="s">
        <v>70</v>
      </c>
    </row>
    <row r="428" spans="1:2" x14ac:dyDescent="0.4">
      <c r="A428" s="1">
        <v>32997</v>
      </c>
      <c r="B428" t="s">
        <v>79</v>
      </c>
    </row>
    <row r="429" spans="1:2" x14ac:dyDescent="0.4">
      <c r="A429" s="1">
        <v>32998</v>
      </c>
      <c r="B429" t="s">
        <v>71</v>
      </c>
    </row>
    <row r="430" spans="1:2" x14ac:dyDescent="0.4">
      <c r="A430" s="1">
        <v>33131</v>
      </c>
      <c r="B430" t="s">
        <v>76</v>
      </c>
    </row>
    <row r="431" spans="1:2" x14ac:dyDescent="0.4">
      <c r="A431" s="1">
        <v>33139</v>
      </c>
      <c r="B431" t="s">
        <v>72</v>
      </c>
    </row>
    <row r="432" spans="1:2" x14ac:dyDescent="0.4">
      <c r="A432" s="1">
        <v>33140</v>
      </c>
      <c r="B432" t="s">
        <v>79</v>
      </c>
    </row>
    <row r="433" spans="1:2" x14ac:dyDescent="0.4">
      <c r="A433" s="1">
        <v>33156</v>
      </c>
      <c r="B433" t="s">
        <v>77</v>
      </c>
    </row>
    <row r="434" spans="1:2" x14ac:dyDescent="0.4">
      <c r="A434" s="1">
        <v>33180</v>
      </c>
      <c r="B434" t="s">
        <v>73</v>
      </c>
    </row>
    <row r="435" spans="1:2" x14ac:dyDescent="0.4">
      <c r="A435" s="1">
        <v>33189</v>
      </c>
      <c r="B435" t="s">
        <v>82</v>
      </c>
    </row>
    <row r="436" spans="1:2" x14ac:dyDescent="0.4">
      <c r="A436" s="1">
        <v>33200</v>
      </c>
      <c r="B436" t="s">
        <v>74</v>
      </c>
    </row>
    <row r="437" spans="1:2" x14ac:dyDescent="0.4">
      <c r="A437" s="1">
        <v>33230</v>
      </c>
      <c r="B437" t="s">
        <v>69</v>
      </c>
    </row>
    <row r="438" spans="1:2" x14ac:dyDescent="0.4">
      <c r="A438" s="1">
        <v>33231</v>
      </c>
      <c r="B438" t="s">
        <v>79</v>
      </c>
    </row>
    <row r="439" spans="1:2" x14ac:dyDescent="0.4">
      <c r="A439" s="1">
        <v>33239</v>
      </c>
      <c r="B439" t="s">
        <v>66</v>
      </c>
    </row>
    <row r="440" spans="1:2" x14ac:dyDescent="0.4">
      <c r="A440" s="1">
        <v>33253</v>
      </c>
      <c r="B440" t="s">
        <v>67</v>
      </c>
    </row>
    <row r="441" spans="1:2" x14ac:dyDescent="0.4">
      <c r="A441" s="1">
        <v>33280</v>
      </c>
      <c r="B441" t="s">
        <v>78</v>
      </c>
    </row>
    <row r="442" spans="1:2" x14ac:dyDescent="0.4">
      <c r="A442" s="1">
        <v>33318</v>
      </c>
      <c r="B442" t="s">
        <v>68</v>
      </c>
    </row>
    <row r="443" spans="1:2" x14ac:dyDescent="0.4">
      <c r="A443" s="1">
        <v>33357</v>
      </c>
      <c r="B443" t="s">
        <v>81</v>
      </c>
    </row>
    <row r="444" spans="1:2" x14ac:dyDescent="0.4">
      <c r="A444" s="1">
        <v>33361</v>
      </c>
      <c r="B444" t="s">
        <v>70</v>
      </c>
    </row>
    <row r="445" spans="1:2" x14ac:dyDescent="0.4">
      <c r="A445" s="1">
        <v>33362</v>
      </c>
      <c r="B445" t="s">
        <v>79</v>
      </c>
    </row>
    <row r="446" spans="1:2" x14ac:dyDescent="0.4">
      <c r="A446" s="1">
        <v>33363</v>
      </c>
      <c r="B446" t="s">
        <v>71</v>
      </c>
    </row>
    <row r="447" spans="1:2" x14ac:dyDescent="0.4">
      <c r="A447" s="1">
        <v>33364</v>
      </c>
      <c r="B447" t="s">
        <v>79</v>
      </c>
    </row>
    <row r="448" spans="1:2" x14ac:dyDescent="0.4">
      <c r="A448" s="1">
        <v>33496</v>
      </c>
      <c r="B448" t="s">
        <v>76</v>
      </c>
    </row>
    <row r="449" spans="1:2" x14ac:dyDescent="0.4">
      <c r="A449" s="1">
        <v>33497</v>
      </c>
      <c r="B449" t="s">
        <v>79</v>
      </c>
    </row>
    <row r="450" spans="1:2" x14ac:dyDescent="0.4">
      <c r="A450" s="1">
        <v>33504</v>
      </c>
      <c r="B450" t="s">
        <v>72</v>
      </c>
    </row>
    <row r="451" spans="1:2" x14ac:dyDescent="0.4">
      <c r="A451" s="1">
        <v>33521</v>
      </c>
      <c r="B451" t="s">
        <v>77</v>
      </c>
    </row>
    <row r="452" spans="1:2" x14ac:dyDescent="0.4">
      <c r="A452" s="1">
        <v>33545</v>
      </c>
      <c r="B452" t="s">
        <v>73</v>
      </c>
    </row>
    <row r="453" spans="1:2" x14ac:dyDescent="0.4">
      <c r="A453" s="1">
        <v>33546</v>
      </c>
      <c r="B453" t="s">
        <v>79</v>
      </c>
    </row>
    <row r="454" spans="1:2" x14ac:dyDescent="0.4">
      <c r="A454" s="1">
        <v>33565</v>
      </c>
      <c r="B454" t="s">
        <v>74</v>
      </c>
    </row>
    <row r="455" spans="1:2" x14ac:dyDescent="0.4">
      <c r="A455" s="1">
        <v>33595</v>
      </c>
      <c r="B455" t="s">
        <v>69</v>
      </c>
    </row>
    <row r="456" spans="1:2" x14ac:dyDescent="0.4">
      <c r="A456" s="1">
        <v>33604</v>
      </c>
      <c r="B456" t="s">
        <v>66</v>
      </c>
    </row>
    <row r="457" spans="1:2" x14ac:dyDescent="0.4">
      <c r="A457" s="1">
        <v>33618</v>
      </c>
      <c r="B457" t="s">
        <v>67</v>
      </c>
    </row>
    <row r="458" spans="1:2" x14ac:dyDescent="0.4">
      <c r="A458" s="1">
        <v>33645</v>
      </c>
      <c r="B458" t="s">
        <v>78</v>
      </c>
    </row>
    <row r="459" spans="1:2" x14ac:dyDescent="0.4">
      <c r="A459" s="1">
        <v>33683</v>
      </c>
      <c r="B459" t="s">
        <v>68</v>
      </c>
    </row>
    <row r="460" spans="1:2" x14ac:dyDescent="0.4">
      <c r="A460" s="1">
        <v>33723</v>
      </c>
      <c r="B460" t="s">
        <v>81</v>
      </c>
    </row>
    <row r="461" spans="1:2" x14ac:dyDescent="0.4">
      <c r="A461" s="1">
        <v>33727</v>
      </c>
      <c r="B461" t="s">
        <v>70</v>
      </c>
    </row>
    <row r="462" spans="1:2" x14ac:dyDescent="0.4">
      <c r="A462" s="1">
        <v>33728</v>
      </c>
      <c r="B462" t="s">
        <v>79</v>
      </c>
    </row>
    <row r="463" spans="1:2" x14ac:dyDescent="0.4">
      <c r="A463" s="1">
        <v>33729</v>
      </c>
      <c r="B463" t="s">
        <v>71</v>
      </c>
    </row>
    <row r="464" spans="1:2" x14ac:dyDescent="0.4">
      <c r="A464" s="1">
        <v>33862</v>
      </c>
      <c r="B464" t="s">
        <v>76</v>
      </c>
    </row>
    <row r="465" spans="1:2" x14ac:dyDescent="0.4">
      <c r="A465" s="1">
        <v>33870</v>
      </c>
      <c r="B465" t="s">
        <v>72</v>
      </c>
    </row>
    <row r="466" spans="1:2" x14ac:dyDescent="0.4">
      <c r="A466" s="1">
        <v>33887</v>
      </c>
      <c r="B466" t="s">
        <v>77</v>
      </c>
    </row>
    <row r="467" spans="1:2" x14ac:dyDescent="0.4">
      <c r="A467" s="1">
        <v>33911</v>
      </c>
      <c r="B467" t="s">
        <v>73</v>
      </c>
    </row>
    <row r="468" spans="1:2" x14ac:dyDescent="0.4">
      <c r="A468" s="1">
        <v>33931</v>
      </c>
      <c r="B468" t="s">
        <v>74</v>
      </c>
    </row>
    <row r="469" spans="1:2" x14ac:dyDescent="0.4">
      <c r="A469" s="1">
        <v>33961</v>
      </c>
      <c r="B469" t="s">
        <v>69</v>
      </c>
    </row>
    <row r="470" spans="1:2" x14ac:dyDescent="0.4">
      <c r="A470" s="1">
        <v>33970</v>
      </c>
      <c r="B470" t="s">
        <v>66</v>
      </c>
    </row>
    <row r="471" spans="1:2" x14ac:dyDescent="0.4">
      <c r="A471" s="1">
        <v>33984</v>
      </c>
      <c r="B471" t="s">
        <v>67</v>
      </c>
    </row>
    <row r="472" spans="1:2" x14ac:dyDescent="0.4">
      <c r="A472" s="1">
        <v>34011</v>
      </c>
      <c r="B472" t="s">
        <v>78</v>
      </c>
    </row>
    <row r="473" spans="1:2" x14ac:dyDescent="0.4">
      <c r="A473" s="1">
        <v>34048</v>
      </c>
      <c r="B473" t="s">
        <v>68</v>
      </c>
    </row>
    <row r="474" spans="1:2" x14ac:dyDescent="0.4">
      <c r="A474" s="1">
        <v>34088</v>
      </c>
      <c r="B474" t="s">
        <v>81</v>
      </c>
    </row>
    <row r="475" spans="1:2" x14ac:dyDescent="0.4">
      <c r="A475" s="1">
        <v>34092</v>
      </c>
      <c r="B475" t="s">
        <v>70</v>
      </c>
    </row>
    <row r="476" spans="1:2" x14ac:dyDescent="0.4">
      <c r="A476" s="1">
        <v>34093</v>
      </c>
      <c r="B476" t="s">
        <v>79</v>
      </c>
    </row>
    <row r="477" spans="1:2" x14ac:dyDescent="0.4">
      <c r="A477" s="1">
        <v>34094</v>
      </c>
      <c r="B477" t="s">
        <v>71</v>
      </c>
    </row>
    <row r="478" spans="1:2" x14ac:dyDescent="0.4">
      <c r="A478" s="1">
        <v>34129</v>
      </c>
      <c r="B478" t="s">
        <v>75</v>
      </c>
    </row>
    <row r="479" spans="1:2" x14ac:dyDescent="0.4">
      <c r="A479" s="1">
        <v>34227</v>
      </c>
      <c r="B479" t="s">
        <v>76</v>
      </c>
    </row>
    <row r="480" spans="1:2" x14ac:dyDescent="0.4">
      <c r="A480" s="1">
        <v>34235</v>
      </c>
      <c r="B480" t="s">
        <v>72</v>
      </c>
    </row>
    <row r="481" spans="1:2" x14ac:dyDescent="0.4">
      <c r="A481" s="1">
        <v>34252</v>
      </c>
      <c r="B481" t="s">
        <v>77</v>
      </c>
    </row>
    <row r="482" spans="1:2" x14ac:dyDescent="0.4">
      <c r="A482" s="1">
        <v>34253</v>
      </c>
      <c r="B482" t="s">
        <v>79</v>
      </c>
    </row>
    <row r="483" spans="1:2" x14ac:dyDescent="0.4">
      <c r="A483" s="1">
        <v>34276</v>
      </c>
      <c r="B483" t="s">
        <v>73</v>
      </c>
    </row>
    <row r="484" spans="1:2" x14ac:dyDescent="0.4">
      <c r="A484" s="1">
        <v>34296</v>
      </c>
      <c r="B484" t="s">
        <v>74</v>
      </c>
    </row>
    <row r="485" spans="1:2" x14ac:dyDescent="0.4">
      <c r="A485" s="1">
        <v>34326</v>
      </c>
      <c r="B485" t="s">
        <v>69</v>
      </c>
    </row>
    <row r="486" spans="1:2" x14ac:dyDescent="0.4">
      <c r="A486" s="1">
        <v>34335</v>
      </c>
      <c r="B486" t="s">
        <v>66</v>
      </c>
    </row>
    <row r="487" spans="1:2" x14ac:dyDescent="0.4">
      <c r="A487" s="1">
        <v>34349</v>
      </c>
      <c r="B487" t="s">
        <v>67</v>
      </c>
    </row>
    <row r="488" spans="1:2" x14ac:dyDescent="0.4">
      <c r="A488" s="1">
        <v>34376</v>
      </c>
      <c r="B488" t="s">
        <v>78</v>
      </c>
    </row>
    <row r="489" spans="1:2" x14ac:dyDescent="0.4">
      <c r="A489" s="1">
        <v>34414</v>
      </c>
      <c r="B489" t="s">
        <v>68</v>
      </c>
    </row>
    <row r="490" spans="1:2" x14ac:dyDescent="0.4">
      <c r="A490" s="1">
        <v>34453</v>
      </c>
      <c r="B490" t="s">
        <v>81</v>
      </c>
    </row>
    <row r="491" spans="1:2" x14ac:dyDescent="0.4">
      <c r="A491" s="1">
        <v>34457</v>
      </c>
      <c r="B491" t="s">
        <v>70</v>
      </c>
    </row>
    <row r="492" spans="1:2" x14ac:dyDescent="0.4">
      <c r="A492" s="1">
        <v>34458</v>
      </c>
      <c r="B492" t="s">
        <v>79</v>
      </c>
    </row>
    <row r="493" spans="1:2" x14ac:dyDescent="0.4">
      <c r="A493" s="1">
        <v>34459</v>
      </c>
      <c r="B493" t="s">
        <v>71</v>
      </c>
    </row>
    <row r="494" spans="1:2" x14ac:dyDescent="0.4">
      <c r="A494" s="1">
        <v>34592</v>
      </c>
      <c r="B494" t="s">
        <v>76</v>
      </c>
    </row>
    <row r="495" spans="1:2" x14ac:dyDescent="0.4">
      <c r="A495" s="1">
        <v>34600</v>
      </c>
      <c r="B495" t="s">
        <v>72</v>
      </c>
    </row>
    <row r="496" spans="1:2" x14ac:dyDescent="0.4">
      <c r="A496" s="1">
        <v>34617</v>
      </c>
      <c r="B496" t="s">
        <v>77</v>
      </c>
    </row>
    <row r="497" spans="1:2" x14ac:dyDescent="0.4">
      <c r="A497" s="1">
        <v>34641</v>
      </c>
      <c r="B497" t="s">
        <v>73</v>
      </c>
    </row>
    <row r="498" spans="1:2" x14ac:dyDescent="0.4">
      <c r="A498" s="1">
        <v>34661</v>
      </c>
      <c r="B498" t="s">
        <v>74</v>
      </c>
    </row>
    <row r="499" spans="1:2" x14ac:dyDescent="0.4">
      <c r="A499" s="1">
        <v>34691</v>
      </c>
      <c r="B499" t="s">
        <v>69</v>
      </c>
    </row>
    <row r="500" spans="1:2" x14ac:dyDescent="0.4">
      <c r="A500" s="1">
        <v>34700</v>
      </c>
      <c r="B500" t="s">
        <v>66</v>
      </c>
    </row>
    <row r="501" spans="1:2" x14ac:dyDescent="0.4">
      <c r="A501" s="1">
        <v>34701</v>
      </c>
      <c r="B501" t="s">
        <v>79</v>
      </c>
    </row>
    <row r="502" spans="1:2" x14ac:dyDescent="0.4">
      <c r="A502" s="1">
        <v>34714</v>
      </c>
      <c r="B502" t="s">
        <v>67</v>
      </c>
    </row>
    <row r="503" spans="1:2" x14ac:dyDescent="0.4">
      <c r="A503" s="1">
        <v>34715</v>
      </c>
      <c r="B503" t="s">
        <v>79</v>
      </c>
    </row>
    <row r="504" spans="1:2" x14ac:dyDescent="0.4">
      <c r="A504" s="1">
        <v>34741</v>
      </c>
      <c r="B504" t="s">
        <v>78</v>
      </c>
    </row>
    <row r="505" spans="1:2" x14ac:dyDescent="0.4">
      <c r="A505" s="1">
        <v>34779</v>
      </c>
      <c r="B505" t="s">
        <v>68</v>
      </c>
    </row>
    <row r="506" spans="1:2" x14ac:dyDescent="0.4">
      <c r="A506" s="1">
        <v>34818</v>
      </c>
      <c r="B506" t="s">
        <v>81</v>
      </c>
    </row>
    <row r="507" spans="1:2" x14ac:dyDescent="0.4">
      <c r="A507" s="1">
        <v>34822</v>
      </c>
      <c r="B507" t="s">
        <v>70</v>
      </c>
    </row>
    <row r="508" spans="1:2" x14ac:dyDescent="0.4">
      <c r="A508" s="1">
        <v>34823</v>
      </c>
      <c r="B508" t="s">
        <v>79</v>
      </c>
    </row>
    <row r="509" spans="1:2" x14ac:dyDescent="0.4">
      <c r="A509" s="1">
        <v>34824</v>
      </c>
      <c r="B509" t="s">
        <v>71</v>
      </c>
    </row>
    <row r="510" spans="1:2" x14ac:dyDescent="0.4">
      <c r="A510" s="1">
        <v>34957</v>
      </c>
      <c r="B510" t="s">
        <v>76</v>
      </c>
    </row>
    <row r="511" spans="1:2" x14ac:dyDescent="0.4">
      <c r="A511" s="1">
        <v>34965</v>
      </c>
      <c r="B511" t="s">
        <v>72</v>
      </c>
    </row>
    <row r="512" spans="1:2" x14ac:dyDescent="0.4">
      <c r="A512" s="1">
        <v>34982</v>
      </c>
      <c r="B512" t="s">
        <v>77</v>
      </c>
    </row>
    <row r="513" spans="1:2" x14ac:dyDescent="0.4">
      <c r="A513" s="1">
        <v>35006</v>
      </c>
      <c r="B513" t="s">
        <v>73</v>
      </c>
    </row>
    <row r="514" spans="1:2" x14ac:dyDescent="0.4">
      <c r="A514" s="1">
        <v>35026</v>
      </c>
      <c r="B514" t="s">
        <v>74</v>
      </c>
    </row>
    <row r="515" spans="1:2" x14ac:dyDescent="0.4">
      <c r="A515" s="1">
        <v>35056</v>
      </c>
      <c r="B515" t="s">
        <v>69</v>
      </c>
    </row>
    <row r="516" spans="1:2" x14ac:dyDescent="0.4">
      <c r="A516" s="1">
        <v>35065</v>
      </c>
      <c r="B516" t="s">
        <v>66</v>
      </c>
    </row>
    <row r="517" spans="1:2" x14ac:dyDescent="0.4">
      <c r="A517" s="1">
        <v>35079</v>
      </c>
      <c r="B517" t="s">
        <v>67</v>
      </c>
    </row>
    <row r="518" spans="1:2" x14ac:dyDescent="0.4">
      <c r="A518" s="1">
        <v>35106</v>
      </c>
      <c r="B518" t="s">
        <v>78</v>
      </c>
    </row>
    <row r="519" spans="1:2" x14ac:dyDescent="0.4">
      <c r="A519" s="1">
        <v>35107</v>
      </c>
      <c r="B519" t="s">
        <v>79</v>
      </c>
    </row>
    <row r="520" spans="1:2" x14ac:dyDescent="0.4">
      <c r="A520" s="1">
        <v>35144</v>
      </c>
      <c r="B520" t="s">
        <v>68</v>
      </c>
    </row>
    <row r="521" spans="1:2" x14ac:dyDescent="0.4">
      <c r="A521" s="1">
        <v>35184</v>
      </c>
      <c r="B521" t="s">
        <v>81</v>
      </c>
    </row>
    <row r="522" spans="1:2" x14ac:dyDescent="0.4">
      <c r="A522" s="1">
        <v>35188</v>
      </c>
      <c r="B522" t="s">
        <v>70</v>
      </c>
    </row>
    <row r="523" spans="1:2" x14ac:dyDescent="0.4">
      <c r="A523" s="1">
        <v>35189</v>
      </c>
      <c r="B523" t="s">
        <v>79</v>
      </c>
    </row>
    <row r="524" spans="1:2" x14ac:dyDescent="0.4">
      <c r="A524" s="1">
        <v>35190</v>
      </c>
      <c r="B524" t="s">
        <v>71</v>
      </c>
    </row>
    <row r="525" spans="1:2" x14ac:dyDescent="0.4">
      <c r="A525" s="1">
        <v>35191</v>
      </c>
      <c r="B525" t="s">
        <v>79</v>
      </c>
    </row>
    <row r="526" spans="1:2" x14ac:dyDescent="0.4">
      <c r="A526" s="1">
        <v>35266</v>
      </c>
      <c r="B526" t="s">
        <v>83</v>
      </c>
    </row>
    <row r="527" spans="1:2" x14ac:dyDescent="0.4">
      <c r="A527" s="1">
        <v>35323</v>
      </c>
      <c r="B527" t="s">
        <v>76</v>
      </c>
    </row>
    <row r="528" spans="1:2" x14ac:dyDescent="0.4">
      <c r="A528" s="1">
        <v>35324</v>
      </c>
      <c r="B528" t="s">
        <v>79</v>
      </c>
    </row>
    <row r="529" spans="1:2" x14ac:dyDescent="0.4">
      <c r="A529" s="1">
        <v>35331</v>
      </c>
      <c r="B529" t="s">
        <v>72</v>
      </c>
    </row>
    <row r="530" spans="1:2" x14ac:dyDescent="0.4">
      <c r="A530" s="1">
        <v>35348</v>
      </c>
      <c r="B530" t="s">
        <v>77</v>
      </c>
    </row>
    <row r="531" spans="1:2" x14ac:dyDescent="0.4">
      <c r="A531" s="1">
        <v>35372</v>
      </c>
      <c r="B531" t="s">
        <v>73</v>
      </c>
    </row>
    <row r="532" spans="1:2" x14ac:dyDescent="0.4">
      <c r="A532" s="1">
        <v>35373</v>
      </c>
      <c r="B532" t="s">
        <v>79</v>
      </c>
    </row>
    <row r="533" spans="1:2" x14ac:dyDescent="0.4">
      <c r="A533" s="1">
        <v>35392</v>
      </c>
      <c r="B533" t="s">
        <v>74</v>
      </c>
    </row>
    <row r="534" spans="1:2" x14ac:dyDescent="0.4">
      <c r="A534" s="1">
        <v>35422</v>
      </c>
      <c r="B534" t="s">
        <v>69</v>
      </c>
    </row>
    <row r="535" spans="1:2" x14ac:dyDescent="0.4">
      <c r="A535" s="1">
        <v>35431</v>
      </c>
      <c r="B535" t="s">
        <v>66</v>
      </c>
    </row>
    <row r="536" spans="1:2" x14ac:dyDescent="0.4">
      <c r="A536" s="1">
        <v>35445</v>
      </c>
      <c r="B536" t="s">
        <v>67</v>
      </c>
    </row>
    <row r="537" spans="1:2" x14ac:dyDescent="0.4">
      <c r="A537" s="1">
        <v>35472</v>
      </c>
      <c r="B537" t="s">
        <v>78</v>
      </c>
    </row>
    <row r="538" spans="1:2" x14ac:dyDescent="0.4">
      <c r="A538" s="1">
        <v>35509</v>
      </c>
      <c r="B538" t="s">
        <v>68</v>
      </c>
    </row>
    <row r="539" spans="1:2" x14ac:dyDescent="0.4">
      <c r="A539" s="1">
        <v>35549</v>
      </c>
      <c r="B539" t="s">
        <v>81</v>
      </c>
    </row>
    <row r="540" spans="1:2" x14ac:dyDescent="0.4">
      <c r="A540" s="1">
        <v>35553</v>
      </c>
      <c r="B540" t="s">
        <v>70</v>
      </c>
    </row>
    <row r="541" spans="1:2" x14ac:dyDescent="0.4">
      <c r="A541" s="1">
        <v>35555</v>
      </c>
      <c r="B541" t="s">
        <v>71</v>
      </c>
    </row>
    <row r="542" spans="1:2" x14ac:dyDescent="0.4">
      <c r="A542" s="1">
        <v>35631</v>
      </c>
      <c r="B542" t="s">
        <v>83</v>
      </c>
    </row>
    <row r="543" spans="1:2" x14ac:dyDescent="0.4">
      <c r="A543" s="1">
        <v>35632</v>
      </c>
      <c r="B543" t="s">
        <v>79</v>
      </c>
    </row>
    <row r="544" spans="1:2" x14ac:dyDescent="0.4">
      <c r="A544" s="1">
        <v>35688</v>
      </c>
      <c r="B544" t="s">
        <v>76</v>
      </c>
    </row>
    <row r="545" spans="1:2" x14ac:dyDescent="0.4">
      <c r="A545" s="1">
        <v>35696</v>
      </c>
      <c r="B545" t="s">
        <v>72</v>
      </c>
    </row>
    <row r="546" spans="1:2" x14ac:dyDescent="0.4">
      <c r="A546" s="1">
        <v>35713</v>
      </c>
      <c r="B546" t="s">
        <v>77</v>
      </c>
    </row>
    <row r="547" spans="1:2" x14ac:dyDescent="0.4">
      <c r="A547" s="1">
        <v>35737</v>
      </c>
      <c r="B547" t="s">
        <v>73</v>
      </c>
    </row>
    <row r="548" spans="1:2" x14ac:dyDescent="0.4">
      <c r="A548" s="1">
        <v>35757</v>
      </c>
      <c r="B548" t="s">
        <v>74</v>
      </c>
    </row>
    <row r="549" spans="1:2" x14ac:dyDescent="0.4">
      <c r="A549" s="1">
        <v>35758</v>
      </c>
      <c r="B549" t="s">
        <v>79</v>
      </c>
    </row>
    <row r="550" spans="1:2" x14ac:dyDescent="0.4">
      <c r="A550" s="1">
        <v>35787</v>
      </c>
      <c r="B550" t="s">
        <v>69</v>
      </c>
    </row>
    <row r="551" spans="1:2" x14ac:dyDescent="0.4">
      <c r="A551" s="1">
        <v>35796</v>
      </c>
      <c r="B551" t="s">
        <v>66</v>
      </c>
    </row>
    <row r="552" spans="1:2" x14ac:dyDescent="0.4">
      <c r="A552" s="1">
        <v>35810</v>
      </c>
      <c r="B552" t="s">
        <v>67</v>
      </c>
    </row>
    <row r="553" spans="1:2" x14ac:dyDescent="0.4">
      <c r="A553" s="1">
        <v>35837</v>
      </c>
      <c r="B553" t="s">
        <v>78</v>
      </c>
    </row>
    <row r="554" spans="1:2" x14ac:dyDescent="0.4">
      <c r="A554" s="1">
        <v>35875</v>
      </c>
      <c r="B554" t="s">
        <v>68</v>
      </c>
    </row>
    <row r="555" spans="1:2" x14ac:dyDescent="0.4">
      <c r="A555" s="1">
        <v>35914</v>
      </c>
      <c r="B555" t="s">
        <v>81</v>
      </c>
    </row>
    <row r="556" spans="1:2" x14ac:dyDescent="0.4">
      <c r="A556" s="1">
        <v>35918</v>
      </c>
      <c r="B556" t="s">
        <v>70</v>
      </c>
    </row>
    <row r="557" spans="1:2" x14ac:dyDescent="0.4">
      <c r="A557" s="1">
        <v>35919</v>
      </c>
      <c r="B557" t="s">
        <v>79</v>
      </c>
    </row>
    <row r="558" spans="1:2" x14ac:dyDescent="0.4">
      <c r="A558" s="1">
        <v>35920</v>
      </c>
      <c r="B558" t="s">
        <v>71</v>
      </c>
    </row>
    <row r="559" spans="1:2" x14ac:dyDescent="0.4">
      <c r="A559" s="1">
        <v>35996</v>
      </c>
      <c r="B559" t="s">
        <v>83</v>
      </c>
    </row>
    <row r="560" spans="1:2" x14ac:dyDescent="0.4">
      <c r="A560" s="1">
        <v>36053</v>
      </c>
      <c r="B560" t="s">
        <v>76</v>
      </c>
    </row>
    <row r="561" spans="1:2" x14ac:dyDescent="0.4">
      <c r="A561" s="1">
        <v>36061</v>
      </c>
      <c r="B561" t="s">
        <v>72</v>
      </c>
    </row>
    <row r="562" spans="1:2" x14ac:dyDescent="0.4">
      <c r="A562" s="1">
        <v>36078</v>
      </c>
      <c r="B562" t="s">
        <v>77</v>
      </c>
    </row>
    <row r="563" spans="1:2" x14ac:dyDescent="0.4">
      <c r="A563" s="1">
        <v>36102</v>
      </c>
      <c r="B563" t="s">
        <v>73</v>
      </c>
    </row>
    <row r="564" spans="1:2" x14ac:dyDescent="0.4">
      <c r="A564" s="1">
        <v>36122</v>
      </c>
      <c r="B564" t="s">
        <v>74</v>
      </c>
    </row>
    <row r="565" spans="1:2" x14ac:dyDescent="0.4">
      <c r="A565" s="1">
        <v>36152</v>
      </c>
      <c r="B565" t="s">
        <v>69</v>
      </c>
    </row>
    <row r="566" spans="1:2" x14ac:dyDescent="0.4">
      <c r="A566" s="1">
        <v>36161</v>
      </c>
      <c r="B566" t="s">
        <v>66</v>
      </c>
    </row>
    <row r="567" spans="1:2" x14ac:dyDescent="0.4">
      <c r="A567" s="1">
        <v>36175</v>
      </c>
      <c r="B567" t="s">
        <v>67</v>
      </c>
    </row>
    <row r="568" spans="1:2" x14ac:dyDescent="0.4">
      <c r="A568" s="1">
        <v>36202</v>
      </c>
      <c r="B568" t="s">
        <v>78</v>
      </c>
    </row>
    <row r="569" spans="1:2" x14ac:dyDescent="0.4">
      <c r="A569" s="1">
        <v>36240</v>
      </c>
      <c r="B569" t="s">
        <v>68</v>
      </c>
    </row>
    <row r="570" spans="1:2" x14ac:dyDescent="0.4">
      <c r="A570" s="1">
        <v>36241</v>
      </c>
      <c r="B570" t="s">
        <v>79</v>
      </c>
    </row>
    <row r="571" spans="1:2" x14ac:dyDescent="0.4">
      <c r="A571" s="1">
        <v>36279</v>
      </c>
      <c r="B571" t="s">
        <v>81</v>
      </c>
    </row>
    <row r="572" spans="1:2" x14ac:dyDescent="0.4">
      <c r="A572" s="1">
        <v>36283</v>
      </c>
      <c r="B572" t="s">
        <v>70</v>
      </c>
    </row>
    <row r="573" spans="1:2" x14ac:dyDescent="0.4">
      <c r="A573" s="1">
        <v>36284</v>
      </c>
      <c r="B573" t="s">
        <v>79</v>
      </c>
    </row>
    <row r="574" spans="1:2" x14ac:dyDescent="0.4">
      <c r="A574" s="1">
        <v>36285</v>
      </c>
      <c r="B574" t="s">
        <v>71</v>
      </c>
    </row>
    <row r="575" spans="1:2" x14ac:dyDescent="0.4">
      <c r="A575" s="1">
        <v>36361</v>
      </c>
      <c r="B575" t="s">
        <v>83</v>
      </c>
    </row>
    <row r="576" spans="1:2" x14ac:dyDescent="0.4">
      <c r="A576" s="1">
        <v>36418</v>
      </c>
      <c r="B576" t="s">
        <v>76</v>
      </c>
    </row>
    <row r="577" spans="1:2" x14ac:dyDescent="0.4">
      <c r="A577" s="1">
        <v>36426</v>
      </c>
      <c r="B577" t="s">
        <v>72</v>
      </c>
    </row>
    <row r="578" spans="1:2" x14ac:dyDescent="0.4">
      <c r="A578" s="1">
        <v>36443</v>
      </c>
      <c r="B578" t="s">
        <v>77</v>
      </c>
    </row>
    <row r="579" spans="1:2" x14ac:dyDescent="0.4">
      <c r="A579" s="1">
        <v>36444</v>
      </c>
      <c r="B579" t="s">
        <v>79</v>
      </c>
    </row>
    <row r="580" spans="1:2" x14ac:dyDescent="0.4">
      <c r="A580" s="1">
        <v>36467</v>
      </c>
      <c r="B580" t="s">
        <v>73</v>
      </c>
    </row>
    <row r="581" spans="1:2" x14ac:dyDescent="0.4">
      <c r="A581" s="1">
        <v>36487</v>
      </c>
      <c r="B581" t="s">
        <v>74</v>
      </c>
    </row>
    <row r="582" spans="1:2" x14ac:dyDescent="0.4">
      <c r="A582" s="1">
        <v>36517</v>
      </c>
      <c r="B582" t="s">
        <v>69</v>
      </c>
    </row>
    <row r="583" spans="1:2" x14ac:dyDescent="0.4">
      <c r="A583" s="1">
        <v>36526</v>
      </c>
      <c r="B583" t="s">
        <v>66</v>
      </c>
    </row>
    <row r="584" spans="1:2" x14ac:dyDescent="0.4">
      <c r="A584" s="1">
        <v>36535</v>
      </c>
      <c r="B584" t="s">
        <v>67</v>
      </c>
    </row>
    <row r="585" spans="1:2" x14ac:dyDescent="0.4">
      <c r="A585" s="1">
        <v>36567</v>
      </c>
      <c r="B585" t="s">
        <v>78</v>
      </c>
    </row>
    <row r="586" spans="1:2" x14ac:dyDescent="0.4">
      <c r="A586" s="1">
        <v>36605</v>
      </c>
      <c r="B586" t="s">
        <v>68</v>
      </c>
    </row>
    <row r="587" spans="1:2" x14ac:dyDescent="0.4">
      <c r="A587" s="1">
        <v>36645</v>
      </c>
      <c r="B587" t="s">
        <v>81</v>
      </c>
    </row>
    <row r="588" spans="1:2" x14ac:dyDescent="0.4">
      <c r="A588" s="1">
        <v>36649</v>
      </c>
      <c r="B588" t="s">
        <v>70</v>
      </c>
    </row>
    <row r="589" spans="1:2" x14ac:dyDescent="0.4">
      <c r="A589" s="1">
        <v>36650</v>
      </c>
      <c r="B589" t="s">
        <v>79</v>
      </c>
    </row>
    <row r="590" spans="1:2" x14ac:dyDescent="0.4">
      <c r="A590" s="1">
        <v>36651</v>
      </c>
      <c r="B590" t="s">
        <v>71</v>
      </c>
    </row>
    <row r="591" spans="1:2" x14ac:dyDescent="0.4">
      <c r="A591" s="1">
        <v>36727</v>
      </c>
      <c r="B591" t="s">
        <v>83</v>
      </c>
    </row>
    <row r="592" spans="1:2" x14ac:dyDescent="0.4">
      <c r="A592" s="1">
        <v>36784</v>
      </c>
      <c r="B592" t="s">
        <v>76</v>
      </c>
    </row>
    <row r="593" spans="1:2" x14ac:dyDescent="0.4">
      <c r="A593" s="1">
        <v>36792</v>
      </c>
      <c r="B593" t="s">
        <v>72</v>
      </c>
    </row>
    <row r="594" spans="1:2" x14ac:dyDescent="0.4">
      <c r="A594" s="1">
        <v>36808</v>
      </c>
      <c r="B594" t="s">
        <v>77</v>
      </c>
    </row>
    <row r="595" spans="1:2" x14ac:dyDescent="0.4">
      <c r="A595" s="1">
        <v>36833</v>
      </c>
      <c r="B595" t="s">
        <v>73</v>
      </c>
    </row>
    <row r="596" spans="1:2" x14ac:dyDescent="0.4">
      <c r="A596" s="1">
        <v>36853</v>
      </c>
      <c r="B596" t="s">
        <v>74</v>
      </c>
    </row>
    <row r="597" spans="1:2" x14ac:dyDescent="0.4">
      <c r="A597" s="1">
        <v>36883</v>
      </c>
      <c r="B597" t="s">
        <v>69</v>
      </c>
    </row>
    <row r="598" spans="1:2" x14ac:dyDescent="0.4">
      <c r="A598" s="1">
        <v>36892</v>
      </c>
      <c r="B598" t="s">
        <v>66</v>
      </c>
    </row>
    <row r="599" spans="1:2" x14ac:dyDescent="0.4">
      <c r="A599" s="1">
        <v>36899</v>
      </c>
      <c r="B599" t="s">
        <v>67</v>
      </c>
    </row>
    <row r="600" spans="1:2" x14ac:dyDescent="0.4">
      <c r="A600" s="1">
        <v>36933</v>
      </c>
      <c r="B600" t="s">
        <v>78</v>
      </c>
    </row>
    <row r="601" spans="1:2" x14ac:dyDescent="0.4">
      <c r="A601" s="1">
        <v>36934</v>
      </c>
      <c r="B601" t="s">
        <v>79</v>
      </c>
    </row>
    <row r="602" spans="1:2" x14ac:dyDescent="0.4">
      <c r="A602" s="1">
        <v>36970</v>
      </c>
      <c r="B602" t="s">
        <v>68</v>
      </c>
    </row>
    <row r="603" spans="1:2" x14ac:dyDescent="0.4">
      <c r="A603" s="1">
        <v>37010</v>
      </c>
      <c r="B603" t="s">
        <v>81</v>
      </c>
    </row>
    <row r="604" spans="1:2" x14ac:dyDescent="0.4">
      <c r="A604" s="1">
        <v>37011</v>
      </c>
      <c r="B604" t="s">
        <v>79</v>
      </c>
    </row>
    <row r="605" spans="1:2" x14ac:dyDescent="0.4">
      <c r="A605" s="1">
        <v>37014</v>
      </c>
      <c r="B605" t="s">
        <v>70</v>
      </c>
    </row>
    <row r="606" spans="1:2" x14ac:dyDescent="0.4">
      <c r="A606" s="1">
        <v>37015</v>
      </c>
      <c r="B606" t="s">
        <v>79</v>
      </c>
    </row>
    <row r="607" spans="1:2" x14ac:dyDescent="0.4">
      <c r="A607" s="1">
        <v>37016</v>
      </c>
      <c r="B607" t="s">
        <v>71</v>
      </c>
    </row>
    <row r="608" spans="1:2" x14ac:dyDescent="0.4">
      <c r="A608" s="1">
        <v>37092</v>
      </c>
      <c r="B608" t="s">
        <v>83</v>
      </c>
    </row>
    <row r="609" spans="1:2" x14ac:dyDescent="0.4">
      <c r="A609" s="1">
        <v>37149</v>
      </c>
      <c r="B609" t="s">
        <v>76</v>
      </c>
    </row>
    <row r="610" spans="1:2" x14ac:dyDescent="0.4">
      <c r="A610" s="1">
        <v>37157</v>
      </c>
      <c r="B610" t="s">
        <v>72</v>
      </c>
    </row>
    <row r="611" spans="1:2" x14ac:dyDescent="0.4">
      <c r="A611" s="1">
        <v>37158</v>
      </c>
      <c r="B611" t="s">
        <v>79</v>
      </c>
    </row>
    <row r="612" spans="1:2" x14ac:dyDescent="0.4">
      <c r="A612" s="1">
        <v>37172</v>
      </c>
      <c r="B612" t="s">
        <v>77</v>
      </c>
    </row>
    <row r="613" spans="1:2" x14ac:dyDescent="0.4">
      <c r="A613" s="1">
        <v>37198</v>
      </c>
      <c r="B613" t="s">
        <v>73</v>
      </c>
    </row>
    <row r="614" spans="1:2" x14ac:dyDescent="0.4">
      <c r="A614" s="1">
        <v>37218</v>
      </c>
      <c r="B614" t="s">
        <v>74</v>
      </c>
    </row>
    <row r="615" spans="1:2" x14ac:dyDescent="0.4">
      <c r="A615" s="1">
        <v>37248</v>
      </c>
      <c r="B615" t="s">
        <v>69</v>
      </c>
    </row>
    <row r="616" spans="1:2" x14ac:dyDescent="0.4">
      <c r="A616" s="1">
        <v>37249</v>
      </c>
      <c r="B616" t="s">
        <v>79</v>
      </c>
    </row>
    <row r="617" spans="1:2" x14ac:dyDescent="0.4">
      <c r="A617" s="1">
        <v>37257</v>
      </c>
      <c r="B617" t="s">
        <v>66</v>
      </c>
    </row>
    <row r="618" spans="1:2" x14ac:dyDescent="0.4">
      <c r="A618" s="1">
        <v>37270</v>
      </c>
      <c r="B618" t="s">
        <v>67</v>
      </c>
    </row>
    <row r="619" spans="1:2" x14ac:dyDescent="0.4">
      <c r="A619" s="1">
        <v>37298</v>
      </c>
      <c r="B619" t="s">
        <v>78</v>
      </c>
    </row>
    <row r="620" spans="1:2" x14ac:dyDescent="0.4">
      <c r="A620" s="1">
        <v>37336</v>
      </c>
      <c r="B620" t="s">
        <v>68</v>
      </c>
    </row>
    <row r="621" spans="1:2" x14ac:dyDescent="0.4">
      <c r="A621" s="1">
        <v>37375</v>
      </c>
      <c r="B621" t="s">
        <v>81</v>
      </c>
    </row>
    <row r="622" spans="1:2" x14ac:dyDescent="0.4">
      <c r="A622" s="1">
        <v>37379</v>
      </c>
      <c r="B622" t="s">
        <v>70</v>
      </c>
    </row>
    <row r="623" spans="1:2" x14ac:dyDescent="0.4">
      <c r="A623" s="1">
        <v>37380</v>
      </c>
      <c r="B623" t="s">
        <v>79</v>
      </c>
    </row>
    <row r="624" spans="1:2" x14ac:dyDescent="0.4">
      <c r="A624" s="1">
        <v>37381</v>
      </c>
      <c r="B624" t="s">
        <v>71</v>
      </c>
    </row>
    <row r="625" spans="1:2" x14ac:dyDescent="0.4">
      <c r="A625" s="1">
        <v>37382</v>
      </c>
      <c r="B625" t="s">
        <v>79</v>
      </c>
    </row>
    <row r="626" spans="1:2" x14ac:dyDescent="0.4">
      <c r="A626" s="1">
        <v>37457</v>
      </c>
      <c r="B626" t="s">
        <v>83</v>
      </c>
    </row>
    <row r="627" spans="1:2" x14ac:dyDescent="0.4">
      <c r="A627" s="1">
        <v>37514</v>
      </c>
      <c r="B627" t="s">
        <v>76</v>
      </c>
    </row>
    <row r="628" spans="1:2" x14ac:dyDescent="0.4">
      <c r="A628" s="1">
        <v>37515</v>
      </c>
      <c r="B628" t="s">
        <v>79</v>
      </c>
    </row>
    <row r="629" spans="1:2" x14ac:dyDescent="0.4">
      <c r="A629" s="1">
        <v>37522</v>
      </c>
      <c r="B629" t="s">
        <v>72</v>
      </c>
    </row>
    <row r="630" spans="1:2" x14ac:dyDescent="0.4">
      <c r="A630" s="1">
        <v>37543</v>
      </c>
      <c r="B630" t="s">
        <v>77</v>
      </c>
    </row>
    <row r="631" spans="1:2" x14ac:dyDescent="0.4">
      <c r="A631" s="1">
        <v>37563</v>
      </c>
      <c r="B631" t="s">
        <v>73</v>
      </c>
    </row>
    <row r="632" spans="1:2" x14ac:dyDescent="0.4">
      <c r="A632" s="1">
        <v>37564</v>
      </c>
      <c r="B632" t="s">
        <v>79</v>
      </c>
    </row>
    <row r="633" spans="1:2" x14ac:dyDescent="0.4">
      <c r="A633" s="1">
        <v>37583</v>
      </c>
      <c r="B633" t="s">
        <v>74</v>
      </c>
    </row>
    <row r="634" spans="1:2" x14ac:dyDescent="0.4">
      <c r="A634" s="1">
        <v>37613</v>
      </c>
      <c r="B634" t="s">
        <v>69</v>
      </c>
    </row>
    <row r="635" spans="1:2" x14ac:dyDescent="0.4">
      <c r="A635" s="1">
        <v>37622</v>
      </c>
      <c r="B635" t="s">
        <v>66</v>
      </c>
    </row>
    <row r="636" spans="1:2" x14ac:dyDescent="0.4">
      <c r="A636" s="1">
        <v>37634</v>
      </c>
      <c r="B636" t="s">
        <v>67</v>
      </c>
    </row>
    <row r="637" spans="1:2" x14ac:dyDescent="0.4">
      <c r="A637" s="1">
        <v>37663</v>
      </c>
      <c r="B637" t="s">
        <v>78</v>
      </c>
    </row>
    <row r="638" spans="1:2" x14ac:dyDescent="0.4">
      <c r="A638" s="1">
        <v>37701</v>
      </c>
      <c r="B638" t="s">
        <v>68</v>
      </c>
    </row>
    <row r="639" spans="1:2" x14ac:dyDescent="0.4">
      <c r="A639" s="1">
        <v>37740</v>
      </c>
      <c r="B639" t="s">
        <v>81</v>
      </c>
    </row>
    <row r="640" spans="1:2" x14ac:dyDescent="0.4">
      <c r="A640" s="1">
        <v>37744</v>
      </c>
      <c r="B640" t="s">
        <v>70</v>
      </c>
    </row>
    <row r="641" spans="1:2" x14ac:dyDescent="0.4">
      <c r="A641" s="1">
        <v>37746</v>
      </c>
      <c r="B641" t="s">
        <v>71</v>
      </c>
    </row>
    <row r="642" spans="1:2" x14ac:dyDescent="0.4">
      <c r="A642" s="1">
        <v>37823</v>
      </c>
      <c r="B642" t="s">
        <v>83</v>
      </c>
    </row>
    <row r="643" spans="1:2" x14ac:dyDescent="0.4">
      <c r="A643" s="1">
        <v>37879</v>
      </c>
      <c r="B643" t="s">
        <v>76</v>
      </c>
    </row>
    <row r="644" spans="1:2" x14ac:dyDescent="0.4">
      <c r="A644" s="1">
        <v>37887</v>
      </c>
      <c r="B644" t="s">
        <v>72</v>
      </c>
    </row>
    <row r="645" spans="1:2" x14ac:dyDescent="0.4">
      <c r="A645" s="1">
        <v>37907</v>
      </c>
      <c r="B645" t="s">
        <v>77</v>
      </c>
    </row>
    <row r="646" spans="1:2" x14ac:dyDescent="0.4">
      <c r="A646" s="1">
        <v>37928</v>
      </c>
      <c r="B646" t="s">
        <v>73</v>
      </c>
    </row>
    <row r="647" spans="1:2" x14ac:dyDescent="0.4">
      <c r="A647" s="1">
        <v>37948</v>
      </c>
      <c r="B647" t="s">
        <v>74</v>
      </c>
    </row>
    <row r="648" spans="1:2" x14ac:dyDescent="0.4">
      <c r="A648" s="1">
        <v>37949</v>
      </c>
      <c r="B648" t="s">
        <v>79</v>
      </c>
    </row>
    <row r="649" spans="1:2" x14ac:dyDescent="0.4">
      <c r="A649" s="1">
        <v>37978</v>
      </c>
      <c r="B649" t="s">
        <v>69</v>
      </c>
    </row>
    <row r="650" spans="1:2" x14ac:dyDescent="0.4">
      <c r="A650" s="1">
        <v>37987</v>
      </c>
      <c r="B650" t="s">
        <v>66</v>
      </c>
    </row>
    <row r="651" spans="1:2" x14ac:dyDescent="0.4">
      <c r="A651" s="1">
        <v>37998</v>
      </c>
      <c r="B651" t="s">
        <v>67</v>
      </c>
    </row>
    <row r="652" spans="1:2" x14ac:dyDescent="0.4">
      <c r="A652" s="1">
        <v>38028</v>
      </c>
      <c r="B652" t="s">
        <v>78</v>
      </c>
    </row>
    <row r="653" spans="1:2" x14ac:dyDescent="0.4">
      <c r="A653" s="1">
        <v>38066</v>
      </c>
      <c r="B653" t="s">
        <v>68</v>
      </c>
    </row>
    <row r="654" spans="1:2" x14ac:dyDescent="0.4">
      <c r="A654" s="1">
        <v>38106</v>
      </c>
      <c r="B654" t="s">
        <v>81</v>
      </c>
    </row>
    <row r="655" spans="1:2" x14ac:dyDescent="0.4">
      <c r="A655" s="1">
        <v>38110</v>
      </c>
      <c r="B655" t="s">
        <v>70</v>
      </c>
    </row>
    <row r="656" spans="1:2" x14ac:dyDescent="0.4">
      <c r="A656" s="1">
        <v>38111</v>
      </c>
      <c r="B656" t="s">
        <v>79</v>
      </c>
    </row>
    <row r="657" spans="1:2" x14ac:dyDescent="0.4">
      <c r="A657" s="1">
        <v>38112</v>
      </c>
      <c r="B657" t="s">
        <v>71</v>
      </c>
    </row>
    <row r="658" spans="1:2" x14ac:dyDescent="0.4">
      <c r="A658" s="1">
        <v>38187</v>
      </c>
      <c r="B658" t="s">
        <v>83</v>
      </c>
    </row>
    <row r="659" spans="1:2" x14ac:dyDescent="0.4">
      <c r="A659" s="1">
        <v>38250</v>
      </c>
      <c r="B659" t="s">
        <v>76</v>
      </c>
    </row>
    <row r="660" spans="1:2" x14ac:dyDescent="0.4">
      <c r="A660" s="1">
        <v>38253</v>
      </c>
      <c r="B660" t="s">
        <v>72</v>
      </c>
    </row>
    <row r="661" spans="1:2" x14ac:dyDescent="0.4">
      <c r="A661" s="1">
        <v>38271</v>
      </c>
      <c r="B661" t="s">
        <v>77</v>
      </c>
    </row>
    <row r="662" spans="1:2" x14ac:dyDescent="0.4">
      <c r="A662" s="1">
        <v>38294</v>
      </c>
      <c r="B662" t="s">
        <v>73</v>
      </c>
    </row>
    <row r="663" spans="1:2" x14ac:dyDescent="0.4">
      <c r="A663" s="1">
        <v>38314</v>
      </c>
      <c r="B663" t="s">
        <v>74</v>
      </c>
    </row>
    <row r="664" spans="1:2" x14ac:dyDescent="0.4">
      <c r="A664" s="1">
        <v>38344</v>
      </c>
      <c r="B664" t="s">
        <v>69</v>
      </c>
    </row>
    <row r="665" spans="1:2" x14ac:dyDescent="0.4">
      <c r="A665" s="1">
        <v>38353</v>
      </c>
      <c r="B665" t="s">
        <v>66</v>
      </c>
    </row>
    <row r="666" spans="1:2" x14ac:dyDescent="0.4">
      <c r="A666" s="1">
        <v>38362</v>
      </c>
      <c r="B666" t="s">
        <v>67</v>
      </c>
    </row>
    <row r="667" spans="1:2" x14ac:dyDescent="0.4">
      <c r="A667" s="1">
        <v>38394</v>
      </c>
      <c r="B667" t="s">
        <v>78</v>
      </c>
    </row>
    <row r="668" spans="1:2" x14ac:dyDescent="0.4">
      <c r="A668" s="1">
        <v>38431</v>
      </c>
      <c r="B668" t="s">
        <v>68</v>
      </c>
    </row>
    <row r="669" spans="1:2" x14ac:dyDescent="0.4">
      <c r="A669" s="1">
        <v>38432</v>
      </c>
      <c r="B669" t="s">
        <v>79</v>
      </c>
    </row>
    <row r="670" spans="1:2" x14ac:dyDescent="0.4">
      <c r="A670" s="1">
        <v>38471</v>
      </c>
      <c r="B670" t="s">
        <v>81</v>
      </c>
    </row>
    <row r="671" spans="1:2" x14ac:dyDescent="0.4">
      <c r="A671" s="1">
        <v>38475</v>
      </c>
      <c r="B671" t="s">
        <v>70</v>
      </c>
    </row>
    <row r="672" spans="1:2" x14ac:dyDescent="0.4">
      <c r="A672" s="1">
        <v>38476</v>
      </c>
      <c r="B672" t="s">
        <v>79</v>
      </c>
    </row>
    <row r="673" spans="1:2" x14ac:dyDescent="0.4">
      <c r="A673" s="1">
        <v>38477</v>
      </c>
      <c r="B673" t="s">
        <v>71</v>
      </c>
    </row>
    <row r="674" spans="1:2" x14ac:dyDescent="0.4">
      <c r="A674" s="1">
        <v>38551</v>
      </c>
      <c r="B674" t="s">
        <v>83</v>
      </c>
    </row>
    <row r="675" spans="1:2" x14ac:dyDescent="0.4">
      <c r="A675" s="1">
        <v>38614</v>
      </c>
      <c r="B675" t="s">
        <v>76</v>
      </c>
    </row>
    <row r="676" spans="1:2" x14ac:dyDescent="0.4">
      <c r="A676" s="1">
        <v>38618</v>
      </c>
      <c r="B676" t="s">
        <v>72</v>
      </c>
    </row>
    <row r="677" spans="1:2" x14ac:dyDescent="0.4">
      <c r="A677" s="1">
        <v>38635</v>
      </c>
      <c r="B677" t="s">
        <v>77</v>
      </c>
    </row>
    <row r="678" spans="1:2" x14ac:dyDescent="0.4">
      <c r="A678" s="1">
        <v>38659</v>
      </c>
      <c r="B678" t="s">
        <v>73</v>
      </c>
    </row>
    <row r="679" spans="1:2" x14ac:dyDescent="0.4">
      <c r="A679" s="1">
        <v>38679</v>
      </c>
      <c r="B679" t="s">
        <v>74</v>
      </c>
    </row>
    <row r="680" spans="1:2" x14ac:dyDescent="0.4">
      <c r="A680" s="1">
        <v>38709</v>
      </c>
      <c r="B680" t="s">
        <v>69</v>
      </c>
    </row>
    <row r="681" spans="1:2" x14ac:dyDescent="0.4">
      <c r="A681" s="1">
        <v>38718</v>
      </c>
      <c r="B681" t="s">
        <v>66</v>
      </c>
    </row>
    <row r="682" spans="1:2" x14ac:dyDescent="0.4">
      <c r="A682" s="1">
        <v>38719</v>
      </c>
      <c r="B682" t="s">
        <v>79</v>
      </c>
    </row>
    <row r="683" spans="1:2" x14ac:dyDescent="0.4">
      <c r="A683" s="1">
        <v>38726</v>
      </c>
      <c r="B683" t="s">
        <v>67</v>
      </c>
    </row>
    <row r="684" spans="1:2" x14ac:dyDescent="0.4">
      <c r="A684" s="1">
        <v>38759</v>
      </c>
      <c r="B684" t="s">
        <v>78</v>
      </c>
    </row>
    <row r="685" spans="1:2" x14ac:dyDescent="0.4">
      <c r="A685" s="1">
        <v>38797</v>
      </c>
      <c r="B685" t="s">
        <v>68</v>
      </c>
    </row>
    <row r="686" spans="1:2" x14ac:dyDescent="0.4">
      <c r="A686" s="1">
        <v>38836</v>
      </c>
      <c r="B686" t="s">
        <v>81</v>
      </c>
    </row>
    <row r="687" spans="1:2" x14ac:dyDescent="0.4">
      <c r="A687" s="1">
        <v>38840</v>
      </c>
      <c r="B687" t="s">
        <v>70</v>
      </c>
    </row>
    <row r="688" spans="1:2" x14ac:dyDescent="0.4">
      <c r="A688" s="1">
        <v>38841</v>
      </c>
      <c r="B688" t="s">
        <v>79</v>
      </c>
    </row>
    <row r="689" spans="1:2" x14ac:dyDescent="0.4">
      <c r="A689" s="1">
        <v>38842</v>
      </c>
      <c r="B689" t="s">
        <v>71</v>
      </c>
    </row>
    <row r="690" spans="1:2" x14ac:dyDescent="0.4">
      <c r="A690" s="1">
        <v>38915</v>
      </c>
      <c r="B690" t="s">
        <v>83</v>
      </c>
    </row>
    <row r="691" spans="1:2" x14ac:dyDescent="0.4">
      <c r="A691" s="1">
        <v>38978</v>
      </c>
      <c r="B691" t="s">
        <v>76</v>
      </c>
    </row>
    <row r="692" spans="1:2" x14ac:dyDescent="0.4">
      <c r="A692" s="1">
        <v>38983</v>
      </c>
      <c r="B692" t="s">
        <v>72</v>
      </c>
    </row>
    <row r="693" spans="1:2" x14ac:dyDescent="0.4">
      <c r="A693" s="1">
        <v>38999</v>
      </c>
      <c r="B693" t="s">
        <v>77</v>
      </c>
    </row>
    <row r="694" spans="1:2" x14ac:dyDescent="0.4">
      <c r="A694" s="1">
        <v>39024</v>
      </c>
      <c r="B694" t="s">
        <v>73</v>
      </c>
    </row>
    <row r="695" spans="1:2" x14ac:dyDescent="0.4">
      <c r="A695" s="1">
        <v>39044</v>
      </c>
      <c r="B695" t="s">
        <v>74</v>
      </c>
    </row>
    <row r="696" spans="1:2" x14ac:dyDescent="0.4">
      <c r="A696" s="1">
        <v>39074</v>
      </c>
      <c r="B696" t="s">
        <v>69</v>
      </c>
    </row>
    <row r="697" spans="1:2" x14ac:dyDescent="0.4">
      <c r="A697" s="1">
        <v>39083</v>
      </c>
      <c r="B697" t="s">
        <v>66</v>
      </c>
    </row>
    <row r="698" spans="1:2" x14ac:dyDescent="0.4">
      <c r="A698" s="1">
        <v>39090</v>
      </c>
      <c r="B698" t="s">
        <v>67</v>
      </c>
    </row>
    <row r="699" spans="1:2" x14ac:dyDescent="0.4">
      <c r="A699" s="1">
        <v>39124</v>
      </c>
      <c r="B699" t="s">
        <v>78</v>
      </c>
    </row>
    <row r="700" spans="1:2" x14ac:dyDescent="0.4">
      <c r="A700" s="1">
        <v>39125</v>
      </c>
      <c r="B700" t="s">
        <v>79</v>
      </c>
    </row>
    <row r="701" spans="1:2" x14ac:dyDescent="0.4">
      <c r="A701" s="1">
        <v>39162</v>
      </c>
      <c r="B701" t="s">
        <v>68</v>
      </c>
    </row>
    <row r="702" spans="1:2" x14ac:dyDescent="0.4">
      <c r="A702" s="1">
        <v>39201</v>
      </c>
      <c r="B702" t="s">
        <v>84</v>
      </c>
    </row>
    <row r="703" spans="1:2" x14ac:dyDescent="0.4">
      <c r="A703" s="1">
        <v>39202</v>
      </c>
      <c r="B703" t="s">
        <v>79</v>
      </c>
    </row>
    <row r="704" spans="1:2" x14ac:dyDescent="0.4">
      <c r="A704" s="1">
        <v>39205</v>
      </c>
      <c r="B704" t="s">
        <v>70</v>
      </c>
    </row>
    <row r="705" spans="1:2" x14ac:dyDescent="0.4">
      <c r="A705" s="1">
        <v>39206</v>
      </c>
      <c r="B705" t="s">
        <v>81</v>
      </c>
    </row>
    <row r="706" spans="1:2" x14ac:dyDescent="0.4">
      <c r="A706" s="1">
        <v>39207</v>
      </c>
      <c r="B706" t="s">
        <v>71</v>
      </c>
    </row>
    <row r="707" spans="1:2" x14ac:dyDescent="0.4">
      <c r="A707" s="1">
        <v>39279</v>
      </c>
      <c r="B707" t="s">
        <v>83</v>
      </c>
    </row>
    <row r="708" spans="1:2" x14ac:dyDescent="0.4">
      <c r="A708" s="1">
        <v>39342</v>
      </c>
      <c r="B708" t="s">
        <v>76</v>
      </c>
    </row>
    <row r="709" spans="1:2" x14ac:dyDescent="0.4">
      <c r="A709" s="1">
        <v>39348</v>
      </c>
      <c r="B709" t="s">
        <v>72</v>
      </c>
    </row>
    <row r="710" spans="1:2" x14ac:dyDescent="0.4">
      <c r="A710" s="1">
        <v>39349</v>
      </c>
      <c r="B710" t="s">
        <v>79</v>
      </c>
    </row>
    <row r="711" spans="1:2" x14ac:dyDescent="0.4">
      <c r="A711" s="1">
        <v>39363</v>
      </c>
      <c r="B711" t="s">
        <v>77</v>
      </c>
    </row>
    <row r="712" spans="1:2" x14ac:dyDescent="0.4">
      <c r="A712" s="1">
        <v>39389</v>
      </c>
      <c r="B712" t="s">
        <v>73</v>
      </c>
    </row>
    <row r="713" spans="1:2" x14ac:dyDescent="0.4">
      <c r="A713" s="1">
        <v>39409</v>
      </c>
      <c r="B713" t="s">
        <v>74</v>
      </c>
    </row>
    <row r="714" spans="1:2" x14ac:dyDescent="0.4">
      <c r="A714" s="1">
        <v>39439</v>
      </c>
      <c r="B714" t="s">
        <v>69</v>
      </c>
    </row>
    <row r="715" spans="1:2" x14ac:dyDescent="0.4">
      <c r="A715" s="1">
        <v>39440</v>
      </c>
      <c r="B715" t="s">
        <v>79</v>
      </c>
    </row>
    <row r="716" spans="1:2" x14ac:dyDescent="0.4">
      <c r="A716" s="1">
        <v>39448</v>
      </c>
      <c r="B716" t="s">
        <v>66</v>
      </c>
    </row>
    <row r="717" spans="1:2" x14ac:dyDescent="0.4">
      <c r="A717" s="1">
        <v>39461</v>
      </c>
      <c r="B717" t="s">
        <v>67</v>
      </c>
    </row>
    <row r="718" spans="1:2" x14ac:dyDescent="0.4">
      <c r="A718" s="1">
        <v>39489</v>
      </c>
      <c r="B718" t="s">
        <v>78</v>
      </c>
    </row>
    <row r="719" spans="1:2" x14ac:dyDescent="0.4">
      <c r="A719" s="1">
        <v>39527</v>
      </c>
      <c r="B719" t="s">
        <v>68</v>
      </c>
    </row>
    <row r="720" spans="1:2" x14ac:dyDescent="0.4">
      <c r="A720" s="1">
        <v>39567</v>
      </c>
      <c r="B720" t="s">
        <v>84</v>
      </c>
    </row>
    <row r="721" spans="1:2" x14ac:dyDescent="0.4">
      <c r="A721" s="1">
        <v>39571</v>
      </c>
      <c r="B721" t="s">
        <v>70</v>
      </c>
    </row>
    <row r="722" spans="1:2" x14ac:dyDescent="0.4">
      <c r="A722" s="1">
        <v>39572</v>
      </c>
      <c r="B722" t="s">
        <v>81</v>
      </c>
    </row>
    <row r="723" spans="1:2" x14ac:dyDescent="0.4">
      <c r="A723" s="1">
        <v>39573</v>
      </c>
      <c r="B723" t="s">
        <v>71</v>
      </c>
    </row>
    <row r="724" spans="1:2" x14ac:dyDescent="0.4">
      <c r="A724" s="1">
        <v>39574</v>
      </c>
      <c r="B724" t="s">
        <v>79</v>
      </c>
    </row>
    <row r="725" spans="1:2" x14ac:dyDescent="0.4">
      <c r="A725" s="1">
        <v>39650</v>
      </c>
      <c r="B725" t="s">
        <v>83</v>
      </c>
    </row>
    <row r="726" spans="1:2" x14ac:dyDescent="0.4">
      <c r="A726" s="1">
        <v>39706</v>
      </c>
      <c r="B726" t="s">
        <v>76</v>
      </c>
    </row>
    <row r="727" spans="1:2" x14ac:dyDescent="0.4">
      <c r="A727" s="1">
        <v>39714</v>
      </c>
      <c r="B727" t="s">
        <v>72</v>
      </c>
    </row>
    <row r="728" spans="1:2" x14ac:dyDescent="0.4">
      <c r="A728" s="1">
        <v>39734</v>
      </c>
      <c r="B728" t="s">
        <v>77</v>
      </c>
    </row>
    <row r="729" spans="1:2" x14ac:dyDescent="0.4">
      <c r="A729" s="1">
        <v>39755</v>
      </c>
      <c r="B729" t="s">
        <v>73</v>
      </c>
    </row>
    <row r="730" spans="1:2" x14ac:dyDescent="0.4">
      <c r="A730" s="1">
        <v>39775</v>
      </c>
      <c r="B730" t="s">
        <v>74</v>
      </c>
    </row>
    <row r="731" spans="1:2" x14ac:dyDescent="0.4">
      <c r="A731" s="1">
        <v>39776</v>
      </c>
      <c r="B731" t="s">
        <v>79</v>
      </c>
    </row>
    <row r="732" spans="1:2" x14ac:dyDescent="0.4">
      <c r="A732" s="1">
        <v>39805</v>
      </c>
      <c r="B732" t="s">
        <v>69</v>
      </c>
    </row>
    <row r="733" spans="1:2" x14ac:dyDescent="0.4">
      <c r="A733" s="1">
        <v>39814</v>
      </c>
      <c r="B733" t="s">
        <v>66</v>
      </c>
    </row>
    <row r="734" spans="1:2" x14ac:dyDescent="0.4">
      <c r="A734" s="1">
        <v>39825</v>
      </c>
      <c r="B734" t="s">
        <v>67</v>
      </c>
    </row>
    <row r="735" spans="1:2" x14ac:dyDescent="0.4">
      <c r="A735" s="1">
        <v>39855</v>
      </c>
      <c r="B735" t="s">
        <v>78</v>
      </c>
    </row>
    <row r="736" spans="1:2" x14ac:dyDescent="0.4">
      <c r="A736" s="1">
        <v>39892</v>
      </c>
      <c r="B736" t="s">
        <v>68</v>
      </c>
    </row>
    <row r="737" spans="1:2" x14ac:dyDescent="0.4">
      <c r="A737" s="1">
        <v>39932</v>
      </c>
      <c r="B737" t="s">
        <v>84</v>
      </c>
    </row>
    <row r="738" spans="1:2" x14ac:dyDescent="0.4">
      <c r="A738" s="1">
        <v>39936</v>
      </c>
      <c r="B738" t="s">
        <v>70</v>
      </c>
    </row>
    <row r="739" spans="1:2" x14ac:dyDescent="0.4">
      <c r="A739" s="1">
        <v>39937</v>
      </c>
      <c r="B739" t="s">
        <v>81</v>
      </c>
    </row>
    <row r="740" spans="1:2" x14ac:dyDescent="0.4">
      <c r="A740" s="1">
        <v>39938</v>
      </c>
      <c r="B740" t="s">
        <v>71</v>
      </c>
    </row>
    <row r="741" spans="1:2" x14ac:dyDescent="0.4">
      <c r="A741" s="1">
        <v>39939</v>
      </c>
      <c r="B741" t="s">
        <v>79</v>
      </c>
    </row>
    <row r="742" spans="1:2" x14ac:dyDescent="0.4">
      <c r="A742" s="1">
        <v>40014</v>
      </c>
      <c r="B742" t="s">
        <v>83</v>
      </c>
    </row>
    <row r="743" spans="1:2" x14ac:dyDescent="0.4">
      <c r="A743" s="1">
        <v>40077</v>
      </c>
      <c r="B743" t="s">
        <v>76</v>
      </c>
    </row>
    <row r="744" spans="1:2" x14ac:dyDescent="0.4">
      <c r="A744" s="1">
        <v>40078</v>
      </c>
      <c r="B744" t="s">
        <v>79</v>
      </c>
    </row>
    <row r="745" spans="1:2" x14ac:dyDescent="0.4">
      <c r="A745" s="1">
        <v>40079</v>
      </c>
      <c r="B745" t="s">
        <v>72</v>
      </c>
    </row>
    <row r="746" spans="1:2" x14ac:dyDescent="0.4">
      <c r="A746" s="1">
        <v>40098</v>
      </c>
      <c r="B746" t="s">
        <v>77</v>
      </c>
    </row>
    <row r="747" spans="1:2" x14ac:dyDescent="0.4">
      <c r="A747" s="1">
        <v>40120</v>
      </c>
      <c r="B747" t="s">
        <v>73</v>
      </c>
    </row>
    <row r="748" spans="1:2" x14ac:dyDescent="0.4">
      <c r="A748" s="1">
        <v>40140</v>
      </c>
      <c r="B748" t="s">
        <v>74</v>
      </c>
    </row>
    <row r="749" spans="1:2" x14ac:dyDescent="0.4">
      <c r="A749" s="1">
        <v>40170</v>
      </c>
      <c r="B749" t="s">
        <v>69</v>
      </c>
    </row>
    <row r="750" spans="1:2" x14ac:dyDescent="0.4">
      <c r="A750" s="1">
        <v>40179</v>
      </c>
      <c r="B750" t="s">
        <v>66</v>
      </c>
    </row>
    <row r="751" spans="1:2" x14ac:dyDescent="0.4">
      <c r="A751" s="1">
        <v>40189</v>
      </c>
      <c r="B751" t="s">
        <v>67</v>
      </c>
    </row>
    <row r="752" spans="1:2" x14ac:dyDescent="0.4">
      <c r="A752" s="1">
        <v>40220</v>
      </c>
      <c r="B752" t="s">
        <v>78</v>
      </c>
    </row>
    <row r="753" spans="1:2" x14ac:dyDescent="0.4">
      <c r="A753" s="1">
        <v>40258</v>
      </c>
      <c r="B753" t="s">
        <v>68</v>
      </c>
    </row>
    <row r="754" spans="1:2" x14ac:dyDescent="0.4">
      <c r="A754" s="1">
        <v>40259</v>
      </c>
      <c r="B754" t="s">
        <v>79</v>
      </c>
    </row>
    <row r="755" spans="1:2" x14ac:dyDescent="0.4">
      <c r="A755" s="1">
        <v>40297</v>
      </c>
      <c r="B755" t="s">
        <v>84</v>
      </c>
    </row>
    <row r="756" spans="1:2" x14ac:dyDescent="0.4">
      <c r="A756" s="1">
        <v>40301</v>
      </c>
      <c r="B756" t="s">
        <v>70</v>
      </c>
    </row>
    <row r="757" spans="1:2" x14ac:dyDescent="0.4">
      <c r="A757" s="1">
        <v>40302</v>
      </c>
      <c r="B757" t="s">
        <v>81</v>
      </c>
    </row>
    <row r="758" spans="1:2" x14ac:dyDescent="0.4">
      <c r="A758" s="1">
        <v>40303</v>
      </c>
      <c r="B758" t="s">
        <v>71</v>
      </c>
    </row>
    <row r="759" spans="1:2" x14ac:dyDescent="0.4">
      <c r="A759" s="1">
        <v>40378</v>
      </c>
      <c r="B759" t="s">
        <v>83</v>
      </c>
    </row>
    <row r="760" spans="1:2" x14ac:dyDescent="0.4">
      <c r="A760" s="1">
        <v>40441</v>
      </c>
      <c r="B760" t="s">
        <v>76</v>
      </c>
    </row>
    <row r="761" spans="1:2" x14ac:dyDescent="0.4">
      <c r="A761" s="1">
        <v>40444</v>
      </c>
      <c r="B761" t="s">
        <v>72</v>
      </c>
    </row>
    <row r="762" spans="1:2" x14ac:dyDescent="0.4">
      <c r="A762" s="1">
        <v>40462</v>
      </c>
      <c r="B762" t="s">
        <v>77</v>
      </c>
    </row>
    <row r="763" spans="1:2" x14ac:dyDescent="0.4">
      <c r="A763" s="1">
        <v>40485</v>
      </c>
      <c r="B763" t="s">
        <v>73</v>
      </c>
    </row>
    <row r="764" spans="1:2" x14ac:dyDescent="0.4">
      <c r="A764" s="1">
        <v>40505</v>
      </c>
      <c r="B764" t="s">
        <v>74</v>
      </c>
    </row>
    <row r="765" spans="1:2" x14ac:dyDescent="0.4">
      <c r="A765" s="1">
        <v>40535</v>
      </c>
      <c r="B765" t="s">
        <v>69</v>
      </c>
    </row>
    <row r="766" spans="1:2" x14ac:dyDescent="0.4">
      <c r="A766" s="1">
        <v>40544</v>
      </c>
      <c r="B766" t="s">
        <v>66</v>
      </c>
    </row>
    <row r="767" spans="1:2" x14ac:dyDescent="0.4">
      <c r="A767" s="1">
        <v>40553</v>
      </c>
      <c r="B767" t="s">
        <v>67</v>
      </c>
    </row>
    <row r="768" spans="1:2" x14ac:dyDescent="0.4">
      <c r="A768" s="1">
        <v>40585</v>
      </c>
      <c r="B768" t="s">
        <v>78</v>
      </c>
    </row>
    <row r="769" spans="1:2" x14ac:dyDescent="0.4">
      <c r="A769" s="1">
        <v>40623</v>
      </c>
      <c r="B769" t="s">
        <v>68</v>
      </c>
    </row>
    <row r="770" spans="1:2" x14ac:dyDescent="0.4">
      <c r="A770" s="1">
        <v>40662</v>
      </c>
      <c r="B770" t="s">
        <v>84</v>
      </c>
    </row>
    <row r="771" spans="1:2" x14ac:dyDescent="0.4">
      <c r="A771" s="1">
        <v>40666</v>
      </c>
      <c r="B771" t="s">
        <v>70</v>
      </c>
    </row>
    <row r="772" spans="1:2" x14ac:dyDescent="0.4">
      <c r="A772" s="1">
        <v>40667</v>
      </c>
      <c r="B772" t="s">
        <v>81</v>
      </c>
    </row>
    <row r="773" spans="1:2" x14ac:dyDescent="0.4">
      <c r="A773" s="1">
        <v>40668</v>
      </c>
      <c r="B773" t="s">
        <v>71</v>
      </c>
    </row>
    <row r="774" spans="1:2" x14ac:dyDescent="0.4">
      <c r="A774" s="1">
        <v>40742</v>
      </c>
      <c r="B774" t="s">
        <v>83</v>
      </c>
    </row>
    <row r="775" spans="1:2" x14ac:dyDescent="0.4">
      <c r="A775" s="1">
        <v>40805</v>
      </c>
      <c r="B775" t="s">
        <v>76</v>
      </c>
    </row>
    <row r="776" spans="1:2" x14ac:dyDescent="0.4">
      <c r="A776" s="1">
        <v>40809</v>
      </c>
      <c r="B776" t="s">
        <v>72</v>
      </c>
    </row>
    <row r="777" spans="1:2" x14ac:dyDescent="0.4">
      <c r="A777" s="1">
        <v>40826</v>
      </c>
      <c r="B777" t="s">
        <v>77</v>
      </c>
    </row>
    <row r="778" spans="1:2" x14ac:dyDescent="0.4">
      <c r="A778" s="1">
        <v>40850</v>
      </c>
      <c r="B778" t="s">
        <v>73</v>
      </c>
    </row>
    <row r="779" spans="1:2" x14ac:dyDescent="0.4">
      <c r="A779" s="1">
        <v>40870</v>
      </c>
      <c r="B779" t="s">
        <v>74</v>
      </c>
    </row>
    <row r="780" spans="1:2" x14ac:dyDescent="0.4">
      <c r="A780" s="1">
        <v>40900</v>
      </c>
      <c r="B780" t="s">
        <v>69</v>
      </c>
    </row>
    <row r="781" spans="1:2" x14ac:dyDescent="0.4">
      <c r="A781" s="1">
        <v>40909</v>
      </c>
      <c r="B781" t="s">
        <v>66</v>
      </c>
    </row>
    <row r="782" spans="1:2" x14ac:dyDescent="0.4">
      <c r="A782" s="1">
        <v>40910</v>
      </c>
      <c r="B782" t="s">
        <v>79</v>
      </c>
    </row>
    <row r="783" spans="1:2" x14ac:dyDescent="0.4">
      <c r="A783" s="1">
        <v>40917</v>
      </c>
      <c r="B783" t="s">
        <v>67</v>
      </c>
    </row>
    <row r="784" spans="1:2" x14ac:dyDescent="0.4">
      <c r="A784" s="1">
        <v>40950</v>
      </c>
      <c r="B784" t="s">
        <v>78</v>
      </c>
    </row>
    <row r="785" spans="1:2" x14ac:dyDescent="0.4">
      <c r="A785" s="1">
        <v>40988</v>
      </c>
      <c r="B785" t="s">
        <v>68</v>
      </c>
    </row>
    <row r="786" spans="1:2" x14ac:dyDescent="0.4">
      <c r="A786" s="1">
        <v>41028</v>
      </c>
      <c r="B786" t="s">
        <v>84</v>
      </c>
    </row>
    <row r="787" spans="1:2" x14ac:dyDescent="0.4">
      <c r="A787" s="1">
        <v>41029</v>
      </c>
      <c r="B787" t="s">
        <v>79</v>
      </c>
    </row>
    <row r="788" spans="1:2" x14ac:dyDescent="0.4">
      <c r="A788" s="1">
        <v>41032</v>
      </c>
      <c r="B788" t="s">
        <v>70</v>
      </c>
    </row>
    <row r="789" spans="1:2" x14ac:dyDescent="0.4">
      <c r="A789" s="1">
        <v>41033</v>
      </c>
      <c r="B789" t="s">
        <v>81</v>
      </c>
    </row>
    <row r="790" spans="1:2" x14ac:dyDescent="0.4">
      <c r="A790" s="1">
        <v>41034</v>
      </c>
      <c r="B790" t="s">
        <v>71</v>
      </c>
    </row>
    <row r="791" spans="1:2" x14ac:dyDescent="0.4">
      <c r="A791" s="1">
        <v>41106</v>
      </c>
      <c r="B791" t="s">
        <v>83</v>
      </c>
    </row>
    <row r="792" spans="1:2" x14ac:dyDescent="0.4">
      <c r="A792" s="1">
        <v>41169</v>
      </c>
      <c r="B792" t="s">
        <v>76</v>
      </c>
    </row>
    <row r="793" spans="1:2" x14ac:dyDescent="0.4">
      <c r="A793" s="1">
        <v>41174</v>
      </c>
      <c r="B793" t="s">
        <v>72</v>
      </c>
    </row>
    <row r="794" spans="1:2" x14ac:dyDescent="0.4">
      <c r="A794" s="1">
        <v>41190</v>
      </c>
      <c r="B794" t="s">
        <v>77</v>
      </c>
    </row>
    <row r="795" spans="1:2" x14ac:dyDescent="0.4">
      <c r="A795" s="1">
        <v>41216</v>
      </c>
      <c r="B795" t="s">
        <v>73</v>
      </c>
    </row>
    <row r="796" spans="1:2" x14ac:dyDescent="0.4">
      <c r="A796" s="1">
        <v>41236</v>
      </c>
      <c r="B796" t="s">
        <v>74</v>
      </c>
    </row>
    <row r="797" spans="1:2" x14ac:dyDescent="0.4">
      <c r="A797" s="1">
        <v>41266</v>
      </c>
      <c r="B797" t="s">
        <v>69</v>
      </c>
    </row>
    <row r="798" spans="1:2" x14ac:dyDescent="0.4">
      <c r="A798" s="1">
        <v>41267</v>
      </c>
      <c r="B798" t="s">
        <v>79</v>
      </c>
    </row>
    <row r="799" spans="1:2" x14ac:dyDescent="0.4">
      <c r="A799" s="1">
        <v>41275</v>
      </c>
      <c r="B799" t="s">
        <v>66</v>
      </c>
    </row>
    <row r="800" spans="1:2" x14ac:dyDescent="0.4">
      <c r="A800" s="1">
        <v>41288</v>
      </c>
      <c r="B800" t="s">
        <v>67</v>
      </c>
    </row>
    <row r="801" spans="1:2" x14ac:dyDescent="0.4">
      <c r="A801" s="1">
        <v>41316</v>
      </c>
      <c r="B801" t="s">
        <v>78</v>
      </c>
    </row>
    <row r="802" spans="1:2" x14ac:dyDescent="0.4">
      <c r="A802" s="1">
        <v>41353</v>
      </c>
      <c r="B802" t="s">
        <v>68</v>
      </c>
    </row>
    <row r="803" spans="1:2" x14ac:dyDescent="0.4">
      <c r="A803" s="1">
        <v>41393</v>
      </c>
      <c r="B803" t="s">
        <v>84</v>
      </c>
    </row>
    <row r="804" spans="1:2" x14ac:dyDescent="0.4">
      <c r="A804" s="1">
        <v>41397</v>
      </c>
      <c r="B804" t="s">
        <v>70</v>
      </c>
    </row>
    <row r="805" spans="1:2" x14ac:dyDescent="0.4">
      <c r="A805" s="1">
        <v>41398</v>
      </c>
      <c r="B805" t="s">
        <v>81</v>
      </c>
    </row>
    <row r="806" spans="1:2" x14ac:dyDescent="0.4">
      <c r="A806" s="1">
        <v>41399</v>
      </c>
      <c r="B806" t="s">
        <v>71</v>
      </c>
    </row>
    <row r="807" spans="1:2" x14ac:dyDescent="0.4">
      <c r="A807" s="1">
        <v>41400</v>
      </c>
      <c r="B807" t="s">
        <v>79</v>
      </c>
    </row>
    <row r="808" spans="1:2" x14ac:dyDescent="0.4">
      <c r="A808" s="1">
        <v>41470</v>
      </c>
      <c r="B808" t="s">
        <v>83</v>
      </c>
    </row>
    <row r="809" spans="1:2" x14ac:dyDescent="0.4">
      <c r="A809" s="1">
        <v>41533</v>
      </c>
      <c r="B809" t="s">
        <v>76</v>
      </c>
    </row>
    <row r="810" spans="1:2" x14ac:dyDescent="0.4">
      <c r="A810" s="1">
        <v>41540</v>
      </c>
      <c r="B810" t="s">
        <v>72</v>
      </c>
    </row>
    <row r="811" spans="1:2" x14ac:dyDescent="0.4">
      <c r="A811" s="1">
        <v>41561</v>
      </c>
      <c r="B811" t="s">
        <v>77</v>
      </c>
    </row>
    <row r="812" spans="1:2" x14ac:dyDescent="0.4">
      <c r="A812" s="1">
        <v>41581</v>
      </c>
      <c r="B812" t="s">
        <v>73</v>
      </c>
    </row>
    <row r="813" spans="1:2" x14ac:dyDescent="0.4">
      <c r="A813" s="1">
        <v>41582</v>
      </c>
      <c r="B813" t="s">
        <v>79</v>
      </c>
    </row>
    <row r="814" spans="1:2" x14ac:dyDescent="0.4">
      <c r="A814" s="1">
        <v>41601</v>
      </c>
      <c r="B814" t="s">
        <v>74</v>
      </c>
    </row>
    <row r="815" spans="1:2" x14ac:dyDescent="0.4">
      <c r="A815" s="1">
        <v>41631</v>
      </c>
      <c r="B815" t="s">
        <v>69</v>
      </c>
    </row>
    <row r="816" spans="1:2" x14ac:dyDescent="0.4">
      <c r="A816" s="1">
        <v>41640</v>
      </c>
      <c r="B816" t="s">
        <v>66</v>
      </c>
    </row>
    <row r="817" spans="1:2" x14ac:dyDescent="0.4">
      <c r="A817" s="1">
        <v>41652</v>
      </c>
      <c r="B817" t="s">
        <v>67</v>
      </c>
    </row>
    <row r="818" spans="1:2" x14ac:dyDescent="0.4">
      <c r="A818" s="1">
        <v>41681</v>
      </c>
      <c r="B818" t="s">
        <v>78</v>
      </c>
    </row>
    <row r="819" spans="1:2" x14ac:dyDescent="0.4">
      <c r="A819" s="1">
        <v>41719</v>
      </c>
      <c r="B819" t="s">
        <v>68</v>
      </c>
    </row>
    <row r="820" spans="1:2" x14ac:dyDescent="0.4">
      <c r="A820" s="1">
        <v>41758</v>
      </c>
      <c r="B820" t="s">
        <v>84</v>
      </c>
    </row>
    <row r="821" spans="1:2" x14ac:dyDescent="0.4">
      <c r="A821" s="1">
        <v>41762</v>
      </c>
      <c r="B821" t="s">
        <v>70</v>
      </c>
    </row>
    <row r="822" spans="1:2" x14ac:dyDescent="0.4">
      <c r="A822" s="1">
        <v>41763</v>
      </c>
      <c r="B822" t="s">
        <v>81</v>
      </c>
    </row>
    <row r="823" spans="1:2" x14ac:dyDescent="0.4">
      <c r="A823" s="1">
        <v>41764</v>
      </c>
      <c r="B823" t="s">
        <v>71</v>
      </c>
    </row>
    <row r="824" spans="1:2" x14ac:dyDescent="0.4">
      <c r="A824" s="1">
        <v>41765</v>
      </c>
      <c r="B824" t="s">
        <v>79</v>
      </c>
    </row>
    <row r="825" spans="1:2" x14ac:dyDescent="0.4">
      <c r="A825" s="1">
        <v>41841</v>
      </c>
      <c r="B825" t="s">
        <v>83</v>
      </c>
    </row>
    <row r="826" spans="1:2" x14ac:dyDescent="0.4">
      <c r="A826" s="1">
        <v>41897</v>
      </c>
      <c r="B826" t="s">
        <v>76</v>
      </c>
    </row>
    <row r="827" spans="1:2" x14ac:dyDescent="0.4">
      <c r="A827" s="1">
        <v>41905</v>
      </c>
      <c r="B827" t="s">
        <v>72</v>
      </c>
    </row>
    <row r="828" spans="1:2" x14ac:dyDescent="0.4">
      <c r="A828" s="1">
        <v>41925</v>
      </c>
      <c r="B828" t="s">
        <v>77</v>
      </c>
    </row>
    <row r="829" spans="1:2" x14ac:dyDescent="0.4">
      <c r="A829" s="1">
        <v>41946</v>
      </c>
      <c r="B829" t="s">
        <v>73</v>
      </c>
    </row>
    <row r="830" spans="1:2" x14ac:dyDescent="0.4">
      <c r="A830" s="1">
        <v>41966</v>
      </c>
      <c r="B830" t="s">
        <v>74</v>
      </c>
    </row>
    <row r="831" spans="1:2" x14ac:dyDescent="0.4">
      <c r="A831" s="1">
        <v>41967</v>
      </c>
      <c r="B831" t="s">
        <v>79</v>
      </c>
    </row>
    <row r="832" spans="1:2" x14ac:dyDescent="0.4">
      <c r="A832" s="1">
        <v>41996</v>
      </c>
      <c r="B832" t="s">
        <v>69</v>
      </c>
    </row>
    <row r="833" spans="1:2" x14ac:dyDescent="0.4">
      <c r="A833" s="1">
        <v>42005</v>
      </c>
      <c r="B833" t="s">
        <v>66</v>
      </c>
    </row>
    <row r="834" spans="1:2" x14ac:dyDescent="0.4">
      <c r="A834" s="1">
        <v>42016</v>
      </c>
      <c r="B834" t="s">
        <v>67</v>
      </c>
    </row>
    <row r="835" spans="1:2" x14ac:dyDescent="0.4">
      <c r="A835" s="1">
        <v>42046</v>
      </c>
      <c r="B835" t="s">
        <v>78</v>
      </c>
    </row>
    <row r="836" spans="1:2" x14ac:dyDescent="0.4">
      <c r="A836" s="1">
        <v>42084</v>
      </c>
      <c r="B836" t="s">
        <v>68</v>
      </c>
    </row>
    <row r="837" spans="1:2" x14ac:dyDescent="0.4">
      <c r="A837" s="1">
        <v>42123</v>
      </c>
      <c r="B837" t="s">
        <v>84</v>
      </c>
    </row>
    <row r="838" spans="1:2" x14ac:dyDescent="0.4">
      <c r="A838" s="1">
        <v>42127</v>
      </c>
      <c r="B838" t="s">
        <v>70</v>
      </c>
    </row>
    <row r="839" spans="1:2" x14ac:dyDescent="0.4">
      <c r="A839" s="1">
        <v>42128</v>
      </c>
      <c r="B839" t="s">
        <v>81</v>
      </c>
    </row>
    <row r="840" spans="1:2" x14ac:dyDescent="0.4">
      <c r="A840" s="1">
        <v>42129</v>
      </c>
      <c r="B840" t="s">
        <v>71</v>
      </c>
    </row>
    <row r="841" spans="1:2" x14ac:dyDescent="0.4">
      <c r="A841" s="1">
        <v>42130</v>
      </c>
      <c r="B841" t="s">
        <v>79</v>
      </c>
    </row>
    <row r="842" spans="1:2" x14ac:dyDescent="0.4">
      <c r="A842" s="1">
        <v>42205</v>
      </c>
      <c r="B842" t="s">
        <v>83</v>
      </c>
    </row>
    <row r="843" spans="1:2" x14ac:dyDescent="0.4">
      <c r="A843" s="1">
        <v>42268</v>
      </c>
      <c r="B843" t="s">
        <v>76</v>
      </c>
    </row>
    <row r="844" spans="1:2" x14ac:dyDescent="0.4">
      <c r="A844" s="1">
        <v>42269</v>
      </c>
      <c r="B844" t="s">
        <v>79</v>
      </c>
    </row>
    <row r="845" spans="1:2" x14ac:dyDescent="0.4">
      <c r="A845" s="1">
        <v>42270</v>
      </c>
      <c r="B845" t="s">
        <v>72</v>
      </c>
    </row>
    <row r="846" spans="1:2" x14ac:dyDescent="0.4">
      <c r="A846" s="1">
        <v>42289</v>
      </c>
      <c r="B846" t="s">
        <v>77</v>
      </c>
    </row>
    <row r="847" spans="1:2" x14ac:dyDescent="0.4">
      <c r="A847" s="1">
        <v>42311</v>
      </c>
      <c r="B847" t="s">
        <v>73</v>
      </c>
    </row>
    <row r="848" spans="1:2" x14ac:dyDescent="0.4">
      <c r="A848" s="1">
        <v>42331</v>
      </c>
      <c r="B848" t="s">
        <v>74</v>
      </c>
    </row>
    <row r="849" spans="1:2" x14ac:dyDescent="0.4">
      <c r="A849" s="1">
        <v>42361</v>
      </c>
      <c r="B849" t="s">
        <v>69</v>
      </c>
    </row>
    <row r="850" spans="1:2" x14ac:dyDescent="0.4">
      <c r="A850" s="1">
        <v>42370</v>
      </c>
      <c r="B850" t="s">
        <v>66</v>
      </c>
    </row>
    <row r="851" spans="1:2" x14ac:dyDescent="0.4">
      <c r="A851" s="1">
        <v>42380</v>
      </c>
      <c r="B851" t="s">
        <v>67</v>
      </c>
    </row>
    <row r="852" spans="1:2" x14ac:dyDescent="0.4">
      <c r="A852" s="1">
        <v>42411</v>
      </c>
      <c r="B852" t="s">
        <v>78</v>
      </c>
    </row>
    <row r="853" spans="1:2" x14ac:dyDescent="0.4">
      <c r="A853" s="1">
        <v>42449</v>
      </c>
      <c r="B853" t="s">
        <v>68</v>
      </c>
    </row>
    <row r="854" spans="1:2" x14ac:dyDescent="0.4">
      <c r="A854" s="1">
        <v>42450</v>
      </c>
      <c r="B854" t="s">
        <v>79</v>
      </c>
    </row>
    <row r="855" spans="1:2" x14ac:dyDescent="0.4">
      <c r="A855" s="1">
        <v>42489</v>
      </c>
      <c r="B855" t="s">
        <v>84</v>
      </c>
    </row>
    <row r="856" spans="1:2" x14ac:dyDescent="0.4">
      <c r="A856" s="1">
        <v>42493</v>
      </c>
      <c r="B856" t="s">
        <v>70</v>
      </c>
    </row>
    <row r="857" spans="1:2" x14ac:dyDescent="0.4">
      <c r="A857" s="1">
        <v>42494</v>
      </c>
      <c r="B857" t="s">
        <v>81</v>
      </c>
    </row>
    <row r="858" spans="1:2" x14ac:dyDescent="0.4">
      <c r="A858" s="1">
        <v>42495</v>
      </c>
      <c r="B858" t="s">
        <v>71</v>
      </c>
    </row>
    <row r="859" spans="1:2" x14ac:dyDescent="0.4">
      <c r="A859" s="1">
        <v>42569</v>
      </c>
      <c r="B859" t="s">
        <v>83</v>
      </c>
    </row>
    <row r="860" spans="1:2" x14ac:dyDescent="0.4">
      <c r="A860" s="1">
        <v>42593</v>
      </c>
      <c r="B860" t="s">
        <v>85</v>
      </c>
    </row>
    <row r="861" spans="1:2" x14ac:dyDescent="0.4">
      <c r="A861" s="1">
        <v>42632</v>
      </c>
      <c r="B861" t="s">
        <v>76</v>
      </c>
    </row>
    <row r="862" spans="1:2" x14ac:dyDescent="0.4">
      <c r="A862" s="1">
        <v>42635</v>
      </c>
      <c r="B862" t="s">
        <v>72</v>
      </c>
    </row>
    <row r="863" spans="1:2" x14ac:dyDescent="0.4">
      <c r="A863" s="1">
        <v>42653</v>
      </c>
      <c r="B863" t="s">
        <v>77</v>
      </c>
    </row>
    <row r="864" spans="1:2" x14ac:dyDescent="0.4">
      <c r="A864" s="1">
        <v>42677</v>
      </c>
      <c r="B864" t="s">
        <v>73</v>
      </c>
    </row>
    <row r="865" spans="1:2" x14ac:dyDescent="0.4">
      <c r="A865" s="1">
        <v>42697</v>
      </c>
      <c r="B865" t="s">
        <v>74</v>
      </c>
    </row>
    <row r="866" spans="1:2" x14ac:dyDescent="0.4">
      <c r="A866" s="1">
        <v>42727</v>
      </c>
      <c r="B866" t="s">
        <v>69</v>
      </c>
    </row>
    <row r="867" spans="1:2" x14ac:dyDescent="0.4">
      <c r="A867" s="1">
        <v>42736</v>
      </c>
      <c r="B867" t="s">
        <v>66</v>
      </c>
    </row>
    <row r="868" spans="1:2" x14ac:dyDescent="0.4">
      <c r="A868" s="1">
        <v>42737</v>
      </c>
      <c r="B868" t="s">
        <v>79</v>
      </c>
    </row>
    <row r="869" spans="1:2" x14ac:dyDescent="0.4">
      <c r="A869" s="1">
        <v>42744</v>
      </c>
      <c r="B869" t="s">
        <v>67</v>
      </c>
    </row>
    <row r="870" spans="1:2" x14ac:dyDescent="0.4">
      <c r="A870" s="1">
        <v>42777</v>
      </c>
      <c r="B870" t="s">
        <v>78</v>
      </c>
    </row>
    <row r="871" spans="1:2" x14ac:dyDescent="0.4">
      <c r="A871" s="1">
        <v>42814</v>
      </c>
      <c r="B871" t="s">
        <v>68</v>
      </c>
    </row>
    <row r="872" spans="1:2" x14ac:dyDescent="0.4">
      <c r="A872" s="1">
        <v>42854</v>
      </c>
      <c r="B872" t="s">
        <v>84</v>
      </c>
    </row>
    <row r="873" spans="1:2" x14ac:dyDescent="0.4">
      <c r="A873" s="1">
        <v>42858</v>
      </c>
      <c r="B873" t="s">
        <v>70</v>
      </c>
    </row>
    <row r="874" spans="1:2" x14ac:dyDescent="0.4">
      <c r="A874" s="1">
        <v>42859</v>
      </c>
      <c r="B874" t="s">
        <v>81</v>
      </c>
    </row>
    <row r="875" spans="1:2" x14ac:dyDescent="0.4">
      <c r="A875" s="1">
        <v>42860</v>
      </c>
      <c r="B875" t="s">
        <v>71</v>
      </c>
    </row>
    <row r="876" spans="1:2" x14ac:dyDescent="0.4">
      <c r="A876" s="1">
        <v>42933</v>
      </c>
      <c r="B876" t="s">
        <v>83</v>
      </c>
    </row>
    <row r="877" spans="1:2" x14ac:dyDescent="0.4">
      <c r="A877" s="1">
        <v>42958</v>
      </c>
      <c r="B877" t="s">
        <v>85</v>
      </c>
    </row>
    <row r="878" spans="1:2" x14ac:dyDescent="0.4">
      <c r="A878" s="1">
        <v>42996</v>
      </c>
      <c r="B878" t="s">
        <v>76</v>
      </c>
    </row>
    <row r="879" spans="1:2" x14ac:dyDescent="0.4">
      <c r="A879" s="1">
        <v>43001</v>
      </c>
      <c r="B879" t="s">
        <v>72</v>
      </c>
    </row>
    <row r="880" spans="1:2" x14ac:dyDescent="0.4">
      <c r="A880" s="1">
        <v>43017</v>
      </c>
      <c r="B880" t="s">
        <v>77</v>
      </c>
    </row>
    <row r="881" spans="1:2" x14ac:dyDescent="0.4">
      <c r="A881" s="1">
        <v>43042</v>
      </c>
      <c r="B881" t="s">
        <v>73</v>
      </c>
    </row>
    <row r="882" spans="1:2" x14ac:dyDescent="0.4">
      <c r="A882" s="1">
        <v>43062</v>
      </c>
      <c r="B882" t="s">
        <v>74</v>
      </c>
    </row>
    <row r="883" spans="1:2" x14ac:dyDescent="0.4">
      <c r="A883" s="1">
        <v>43092</v>
      </c>
      <c r="B883" t="s">
        <v>69</v>
      </c>
    </row>
    <row r="884" spans="1:2" x14ac:dyDescent="0.4">
      <c r="A884" s="1">
        <v>43101</v>
      </c>
      <c r="B884" t="s">
        <v>66</v>
      </c>
    </row>
    <row r="885" spans="1:2" x14ac:dyDescent="0.4">
      <c r="A885" s="1">
        <v>43108</v>
      </c>
      <c r="B885" t="s">
        <v>67</v>
      </c>
    </row>
    <row r="886" spans="1:2" x14ac:dyDescent="0.4">
      <c r="A886" s="1">
        <v>43142</v>
      </c>
      <c r="B886" t="s">
        <v>78</v>
      </c>
    </row>
    <row r="887" spans="1:2" x14ac:dyDescent="0.4">
      <c r="A887" s="1">
        <v>43143</v>
      </c>
      <c r="B887" t="s">
        <v>79</v>
      </c>
    </row>
    <row r="888" spans="1:2" x14ac:dyDescent="0.4">
      <c r="A888" s="1">
        <v>43180</v>
      </c>
      <c r="B888" t="s">
        <v>68</v>
      </c>
    </row>
    <row r="889" spans="1:2" x14ac:dyDescent="0.4">
      <c r="A889" s="1">
        <v>43219</v>
      </c>
      <c r="B889" t="s">
        <v>84</v>
      </c>
    </row>
    <row r="890" spans="1:2" x14ac:dyDescent="0.4">
      <c r="A890" s="1">
        <v>43220</v>
      </c>
      <c r="B890" t="s">
        <v>79</v>
      </c>
    </row>
    <row r="891" spans="1:2" x14ac:dyDescent="0.4">
      <c r="A891" s="1">
        <v>43223</v>
      </c>
      <c r="B891" t="s">
        <v>70</v>
      </c>
    </row>
    <row r="892" spans="1:2" x14ac:dyDescent="0.4">
      <c r="A892" s="1">
        <v>43224</v>
      </c>
      <c r="B892" t="s">
        <v>81</v>
      </c>
    </row>
    <row r="893" spans="1:2" x14ac:dyDescent="0.4">
      <c r="A893" s="1">
        <v>43225</v>
      </c>
      <c r="B893" t="s">
        <v>71</v>
      </c>
    </row>
    <row r="894" spans="1:2" x14ac:dyDescent="0.4">
      <c r="A894" s="1">
        <v>43297</v>
      </c>
      <c r="B894" t="s">
        <v>83</v>
      </c>
    </row>
    <row r="895" spans="1:2" x14ac:dyDescent="0.4">
      <c r="A895" s="1">
        <v>43323</v>
      </c>
      <c r="B895" t="s">
        <v>85</v>
      </c>
    </row>
    <row r="896" spans="1:2" x14ac:dyDescent="0.4">
      <c r="A896" s="1">
        <v>43360</v>
      </c>
      <c r="B896" t="s">
        <v>76</v>
      </c>
    </row>
    <row r="897" spans="1:2" x14ac:dyDescent="0.4">
      <c r="A897" s="1">
        <v>43366</v>
      </c>
      <c r="B897" t="s">
        <v>72</v>
      </c>
    </row>
    <row r="898" spans="1:2" x14ac:dyDescent="0.4">
      <c r="A898" s="1">
        <v>43367</v>
      </c>
      <c r="B898" t="s">
        <v>79</v>
      </c>
    </row>
    <row r="899" spans="1:2" x14ac:dyDescent="0.4">
      <c r="A899" s="1">
        <v>43381</v>
      </c>
      <c r="B899" t="s">
        <v>77</v>
      </c>
    </row>
    <row r="900" spans="1:2" x14ac:dyDescent="0.4">
      <c r="A900" s="1">
        <v>43407</v>
      </c>
      <c r="B900" t="s">
        <v>73</v>
      </c>
    </row>
    <row r="901" spans="1:2" x14ac:dyDescent="0.4">
      <c r="A901" s="1">
        <v>43427</v>
      </c>
      <c r="B901" t="s">
        <v>74</v>
      </c>
    </row>
    <row r="902" spans="1:2" x14ac:dyDescent="0.4">
      <c r="A902" s="1">
        <v>43457</v>
      </c>
      <c r="B902" t="s">
        <v>69</v>
      </c>
    </row>
    <row r="903" spans="1:2" x14ac:dyDescent="0.4">
      <c r="A903" s="1">
        <v>43458</v>
      </c>
      <c r="B903" t="s">
        <v>79</v>
      </c>
    </row>
    <row r="904" spans="1:2" x14ac:dyDescent="0.4">
      <c r="A904" s="1">
        <v>43466</v>
      </c>
      <c r="B904" t="s">
        <v>66</v>
      </c>
    </row>
    <row r="905" spans="1:2" x14ac:dyDescent="0.4">
      <c r="A905" s="1">
        <v>43479</v>
      </c>
      <c r="B905" t="s">
        <v>67</v>
      </c>
    </row>
    <row r="906" spans="1:2" x14ac:dyDescent="0.4">
      <c r="A906" s="1">
        <v>43507</v>
      </c>
      <c r="B906" t="s">
        <v>78</v>
      </c>
    </row>
    <row r="907" spans="1:2" x14ac:dyDescent="0.4">
      <c r="A907" s="1">
        <v>43545</v>
      </c>
      <c r="B907" t="s">
        <v>68</v>
      </c>
    </row>
    <row r="908" spans="1:2" x14ac:dyDescent="0.4">
      <c r="A908" s="1">
        <v>43584</v>
      </c>
      <c r="B908" t="s">
        <v>84</v>
      </c>
    </row>
    <row r="909" spans="1:2" x14ac:dyDescent="0.4">
      <c r="A909" s="1">
        <v>43585</v>
      </c>
      <c r="B909" t="s">
        <v>79</v>
      </c>
    </row>
    <row r="910" spans="1:2" x14ac:dyDescent="0.4">
      <c r="A910" s="1">
        <v>43586</v>
      </c>
      <c r="B910" t="s">
        <v>86</v>
      </c>
    </row>
    <row r="911" spans="1:2" x14ac:dyDescent="0.4">
      <c r="A911" s="1">
        <v>43587</v>
      </c>
      <c r="B911" t="s">
        <v>79</v>
      </c>
    </row>
    <row r="912" spans="1:2" x14ac:dyDescent="0.4">
      <c r="A912" s="1">
        <v>43588</v>
      </c>
      <c r="B912" t="s">
        <v>70</v>
      </c>
    </row>
    <row r="913" spans="1:2" x14ac:dyDescent="0.4">
      <c r="A913" s="1">
        <v>43589</v>
      </c>
      <c r="B913" t="s">
        <v>81</v>
      </c>
    </row>
    <row r="914" spans="1:2" x14ac:dyDescent="0.4">
      <c r="A914" s="1">
        <v>43590</v>
      </c>
      <c r="B914" t="s">
        <v>71</v>
      </c>
    </row>
    <row r="915" spans="1:2" x14ac:dyDescent="0.4">
      <c r="A915" s="1">
        <v>43591</v>
      </c>
      <c r="B915" t="s">
        <v>79</v>
      </c>
    </row>
    <row r="916" spans="1:2" x14ac:dyDescent="0.4">
      <c r="A916" s="1">
        <v>43661</v>
      </c>
      <c r="B916" t="s">
        <v>83</v>
      </c>
    </row>
    <row r="917" spans="1:2" x14ac:dyDescent="0.4">
      <c r="A917" s="1">
        <v>43688</v>
      </c>
      <c r="B917" t="s">
        <v>85</v>
      </c>
    </row>
    <row r="918" spans="1:2" x14ac:dyDescent="0.4">
      <c r="A918" s="1">
        <v>43689</v>
      </c>
      <c r="B918" t="s">
        <v>79</v>
      </c>
    </row>
    <row r="919" spans="1:2" x14ac:dyDescent="0.4">
      <c r="A919" s="1">
        <v>43724</v>
      </c>
      <c r="B919" t="s">
        <v>76</v>
      </c>
    </row>
    <row r="920" spans="1:2" x14ac:dyDescent="0.4">
      <c r="A920" s="1">
        <v>43731</v>
      </c>
      <c r="B920" t="s">
        <v>72</v>
      </c>
    </row>
    <row r="921" spans="1:2" x14ac:dyDescent="0.4">
      <c r="A921" s="1">
        <v>43752</v>
      </c>
      <c r="B921" t="s">
        <v>87</v>
      </c>
    </row>
    <row r="922" spans="1:2" x14ac:dyDescent="0.4">
      <c r="A922" s="1">
        <v>43760</v>
      </c>
      <c r="B922" t="s">
        <v>86</v>
      </c>
    </row>
    <row r="923" spans="1:2" x14ac:dyDescent="0.4">
      <c r="A923" s="1">
        <v>43772</v>
      </c>
      <c r="B923" t="s">
        <v>73</v>
      </c>
    </row>
    <row r="924" spans="1:2" x14ac:dyDescent="0.4">
      <c r="A924" s="1">
        <v>43773</v>
      </c>
      <c r="B924" t="s">
        <v>79</v>
      </c>
    </row>
    <row r="925" spans="1:2" x14ac:dyDescent="0.4">
      <c r="A925" s="1">
        <v>43792</v>
      </c>
      <c r="B925" t="s">
        <v>74</v>
      </c>
    </row>
    <row r="926" spans="1:2" x14ac:dyDescent="0.4">
      <c r="A926" s="1">
        <v>43831</v>
      </c>
      <c r="B926" t="s">
        <v>66</v>
      </c>
    </row>
    <row r="927" spans="1:2" x14ac:dyDescent="0.4">
      <c r="A927" s="1">
        <v>43843</v>
      </c>
      <c r="B927" t="s">
        <v>67</v>
      </c>
    </row>
    <row r="928" spans="1:2" x14ac:dyDescent="0.4">
      <c r="A928" s="1">
        <v>43872</v>
      </c>
      <c r="B928" t="s">
        <v>78</v>
      </c>
    </row>
    <row r="929" spans="1:2" x14ac:dyDescent="0.4">
      <c r="A929" s="1">
        <v>43884</v>
      </c>
      <c r="B929" t="s">
        <v>69</v>
      </c>
    </row>
    <row r="930" spans="1:2" x14ac:dyDescent="0.4">
      <c r="A930" s="1">
        <v>43885</v>
      </c>
      <c r="B930" t="s">
        <v>79</v>
      </c>
    </row>
    <row r="931" spans="1:2" x14ac:dyDescent="0.4">
      <c r="A931" s="1">
        <v>43910</v>
      </c>
      <c r="B931" t="s">
        <v>68</v>
      </c>
    </row>
    <row r="932" spans="1:2" x14ac:dyDescent="0.4">
      <c r="A932" s="1">
        <v>43950</v>
      </c>
      <c r="B932" t="s">
        <v>84</v>
      </c>
    </row>
    <row r="933" spans="1:2" x14ac:dyDescent="0.4">
      <c r="A933" s="1">
        <v>43954</v>
      </c>
      <c r="B933" t="s">
        <v>70</v>
      </c>
    </row>
    <row r="934" spans="1:2" x14ac:dyDescent="0.4">
      <c r="A934" s="1">
        <v>43955</v>
      </c>
      <c r="B934" t="s">
        <v>81</v>
      </c>
    </row>
    <row r="935" spans="1:2" x14ac:dyDescent="0.4">
      <c r="A935" s="1">
        <v>43956</v>
      </c>
      <c r="B935" t="s">
        <v>71</v>
      </c>
    </row>
    <row r="936" spans="1:2" x14ac:dyDescent="0.4">
      <c r="A936" s="1">
        <v>43957</v>
      </c>
      <c r="B936" t="s">
        <v>79</v>
      </c>
    </row>
    <row r="937" spans="1:2" x14ac:dyDescent="0.4">
      <c r="A937" s="1">
        <v>44035</v>
      </c>
      <c r="B937" t="s">
        <v>83</v>
      </c>
    </row>
    <row r="938" spans="1:2" x14ac:dyDescent="0.4">
      <c r="A938" s="1">
        <v>44036</v>
      </c>
      <c r="B938" t="s">
        <v>88</v>
      </c>
    </row>
    <row r="939" spans="1:2" x14ac:dyDescent="0.4">
      <c r="A939" s="1">
        <v>44053</v>
      </c>
      <c r="B939" t="s">
        <v>85</v>
      </c>
    </row>
    <row r="940" spans="1:2" x14ac:dyDescent="0.4">
      <c r="A940" s="1">
        <v>44095</v>
      </c>
      <c r="B940" t="s">
        <v>76</v>
      </c>
    </row>
    <row r="941" spans="1:2" x14ac:dyDescent="0.4">
      <c r="A941" s="1">
        <v>44096</v>
      </c>
      <c r="B941" t="s">
        <v>72</v>
      </c>
    </row>
    <row r="942" spans="1:2" x14ac:dyDescent="0.4">
      <c r="A942" s="1">
        <v>44138</v>
      </c>
      <c r="B942" t="s">
        <v>73</v>
      </c>
    </row>
    <row r="943" spans="1:2" x14ac:dyDescent="0.4">
      <c r="A943" s="1">
        <v>44158</v>
      </c>
      <c r="B943" t="s">
        <v>74</v>
      </c>
    </row>
    <row r="944" spans="1:2" x14ac:dyDescent="0.4">
      <c r="A944" s="1">
        <v>44197</v>
      </c>
      <c r="B944" t="s">
        <v>66</v>
      </c>
    </row>
    <row r="945" spans="1:2" x14ac:dyDescent="0.4">
      <c r="A945" s="1">
        <v>44207</v>
      </c>
      <c r="B945" t="s">
        <v>67</v>
      </c>
    </row>
    <row r="946" spans="1:2" x14ac:dyDescent="0.4">
      <c r="A946" s="1">
        <v>44238</v>
      </c>
      <c r="B946" t="s">
        <v>78</v>
      </c>
    </row>
    <row r="947" spans="1:2" x14ac:dyDescent="0.4">
      <c r="A947" s="1">
        <v>44250</v>
      </c>
      <c r="B947" t="s">
        <v>69</v>
      </c>
    </row>
    <row r="948" spans="1:2" x14ac:dyDescent="0.4">
      <c r="A948" s="1">
        <v>44275</v>
      </c>
      <c r="B948" t="s">
        <v>68</v>
      </c>
    </row>
    <row r="949" spans="1:2" x14ac:dyDescent="0.4">
      <c r="A949" s="1">
        <v>44315</v>
      </c>
      <c r="B949" t="s">
        <v>84</v>
      </c>
    </row>
    <row r="950" spans="1:2" x14ac:dyDescent="0.4">
      <c r="A950" s="1">
        <v>44319</v>
      </c>
      <c r="B950" t="s">
        <v>70</v>
      </c>
    </row>
    <row r="951" spans="1:2" x14ac:dyDescent="0.4">
      <c r="A951" s="1">
        <v>44320</v>
      </c>
      <c r="B951" t="s">
        <v>81</v>
      </c>
    </row>
    <row r="952" spans="1:2" x14ac:dyDescent="0.4">
      <c r="A952" s="1">
        <v>44321</v>
      </c>
      <c r="B952" t="s">
        <v>71</v>
      </c>
    </row>
    <row r="953" spans="1:2" x14ac:dyDescent="0.4">
      <c r="A953" s="1">
        <v>44399</v>
      </c>
      <c r="B953" t="s">
        <v>83</v>
      </c>
    </row>
    <row r="954" spans="1:2" x14ac:dyDescent="0.4">
      <c r="A954" s="1">
        <v>44400</v>
      </c>
      <c r="B954" t="s">
        <v>88</v>
      </c>
    </row>
    <row r="955" spans="1:2" x14ac:dyDescent="0.4">
      <c r="A955" s="1">
        <v>44416</v>
      </c>
      <c r="B955" t="s">
        <v>85</v>
      </c>
    </row>
    <row r="956" spans="1:2" x14ac:dyDescent="0.4">
      <c r="A956" s="1">
        <v>44417</v>
      </c>
      <c r="B956" t="s">
        <v>79</v>
      </c>
    </row>
    <row r="957" spans="1:2" x14ac:dyDescent="0.4">
      <c r="A957" s="1">
        <v>44459</v>
      </c>
      <c r="B957" t="s">
        <v>76</v>
      </c>
    </row>
    <row r="958" spans="1:2" x14ac:dyDescent="0.4">
      <c r="A958" s="1">
        <v>44462</v>
      </c>
      <c r="B958" t="s">
        <v>72</v>
      </c>
    </row>
    <row r="959" spans="1:2" x14ac:dyDescent="0.4">
      <c r="A959" s="1">
        <v>44503</v>
      </c>
      <c r="B959" t="s">
        <v>73</v>
      </c>
    </row>
    <row r="960" spans="1:2" x14ac:dyDescent="0.4">
      <c r="A960" s="1">
        <v>44523</v>
      </c>
      <c r="B960" t="s">
        <v>74</v>
      </c>
    </row>
    <row r="961" spans="1:2" x14ac:dyDescent="0.4">
      <c r="A961" s="1">
        <v>44562</v>
      </c>
      <c r="B961" t="s">
        <v>66</v>
      </c>
    </row>
    <row r="962" spans="1:2" x14ac:dyDescent="0.4">
      <c r="A962" s="1">
        <v>44571</v>
      </c>
      <c r="B962" t="s">
        <v>67</v>
      </c>
    </row>
    <row r="963" spans="1:2" x14ac:dyDescent="0.4">
      <c r="A963" s="1">
        <v>44603</v>
      </c>
      <c r="B963" t="s">
        <v>78</v>
      </c>
    </row>
    <row r="964" spans="1:2" x14ac:dyDescent="0.4">
      <c r="A964" s="1">
        <v>44615</v>
      </c>
      <c r="B964" t="s">
        <v>69</v>
      </c>
    </row>
    <row r="965" spans="1:2" x14ac:dyDescent="0.4">
      <c r="A965" s="1">
        <v>44641</v>
      </c>
      <c r="B965" t="s">
        <v>68</v>
      </c>
    </row>
    <row r="966" spans="1:2" x14ac:dyDescent="0.4">
      <c r="A966" s="1">
        <v>44680</v>
      </c>
      <c r="B966" t="s">
        <v>84</v>
      </c>
    </row>
    <row r="967" spans="1:2" x14ac:dyDescent="0.4">
      <c r="A967" s="1">
        <v>44684</v>
      </c>
      <c r="B967" t="s">
        <v>70</v>
      </c>
    </row>
    <row r="968" spans="1:2" x14ac:dyDescent="0.4">
      <c r="A968" s="1">
        <v>44685</v>
      </c>
      <c r="B968" t="s">
        <v>81</v>
      </c>
    </row>
    <row r="969" spans="1:2" x14ac:dyDescent="0.4">
      <c r="A969" s="1">
        <v>44686</v>
      </c>
      <c r="B969" t="s">
        <v>71</v>
      </c>
    </row>
    <row r="970" spans="1:2" x14ac:dyDescent="0.4">
      <c r="A970" s="1">
        <v>44760</v>
      </c>
      <c r="B970" t="s">
        <v>83</v>
      </c>
    </row>
    <row r="971" spans="1:2" x14ac:dyDescent="0.4">
      <c r="A971" s="1">
        <v>44784</v>
      </c>
      <c r="B971" t="s">
        <v>85</v>
      </c>
    </row>
    <row r="972" spans="1:2" x14ac:dyDescent="0.4">
      <c r="A972" s="1">
        <v>44823</v>
      </c>
      <c r="B972" t="s">
        <v>76</v>
      </c>
    </row>
    <row r="973" spans="1:2" x14ac:dyDescent="0.4">
      <c r="A973" s="1">
        <v>44827</v>
      </c>
      <c r="B973" t="s">
        <v>72</v>
      </c>
    </row>
    <row r="974" spans="1:2" x14ac:dyDescent="0.4">
      <c r="A974" s="1">
        <v>44844</v>
      </c>
      <c r="B974" t="s">
        <v>88</v>
      </c>
    </row>
    <row r="975" spans="1:2" x14ac:dyDescent="0.4">
      <c r="A975" s="1">
        <v>44868</v>
      </c>
      <c r="B975" t="s">
        <v>73</v>
      </c>
    </row>
    <row r="976" spans="1:2" x14ac:dyDescent="0.4">
      <c r="A976" s="1">
        <v>44888</v>
      </c>
      <c r="B976" t="s">
        <v>74</v>
      </c>
    </row>
    <row r="977" spans="1:2" x14ac:dyDescent="0.4">
      <c r="A977" s="1">
        <v>44927</v>
      </c>
      <c r="B977" t="s">
        <v>66</v>
      </c>
    </row>
    <row r="978" spans="1:2" x14ac:dyDescent="0.4">
      <c r="A978" s="1">
        <v>44928</v>
      </c>
      <c r="B978" t="s">
        <v>79</v>
      </c>
    </row>
    <row r="979" spans="1:2" x14ac:dyDescent="0.4">
      <c r="A979" s="1">
        <v>44935</v>
      </c>
      <c r="B979" t="s">
        <v>67</v>
      </c>
    </row>
    <row r="980" spans="1:2" x14ac:dyDescent="0.4">
      <c r="A980" s="1">
        <v>44968</v>
      </c>
      <c r="B980" t="s">
        <v>78</v>
      </c>
    </row>
    <row r="981" spans="1:2" x14ac:dyDescent="0.4">
      <c r="A981" s="1">
        <v>44980</v>
      </c>
      <c r="B981" t="s">
        <v>69</v>
      </c>
    </row>
    <row r="982" spans="1:2" x14ac:dyDescent="0.4">
      <c r="A982" s="1">
        <v>45006</v>
      </c>
      <c r="B982" t="s">
        <v>68</v>
      </c>
    </row>
    <row r="983" spans="1:2" x14ac:dyDescent="0.4">
      <c r="A983" s="1">
        <v>45045</v>
      </c>
      <c r="B983" t="s">
        <v>84</v>
      </c>
    </row>
    <row r="984" spans="1:2" x14ac:dyDescent="0.4">
      <c r="A984" s="1">
        <v>45049</v>
      </c>
      <c r="B984" t="s">
        <v>70</v>
      </c>
    </row>
    <row r="985" spans="1:2" x14ac:dyDescent="0.4">
      <c r="A985" s="1">
        <v>45050</v>
      </c>
      <c r="B985" t="s">
        <v>81</v>
      </c>
    </row>
    <row r="986" spans="1:2" x14ac:dyDescent="0.4">
      <c r="A986" s="1">
        <v>45051</v>
      </c>
      <c r="B986" t="s">
        <v>71</v>
      </c>
    </row>
    <row r="987" spans="1:2" x14ac:dyDescent="0.4">
      <c r="A987" s="1">
        <v>45124</v>
      </c>
      <c r="B987" t="s">
        <v>83</v>
      </c>
    </row>
    <row r="988" spans="1:2" x14ac:dyDescent="0.4">
      <c r="A988" s="1">
        <v>45149</v>
      </c>
      <c r="B988" t="s">
        <v>85</v>
      </c>
    </row>
    <row r="989" spans="1:2" x14ac:dyDescent="0.4">
      <c r="A989" s="1">
        <v>45187</v>
      </c>
      <c r="B989" t="s">
        <v>76</v>
      </c>
    </row>
    <row r="990" spans="1:2" x14ac:dyDescent="0.4">
      <c r="A990" s="1">
        <v>45192</v>
      </c>
      <c r="B990" t="s">
        <v>72</v>
      </c>
    </row>
    <row r="991" spans="1:2" x14ac:dyDescent="0.4">
      <c r="A991" s="1">
        <v>45208</v>
      </c>
      <c r="B991" t="s">
        <v>88</v>
      </c>
    </row>
    <row r="992" spans="1:2" x14ac:dyDescent="0.4">
      <c r="A992" s="1">
        <v>45233</v>
      </c>
      <c r="B992" t="s">
        <v>73</v>
      </c>
    </row>
    <row r="993" spans="1:2" x14ac:dyDescent="0.4">
      <c r="A993" s="1">
        <v>45253</v>
      </c>
      <c r="B993" t="s">
        <v>74</v>
      </c>
    </row>
    <row r="994" spans="1:2" x14ac:dyDescent="0.4">
      <c r="A994" s="1">
        <v>45292</v>
      </c>
      <c r="B994" t="s">
        <v>66</v>
      </c>
    </row>
    <row r="995" spans="1:2" x14ac:dyDescent="0.4">
      <c r="A995" s="1">
        <v>45299</v>
      </c>
      <c r="B995" t="s">
        <v>67</v>
      </c>
    </row>
    <row r="996" spans="1:2" x14ac:dyDescent="0.4">
      <c r="A996" s="1">
        <v>45333</v>
      </c>
      <c r="B996" t="s">
        <v>78</v>
      </c>
    </row>
    <row r="997" spans="1:2" x14ac:dyDescent="0.4">
      <c r="A997" s="1">
        <v>45334</v>
      </c>
      <c r="B997" t="s">
        <v>79</v>
      </c>
    </row>
    <row r="998" spans="1:2" x14ac:dyDescent="0.4">
      <c r="A998" s="1">
        <v>45345</v>
      </c>
      <c r="B998" t="s">
        <v>69</v>
      </c>
    </row>
    <row r="999" spans="1:2" x14ac:dyDescent="0.4">
      <c r="A999" s="1">
        <v>45371</v>
      </c>
      <c r="B999" t="s">
        <v>68</v>
      </c>
    </row>
    <row r="1000" spans="1:2" x14ac:dyDescent="0.4">
      <c r="A1000" s="1">
        <v>45411</v>
      </c>
      <c r="B1000" t="s">
        <v>84</v>
      </c>
    </row>
    <row r="1001" spans="1:2" x14ac:dyDescent="0.4">
      <c r="A1001" s="1">
        <v>45415</v>
      </c>
      <c r="B1001" t="s">
        <v>70</v>
      </c>
    </row>
    <row r="1002" spans="1:2" x14ac:dyDescent="0.4">
      <c r="A1002" s="1">
        <v>45416</v>
      </c>
      <c r="B1002" t="s">
        <v>81</v>
      </c>
    </row>
    <row r="1003" spans="1:2" x14ac:dyDescent="0.4">
      <c r="A1003" s="1">
        <v>45417</v>
      </c>
      <c r="B1003" t="s">
        <v>71</v>
      </c>
    </row>
    <row r="1004" spans="1:2" x14ac:dyDescent="0.4">
      <c r="A1004" s="1">
        <v>45418</v>
      </c>
      <c r="B1004" t="s">
        <v>79</v>
      </c>
    </row>
    <row r="1005" spans="1:2" x14ac:dyDescent="0.4">
      <c r="A1005" s="1">
        <v>45488</v>
      </c>
      <c r="B1005" t="s">
        <v>83</v>
      </c>
    </row>
    <row r="1006" spans="1:2" x14ac:dyDescent="0.4">
      <c r="A1006" s="1">
        <v>45515</v>
      </c>
      <c r="B1006" t="s">
        <v>85</v>
      </c>
    </row>
    <row r="1007" spans="1:2" x14ac:dyDescent="0.4">
      <c r="A1007" s="1">
        <v>45516</v>
      </c>
      <c r="B1007" t="s">
        <v>79</v>
      </c>
    </row>
    <row r="1008" spans="1:2" x14ac:dyDescent="0.4">
      <c r="A1008" s="1">
        <v>45551</v>
      </c>
      <c r="B1008" t="s">
        <v>76</v>
      </c>
    </row>
    <row r="1009" spans="1:2" x14ac:dyDescent="0.4">
      <c r="A1009" s="1">
        <v>45557</v>
      </c>
      <c r="B1009" t="s">
        <v>72</v>
      </c>
    </row>
    <row r="1010" spans="1:2" x14ac:dyDescent="0.4">
      <c r="A1010" s="1">
        <v>45558</v>
      </c>
      <c r="B1010" t="s">
        <v>79</v>
      </c>
    </row>
    <row r="1011" spans="1:2" x14ac:dyDescent="0.4">
      <c r="A1011" s="1">
        <v>45579</v>
      </c>
      <c r="B1011" t="s">
        <v>88</v>
      </c>
    </row>
    <row r="1012" spans="1:2" x14ac:dyDescent="0.4">
      <c r="A1012" s="1">
        <v>45599</v>
      </c>
      <c r="B1012" t="s">
        <v>73</v>
      </c>
    </row>
    <row r="1013" spans="1:2" x14ac:dyDescent="0.4">
      <c r="A1013" s="1">
        <v>45600</v>
      </c>
      <c r="B1013" t="s">
        <v>79</v>
      </c>
    </row>
    <row r="1014" spans="1:2" x14ac:dyDescent="0.4">
      <c r="A1014" s="1">
        <v>45619</v>
      </c>
      <c r="B1014" t="s">
        <v>74</v>
      </c>
    </row>
    <row r="1015" spans="1:2" x14ac:dyDescent="0.4">
      <c r="A1015" s="1">
        <v>45658</v>
      </c>
      <c r="B1015" t="s">
        <v>66</v>
      </c>
    </row>
    <row r="1016" spans="1:2" x14ac:dyDescent="0.4">
      <c r="A1016" s="1">
        <v>45670</v>
      </c>
      <c r="B1016" t="s">
        <v>67</v>
      </c>
    </row>
    <row r="1017" spans="1:2" x14ac:dyDescent="0.4">
      <c r="A1017" s="1">
        <v>45699</v>
      </c>
      <c r="B1017" t="s">
        <v>78</v>
      </c>
    </row>
    <row r="1018" spans="1:2" x14ac:dyDescent="0.4">
      <c r="A1018" s="1">
        <v>45711</v>
      </c>
      <c r="B1018" t="s">
        <v>69</v>
      </c>
    </row>
    <row r="1019" spans="1:2" x14ac:dyDescent="0.4">
      <c r="A1019" s="1">
        <v>45712</v>
      </c>
      <c r="B1019" t="s">
        <v>79</v>
      </c>
    </row>
    <row r="1020" spans="1:2" x14ac:dyDescent="0.4">
      <c r="A1020" s="1">
        <v>45736</v>
      </c>
      <c r="B1020" t="s">
        <v>68</v>
      </c>
    </row>
    <row r="1021" spans="1:2" x14ac:dyDescent="0.4">
      <c r="A1021" s="1">
        <v>45776</v>
      </c>
      <c r="B1021" t="s">
        <v>84</v>
      </c>
    </row>
    <row r="1022" spans="1:2" x14ac:dyDescent="0.4">
      <c r="A1022" s="1">
        <v>45780</v>
      </c>
      <c r="B1022" t="s">
        <v>70</v>
      </c>
    </row>
    <row r="1023" spans="1:2" x14ac:dyDescent="0.4">
      <c r="A1023" s="1">
        <v>45781</v>
      </c>
      <c r="B1023" t="s">
        <v>81</v>
      </c>
    </row>
    <row r="1024" spans="1:2" x14ac:dyDescent="0.4">
      <c r="A1024" s="1">
        <v>45782</v>
      </c>
      <c r="B1024" t="s">
        <v>71</v>
      </c>
    </row>
    <row r="1025" spans="1:2" x14ac:dyDescent="0.4">
      <c r="A1025" s="1">
        <v>45783</v>
      </c>
      <c r="B1025" t="s">
        <v>79</v>
      </c>
    </row>
    <row r="1026" spans="1:2" x14ac:dyDescent="0.4">
      <c r="A1026" s="1">
        <v>45859</v>
      </c>
      <c r="B1026" t="s">
        <v>83</v>
      </c>
    </row>
    <row r="1027" spans="1:2" x14ac:dyDescent="0.4">
      <c r="A1027" s="1">
        <v>45880</v>
      </c>
      <c r="B1027" t="s">
        <v>85</v>
      </c>
    </row>
    <row r="1028" spans="1:2" x14ac:dyDescent="0.4">
      <c r="A1028" s="1">
        <v>45915</v>
      </c>
      <c r="B1028" t="s">
        <v>76</v>
      </c>
    </row>
    <row r="1029" spans="1:2" x14ac:dyDescent="0.4">
      <c r="A1029" s="1">
        <v>45923</v>
      </c>
      <c r="B1029" t="s">
        <v>72</v>
      </c>
    </row>
    <row r="1030" spans="1:2" x14ac:dyDescent="0.4">
      <c r="A1030" s="1">
        <v>45943</v>
      </c>
      <c r="B1030" t="s">
        <v>88</v>
      </c>
    </row>
    <row r="1031" spans="1:2" x14ac:dyDescent="0.4">
      <c r="A1031" s="1">
        <v>45964</v>
      </c>
      <c r="B1031" t="s">
        <v>73</v>
      </c>
    </row>
    <row r="1032" spans="1:2" x14ac:dyDescent="0.4">
      <c r="A1032" s="1">
        <v>45984</v>
      </c>
      <c r="B1032" t="s">
        <v>74</v>
      </c>
    </row>
    <row r="1033" spans="1:2" x14ac:dyDescent="0.4">
      <c r="A1033" s="1">
        <v>45985</v>
      </c>
      <c r="B1033" t="s">
        <v>79</v>
      </c>
    </row>
  </sheetData>
  <phoneticPr fontId="2"/>
  <hyperlinks>
    <hyperlink ref="F1" r:id="rId1" xr:uid="{81B18251-440D-4003-9CAA-FA6328FC9BF1}"/>
  </hyperlinks>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1FF0B-3D1C-4682-8F7E-B320C381BC84}">
  <dimension ref="A1:G13"/>
  <sheetViews>
    <sheetView workbookViewId="0">
      <selection activeCell="D11" sqref="D11"/>
    </sheetView>
  </sheetViews>
  <sheetFormatPr defaultRowHeight="18.75" x14ac:dyDescent="0.4"/>
  <cols>
    <col min="1" max="1" width="15.625" customWidth="1"/>
    <col min="2" max="2" width="12.625" customWidth="1"/>
  </cols>
  <sheetData>
    <row r="1" spans="1:7" x14ac:dyDescent="0.4">
      <c r="A1" t="s">
        <v>89</v>
      </c>
      <c r="B1" t="s">
        <v>91</v>
      </c>
      <c r="G1" s="106" t="s">
        <v>90</v>
      </c>
    </row>
    <row r="2" spans="1:7" x14ac:dyDescent="0.4">
      <c r="A2" s="1">
        <v>44563</v>
      </c>
      <c r="B2" t="s">
        <v>92</v>
      </c>
    </row>
    <row r="3" spans="1:7" x14ac:dyDescent="0.4">
      <c r="A3" s="1">
        <v>44564</v>
      </c>
      <c r="B3" t="s">
        <v>92</v>
      </c>
      <c r="G3" t="s">
        <v>96</v>
      </c>
    </row>
    <row r="4" spans="1:7" x14ac:dyDescent="0.4">
      <c r="A4" s="1">
        <v>44926</v>
      </c>
      <c r="B4" t="s">
        <v>92</v>
      </c>
      <c r="G4" t="s">
        <v>97</v>
      </c>
    </row>
    <row r="5" spans="1:7" x14ac:dyDescent="0.4">
      <c r="A5" s="1">
        <v>44928</v>
      </c>
      <c r="B5" t="s">
        <v>92</v>
      </c>
      <c r="G5" t="s">
        <v>98</v>
      </c>
    </row>
    <row r="6" spans="1:7" x14ac:dyDescent="0.4">
      <c r="A6" s="1">
        <v>44929</v>
      </c>
      <c r="B6" t="s">
        <v>92</v>
      </c>
    </row>
    <row r="7" spans="1:7" x14ac:dyDescent="0.4">
      <c r="A7" s="1">
        <v>45291</v>
      </c>
      <c r="B7" t="s">
        <v>92</v>
      </c>
    </row>
    <row r="8" spans="1:7" x14ac:dyDescent="0.4">
      <c r="A8" s="1">
        <v>45293</v>
      </c>
      <c r="B8" t="s">
        <v>92</v>
      </c>
    </row>
    <row r="9" spans="1:7" x14ac:dyDescent="0.4">
      <c r="A9" s="1">
        <v>45294</v>
      </c>
      <c r="B9" t="s">
        <v>92</v>
      </c>
    </row>
    <row r="10" spans="1:7" x14ac:dyDescent="0.4">
      <c r="A10" s="1">
        <v>45657</v>
      </c>
      <c r="B10" t="s">
        <v>92</v>
      </c>
    </row>
    <row r="11" spans="1:7" x14ac:dyDescent="0.4">
      <c r="A11" s="1">
        <v>45659</v>
      </c>
      <c r="B11" t="s">
        <v>92</v>
      </c>
    </row>
    <row r="12" spans="1:7" x14ac:dyDescent="0.4">
      <c r="A12" s="1">
        <v>45660</v>
      </c>
      <c r="B12" t="s">
        <v>92</v>
      </c>
    </row>
    <row r="13" spans="1:7" x14ac:dyDescent="0.4">
      <c r="A13" s="1">
        <v>46022</v>
      </c>
      <c r="B13" t="s">
        <v>92</v>
      </c>
    </row>
  </sheetData>
  <phoneticPr fontId="2"/>
  <hyperlinks>
    <hyperlink ref="G1" r:id="rId1" xr:uid="{DD6AFAD4-978A-4217-AC4B-0E1E1822949E}"/>
  </hyperlinks>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D3178-C650-41A0-92BE-03A3121448DA}">
  <dimension ref="A1:M180"/>
  <sheetViews>
    <sheetView topLeftCell="A8" zoomScaleNormal="100" workbookViewId="0">
      <selection activeCell="R22" sqref="R22"/>
    </sheetView>
  </sheetViews>
  <sheetFormatPr defaultRowHeight="18.75" x14ac:dyDescent="0.4"/>
  <sheetData>
    <row r="1" spans="1:12" ht="30" x14ac:dyDescent="0.4">
      <c r="A1" s="84" t="s">
        <v>40</v>
      </c>
    </row>
    <row r="2" spans="1:12" x14ac:dyDescent="0.4">
      <c r="A2" s="33" t="s">
        <v>133</v>
      </c>
    </row>
    <row r="3" spans="1:12" x14ac:dyDescent="0.4">
      <c r="A3" s="33" t="s">
        <v>39</v>
      </c>
    </row>
    <row r="4" spans="1:12" x14ac:dyDescent="0.4">
      <c r="A4" s="33" t="s">
        <v>41</v>
      </c>
    </row>
    <row r="5" spans="1:12" x14ac:dyDescent="0.4">
      <c r="A5" s="33" t="s">
        <v>42</v>
      </c>
    </row>
    <row r="7" spans="1:12" ht="30" x14ac:dyDescent="0.4">
      <c r="A7" s="84" t="s">
        <v>43</v>
      </c>
    </row>
    <row r="8" spans="1:12" x14ac:dyDescent="0.4">
      <c r="A8" s="33" t="s">
        <v>134</v>
      </c>
    </row>
    <row r="9" spans="1:12" x14ac:dyDescent="0.4">
      <c r="A9" s="33" t="s">
        <v>135</v>
      </c>
    </row>
    <row r="11" spans="1:12" ht="30" x14ac:dyDescent="0.4">
      <c r="A11" s="84" t="s">
        <v>44</v>
      </c>
    </row>
    <row r="12" spans="1:12" x14ac:dyDescent="0.4">
      <c r="A12" s="33" t="s">
        <v>136</v>
      </c>
    </row>
    <row r="14" spans="1:12" ht="30" x14ac:dyDescent="0.4">
      <c r="A14" s="84" t="s">
        <v>45</v>
      </c>
    </row>
    <row r="15" spans="1:12" x14ac:dyDescent="0.4">
      <c r="A15" s="92" t="s">
        <v>137</v>
      </c>
      <c r="B15" s="93"/>
      <c r="C15" s="93"/>
      <c r="D15" s="93"/>
      <c r="E15" s="93"/>
      <c r="F15" s="93"/>
      <c r="G15" s="93"/>
      <c r="H15" s="93"/>
      <c r="I15" s="93"/>
      <c r="J15" s="93"/>
      <c r="K15" s="93"/>
      <c r="L15" s="93"/>
    </row>
    <row r="16" spans="1:12" x14ac:dyDescent="0.4">
      <c r="A16" s="88" t="s">
        <v>149</v>
      </c>
    </row>
    <row r="17" spans="2:12" x14ac:dyDescent="0.4">
      <c r="B17" s="107" t="e" vm="1">
        <v>#VALUE!</v>
      </c>
      <c r="C17" s="107"/>
      <c r="D17" s="107"/>
      <c r="E17" s="107"/>
      <c r="F17" s="107"/>
      <c r="G17" s="107"/>
      <c r="H17" s="107"/>
      <c r="I17" s="107"/>
      <c r="J17" s="107"/>
      <c r="K17" s="107"/>
      <c r="L17" s="107"/>
    </row>
    <row r="18" spans="2:12" x14ac:dyDescent="0.4">
      <c r="B18" s="107"/>
      <c r="C18" s="107"/>
      <c r="D18" s="107"/>
      <c r="E18" s="107"/>
      <c r="F18" s="107"/>
      <c r="G18" s="107"/>
      <c r="H18" s="107"/>
      <c r="I18" s="107"/>
      <c r="J18" s="107"/>
      <c r="K18" s="107"/>
      <c r="L18" s="107"/>
    </row>
    <row r="19" spans="2:12" x14ac:dyDescent="0.4">
      <c r="B19" s="107"/>
      <c r="C19" s="107"/>
      <c r="D19" s="107"/>
      <c r="E19" s="107"/>
      <c r="F19" s="107"/>
      <c r="G19" s="107"/>
      <c r="H19" s="107"/>
      <c r="I19" s="107"/>
      <c r="J19" s="107"/>
      <c r="K19" s="107"/>
      <c r="L19" s="107"/>
    </row>
    <row r="20" spans="2:12" x14ac:dyDescent="0.4">
      <c r="B20" s="107"/>
      <c r="C20" s="107"/>
      <c r="D20" s="107"/>
      <c r="E20" s="107"/>
      <c r="F20" s="107"/>
      <c r="G20" s="107"/>
      <c r="H20" s="107"/>
      <c r="I20" s="107"/>
      <c r="J20" s="107"/>
      <c r="K20" s="107"/>
      <c r="L20" s="107"/>
    </row>
    <row r="21" spans="2:12" x14ac:dyDescent="0.4">
      <c r="B21" s="107"/>
      <c r="C21" s="107"/>
      <c r="D21" s="107"/>
      <c r="E21" s="107"/>
      <c r="F21" s="107"/>
      <c r="G21" s="107"/>
      <c r="H21" s="107"/>
      <c r="I21" s="107"/>
      <c r="J21" s="107"/>
      <c r="K21" s="107"/>
      <c r="L21" s="107"/>
    </row>
    <row r="22" spans="2:12" x14ac:dyDescent="0.4">
      <c r="B22" s="107"/>
      <c r="C22" s="107"/>
      <c r="D22" s="107"/>
      <c r="E22" s="107"/>
      <c r="F22" s="107"/>
      <c r="G22" s="107"/>
      <c r="H22" s="107"/>
      <c r="I22" s="107"/>
      <c r="J22" s="107"/>
      <c r="K22" s="107"/>
      <c r="L22" s="107"/>
    </row>
    <row r="23" spans="2:12" x14ac:dyDescent="0.4">
      <c r="B23" s="107"/>
      <c r="C23" s="107"/>
      <c r="D23" s="107"/>
      <c r="E23" s="107"/>
      <c r="F23" s="107"/>
      <c r="G23" s="107"/>
      <c r="H23" s="107"/>
      <c r="I23" s="107"/>
      <c r="J23" s="107"/>
      <c r="K23" s="107"/>
      <c r="L23" s="107"/>
    </row>
    <row r="24" spans="2:12" x14ac:dyDescent="0.4">
      <c r="B24" s="107"/>
      <c r="C24" s="107"/>
      <c r="D24" s="107"/>
      <c r="E24" s="107"/>
      <c r="F24" s="107"/>
      <c r="G24" s="107"/>
      <c r="H24" s="107"/>
      <c r="I24" s="107"/>
      <c r="J24" s="107"/>
      <c r="K24" s="107"/>
      <c r="L24" s="107"/>
    </row>
    <row r="25" spans="2:12" x14ac:dyDescent="0.4">
      <c r="B25" s="107"/>
      <c r="C25" s="107"/>
      <c r="D25" s="107"/>
      <c r="E25" s="107"/>
      <c r="F25" s="107"/>
      <c r="G25" s="107"/>
      <c r="H25" s="107"/>
      <c r="I25" s="107"/>
      <c r="J25" s="107"/>
      <c r="K25" s="107"/>
      <c r="L25" s="107"/>
    </row>
    <row r="26" spans="2:12" x14ac:dyDescent="0.4">
      <c r="B26" s="107"/>
      <c r="C26" s="107"/>
      <c r="D26" s="107"/>
      <c r="E26" s="107"/>
      <c r="F26" s="107"/>
      <c r="G26" s="107"/>
      <c r="H26" s="107"/>
      <c r="I26" s="107"/>
      <c r="J26" s="107"/>
      <c r="K26" s="107"/>
      <c r="L26" s="107"/>
    </row>
    <row r="27" spans="2:12" x14ac:dyDescent="0.4">
      <c r="B27" s="107"/>
      <c r="C27" s="107"/>
      <c r="D27" s="107"/>
      <c r="E27" s="107"/>
      <c r="F27" s="107"/>
      <c r="G27" s="107"/>
      <c r="H27" s="107"/>
      <c r="I27" s="107"/>
      <c r="J27" s="107"/>
      <c r="K27" s="107"/>
      <c r="L27" s="107"/>
    </row>
    <row r="28" spans="2:12" x14ac:dyDescent="0.4">
      <c r="B28" s="107"/>
      <c r="C28" s="107"/>
      <c r="D28" s="107"/>
      <c r="E28" s="107"/>
      <c r="F28" s="107"/>
      <c r="G28" s="107"/>
      <c r="H28" s="107"/>
      <c r="I28" s="107"/>
      <c r="J28" s="107"/>
      <c r="K28" s="107"/>
      <c r="L28" s="107"/>
    </row>
    <row r="29" spans="2:12" x14ac:dyDescent="0.4">
      <c r="B29" s="107"/>
      <c r="C29" s="107"/>
      <c r="D29" s="107"/>
      <c r="E29" s="107"/>
      <c r="F29" s="107"/>
      <c r="G29" s="107"/>
      <c r="H29" s="107"/>
      <c r="I29" s="107"/>
      <c r="J29" s="107"/>
      <c r="K29" s="107"/>
      <c r="L29" s="107"/>
    </row>
    <row r="30" spans="2:12" x14ac:dyDescent="0.4">
      <c r="B30" s="107"/>
      <c r="C30" s="107"/>
      <c r="D30" s="107"/>
      <c r="E30" s="107"/>
      <c r="F30" s="107"/>
      <c r="G30" s="107"/>
      <c r="H30" s="107"/>
      <c r="I30" s="107"/>
      <c r="J30" s="107"/>
      <c r="K30" s="107"/>
      <c r="L30" s="107"/>
    </row>
    <row r="31" spans="2:12" x14ac:dyDescent="0.4">
      <c r="B31" s="107"/>
      <c r="C31" s="107"/>
      <c r="D31" s="107"/>
      <c r="E31" s="107"/>
      <c r="F31" s="107"/>
      <c r="G31" s="107"/>
      <c r="H31" s="107"/>
      <c r="I31" s="107"/>
      <c r="J31" s="107"/>
      <c r="K31" s="107"/>
      <c r="L31" s="107"/>
    </row>
    <row r="32" spans="2:12" x14ac:dyDescent="0.4">
      <c r="B32" s="107"/>
      <c r="C32" s="107"/>
      <c r="D32" s="107"/>
      <c r="E32" s="107"/>
      <c r="F32" s="107"/>
      <c r="G32" s="107"/>
      <c r="H32" s="107"/>
      <c r="I32" s="107"/>
      <c r="J32" s="107"/>
      <c r="K32" s="107"/>
      <c r="L32" s="107"/>
    </row>
    <row r="34" spans="1:13" x14ac:dyDescent="0.4">
      <c r="A34" s="92" t="s">
        <v>138</v>
      </c>
      <c r="B34" s="93"/>
      <c r="C34" s="93"/>
      <c r="D34" s="93"/>
      <c r="E34" s="93"/>
      <c r="F34" s="93"/>
      <c r="G34" s="93"/>
      <c r="H34" s="93"/>
      <c r="I34" s="93"/>
      <c r="J34" s="93"/>
      <c r="K34" s="93"/>
      <c r="L34" s="93"/>
      <c r="M34" t="s">
        <v>139</v>
      </c>
    </row>
    <row r="35" spans="1:13" x14ac:dyDescent="0.4">
      <c r="A35" s="86" t="s">
        <v>48</v>
      </c>
      <c r="M35" t="s">
        <v>47</v>
      </c>
    </row>
    <row r="36" spans="1:13" x14ac:dyDescent="0.4">
      <c r="A36" s="86" t="s">
        <v>140</v>
      </c>
    </row>
    <row r="37" spans="1:13" x14ac:dyDescent="0.4">
      <c r="A37" s="86" t="s">
        <v>141</v>
      </c>
    </row>
    <row r="38" spans="1:13" x14ac:dyDescent="0.4">
      <c r="A38" s="86" t="s">
        <v>142</v>
      </c>
      <c r="M38" t="s">
        <v>49</v>
      </c>
    </row>
    <row r="39" spans="1:13" x14ac:dyDescent="0.4">
      <c r="A39" s="86" t="s">
        <v>144</v>
      </c>
      <c r="M39" t="s">
        <v>143</v>
      </c>
    </row>
    <row r="40" spans="1:13" x14ac:dyDescent="0.4">
      <c r="A40" s="86"/>
      <c r="B40" s="107" t="e" vm="2">
        <v>#VALUE!</v>
      </c>
      <c r="C40" s="107"/>
      <c r="D40" s="107"/>
      <c r="E40" s="107"/>
      <c r="F40" s="107"/>
      <c r="G40" s="107"/>
      <c r="H40" s="107"/>
      <c r="I40" s="107"/>
      <c r="J40" s="107"/>
      <c r="K40" s="107"/>
      <c r="L40" s="107"/>
    </row>
    <row r="41" spans="1:13" x14ac:dyDescent="0.4">
      <c r="A41" s="86"/>
      <c r="B41" s="107"/>
      <c r="C41" s="107"/>
      <c r="D41" s="107"/>
      <c r="E41" s="107"/>
      <c r="F41" s="107"/>
      <c r="G41" s="107"/>
      <c r="H41" s="107"/>
      <c r="I41" s="107"/>
      <c r="J41" s="107"/>
      <c r="K41" s="107"/>
      <c r="L41" s="107"/>
    </row>
    <row r="42" spans="1:13" x14ac:dyDescent="0.4">
      <c r="A42" s="86"/>
      <c r="B42" s="107"/>
      <c r="C42" s="107"/>
      <c r="D42" s="107"/>
      <c r="E42" s="107"/>
      <c r="F42" s="107"/>
      <c r="G42" s="107"/>
      <c r="H42" s="107"/>
      <c r="I42" s="107"/>
      <c r="J42" s="107"/>
      <c r="K42" s="107"/>
      <c r="L42" s="107"/>
    </row>
    <row r="43" spans="1:13" x14ac:dyDescent="0.4">
      <c r="A43" s="86"/>
      <c r="B43" s="107"/>
      <c r="C43" s="107"/>
      <c r="D43" s="107"/>
      <c r="E43" s="107"/>
      <c r="F43" s="107"/>
      <c r="G43" s="107"/>
      <c r="H43" s="107"/>
      <c r="I43" s="107"/>
      <c r="J43" s="107"/>
      <c r="K43" s="107"/>
      <c r="L43" s="107"/>
    </row>
    <row r="44" spans="1:13" x14ac:dyDescent="0.4">
      <c r="A44" s="86"/>
      <c r="B44" s="107"/>
      <c r="C44" s="107"/>
      <c r="D44" s="107"/>
      <c r="E44" s="107"/>
      <c r="F44" s="107"/>
      <c r="G44" s="107"/>
      <c r="H44" s="107"/>
      <c r="I44" s="107"/>
      <c r="J44" s="107"/>
      <c r="K44" s="107"/>
      <c r="L44" s="107"/>
    </row>
    <row r="45" spans="1:13" x14ac:dyDescent="0.4">
      <c r="A45" s="86"/>
      <c r="B45" s="107"/>
      <c r="C45" s="107"/>
      <c r="D45" s="107"/>
      <c r="E45" s="107"/>
      <c r="F45" s="107"/>
      <c r="G45" s="107"/>
      <c r="H45" s="107"/>
      <c r="I45" s="107"/>
      <c r="J45" s="107"/>
      <c r="K45" s="107"/>
      <c r="L45" s="107"/>
    </row>
    <row r="46" spans="1:13" x14ac:dyDescent="0.4">
      <c r="A46" s="86"/>
      <c r="B46" s="107"/>
      <c r="C46" s="107"/>
      <c r="D46" s="107"/>
      <c r="E46" s="107"/>
      <c r="F46" s="107"/>
      <c r="G46" s="107"/>
      <c r="H46" s="107"/>
      <c r="I46" s="107"/>
      <c r="J46" s="107"/>
      <c r="K46" s="107"/>
      <c r="L46" s="107"/>
    </row>
    <row r="47" spans="1:13" x14ac:dyDescent="0.4">
      <c r="A47" s="86"/>
      <c r="B47" s="107"/>
      <c r="C47" s="107"/>
      <c r="D47" s="107"/>
      <c r="E47" s="107"/>
      <c r="F47" s="107"/>
      <c r="G47" s="107"/>
      <c r="H47" s="107"/>
      <c r="I47" s="107"/>
      <c r="J47" s="107"/>
      <c r="K47" s="107"/>
      <c r="L47" s="107"/>
    </row>
    <row r="48" spans="1:13" x14ac:dyDescent="0.4">
      <c r="A48" s="86"/>
      <c r="B48" s="107"/>
      <c r="C48" s="107"/>
      <c r="D48" s="107"/>
      <c r="E48" s="107"/>
      <c r="F48" s="107"/>
      <c r="G48" s="107"/>
      <c r="H48" s="107"/>
      <c r="I48" s="107"/>
      <c r="J48" s="107"/>
      <c r="K48" s="107"/>
      <c r="L48" s="107"/>
    </row>
    <row r="49" spans="1:12" x14ac:dyDescent="0.4">
      <c r="A49" s="86"/>
      <c r="B49" s="107"/>
      <c r="C49" s="107"/>
      <c r="D49" s="107"/>
      <c r="E49" s="107"/>
      <c r="F49" s="107"/>
      <c r="G49" s="107"/>
      <c r="H49" s="107"/>
      <c r="I49" s="107"/>
      <c r="J49" s="107"/>
      <c r="K49" s="107"/>
      <c r="L49" s="107"/>
    </row>
    <row r="50" spans="1:12" x14ac:dyDescent="0.4">
      <c r="A50" s="86"/>
      <c r="B50" s="107"/>
      <c r="C50" s="107"/>
      <c r="D50" s="107"/>
      <c r="E50" s="107"/>
      <c r="F50" s="107"/>
      <c r="G50" s="107"/>
      <c r="H50" s="107"/>
      <c r="I50" s="107"/>
      <c r="J50" s="107"/>
      <c r="K50" s="107"/>
      <c r="L50" s="107"/>
    </row>
    <row r="51" spans="1:12" x14ac:dyDescent="0.4">
      <c r="A51" s="86"/>
      <c r="B51" s="107"/>
      <c r="C51" s="107"/>
      <c r="D51" s="107"/>
      <c r="E51" s="107"/>
      <c r="F51" s="107"/>
      <c r="G51" s="107"/>
      <c r="H51" s="107"/>
      <c r="I51" s="107"/>
      <c r="J51" s="107"/>
      <c r="K51" s="107"/>
      <c r="L51" s="107"/>
    </row>
    <row r="52" spans="1:12" x14ac:dyDescent="0.4">
      <c r="A52" s="86"/>
      <c r="B52" s="107"/>
      <c r="C52" s="107"/>
      <c r="D52" s="107"/>
      <c r="E52" s="107"/>
      <c r="F52" s="107"/>
      <c r="G52" s="107"/>
      <c r="H52" s="107"/>
      <c r="I52" s="107"/>
      <c r="J52" s="107"/>
      <c r="K52" s="107"/>
      <c r="L52" s="107"/>
    </row>
    <row r="53" spans="1:12" x14ac:dyDescent="0.4">
      <c r="A53" s="86"/>
      <c r="B53" s="107"/>
      <c r="C53" s="107"/>
      <c r="D53" s="107"/>
      <c r="E53" s="107"/>
      <c r="F53" s="107"/>
      <c r="G53" s="107"/>
      <c r="H53" s="107"/>
      <c r="I53" s="107"/>
      <c r="J53" s="107"/>
      <c r="K53" s="107"/>
      <c r="L53" s="107"/>
    </row>
    <row r="54" spans="1:12" x14ac:dyDescent="0.4">
      <c r="A54" s="86"/>
      <c r="B54" s="107"/>
      <c r="C54" s="107"/>
      <c r="D54" s="107"/>
      <c r="E54" s="107"/>
      <c r="F54" s="107"/>
      <c r="G54" s="107"/>
      <c r="H54" s="107"/>
      <c r="I54" s="107"/>
      <c r="J54" s="107"/>
      <c r="K54" s="107"/>
      <c r="L54" s="107"/>
    </row>
    <row r="55" spans="1:12" x14ac:dyDescent="0.4">
      <c r="A55" s="86"/>
      <c r="B55" s="107"/>
      <c r="C55" s="107"/>
      <c r="D55" s="107"/>
      <c r="E55" s="107"/>
      <c r="F55" s="107"/>
      <c r="G55" s="107"/>
      <c r="H55" s="107"/>
      <c r="I55" s="107"/>
      <c r="J55" s="107"/>
      <c r="K55" s="107"/>
      <c r="L55" s="107"/>
    </row>
    <row r="56" spans="1:12" x14ac:dyDescent="0.4">
      <c r="B56" s="107"/>
      <c r="C56" s="107"/>
      <c r="D56" s="107"/>
      <c r="E56" s="107"/>
      <c r="F56" s="107"/>
      <c r="G56" s="107"/>
      <c r="H56" s="107"/>
      <c r="I56" s="107"/>
      <c r="J56" s="107"/>
      <c r="K56" s="107"/>
      <c r="L56" s="107"/>
    </row>
    <row r="57" spans="1:12" x14ac:dyDescent="0.4">
      <c r="B57" s="107"/>
      <c r="C57" s="107"/>
      <c r="D57" s="107"/>
      <c r="E57" s="107"/>
      <c r="F57" s="107"/>
      <c r="G57" s="107"/>
      <c r="H57" s="107"/>
      <c r="I57" s="107"/>
      <c r="J57" s="107"/>
      <c r="K57" s="107"/>
      <c r="L57" s="107"/>
    </row>
    <row r="58" spans="1:12" x14ac:dyDescent="0.4">
      <c r="B58" s="107"/>
      <c r="C58" s="107"/>
      <c r="D58" s="107"/>
      <c r="E58" s="107"/>
      <c r="F58" s="107"/>
      <c r="G58" s="107"/>
      <c r="H58" s="107"/>
      <c r="I58" s="107"/>
      <c r="J58" s="107"/>
      <c r="K58" s="107"/>
      <c r="L58" s="107"/>
    </row>
    <row r="59" spans="1:12" x14ac:dyDescent="0.4">
      <c r="B59" s="107"/>
      <c r="C59" s="107"/>
      <c r="D59" s="107"/>
      <c r="E59" s="107"/>
      <c r="F59" s="107"/>
      <c r="G59" s="107"/>
      <c r="H59" s="107"/>
      <c r="I59" s="107"/>
      <c r="J59" s="107"/>
      <c r="K59" s="107"/>
      <c r="L59" s="107"/>
    </row>
    <row r="60" spans="1:12" x14ac:dyDescent="0.4">
      <c r="B60" s="107"/>
      <c r="C60" s="107"/>
      <c r="D60" s="107"/>
      <c r="E60" s="107"/>
      <c r="F60" s="107"/>
      <c r="G60" s="107"/>
      <c r="H60" s="107"/>
      <c r="I60" s="107"/>
      <c r="J60" s="107"/>
      <c r="K60" s="107"/>
      <c r="L60" s="107"/>
    </row>
    <row r="61" spans="1:12" x14ac:dyDescent="0.4">
      <c r="B61" s="107"/>
      <c r="C61" s="107"/>
      <c r="D61" s="107"/>
      <c r="E61" s="107"/>
      <c r="F61" s="107"/>
      <c r="G61" s="107"/>
      <c r="H61" s="107"/>
      <c r="I61" s="107"/>
      <c r="J61" s="107"/>
      <c r="K61" s="107"/>
      <c r="L61" s="107"/>
    </row>
    <row r="62" spans="1:12" x14ac:dyDescent="0.4">
      <c r="B62" s="107"/>
      <c r="C62" s="107"/>
      <c r="D62" s="107"/>
      <c r="E62" s="107"/>
      <c r="F62" s="107"/>
      <c r="G62" s="107"/>
      <c r="H62" s="107"/>
      <c r="I62" s="107"/>
      <c r="J62" s="107"/>
      <c r="K62" s="107"/>
      <c r="L62" s="107"/>
    </row>
    <row r="65" spans="1:12" x14ac:dyDescent="0.4">
      <c r="A65" s="92" t="s">
        <v>53</v>
      </c>
      <c r="B65" s="93"/>
      <c r="C65" s="93"/>
      <c r="D65" s="93"/>
      <c r="E65" s="93"/>
      <c r="F65" s="93"/>
      <c r="G65" s="93"/>
      <c r="H65" s="93"/>
      <c r="I65" s="93"/>
      <c r="J65" s="93"/>
      <c r="K65" s="93"/>
      <c r="L65" s="93"/>
    </row>
    <row r="66" spans="1:12" x14ac:dyDescent="0.4">
      <c r="A66" s="86" t="s">
        <v>50</v>
      </c>
    </row>
    <row r="67" spans="1:12" x14ac:dyDescent="0.4">
      <c r="A67" s="86" t="s">
        <v>52</v>
      </c>
    </row>
    <row r="68" spans="1:12" x14ac:dyDescent="0.4">
      <c r="B68" s="107" t="e" vm="3">
        <v>#VALUE!</v>
      </c>
      <c r="C68" s="107"/>
      <c r="D68" s="107"/>
      <c r="E68" s="107"/>
      <c r="F68" s="107"/>
      <c r="G68" s="107"/>
      <c r="H68" s="107"/>
      <c r="I68" s="107"/>
      <c r="J68" s="107"/>
      <c r="K68" s="107"/>
      <c r="L68" s="107"/>
    </row>
    <row r="69" spans="1:12" x14ac:dyDescent="0.4">
      <c r="B69" s="107"/>
      <c r="C69" s="107"/>
      <c r="D69" s="107"/>
      <c r="E69" s="107"/>
      <c r="F69" s="107"/>
      <c r="G69" s="107"/>
      <c r="H69" s="107"/>
      <c r="I69" s="107"/>
      <c r="J69" s="107"/>
      <c r="K69" s="107"/>
      <c r="L69" s="107"/>
    </row>
    <row r="70" spans="1:12" x14ac:dyDescent="0.4">
      <c r="B70" s="107"/>
      <c r="C70" s="107"/>
      <c r="D70" s="107"/>
      <c r="E70" s="107"/>
      <c r="F70" s="107"/>
      <c r="G70" s="107"/>
      <c r="H70" s="107"/>
      <c r="I70" s="107"/>
      <c r="J70" s="107"/>
      <c r="K70" s="107"/>
      <c r="L70" s="107"/>
    </row>
    <row r="71" spans="1:12" x14ac:dyDescent="0.4">
      <c r="B71" s="107"/>
      <c r="C71" s="107"/>
      <c r="D71" s="107"/>
      <c r="E71" s="107"/>
      <c r="F71" s="107"/>
      <c r="G71" s="107"/>
      <c r="H71" s="107"/>
      <c r="I71" s="107"/>
      <c r="J71" s="107"/>
      <c r="K71" s="107"/>
      <c r="L71" s="107"/>
    </row>
    <row r="72" spans="1:12" x14ac:dyDescent="0.4">
      <c r="B72" s="107"/>
      <c r="C72" s="107"/>
      <c r="D72" s="107"/>
      <c r="E72" s="107"/>
      <c r="F72" s="107"/>
      <c r="G72" s="107"/>
      <c r="H72" s="107"/>
      <c r="I72" s="107"/>
      <c r="J72" s="107"/>
      <c r="K72" s="107"/>
      <c r="L72" s="107"/>
    </row>
    <row r="73" spans="1:12" x14ac:dyDescent="0.4">
      <c r="B73" s="107"/>
      <c r="C73" s="107"/>
      <c r="D73" s="107"/>
      <c r="E73" s="107"/>
      <c r="F73" s="107"/>
      <c r="G73" s="107"/>
      <c r="H73" s="107"/>
      <c r="I73" s="107"/>
      <c r="J73" s="107"/>
      <c r="K73" s="107"/>
      <c r="L73" s="107"/>
    </row>
    <row r="74" spans="1:12" x14ac:dyDescent="0.4">
      <c r="B74" s="107"/>
      <c r="C74" s="107"/>
      <c r="D74" s="107"/>
      <c r="E74" s="107"/>
      <c r="F74" s="107"/>
      <c r="G74" s="107"/>
      <c r="H74" s="107"/>
      <c r="I74" s="107"/>
      <c r="J74" s="107"/>
      <c r="K74" s="107"/>
      <c r="L74" s="107"/>
    </row>
    <row r="75" spans="1:12" x14ac:dyDescent="0.4">
      <c r="B75" s="107"/>
      <c r="C75" s="107"/>
      <c r="D75" s="107"/>
      <c r="E75" s="107"/>
      <c r="F75" s="107"/>
      <c r="G75" s="107"/>
      <c r="H75" s="107"/>
      <c r="I75" s="107"/>
      <c r="J75" s="107"/>
      <c r="K75" s="107"/>
      <c r="L75" s="107"/>
    </row>
    <row r="76" spans="1:12" x14ac:dyDescent="0.4">
      <c r="B76" s="107"/>
      <c r="C76" s="107"/>
      <c r="D76" s="107"/>
      <c r="E76" s="107"/>
      <c r="F76" s="107"/>
      <c r="G76" s="107"/>
      <c r="H76" s="107"/>
      <c r="I76" s="107"/>
      <c r="J76" s="107"/>
      <c r="K76" s="107"/>
      <c r="L76" s="107"/>
    </row>
    <row r="77" spans="1:12" x14ac:dyDescent="0.4">
      <c r="B77" s="107"/>
      <c r="C77" s="107"/>
      <c r="D77" s="107"/>
      <c r="E77" s="107"/>
      <c r="F77" s="107"/>
      <c r="G77" s="107"/>
      <c r="H77" s="107"/>
      <c r="I77" s="107"/>
      <c r="J77" s="107"/>
      <c r="K77" s="107"/>
      <c r="L77" s="107"/>
    </row>
    <row r="78" spans="1:12" x14ac:dyDescent="0.4">
      <c r="B78" s="107"/>
      <c r="C78" s="107"/>
      <c r="D78" s="107"/>
      <c r="E78" s="107"/>
      <c r="F78" s="107"/>
      <c r="G78" s="107"/>
      <c r="H78" s="107"/>
      <c r="I78" s="107"/>
      <c r="J78" s="107"/>
      <c r="K78" s="107"/>
      <c r="L78" s="107"/>
    </row>
    <row r="79" spans="1:12" x14ac:dyDescent="0.4">
      <c r="B79" s="107"/>
      <c r="C79" s="107"/>
      <c r="D79" s="107"/>
      <c r="E79" s="107"/>
      <c r="F79" s="107"/>
      <c r="G79" s="107"/>
      <c r="H79" s="107"/>
      <c r="I79" s="107"/>
      <c r="J79" s="107"/>
      <c r="K79" s="107"/>
      <c r="L79" s="107"/>
    </row>
    <row r="80" spans="1:12" x14ac:dyDescent="0.4">
      <c r="B80" s="107"/>
      <c r="C80" s="107"/>
      <c r="D80" s="107"/>
      <c r="E80" s="107"/>
      <c r="F80" s="107"/>
      <c r="G80" s="107"/>
      <c r="H80" s="107"/>
      <c r="I80" s="107"/>
      <c r="J80" s="107"/>
      <c r="K80" s="107"/>
      <c r="L80" s="107"/>
    </row>
    <row r="81" spans="1:12" x14ac:dyDescent="0.4">
      <c r="B81" s="107"/>
      <c r="C81" s="107"/>
      <c r="D81" s="107"/>
      <c r="E81" s="107"/>
      <c r="F81" s="107"/>
      <c r="G81" s="107"/>
      <c r="H81" s="107"/>
      <c r="I81" s="107"/>
      <c r="J81" s="107"/>
      <c r="K81" s="107"/>
      <c r="L81" s="107"/>
    </row>
    <row r="82" spans="1:12" x14ac:dyDescent="0.4">
      <c r="B82" s="107"/>
      <c r="C82" s="107"/>
      <c r="D82" s="107"/>
      <c r="E82" s="107"/>
      <c r="F82" s="107"/>
      <c r="G82" s="107"/>
      <c r="H82" s="107"/>
      <c r="I82" s="107"/>
      <c r="J82" s="107"/>
      <c r="K82" s="107"/>
      <c r="L82" s="107"/>
    </row>
    <row r="83" spans="1:12" x14ac:dyDescent="0.4">
      <c r="B83" s="107"/>
      <c r="C83" s="107"/>
      <c r="D83" s="107"/>
      <c r="E83" s="107"/>
      <c r="F83" s="107"/>
      <c r="G83" s="107"/>
      <c r="H83" s="107"/>
      <c r="I83" s="107"/>
      <c r="J83" s="107"/>
      <c r="K83" s="107"/>
      <c r="L83" s="107"/>
    </row>
    <row r="86" spans="1:12" x14ac:dyDescent="0.4">
      <c r="A86" s="90" t="s">
        <v>54</v>
      </c>
      <c r="B86" s="91"/>
      <c r="C86" s="91"/>
      <c r="D86" s="91"/>
      <c r="E86" s="91"/>
      <c r="F86" s="91"/>
      <c r="G86" s="91"/>
      <c r="H86" s="91"/>
      <c r="I86" s="91"/>
      <c r="J86" s="91"/>
      <c r="K86" s="91"/>
      <c r="L86" s="91"/>
    </row>
    <row r="87" spans="1:12" x14ac:dyDescent="0.4">
      <c r="A87" s="33" t="s">
        <v>145</v>
      </c>
    </row>
    <row r="88" spans="1:12" x14ac:dyDescent="0.4">
      <c r="A88" s="33" t="s">
        <v>51</v>
      </c>
    </row>
    <row r="89" spans="1:12" x14ac:dyDescent="0.4">
      <c r="A89" s="33" t="s">
        <v>55</v>
      </c>
    </row>
    <row r="90" spans="1:12" x14ac:dyDescent="0.4">
      <c r="A90" s="33" t="s">
        <v>61</v>
      </c>
    </row>
    <row r="91" spans="1:12" x14ac:dyDescent="0.4">
      <c r="A91" s="33" t="s">
        <v>56</v>
      </c>
    </row>
    <row r="92" spans="1:12" x14ac:dyDescent="0.4">
      <c r="B92" s="107" t="e" vm="4">
        <v>#VALUE!</v>
      </c>
      <c r="C92" s="107"/>
      <c r="D92" s="107"/>
      <c r="E92" s="107"/>
      <c r="F92" s="107"/>
      <c r="G92" s="107"/>
      <c r="H92" s="107"/>
      <c r="I92" s="107"/>
      <c r="J92" s="107"/>
      <c r="K92" s="107"/>
      <c r="L92" s="107"/>
    </row>
    <row r="93" spans="1:12" x14ac:dyDescent="0.4">
      <c r="B93" s="107"/>
      <c r="C93" s="107"/>
      <c r="D93" s="107"/>
      <c r="E93" s="107"/>
      <c r="F93" s="107"/>
      <c r="G93" s="107"/>
      <c r="H93" s="107"/>
      <c r="I93" s="107"/>
      <c r="J93" s="107"/>
      <c r="K93" s="107"/>
      <c r="L93" s="107"/>
    </row>
    <row r="94" spans="1:12" x14ac:dyDescent="0.4">
      <c r="B94" s="107"/>
      <c r="C94" s="107"/>
      <c r="D94" s="107"/>
      <c r="E94" s="107"/>
      <c r="F94" s="107"/>
      <c r="G94" s="107"/>
      <c r="H94" s="107"/>
      <c r="I94" s="107"/>
      <c r="J94" s="107"/>
      <c r="K94" s="107"/>
      <c r="L94" s="107"/>
    </row>
    <row r="95" spans="1:12" x14ac:dyDescent="0.4">
      <c r="B95" s="107"/>
      <c r="C95" s="107"/>
      <c r="D95" s="107"/>
      <c r="E95" s="107"/>
      <c r="F95" s="107"/>
      <c r="G95" s="107"/>
      <c r="H95" s="107"/>
      <c r="I95" s="107"/>
      <c r="J95" s="107"/>
      <c r="K95" s="107"/>
      <c r="L95" s="107"/>
    </row>
    <row r="96" spans="1:12" x14ac:dyDescent="0.4">
      <c r="B96" s="107"/>
      <c r="C96" s="107"/>
      <c r="D96" s="107"/>
      <c r="E96" s="107"/>
      <c r="F96" s="107"/>
      <c r="G96" s="107"/>
      <c r="H96" s="107"/>
      <c r="I96" s="107"/>
      <c r="J96" s="107"/>
      <c r="K96" s="107"/>
      <c r="L96" s="107"/>
    </row>
    <row r="97" spans="1:12" x14ac:dyDescent="0.4">
      <c r="B97" s="107"/>
      <c r="C97" s="107"/>
      <c r="D97" s="107"/>
      <c r="E97" s="107"/>
      <c r="F97" s="107"/>
      <c r="G97" s="107"/>
      <c r="H97" s="107"/>
      <c r="I97" s="107"/>
      <c r="J97" s="107"/>
      <c r="K97" s="107"/>
      <c r="L97" s="107"/>
    </row>
    <row r="98" spans="1:12" x14ac:dyDescent="0.4">
      <c r="B98" s="107"/>
      <c r="C98" s="107"/>
      <c r="D98" s="107"/>
      <c r="E98" s="107"/>
      <c r="F98" s="107"/>
      <c r="G98" s="107"/>
      <c r="H98" s="107"/>
      <c r="I98" s="107"/>
      <c r="J98" s="107"/>
      <c r="K98" s="107"/>
      <c r="L98" s="107"/>
    </row>
    <row r="99" spans="1:12" x14ac:dyDescent="0.4">
      <c r="B99" s="107"/>
      <c r="C99" s="107"/>
      <c r="D99" s="107"/>
      <c r="E99" s="107"/>
      <c r="F99" s="107"/>
      <c r="G99" s="107"/>
      <c r="H99" s="107"/>
      <c r="I99" s="107"/>
      <c r="J99" s="107"/>
      <c r="K99" s="107"/>
      <c r="L99" s="107"/>
    </row>
    <row r="100" spans="1:12" x14ac:dyDescent="0.4">
      <c r="B100" s="107"/>
      <c r="C100" s="107"/>
      <c r="D100" s="107"/>
      <c r="E100" s="107"/>
      <c r="F100" s="107"/>
      <c r="G100" s="107"/>
      <c r="H100" s="107"/>
      <c r="I100" s="107"/>
      <c r="J100" s="107"/>
      <c r="K100" s="107"/>
      <c r="L100" s="107"/>
    </row>
    <row r="101" spans="1:12" x14ac:dyDescent="0.4">
      <c r="B101" s="107"/>
      <c r="C101" s="107"/>
      <c r="D101" s="107"/>
      <c r="E101" s="107"/>
      <c r="F101" s="107"/>
      <c r="G101" s="107"/>
      <c r="H101" s="107"/>
      <c r="I101" s="107"/>
      <c r="J101" s="107"/>
      <c r="K101" s="107"/>
      <c r="L101" s="107"/>
    </row>
    <row r="102" spans="1:12" x14ac:dyDescent="0.4">
      <c r="B102" s="107"/>
      <c r="C102" s="107"/>
      <c r="D102" s="107"/>
      <c r="E102" s="107"/>
      <c r="F102" s="107"/>
      <c r="G102" s="107"/>
      <c r="H102" s="107"/>
      <c r="I102" s="107"/>
      <c r="J102" s="107"/>
      <c r="K102" s="107"/>
      <c r="L102" s="107"/>
    </row>
    <row r="103" spans="1:12" x14ac:dyDescent="0.4">
      <c r="B103" s="107"/>
      <c r="C103" s="107"/>
      <c r="D103" s="107"/>
      <c r="E103" s="107"/>
      <c r="F103" s="107"/>
      <c r="G103" s="107"/>
      <c r="H103" s="107"/>
      <c r="I103" s="107"/>
      <c r="J103" s="107"/>
      <c r="K103" s="107"/>
      <c r="L103" s="107"/>
    </row>
    <row r="104" spans="1:12" x14ac:dyDescent="0.4">
      <c r="B104" s="107"/>
      <c r="C104" s="107"/>
      <c r="D104" s="107"/>
      <c r="E104" s="107"/>
      <c r="F104" s="107"/>
      <c r="G104" s="107"/>
      <c r="H104" s="107"/>
      <c r="I104" s="107"/>
      <c r="J104" s="107"/>
      <c r="K104" s="107"/>
      <c r="L104" s="107"/>
    </row>
    <row r="105" spans="1:12" x14ac:dyDescent="0.4">
      <c r="B105" s="107"/>
      <c r="C105" s="107"/>
      <c r="D105" s="107"/>
      <c r="E105" s="107"/>
      <c r="F105" s="107"/>
      <c r="G105" s="107"/>
      <c r="H105" s="107"/>
      <c r="I105" s="107"/>
      <c r="J105" s="107"/>
      <c r="K105" s="107"/>
      <c r="L105" s="107"/>
    </row>
    <row r="106" spans="1:12" x14ac:dyDescent="0.4">
      <c r="B106" s="107"/>
      <c r="C106" s="107"/>
      <c r="D106" s="107"/>
      <c r="E106" s="107"/>
      <c r="F106" s="107"/>
      <c r="G106" s="107"/>
      <c r="H106" s="107"/>
      <c r="I106" s="107"/>
      <c r="J106" s="107"/>
      <c r="K106" s="107"/>
      <c r="L106" s="107"/>
    </row>
    <row r="107" spans="1:12" x14ac:dyDescent="0.4">
      <c r="B107" s="107"/>
      <c r="C107" s="107"/>
      <c r="D107" s="107"/>
      <c r="E107" s="107"/>
      <c r="F107" s="107"/>
      <c r="G107" s="107"/>
      <c r="H107" s="107"/>
      <c r="I107" s="107"/>
      <c r="J107" s="107"/>
      <c r="K107" s="107"/>
      <c r="L107" s="107"/>
    </row>
    <row r="108" spans="1:12" x14ac:dyDescent="0.4">
      <c r="A108" s="86" t="s">
        <v>57</v>
      </c>
    </row>
    <row r="109" spans="1:12" x14ac:dyDescent="0.4">
      <c r="B109" s="107" t="e" vm="5">
        <v>#VALUE!</v>
      </c>
      <c r="C109" s="107"/>
      <c r="D109" s="107"/>
      <c r="E109" s="107"/>
      <c r="F109" s="107"/>
      <c r="G109" s="107"/>
      <c r="H109" s="107"/>
      <c r="I109" s="107"/>
      <c r="J109" s="107"/>
      <c r="K109" s="107"/>
      <c r="L109" s="107"/>
    </row>
    <row r="110" spans="1:12" x14ac:dyDescent="0.4">
      <c r="B110" s="107"/>
      <c r="C110" s="107"/>
      <c r="D110" s="107"/>
      <c r="E110" s="107"/>
      <c r="F110" s="107"/>
      <c r="G110" s="107"/>
      <c r="H110" s="107"/>
      <c r="I110" s="107"/>
      <c r="J110" s="107"/>
      <c r="K110" s="107"/>
      <c r="L110" s="107"/>
    </row>
    <row r="111" spans="1:12" x14ac:dyDescent="0.4">
      <c r="B111" s="107"/>
      <c r="C111" s="107"/>
      <c r="D111" s="107"/>
      <c r="E111" s="107"/>
      <c r="F111" s="107"/>
      <c r="G111" s="107"/>
      <c r="H111" s="107"/>
      <c r="I111" s="107"/>
      <c r="J111" s="107"/>
      <c r="K111" s="107"/>
      <c r="L111" s="107"/>
    </row>
    <row r="112" spans="1:12" x14ac:dyDescent="0.4">
      <c r="B112" s="107"/>
      <c r="C112" s="107"/>
      <c r="D112" s="107"/>
      <c r="E112" s="107"/>
      <c r="F112" s="107"/>
      <c r="G112" s="107"/>
      <c r="H112" s="107"/>
      <c r="I112" s="107"/>
      <c r="J112" s="107"/>
      <c r="K112" s="107"/>
      <c r="L112" s="107"/>
    </row>
    <row r="113" spans="1:12" x14ac:dyDescent="0.4">
      <c r="B113" s="107"/>
      <c r="C113" s="107"/>
      <c r="D113" s="107"/>
      <c r="E113" s="107"/>
      <c r="F113" s="107"/>
      <c r="G113" s="107"/>
      <c r="H113" s="107"/>
      <c r="I113" s="107"/>
      <c r="J113" s="107"/>
      <c r="K113" s="107"/>
      <c r="L113" s="107"/>
    </row>
    <row r="114" spans="1:12" x14ac:dyDescent="0.4">
      <c r="B114" s="107"/>
      <c r="C114" s="107"/>
      <c r="D114" s="107"/>
      <c r="E114" s="107"/>
      <c r="F114" s="107"/>
      <c r="G114" s="107"/>
      <c r="H114" s="107"/>
      <c r="I114" s="107"/>
      <c r="J114" s="107"/>
      <c r="K114" s="107"/>
      <c r="L114" s="107"/>
    </row>
    <row r="115" spans="1:12" x14ac:dyDescent="0.4">
      <c r="B115" s="107"/>
      <c r="C115" s="107"/>
      <c r="D115" s="107"/>
      <c r="E115" s="107"/>
      <c r="F115" s="107"/>
      <c r="G115" s="107"/>
      <c r="H115" s="107"/>
      <c r="I115" s="107"/>
      <c r="J115" s="107"/>
      <c r="K115" s="107"/>
      <c r="L115" s="107"/>
    </row>
    <row r="116" spans="1:12" x14ac:dyDescent="0.4">
      <c r="B116" s="107"/>
      <c r="C116" s="107"/>
      <c r="D116" s="107"/>
      <c r="E116" s="107"/>
      <c r="F116" s="107"/>
      <c r="G116" s="107"/>
      <c r="H116" s="107"/>
      <c r="I116" s="107"/>
      <c r="J116" s="107"/>
      <c r="K116" s="107"/>
      <c r="L116" s="107"/>
    </row>
    <row r="117" spans="1:12" x14ac:dyDescent="0.4">
      <c r="B117" s="107"/>
      <c r="C117" s="107"/>
      <c r="D117" s="107"/>
      <c r="E117" s="107"/>
      <c r="F117" s="107"/>
      <c r="G117" s="107"/>
      <c r="H117" s="107"/>
      <c r="I117" s="107"/>
      <c r="J117" s="107"/>
      <c r="K117" s="107"/>
      <c r="L117" s="107"/>
    </row>
    <row r="118" spans="1:12" x14ac:dyDescent="0.4">
      <c r="B118" s="107"/>
      <c r="C118" s="107"/>
      <c r="D118" s="107"/>
      <c r="E118" s="107"/>
      <c r="F118" s="107"/>
      <c r="G118" s="107"/>
      <c r="H118" s="107"/>
      <c r="I118" s="107"/>
      <c r="J118" s="107"/>
      <c r="K118" s="107"/>
      <c r="L118" s="107"/>
    </row>
    <row r="119" spans="1:12" x14ac:dyDescent="0.4">
      <c r="B119" s="107"/>
      <c r="C119" s="107"/>
      <c r="D119" s="107"/>
      <c r="E119" s="107"/>
      <c r="F119" s="107"/>
      <c r="G119" s="107"/>
      <c r="H119" s="107"/>
      <c r="I119" s="107"/>
      <c r="J119" s="107"/>
      <c r="K119" s="107"/>
      <c r="L119" s="107"/>
    </row>
    <row r="120" spans="1:12" x14ac:dyDescent="0.4">
      <c r="B120" s="107"/>
      <c r="C120" s="107"/>
      <c r="D120" s="107"/>
      <c r="E120" s="107"/>
      <c r="F120" s="107"/>
      <c r="G120" s="107"/>
      <c r="H120" s="107"/>
      <c r="I120" s="107"/>
      <c r="J120" s="107"/>
      <c r="K120" s="107"/>
      <c r="L120" s="107"/>
    </row>
    <row r="121" spans="1:12" x14ac:dyDescent="0.4">
      <c r="B121" s="107"/>
      <c r="C121" s="107"/>
      <c r="D121" s="107"/>
      <c r="E121" s="107"/>
      <c r="F121" s="107"/>
      <c r="G121" s="107"/>
      <c r="H121" s="107"/>
      <c r="I121" s="107"/>
      <c r="J121" s="107"/>
      <c r="K121" s="107"/>
      <c r="L121" s="107"/>
    </row>
    <row r="122" spans="1:12" x14ac:dyDescent="0.4">
      <c r="B122" s="107"/>
      <c r="C122" s="107"/>
      <c r="D122" s="107"/>
      <c r="E122" s="107"/>
      <c r="F122" s="107"/>
      <c r="G122" s="107"/>
      <c r="H122" s="107"/>
      <c r="I122" s="107"/>
      <c r="J122" s="107"/>
      <c r="K122" s="107"/>
      <c r="L122" s="107"/>
    </row>
    <row r="123" spans="1:12" x14ac:dyDescent="0.4">
      <c r="B123" s="107"/>
      <c r="C123" s="107"/>
      <c r="D123" s="107"/>
      <c r="E123" s="107"/>
      <c r="F123" s="107"/>
      <c r="G123" s="107"/>
      <c r="H123" s="107"/>
      <c r="I123" s="107"/>
      <c r="J123" s="107"/>
      <c r="K123" s="107"/>
      <c r="L123" s="107"/>
    </row>
    <row r="124" spans="1:12" x14ac:dyDescent="0.4">
      <c r="B124" s="107"/>
      <c r="C124" s="107"/>
      <c r="D124" s="107"/>
      <c r="E124" s="107"/>
      <c r="F124" s="107"/>
      <c r="G124" s="107"/>
      <c r="H124" s="107"/>
      <c r="I124" s="107"/>
      <c r="J124" s="107"/>
      <c r="K124" s="107"/>
      <c r="L124" s="107"/>
    </row>
    <row r="125" spans="1:12" x14ac:dyDescent="0.4">
      <c r="A125" s="86" t="s">
        <v>58</v>
      </c>
    </row>
    <row r="126" spans="1:12" x14ac:dyDescent="0.4">
      <c r="A126" s="86" t="s">
        <v>146</v>
      </c>
    </row>
    <row r="127" spans="1:12" x14ac:dyDescent="0.4">
      <c r="A127" s="87" t="s">
        <v>60</v>
      </c>
    </row>
    <row r="128" spans="1:12" x14ac:dyDescent="0.4">
      <c r="B128" s="107" t="e" vm="6">
        <v>#VALUE!</v>
      </c>
      <c r="C128" s="107"/>
      <c r="D128" s="107"/>
      <c r="E128" s="107"/>
      <c r="F128" s="107"/>
      <c r="G128" s="107"/>
      <c r="H128" s="107"/>
      <c r="I128" s="107"/>
      <c r="J128" s="107"/>
      <c r="K128" s="107"/>
      <c r="L128" s="107"/>
    </row>
    <row r="129" spans="1:12" x14ac:dyDescent="0.4">
      <c r="B129" s="107"/>
      <c r="C129" s="107"/>
      <c r="D129" s="107"/>
      <c r="E129" s="107"/>
      <c r="F129" s="107"/>
      <c r="G129" s="107"/>
      <c r="H129" s="107"/>
      <c r="I129" s="107"/>
      <c r="J129" s="107"/>
      <c r="K129" s="107"/>
      <c r="L129" s="107"/>
    </row>
    <row r="130" spans="1:12" x14ac:dyDescent="0.4">
      <c r="B130" s="107"/>
      <c r="C130" s="107"/>
      <c r="D130" s="107"/>
      <c r="E130" s="107"/>
      <c r="F130" s="107"/>
      <c r="G130" s="107"/>
      <c r="H130" s="107"/>
      <c r="I130" s="107"/>
      <c r="J130" s="107"/>
      <c r="K130" s="107"/>
      <c r="L130" s="107"/>
    </row>
    <row r="131" spans="1:12" x14ac:dyDescent="0.4">
      <c r="B131" s="107"/>
      <c r="C131" s="107"/>
      <c r="D131" s="107"/>
      <c r="E131" s="107"/>
      <c r="F131" s="107"/>
      <c r="G131" s="107"/>
      <c r="H131" s="107"/>
      <c r="I131" s="107"/>
      <c r="J131" s="107"/>
      <c r="K131" s="107"/>
      <c r="L131" s="107"/>
    </row>
    <row r="132" spans="1:12" x14ac:dyDescent="0.4">
      <c r="B132" s="107"/>
      <c r="C132" s="107"/>
      <c r="D132" s="107"/>
      <c r="E132" s="107"/>
      <c r="F132" s="107"/>
      <c r="G132" s="107"/>
      <c r="H132" s="107"/>
      <c r="I132" s="107"/>
      <c r="J132" s="107"/>
      <c r="K132" s="107"/>
      <c r="L132" s="107"/>
    </row>
    <row r="133" spans="1:12" x14ac:dyDescent="0.4">
      <c r="B133" s="107"/>
      <c r="C133" s="107"/>
      <c r="D133" s="107"/>
      <c r="E133" s="107"/>
      <c r="F133" s="107"/>
      <c r="G133" s="107"/>
      <c r="H133" s="107"/>
      <c r="I133" s="107"/>
      <c r="J133" s="107"/>
      <c r="K133" s="107"/>
      <c r="L133" s="107"/>
    </row>
    <row r="134" spans="1:12" x14ac:dyDescent="0.4">
      <c r="B134" s="107"/>
      <c r="C134" s="107"/>
      <c r="D134" s="107"/>
      <c r="E134" s="107"/>
      <c r="F134" s="107"/>
      <c r="G134" s="107"/>
      <c r="H134" s="107"/>
      <c r="I134" s="107"/>
      <c r="J134" s="107"/>
      <c r="K134" s="107"/>
      <c r="L134" s="107"/>
    </row>
    <row r="135" spans="1:12" x14ac:dyDescent="0.4">
      <c r="B135" s="107"/>
      <c r="C135" s="107"/>
      <c r="D135" s="107"/>
      <c r="E135" s="107"/>
      <c r="F135" s="107"/>
      <c r="G135" s="107"/>
      <c r="H135" s="107"/>
      <c r="I135" s="107"/>
      <c r="J135" s="107"/>
      <c r="K135" s="107"/>
      <c r="L135" s="107"/>
    </row>
    <row r="136" spans="1:12" x14ac:dyDescent="0.4">
      <c r="B136" s="107"/>
      <c r="C136" s="107"/>
      <c r="D136" s="107"/>
      <c r="E136" s="107"/>
      <c r="F136" s="107"/>
      <c r="G136" s="107"/>
      <c r="H136" s="107"/>
      <c r="I136" s="107"/>
      <c r="J136" s="107"/>
      <c r="K136" s="107"/>
      <c r="L136" s="107"/>
    </row>
    <row r="137" spans="1:12" x14ac:dyDescent="0.4">
      <c r="B137" s="107"/>
      <c r="C137" s="107"/>
      <c r="D137" s="107"/>
      <c r="E137" s="107"/>
      <c r="F137" s="107"/>
      <c r="G137" s="107"/>
      <c r="H137" s="107"/>
      <c r="I137" s="107"/>
      <c r="J137" s="107"/>
      <c r="K137" s="107"/>
      <c r="L137" s="107"/>
    </row>
    <row r="138" spans="1:12" x14ac:dyDescent="0.4">
      <c r="B138" s="107"/>
      <c r="C138" s="107"/>
      <c r="D138" s="107"/>
      <c r="E138" s="107"/>
      <c r="F138" s="107"/>
      <c r="G138" s="107"/>
      <c r="H138" s="107"/>
      <c r="I138" s="107"/>
      <c r="J138" s="107"/>
      <c r="K138" s="107"/>
      <c r="L138" s="107"/>
    </row>
    <row r="139" spans="1:12" x14ac:dyDescent="0.4">
      <c r="B139" s="107"/>
      <c r="C139" s="107"/>
      <c r="D139" s="107"/>
      <c r="E139" s="107"/>
      <c r="F139" s="107"/>
      <c r="G139" s="107"/>
      <c r="H139" s="107"/>
      <c r="I139" s="107"/>
      <c r="J139" s="107"/>
      <c r="K139" s="107"/>
      <c r="L139" s="107"/>
    </row>
    <row r="140" spans="1:12" x14ac:dyDescent="0.4">
      <c r="B140" s="107"/>
      <c r="C140" s="107"/>
      <c r="D140" s="107"/>
      <c r="E140" s="107"/>
      <c r="F140" s="107"/>
      <c r="G140" s="107"/>
      <c r="H140" s="107"/>
      <c r="I140" s="107"/>
      <c r="J140" s="107"/>
      <c r="K140" s="107"/>
      <c r="L140" s="107"/>
    </row>
    <row r="141" spans="1:12" x14ac:dyDescent="0.4">
      <c r="B141" s="107"/>
      <c r="C141" s="107"/>
      <c r="D141" s="107"/>
      <c r="E141" s="107"/>
      <c r="F141" s="107"/>
      <c r="G141" s="107"/>
      <c r="H141" s="107"/>
      <c r="I141" s="107"/>
      <c r="J141" s="107"/>
      <c r="K141" s="107"/>
      <c r="L141" s="107"/>
    </row>
    <row r="142" spans="1:12" x14ac:dyDescent="0.4">
      <c r="B142" s="107"/>
      <c r="C142" s="107"/>
      <c r="D142" s="107"/>
      <c r="E142" s="107"/>
      <c r="F142" s="107"/>
      <c r="G142" s="107"/>
      <c r="H142" s="107"/>
      <c r="I142" s="107"/>
      <c r="J142" s="107"/>
      <c r="K142" s="107"/>
      <c r="L142" s="107"/>
    </row>
    <row r="143" spans="1:12" x14ac:dyDescent="0.4">
      <c r="B143" s="107"/>
      <c r="C143" s="107"/>
      <c r="D143" s="107"/>
      <c r="E143" s="107"/>
      <c r="F143" s="107"/>
      <c r="G143" s="107"/>
      <c r="H143" s="107"/>
      <c r="I143" s="107"/>
      <c r="J143" s="107"/>
      <c r="K143" s="107"/>
      <c r="L143" s="107"/>
    </row>
    <row r="144" spans="1:12" x14ac:dyDescent="0.4">
      <c r="A144" s="33" t="s">
        <v>59</v>
      </c>
    </row>
    <row r="145" spans="1:12" x14ac:dyDescent="0.4">
      <c r="A145" s="86" t="s">
        <v>147</v>
      </c>
    </row>
    <row r="146" spans="1:12" x14ac:dyDescent="0.4">
      <c r="B146" s="107" t="e" vm="7">
        <v>#VALUE!</v>
      </c>
      <c r="C146" s="107"/>
      <c r="D146" s="107"/>
      <c r="E146" s="107"/>
      <c r="F146" s="107"/>
      <c r="G146" s="107"/>
      <c r="H146" s="107"/>
      <c r="I146" s="107"/>
      <c r="J146" s="107"/>
      <c r="K146" s="107"/>
      <c r="L146" s="107"/>
    </row>
    <row r="147" spans="1:12" x14ac:dyDescent="0.4">
      <c r="B147" s="107"/>
      <c r="C147" s="107"/>
      <c r="D147" s="107"/>
      <c r="E147" s="107"/>
      <c r="F147" s="107"/>
      <c r="G147" s="107"/>
      <c r="H147" s="107"/>
      <c r="I147" s="107"/>
      <c r="J147" s="107"/>
      <c r="K147" s="107"/>
      <c r="L147" s="107"/>
    </row>
    <row r="148" spans="1:12" x14ac:dyDescent="0.4">
      <c r="B148" s="107"/>
      <c r="C148" s="107"/>
      <c r="D148" s="107"/>
      <c r="E148" s="107"/>
      <c r="F148" s="107"/>
      <c r="G148" s="107"/>
      <c r="H148" s="107"/>
      <c r="I148" s="107"/>
      <c r="J148" s="107"/>
      <c r="K148" s="107"/>
      <c r="L148" s="107"/>
    </row>
    <row r="149" spans="1:12" x14ac:dyDescent="0.4">
      <c r="B149" s="107"/>
      <c r="C149" s="107"/>
      <c r="D149" s="107"/>
      <c r="E149" s="107"/>
      <c r="F149" s="107"/>
      <c r="G149" s="107"/>
      <c r="H149" s="107"/>
      <c r="I149" s="107"/>
      <c r="J149" s="107"/>
      <c r="K149" s="107"/>
      <c r="L149" s="107"/>
    </row>
    <row r="150" spans="1:12" x14ac:dyDescent="0.4">
      <c r="B150" s="107"/>
      <c r="C150" s="107"/>
      <c r="D150" s="107"/>
      <c r="E150" s="107"/>
      <c r="F150" s="107"/>
      <c r="G150" s="107"/>
      <c r="H150" s="107"/>
      <c r="I150" s="107"/>
      <c r="J150" s="107"/>
      <c r="K150" s="107"/>
      <c r="L150" s="107"/>
    </row>
    <row r="151" spans="1:12" x14ac:dyDescent="0.4">
      <c r="B151" s="107"/>
      <c r="C151" s="107"/>
      <c r="D151" s="107"/>
      <c r="E151" s="107"/>
      <c r="F151" s="107"/>
      <c r="G151" s="107"/>
      <c r="H151" s="107"/>
      <c r="I151" s="107"/>
      <c r="J151" s="107"/>
      <c r="K151" s="107"/>
      <c r="L151" s="107"/>
    </row>
    <row r="152" spans="1:12" x14ac:dyDescent="0.4">
      <c r="B152" s="107"/>
      <c r="C152" s="107"/>
      <c r="D152" s="107"/>
      <c r="E152" s="107"/>
      <c r="F152" s="107"/>
      <c r="G152" s="107"/>
      <c r="H152" s="107"/>
      <c r="I152" s="107"/>
      <c r="J152" s="107"/>
      <c r="K152" s="107"/>
      <c r="L152" s="107"/>
    </row>
    <row r="153" spans="1:12" x14ac:dyDescent="0.4">
      <c r="B153" s="107"/>
      <c r="C153" s="107"/>
      <c r="D153" s="107"/>
      <c r="E153" s="107"/>
      <c r="F153" s="107"/>
      <c r="G153" s="107"/>
      <c r="H153" s="107"/>
      <c r="I153" s="107"/>
      <c r="J153" s="107"/>
      <c r="K153" s="107"/>
      <c r="L153" s="107"/>
    </row>
    <row r="154" spans="1:12" x14ac:dyDescent="0.4">
      <c r="B154" s="107"/>
      <c r="C154" s="107"/>
      <c r="D154" s="107"/>
      <c r="E154" s="107"/>
      <c r="F154" s="107"/>
      <c r="G154" s="107"/>
      <c r="H154" s="107"/>
      <c r="I154" s="107"/>
      <c r="J154" s="107"/>
      <c r="K154" s="107"/>
      <c r="L154" s="107"/>
    </row>
    <row r="155" spans="1:12" x14ac:dyDescent="0.4">
      <c r="B155" s="107"/>
      <c r="C155" s="107"/>
      <c r="D155" s="107"/>
      <c r="E155" s="107"/>
      <c r="F155" s="107"/>
      <c r="G155" s="107"/>
      <c r="H155" s="107"/>
      <c r="I155" s="107"/>
      <c r="J155" s="107"/>
      <c r="K155" s="107"/>
      <c r="L155" s="107"/>
    </row>
    <row r="156" spans="1:12" x14ac:dyDescent="0.4">
      <c r="B156" s="107"/>
      <c r="C156" s="107"/>
      <c r="D156" s="107"/>
      <c r="E156" s="107"/>
      <c r="F156" s="107"/>
      <c r="G156" s="107"/>
      <c r="H156" s="107"/>
      <c r="I156" s="107"/>
      <c r="J156" s="107"/>
      <c r="K156" s="107"/>
      <c r="L156" s="107"/>
    </row>
    <row r="157" spans="1:12" x14ac:dyDescent="0.4">
      <c r="B157" s="107"/>
      <c r="C157" s="107"/>
      <c r="D157" s="107"/>
      <c r="E157" s="107"/>
      <c r="F157" s="107"/>
      <c r="G157" s="107"/>
      <c r="H157" s="107"/>
      <c r="I157" s="107"/>
      <c r="J157" s="107"/>
      <c r="K157" s="107"/>
      <c r="L157" s="107"/>
    </row>
    <row r="158" spans="1:12" x14ac:dyDescent="0.4">
      <c r="B158" s="107"/>
      <c r="C158" s="107"/>
      <c r="D158" s="107"/>
      <c r="E158" s="107"/>
      <c r="F158" s="107"/>
      <c r="G158" s="107"/>
      <c r="H158" s="107"/>
      <c r="I158" s="107"/>
      <c r="J158" s="107"/>
      <c r="K158" s="107"/>
      <c r="L158" s="107"/>
    </row>
    <row r="159" spans="1:12" x14ac:dyDescent="0.4">
      <c r="B159" s="107"/>
      <c r="C159" s="107"/>
      <c r="D159" s="107"/>
      <c r="E159" s="107"/>
      <c r="F159" s="107"/>
      <c r="G159" s="107"/>
      <c r="H159" s="107"/>
      <c r="I159" s="107"/>
      <c r="J159" s="107"/>
      <c r="K159" s="107"/>
      <c r="L159" s="107"/>
    </row>
    <row r="160" spans="1:12" x14ac:dyDescent="0.4">
      <c r="B160" s="107"/>
      <c r="C160" s="107"/>
      <c r="D160" s="107"/>
      <c r="E160" s="107"/>
      <c r="F160" s="107"/>
      <c r="G160" s="107"/>
      <c r="H160" s="107"/>
      <c r="I160" s="107"/>
      <c r="J160" s="107"/>
      <c r="K160" s="107"/>
      <c r="L160" s="107"/>
    </row>
    <row r="161" spans="1:12" x14ac:dyDescent="0.4">
      <c r="B161" s="107"/>
      <c r="C161" s="107"/>
      <c r="D161" s="107"/>
      <c r="E161" s="107"/>
      <c r="F161" s="107"/>
      <c r="G161" s="107"/>
      <c r="H161" s="107"/>
      <c r="I161" s="107"/>
      <c r="J161" s="107"/>
      <c r="K161" s="107"/>
      <c r="L161" s="107"/>
    </row>
    <row r="162" spans="1:12" x14ac:dyDescent="0.4">
      <c r="A162" s="33" t="s">
        <v>59</v>
      </c>
    </row>
    <row r="163" spans="1:12" x14ac:dyDescent="0.4">
      <c r="A163" s="86" t="s">
        <v>148</v>
      </c>
    </row>
    <row r="164" spans="1:12" x14ac:dyDescent="0.4">
      <c r="A164" s="87" t="s">
        <v>60</v>
      </c>
    </row>
    <row r="165" spans="1:12" x14ac:dyDescent="0.4">
      <c r="B165" s="107" t="e" vm="8">
        <v>#VALUE!</v>
      </c>
      <c r="C165" s="107"/>
      <c r="D165" s="107"/>
      <c r="E165" s="107"/>
      <c r="F165" s="107"/>
      <c r="G165" s="107"/>
      <c r="H165" s="107"/>
      <c r="I165" s="107"/>
      <c r="J165" s="107"/>
      <c r="K165" s="107"/>
      <c r="L165" s="107"/>
    </row>
    <row r="166" spans="1:12" x14ac:dyDescent="0.4">
      <c r="B166" s="107"/>
      <c r="C166" s="107"/>
      <c r="D166" s="107"/>
      <c r="E166" s="107"/>
      <c r="F166" s="107"/>
      <c r="G166" s="107"/>
      <c r="H166" s="107"/>
      <c r="I166" s="107"/>
      <c r="J166" s="107"/>
      <c r="K166" s="107"/>
      <c r="L166" s="107"/>
    </row>
    <row r="167" spans="1:12" x14ac:dyDescent="0.4">
      <c r="B167" s="107"/>
      <c r="C167" s="107"/>
      <c r="D167" s="107"/>
      <c r="E167" s="107"/>
      <c r="F167" s="107"/>
      <c r="G167" s="107"/>
      <c r="H167" s="107"/>
      <c r="I167" s="107"/>
      <c r="J167" s="107"/>
      <c r="K167" s="107"/>
      <c r="L167" s="107"/>
    </row>
    <row r="168" spans="1:12" x14ac:dyDescent="0.4">
      <c r="B168" s="107"/>
      <c r="C168" s="107"/>
      <c r="D168" s="107"/>
      <c r="E168" s="107"/>
      <c r="F168" s="107"/>
      <c r="G168" s="107"/>
      <c r="H168" s="107"/>
      <c r="I168" s="107"/>
      <c r="J168" s="107"/>
      <c r="K168" s="107"/>
      <c r="L168" s="107"/>
    </row>
    <row r="169" spans="1:12" x14ac:dyDescent="0.4">
      <c r="B169" s="107"/>
      <c r="C169" s="107"/>
      <c r="D169" s="107"/>
      <c r="E169" s="107"/>
      <c r="F169" s="107"/>
      <c r="G169" s="107"/>
      <c r="H169" s="107"/>
      <c r="I169" s="107"/>
      <c r="J169" s="107"/>
      <c r="K169" s="107"/>
      <c r="L169" s="107"/>
    </row>
    <row r="170" spans="1:12" x14ac:dyDescent="0.4">
      <c r="B170" s="107"/>
      <c r="C170" s="107"/>
      <c r="D170" s="107"/>
      <c r="E170" s="107"/>
      <c r="F170" s="107"/>
      <c r="G170" s="107"/>
      <c r="H170" s="107"/>
      <c r="I170" s="107"/>
      <c r="J170" s="107"/>
      <c r="K170" s="107"/>
      <c r="L170" s="107"/>
    </row>
    <row r="171" spans="1:12" x14ac:dyDescent="0.4">
      <c r="B171" s="107"/>
      <c r="C171" s="107"/>
      <c r="D171" s="107"/>
      <c r="E171" s="107"/>
      <c r="F171" s="107"/>
      <c r="G171" s="107"/>
      <c r="H171" s="107"/>
      <c r="I171" s="107"/>
      <c r="J171" s="107"/>
      <c r="K171" s="107"/>
      <c r="L171" s="107"/>
    </row>
    <row r="172" spans="1:12" x14ac:dyDescent="0.4">
      <c r="B172" s="107"/>
      <c r="C172" s="107"/>
      <c r="D172" s="107"/>
      <c r="E172" s="107"/>
      <c r="F172" s="107"/>
      <c r="G172" s="107"/>
      <c r="H172" s="107"/>
      <c r="I172" s="107"/>
      <c r="J172" s="107"/>
      <c r="K172" s="107"/>
      <c r="L172" s="107"/>
    </row>
    <row r="173" spans="1:12" x14ac:dyDescent="0.4">
      <c r="B173" s="107"/>
      <c r="C173" s="107"/>
      <c r="D173" s="107"/>
      <c r="E173" s="107"/>
      <c r="F173" s="107"/>
      <c r="G173" s="107"/>
      <c r="H173" s="107"/>
      <c r="I173" s="107"/>
      <c r="J173" s="107"/>
      <c r="K173" s="107"/>
      <c r="L173" s="107"/>
    </row>
    <row r="174" spans="1:12" x14ac:dyDescent="0.4">
      <c r="B174" s="107"/>
      <c r="C174" s="107"/>
      <c r="D174" s="107"/>
      <c r="E174" s="107"/>
      <c r="F174" s="107"/>
      <c r="G174" s="107"/>
      <c r="H174" s="107"/>
      <c r="I174" s="107"/>
      <c r="J174" s="107"/>
      <c r="K174" s="107"/>
      <c r="L174" s="107"/>
    </row>
    <row r="175" spans="1:12" x14ac:dyDescent="0.4">
      <c r="B175" s="107"/>
      <c r="C175" s="107"/>
      <c r="D175" s="107"/>
      <c r="E175" s="107"/>
      <c r="F175" s="107"/>
      <c r="G175" s="107"/>
      <c r="H175" s="107"/>
      <c r="I175" s="107"/>
      <c r="J175" s="107"/>
      <c r="K175" s="107"/>
      <c r="L175" s="107"/>
    </row>
    <row r="176" spans="1:12" x14ac:dyDescent="0.4">
      <c r="B176" s="107"/>
      <c r="C176" s="107"/>
      <c r="D176" s="107"/>
      <c r="E176" s="107"/>
      <c r="F176" s="107"/>
      <c r="G176" s="107"/>
      <c r="H176" s="107"/>
      <c r="I176" s="107"/>
      <c r="J176" s="107"/>
      <c r="K176" s="107"/>
      <c r="L176" s="107"/>
    </row>
    <row r="177" spans="2:12" x14ac:dyDescent="0.4">
      <c r="B177" s="107"/>
      <c r="C177" s="107"/>
      <c r="D177" s="107"/>
      <c r="E177" s="107"/>
      <c r="F177" s="107"/>
      <c r="G177" s="107"/>
      <c r="H177" s="107"/>
      <c r="I177" s="107"/>
      <c r="J177" s="107"/>
      <c r="K177" s="107"/>
      <c r="L177" s="107"/>
    </row>
    <row r="178" spans="2:12" x14ac:dyDescent="0.4">
      <c r="B178" s="107"/>
      <c r="C178" s="107"/>
      <c r="D178" s="107"/>
      <c r="E178" s="107"/>
      <c r="F178" s="107"/>
      <c r="G178" s="107"/>
      <c r="H178" s="107"/>
      <c r="I178" s="107"/>
      <c r="J178" s="107"/>
      <c r="K178" s="107"/>
      <c r="L178" s="107"/>
    </row>
    <row r="179" spans="2:12" x14ac:dyDescent="0.4">
      <c r="B179" s="107"/>
      <c r="C179" s="107"/>
      <c r="D179" s="107"/>
      <c r="E179" s="107"/>
      <c r="F179" s="107"/>
      <c r="G179" s="107"/>
      <c r="H179" s="107"/>
      <c r="I179" s="107"/>
      <c r="J179" s="107"/>
      <c r="K179" s="107"/>
      <c r="L179" s="107"/>
    </row>
    <row r="180" spans="2:12" x14ac:dyDescent="0.4">
      <c r="B180" s="107"/>
      <c r="C180" s="107"/>
      <c r="D180" s="107"/>
      <c r="E180" s="107"/>
      <c r="F180" s="107"/>
      <c r="G180" s="107"/>
      <c r="H180" s="107"/>
      <c r="I180" s="107"/>
      <c r="J180" s="107"/>
      <c r="K180" s="107"/>
      <c r="L180" s="107"/>
    </row>
  </sheetData>
  <mergeCells count="8">
    <mergeCell ref="B146:L161"/>
    <mergeCell ref="B165:L180"/>
    <mergeCell ref="B17:L32"/>
    <mergeCell ref="B92:L107"/>
    <mergeCell ref="B109:L124"/>
    <mergeCell ref="B128:L143"/>
    <mergeCell ref="B68:L83"/>
    <mergeCell ref="B40:L62"/>
  </mergeCells>
  <phoneticPr fontId="2"/>
  <hyperlinks>
    <hyperlink ref="A16" r:id="rId1" xr:uid="{024EEBC0-71BC-431F-BF7E-4C95794AF4B0}"/>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030CB9-FFB4-4E7D-BB4F-CA29A29415C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デイトレ集計2025</vt:lpstr>
      <vt:lpstr>デイトレ集計2024</vt:lpstr>
      <vt:lpstr>デイトレ集計2023</vt:lpstr>
      <vt:lpstr>デイトレ集計2022</vt:lpstr>
      <vt:lpstr>SBI</vt:lpstr>
      <vt:lpstr>syukujitsu</vt:lpstr>
      <vt:lpstr>休業日</vt:lpstr>
      <vt:lpstr>使い方</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冨本正樹</dc:creator>
  <cp:keywords/>
  <dc:description/>
  <cp:lastModifiedBy>正樹 冨本</cp:lastModifiedBy>
  <cp:revision/>
  <cp:lastPrinted>2023-03-17T05:57:47Z</cp:lastPrinted>
  <dcterms:created xsi:type="dcterms:W3CDTF">2022-03-19T04:32:38Z</dcterms:created>
  <dcterms:modified xsi:type="dcterms:W3CDTF">2024-12-31T16:11:34Z</dcterms:modified>
  <cp:category/>
  <cp:contentStatus/>
</cp:coreProperties>
</file>