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https://d.docs.live.net/ddb91bb485bc942d/デスクトップ/matsui/"/>
    </mc:Choice>
  </mc:AlternateContent>
  <xr:revisionPtr revIDLastSave="14294" documentId="13_ncr:1_{21EE92B9-B9BE-4612-A76B-3E82086C8151}" xr6:coauthVersionLast="47" xr6:coauthVersionMax="47" xr10:uidLastSave="{C90EE275-1ECF-435E-B041-3B43C20D6B19}"/>
  <bookViews>
    <workbookView xWindow="-120" yWindow="-120" windowWidth="38640" windowHeight="15720" tabRatio="840" activeTab="3" xr2:uid="{E1C2DC3A-9C59-43CA-9FF4-85326899BCA4}"/>
  </bookViews>
  <sheets>
    <sheet name="デイトレ集計" sheetId="139" r:id="rId1"/>
    <sheet name="matsui" sheetId="236" r:id="rId2"/>
    <sheet name="祝祭日" sheetId="234" r:id="rId3"/>
    <sheet name="使い方" sheetId="237" r:id="rId4"/>
  </sheets>
  <definedNames>
    <definedName name="ExternalData_1" localSheetId="1" hidden="1">matsui!$A$1:$AB$1147</definedName>
    <definedName name="祝祭日">祝祭日!$A$2:$A$62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74" i="139" l="1"/>
  <c r="AL12" i="139" s="1"/>
  <c r="AI74" i="139"/>
  <c r="AI12" i="139" s="1"/>
  <c r="AF74" i="139"/>
  <c r="AF12" i="139" s="1"/>
  <c r="AC74" i="139"/>
  <c r="AC12" i="139" s="1"/>
  <c r="Z74" i="139"/>
  <c r="Z12" i="139" s="1"/>
  <c r="W74" i="139"/>
  <c r="W12" i="139" s="1"/>
  <c r="T74" i="139"/>
  <c r="T12" i="139" s="1"/>
  <c r="Q74" i="139"/>
  <c r="Q12" i="139" s="1"/>
  <c r="N74" i="139"/>
  <c r="N12" i="139" s="1"/>
  <c r="K74" i="139"/>
  <c r="K12" i="139" s="1"/>
  <c r="H74" i="139"/>
  <c r="H12" i="139" s="1"/>
  <c r="E74" i="139"/>
  <c r="E12" i="139" s="1"/>
  <c r="AL73" i="139"/>
  <c r="AL11" i="139" s="1"/>
  <c r="AI73" i="139"/>
  <c r="AI11" i="139" s="1"/>
  <c r="AF73" i="139"/>
  <c r="AF11" i="139" s="1"/>
  <c r="AC73" i="139"/>
  <c r="AC11" i="139" s="1"/>
  <c r="Z73" i="139"/>
  <c r="Z11" i="139" s="1"/>
  <c r="W73" i="139"/>
  <c r="W11" i="139" s="1"/>
  <c r="T73" i="139"/>
  <c r="T11" i="139" s="1"/>
  <c r="Q73" i="139"/>
  <c r="Q11" i="139" s="1"/>
  <c r="N73" i="139"/>
  <c r="N11" i="139" s="1"/>
  <c r="K73" i="139"/>
  <c r="K11" i="139" s="1"/>
  <c r="H73" i="139"/>
  <c r="H11" i="139" s="1"/>
  <c r="E73" i="139"/>
  <c r="E11" i="139" s="1"/>
  <c r="AL71" i="139"/>
  <c r="AI71" i="139"/>
  <c r="AF71" i="139"/>
  <c r="AC71" i="139"/>
  <c r="Z71" i="139"/>
  <c r="W71" i="139"/>
  <c r="W9" i="139" s="1"/>
  <c r="T71" i="139"/>
  <c r="Q71" i="139"/>
  <c r="N71" i="139"/>
  <c r="K71" i="139"/>
  <c r="H71" i="139"/>
  <c r="E71" i="139"/>
  <c r="AL70" i="139"/>
  <c r="AI70" i="139"/>
  <c r="AF70" i="139"/>
  <c r="AC70" i="139"/>
  <c r="Z70" i="139"/>
  <c r="W70" i="139"/>
  <c r="T70" i="139"/>
  <c r="Q70" i="139"/>
  <c r="N70" i="139"/>
  <c r="K70" i="139"/>
  <c r="H70" i="139"/>
  <c r="E70" i="139"/>
  <c r="AL69" i="139"/>
  <c r="AI69" i="139"/>
  <c r="AI8" i="139" s="1"/>
  <c r="AF69" i="139"/>
  <c r="AF8" i="139" s="1"/>
  <c r="AC69" i="139"/>
  <c r="Z69" i="139"/>
  <c r="W69" i="139"/>
  <c r="W8" i="139" s="1"/>
  <c r="T69" i="139"/>
  <c r="Q69" i="139"/>
  <c r="N69" i="139"/>
  <c r="K69" i="139"/>
  <c r="H69" i="139"/>
  <c r="E69" i="139"/>
  <c r="AL68" i="139"/>
  <c r="AI68" i="139"/>
  <c r="AF68" i="139"/>
  <c r="AC68" i="139"/>
  <c r="Z68" i="139"/>
  <c r="W68" i="139"/>
  <c r="T68" i="139"/>
  <c r="Q68" i="139"/>
  <c r="N68" i="139"/>
  <c r="K68" i="139"/>
  <c r="H68" i="139"/>
  <c r="E68" i="139"/>
  <c r="A3" i="139"/>
  <c r="CL47" i="139"/>
  <c r="CK47" i="139"/>
  <c r="CJ47" i="139"/>
  <c r="CI47" i="139"/>
  <c r="CH47" i="139"/>
  <c r="CG47" i="139"/>
  <c r="CF47" i="139"/>
  <c r="CE47" i="139"/>
  <c r="CD47" i="139"/>
  <c r="CC47" i="139"/>
  <c r="CB47" i="139"/>
  <c r="CA47" i="139"/>
  <c r="BY47" i="139"/>
  <c r="BX47" i="139"/>
  <c r="BW47" i="139"/>
  <c r="BV47" i="139"/>
  <c r="BU47" i="139"/>
  <c r="BT47" i="139"/>
  <c r="BS47" i="139"/>
  <c r="BR47" i="139"/>
  <c r="BQ47" i="139"/>
  <c r="BP47" i="139"/>
  <c r="BO47" i="139"/>
  <c r="BN47" i="139"/>
  <c r="BL47" i="139"/>
  <c r="BK47" i="139"/>
  <c r="BJ47" i="139"/>
  <c r="BI47" i="139"/>
  <c r="BH47" i="139"/>
  <c r="BG47" i="139"/>
  <c r="BF47" i="139"/>
  <c r="BE47" i="139"/>
  <c r="BD47" i="139"/>
  <c r="BC47" i="139"/>
  <c r="BB47" i="139"/>
  <c r="BA47" i="139"/>
  <c r="AY47" i="139"/>
  <c r="AX47" i="139"/>
  <c r="AW47" i="139"/>
  <c r="AV47" i="139"/>
  <c r="AU47" i="139"/>
  <c r="AT47" i="139"/>
  <c r="AS47" i="139"/>
  <c r="AR47" i="139"/>
  <c r="AQ47" i="139"/>
  <c r="AP47" i="139"/>
  <c r="AO47" i="139"/>
  <c r="AN47" i="139"/>
  <c r="A51" i="139"/>
  <c r="A50" i="139"/>
  <c r="A49" i="139"/>
  <c r="A48" i="139"/>
  <c r="CL14" i="139"/>
  <c r="CK14" i="139"/>
  <c r="CJ14" i="139"/>
  <c r="CI14" i="139"/>
  <c r="CH14" i="139"/>
  <c r="CG14" i="139"/>
  <c r="CF14" i="139"/>
  <c r="CE14" i="139"/>
  <c r="CD14" i="139"/>
  <c r="CC14" i="139"/>
  <c r="CB14" i="139"/>
  <c r="CA14" i="139"/>
  <c r="BY14" i="139"/>
  <c r="BX14" i="139"/>
  <c r="BW14" i="139"/>
  <c r="BV14" i="139"/>
  <c r="BU14" i="139"/>
  <c r="BT14" i="139"/>
  <c r="BS14" i="139"/>
  <c r="BR14" i="139"/>
  <c r="BQ14" i="139"/>
  <c r="BP14" i="139"/>
  <c r="BO14" i="139"/>
  <c r="BN14" i="139"/>
  <c r="D2" i="234"/>
  <c r="B2" i="234" s="1"/>
  <c r="A2" i="234" s="1"/>
  <c r="C2" i="234"/>
  <c r="D3" i="234"/>
  <c r="B3" i="234" s="1"/>
  <c r="C3" i="234"/>
  <c r="D4" i="234"/>
  <c r="B4" i="234" s="1"/>
  <c r="C4" i="234"/>
  <c r="D5" i="234"/>
  <c r="B5" i="234" s="1"/>
  <c r="C5" i="234" s="1"/>
  <c r="D6" i="234"/>
  <c r="B6" i="234" s="1"/>
  <c r="A6" i="234" s="1"/>
  <c r="C6" i="234"/>
  <c r="D7" i="234"/>
  <c r="B7" i="234" s="1"/>
  <c r="A7" i="234" s="1"/>
  <c r="C7" i="234"/>
  <c r="D8" i="234"/>
  <c r="B8" i="234" s="1"/>
  <c r="A8" i="234" s="1"/>
  <c r="C8" i="234"/>
  <c r="D9" i="234"/>
  <c r="B9" i="234" s="1"/>
  <c r="A9" i="234" s="1"/>
  <c r="C9" i="234"/>
  <c r="D10" i="234"/>
  <c r="B10" i="234" s="1"/>
  <c r="A10" i="234" s="1"/>
  <c r="C10" i="234"/>
  <c r="D11" i="234"/>
  <c r="B11" i="234" s="1"/>
  <c r="A11" i="234" s="1"/>
  <c r="C11" i="234"/>
  <c r="D12" i="234"/>
  <c r="B12" i="234" s="1"/>
  <c r="A12" i="234" s="1"/>
  <c r="C12" i="234"/>
  <c r="D13" i="234"/>
  <c r="B13" i="234" s="1"/>
  <c r="C13" i="234" s="1"/>
  <c r="D14" i="234"/>
  <c r="B14" i="234" s="1"/>
  <c r="A14" i="234" s="1"/>
  <c r="C14" i="234"/>
  <c r="D15" i="234"/>
  <c r="B15" i="234" s="1"/>
  <c r="C15" i="234" s="1"/>
  <c r="A15" i="234" s="1"/>
  <c r="D16" i="234"/>
  <c r="B16" i="234" s="1"/>
  <c r="A16" i="234" s="1"/>
  <c r="C16" i="234"/>
  <c r="D17" i="234"/>
  <c r="B17" i="234" s="1"/>
  <c r="C17" i="234" s="1"/>
  <c r="A17" i="234" s="1"/>
  <c r="D18" i="234"/>
  <c r="B18" i="234" s="1"/>
  <c r="A18" i="234" s="1"/>
  <c r="C18" i="234"/>
  <c r="D19" i="234"/>
  <c r="B19" i="234" s="1"/>
  <c r="A19" i="234" s="1"/>
  <c r="C19" i="234"/>
  <c r="D20" i="234"/>
  <c r="B20" i="234" s="1"/>
  <c r="C20" i="234"/>
  <c r="D23" i="234"/>
  <c r="B23" i="234" s="1"/>
  <c r="A23" i="234" s="1"/>
  <c r="C23" i="234"/>
  <c r="D24" i="234"/>
  <c r="B24" i="234" s="1"/>
  <c r="C24" i="234"/>
  <c r="D25" i="234"/>
  <c r="B25" i="234" s="1"/>
  <c r="C25" i="234"/>
  <c r="D26" i="234"/>
  <c r="B26" i="234" s="1"/>
  <c r="C26" i="234" s="1"/>
  <c r="A26" i="234" s="1"/>
  <c r="D27" i="234"/>
  <c r="B27" i="234" s="1"/>
  <c r="A27" i="234" s="1"/>
  <c r="C27" i="234"/>
  <c r="D28" i="234"/>
  <c r="B28" i="234" s="1"/>
  <c r="A28" i="234" s="1"/>
  <c r="C28" i="234"/>
  <c r="D29" i="234"/>
  <c r="B29" i="234" s="1"/>
  <c r="A29" i="234" s="1"/>
  <c r="C29" i="234"/>
  <c r="D30" i="234"/>
  <c r="B30" i="234" s="1"/>
  <c r="A30" i="234" s="1"/>
  <c r="C30" i="234"/>
  <c r="D31" i="234"/>
  <c r="B31" i="234" s="1"/>
  <c r="A31" i="234" s="1"/>
  <c r="C31" i="234"/>
  <c r="D32" i="234"/>
  <c r="B32" i="234" s="1"/>
  <c r="A32" i="234" s="1"/>
  <c r="C32" i="234"/>
  <c r="D33" i="234"/>
  <c r="B33" i="234" s="1"/>
  <c r="A33" i="234" s="1"/>
  <c r="C33" i="234"/>
  <c r="D34" i="234"/>
  <c r="B34" i="234" s="1"/>
  <c r="C34" i="234" s="1"/>
  <c r="A34" i="234" s="1"/>
  <c r="D35" i="234"/>
  <c r="B35" i="234" s="1"/>
  <c r="A35" i="234" s="1"/>
  <c r="C35" i="234"/>
  <c r="D36" i="234"/>
  <c r="B36" i="234" s="1"/>
  <c r="C36" i="234" s="1"/>
  <c r="A36" i="234" s="1"/>
  <c r="D37" i="234"/>
  <c r="B37" i="234" s="1"/>
  <c r="A37" i="234" s="1"/>
  <c r="C37" i="234"/>
  <c r="D38" i="234"/>
  <c r="B38" i="234" s="1"/>
  <c r="C38" i="234" s="1"/>
  <c r="A38" i="234" s="1"/>
  <c r="D39" i="234"/>
  <c r="B39" i="234" s="1"/>
  <c r="A39" i="234" s="1"/>
  <c r="C39" i="234"/>
  <c r="D40" i="234"/>
  <c r="B40" i="234" s="1"/>
  <c r="A40" i="234" s="1"/>
  <c r="C40" i="234"/>
  <c r="D41" i="234"/>
  <c r="B41" i="234" s="1"/>
  <c r="C41" i="234"/>
  <c r="D44" i="234"/>
  <c r="B44" i="234" s="1"/>
  <c r="A44" i="234" s="1"/>
  <c r="C44" i="234"/>
  <c r="D45" i="234"/>
  <c r="A45" i="234" s="1"/>
  <c r="C45" i="234"/>
  <c r="D46" i="234"/>
  <c r="B46" i="234" s="1"/>
  <c r="C46" i="234"/>
  <c r="D47" i="234"/>
  <c r="B47" i="234" s="1"/>
  <c r="C47" i="234" s="1"/>
  <c r="A47" i="234" s="1"/>
  <c r="D48" i="234"/>
  <c r="B48" i="234" s="1"/>
  <c r="A48" i="234" s="1"/>
  <c r="C48" i="234"/>
  <c r="D49" i="234"/>
  <c r="B49" i="234" s="1"/>
  <c r="A49" i="234" s="1"/>
  <c r="C49" i="234"/>
  <c r="D50" i="234"/>
  <c r="B50" i="234" s="1"/>
  <c r="A50" i="234" s="1"/>
  <c r="C50" i="234"/>
  <c r="D51" i="234"/>
  <c r="B51" i="234" s="1"/>
  <c r="A51" i="234" s="1"/>
  <c r="C51" i="234"/>
  <c r="D52" i="234"/>
  <c r="B52" i="234" s="1"/>
  <c r="A52" i="234" s="1"/>
  <c r="C52" i="234"/>
  <c r="D53" i="234"/>
  <c r="B53" i="234" s="1"/>
  <c r="A53" i="234" s="1"/>
  <c r="C53" i="234"/>
  <c r="D54" i="234"/>
  <c r="B54" i="234" s="1"/>
  <c r="A54" i="234" s="1"/>
  <c r="C54" i="234"/>
  <c r="D55" i="234"/>
  <c r="B55" i="234" s="1"/>
  <c r="C55" i="234" s="1"/>
  <c r="D56" i="234"/>
  <c r="B56" i="234" s="1"/>
  <c r="A56" i="234" s="1"/>
  <c r="C56" i="234"/>
  <c r="D57" i="234"/>
  <c r="B57" i="234" s="1"/>
  <c r="C57" i="234" s="1"/>
  <c r="D58" i="234"/>
  <c r="B58" i="234" s="1"/>
  <c r="A58" i="234" s="1"/>
  <c r="C58" i="234"/>
  <c r="D59" i="234"/>
  <c r="B59" i="234" s="1"/>
  <c r="C59" i="234" s="1"/>
  <c r="A59" i="234" s="1"/>
  <c r="D60" i="234"/>
  <c r="B60" i="234" s="1"/>
  <c r="A60" i="234" s="1"/>
  <c r="C60" i="234"/>
  <c r="D61" i="234"/>
  <c r="B61" i="234" s="1"/>
  <c r="A61" i="234" s="1"/>
  <c r="C61" i="234"/>
  <c r="Q9" i="139" l="1"/>
  <c r="Q10" i="139"/>
  <c r="AC9" i="139"/>
  <c r="AI9" i="139"/>
  <c r="AL9" i="139"/>
  <c r="W10" i="139"/>
  <c r="K9" i="139"/>
  <c r="T9" i="139"/>
  <c r="Z9" i="139"/>
  <c r="AC10" i="139"/>
  <c r="K10" i="139"/>
  <c r="AC8" i="139"/>
  <c r="AC7" i="139" s="1"/>
  <c r="N10" i="139"/>
  <c r="Z10" i="139"/>
  <c r="Q8" i="139"/>
  <c r="Q7" i="139" s="1"/>
  <c r="E9" i="139"/>
  <c r="H9" i="139"/>
  <c r="N9" i="139"/>
  <c r="Z8" i="139"/>
  <c r="Z7" i="139" s="1"/>
  <c r="H10" i="139"/>
  <c r="H8" i="139"/>
  <c r="AF9" i="139"/>
  <c r="AF7" i="139" s="1"/>
  <c r="AF10" i="139"/>
  <c r="K8" i="139"/>
  <c r="N8" i="139"/>
  <c r="AL8" i="139"/>
  <c r="AL7" i="139" s="1"/>
  <c r="T8" i="139"/>
  <c r="T10" i="139"/>
  <c r="E10" i="139"/>
  <c r="E8" i="139"/>
  <c r="W7" i="139"/>
  <c r="AI7" i="139"/>
  <c r="AL10" i="139"/>
  <c r="AI10" i="139"/>
  <c r="T50" i="139"/>
  <c r="Q50" i="139"/>
  <c r="Z48" i="139"/>
  <c r="N50" i="139"/>
  <c r="AL51" i="139"/>
  <c r="AL49" i="139"/>
  <c r="K49" i="139"/>
  <c r="AI50" i="139"/>
  <c r="T49" i="139"/>
  <c r="H51" i="139"/>
  <c r="AF50" i="139"/>
  <c r="Q49" i="139"/>
  <c r="W49" i="139"/>
  <c r="K51" i="139"/>
  <c r="Z49" i="139"/>
  <c r="N51" i="139"/>
  <c r="AL48" i="139"/>
  <c r="AC49" i="139"/>
  <c r="H48" i="139"/>
  <c r="AF49" i="139"/>
  <c r="T51" i="139"/>
  <c r="AF48" i="139"/>
  <c r="AC50" i="139"/>
  <c r="N49" i="139"/>
  <c r="E51" i="139"/>
  <c r="Q51" i="139"/>
  <c r="K48" i="139"/>
  <c r="AI49" i="139"/>
  <c r="W51" i="139"/>
  <c r="N48" i="139"/>
  <c r="T48" i="139"/>
  <c r="H50" i="139"/>
  <c r="AF51" i="139"/>
  <c r="AI48" i="139"/>
  <c r="Z50" i="139"/>
  <c r="E49" i="139"/>
  <c r="H49" i="139"/>
  <c r="AL50" i="139"/>
  <c r="E48" i="139"/>
  <c r="Q48" i="139"/>
  <c r="AC51" i="139"/>
  <c r="W48" i="139"/>
  <c r="K50" i="139"/>
  <c r="AI51" i="139"/>
  <c r="AC48" i="139"/>
  <c r="W50" i="139"/>
  <c r="Z51" i="139"/>
  <c r="E50" i="139"/>
  <c r="A4" i="234"/>
  <c r="A3" i="234"/>
  <c r="A5" i="234"/>
  <c r="A13" i="234"/>
  <c r="A25" i="234"/>
  <c r="A24" i="234"/>
  <c r="A20" i="234"/>
  <c r="A41" i="234"/>
  <c r="B45" i="234"/>
  <c r="A46" i="234"/>
  <c r="A55" i="234"/>
  <c r="A57" i="234"/>
  <c r="D62" i="234"/>
  <c r="B62" i="234" s="1"/>
  <c r="C62" i="234"/>
  <c r="K7" i="139" l="1"/>
  <c r="T7" i="139"/>
  <c r="E7" i="139"/>
  <c r="AF24" i="139"/>
  <c r="CJ24" i="139" s="1" a="1"/>
  <c r="CJ24" i="139" s="1"/>
  <c r="N7" i="139"/>
  <c r="H7" i="139"/>
  <c r="W32" i="139"/>
  <c r="CG32" i="139" s="1" a="1"/>
  <c r="CG32" i="139" s="1"/>
  <c r="H26" i="139"/>
  <c r="CB26" i="139" s="1" a="1"/>
  <c r="CB26" i="139" s="1"/>
  <c r="AI18" i="139"/>
  <c r="CK18" i="139" s="1" a="1"/>
  <c r="CK18" i="139" s="1"/>
  <c r="Q20" i="139"/>
  <c r="CE20" i="139" s="1" a="1"/>
  <c r="CE20" i="139" s="1"/>
  <c r="Q19" i="139"/>
  <c r="CE19" i="139" s="1" a="1"/>
  <c r="CE19" i="139" s="1"/>
  <c r="N44" i="139"/>
  <c r="CD44" i="139" s="1" a="1"/>
  <c r="CD44" i="139" s="1"/>
  <c r="AC38" i="139"/>
  <c r="CI38" i="139" s="1" a="1"/>
  <c r="CI38" i="139" s="1"/>
  <c r="E24" i="139"/>
  <c r="CA24" i="139" s="1" a="1"/>
  <c r="CA24" i="139" s="1"/>
  <c r="AC33" i="139"/>
  <c r="CI33" i="139" s="1" a="1"/>
  <c r="CI33" i="139" s="1"/>
  <c r="Q18" i="139"/>
  <c r="CE18" i="139" s="1" a="1"/>
  <c r="CE18" i="139" s="1"/>
  <c r="E18" i="139"/>
  <c r="CA18" i="139" s="1" a="1"/>
  <c r="CA18" i="139" s="1"/>
  <c r="E17" i="139"/>
  <c r="CA17" i="139" s="1" a="1"/>
  <c r="CA17" i="139" s="1"/>
  <c r="K35" i="139"/>
  <c r="CC35" i="139" s="1" a="1"/>
  <c r="CC35" i="139" s="1"/>
  <c r="AI38" i="139"/>
  <c r="CK38" i="139" s="1" a="1"/>
  <c r="CK38" i="139" s="1"/>
  <c r="AL46" i="139"/>
  <c r="Z26" i="139"/>
  <c r="CH26" i="139" s="1" a="1"/>
  <c r="CH26" i="139" s="1"/>
  <c r="H38" i="139"/>
  <c r="CB38" i="139" s="1" a="1"/>
  <c r="CB38" i="139" s="1"/>
  <c r="A62" i="234"/>
  <c r="AF21" i="139" s="1"/>
  <c r="AF45" i="139" l="1"/>
  <c r="AF37" i="139"/>
  <c r="AF35" i="139"/>
  <c r="CJ35" i="139" s="1" a="1"/>
  <c r="CJ35" i="139" s="1"/>
  <c r="AF32" i="139"/>
  <c r="CJ32" i="139" s="1" a="1"/>
  <c r="CJ32" i="139" s="1"/>
  <c r="AF22" i="139"/>
  <c r="CJ22" i="139" s="1" a="1"/>
  <c r="CJ22" i="139" s="1"/>
  <c r="AF44" i="139"/>
  <c r="CJ44" i="139" s="1" a="1"/>
  <c r="CJ44" i="139" s="1"/>
  <c r="AF46" i="139"/>
  <c r="CJ46" i="139" s="1" a="1"/>
  <c r="CJ46" i="139" s="1"/>
  <c r="AF23" i="139"/>
  <c r="CJ23" i="139" s="1" a="1"/>
  <c r="CJ23" i="139" s="1"/>
  <c r="AF29" i="139"/>
  <c r="CJ29" i="139" s="1" a="1"/>
  <c r="CJ29" i="139" s="1"/>
  <c r="AF28" i="139"/>
  <c r="CJ28" i="139" s="1" a="1"/>
  <c r="CJ28" i="139" s="1"/>
  <c r="AF39" i="139"/>
  <c r="CJ39" i="139" s="1" a="1"/>
  <c r="CJ39" i="139" s="1"/>
  <c r="AF34" i="139"/>
  <c r="CJ34" i="139" s="1" a="1"/>
  <c r="CJ34" i="139" s="1"/>
  <c r="AF20" i="139"/>
  <c r="CJ20" i="139" s="1" a="1"/>
  <c r="CJ20" i="139" s="1"/>
  <c r="AF31" i="139"/>
  <c r="CJ31" i="139" s="1" a="1"/>
  <c r="CJ31" i="139" s="1"/>
  <c r="AF26" i="139"/>
  <c r="CJ26" i="139" s="1" a="1"/>
  <c r="CJ26" i="139" s="1"/>
  <c r="AF36" i="139"/>
  <c r="CJ36" i="139" s="1" a="1"/>
  <c r="CJ36" i="139" s="1"/>
  <c r="AF40" i="139"/>
  <c r="CJ40" i="139" s="1" a="1"/>
  <c r="CJ40" i="139" s="1"/>
  <c r="AF42" i="139"/>
  <c r="CJ42" i="139" s="1" a="1"/>
  <c r="CJ42" i="139" s="1"/>
  <c r="AF17" i="139"/>
  <c r="CJ17" i="139" s="1" a="1"/>
  <c r="CJ17" i="139" s="1"/>
  <c r="AF41" i="139"/>
  <c r="CJ41" i="139" s="1" a="1"/>
  <c r="CJ41" i="139" s="1"/>
  <c r="AF18" i="139"/>
  <c r="CJ18" i="139" s="1" a="1"/>
  <c r="CJ18" i="139" s="1"/>
  <c r="AF43" i="139"/>
  <c r="CJ43" i="139" s="1" a="1"/>
  <c r="CJ43" i="139" s="1"/>
  <c r="AF27" i="139"/>
  <c r="CJ27" i="139" s="1" a="1"/>
  <c r="CJ27" i="139" s="1"/>
  <c r="AF38" i="139"/>
  <c r="CJ38" i="139" s="1" a="1"/>
  <c r="CJ38" i="139" s="1"/>
  <c r="AF33" i="139"/>
  <c r="CJ33" i="139" s="1" a="1"/>
  <c r="CJ33" i="139" s="1"/>
  <c r="AF19" i="139"/>
  <c r="CJ19" i="139" s="1" a="1"/>
  <c r="CJ19" i="139" s="1"/>
  <c r="AF30" i="139"/>
  <c r="CJ30" i="139" s="1" a="1"/>
  <c r="CJ30" i="139" s="1"/>
  <c r="AF16" i="139"/>
  <c r="AF25" i="139"/>
  <c r="CJ25" i="139" s="1" a="1"/>
  <c r="CJ25" i="139" s="1"/>
  <c r="Z23" i="139"/>
  <c r="T35" i="139"/>
  <c r="CF35" i="139" s="1" a="1"/>
  <c r="CF35" i="139" s="1"/>
  <c r="N17" i="139"/>
  <c r="CD17" i="139" s="1" a="1"/>
  <c r="CD17" i="139" s="1"/>
  <c r="AI27" i="139"/>
  <c r="CK27" i="139" s="1" a="1"/>
  <c r="CK27" i="139" s="1"/>
  <c r="T36" i="139"/>
  <c r="CF36" i="139" s="1" a="1"/>
  <c r="CF36" i="139" s="1"/>
  <c r="T27" i="139"/>
  <c r="CF27" i="139" s="1" a="1"/>
  <c r="CF27" i="139" s="1"/>
  <c r="T31" i="139"/>
  <c r="CF31" i="139" s="1" a="1"/>
  <c r="CF31" i="139" s="1"/>
  <c r="N43" i="139"/>
  <c r="CD43" i="139" s="1" a="1"/>
  <c r="CD43" i="139" s="1"/>
  <c r="AI41" i="139"/>
  <c r="CK41" i="139" s="1" a="1"/>
  <c r="CK41" i="139" s="1"/>
  <c r="K22" i="139"/>
  <c r="CC22" i="139" s="1" a="1"/>
  <c r="CC22" i="139" s="1"/>
  <c r="E31" i="139"/>
  <c r="CA31" i="139" s="1" a="1"/>
  <c r="CA31" i="139" s="1"/>
  <c r="AC32" i="139"/>
  <c r="Z25" i="139"/>
  <c r="K28" i="139"/>
  <c r="CC28" i="139" s="1" a="1"/>
  <c r="CC28" i="139" s="1"/>
  <c r="AI29" i="139"/>
  <c r="CK29" i="139" s="1" a="1"/>
  <c r="CK29" i="139" s="1"/>
  <c r="Q22" i="139"/>
  <c r="CE22" i="139" s="1" a="1"/>
  <c r="CE22" i="139" s="1"/>
  <c r="T34" i="139"/>
  <c r="CF34" i="139" s="1" a="1"/>
  <c r="CF34" i="139" s="1"/>
  <c r="H18" i="139"/>
  <c r="CB18" i="139" s="1" a="1"/>
  <c r="CB18" i="139" s="1"/>
  <c r="E20" i="139"/>
  <c r="CA20" i="139" s="1" a="1"/>
  <c r="CA20" i="139" s="1"/>
  <c r="AC25" i="139"/>
  <c r="CI25" i="139" s="1" a="1"/>
  <c r="CI25" i="139" s="1"/>
  <c r="T46" i="139"/>
  <c r="CF46" i="139" s="1" a="1"/>
  <c r="CF46" i="139" s="1"/>
  <c r="W31" i="139"/>
  <c r="CG31" i="139" s="1" a="1"/>
  <c r="CG31" i="139" s="1"/>
  <c r="E32" i="139"/>
  <c r="CA32" i="139" s="1" a="1"/>
  <c r="CA32" i="139" s="1"/>
  <c r="Q32" i="139"/>
  <c r="CE32" i="139" s="1" a="1"/>
  <c r="CE32" i="139" s="1"/>
  <c r="Q37" i="139"/>
  <c r="CE37" i="139" s="1" a="1"/>
  <c r="CE37" i="139" s="1"/>
  <c r="T25" i="139"/>
  <c r="CF25" i="139" s="1" a="1"/>
  <c r="CF25" i="139" s="1"/>
  <c r="Z21" i="139"/>
  <c r="CH21" i="139" s="1" a="1"/>
  <c r="CH21" i="139" s="1"/>
  <c r="K27" i="139"/>
  <c r="CC27" i="139" s="1" a="1"/>
  <c r="CC27" i="139" s="1"/>
  <c r="K30" i="139"/>
  <c r="CC30" i="139" s="1" a="1"/>
  <c r="CC30" i="139" s="1"/>
  <c r="T29" i="139"/>
  <c r="CF29" i="139" s="1" a="1"/>
  <c r="CF29" i="139" s="1"/>
  <c r="AL31" i="139"/>
  <c r="CL31" i="139" s="1" a="1"/>
  <c r="CL31" i="139" s="1"/>
  <c r="AL41" i="139"/>
  <c r="Z45" i="139"/>
  <c r="CH45" i="139" s="1" a="1"/>
  <c r="CH45" i="139" s="1"/>
  <c r="K40" i="139"/>
  <c r="CC40" i="139" s="1" a="1"/>
  <c r="CC40" i="139" s="1"/>
  <c r="K29" i="139"/>
  <c r="CC29" i="139" s="1" a="1"/>
  <c r="CC29" i="139" s="1"/>
  <c r="W29" i="139"/>
  <c r="CG29" i="139" s="1" a="1"/>
  <c r="CG29" i="139" s="1"/>
  <c r="Q42" i="139"/>
  <c r="CE42" i="139" s="1" a="1"/>
  <c r="CE42" i="139" s="1"/>
  <c r="Z19" i="139"/>
  <c r="CH19" i="139" s="1" a="1"/>
  <c r="CH19" i="139" s="1"/>
  <c r="E28" i="139"/>
  <c r="CA28" i="139" s="1" a="1"/>
  <c r="CA28" i="139" s="1"/>
  <c r="K17" i="139"/>
  <c r="CC17" i="139" s="1" a="1"/>
  <c r="CC17" i="139" s="1"/>
  <c r="W19" i="139"/>
  <c r="CG19" i="139" s="1" a="1"/>
  <c r="CG19" i="139" s="1"/>
  <c r="AL43" i="139"/>
  <c r="CL43" i="139" s="1" a="1"/>
  <c r="CL43" i="139" s="1"/>
  <c r="Z43" i="139"/>
  <c r="CH43" i="139" s="1" a="1"/>
  <c r="CH43" i="139" s="1"/>
  <c r="N45" i="139"/>
  <c r="CD45" i="139" s="1" a="1"/>
  <c r="CD45" i="139" s="1"/>
  <c r="T16" i="139"/>
  <c r="Q35" i="139"/>
  <c r="CE35" i="139" s="1" a="1"/>
  <c r="CE35" i="139" s="1"/>
  <c r="AL19" i="139"/>
  <c r="CL19" i="139" s="1" a="1"/>
  <c r="CL19" i="139" s="1"/>
  <c r="N46" i="139"/>
  <c r="CD46" i="139" s="1" a="1"/>
  <c r="CD46" i="139" s="1"/>
  <c r="K24" i="139"/>
  <c r="CC24" i="139" s="1" a="1"/>
  <c r="CC24" i="139" s="1"/>
  <c r="N19" i="139"/>
  <c r="CD19" i="139" s="1" a="1"/>
  <c r="CD19" i="139" s="1"/>
  <c r="W16" i="139"/>
  <c r="Q39" i="139"/>
  <c r="CE39" i="139" s="1" a="1"/>
  <c r="CE39" i="139" s="1"/>
  <c r="T21" i="139"/>
  <c r="CF21" i="139" s="1" a="1"/>
  <c r="CF21" i="139" s="1"/>
  <c r="AL32" i="139"/>
  <c r="CL32" i="139" s="1" a="1"/>
  <c r="CL32" i="139" s="1"/>
  <c r="K31" i="139"/>
  <c r="CC31" i="139" s="1" a="1"/>
  <c r="CC31" i="139" s="1"/>
  <c r="AI26" i="139"/>
  <c r="CK26" i="139" s="1" a="1"/>
  <c r="CK26" i="139" s="1"/>
  <c r="N33" i="139"/>
  <c r="CD33" i="139" s="1" a="1"/>
  <c r="CD33" i="139" s="1"/>
  <c r="Z24" i="139"/>
  <c r="CH24" i="139" s="1" a="1"/>
  <c r="CH24" i="139" s="1"/>
  <c r="Z36" i="139"/>
  <c r="CH36" i="139" s="1" a="1"/>
  <c r="CH36" i="139" s="1"/>
  <c r="AC41" i="139"/>
  <c r="CI41" i="139" s="1" a="1"/>
  <c r="CI41" i="139" s="1"/>
  <c r="Q16" i="139"/>
  <c r="Z41" i="139"/>
  <c r="CH41" i="139" s="1" a="1"/>
  <c r="CH41" i="139" s="1"/>
  <c r="H20" i="139"/>
  <c r="CB20" i="139" s="1" a="1"/>
  <c r="CB20" i="139" s="1"/>
  <c r="N20" i="139"/>
  <c r="CD20" i="139" s="1" a="1"/>
  <c r="CD20" i="139" s="1"/>
  <c r="Z35" i="139"/>
  <c r="CH35" i="139" s="1" a="1"/>
  <c r="CH35" i="139" s="1"/>
  <c r="AC31" i="139"/>
  <c r="CI31" i="139" s="1" a="1"/>
  <c r="CI31" i="139" s="1"/>
  <c r="AC46" i="139"/>
  <c r="CI46" i="139" s="1" a="1"/>
  <c r="CI46" i="139" s="1"/>
  <c r="N42" i="139"/>
  <c r="CD42" i="139" s="1" a="1"/>
  <c r="CD42" i="139" s="1"/>
  <c r="Q43" i="139"/>
  <c r="CE43" i="139" s="1" a="1"/>
  <c r="CE43" i="139" s="1"/>
  <c r="CJ21" i="139" a="1"/>
  <c r="CJ21" i="139" s="1"/>
  <c r="H25" i="139"/>
  <c r="CB25" i="139" s="1" a="1"/>
  <c r="CB25" i="139" s="1"/>
  <c r="E27" i="139"/>
  <c r="CA27" i="139" s="1" a="1"/>
  <c r="CA27" i="139" s="1"/>
  <c r="Z31" i="139"/>
  <c r="CH31" i="139" s="1" a="1"/>
  <c r="CH31" i="139" s="1"/>
  <c r="H42" i="139"/>
  <c r="CB42" i="139" s="1" a="1"/>
  <c r="CB42" i="139" s="1"/>
  <c r="AL21" i="139"/>
  <c r="CL21" i="139" s="1" a="1"/>
  <c r="CL21" i="139" s="1"/>
  <c r="H33" i="139"/>
  <c r="CB33" i="139" s="1" a="1"/>
  <c r="CB33" i="139" s="1"/>
  <c r="AL34" i="139"/>
  <c r="CL34" i="139" s="1" a="1"/>
  <c r="CL34" i="139" s="1"/>
  <c r="AC23" i="139"/>
  <c r="CI23" i="139" s="1" a="1"/>
  <c r="CI23" i="139" s="1"/>
  <c r="AC20" i="139"/>
  <c r="CI20" i="139" s="1" a="1"/>
  <c r="CI20" i="139" s="1"/>
  <c r="Q40" i="139"/>
  <c r="CE40" i="139" s="1" a="1"/>
  <c r="CE40" i="139" s="1"/>
  <c r="W26" i="139"/>
  <c r="CG26" i="139" s="1" a="1"/>
  <c r="CG26" i="139" s="1"/>
  <c r="N25" i="139"/>
  <c r="CD25" i="139" s="1" a="1"/>
  <c r="CD25" i="139" s="1"/>
  <c r="AC44" i="139"/>
  <c r="CI44" i="139" s="1" a="1"/>
  <c r="CI44" i="139" s="1"/>
  <c r="E34" i="139"/>
  <c r="CA34" i="139" s="1" a="1"/>
  <c r="CA34" i="139" s="1"/>
  <c r="AI25" i="139"/>
  <c r="CK25" i="139" s="1" a="1"/>
  <c r="CK25" i="139" s="1"/>
  <c r="N30" i="139"/>
  <c r="CD30" i="139" s="1" a="1"/>
  <c r="CD30" i="139" s="1"/>
  <c r="E25" i="139"/>
  <c r="CA25" i="139" s="1" a="1"/>
  <c r="CA25" i="139" s="1"/>
  <c r="AC35" i="139"/>
  <c r="CI35" i="139" s="1" a="1"/>
  <c r="CI35" i="139" s="1"/>
  <c r="AC27" i="139"/>
  <c r="CI27" i="139" s="1" a="1"/>
  <c r="CI27" i="139" s="1"/>
  <c r="W36" i="139"/>
  <c r="CG36" i="139" s="1" a="1"/>
  <c r="CG36" i="139" s="1"/>
  <c r="Q29" i="139"/>
  <c r="CE29" i="139" s="1" a="1"/>
  <c r="CE29" i="139" s="1"/>
  <c r="Z16" i="139"/>
  <c r="AL26" i="139"/>
  <c r="CL26" i="139" s="1" a="1"/>
  <c r="CL26" i="139" s="1"/>
  <c r="T23" i="139"/>
  <c r="CF23" i="139" s="1" a="1"/>
  <c r="CF23" i="139" s="1"/>
  <c r="AC29" i="139"/>
  <c r="CI29" i="139" s="1" a="1"/>
  <c r="CI29" i="139" s="1"/>
  <c r="E39" i="139"/>
  <c r="CA39" i="139" s="1" a="1"/>
  <c r="CA39" i="139" s="1"/>
  <c r="W35" i="139"/>
  <c r="CG35" i="139" s="1" a="1"/>
  <c r="CG35" i="139" s="1"/>
  <c r="Q34" i="139"/>
  <c r="CE34" i="139" s="1" a="1"/>
  <c r="CE34" i="139" s="1"/>
  <c r="H31" i="139"/>
  <c r="CB31" i="139" s="1" a="1"/>
  <c r="CB31" i="139" s="1"/>
  <c r="K34" i="139"/>
  <c r="CC34" i="139" s="1" a="1"/>
  <c r="CC34" i="139" s="1"/>
  <c r="N18" i="139"/>
  <c r="CD18" i="139" s="1" a="1"/>
  <c r="CD18" i="139" s="1"/>
  <c r="Z28" i="139"/>
  <c r="CH28" i="139" s="1" a="1"/>
  <c r="CH28" i="139" s="1"/>
  <c r="T40" i="139"/>
  <c r="CF40" i="139" s="1" a="1"/>
  <c r="CF40" i="139" s="1"/>
  <c r="AI31" i="139"/>
  <c r="CK31" i="139" s="1" a="1"/>
  <c r="CK31" i="139" s="1"/>
  <c r="Q41" i="139"/>
  <c r="CE41" i="139" s="1" a="1"/>
  <c r="CE41" i="139" s="1"/>
  <c r="AC40" i="139"/>
  <c r="CI40" i="139" s="1" a="1"/>
  <c r="CI40" i="139" s="1"/>
  <c r="W38" i="139"/>
  <c r="CG38" i="139" s="1" a="1"/>
  <c r="CG38" i="139" s="1"/>
  <c r="AL28" i="139"/>
  <c r="CL28" i="139" s="1" a="1"/>
  <c r="CL28" i="139" s="1"/>
  <c r="E36" i="139"/>
  <c r="CA36" i="139" s="1" a="1"/>
  <c r="CA36" i="139" s="1"/>
  <c r="AC34" i="139"/>
  <c r="CI34" i="139" s="1" a="1"/>
  <c r="CI34" i="139" s="1"/>
  <c r="W34" i="139"/>
  <c r="CG34" i="139" s="1" a="1"/>
  <c r="CG34" i="139" s="1"/>
  <c r="N36" i="139"/>
  <c r="CD36" i="139" s="1" a="1"/>
  <c r="CD36" i="139" s="1"/>
  <c r="Q28" i="139"/>
  <c r="CE28" i="139" s="1" a="1"/>
  <c r="CE28" i="139" s="1"/>
  <c r="E44" i="139"/>
  <c r="CA44" i="139" s="1" a="1"/>
  <c r="CA44" i="139" s="1"/>
  <c r="AC18" i="139"/>
  <c r="CI18" i="139" s="1" a="1"/>
  <c r="CI18" i="139" s="1"/>
  <c r="Z27" i="139"/>
  <c r="CH27" i="139" s="1" a="1"/>
  <c r="CH27" i="139" s="1"/>
  <c r="E41" i="139"/>
  <c r="CA41" i="139" s="1" a="1"/>
  <c r="CA41" i="139" s="1"/>
  <c r="AC43" i="139"/>
  <c r="CI43" i="139" s="1" a="1"/>
  <c r="CI43" i="139" s="1"/>
  <c r="W33" i="139"/>
  <c r="CG33" i="139" s="1" a="1"/>
  <c r="CG33" i="139" s="1"/>
  <c r="K38" i="139"/>
  <c r="CC38" i="139" s="1" a="1"/>
  <c r="CC38" i="139" s="1"/>
  <c r="T45" i="139"/>
  <c r="CF45" i="139" s="1" a="1"/>
  <c r="CF45" i="139" s="1"/>
  <c r="E40" i="139"/>
  <c r="CA40" i="139" s="1" a="1"/>
  <c r="CA40" i="139" s="1"/>
  <c r="Q31" i="139"/>
  <c r="CE31" i="139" s="1" a="1"/>
  <c r="CE31" i="139" s="1"/>
  <c r="Z32" i="139"/>
  <c r="CH32" i="139" s="1" a="1"/>
  <c r="CH32" i="139" s="1"/>
  <c r="AC42" i="139"/>
  <c r="CI42" i="139" s="1" a="1"/>
  <c r="CI42" i="139" s="1"/>
  <c r="H17" i="139"/>
  <c r="CB17" i="139" s="1" a="1"/>
  <c r="CB17" i="139" s="1"/>
  <c r="K45" i="139"/>
  <c r="CC45" i="139" s="1" a="1"/>
  <c r="CC45" i="139" s="1"/>
  <c r="AI35" i="139"/>
  <c r="CK35" i="139" s="1" a="1"/>
  <c r="CK35" i="139" s="1"/>
  <c r="AI46" i="139"/>
  <c r="CK46" i="139" s="1" a="1"/>
  <c r="CK46" i="139" s="1"/>
  <c r="N23" i="139"/>
  <c r="CD23" i="139" s="1" a="1"/>
  <c r="CD23" i="139" s="1"/>
  <c r="Z33" i="139"/>
  <c r="CH33" i="139" s="1" a="1"/>
  <c r="CH33" i="139" s="1"/>
  <c r="Z18" i="139"/>
  <c r="CH18" i="139" s="1" a="1"/>
  <c r="CH18" i="139" s="1"/>
  <c r="Z46" i="139"/>
  <c r="CH46" i="139" s="1" a="1"/>
  <c r="CH46" i="139" s="1"/>
  <c r="AI19" i="139"/>
  <c r="CK19" i="139" s="1" a="1"/>
  <c r="CK19" i="139" s="1"/>
  <c r="AL24" i="139"/>
  <c r="CL24" i="139" s="1" a="1"/>
  <c r="CL24" i="139" s="1"/>
  <c r="N35" i="139"/>
  <c r="CD35" i="139" s="1" a="1"/>
  <c r="CD35" i="139" s="1"/>
  <c r="AC19" i="139"/>
  <c r="CI19" i="139" s="1" a="1"/>
  <c r="CI19" i="139" s="1"/>
  <c r="Q25" i="139"/>
  <c r="CE25" i="139" s="1" a="1"/>
  <c r="CE25" i="139" s="1"/>
  <c r="E45" i="139"/>
  <c r="CA45" i="139" s="1" a="1"/>
  <c r="CA45" i="139" s="1"/>
  <c r="H37" i="139"/>
  <c r="CB37" i="139" s="1" a="1"/>
  <c r="CB37" i="139" s="1"/>
  <c r="Z37" i="139"/>
  <c r="CH37" i="139" s="1" a="1"/>
  <c r="CH37" i="139" s="1"/>
  <c r="E46" i="139"/>
  <c r="CA46" i="139" s="1" a="1"/>
  <c r="CA46" i="139" s="1"/>
  <c r="H27" i="139"/>
  <c r="CB27" i="139" s="1" a="1"/>
  <c r="CB27" i="139" s="1"/>
  <c r="AL16" i="139"/>
  <c r="N41" i="139"/>
  <c r="CD41" i="139" s="1" a="1"/>
  <c r="CD41" i="139" s="1"/>
  <c r="K18" i="139"/>
  <c r="CC18" i="139" s="1" a="1"/>
  <c r="CC18" i="139" s="1"/>
  <c r="K19" i="139"/>
  <c r="CC19" i="139" s="1" a="1"/>
  <c r="CC19" i="139" s="1"/>
  <c r="W21" i="139"/>
  <c r="CG21" i="139" s="1" a="1"/>
  <c r="CG21" i="139" s="1"/>
  <c r="AL36" i="139"/>
  <c r="CL36" i="139" s="1" a="1"/>
  <c r="CL36" i="139" s="1"/>
  <c r="E38" i="139"/>
  <c r="CA38" i="139" s="1" a="1"/>
  <c r="CA38" i="139" s="1"/>
  <c r="AC28" i="139"/>
  <c r="CI28" i="139" s="1" a="1"/>
  <c r="CI28" i="139" s="1"/>
  <c r="AI28" i="139"/>
  <c r="CK28" i="139" s="1" a="1"/>
  <c r="CK28" i="139" s="1"/>
  <c r="N39" i="139"/>
  <c r="CD39" i="139" s="1" a="1"/>
  <c r="CD39" i="139" s="1"/>
  <c r="W43" i="139"/>
  <c r="CG43" i="139" s="1" a="1"/>
  <c r="CG43" i="139" s="1"/>
  <c r="H32" i="139"/>
  <c r="CB32" i="139" s="1" a="1"/>
  <c r="CB32" i="139" s="1"/>
  <c r="E22" i="139"/>
  <c r="CA22" i="139" s="1" a="1"/>
  <c r="CA22" i="139" s="1"/>
  <c r="K43" i="139"/>
  <c r="CC43" i="139" s="1" a="1"/>
  <c r="CC43" i="139" s="1"/>
  <c r="AL44" i="139"/>
  <c r="CL44" i="139" s="1" a="1"/>
  <c r="CL44" i="139" s="1"/>
  <c r="AI22" i="139"/>
  <c r="CK22" i="139" s="1" a="1"/>
  <c r="CK22" i="139" s="1"/>
  <c r="K23" i="139"/>
  <c r="CC23" i="139" s="1" a="1"/>
  <c r="CC23" i="139" s="1"/>
  <c r="N28" i="139"/>
  <c r="CD28" i="139" s="1" a="1"/>
  <c r="CD28" i="139" s="1"/>
  <c r="Z38" i="139"/>
  <c r="CH38" i="139" s="1" a="1"/>
  <c r="CH38" i="139" s="1"/>
  <c r="Q33" i="139"/>
  <c r="CE33" i="139" s="1" a="1"/>
  <c r="CE33" i="139" s="1"/>
  <c r="Q45" i="139"/>
  <c r="CE45" i="139" s="1" a="1"/>
  <c r="CE45" i="139" s="1"/>
  <c r="H22" i="139"/>
  <c r="CB22" i="139" s="1" a="1"/>
  <c r="CB22" i="139" s="1"/>
  <c r="H35" i="139"/>
  <c r="CB35" i="139" s="1" a="1"/>
  <c r="CB35" i="139" s="1"/>
  <c r="N22" i="139"/>
  <c r="CD22" i="139" s="1" a="1"/>
  <c r="CD22" i="139" s="1"/>
  <c r="Z42" i="139"/>
  <c r="CH42" i="139" s="1" a="1"/>
  <c r="CH42" i="139" s="1"/>
  <c r="E42" i="139"/>
  <c r="CA42" i="139" s="1" a="1"/>
  <c r="CA42" i="139" s="1"/>
  <c r="E37" i="139"/>
  <c r="CA37" i="139" s="1" a="1"/>
  <c r="CA37" i="139" s="1"/>
  <c r="AI40" i="139"/>
  <c r="CK40" i="139" s="1" a="1"/>
  <c r="CK40" i="139" s="1"/>
  <c r="N26" i="139"/>
  <c r="CD26" i="139" s="1" a="1"/>
  <c r="CD26" i="139" s="1"/>
  <c r="AI24" i="139"/>
  <c r="CK24" i="139" s="1" a="1"/>
  <c r="CK24" i="139" s="1"/>
  <c r="AL29" i="139"/>
  <c r="CL29" i="139" s="1" a="1"/>
  <c r="CL29" i="139" s="1"/>
  <c r="N40" i="139"/>
  <c r="CD40" i="139" s="1" a="1"/>
  <c r="CD40" i="139" s="1"/>
  <c r="T20" i="139"/>
  <c r="CF20" i="139" s="1" a="1"/>
  <c r="CF20" i="139" s="1"/>
  <c r="AI33" i="139"/>
  <c r="CK33" i="139" s="1" a="1"/>
  <c r="CK33" i="139" s="1"/>
  <c r="T43" i="139"/>
  <c r="CF43" i="139" s="1" a="1"/>
  <c r="CF43" i="139" s="1"/>
  <c r="W25" i="139"/>
  <c r="CG25" i="139" s="1" a="1"/>
  <c r="CG25" i="139" s="1"/>
  <c r="AI23" i="139"/>
  <c r="CK23" i="139" s="1" a="1"/>
  <c r="CK23" i="139" s="1"/>
  <c r="W30" i="139"/>
  <c r="CG30" i="139" s="1" a="1"/>
  <c r="CG30" i="139" s="1"/>
  <c r="K41" i="139"/>
  <c r="CC41" i="139" s="1" a="1"/>
  <c r="CC41" i="139" s="1"/>
  <c r="AL45" i="139"/>
  <c r="CL45" i="139" s="1" a="1"/>
  <c r="CL45" i="139" s="1"/>
  <c r="K37" i="139"/>
  <c r="CC37" i="139" s="1" a="1"/>
  <c r="CC37" i="139" s="1"/>
  <c r="T22" i="139"/>
  <c r="CF22" i="139" s="1" a="1"/>
  <c r="CF22" i="139" s="1"/>
  <c r="AI44" i="139"/>
  <c r="CK44" i="139" s="1" a="1"/>
  <c r="CK44" i="139" s="1"/>
  <c r="Q30" i="139"/>
  <c r="CE30" i="139" s="1" a="1"/>
  <c r="CE30" i="139" s="1"/>
  <c r="AL23" i="139"/>
  <c r="CL23" i="139" s="1" a="1"/>
  <c r="CL23" i="139" s="1"/>
  <c r="AL25" i="139"/>
  <c r="CL25" i="139" s="1" a="1"/>
  <c r="CL25" i="139" s="1"/>
  <c r="H34" i="139"/>
  <c r="CB34" i="139" s="1" a="1"/>
  <c r="CB34" i="139" s="1"/>
  <c r="AI42" i="139"/>
  <c r="CK42" i="139" s="1" a="1"/>
  <c r="CK42" i="139" s="1"/>
  <c r="T37" i="139"/>
  <c r="CF37" i="139" s="1" a="1"/>
  <c r="CF37" i="139" s="1"/>
  <c r="H29" i="139"/>
  <c r="CB29" i="139" s="1" a="1"/>
  <c r="CB29" i="139" s="1"/>
  <c r="T17" i="139"/>
  <c r="CF17" i="139" s="1" a="1"/>
  <c r="CF17" i="139" s="1"/>
  <c r="AL30" i="139"/>
  <c r="CL30" i="139" s="1" a="1"/>
  <c r="CL30" i="139" s="1"/>
  <c r="N24" i="139"/>
  <c r="CD24" i="139" s="1" a="1"/>
  <c r="CD24" i="139" s="1"/>
  <c r="Z44" i="139"/>
  <c r="CH44" i="139" s="1" a="1"/>
  <c r="CH44" i="139" s="1"/>
  <c r="T42" i="139"/>
  <c r="CF42" i="139" s="1" a="1"/>
  <c r="CF42" i="139" s="1"/>
  <c r="H39" i="139"/>
  <c r="CB39" i="139" s="1" a="1"/>
  <c r="CB39" i="139" s="1"/>
  <c r="AL35" i="139"/>
  <c r="CL35" i="139" s="1" a="1"/>
  <c r="CL35" i="139" s="1"/>
  <c r="N29" i="139"/>
  <c r="CD29" i="139" s="1" a="1"/>
  <c r="CD29" i="139" s="1"/>
  <c r="W46" i="139"/>
  <c r="CG46" i="139" s="1" a="1"/>
  <c r="CG46" i="139" s="1"/>
  <c r="N38" i="139"/>
  <c r="CD38" i="139" s="1" a="1"/>
  <c r="CD38" i="139" s="1"/>
  <c r="N37" i="139"/>
  <c r="CD37" i="139" s="1" a="1"/>
  <c r="CD37" i="139" s="1"/>
  <c r="Q27" i="139"/>
  <c r="CE27" i="139" s="1" a="1"/>
  <c r="CE27" i="139" s="1"/>
  <c r="Q26" i="139"/>
  <c r="CE26" i="139" s="1" a="1"/>
  <c r="CE26" i="139" s="1"/>
  <c r="H44" i="139"/>
  <c r="CB44" i="139" s="1" a="1"/>
  <c r="CB44" i="139" s="1"/>
  <c r="AL20" i="139"/>
  <c r="CL20" i="139" s="1" a="1"/>
  <c r="CL20" i="139" s="1"/>
  <c r="AC17" i="139"/>
  <c r="CI17" i="139" s="1" a="1"/>
  <c r="CI17" i="139" s="1"/>
  <c r="W44" i="139"/>
  <c r="CG44" i="139" s="1" a="1"/>
  <c r="CG44" i="139" s="1"/>
  <c r="K33" i="139"/>
  <c r="CC33" i="139" s="1" a="1"/>
  <c r="CC33" i="139" s="1"/>
  <c r="T28" i="139"/>
  <c r="CF28" i="139" s="1" a="1"/>
  <c r="CF28" i="139" s="1"/>
  <c r="T26" i="139"/>
  <c r="CF26" i="139" s="1" a="1"/>
  <c r="CF26" i="139" s="1"/>
  <c r="AI34" i="139"/>
  <c r="CK34" i="139" s="1" a="1"/>
  <c r="CK34" i="139" s="1"/>
  <c r="AL39" i="139"/>
  <c r="CL39" i="139" s="1" a="1"/>
  <c r="CL39" i="139" s="1"/>
  <c r="H40" i="139"/>
  <c r="CB40" i="139" s="1" a="1"/>
  <c r="CB40" i="139" s="1"/>
  <c r="AI43" i="139"/>
  <c r="CK43" i="139" s="1" a="1"/>
  <c r="CK43" i="139" s="1"/>
  <c r="AL38" i="139"/>
  <c r="CL38" i="139" s="1" a="1"/>
  <c r="CL38" i="139" s="1"/>
  <c r="E29" i="139"/>
  <c r="CA29" i="139" s="1" a="1"/>
  <c r="CA29" i="139" s="1"/>
  <c r="Q36" i="139"/>
  <c r="CE36" i="139" s="1" a="1"/>
  <c r="CE36" i="139" s="1"/>
  <c r="CJ45" i="139" a="1"/>
  <c r="CJ45" i="139" s="1"/>
  <c r="AC22" i="139"/>
  <c r="CI22" i="139" s="1" a="1"/>
  <c r="CI22" i="139" s="1"/>
  <c r="T19" i="139"/>
  <c r="CF19" i="139" s="1" a="1"/>
  <c r="CF19" i="139" s="1"/>
  <c r="E26" i="139"/>
  <c r="CA26" i="139" s="1" a="1"/>
  <c r="CA26" i="139" s="1"/>
  <c r="K44" i="139"/>
  <c r="CC44" i="139" s="1" a="1"/>
  <c r="CC44" i="139" s="1"/>
  <c r="AI45" i="139"/>
  <c r="CK45" i="139" s="1" a="1"/>
  <c r="CK45" i="139" s="1"/>
  <c r="W45" i="139"/>
  <c r="CG45" i="139" s="1" a="1"/>
  <c r="CG45" i="139" s="1"/>
  <c r="Z40" i="139"/>
  <c r="CH40" i="139" s="1" a="1"/>
  <c r="CH40" i="139" s="1"/>
  <c r="AC30" i="139"/>
  <c r="CI30" i="139" s="1" a="1"/>
  <c r="CI30" i="139" s="1"/>
  <c r="AC21" i="139"/>
  <c r="CI21" i="139" s="1" a="1"/>
  <c r="CI21" i="139" s="1"/>
  <c r="E23" i="139"/>
  <c r="CA23" i="139" s="1" a="1"/>
  <c r="CA23" i="139" s="1"/>
  <c r="Q24" i="139"/>
  <c r="CE24" i="139" s="1" a="1"/>
  <c r="CE24" i="139" s="1"/>
  <c r="H16" i="139"/>
  <c r="AL17" i="139"/>
  <c r="CL17" i="139" s="1" a="1"/>
  <c r="CL17" i="139" s="1"/>
  <c r="K46" i="139"/>
  <c r="CC46" i="139" s="1" a="1"/>
  <c r="CC46" i="139" s="1"/>
  <c r="AL40" i="139"/>
  <c r="CL40" i="139" s="1" a="1"/>
  <c r="CL40" i="139" s="1"/>
  <c r="AC37" i="139"/>
  <c r="CI37" i="139" s="1" a="1"/>
  <c r="CI37" i="139" s="1"/>
  <c r="T39" i="139"/>
  <c r="CF39" i="139" s="1" a="1"/>
  <c r="CF39" i="139" s="1"/>
  <c r="K32" i="139"/>
  <c r="CC32" i="139" s="1" a="1"/>
  <c r="CC32" i="139" s="1"/>
  <c r="H36" i="139"/>
  <c r="CB36" i="139" s="1" a="1"/>
  <c r="CB36" i="139" s="1"/>
  <c r="N34" i="139"/>
  <c r="CD34" i="139" s="1" a="1"/>
  <c r="CD34" i="139" s="1"/>
  <c r="K36" i="139"/>
  <c r="CC36" i="139" s="1" a="1"/>
  <c r="CC36" i="139" s="1"/>
  <c r="N16" i="139"/>
  <c r="T44" i="139"/>
  <c r="CF44" i="139" s="1" a="1"/>
  <c r="CF44" i="139" s="1"/>
  <c r="W40" i="139"/>
  <c r="CG40" i="139" s="1" a="1"/>
  <c r="CG40" i="139" s="1"/>
  <c r="CJ37" i="139" a="1"/>
  <c r="CJ37" i="139" s="1"/>
  <c r="E16" i="139"/>
  <c r="AL37" i="139"/>
  <c r="CL37" i="139" s="1" a="1"/>
  <c r="CL37" i="139" s="1"/>
  <c r="K16" i="139"/>
  <c r="H46" i="139"/>
  <c r="CB46" i="139" s="1" a="1"/>
  <c r="CB46" i="139" s="1"/>
  <c r="AL18" i="139"/>
  <c r="CL18" i="139" s="1" a="1"/>
  <c r="CL18" i="139" s="1"/>
  <c r="H41" i="139"/>
  <c r="CB41" i="139" s="1" a="1"/>
  <c r="CB41" i="139" s="1"/>
  <c r="E21" i="139"/>
  <c r="CA21" i="139" s="1" a="1"/>
  <c r="CA21" i="139" s="1"/>
  <c r="AI39" i="139"/>
  <c r="CK39" i="139" s="1" a="1"/>
  <c r="CK39" i="139" s="1"/>
  <c r="AI17" i="139"/>
  <c r="CK17" i="139" s="1" a="1"/>
  <c r="CK17" i="139" s="1"/>
  <c r="Q21" i="139"/>
  <c r="CE21" i="139" s="1" a="1"/>
  <c r="CE21" i="139" s="1"/>
  <c r="N27" i="139"/>
  <c r="CD27" i="139" s="1" a="1"/>
  <c r="CD27" i="139" s="1"/>
  <c r="H21" i="139"/>
  <c r="CB21" i="139" s="1" a="1"/>
  <c r="CB21" i="139" s="1"/>
  <c r="W37" i="139"/>
  <c r="CG37" i="139" s="1" a="1"/>
  <c r="CG37" i="139" s="1"/>
  <c r="K21" i="139"/>
  <c r="CC21" i="139" s="1" a="1"/>
  <c r="CC21" i="139" s="1"/>
  <c r="AC45" i="139"/>
  <c r="CI45" i="139" s="1" a="1"/>
  <c r="CI45" i="139" s="1"/>
  <c r="T33" i="139"/>
  <c r="CF33" i="139" s="1" a="1"/>
  <c r="CF33" i="139" s="1"/>
  <c r="W17" i="139"/>
  <c r="CG17" i="139" s="1" a="1"/>
  <c r="CG17" i="139" s="1"/>
  <c r="Q44" i="139"/>
  <c r="CE44" i="139" s="1" a="1"/>
  <c r="CE44" i="139" s="1"/>
  <c r="E33" i="139"/>
  <c r="CA33" i="139" s="1" a="1"/>
  <c r="CA33" i="139" s="1"/>
  <c r="H19" i="139"/>
  <c r="CB19" i="139" s="1" a="1"/>
  <c r="CB19" i="139" s="1"/>
  <c r="AC24" i="139"/>
  <c r="CI24" i="139" s="1" a="1"/>
  <c r="CI24" i="139" s="1"/>
  <c r="T24" i="139"/>
  <c r="CF24" i="139" s="1" a="1"/>
  <c r="CF24" i="139" s="1"/>
  <c r="AI37" i="139"/>
  <c r="CK37" i="139" s="1" a="1"/>
  <c r="CK37" i="139" s="1"/>
  <c r="W24" i="139"/>
  <c r="CG24" i="139" s="1" a="1"/>
  <c r="CG24" i="139" s="1"/>
  <c r="Z39" i="139"/>
  <c r="CH39" i="139" s="1" a="1"/>
  <c r="CH39" i="139" s="1"/>
  <c r="AL27" i="139"/>
  <c r="CL27" i="139" s="1" a="1"/>
  <c r="CL27" i="139" s="1"/>
  <c r="T41" i="139"/>
  <c r="CF41" i="139" s="1" a="1"/>
  <c r="CF41" i="139" s="1"/>
  <c r="AI36" i="139"/>
  <c r="CK36" i="139" s="1" a="1"/>
  <c r="CK36" i="139" s="1"/>
  <c r="Z30" i="139"/>
  <c r="CH30" i="139" s="1" a="1"/>
  <c r="CH30" i="139" s="1"/>
  <c r="E43" i="139"/>
  <c r="CA43" i="139" s="1" a="1"/>
  <c r="CA43" i="139" s="1"/>
  <c r="AC39" i="139"/>
  <c r="CI39" i="139" s="1" a="1"/>
  <c r="CI39" i="139" s="1"/>
  <c r="T30" i="139"/>
  <c r="CF30" i="139" s="1" a="1"/>
  <c r="CF30" i="139" s="1"/>
  <c r="T18" i="139"/>
  <c r="CF18" i="139" s="1" a="1"/>
  <c r="CF18" i="139" s="1"/>
  <c r="E30" i="139"/>
  <c r="CA30" i="139" s="1" a="1"/>
  <c r="CA30" i="139" s="1"/>
  <c r="T32" i="139"/>
  <c r="CF32" i="139" s="1" a="1"/>
  <c r="CF32" i="139" s="1"/>
  <c r="Q46" i="139"/>
  <c r="CE46" i="139" s="1" a="1"/>
  <c r="CE46" i="139" s="1"/>
  <c r="AI32" i="139"/>
  <c r="CK32" i="139" s="1" a="1"/>
  <c r="CK32" i="139" s="1"/>
  <c r="W41" i="139"/>
  <c r="CG41" i="139" s="1" a="1"/>
  <c r="CG41" i="139" s="1"/>
  <c r="CL46" i="139" a="1"/>
  <c r="CL46" i="139" s="1"/>
  <c r="Z29" i="139"/>
  <c r="CH29" i="139" s="1" a="1"/>
  <c r="CH29" i="139" s="1"/>
  <c r="K26" i="139"/>
  <c r="CC26" i="139" s="1" a="1"/>
  <c r="CC26" i="139" s="1"/>
  <c r="N21" i="139"/>
  <c r="CD21" i="139" s="1" a="1"/>
  <c r="CD21" i="139" s="1"/>
  <c r="W22" i="139"/>
  <c r="CG22" i="139" s="1" a="1"/>
  <c r="CG22" i="139" s="1"/>
  <c r="AL22" i="139"/>
  <c r="CL22" i="139" s="1" a="1"/>
  <c r="CL22" i="139" s="1"/>
  <c r="AI20" i="139"/>
  <c r="CK20" i="139" s="1" a="1"/>
  <c r="CK20" i="139" s="1"/>
  <c r="N31" i="139"/>
  <c r="CD31" i="139" s="1" a="1"/>
  <c r="CD31" i="139" s="1"/>
  <c r="H23" i="139"/>
  <c r="CB23" i="139" s="1" a="1"/>
  <c r="CB23" i="139" s="1"/>
  <c r="H30" i="139"/>
  <c r="CB30" i="139" s="1" a="1"/>
  <c r="CB30" i="139" s="1"/>
  <c r="Z20" i="139"/>
  <c r="CH20" i="139" s="1" a="1"/>
  <c r="CH20" i="139" s="1"/>
  <c r="H45" i="139"/>
  <c r="CB45" i="139" s="1" a="1"/>
  <c r="CB45" i="139" s="1"/>
  <c r="AI30" i="139"/>
  <c r="CK30" i="139" s="1" a="1"/>
  <c r="CK30" i="139" s="1"/>
  <c r="H43" i="139"/>
  <c r="CB43" i="139" s="1" a="1"/>
  <c r="CB43" i="139" s="1"/>
  <c r="H28" i="139"/>
  <c r="CB28" i="139" s="1" a="1"/>
  <c r="CB28" i="139" s="1"/>
  <c r="AI21" i="139"/>
  <c r="CK21" i="139" s="1" a="1"/>
  <c r="CK21" i="139" s="1"/>
  <c r="K25" i="139"/>
  <c r="CC25" i="139" s="1" a="1"/>
  <c r="CC25" i="139" s="1"/>
  <c r="K42" i="139"/>
  <c r="CC42" i="139" s="1" a="1"/>
  <c r="CC42" i="139" s="1"/>
  <c r="N32" i="139"/>
  <c r="CD32" i="139" s="1" a="1"/>
  <c r="CD32" i="139" s="1"/>
  <c r="Q17" i="139"/>
  <c r="CE17" i="139" s="1" a="1"/>
  <c r="CE17" i="139" s="1"/>
  <c r="AC26" i="139"/>
  <c r="CI26" i="139" s="1" a="1"/>
  <c r="CI26" i="139" s="1"/>
  <c r="W18" i="139"/>
  <c r="CG18" i="139" s="1" a="1"/>
  <c r="CG18" i="139" s="1"/>
  <c r="Q23" i="139"/>
  <c r="CE23" i="139" s="1" a="1"/>
  <c r="CE23" i="139" s="1"/>
  <c r="W20" i="139"/>
  <c r="CG20" i="139" s="1" a="1"/>
  <c r="CG20" i="139" s="1"/>
  <c r="T38" i="139"/>
  <c r="CF38" i="139" s="1" a="1"/>
  <c r="CF38" i="139" s="1"/>
  <c r="E35" i="139"/>
  <c r="CA35" i="139" s="1" a="1"/>
  <c r="CA35" i="139" s="1"/>
  <c r="Z17" i="139"/>
  <c r="CH17" i="139" s="1" a="1"/>
  <c r="CH17" i="139" s="1"/>
  <c r="AC16" i="139"/>
  <c r="Z34" i="139"/>
  <c r="CH34" i="139" s="1" a="1"/>
  <c r="CH34" i="139" s="1"/>
  <c r="K39" i="139"/>
  <c r="CC39" i="139" s="1" a="1"/>
  <c r="CC39" i="139" s="1"/>
  <c r="AL42" i="139"/>
  <c r="CL42" i="139" s="1" a="1"/>
  <c r="CL42" i="139" s="1"/>
  <c r="AL33" i="139"/>
  <c r="CL33" i="139" s="1" a="1"/>
  <c r="CL33" i="139" s="1"/>
  <c r="E19" i="139"/>
  <c r="CA19" i="139" s="1" a="1"/>
  <c r="CA19" i="139" s="1"/>
  <c r="AC36" i="139"/>
  <c r="CI36" i="139" s="1" a="1"/>
  <c r="CI36" i="139" s="1"/>
  <c r="W28" i="139"/>
  <c r="CG28" i="139" s="1" a="1"/>
  <c r="CG28" i="139" s="1"/>
  <c r="K20" i="139"/>
  <c r="CC20" i="139" s="1" a="1"/>
  <c r="CC20" i="139" s="1"/>
  <c r="H24" i="139"/>
  <c r="CB24" i="139" s="1" a="1"/>
  <c r="CB24" i="139" s="1"/>
  <c r="W23" i="139"/>
  <c r="CG23" i="139" s="1" a="1"/>
  <c r="CG23" i="139" s="1"/>
  <c r="Q38" i="139"/>
  <c r="CE38" i="139" s="1" a="1"/>
  <c r="CE38" i="139" s="1"/>
  <c r="Z22" i="139"/>
  <c r="CH22" i="139" s="1" a="1"/>
  <c r="CH22" i="139" s="1"/>
  <c r="AI16" i="139"/>
  <c r="W42" i="139"/>
  <c r="CG42" i="139" s="1" a="1"/>
  <c r="CG42" i="139" s="1"/>
  <c r="W39" i="139"/>
  <c r="CG39" i="139" s="1" a="1"/>
  <c r="CG39" i="139" s="1"/>
  <c r="W27" i="139"/>
  <c r="CG27" i="139" s="1" a="1"/>
  <c r="CG27" i="139" s="1"/>
  <c r="BN18" i="139" a="1"/>
  <c r="BN18" i="139" s="1"/>
  <c r="BP35" i="139" a="1"/>
  <c r="BP35" i="139" s="1"/>
  <c r="BR18" i="139" a="1"/>
  <c r="BR18" i="139" s="1"/>
  <c r="BT32" i="139" a="1"/>
  <c r="BT32" i="139" s="1"/>
  <c r="BN17" i="139" a="1"/>
  <c r="BN17" i="139" s="1"/>
  <c r="BX38" i="139" a="1"/>
  <c r="BX38" i="139" s="1"/>
  <c r="BQ44" i="139" a="1"/>
  <c r="BQ44" i="139" s="1"/>
  <c r="BN24" i="139" a="1"/>
  <c r="BN24" i="139" s="1"/>
  <c r="BR20" i="139" a="1"/>
  <c r="BR20" i="139" s="1"/>
  <c r="BO38" i="139" a="1"/>
  <c r="BO38" i="139" s="1"/>
  <c r="BV33" i="139" a="1"/>
  <c r="BV33" i="139" s="1"/>
  <c r="BU26" i="139" a="1"/>
  <c r="BU26" i="139" s="1"/>
  <c r="BY46" i="139" a="1"/>
  <c r="BY46" i="139" s="1"/>
  <c r="BO26" i="139" a="1"/>
  <c r="BO26" i="139" s="1"/>
  <c r="BR19" i="139" a="1"/>
  <c r="BR19" i="139" s="1"/>
  <c r="BX18" i="139" a="1"/>
  <c r="BX18" i="139" s="1"/>
  <c r="BW24" i="139" a="1"/>
  <c r="BW24" i="139" s="1"/>
  <c r="BV38" i="139" a="1"/>
  <c r="BV38" i="139" s="1"/>
  <c r="CH25" i="139" a="1"/>
  <c r="CH25" i="139" s="1"/>
  <c r="CH23" i="139" a="1"/>
  <c r="CH23" i="139" s="1"/>
  <c r="CL41" i="139" a="1"/>
  <c r="CL41" i="139" s="1"/>
  <c r="CI32" i="139" a="1"/>
  <c r="CI32" i="139" s="1"/>
  <c r="E15" i="139" l="1"/>
  <c r="E14" i="139"/>
  <c r="H15" i="139"/>
  <c r="H14" i="139"/>
  <c r="K15" i="139"/>
  <c r="K14" i="139"/>
  <c r="N15" i="139"/>
  <c r="N14" i="139"/>
  <c r="Q15" i="139"/>
  <c r="Q14" i="139"/>
  <c r="T15" i="139"/>
  <c r="T14" i="139"/>
  <c r="W15" i="139"/>
  <c r="W14" i="139"/>
  <c r="Z15" i="139"/>
  <c r="Z14" i="139"/>
  <c r="AC15" i="139"/>
  <c r="AC14" i="139"/>
  <c r="AF15" i="139"/>
  <c r="AF14" i="139"/>
  <c r="AI15" i="139"/>
  <c r="AL15" i="139"/>
  <c r="AL14" i="139"/>
  <c r="AI14" i="139"/>
  <c r="A4" i="139"/>
  <c r="AL6" i="139"/>
  <c r="AI6" i="139"/>
  <c r="AF6" i="139"/>
  <c r="AC6" i="139"/>
  <c r="Z6" i="139"/>
  <c r="W6" i="139"/>
  <c r="T6" i="139"/>
  <c r="Q6" i="139"/>
  <c r="N6" i="139"/>
  <c r="K6" i="139"/>
  <c r="H6" i="139"/>
  <c r="E6" i="139"/>
  <c r="CL16" i="139" a="1"/>
  <c r="CL16" i="139" s="1"/>
  <c r="AL60" i="139" s="1"/>
  <c r="CK16" i="139" a="1"/>
  <c r="CK16" i="139" s="1"/>
  <c r="AI63" i="139" s="1"/>
  <c r="CJ16" i="139" a="1"/>
  <c r="CJ16" i="139" s="1"/>
  <c r="AF63" i="139" s="1"/>
  <c r="CI16" i="139" a="1"/>
  <c r="CI16" i="139" s="1"/>
  <c r="AC60" i="139" s="1"/>
  <c r="CH16" i="139" a="1"/>
  <c r="CH16" i="139" s="1"/>
  <c r="Z61" i="139" s="1"/>
  <c r="CG16" i="139" a="1"/>
  <c r="CG16" i="139" s="1"/>
  <c r="W61" i="139" s="1"/>
  <c r="CF16" i="139" a="1"/>
  <c r="CF16" i="139" s="1"/>
  <c r="T60" i="139" s="1"/>
  <c r="CE16" i="139" a="1"/>
  <c r="CE16" i="139" s="1"/>
  <c r="Q63" i="139" s="1"/>
  <c r="CD16" i="139" a="1"/>
  <c r="CD16" i="139" s="1"/>
  <c r="N62" i="139" s="1"/>
  <c r="CC16" i="139" a="1"/>
  <c r="CC16" i="139" s="1"/>
  <c r="K63" i="139" s="1"/>
  <c r="CB16" i="139" a="1"/>
  <c r="CB16" i="139" s="1"/>
  <c r="H63" i="139" s="1"/>
  <c r="CA16" i="139" a="1"/>
  <c r="CA16" i="139" s="1"/>
  <c r="E63" i="139" s="1"/>
  <c r="BW37" i="139" a="1"/>
  <c r="BW37" i="139" s="1"/>
  <c r="BU20" i="139" a="1"/>
  <c r="BU20" i="139" s="1"/>
  <c r="BN38" i="139" a="1"/>
  <c r="BN38" i="139" s="1"/>
  <c r="BY25" i="139" a="1"/>
  <c r="BY25" i="139" s="1"/>
  <c r="BP32" i="139" a="1"/>
  <c r="BP32" i="139" s="1"/>
  <c r="BT19" i="139" a="1"/>
  <c r="BT19" i="139" s="1"/>
  <c r="BQ34" i="139" a="1"/>
  <c r="BQ34" i="139" s="1"/>
  <c r="BP27" i="139" a="1"/>
  <c r="BP27" i="139" s="1"/>
  <c r="BP24" i="139" a="1"/>
  <c r="BP24" i="139" s="1"/>
  <c r="BO17" i="139" a="1"/>
  <c r="BO17" i="139" s="1"/>
  <c r="BN21" i="139" a="1"/>
  <c r="BN21" i="139" s="1"/>
  <c r="BN26" i="139" a="1"/>
  <c r="BN26" i="139" s="1"/>
  <c r="BV21" i="139" a="1"/>
  <c r="BV21" i="139" s="1"/>
  <c r="BW34" i="139" a="1"/>
  <c r="BW34" i="139" s="1"/>
  <c r="BW35" i="139" a="1"/>
  <c r="BW35" i="139" s="1"/>
  <c r="BX23" i="139" a="1"/>
  <c r="BX23" i="139" s="1"/>
  <c r="BY19" i="139" a="1"/>
  <c r="BY19" i="139" s="1"/>
  <c r="BY30" i="139" a="1"/>
  <c r="BY30" i="139" s="1"/>
  <c r="BU41" i="139" a="1"/>
  <c r="BU41" i="139" s="1"/>
  <c r="BT23" i="139" a="1"/>
  <c r="BT23" i="139" s="1"/>
  <c r="BT20" i="139" a="1"/>
  <c r="BT20" i="139" s="1"/>
  <c r="BS35" i="139" a="1"/>
  <c r="BS35" i="139" s="1"/>
  <c r="BR16" i="139" a="1"/>
  <c r="BR16" i="139" s="1"/>
  <c r="BR33" i="139" a="1"/>
  <c r="BR33" i="139" s="1"/>
  <c r="BQ22" i="139" a="1"/>
  <c r="BQ22" i="139" s="1"/>
  <c r="BP29" i="139" a="1"/>
  <c r="BP29" i="139" s="1"/>
  <c r="BP25" i="139" a="1"/>
  <c r="BP25" i="139" s="1"/>
  <c r="BO24" i="139" a="1"/>
  <c r="BO24" i="139" s="1"/>
  <c r="BN41" i="139" a="1"/>
  <c r="BN41" i="139" s="1"/>
  <c r="BN46" i="139" a="1"/>
  <c r="BN46" i="139" s="1"/>
  <c r="BV41" i="139" a="1"/>
  <c r="BV41" i="139" s="1"/>
  <c r="BW38" i="139" a="1"/>
  <c r="BW38" i="139" s="1"/>
  <c r="BW18" i="139" a="1"/>
  <c r="BW18" i="139" s="1"/>
  <c r="BX43" i="139" a="1"/>
  <c r="BX43" i="139" s="1"/>
  <c r="BY39" i="139" a="1"/>
  <c r="BY39" i="139" s="1"/>
  <c r="BY32" i="139" a="1"/>
  <c r="BY32" i="139" s="1"/>
  <c r="BU27" i="139" a="1"/>
  <c r="BU27" i="139" s="1"/>
  <c r="BT43" i="139" a="1"/>
  <c r="BT43" i="139" s="1"/>
  <c r="BT41" i="139" a="1"/>
  <c r="BT41" i="139" s="1"/>
  <c r="BS39" i="139" a="1"/>
  <c r="BS39" i="139" s="1"/>
  <c r="BR36" i="139" a="1"/>
  <c r="BR36" i="139" s="1"/>
  <c r="BR21" i="139" a="1"/>
  <c r="BR21" i="139" s="1"/>
  <c r="BQ23" i="139" a="1"/>
  <c r="BQ23" i="139" s="1"/>
  <c r="BP33" i="139" a="1"/>
  <c r="BP33" i="139" s="1"/>
  <c r="BP45" i="139" a="1"/>
  <c r="BP45" i="139" s="1"/>
  <c r="BO44" i="139" a="1"/>
  <c r="BO44" i="139" s="1"/>
  <c r="BN22" i="139" a="1"/>
  <c r="BN22" i="139" s="1"/>
  <c r="BW25" i="139" a="1"/>
  <c r="BW25" i="139" s="1"/>
  <c r="BQ41" i="139" a="1"/>
  <c r="BQ41" i="139" s="1"/>
  <c r="BT27" i="139" a="1"/>
  <c r="BT27" i="139" s="1"/>
  <c r="BS24" i="139" a="1"/>
  <c r="BS24" i="139" s="1"/>
  <c r="BO36" i="139" a="1"/>
  <c r="BO36" i="139" s="1"/>
  <c r="BU17" i="139" a="1"/>
  <c r="BU17" i="139" s="1"/>
  <c r="BT28" i="139" a="1"/>
  <c r="BT28" i="139" s="1"/>
  <c r="BS36" i="139" a="1"/>
  <c r="BS36" i="139" s="1"/>
  <c r="BS27" i="139" a="1"/>
  <c r="BS27" i="139" s="1"/>
  <c r="BR40" i="139" a="1"/>
  <c r="BR40" i="139" s="1"/>
  <c r="BQ28" i="139" a="1"/>
  <c r="BQ28" i="139" s="1"/>
  <c r="BQ30" i="139" a="1"/>
  <c r="BQ30" i="139" s="1"/>
  <c r="BP38" i="139" a="1"/>
  <c r="BP38" i="139" s="1"/>
  <c r="BO32" i="139" a="1"/>
  <c r="BO32" i="139" s="1"/>
  <c r="BO23" i="139" a="1"/>
  <c r="BO23" i="139" s="1"/>
  <c r="BN36" i="139" a="1"/>
  <c r="BN36" i="139" s="1"/>
  <c r="BS43" i="139" a="1"/>
  <c r="BS43" i="139" s="1"/>
  <c r="BW19" i="139" a="1"/>
  <c r="BW19" i="139" s="1"/>
  <c r="BY21" i="139" a="1"/>
  <c r="BY21" i="139" s="1"/>
  <c r="BY20" i="139" a="1"/>
  <c r="BY20" i="139" s="1"/>
  <c r="BX28" i="139" a="1"/>
  <c r="BX28" i="139" s="1"/>
  <c r="BU23" i="139" a="1"/>
  <c r="BU23" i="139" s="1"/>
  <c r="BT31" i="139" a="1"/>
  <c r="BT31" i="139" s="1"/>
  <c r="BS30" i="139" a="1"/>
  <c r="BS30" i="139" s="1"/>
  <c r="BS34" i="139" a="1"/>
  <c r="BS34" i="139" s="1"/>
  <c r="BR46" i="139" a="1"/>
  <c r="BR46" i="139" s="1"/>
  <c r="BQ36" i="139" a="1"/>
  <c r="BQ36" i="139" s="1"/>
  <c r="BQ40" i="139" a="1"/>
  <c r="BQ40" i="139" s="1"/>
  <c r="BP39" i="139" a="1"/>
  <c r="BP39" i="139" s="1"/>
  <c r="BO18" i="139" a="1"/>
  <c r="BO18" i="139" s="1"/>
  <c r="BO43" i="139" a="1"/>
  <c r="BO43" i="139" s="1"/>
  <c r="BN43" i="139" a="1"/>
  <c r="BN43" i="139" s="1"/>
  <c r="BR24" i="139" a="1"/>
  <c r="BR24" i="139" s="1"/>
  <c r="BV19" i="139" a="1"/>
  <c r="BV19" i="139" s="1"/>
  <c r="BY45" i="139" a="1"/>
  <c r="BY45" i="139" s="1"/>
  <c r="BN42" i="139" a="1"/>
  <c r="BN42" i="139" s="1"/>
  <c r="BU42" i="139" a="1"/>
  <c r="BU42" i="139" s="1"/>
  <c r="BQ31" i="139" a="1"/>
  <c r="BQ31" i="139" s="1"/>
  <c r="BW40" i="139" a="1"/>
  <c r="BW40" i="139" s="1"/>
  <c r="BW36" i="139" a="1"/>
  <c r="BW36" i="139" s="1"/>
  <c r="BQ25" i="139" a="1"/>
  <c r="BQ25" i="139" s="1"/>
  <c r="BP20" i="139" a="1"/>
  <c r="BP20" i="139" s="1"/>
  <c r="BO40" i="139" a="1"/>
  <c r="BO40" i="139" s="1"/>
  <c r="BO25" i="139" a="1"/>
  <c r="BO25" i="139" s="1"/>
  <c r="BN29" i="139" a="1"/>
  <c r="BN29" i="139" s="1"/>
  <c r="BO22" i="139" a="1"/>
  <c r="BO22" i="139" s="1"/>
  <c r="BW28" i="139" a="1"/>
  <c r="BW28" i="139" s="1"/>
  <c r="BR35" i="139" a="1"/>
  <c r="BR35" i="139" s="1"/>
  <c r="BW39" i="139" a="1"/>
  <c r="BW39" i="139" s="1"/>
  <c r="BU43" i="139" a="1"/>
  <c r="BU43" i="139" s="1"/>
  <c r="BX30" i="139" a="1"/>
  <c r="BX30" i="139" s="1"/>
  <c r="BU35" i="139" a="1"/>
  <c r="BU35" i="139" s="1"/>
  <c r="BY27" i="139" a="1"/>
  <c r="BY27" i="139" s="1"/>
  <c r="BU36" i="139" a="1"/>
  <c r="BU36" i="139" s="1"/>
  <c r="BU44" i="139" a="1"/>
  <c r="BU44" i="139" s="1"/>
  <c r="BT36" i="139" a="1"/>
  <c r="BT36" i="139" s="1"/>
  <c r="BS38" i="139" a="1"/>
  <c r="BS38" i="139" s="1"/>
  <c r="BS20" i="139" a="1"/>
  <c r="BS20" i="139" s="1"/>
  <c r="BR41" i="139" a="1"/>
  <c r="BR41" i="139" s="1"/>
  <c r="BQ37" i="139" a="1"/>
  <c r="BQ37" i="139" s="1"/>
  <c r="BQ45" i="139" a="1"/>
  <c r="BQ45" i="139" s="1"/>
  <c r="BP40" i="139" a="1"/>
  <c r="BP40" i="139" s="1"/>
  <c r="BO28" i="139" a="1"/>
  <c r="BO28" i="139" s="1"/>
  <c r="BO45" i="139" a="1"/>
  <c r="BO45" i="139" s="1"/>
  <c r="BN44" i="139" a="1"/>
  <c r="BN44" i="139" s="1"/>
  <c r="BP22" i="139" a="1"/>
  <c r="BP22" i="139" s="1"/>
  <c r="BT21" i="139" a="1"/>
  <c r="BT21" i="139" s="1"/>
  <c r="BV17" i="139" a="1"/>
  <c r="BV17" i="139" s="1"/>
  <c r="BY17" i="139" a="1"/>
  <c r="BY17" i="139" s="1"/>
  <c r="BR45" i="139" a="1"/>
  <c r="BR45" i="139" s="1"/>
  <c r="BP18" i="139" a="1"/>
  <c r="BP18" i="139" s="1"/>
  <c r="BS29" i="139" a="1"/>
  <c r="BS29" i="139" s="1"/>
  <c r="BT18" i="139" a="1"/>
  <c r="BT18" i="139" s="1"/>
  <c r="BS41" i="139" a="1"/>
  <c r="BS41" i="139" s="1"/>
  <c r="BS25" i="139" a="1"/>
  <c r="BS25" i="139" s="1"/>
  <c r="BR32" i="139" a="1"/>
  <c r="BR32" i="139" s="1"/>
  <c r="BQ27" i="139" a="1"/>
  <c r="BQ27" i="139" s="1"/>
  <c r="BQ29" i="139" a="1"/>
  <c r="BQ29" i="139" s="1"/>
  <c r="BP21" i="139" a="1"/>
  <c r="BP21" i="139" s="1"/>
  <c r="BO33" i="139" a="1"/>
  <c r="BO33" i="139" s="1"/>
  <c r="BO29" i="139" a="1"/>
  <c r="BO29" i="139" s="1"/>
  <c r="BN34" i="139" a="1"/>
  <c r="BN34" i="139" s="1"/>
  <c r="BT16" i="139" a="1"/>
  <c r="BT16" i="139" s="1"/>
  <c r="BP19" i="139" a="1"/>
  <c r="BP19" i="139" s="1"/>
  <c r="BX40" i="139" a="1"/>
  <c r="BX40" i="139" s="1"/>
  <c r="BT37" i="139" a="1"/>
  <c r="BT37" i="139" s="1"/>
  <c r="BN23" i="139" a="1"/>
  <c r="BN23" i="139" s="1"/>
  <c r="BQ43" i="139" a="1"/>
  <c r="BQ43" i="139" s="1"/>
  <c r="BW26" i="139" a="1"/>
  <c r="BW26" i="139" s="1"/>
  <c r="BY40" i="139" a="1"/>
  <c r="BY40" i="139" s="1"/>
  <c r="BU34" i="139" a="1"/>
  <c r="BU34" i="139" s="1"/>
  <c r="BX37" i="139" a="1"/>
  <c r="BX37" i="139" s="1"/>
  <c r="BT39" i="139" a="1"/>
  <c r="BT39" i="139" s="1"/>
  <c r="BS45" i="139" a="1"/>
  <c r="BS45" i="139" s="1"/>
  <c r="BR38" i="139" a="1"/>
  <c r="BR38" i="139" s="1"/>
  <c r="BQ16" i="139" a="1"/>
  <c r="BQ16" i="139" s="1"/>
  <c r="BQ20" i="139" a="1"/>
  <c r="BQ20" i="139" s="1"/>
  <c r="BP41" i="139" a="1"/>
  <c r="BP41" i="139" s="1"/>
  <c r="BO16" i="139" a="1"/>
  <c r="BO16" i="139" s="1"/>
  <c r="BO34" i="139" a="1"/>
  <c r="BO34" i="139" s="1"/>
  <c r="BN39" i="139" a="1"/>
  <c r="BN39" i="139" s="1"/>
  <c r="BS23" i="139" a="1"/>
  <c r="BS23" i="139" s="1"/>
  <c r="BN20" i="139" a="1"/>
  <c r="BN20" i="139" s="1"/>
  <c r="BT42" i="139" a="1"/>
  <c r="BT42" i="139" s="1"/>
  <c r="BO27" i="139" a="1"/>
  <c r="BO27" i="139" s="1"/>
  <c r="BV43" i="139" a="1"/>
  <c r="BV43" i="139" s="1"/>
  <c r="BU33" i="139" a="1"/>
  <c r="BU33" i="139" s="1"/>
  <c r="BV24" i="139" a="1"/>
  <c r="BV24" i="139" s="1"/>
  <c r="BX17" i="139" a="1"/>
  <c r="BX17" i="139" s="1"/>
  <c r="BY42" i="139" a="1"/>
  <c r="BY42" i="139" s="1"/>
  <c r="BT40" i="139" a="1"/>
  <c r="BT40" i="139" s="1"/>
  <c r="BS18" i="139" a="1"/>
  <c r="BS18" i="139" s="1"/>
  <c r="BS33" i="139" a="1"/>
  <c r="BS33" i="139" s="1"/>
  <c r="BR22" i="139" a="1"/>
  <c r="BR22" i="139" s="1"/>
  <c r="BQ38" i="139" a="1"/>
  <c r="BQ38" i="139" s="1"/>
  <c r="BQ42" i="139" a="1"/>
  <c r="BQ42" i="139" s="1"/>
  <c r="BP28" i="139" a="1"/>
  <c r="BP28" i="139" s="1"/>
  <c r="BO39" i="139" a="1"/>
  <c r="BO39" i="139" s="1"/>
  <c r="BO37" i="139" a="1"/>
  <c r="BO37" i="139" s="1"/>
  <c r="BN25" i="139" a="1"/>
  <c r="BN25" i="139" s="1"/>
  <c r="BV27" i="139" a="1"/>
  <c r="BV27" i="139" s="1"/>
  <c r="BR30" i="139" a="1"/>
  <c r="BR30" i="139" s="1"/>
  <c r="BX44" i="139" a="1"/>
  <c r="BX44" i="139" s="1"/>
  <c r="BT46" i="139" a="1"/>
  <c r="BT46" i="139" s="1"/>
  <c r="BY22" i="139" a="1"/>
  <c r="BY22" i="139" s="1"/>
  <c r="BW42" i="139" a="1"/>
  <c r="BW42" i="139" s="1"/>
  <c r="BU37" i="139" a="1"/>
  <c r="BU37" i="139" s="1"/>
  <c r="BV23" i="139" a="1"/>
  <c r="BV23" i="139" s="1"/>
  <c r="BS17" i="139" a="1"/>
  <c r="BS17" i="139" s="1"/>
  <c r="BR42" i="139" a="1"/>
  <c r="BR42" i="139" s="1"/>
  <c r="BQ33" i="139" a="1"/>
  <c r="BQ33" i="139" s="1"/>
  <c r="BQ26" i="139" a="1"/>
  <c r="BQ26" i="139" s="1"/>
  <c r="BP16" i="139" a="1"/>
  <c r="BP16" i="139" s="1"/>
  <c r="BO20" i="139" a="1"/>
  <c r="BO20" i="139" s="1"/>
  <c r="BO46" i="139" a="1"/>
  <c r="BO46" i="139" s="1"/>
  <c r="BN45" i="139" a="1"/>
  <c r="BN45" i="139" s="1"/>
  <c r="BR31" i="139" a="1"/>
  <c r="BR31" i="139" s="1"/>
  <c r="BU40" i="139" a="1"/>
  <c r="BU40" i="139" s="1"/>
  <c r="BP23" i="139" a="1"/>
  <c r="BP23" i="139" s="1"/>
  <c r="BY34" i="139" a="1"/>
  <c r="BY34" i="139" s="1"/>
  <c r="BX24" i="139" a="1"/>
  <c r="BX24" i="139" s="1"/>
  <c r="BR27" i="139" a="1"/>
  <c r="BR27" i="139" s="1"/>
  <c r="BY37" i="139" a="1"/>
  <c r="BY37" i="139" s="1"/>
  <c r="BP37" i="139" a="1"/>
  <c r="BP37" i="139" s="1"/>
  <c r="BN30" i="139" a="1"/>
  <c r="BN30" i="139" s="1"/>
  <c r="BS44" i="139" a="1"/>
  <c r="BS44" i="139" s="1"/>
  <c r="BN33" i="139" a="1"/>
  <c r="BN33" i="139" s="1"/>
  <c r="BX19" i="139" a="1"/>
  <c r="BX19" i="139" s="1"/>
  <c r="BX16" i="139" a="1"/>
  <c r="BX16" i="139" s="1"/>
  <c r="BT34" i="139" a="1"/>
  <c r="BT34" i="139" s="1"/>
  <c r="BV44" i="139" a="1"/>
  <c r="BV44" i="139" s="1"/>
  <c r="BX39" i="139" a="1"/>
  <c r="BX39" i="139" s="1"/>
  <c r="BX20" i="139" a="1"/>
  <c r="BX20" i="139" s="1"/>
  <c r="BX21" i="139" a="1"/>
  <c r="BX21" i="139" s="1"/>
  <c r="BV36" i="139" a="1"/>
  <c r="BV36" i="139" s="1"/>
  <c r="BX25" i="139" a="1"/>
  <c r="BX25" i="139" s="1"/>
  <c r="BY24" i="139" a="1"/>
  <c r="BY24" i="139" s="1"/>
  <c r="BW27" i="139" a="1"/>
  <c r="BW27" i="139" s="1"/>
  <c r="BY44" i="139" a="1"/>
  <c r="BY44" i="139" s="1"/>
  <c r="BT22" i="139" a="1"/>
  <c r="BT22" i="139" s="1"/>
  <c r="BV30" i="139" a="1"/>
  <c r="BV30" i="139" s="1"/>
  <c r="BV25" i="139" a="1"/>
  <c r="BV25" i="139" s="1"/>
  <c r="BX42" i="139" a="1"/>
  <c r="BX42" i="139" s="1"/>
  <c r="BX26" i="139" a="1"/>
  <c r="BX26" i="139" s="1"/>
  <c r="BY31" i="139" a="1"/>
  <c r="BY31" i="139" s="1"/>
  <c r="BU31" i="139" a="1"/>
  <c r="BU31" i="139" s="1"/>
  <c r="BU45" i="139" a="1"/>
  <c r="BU45" i="139" s="1"/>
  <c r="BT24" i="139" a="1"/>
  <c r="BT24" i="139" s="1"/>
  <c r="BS32" i="139" a="1"/>
  <c r="BS32" i="139" s="1"/>
  <c r="BS40" i="139" a="1"/>
  <c r="BS40" i="139" s="1"/>
  <c r="BR23" i="139" a="1"/>
  <c r="BR23" i="139" s="1"/>
  <c r="BQ18" i="139" a="1"/>
  <c r="BQ18" i="139" s="1"/>
  <c r="BQ46" i="139" a="1"/>
  <c r="BQ46" i="139" s="1"/>
  <c r="BP42" i="139" a="1"/>
  <c r="BP42" i="139" s="1"/>
  <c r="BO21" i="139" a="1"/>
  <c r="BO21" i="139" s="1"/>
  <c r="BN31" i="139" a="1"/>
  <c r="BN31" i="139" s="1"/>
  <c r="BN27" i="139" a="1"/>
  <c r="BN27" i="139" s="1"/>
  <c r="BX36" i="139" a="1"/>
  <c r="BX36" i="139" s="1"/>
  <c r="BQ21" i="139" a="1"/>
  <c r="BQ21" i="139" s="1"/>
  <c r="BY28" i="139" a="1"/>
  <c r="BY28" i="139" s="1"/>
  <c r="BT38" i="139" a="1"/>
  <c r="BT38" i="139" s="1"/>
  <c r="BO42" i="139" a="1"/>
  <c r="BO42" i="139" s="1"/>
  <c r="BS31" i="139" a="1"/>
  <c r="BS31" i="139" s="1"/>
  <c r="BU22" i="139" a="1"/>
  <c r="BU22" i="139" s="1"/>
  <c r="BP17" i="139" a="1"/>
  <c r="BP17" i="139" s="1"/>
  <c r="BT26" i="139" a="1"/>
  <c r="BT26" i="139" s="1"/>
  <c r="BO31" i="139" a="1"/>
  <c r="BO31" i="139" s="1"/>
  <c r="BX29" i="139" a="1"/>
  <c r="BX29" i="139" s="1"/>
  <c r="BT44" i="139" a="1"/>
  <c r="BT44" i="139" s="1"/>
  <c r="BR28" i="139" a="1"/>
  <c r="BR28" i="139" s="1"/>
  <c r="BQ24" i="139" a="1"/>
  <c r="BQ24" i="139" s="1"/>
  <c r="BW46" i="139" a="1"/>
  <c r="BW46" i="139" s="1"/>
  <c r="BW41" i="139" a="1"/>
  <c r="BW41" i="139" s="1"/>
  <c r="BU24" i="139" a="1"/>
  <c r="BU24" i="139" s="1"/>
  <c r="BV29" i="139" a="1"/>
  <c r="BV29" i="139" s="1"/>
  <c r="BW17" i="139" a="1"/>
  <c r="BW17" i="139" s="1"/>
  <c r="BV35" i="139" a="1"/>
  <c r="BV35" i="139" s="1"/>
  <c r="BX41" i="139" a="1"/>
  <c r="BX41" i="139" s="1"/>
  <c r="BS28" i="139" a="1"/>
  <c r="BS28" i="139" s="1"/>
  <c r="BV18" i="139" a="1"/>
  <c r="BV18" i="139" s="1"/>
  <c r="BW43" i="139" a="1"/>
  <c r="BW43" i="139" s="1"/>
  <c r="BU29" i="139" a="1"/>
  <c r="BU29" i="139" s="1"/>
  <c r="BX35" i="139" a="1"/>
  <c r="BX35" i="139" s="1"/>
  <c r="BU38" i="139" a="1"/>
  <c r="BU38" i="139" s="1"/>
  <c r="BS42" i="139" a="1"/>
  <c r="BS42" i="139" s="1"/>
  <c r="BW20" i="139" a="1"/>
  <c r="BW20" i="139" s="1"/>
  <c r="BV46" i="139" a="1"/>
  <c r="BV46" i="139" s="1"/>
  <c r="BV45" i="139" a="1"/>
  <c r="BV45" i="139" s="1"/>
  <c r="BW44" i="139" a="1"/>
  <c r="BW44" i="139" s="1"/>
  <c r="BX27" i="139" a="1"/>
  <c r="BX27" i="139" s="1"/>
  <c r="BX46" i="139" a="1"/>
  <c r="BX46" i="139" s="1"/>
  <c r="BY33" i="139" a="1"/>
  <c r="BY33" i="139" s="1"/>
  <c r="BU18" i="139" a="1"/>
  <c r="BU18" i="139" s="1"/>
  <c r="BU46" i="139" a="1"/>
  <c r="BU46" i="139" s="1"/>
  <c r="BT25" i="139" a="1"/>
  <c r="BT25" i="139" s="1"/>
  <c r="BS16" i="139" a="1"/>
  <c r="BS16" i="139" s="1"/>
  <c r="BS26" i="139" a="1"/>
  <c r="BS26" i="139" s="1"/>
  <c r="BR43" i="139" a="1"/>
  <c r="BR43" i="139" s="1"/>
  <c r="BQ19" i="139" a="1"/>
  <c r="BQ19" i="139" s="1"/>
  <c r="BP31" i="139" a="1"/>
  <c r="BP31" i="139" s="1"/>
  <c r="BP43" i="139" a="1"/>
  <c r="BP43" i="139" s="1"/>
  <c r="BO41" i="139" a="1"/>
  <c r="BO41" i="139" s="1"/>
  <c r="BN16" i="139" a="1"/>
  <c r="BN16" i="139" s="1"/>
  <c r="BN32" i="139" a="1"/>
  <c r="BN32" i="139" s="1"/>
  <c r="BY43" i="139" a="1"/>
  <c r="BY43" i="139" s="1"/>
  <c r="BN19" i="139" a="1"/>
  <c r="BN19" i="139" s="1"/>
  <c r="BW29" i="139" a="1"/>
  <c r="BW29" i="139" s="1"/>
  <c r="BR44" i="139" a="1"/>
  <c r="BR44" i="139" s="1"/>
  <c r="BX22" i="139" a="1"/>
  <c r="BX22" i="139" s="1"/>
  <c r="BW21" i="139" a="1"/>
  <c r="BW21" i="139" s="1"/>
  <c r="BR25" i="139" a="1"/>
  <c r="BR25" i="139" s="1"/>
  <c r="BP26" i="139" a="1"/>
  <c r="BP26" i="139" s="1"/>
  <c r="BW22" i="139" a="1"/>
  <c r="BW22" i="139" s="1"/>
  <c r="BT30" i="139" a="1"/>
  <c r="BT30" i="139" s="1"/>
  <c r="BP46" i="139" a="1"/>
  <c r="BP46" i="139" s="1"/>
  <c r="BY26" i="139" a="1"/>
  <c r="BY26" i="139" s="1"/>
  <c r="BO35" i="139" a="1"/>
  <c r="BO35" i="139" s="1"/>
  <c r="BV42" i="139" a="1"/>
  <c r="BV42" i="139" s="1"/>
  <c r="BY23" i="139" a="1"/>
  <c r="BY23" i="139" s="1"/>
  <c r="BS37" i="139" a="1"/>
  <c r="BS37" i="139" s="1"/>
  <c r="BQ17" i="139" a="1"/>
  <c r="BQ17" i="139" s="1"/>
  <c r="BV34" i="139" a="1"/>
  <c r="BV34" i="139" s="1"/>
  <c r="BY16" i="139" a="1"/>
  <c r="BY16" i="139" s="1"/>
  <c r="BU28" i="139" a="1"/>
  <c r="BU28" i="139" s="1"/>
  <c r="BV32" i="139" a="1"/>
  <c r="BV32" i="139" s="1"/>
  <c r="BU30" i="139" a="1"/>
  <c r="BU30" i="139" s="1"/>
  <c r="BX31" i="139" a="1"/>
  <c r="BX31" i="139" s="1"/>
  <c r="BU16" i="139" a="1"/>
  <c r="BU16" i="139" s="1"/>
  <c r="BV31" i="139" a="1"/>
  <c r="BV31" i="139" s="1"/>
  <c r="BX45" i="139" a="1"/>
  <c r="BX45" i="139" s="1"/>
  <c r="BU25" i="139" a="1"/>
  <c r="BU25" i="139" s="1"/>
  <c r="BV39" i="139" a="1"/>
  <c r="BV39" i="139" s="1"/>
  <c r="BV16" i="139" a="1"/>
  <c r="BV16" i="139" s="1"/>
  <c r="BW30" i="139" a="1"/>
  <c r="BW30" i="139" s="1"/>
  <c r="BX32" i="139" a="1"/>
  <c r="BX32" i="139" s="1"/>
  <c r="BY35" i="139" a="1"/>
  <c r="BY35" i="139" s="1"/>
  <c r="BY18" i="139" a="1"/>
  <c r="BY18" i="139" s="1"/>
  <c r="BU19" i="139" a="1"/>
  <c r="BU19" i="139" s="1"/>
  <c r="BT33" i="139" a="1"/>
  <c r="BT33" i="139" s="1"/>
  <c r="BT45" i="139" a="1"/>
  <c r="BT45" i="139" s="1"/>
  <c r="BS19" i="139" a="1"/>
  <c r="BS19" i="139" s="1"/>
  <c r="BS46" i="139" a="1"/>
  <c r="BS46" i="139" s="1"/>
  <c r="BR29" i="139" a="1"/>
  <c r="BR29" i="139" s="1"/>
  <c r="BQ39" i="139" a="1"/>
  <c r="BQ39" i="139" s="1"/>
  <c r="BP36" i="139" a="1"/>
  <c r="BP36" i="139" s="1"/>
  <c r="BP44" i="139" a="1"/>
  <c r="BP44" i="139" s="1"/>
  <c r="BO30" i="139" a="1"/>
  <c r="BO30" i="139" s="1"/>
  <c r="BN40" i="139" a="1"/>
  <c r="BN40" i="139" s="1"/>
  <c r="BN35" i="139" a="1"/>
  <c r="BN35" i="139" s="1"/>
  <c r="BV40" i="139" a="1"/>
  <c r="BV40" i="139" s="1"/>
  <c r="BY38" i="139" a="1"/>
  <c r="BY38" i="139" s="1"/>
  <c r="BT17" i="139" a="1"/>
  <c r="BT17" i="139" s="1"/>
  <c r="BW45" i="139" a="1"/>
  <c r="BW45" i="139" s="1"/>
  <c r="BR34" i="139" a="1"/>
  <c r="BR34" i="139" s="1"/>
  <c r="BW32" i="139" a="1"/>
  <c r="BW32" i="139" s="1"/>
  <c r="BU21" i="139" a="1"/>
  <c r="BU21" i="139" s="1"/>
  <c r="BY29" i="139" a="1"/>
  <c r="BY29" i="139" s="1"/>
  <c r="BS21" i="139" a="1"/>
  <c r="BS21" i="139" s="1"/>
  <c r="BV22" i="139" a="1"/>
  <c r="BV22" i="139" s="1"/>
  <c r="BR39" i="139" a="1"/>
  <c r="BR39" i="139" s="1"/>
  <c r="BW33" i="139" a="1"/>
  <c r="BW33" i="139" s="1"/>
  <c r="BQ35" i="139" a="1"/>
  <c r="BQ35" i="139" s="1"/>
  <c r="BV37" i="139" a="1"/>
  <c r="BV37" i="139" s="1"/>
  <c r="BV28" i="139" a="1"/>
  <c r="BV28" i="139" s="1"/>
  <c r="BX33" i="139" a="1"/>
  <c r="BX33" i="139" s="1"/>
  <c r="BR17" i="139" a="1"/>
  <c r="BR17" i="139" s="1"/>
  <c r="BV26" i="139" a="1"/>
  <c r="BV26" i="139" s="1"/>
  <c r="BU32" i="139" a="1"/>
  <c r="BU32" i="139" s="1"/>
  <c r="BW23" i="139" a="1"/>
  <c r="BW23" i="139" s="1"/>
  <c r="BV20" i="139" a="1"/>
  <c r="BV20" i="139" s="1"/>
  <c r="BW31" i="139" a="1"/>
  <c r="BW31" i="139" s="1"/>
  <c r="BW16" i="139" a="1"/>
  <c r="BW16" i="139" s="1"/>
  <c r="BX34" i="139" a="1"/>
  <c r="BX34" i="139" s="1"/>
  <c r="BY36" i="139" a="1"/>
  <c r="BY36" i="139" s="1"/>
  <c r="BY41" i="139" a="1"/>
  <c r="BY41" i="139" s="1"/>
  <c r="BU39" i="139" a="1"/>
  <c r="BU39" i="139" s="1"/>
  <c r="BT29" i="139" a="1"/>
  <c r="BT29" i="139" s="1"/>
  <c r="BT35" i="139" a="1"/>
  <c r="BT35" i="139" s="1"/>
  <c r="BS22" i="139" a="1"/>
  <c r="BS22" i="139" s="1"/>
  <c r="BR26" i="139" a="1"/>
  <c r="BR26" i="139" s="1"/>
  <c r="BR37" i="139" a="1"/>
  <c r="BR37" i="139" s="1"/>
  <c r="BQ32" i="139" a="1"/>
  <c r="BQ32" i="139" s="1"/>
  <c r="BP30" i="139" a="1"/>
  <c r="BP30" i="139" s="1"/>
  <c r="BP34" i="139" a="1"/>
  <c r="BP34" i="139" s="1"/>
  <c r="BO19" i="139" a="1"/>
  <c r="BO19" i="139" s="1"/>
  <c r="BN28" i="139" a="1"/>
  <c r="BN28" i="139" s="1"/>
  <c r="BN37" i="139" a="1"/>
  <c r="BN37" i="139" s="1"/>
  <c r="B6" i="139" l="1"/>
  <c r="AL63" i="139"/>
  <c r="AL62" i="139"/>
  <c r="AL61" i="139"/>
  <c r="AC63" i="139"/>
  <c r="AI4" i="139"/>
  <c r="AL4" i="139"/>
  <c r="AC4" i="139"/>
  <c r="AF4" i="139"/>
  <c r="AC61" i="139"/>
  <c r="AC62" i="139"/>
  <c r="W4" i="139"/>
  <c r="Z4" i="139"/>
  <c r="AF60" i="139"/>
  <c r="AF61" i="139"/>
  <c r="AF62" i="139"/>
  <c r="Q4" i="139"/>
  <c r="T4" i="139"/>
  <c r="AI60" i="139"/>
  <c r="AI61" i="139"/>
  <c r="AI62" i="139"/>
  <c r="K4" i="139"/>
  <c r="N4" i="139"/>
  <c r="E4" i="139"/>
  <c r="H4" i="139"/>
  <c r="Z63" i="139"/>
  <c r="Z62" i="139"/>
  <c r="Z60" i="139"/>
  <c r="W62" i="139"/>
  <c r="W63" i="139"/>
  <c r="W60" i="139"/>
  <c r="T62" i="139"/>
  <c r="T63" i="139"/>
  <c r="Q61" i="139"/>
  <c r="N63" i="139"/>
  <c r="Q60" i="139"/>
  <c r="T61" i="139"/>
  <c r="H60" i="139"/>
  <c r="H61" i="139"/>
  <c r="H62" i="139"/>
  <c r="Q62" i="139"/>
  <c r="K62" i="139"/>
  <c r="K60" i="139"/>
  <c r="N60" i="139"/>
  <c r="N61" i="139"/>
  <c r="K61" i="139"/>
  <c r="B61" i="139"/>
  <c r="B62" i="139"/>
  <c r="B63" i="139"/>
  <c r="B60" i="139"/>
  <c r="E60" i="139"/>
  <c r="E61" i="139"/>
  <c r="E62" i="139"/>
  <c r="AL57" i="139"/>
  <c r="AI57" i="139"/>
  <c r="AC57" i="139"/>
  <c r="AF57" i="139"/>
  <c r="K57" i="139"/>
  <c r="Z57" i="139"/>
  <c r="W57" i="139"/>
  <c r="T57" i="139"/>
  <c r="Q57" i="139"/>
  <c r="N57" i="139"/>
  <c r="H57" i="139"/>
  <c r="E57" i="139"/>
  <c r="B57" i="139"/>
  <c r="AL56" i="139"/>
  <c r="AI56" i="139"/>
  <c r="AC56" i="139"/>
  <c r="AF56" i="139"/>
  <c r="Z56" i="139"/>
  <c r="W56" i="139"/>
  <c r="AC58" i="139"/>
  <c r="T56" i="139"/>
  <c r="Q56" i="139"/>
  <c r="N56" i="139"/>
  <c r="K56" i="139"/>
  <c r="H56" i="139"/>
  <c r="E56" i="139"/>
  <c r="B56" i="139"/>
  <c r="AL58" i="139"/>
  <c r="AF58" i="139"/>
  <c r="AI58" i="139"/>
  <c r="Z58" i="139"/>
  <c r="W58" i="139"/>
  <c r="K58" i="139"/>
  <c r="T58" i="139"/>
  <c r="Q58" i="139"/>
  <c r="N58" i="139"/>
  <c r="H58" i="139"/>
  <c r="E58" i="139"/>
  <c r="B58" i="139"/>
  <c r="B55" i="139"/>
  <c r="AL55" i="139"/>
  <c r="AI55" i="139"/>
  <c r="AF55" i="139"/>
  <c r="AC55" i="139"/>
  <c r="Z55" i="139"/>
  <c r="W55" i="139"/>
  <c r="T55" i="139"/>
  <c r="Q55" i="139"/>
  <c r="N55" i="139"/>
  <c r="K55" i="139"/>
  <c r="H55" i="139"/>
  <c r="E55" i="139"/>
  <c r="B4" i="139" l="1"/>
  <c r="B5" i="139" s="1"/>
  <c r="AL5" i="139"/>
  <c r="AI5" i="139"/>
  <c r="AF5" i="139"/>
  <c r="AC5" i="139"/>
  <c r="Z5" i="139"/>
  <c r="W5" i="139"/>
  <c r="T5" i="139"/>
  <c r="Q5" i="139"/>
  <c r="N5" i="139"/>
  <c r="K5" i="139"/>
  <c r="H5" i="139"/>
  <c r="E5" i="139"/>
  <c r="T13" i="139" l="1"/>
  <c r="T3" i="139" s="1"/>
  <c r="BA16" i="139" l="1"/>
  <c r="AN16" i="139"/>
  <c r="BB16" i="139" l="1"/>
  <c r="BF16" i="139" l="1"/>
  <c r="BE16" i="139" l="1"/>
  <c r="BE17" i="139" s="1"/>
  <c r="BE18" i="139" s="1"/>
  <c r="BE19" i="139" s="1"/>
  <c r="BE20" i="139" s="1"/>
  <c r="BE21" i="139" s="1"/>
  <c r="BE22" i="139" s="1"/>
  <c r="BE23" i="139" s="1"/>
  <c r="BE24" i="139" s="1"/>
  <c r="BE25" i="139" s="1"/>
  <c r="BE26" i="139" s="1"/>
  <c r="BE27" i="139" s="1"/>
  <c r="BE28" i="139" s="1"/>
  <c r="BE29" i="139" s="1"/>
  <c r="BE30" i="139" s="1"/>
  <c r="BE31" i="139" s="1"/>
  <c r="BE32" i="139" s="1"/>
  <c r="BE33" i="139" s="1"/>
  <c r="BE34" i="139" s="1"/>
  <c r="BE35" i="139" s="1"/>
  <c r="BE36" i="139" s="1"/>
  <c r="BE37" i="139" s="1"/>
  <c r="BE38" i="139" s="1"/>
  <c r="BE39" i="139" s="1"/>
  <c r="BE40" i="139" s="1"/>
  <c r="BE41" i="139" s="1"/>
  <c r="BE42" i="139" s="1"/>
  <c r="BE43" i="139" s="1"/>
  <c r="BE44" i="139" s="1"/>
  <c r="BE45" i="139" s="1"/>
  <c r="BE46" i="139" s="1"/>
  <c r="BB17" i="139"/>
  <c r="BB18" i="139" s="1"/>
  <c r="BB19" i="139" s="1"/>
  <c r="BB20" i="139" s="1"/>
  <c r="BB21" i="139" s="1"/>
  <c r="BB22" i="139" s="1"/>
  <c r="BB23" i="139" s="1"/>
  <c r="BB24" i="139" s="1"/>
  <c r="BB25" i="139" s="1"/>
  <c r="BB26" i="139" s="1"/>
  <c r="BB27" i="139" s="1"/>
  <c r="BB28" i="139" s="1"/>
  <c r="BB29" i="139" s="1"/>
  <c r="BB30" i="139" s="1"/>
  <c r="BB31" i="139" s="1"/>
  <c r="BB32" i="139" s="1"/>
  <c r="BB33" i="139" s="1"/>
  <c r="BB34" i="139" s="1"/>
  <c r="BB35" i="139" s="1"/>
  <c r="BB36" i="139" s="1"/>
  <c r="BB37" i="139" s="1"/>
  <c r="BB38" i="139" s="1"/>
  <c r="BB39" i="139" s="1"/>
  <c r="BB40" i="139" s="1"/>
  <c r="BB41" i="139" s="1"/>
  <c r="BB42" i="139" s="1"/>
  <c r="BB43" i="139" s="1"/>
  <c r="BB44" i="139" s="1"/>
  <c r="BB45" i="139" s="1"/>
  <c r="BB46" i="139" s="1"/>
  <c r="BL16" i="139"/>
  <c r="BL17" i="139" s="1"/>
  <c r="BL18" i="139" s="1"/>
  <c r="BL19" i="139" s="1"/>
  <c r="BL20" i="139" s="1"/>
  <c r="BL21" i="139" s="1"/>
  <c r="BL22" i="139" s="1"/>
  <c r="BL23" i="139" s="1"/>
  <c r="BL24" i="139" s="1"/>
  <c r="BL25" i="139" s="1"/>
  <c r="BL26" i="139" s="1"/>
  <c r="BL27" i="139" s="1"/>
  <c r="BL28" i="139" s="1"/>
  <c r="BL29" i="139" s="1"/>
  <c r="BL30" i="139" s="1"/>
  <c r="BL31" i="139" s="1"/>
  <c r="BL32" i="139" s="1"/>
  <c r="BL33" i="139" s="1"/>
  <c r="BL34" i="139" s="1"/>
  <c r="BL35" i="139" s="1"/>
  <c r="BL36" i="139" s="1"/>
  <c r="BL37" i="139" s="1"/>
  <c r="BL38" i="139" s="1"/>
  <c r="BL39" i="139" s="1"/>
  <c r="BL40" i="139" s="1"/>
  <c r="BL41" i="139" s="1"/>
  <c r="BL42" i="139" s="1"/>
  <c r="BL43" i="139" s="1"/>
  <c r="BL44" i="139" s="1"/>
  <c r="BL45" i="139" s="1"/>
  <c r="BL46" i="139" s="1"/>
  <c r="BK16" i="139"/>
  <c r="BK17" i="139" s="1"/>
  <c r="BK18" i="139" s="1"/>
  <c r="BK19" i="139" s="1"/>
  <c r="BK20" i="139" s="1"/>
  <c r="BK21" i="139" s="1"/>
  <c r="BK22" i="139" s="1"/>
  <c r="BK23" i="139" s="1"/>
  <c r="BK24" i="139" s="1"/>
  <c r="BK25" i="139" s="1"/>
  <c r="BK26" i="139" s="1"/>
  <c r="BK27" i="139" s="1"/>
  <c r="BK28" i="139" s="1"/>
  <c r="BK29" i="139" s="1"/>
  <c r="BK30" i="139" s="1"/>
  <c r="BK31" i="139" s="1"/>
  <c r="BK32" i="139" s="1"/>
  <c r="BK33" i="139" s="1"/>
  <c r="BK34" i="139" s="1"/>
  <c r="BK35" i="139" s="1"/>
  <c r="BK36" i="139" s="1"/>
  <c r="BK37" i="139" s="1"/>
  <c r="BK38" i="139" s="1"/>
  <c r="BK39" i="139" s="1"/>
  <c r="BK40" i="139" s="1"/>
  <c r="BK41" i="139" s="1"/>
  <c r="BK42" i="139" s="1"/>
  <c r="BK43" i="139" s="1"/>
  <c r="BK44" i="139" s="1"/>
  <c r="BK45" i="139" s="1"/>
  <c r="BK46" i="139" s="1"/>
  <c r="BJ16" i="139"/>
  <c r="BJ17" i="139" s="1"/>
  <c r="BJ18" i="139" s="1"/>
  <c r="BJ19" i="139" s="1"/>
  <c r="BJ20" i="139" s="1"/>
  <c r="BJ21" i="139" s="1"/>
  <c r="BJ22" i="139" s="1"/>
  <c r="BJ23" i="139" s="1"/>
  <c r="BJ24" i="139" s="1"/>
  <c r="BJ25" i="139" s="1"/>
  <c r="BJ26" i="139" s="1"/>
  <c r="BJ27" i="139" s="1"/>
  <c r="BJ28" i="139" s="1"/>
  <c r="BJ29" i="139" s="1"/>
  <c r="BJ30" i="139" s="1"/>
  <c r="BJ31" i="139" s="1"/>
  <c r="BJ32" i="139" s="1"/>
  <c r="BJ33" i="139" s="1"/>
  <c r="BJ34" i="139" s="1"/>
  <c r="BJ35" i="139" s="1"/>
  <c r="BJ36" i="139" s="1"/>
  <c r="BJ37" i="139" s="1"/>
  <c r="BJ38" i="139" s="1"/>
  <c r="BJ39" i="139" s="1"/>
  <c r="BJ40" i="139" s="1"/>
  <c r="BJ41" i="139" s="1"/>
  <c r="BJ42" i="139" s="1"/>
  <c r="BJ43" i="139" s="1"/>
  <c r="BJ44" i="139" s="1"/>
  <c r="BJ45" i="139" s="1"/>
  <c r="BJ46" i="139" s="1"/>
  <c r="BI16" i="139"/>
  <c r="BI17" i="139" s="1"/>
  <c r="BI18" i="139" s="1"/>
  <c r="BI19" i="139" s="1"/>
  <c r="BI20" i="139" s="1"/>
  <c r="BI21" i="139" s="1"/>
  <c r="BI22" i="139" s="1"/>
  <c r="BI23" i="139" s="1"/>
  <c r="BI24" i="139" s="1"/>
  <c r="BI25" i="139" s="1"/>
  <c r="BI26" i="139" s="1"/>
  <c r="BI27" i="139" s="1"/>
  <c r="BI28" i="139" s="1"/>
  <c r="BI29" i="139" s="1"/>
  <c r="BI30" i="139" s="1"/>
  <c r="BI31" i="139" s="1"/>
  <c r="BI32" i="139" s="1"/>
  <c r="BI33" i="139" s="1"/>
  <c r="BI34" i="139" s="1"/>
  <c r="BI35" i="139" s="1"/>
  <c r="BI36" i="139" s="1"/>
  <c r="BI37" i="139" s="1"/>
  <c r="BI38" i="139" s="1"/>
  <c r="BI39" i="139" s="1"/>
  <c r="BI40" i="139" s="1"/>
  <c r="BI41" i="139" s="1"/>
  <c r="BI42" i="139" s="1"/>
  <c r="BI43" i="139" s="1"/>
  <c r="BI44" i="139" s="1"/>
  <c r="BI45" i="139" s="1"/>
  <c r="BI46" i="139" s="1"/>
  <c r="BH16" i="139"/>
  <c r="BH17" i="139" s="1"/>
  <c r="BH18" i="139" s="1"/>
  <c r="BH19" i="139" s="1"/>
  <c r="BH20" i="139" s="1"/>
  <c r="BH21" i="139" s="1"/>
  <c r="BH22" i="139" s="1"/>
  <c r="BH23" i="139" s="1"/>
  <c r="BH24" i="139" s="1"/>
  <c r="BH25" i="139" s="1"/>
  <c r="BH26" i="139" s="1"/>
  <c r="BH27" i="139" s="1"/>
  <c r="BH28" i="139" s="1"/>
  <c r="BH29" i="139" s="1"/>
  <c r="BH30" i="139" s="1"/>
  <c r="BH31" i="139" s="1"/>
  <c r="BH32" i="139" s="1"/>
  <c r="BH33" i="139" s="1"/>
  <c r="BH34" i="139" s="1"/>
  <c r="BH35" i="139" s="1"/>
  <c r="BH36" i="139" s="1"/>
  <c r="BH37" i="139" s="1"/>
  <c r="BH38" i="139" s="1"/>
  <c r="BH39" i="139" s="1"/>
  <c r="BH40" i="139" s="1"/>
  <c r="BH41" i="139" s="1"/>
  <c r="BH42" i="139" s="1"/>
  <c r="BH43" i="139" s="1"/>
  <c r="BH44" i="139" s="1"/>
  <c r="BH45" i="139" s="1"/>
  <c r="BH46" i="139" s="1"/>
  <c r="BG16" i="139"/>
  <c r="BG17" i="139" s="1"/>
  <c r="BG18" i="139" s="1"/>
  <c r="BG19" i="139" s="1"/>
  <c r="BG20" i="139" s="1"/>
  <c r="BG21" i="139" s="1"/>
  <c r="BG22" i="139" s="1"/>
  <c r="BG23" i="139" s="1"/>
  <c r="BG24" i="139" s="1"/>
  <c r="BG25" i="139" s="1"/>
  <c r="BG26" i="139" s="1"/>
  <c r="BG27" i="139" s="1"/>
  <c r="BG28" i="139" s="1"/>
  <c r="BG29" i="139" s="1"/>
  <c r="BG30" i="139" s="1"/>
  <c r="BG31" i="139" s="1"/>
  <c r="BG32" i="139" s="1"/>
  <c r="BG33" i="139" s="1"/>
  <c r="BG34" i="139" s="1"/>
  <c r="BG35" i="139" s="1"/>
  <c r="BG36" i="139" s="1"/>
  <c r="BG37" i="139" s="1"/>
  <c r="BG38" i="139" s="1"/>
  <c r="BG39" i="139" s="1"/>
  <c r="BG40" i="139" s="1"/>
  <c r="BG41" i="139" s="1"/>
  <c r="BG42" i="139" s="1"/>
  <c r="BG43" i="139" s="1"/>
  <c r="BG44" i="139" s="1"/>
  <c r="BG45" i="139" s="1"/>
  <c r="BG46" i="139" s="1"/>
  <c r="BC16" i="139"/>
  <c r="BC17" i="139" s="1"/>
  <c r="BC18" i="139" s="1"/>
  <c r="BC19" i="139" s="1"/>
  <c r="BC20" i="139" s="1"/>
  <c r="BC21" i="139" s="1"/>
  <c r="BC22" i="139" s="1"/>
  <c r="BC23" i="139" s="1"/>
  <c r="BC24" i="139" s="1"/>
  <c r="BC25" i="139" s="1"/>
  <c r="BC26" i="139" s="1"/>
  <c r="BC27" i="139" s="1"/>
  <c r="BC28" i="139" s="1"/>
  <c r="BC29" i="139" s="1"/>
  <c r="BC30" i="139" s="1"/>
  <c r="BC31" i="139" s="1"/>
  <c r="BC32" i="139" s="1"/>
  <c r="BC33" i="139" s="1"/>
  <c r="BC34" i="139" s="1"/>
  <c r="BC35" i="139" s="1"/>
  <c r="BC36" i="139" s="1"/>
  <c r="BC37" i="139" s="1"/>
  <c r="BC38" i="139" s="1"/>
  <c r="BC39" i="139" s="1"/>
  <c r="BC40" i="139" s="1"/>
  <c r="BC41" i="139" s="1"/>
  <c r="BC42" i="139" s="1"/>
  <c r="BC43" i="139" s="1"/>
  <c r="BC44" i="139" s="1"/>
  <c r="BC45" i="139" s="1"/>
  <c r="BC46" i="139" s="1"/>
  <c r="AN17" i="139"/>
  <c r="AN18" i="139" s="1"/>
  <c r="BA17" i="139"/>
  <c r="BA18" i="139" s="1"/>
  <c r="BD16" i="139"/>
  <c r="BD17" i="139" s="1"/>
  <c r="BD18" i="139" s="1"/>
  <c r="BD19" i="139" s="1"/>
  <c r="BD20" i="139" s="1"/>
  <c r="BD21" i="139" s="1"/>
  <c r="BD22" i="139" s="1"/>
  <c r="BD23" i="139" s="1"/>
  <c r="BD24" i="139" s="1"/>
  <c r="BD25" i="139" s="1"/>
  <c r="BD26" i="139" s="1"/>
  <c r="BD27" i="139" s="1"/>
  <c r="BD28" i="139" s="1"/>
  <c r="BD29" i="139" s="1"/>
  <c r="BD30" i="139" s="1"/>
  <c r="BD31" i="139" s="1"/>
  <c r="BD32" i="139" s="1"/>
  <c r="BD33" i="139" s="1"/>
  <c r="BD34" i="139" s="1"/>
  <c r="BD35" i="139" s="1"/>
  <c r="BD36" i="139" s="1"/>
  <c r="BD37" i="139" s="1"/>
  <c r="BD38" i="139" s="1"/>
  <c r="BD39" i="139" s="1"/>
  <c r="BD40" i="139" s="1"/>
  <c r="BD41" i="139" s="1"/>
  <c r="BD42" i="139" s="1"/>
  <c r="BD43" i="139" s="1"/>
  <c r="BD44" i="139" s="1"/>
  <c r="BD45" i="139" s="1"/>
  <c r="BD46" i="139" s="1"/>
  <c r="BF17" i="139"/>
  <c r="BF18" i="139" s="1"/>
  <c r="BF19" i="139" s="1"/>
  <c r="BF20" i="139" s="1"/>
  <c r="BF21" i="139" s="1"/>
  <c r="BF22" i="139" s="1"/>
  <c r="BF23" i="139" s="1"/>
  <c r="BF24" i="139" s="1"/>
  <c r="BF25" i="139" s="1"/>
  <c r="BF26" i="139" s="1"/>
  <c r="BF27" i="139" s="1"/>
  <c r="BF28" i="139" s="1"/>
  <c r="BF29" i="139" s="1"/>
  <c r="BF30" i="139" s="1"/>
  <c r="BF31" i="139" s="1"/>
  <c r="BF32" i="139" s="1"/>
  <c r="BF33" i="139" s="1"/>
  <c r="BF34" i="139" s="1"/>
  <c r="BF35" i="139" s="1"/>
  <c r="BF36" i="139" s="1"/>
  <c r="BF37" i="139" s="1"/>
  <c r="BF38" i="139" s="1"/>
  <c r="BF39" i="139" s="1"/>
  <c r="BF40" i="139" s="1"/>
  <c r="BF41" i="139" s="1"/>
  <c r="BF42" i="139" s="1"/>
  <c r="BF43" i="139" s="1"/>
  <c r="BF44" i="139" s="1"/>
  <c r="BF45" i="139" s="1"/>
  <c r="BF46" i="139" s="1"/>
  <c r="AI13" i="139"/>
  <c r="AI3" i="139" s="1"/>
  <c r="Z13" i="139"/>
  <c r="Z3" i="139" s="1"/>
  <c r="AC13" i="139"/>
  <c r="AC3" i="139" s="1"/>
  <c r="W13" i="139"/>
  <c r="W3" i="139" s="1"/>
  <c r="Q13" i="139"/>
  <c r="Q3" i="139" s="1"/>
  <c r="K13" i="139"/>
  <c r="K3" i="139" s="1"/>
  <c r="B38" i="139"/>
  <c r="AF13" i="139"/>
  <c r="AF3" i="139" s="1"/>
  <c r="B21" i="139"/>
  <c r="B24" i="139"/>
  <c r="B25" i="139"/>
  <c r="B30" i="139"/>
  <c r="B33" i="139"/>
  <c r="B36" i="139"/>
  <c r="B42" i="139"/>
  <c r="B43" i="139"/>
  <c r="B44" i="139"/>
  <c r="B46" i="139"/>
  <c r="N13" i="139"/>
  <c r="N3" i="139" s="1"/>
  <c r="H13" i="139"/>
  <c r="H3" i="139" s="1"/>
  <c r="B22" i="139"/>
  <c r="B40" i="139"/>
  <c r="B28" i="139"/>
  <c r="B18" i="139"/>
  <c r="B16" i="139"/>
  <c r="B23" i="139"/>
  <c r="B31" i="139"/>
  <c r="B15" i="139"/>
  <c r="B32" i="139"/>
  <c r="B11" i="139"/>
  <c r="B29" i="139"/>
  <c r="B39" i="139"/>
  <c r="B12" i="139"/>
  <c r="B26" i="139"/>
  <c r="B27" i="139"/>
  <c r="B37" i="139"/>
  <c r="B17" i="139"/>
  <c r="B14" i="139"/>
  <c r="B41" i="139"/>
  <c r="B35" i="139"/>
  <c r="B45" i="139"/>
  <c r="AL13" i="139"/>
  <c r="AL3" i="139" s="1"/>
  <c r="B34" i="139"/>
  <c r="B9" i="139" l="1"/>
  <c r="B8" i="139"/>
  <c r="B10" i="139"/>
  <c r="B7" i="139" l="1"/>
  <c r="B20" i="139"/>
  <c r="BA19" i="139" l="1"/>
  <c r="BA20" i="139" s="1"/>
  <c r="BA21" i="139" s="1"/>
  <c r="BA22" i="139" s="1"/>
  <c r="BA23" i="139" s="1"/>
  <c r="BA24" i="139" s="1"/>
  <c r="BA25" i="139" s="1"/>
  <c r="BA26" i="139" s="1"/>
  <c r="BA27" i="139" s="1"/>
  <c r="BA28" i="139" s="1"/>
  <c r="BA29" i="139" s="1"/>
  <c r="BA30" i="139" s="1"/>
  <c r="BA31" i="139" s="1"/>
  <c r="BA32" i="139" s="1"/>
  <c r="BA33" i="139" s="1"/>
  <c r="BA34" i="139" s="1"/>
  <c r="BA35" i="139" s="1"/>
  <c r="BA36" i="139" s="1"/>
  <c r="BA37" i="139" s="1"/>
  <c r="BA38" i="139" s="1"/>
  <c r="BA39" i="139" s="1"/>
  <c r="BA40" i="139" s="1"/>
  <c r="BA41" i="139" s="1"/>
  <c r="BA42" i="139" s="1"/>
  <c r="BA43" i="139" s="1"/>
  <c r="BA44" i="139" s="1"/>
  <c r="BA45" i="139" s="1"/>
  <c r="BA46" i="139" s="1"/>
  <c r="AN19" i="139"/>
  <c r="AN20" i="139" s="1"/>
  <c r="AN21" i="139" s="1"/>
  <c r="AN22" i="139" s="1"/>
  <c r="AN23" i="139" s="1"/>
  <c r="AN24" i="139" s="1"/>
  <c r="AN25" i="139" s="1"/>
  <c r="AN26" i="139" s="1"/>
  <c r="AN27" i="139" s="1"/>
  <c r="AN28" i="139" s="1"/>
  <c r="AN29" i="139" s="1"/>
  <c r="AN30" i="139" s="1"/>
  <c r="AN31" i="139" s="1"/>
  <c r="AN32" i="139" s="1"/>
  <c r="AN33" i="139" s="1"/>
  <c r="AN34" i="139" s="1"/>
  <c r="AN35" i="139" s="1"/>
  <c r="AN36" i="139" s="1"/>
  <c r="AN37" i="139" s="1"/>
  <c r="AN38" i="139" s="1"/>
  <c r="AN39" i="139" s="1"/>
  <c r="AN40" i="139" s="1"/>
  <c r="AN41" i="139" s="1"/>
  <c r="AN42" i="139" s="1"/>
  <c r="AN43" i="139" s="1"/>
  <c r="AN44" i="139" s="1"/>
  <c r="AN45" i="139" s="1"/>
  <c r="AN46" i="139" s="1"/>
  <c r="AO16" i="139" s="1"/>
  <c r="AO17" i="139" s="1"/>
  <c r="AO18" i="139" s="1"/>
  <c r="AO19" i="139" s="1"/>
  <c r="AO20" i="139" s="1"/>
  <c r="AO21" i="139" s="1"/>
  <c r="AO22" i="139" s="1"/>
  <c r="AO23" i="139" s="1"/>
  <c r="AO24" i="139" s="1"/>
  <c r="AO25" i="139" s="1"/>
  <c r="AO26" i="139" s="1"/>
  <c r="E13" i="139"/>
  <c r="E3" i="139" s="1"/>
  <c r="B3" i="139" s="1"/>
  <c r="B19" i="139"/>
  <c r="B13" i="139" l="1"/>
  <c r="B2" i="139" s="1"/>
  <c r="AO27" i="139"/>
  <c r="AO28" i="139" s="1"/>
  <c r="AO29" i="139" l="1"/>
  <c r="AO30" i="139" s="1"/>
  <c r="AO31" i="139" l="1"/>
  <c r="AO32" i="139" s="1"/>
  <c r="AO33" i="139" l="1"/>
  <c r="AO34" i="139" s="1"/>
  <c r="AO35" i="139" l="1"/>
  <c r="AO36" i="139" s="1"/>
  <c r="AO37" i="139" l="1"/>
  <c r="AO38" i="139" s="1"/>
  <c r="AO39" i="139" l="1"/>
  <c r="AO40" i="139" s="1"/>
  <c r="AO41" i="139" l="1"/>
  <c r="AO42" i="139" s="1"/>
  <c r="AO43" i="139" l="1"/>
  <c r="AO44" i="139" s="1"/>
  <c r="AO45" i="139" l="1"/>
  <c r="AO46" i="139" s="1"/>
  <c r="AP16" i="139" l="1"/>
  <c r="AP17" i="139" s="1"/>
  <c r="AP18" i="139" s="1"/>
  <c r="AP19" i="139" s="1"/>
  <c r="AP20" i="139" s="1"/>
  <c r="AP21" i="139" s="1"/>
  <c r="AP22" i="139" s="1"/>
  <c r="AP23" i="139" s="1"/>
  <c r="AP24" i="139" s="1"/>
  <c r="AP25" i="139" s="1"/>
  <c r="AP26" i="139" s="1"/>
  <c r="AP27" i="139" s="1"/>
  <c r="AP28" i="139" s="1"/>
  <c r="AP29" i="139" s="1"/>
  <c r="AP30" i="139" s="1"/>
  <c r="AP31" i="139" s="1"/>
  <c r="AP32" i="139" s="1"/>
  <c r="AP33" i="139" s="1"/>
  <c r="AP34" i="139" s="1"/>
  <c r="AP35" i="139" s="1"/>
  <c r="AP36" i="139" s="1"/>
  <c r="AP37" i="139" s="1"/>
  <c r="AP38" i="139" s="1"/>
  <c r="AP39" i="139" s="1"/>
  <c r="AP40" i="139" s="1"/>
  <c r="AP41" i="139" s="1"/>
  <c r="AP42" i="139" s="1"/>
  <c r="AP43" i="139" s="1"/>
  <c r="AP44" i="139" s="1"/>
  <c r="AP45" i="139" s="1"/>
  <c r="AP46" i="139" s="1"/>
  <c r="AQ16" i="139" s="1"/>
  <c r="AQ17" i="139" s="1"/>
  <c r="AQ18" i="139" s="1"/>
  <c r="AQ19" i="139" s="1"/>
  <c r="AQ20" i="139" s="1"/>
  <c r="AQ21" i="139" s="1"/>
  <c r="AQ22" i="139" s="1"/>
  <c r="AQ23" i="139" s="1"/>
  <c r="AQ24" i="139" s="1"/>
  <c r="AQ25" i="139" s="1"/>
  <c r="AQ26" i="139" s="1"/>
  <c r="AQ27" i="139" s="1"/>
  <c r="AQ28" i="139" s="1"/>
  <c r="AQ29" i="139" s="1"/>
  <c r="AQ30" i="139" s="1"/>
  <c r="AQ31" i="139" s="1"/>
  <c r="AQ32" i="139" s="1"/>
  <c r="AQ33" i="139" s="1"/>
  <c r="AQ34" i="139" s="1"/>
  <c r="AQ35" i="139" s="1"/>
  <c r="AQ36" i="139" s="1"/>
  <c r="AQ37" i="139" s="1"/>
  <c r="AQ38" i="139" s="1"/>
  <c r="AQ39" i="139" s="1"/>
  <c r="AQ40" i="139" s="1"/>
  <c r="AQ41" i="139" s="1"/>
  <c r="AQ42" i="139" s="1"/>
  <c r="AQ43" i="139" s="1"/>
  <c r="AQ44" i="139" s="1"/>
  <c r="AQ45" i="139" s="1"/>
  <c r="AQ46" i="139" s="1"/>
  <c r="AR16" i="139" s="1"/>
  <c r="AR17" i="139" s="1"/>
  <c r="AR18" i="139" s="1"/>
  <c r="AR19" i="139" s="1"/>
  <c r="AR20" i="139" s="1"/>
  <c r="AR21" i="139" s="1"/>
  <c r="AR22" i="139" s="1"/>
  <c r="AR23" i="139" s="1"/>
  <c r="AR24" i="139" s="1"/>
  <c r="AR25" i="139" s="1"/>
  <c r="AR26" i="139" s="1"/>
  <c r="AR27" i="139" s="1"/>
  <c r="AR28" i="139" s="1"/>
  <c r="AR29" i="139" s="1"/>
  <c r="AR30" i="139" s="1"/>
  <c r="AR31" i="139" s="1"/>
  <c r="AR32" i="139" s="1"/>
  <c r="AR33" i="139" s="1"/>
  <c r="AR34" i="139" s="1"/>
  <c r="AR35" i="139" s="1"/>
  <c r="AR36" i="139" s="1"/>
  <c r="AR37" i="139" s="1"/>
  <c r="AR38" i="139" s="1"/>
  <c r="AR39" i="139" s="1"/>
  <c r="AR40" i="139" s="1"/>
  <c r="AR41" i="139" s="1"/>
  <c r="AR42" i="139" s="1"/>
  <c r="AR43" i="139" s="1"/>
  <c r="AR44" i="139" s="1"/>
  <c r="AR45" i="139" s="1"/>
  <c r="AR46" i="139" s="1"/>
  <c r="AS16" i="139" s="1"/>
  <c r="AS17" i="139" s="1"/>
  <c r="AS18" i="139" s="1"/>
  <c r="AS19" i="139" s="1"/>
  <c r="AS20" i="139" s="1"/>
  <c r="AS21" i="139" s="1"/>
  <c r="AS22" i="139" s="1"/>
  <c r="AS23" i="139" s="1"/>
  <c r="AS24" i="139" s="1"/>
  <c r="AS25" i="139" s="1"/>
  <c r="AS26" i="139" s="1"/>
  <c r="AS27" i="139" l="1"/>
  <c r="AS28" i="139" s="1"/>
  <c r="AS29" i="139" l="1"/>
  <c r="AS30" i="139" s="1"/>
  <c r="AS31" i="139" l="1"/>
  <c r="AS32" i="139" s="1"/>
  <c r="AS33" i="139" l="1"/>
  <c r="AS34" i="139" s="1"/>
  <c r="AS35" i="139" l="1"/>
  <c r="AS36" i="139" s="1"/>
  <c r="AS37" i="139" l="1"/>
  <c r="AS38" i="139" s="1"/>
  <c r="AS39" i="139" l="1"/>
  <c r="AS40" i="139" s="1"/>
  <c r="AS41" i="139" l="1"/>
  <c r="AS42" i="139" s="1"/>
  <c r="AS43" i="139" l="1"/>
  <c r="AS44" i="139" s="1"/>
  <c r="AS45" i="139" l="1"/>
  <c r="AS46" i="139" s="1"/>
  <c r="AT16" i="139" l="1"/>
  <c r="AT17" i="139" s="1"/>
  <c r="AT18" i="139" s="1"/>
  <c r="AT19" i="139" s="1"/>
  <c r="AT20" i="139" s="1"/>
  <c r="AT21" i="139" s="1"/>
  <c r="AT22" i="139" s="1"/>
  <c r="AT23" i="139" s="1"/>
  <c r="AT24" i="139" s="1"/>
  <c r="AT25" i="139" s="1"/>
  <c r="AT26" i="139" s="1"/>
  <c r="AT27" i="139" s="1"/>
  <c r="AT28" i="139" s="1"/>
  <c r="AT29" i="139" s="1"/>
  <c r="AT30" i="139" s="1"/>
  <c r="AT31" i="139" s="1"/>
  <c r="AT32" i="139" s="1"/>
  <c r="AT33" i="139" s="1"/>
  <c r="AT34" i="139" s="1"/>
  <c r="AT35" i="139" s="1"/>
  <c r="AT36" i="139" s="1"/>
  <c r="AT37" i="139" s="1"/>
  <c r="AT38" i="139" s="1"/>
  <c r="AT39" i="139" s="1"/>
  <c r="AT40" i="139" s="1"/>
  <c r="AT41" i="139" s="1"/>
  <c r="AT42" i="139" s="1"/>
  <c r="AT43" i="139" s="1"/>
  <c r="AT44" i="139" s="1"/>
  <c r="AT45" i="139" s="1"/>
  <c r="AT46" i="139" s="1"/>
  <c r="AU16" i="139" s="1"/>
  <c r="AU17" i="139" s="1"/>
  <c r="AU18" i="139" s="1"/>
  <c r="AU19" i="139" s="1"/>
  <c r="AU20" i="139" s="1"/>
  <c r="AU21" i="139" s="1"/>
  <c r="AU22" i="139" s="1"/>
  <c r="AU23" i="139" s="1"/>
  <c r="AU24" i="139" s="1"/>
  <c r="AU25" i="139" s="1"/>
  <c r="AU26" i="139" s="1"/>
  <c r="AU27" i="139" s="1"/>
  <c r="AU28" i="139" s="1"/>
  <c r="AU29" i="139" s="1"/>
  <c r="AU30" i="139" s="1"/>
  <c r="AU31" i="139" s="1"/>
  <c r="AU32" i="139" s="1"/>
  <c r="AU33" i="139" s="1"/>
  <c r="AU34" i="139" s="1"/>
  <c r="AU35" i="139" s="1"/>
  <c r="AU36" i="139" s="1"/>
  <c r="AU37" i="139" s="1"/>
  <c r="AU38" i="139" s="1"/>
  <c r="AU39" i="139" s="1"/>
  <c r="AU40" i="139" s="1"/>
  <c r="AU41" i="139" s="1"/>
  <c r="AU42" i="139" s="1"/>
  <c r="AU43" i="139" s="1"/>
  <c r="AU44" i="139" s="1"/>
  <c r="AU45" i="139" s="1"/>
  <c r="AU46" i="139" s="1"/>
  <c r="AV16" i="139" s="1"/>
  <c r="AV17" i="139" s="1"/>
  <c r="AV18" i="139" s="1"/>
  <c r="AV19" i="139" s="1"/>
  <c r="AV20" i="139" s="1"/>
  <c r="AV21" i="139" s="1"/>
  <c r="AV22" i="139" s="1"/>
  <c r="AV23" i="139" s="1"/>
  <c r="AV24" i="139" s="1"/>
  <c r="AV25" i="139" s="1"/>
  <c r="AV26" i="139" s="1"/>
  <c r="AV27" i="139" s="1"/>
  <c r="AV28" i="139" s="1"/>
  <c r="AV29" i="139" s="1"/>
  <c r="AV30" i="139" s="1"/>
  <c r="AV31" i="139" s="1"/>
  <c r="AV32" i="139" s="1"/>
  <c r="AV33" i="139" s="1"/>
  <c r="AV34" i="139" s="1"/>
  <c r="AV35" i="139" s="1"/>
  <c r="AV36" i="139" s="1"/>
  <c r="AV37" i="139" s="1"/>
  <c r="AV38" i="139" s="1"/>
  <c r="AV39" i="139" s="1"/>
  <c r="AV40" i="139" s="1"/>
  <c r="AV41" i="139" s="1"/>
  <c r="AV42" i="139" s="1"/>
  <c r="AV43" i="139" s="1"/>
  <c r="AV44" i="139" s="1"/>
  <c r="AV45" i="139" s="1"/>
  <c r="AV46" i="139" s="1"/>
  <c r="AW16" i="139" s="1"/>
  <c r="AW17" i="139" s="1"/>
  <c r="AW18" i="139" s="1"/>
  <c r="AW19" i="139" s="1"/>
  <c r="AW20" i="139" s="1"/>
  <c r="AW21" i="139" s="1"/>
  <c r="AW22" i="139" s="1"/>
  <c r="AW23" i="139" s="1"/>
  <c r="AW24" i="139" s="1"/>
  <c r="AW25" i="139" s="1"/>
  <c r="AW26" i="139" s="1"/>
  <c r="AW27" i="139" l="1"/>
  <c r="AW28" i="139" s="1"/>
  <c r="AW29" i="139" l="1"/>
  <c r="AW30" i="139" s="1"/>
  <c r="AW31" i="139" l="1"/>
  <c r="AW32" i="139" s="1"/>
  <c r="AW33" i="139" l="1"/>
  <c r="AW34" i="139" s="1"/>
  <c r="AW35" i="139" l="1"/>
  <c r="AW36" i="139" s="1"/>
  <c r="AW37" i="139" l="1"/>
  <c r="AW38" i="139" s="1"/>
  <c r="AW39" i="139" l="1"/>
  <c r="AW40" i="139" s="1"/>
  <c r="AW41" i="139" l="1"/>
  <c r="AW42" i="139" s="1"/>
  <c r="AW43" i="139" l="1"/>
  <c r="AW44" i="139" s="1"/>
  <c r="AW45" i="139" l="1"/>
  <c r="AW46" i="139" s="1"/>
  <c r="AX16" i="139" l="1"/>
  <c r="AX17" i="139" s="1"/>
  <c r="AX18" i="139" s="1"/>
  <c r="AX19" i="139" s="1"/>
  <c r="AX20" i="139" s="1"/>
  <c r="AX21" i="139" s="1"/>
  <c r="AX22" i="139" s="1"/>
  <c r="AX23" i="139" s="1"/>
  <c r="AX24" i="139" s="1"/>
  <c r="AX25" i="139" s="1"/>
  <c r="AX26" i="139" s="1"/>
  <c r="AX27" i="139" s="1"/>
  <c r="AX28" i="139" s="1"/>
  <c r="AX29" i="139" s="1"/>
  <c r="AX30" i="139" s="1"/>
  <c r="AX31" i="139" s="1"/>
  <c r="AX32" i="139" s="1"/>
  <c r="AX33" i="139" s="1"/>
  <c r="AX34" i="139" s="1"/>
  <c r="AX35" i="139" s="1"/>
  <c r="AX36" i="139" s="1"/>
  <c r="AX37" i="139" s="1"/>
  <c r="AX38" i="139" s="1"/>
  <c r="AX39" i="139" s="1"/>
  <c r="AX40" i="139" s="1"/>
  <c r="AX41" i="139" s="1"/>
  <c r="AX42" i="139" s="1"/>
  <c r="AX43" i="139" s="1"/>
  <c r="AX44" i="139" s="1"/>
  <c r="AX45" i="139" s="1"/>
  <c r="AX46" i="139" s="1"/>
  <c r="AY16" i="139" s="1"/>
  <c r="AY17" i="139" s="1"/>
  <c r="AY18" i="139" s="1"/>
  <c r="AY19" i="139" s="1"/>
  <c r="AY20" i="139" s="1"/>
  <c r="AY21" i="139" s="1"/>
  <c r="AY22" i="139" s="1"/>
  <c r="AY23" i="139" s="1"/>
  <c r="AY24" i="139" s="1"/>
  <c r="AY25" i="139" s="1"/>
  <c r="AY26" i="139" s="1"/>
  <c r="AY27" i="139" s="1"/>
  <c r="AY28" i="139" s="1"/>
  <c r="AY29" i="139" s="1"/>
  <c r="AY30" i="139" s="1"/>
  <c r="AY31" i="139" s="1"/>
  <c r="AY32" i="139" s="1"/>
  <c r="AY33" i="139" s="1"/>
  <c r="AY34" i="139" s="1"/>
  <c r="AY35" i="139" s="1"/>
  <c r="AY36" i="139" s="1"/>
  <c r="AY37" i="139" s="1"/>
  <c r="AY38" i="139" s="1"/>
  <c r="AY39" i="139" s="1"/>
  <c r="AY40" i="139" s="1"/>
  <c r="AY41" i="139" s="1"/>
  <c r="AY42" i="139" s="1"/>
  <c r="AY43" i="139" s="1"/>
  <c r="AY44" i="139" s="1"/>
  <c r="AY45" i="139" s="1"/>
  <c r="AY46" i="13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A692DCC2-43E9-4A7F-A339-5E1EF61AB5C0}">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4333DA7E-B6D2-4E0C-81D3-7A846CCA9859}">
      <text>
        <r>
          <rPr>
            <sz val="9"/>
            <color indexed="81"/>
            <rFont val="BIZ UDPゴシック"/>
            <family val="3"/>
            <charset val="128"/>
          </rPr>
          <t>年間目標達成率
年間損益が年間目標のどの程度達成しているかを</t>
        </r>
      </text>
    </comment>
    <comment ref="O16" authorId="0" shapeId="0" xr:uid="{31920241-95B5-4297-9354-8AB9A4F2D9DA}">
      <text>
        <r>
          <rPr>
            <sz val="9"/>
            <color indexed="81"/>
            <rFont val="BIZ UDPゴシック"/>
            <family val="3"/>
            <charset val="128"/>
          </rPr>
          <t>年間収支の色分け
・収支プラス：ピンク色
・収支マイナス：水色</t>
        </r>
      </text>
    </comment>
    <comment ref="S30" authorId="0" shapeId="0" xr:uid="{A8364BAE-5E15-472F-8C4C-CFD7622CC8C5}">
      <text>
        <r>
          <rPr>
            <sz val="9"/>
            <color indexed="81"/>
            <rFont val="BIZ UDPゴシック"/>
            <family val="3"/>
            <charset val="128"/>
          </rPr>
          <t>月間収支の色分け
収支プラス：ピンク
収支マイナス：水色</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010373-4B92-4A37-BAFD-DDF6C46B87BC}" keepAlive="1" name="クエリ - matsui" description="ブック内の 'matsui' クエリへの接続です。" type="5" refreshedVersion="8" refreshOnLoad="1" saveData="1">
    <dbPr connection="Provider=Microsoft.Mashup.OleDb.1;Data Source=$Workbook$;Location=matsui;Extended Properties=&quot;&quot;" command="SELECT * FROM [matsui]"/>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<sst xmlns="http://schemas.openxmlformats.org/spreadsheetml/2006/main" count="13927" uniqueCount="247">
  <si>
    <t>年月</t>
    <rPh sb="0" eb="2">
      <t>ネンゲツ</t>
    </rPh>
    <phoneticPr fontId="2"/>
  </si>
  <si>
    <t>リスクリワード</t>
    <phoneticPr fontId="2"/>
  </si>
  <si>
    <t>利益平均</t>
    <rPh sb="0" eb="2">
      <t>リエキ</t>
    </rPh>
    <rPh sb="2" eb="4">
      <t>ヘイキン</t>
    </rPh>
    <phoneticPr fontId="2"/>
  </si>
  <si>
    <t>損失平均</t>
    <rPh sb="0" eb="2">
      <t>ソンシツ</t>
    </rPh>
    <rPh sb="2" eb="4">
      <t>ヘイキン</t>
    </rPh>
    <phoneticPr fontId="2"/>
  </si>
  <si>
    <t>勝率</t>
    <rPh sb="0" eb="2">
      <t>ショウリツ</t>
    </rPh>
    <phoneticPr fontId="2"/>
  </si>
  <si>
    <t>勝ちトレード数</t>
    <rPh sb="0" eb="1">
      <t>カ</t>
    </rPh>
    <rPh sb="6" eb="7">
      <t>スウ</t>
    </rPh>
    <phoneticPr fontId="2"/>
  </si>
  <si>
    <t>負けトレード数</t>
    <rPh sb="0" eb="1">
      <t>マ</t>
    </rPh>
    <rPh sb="6" eb="7">
      <t>スウ</t>
    </rPh>
    <phoneticPr fontId="2"/>
  </si>
  <si>
    <t>損益</t>
    <rPh sb="0" eb="2">
      <t>ソンエキ</t>
    </rPh>
    <phoneticPr fontId="2"/>
  </si>
  <si>
    <t>利益計</t>
    <rPh sb="0" eb="2">
      <t>リエキ</t>
    </rPh>
    <rPh sb="2" eb="3">
      <t>ケイ</t>
    </rPh>
    <phoneticPr fontId="2"/>
  </si>
  <si>
    <t>損失計</t>
    <rPh sb="0" eb="2">
      <t>ソンシツ</t>
    </rPh>
    <rPh sb="2" eb="3">
      <t>ケイ</t>
    </rPh>
    <phoneticPr fontId="2"/>
  </si>
  <si>
    <t>約定日</t>
  </si>
  <si>
    <t>受渡日</t>
  </si>
  <si>
    <t>銘柄名</t>
  </si>
  <si>
    <t>口座区分</t>
  </si>
  <si>
    <t>市場</t>
  </si>
  <si>
    <t>特定</t>
  </si>
  <si>
    <t>東証</t>
  </si>
  <si>
    <t>銘柄コード</t>
  </si>
  <si>
    <t>建市場</t>
  </si>
  <si>
    <t>建日</t>
  </si>
  <si>
    <t>建単価</t>
  </si>
  <si>
    <t>売買</t>
  </si>
  <si>
    <t>取引区分</t>
  </si>
  <si>
    <t>受渡金額</t>
  </si>
  <si>
    <t>約定単価</t>
  </si>
  <si>
    <t>実現損益</t>
  </si>
  <si>
    <t>預り区分</t>
  </si>
  <si>
    <t>商品区分</t>
  </si>
  <si>
    <t>約定数量</t>
  </si>
  <si>
    <t>約定代金</t>
  </si>
  <si>
    <t>手数料（税込）</t>
  </si>
  <si>
    <t>建手数料（税込）</t>
  </si>
  <si>
    <t>管理費（税込）</t>
  </si>
  <si>
    <t>支払利息</t>
  </si>
  <si>
    <t>受取利息</t>
  </si>
  <si>
    <t>名義書換料（税込）</t>
  </si>
  <si>
    <t>税引前金額</t>
  </si>
  <si>
    <t>所得税</t>
  </si>
  <si>
    <t>地方税</t>
  </si>
  <si>
    <t>東京エレクトロン（株）</t>
  </si>
  <si>
    <t>売</t>
  </si>
  <si>
    <t>返済（一日）</t>
  </si>
  <si>
    <t>買</t>
  </si>
  <si>
    <t>入金</t>
  </si>
  <si>
    <t>祝祭日</t>
    <rPh sb="0" eb="3">
      <t>シュクサイジツ</t>
    </rPh>
    <phoneticPr fontId="2"/>
  </si>
  <si>
    <t>摘要</t>
    <rPh sb="0" eb="2">
      <t>テキヨウ</t>
    </rPh>
    <phoneticPr fontId="2"/>
  </si>
  <si>
    <t>昭和の日</t>
    <rPh sb="0" eb="2">
      <t>ショウワ</t>
    </rPh>
    <rPh sb="3" eb="4">
      <t>ヒ</t>
    </rPh>
    <phoneticPr fontId="2"/>
  </si>
  <si>
    <t>憲法記念日</t>
    <rPh sb="0" eb="5">
      <t>ケンポウキネンビ</t>
    </rPh>
    <phoneticPr fontId="2"/>
  </si>
  <si>
    <t>みどりの日</t>
    <rPh sb="4" eb="5">
      <t>ヒ</t>
    </rPh>
    <phoneticPr fontId="2"/>
  </si>
  <si>
    <t>こどもの日</t>
    <rPh sb="4" eb="5">
      <t>ヒ</t>
    </rPh>
    <phoneticPr fontId="2"/>
  </si>
  <si>
    <t>株式</t>
  </si>
  <si>
    <t>新規（一日）</t>
  </si>
  <si>
    <t>その他</t>
  </si>
  <si>
    <t>ＮＥＸＴ　ＦＵＮＤＳ日経平均レバレッジ・インデックス連動型上場投信</t>
  </si>
  <si>
    <t>レーザーテック（株）</t>
  </si>
  <si>
    <t>（株）三菱ＵＦＪフィナンシャル・グループ</t>
  </si>
  <si>
    <t>（株）オリエンタルランド</t>
  </si>
  <si>
    <t>Ａｂａｌａｎｃｅ（株）</t>
  </si>
  <si>
    <t>三菱商事（株）</t>
  </si>
  <si>
    <t>カバー（株）</t>
  </si>
  <si>
    <t>（株）ＩＮＦＯＲＩＣＨ</t>
  </si>
  <si>
    <t>サイバートラスト（株）</t>
  </si>
  <si>
    <t>（株）スマレジ</t>
  </si>
  <si>
    <t>（株）Ｗａｑｏｏ</t>
  </si>
  <si>
    <t>現引（一日）</t>
  </si>
  <si>
    <t>ＧＭＢ（株）</t>
  </si>
  <si>
    <t>（株）ｉｓｐａｃｅ</t>
  </si>
  <si>
    <t>（株）インフォネット</t>
  </si>
  <si>
    <t>（株）スマートドライブ</t>
  </si>
  <si>
    <t>貸株金利</t>
  </si>
  <si>
    <t>現物</t>
  </si>
  <si>
    <t>（株）エスユーエス</t>
  </si>
  <si>
    <t>ＴＤＳＥ（株）</t>
  </si>
  <si>
    <t>（株）ＧＡ　ｔｅｃｈｎｏｌｏｇｉｅｓ</t>
  </si>
  <si>
    <t>（株）ファインシンター</t>
  </si>
  <si>
    <t>（株）ＧＥＮＯＶＡ</t>
  </si>
  <si>
    <t>ヤマト・インダストリー（株）</t>
  </si>
  <si>
    <t>ヘリオス　テクノ　ホールディング（株）</t>
  </si>
  <si>
    <t>（株）Ｓｐｅｅｅ</t>
  </si>
  <si>
    <t>（株）ショーケース</t>
  </si>
  <si>
    <t>ＡＲアドバンストテクノロジ（株）</t>
  </si>
  <si>
    <t>（株）メタリアル</t>
  </si>
  <si>
    <t>ティアンドエス（株）</t>
  </si>
  <si>
    <t>（株）ＨＡＮＡＴＯＵＲ　ＪＡＰＡＮ</t>
  </si>
  <si>
    <t>大成建設（株）</t>
  </si>
  <si>
    <t>（株）イオレ</t>
  </si>
  <si>
    <t>日本電信電話（株）</t>
  </si>
  <si>
    <t>（株）アクリート</t>
  </si>
  <si>
    <t>（株）Ｗ　ＴＯＫＹＯ</t>
  </si>
  <si>
    <t>フィードフォースグループ（株）</t>
  </si>
  <si>
    <t>リニューアブル・ジャパン（株）</t>
  </si>
  <si>
    <t>ポート（株）</t>
  </si>
  <si>
    <t>（株）イーディーピー</t>
  </si>
  <si>
    <t>（株）プログリット</t>
  </si>
  <si>
    <t>ビープラッツ（株）</t>
  </si>
  <si>
    <t>（株）イメージ　ワン</t>
  </si>
  <si>
    <t>（株）オービーシステム</t>
  </si>
  <si>
    <t>そーせいグループ（株）</t>
  </si>
  <si>
    <t>（株）海帆</t>
  </si>
  <si>
    <t>（株）トランザクション・メディア・ネットワークス</t>
  </si>
  <si>
    <t>クオリプス（株）</t>
  </si>
  <si>
    <t>（株）ＥＬＥＭＥＮＴＳ</t>
  </si>
  <si>
    <t>神戸天然物化学（株）</t>
  </si>
  <si>
    <t>（株）三ッ星</t>
  </si>
  <si>
    <t>（株）デジタルプラス</t>
  </si>
  <si>
    <t>ＰＪ</t>
  </si>
  <si>
    <t>カルナバイオサイエンス（株）</t>
  </si>
  <si>
    <t>（株）リアルゲイト</t>
  </si>
  <si>
    <t>ＳＥＭＩＴＥＣ（株）</t>
  </si>
  <si>
    <t>（株）Ｇｌｏｂｅｅ</t>
  </si>
  <si>
    <t>（株）クラシコム</t>
  </si>
  <si>
    <t>マミヤ・オーピー（株）</t>
  </si>
  <si>
    <t>山の日</t>
    <rPh sb="0" eb="1">
      <t>ヤマ</t>
    </rPh>
    <rPh sb="2" eb="3">
      <t>ヒ</t>
    </rPh>
    <phoneticPr fontId="2"/>
  </si>
  <si>
    <t>ノイルイミューン・バイオテック（株）</t>
  </si>
  <si>
    <t>（株）ｊｉｇ．ｊｐ</t>
  </si>
  <si>
    <t>（株）ドラフト</t>
  </si>
  <si>
    <t>（株）デルソーレ</t>
  </si>
  <si>
    <t>（株）デュアルタップ</t>
  </si>
  <si>
    <t>ケイティケイ（株）</t>
  </si>
  <si>
    <t>（株）ニチリョク</t>
  </si>
  <si>
    <t>クボテック（株）</t>
  </si>
  <si>
    <t>（株）メドレックス</t>
  </si>
  <si>
    <t>（株）トゥエンティーフォーセブン</t>
  </si>
  <si>
    <t>（株）アマナ</t>
  </si>
  <si>
    <t>（株）テーオーホールディングス</t>
  </si>
  <si>
    <t>エコモット（株）</t>
  </si>
  <si>
    <t>マルシェ（株）</t>
  </si>
  <si>
    <t>ジェイ・エスコムホールディングス（株）</t>
  </si>
  <si>
    <t>（株）アクアライン</t>
  </si>
  <si>
    <t>アジャイルメディア・ネットワーク（株）</t>
  </si>
  <si>
    <t>新東（株）</t>
  </si>
  <si>
    <t>カワセコンピュータサプライ（株）</t>
  </si>
  <si>
    <t>（株）かんなん丸</t>
  </si>
  <si>
    <t>敬老の日</t>
    <rPh sb="0" eb="2">
      <t>ケイロウ</t>
    </rPh>
    <rPh sb="3" eb="4">
      <t>ヒ</t>
    </rPh>
    <phoneticPr fontId="2"/>
  </si>
  <si>
    <t>秋分の日</t>
    <rPh sb="0" eb="2">
      <t>シュウブン</t>
    </rPh>
    <rPh sb="3" eb="4">
      <t>ヒ</t>
    </rPh>
    <phoneticPr fontId="2"/>
  </si>
  <si>
    <t>スポーツの日</t>
    <rPh sb="5" eb="6">
      <t>ヒ</t>
    </rPh>
    <phoneticPr fontId="2"/>
  </si>
  <si>
    <t>文化の日</t>
    <rPh sb="0" eb="2">
      <t>ブンカ</t>
    </rPh>
    <rPh sb="3" eb="4">
      <t>ヒ</t>
    </rPh>
    <phoneticPr fontId="2"/>
  </si>
  <si>
    <t>勤労感謝の日</t>
    <rPh sb="0" eb="4">
      <t>キンロウカンシャ</t>
    </rPh>
    <rPh sb="5" eb="6">
      <t>ヒ</t>
    </rPh>
    <phoneticPr fontId="2"/>
  </si>
  <si>
    <t>（株）トスネット</t>
  </si>
  <si>
    <t>（株）タツミ</t>
  </si>
  <si>
    <t>（株）ＡＬｉＮＫインターネット</t>
  </si>
  <si>
    <t>（株）ラピーヌ</t>
  </si>
  <si>
    <t>（株）マリオン</t>
  </si>
  <si>
    <t>年</t>
    <rPh sb="0" eb="1">
      <t>ネン</t>
    </rPh>
    <phoneticPr fontId="2"/>
  </si>
  <si>
    <t>月</t>
    <rPh sb="0" eb="1">
      <t>ツキ</t>
    </rPh>
    <phoneticPr fontId="2"/>
  </si>
  <si>
    <t>日</t>
    <rPh sb="0" eb="1">
      <t>ヒ</t>
    </rPh>
    <phoneticPr fontId="2"/>
  </si>
  <si>
    <t>元日</t>
    <rPh sb="0" eb="2">
      <t>ガンジツ</t>
    </rPh>
    <phoneticPr fontId="2"/>
  </si>
  <si>
    <r>
      <t>第</t>
    </r>
    <r>
      <rPr>
        <sz val="11"/>
        <color theme="1"/>
        <rFont val="游ゴシック"/>
        <family val="2"/>
        <charset val="128"/>
      </rPr>
      <t>二</t>
    </r>
    <r>
      <rPr>
        <sz val="11"/>
        <color theme="1"/>
        <rFont val="游ゴシック"/>
        <family val="2"/>
        <charset val="128"/>
        <scheme val="minor"/>
      </rPr>
      <t>月曜日</t>
    </r>
    <rPh sb="0" eb="1">
      <t>ダイ</t>
    </rPh>
    <rPh sb="1" eb="2">
      <t>ニ</t>
    </rPh>
    <rPh sb="2" eb="5">
      <t>ゲツヨウビ</t>
    </rPh>
    <phoneticPr fontId="2"/>
  </si>
  <si>
    <t>第三月曜日</t>
    <rPh sb="0" eb="5">
      <t>ダイサンゲツヨウビ</t>
    </rPh>
    <phoneticPr fontId="2"/>
  </si>
  <si>
    <t>第二月曜日</t>
    <rPh sb="0" eb="5">
      <t>ダイニゲツヨウビ</t>
    </rPh>
    <phoneticPr fontId="2"/>
  </si>
  <si>
    <t>休場日</t>
    <rPh sb="0" eb="3">
      <t>キュウジョウビ</t>
    </rPh>
    <phoneticPr fontId="2"/>
  </si>
  <si>
    <t>成人の日</t>
    <rPh sb="0" eb="2">
      <t>セイジン</t>
    </rPh>
    <rPh sb="3" eb="4">
      <t>ヒ</t>
    </rPh>
    <phoneticPr fontId="2"/>
  </si>
  <si>
    <t>建国記念の日</t>
    <rPh sb="0" eb="4">
      <t>ケンコクキネン</t>
    </rPh>
    <rPh sb="5" eb="6">
      <t>ヒ</t>
    </rPh>
    <phoneticPr fontId="2"/>
  </si>
  <si>
    <t>天皇誕生日</t>
    <rPh sb="0" eb="2">
      <t>テンノウ</t>
    </rPh>
    <rPh sb="2" eb="5">
      <t>タンジョウビ</t>
    </rPh>
    <phoneticPr fontId="2"/>
  </si>
  <si>
    <t>春分の日</t>
    <rPh sb="0" eb="2">
      <t>シュンブン</t>
    </rPh>
    <rPh sb="3" eb="4">
      <t>ヒ</t>
    </rPh>
    <phoneticPr fontId="2"/>
  </si>
  <si>
    <t>海の日</t>
    <rPh sb="0" eb="1">
      <t>ウミ</t>
    </rPh>
    <rPh sb="2" eb="3">
      <t>ヒ</t>
    </rPh>
    <phoneticPr fontId="2"/>
  </si>
  <si>
    <t>週</t>
    <rPh sb="0" eb="1">
      <t>シュウ</t>
    </rPh>
    <phoneticPr fontId="2"/>
  </si>
  <si>
    <t>曜日</t>
    <rPh sb="0" eb="2">
      <t>ヨウビ</t>
    </rPh>
    <phoneticPr fontId="2"/>
  </si>
  <si>
    <t>アディッシュ（株）</t>
  </si>
  <si>
    <t>日本高周波鋼業（株）</t>
  </si>
  <si>
    <t>（株）ペルセウスプロテオミクス</t>
  </si>
  <si>
    <t>（株）プロディライト</t>
  </si>
  <si>
    <t>日本精蝋（株）</t>
  </si>
  <si>
    <t>ＨＹＵＧＡ　ＰＲＩＭＡＲＹ　ＣＡＲＥ（株）</t>
  </si>
  <si>
    <t>（株）セキュアヴェイル</t>
  </si>
  <si>
    <t>ギグワークス（株）</t>
  </si>
  <si>
    <t>ロジザード（株）</t>
  </si>
  <si>
    <t>（株）ＡＳＪ</t>
  </si>
  <si>
    <t>（株）イー・ロジット</t>
  </si>
  <si>
    <t>ハイアス・アンド・カンパニー（株）</t>
  </si>
  <si>
    <t>大和自動車交通（株）</t>
  </si>
  <si>
    <t>（株）トレードワークス</t>
  </si>
  <si>
    <t>（株）ケイファーマ</t>
  </si>
  <si>
    <t>Ｄｅｌｔａ－Ｆｌｙ　Ｐｈａｒｍａ（株）</t>
  </si>
  <si>
    <t>ジャパンＭ＆Ａソリューション（株）</t>
  </si>
  <si>
    <t>（株）ハルメクホールディングス</t>
  </si>
  <si>
    <t>（株）ＦＩＸＥＲ</t>
  </si>
  <si>
    <t>（株）サイエンスアーツ</t>
  </si>
  <si>
    <t>ニデック（株）</t>
  </si>
  <si>
    <t>（株）売れるネット広告社</t>
  </si>
  <si>
    <t>住石ホールディングス（株）</t>
  </si>
  <si>
    <t>（株）アルメディオ</t>
  </si>
  <si>
    <t>藤倉コンポジット（株）</t>
  </si>
  <si>
    <t>（株）東京個別指導学院</t>
  </si>
  <si>
    <t>大興電子通信（株）</t>
  </si>
  <si>
    <t>（株）コプロ・ホールディングス</t>
  </si>
  <si>
    <t>全保連（株）</t>
  </si>
  <si>
    <t>日本エマージェンシーアシスタンス（株）</t>
  </si>
  <si>
    <t>（株）幸和製作所</t>
  </si>
  <si>
    <t>（株）ＡＮＡＰ</t>
  </si>
  <si>
    <t>地盤ネットホールディングス（株）</t>
  </si>
  <si>
    <t>（株）ジオコード</t>
  </si>
  <si>
    <t>セカンドサイトアナリティカ（株）</t>
  </si>
  <si>
    <t>さくらインターネット（株）</t>
  </si>
  <si>
    <t>年間収支プラスはピンク色、マイナスは水色</t>
    <rPh sb="0" eb="4">
      <t>ネンカンシュウシ</t>
    </rPh>
    <rPh sb="11" eb="12">
      <t>イロ</t>
    </rPh>
    <rPh sb="18" eb="20">
      <t>ミズイロ</t>
    </rPh>
    <phoneticPr fontId="2"/>
  </si>
  <si>
    <t>日毎の収支を積算しその時点で年間収支がプラスなのかマイナスなのかを色分け</t>
    <rPh sb="0" eb="2">
      <t>ヒゴト</t>
    </rPh>
    <rPh sb="3" eb="5">
      <t>シュウシ</t>
    </rPh>
    <rPh sb="6" eb="8">
      <t>セキサン</t>
    </rPh>
    <rPh sb="11" eb="13">
      <t>ジテン</t>
    </rPh>
    <rPh sb="14" eb="18">
      <t>ネンカンシュウシ</t>
    </rPh>
    <rPh sb="33" eb="35">
      <t>イロワ</t>
    </rPh>
    <phoneticPr fontId="2"/>
  </si>
  <si>
    <t>日毎の収支セルの２つ左側のセルに色を付けている　例：５月１日の場合、日毎の収支はQ11セルに表示、年間収支はO11セルに色分け</t>
    <rPh sb="0" eb="2">
      <t>ヒゴト</t>
    </rPh>
    <rPh sb="3" eb="5">
      <t>シュウシ</t>
    </rPh>
    <rPh sb="10" eb="12">
      <t>ヒダリガワ</t>
    </rPh>
    <rPh sb="16" eb="17">
      <t>イロ</t>
    </rPh>
    <rPh sb="18" eb="19">
      <t>ツ</t>
    </rPh>
    <rPh sb="24" eb="25">
      <t>レイ</t>
    </rPh>
    <rPh sb="27" eb="28">
      <t>ガツ</t>
    </rPh>
    <rPh sb="29" eb="30">
      <t>ニチ</t>
    </rPh>
    <rPh sb="31" eb="33">
      <t>バアイ</t>
    </rPh>
    <rPh sb="34" eb="36">
      <t>ヒゴト</t>
    </rPh>
    <rPh sb="37" eb="39">
      <t>シュウシ</t>
    </rPh>
    <rPh sb="46" eb="48">
      <t>ヒョウジ</t>
    </rPh>
    <rPh sb="49" eb="53">
      <t>ネンカンシュウシ</t>
    </rPh>
    <rPh sb="60" eb="62">
      <t>イロワ</t>
    </rPh>
    <phoneticPr fontId="2"/>
  </si>
  <si>
    <t>日毎の収支を積算しその時点で月間収支がプラスなのかマイナスなのかを色分け</t>
    <rPh sb="0" eb="2">
      <t>ヒゴト</t>
    </rPh>
    <rPh sb="3" eb="5">
      <t>シュウシ</t>
    </rPh>
    <rPh sb="6" eb="8">
      <t>セキサン</t>
    </rPh>
    <rPh sb="11" eb="13">
      <t>ジテン</t>
    </rPh>
    <rPh sb="14" eb="16">
      <t>ゲッカン</t>
    </rPh>
    <rPh sb="16" eb="18">
      <t>シュウシ</t>
    </rPh>
    <rPh sb="33" eb="35">
      <t>イロワ</t>
    </rPh>
    <phoneticPr fontId="2"/>
  </si>
  <si>
    <t>日毎の収支セルの１つ左側のセルに色を付けている　例：６月１５日の場合、日毎の収支はT25セルに表示、月間収支はS25セルに色分け</t>
    <rPh sb="0" eb="2">
      <t>ヒゴト</t>
    </rPh>
    <rPh sb="3" eb="5">
      <t>シュウシ</t>
    </rPh>
    <rPh sb="10" eb="12">
      <t>ヒダリガワ</t>
    </rPh>
    <rPh sb="16" eb="17">
      <t>イロ</t>
    </rPh>
    <rPh sb="18" eb="19">
      <t>ツ</t>
    </rPh>
    <rPh sb="24" eb="25">
      <t>レイ</t>
    </rPh>
    <rPh sb="27" eb="28">
      <t>ガツ</t>
    </rPh>
    <rPh sb="30" eb="31">
      <t>ニチ</t>
    </rPh>
    <rPh sb="32" eb="34">
      <t>バアイ</t>
    </rPh>
    <rPh sb="35" eb="37">
      <t>ヒゴト</t>
    </rPh>
    <rPh sb="38" eb="40">
      <t>シュウシ</t>
    </rPh>
    <rPh sb="47" eb="49">
      <t>ヒョウジ</t>
    </rPh>
    <rPh sb="50" eb="52">
      <t>ゲッカン</t>
    </rPh>
    <rPh sb="52" eb="54">
      <t>シュウシ</t>
    </rPh>
    <rPh sb="61" eb="63">
      <t>イロワ</t>
    </rPh>
    <phoneticPr fontId="2"/>
  </si>
  <si>
    <t>月間収支プラスはピンク色、マイナスは水色</t>
    <rPh sb="0" eb="2">
      <t>ゲッカン</t>
    </rPh>
    <rPh sb="2" eb="4">
      <t>シュウシ</t>
    </rPh>
    <rPh sb="11" eb="12">
      <t>イロ</t>
    </rPh>
    <rPh sb="18" eb="20">
      <t>ミズイロ</t>
    </rPh>
    <phoneticPr fontId="2"/>
  </si>
  <si>
    <t>利益</t>
    <rPh sb="0" eb="2">
      <t>リエキ</t>
    </rPh>
    <phoneticPr fontId="2"/>
  </si>
  <si>
    <t>損失</t>
    <rPh sb="0" eb="2">
      <t>ソンシツ</t>
    </rPh>
    <phoneticPr fontId="2"/>
  </si>
  <si>
    <t>最大</t>
    <rPh sb="0" eb="2">
      <t>サイダイ</t>
    </rPh>
    <phoneticPr fontId="2"/>
  </si>
  <si>
    <t>平均</t>
    <rPh sb="0" eb="2">
      <t>ヘイキン</t>
    </rPh>
    <phoneticPr fontId="2"/>
  </si>
  <si>
    <t>中央</t>
    <rPh sb="0" eb="2">
      <t>チュウオウ</t>
    </rPh>
    <phoneticPr fontId="2"/>
  </si>
  <si>
    <t>最低</t>
    <rPh sb="0" eb="2">
      <t>サイテイ</t>
    </rPh>
    <phoneticPr fontId="2"/>
  </si>
  <si>
    <t>日次集計</t>
    <rPh sb="0" eb="2">
      <t>ニチジ</t>
    </rPh>
    <rPh sb="2" eb="4">
      <t>シュウケイ</t>
    </rPh>
    <phoneticPr fontId="2"/>
  </si>
  <si>
    <t>Y)年間集計</t>
    <rPh sb="2" eb="6">
      <t>ネンカンシュウケイ</t>
    </rPh>
    <phoneticPr fontId="2"/>
  </si>
  <si>
    <t>M)月間集計</t>
    <rPh sb="2" eb="6">
      <t>ゲッカンシュウケイ</t>
    </rPh>
    <phoneticPr fontId="2"/>
  </si>
  <si>
    <t>W)日次収支（プラス）</t>
    <rPh sb="2" eb="4">
      <t>ニチジ</t>
    </rPh>
    <rPh sb="4" eb="6">
      <t>シュウシ</t>
    </rPh>
    <phoneticPr fontId="2"/>
  </si>
  <si>
    <t>L)日次収支（マイナス）</t>
    <rPh sb="2" eb="6">
      <t>ニチジシュウシ</t>
    </rPh>
    <phoneticPr fontId="2"/>
  </si>
  <si>
    <t>日次収支マイナス</t>
    <rPh sb="0" eb="2">
      <t>ニチジ</t>
    </rPh>
    <rPh sb="2" eb="4">
      <t>シュウシ</t>
    </rPh>
    <phoneticPr fontId="2"/>
  </si>
  <si>
    <t>日次目標達成率</t>
    <rPh sb="0" eb="2">
      <t>ニチジ</t>
    </rPh>
    <rPh sb="2" eb="4">
      <t>モクヒョウ</t>
    </rPh>
    <rPh sb="4" eb="7">
      <t>タッセイリツ</t>
    </rPh>
    <phoneticPr fontId="2"/>
  </si>
  <si>
    <t>松井証券（一日信用）</t>
    <rPh sb="0" eb="4">
      <t>マツイショウケン</t>
    </rPh>
    <rPh sb="5" eb="9">
      <t>イチニチシンヨウ</t>
    </rPh>
    <phoneticPr fontId="2"/>
  </si>
  <si>
    <t>株数（利益）</t>
    <rPh sb="0" eb="2">
      <t>カブスウ</t>
    </rPh>
    <rPh sb="3" eb="5">
      <t>リエキ</t>
    </rPh>
    <phoneticPr fontId="2"/>
  </si>
  <si>
    <t>株数（損失）</t>
    <rPh sb="0" eb="2">
      <t>カブスウ</t>
    </rPh>
    <rPh sb="3" eb="5">
      <t>ソンシツ</t>
    </rPh>
    <phoneticPr fontId="2"/>
  </si>
  <si>
    <t>Column1</t>
  </si>
  <si>
    <t>Ｕｎｉｐｏｓ（株）</t>
  </si>
  <si>
    <t/>
  </si>
  <si>
    <t>松井証券の取引履歴をもとにデイトレの収支計算を行います</t>
    <rPh sb="0" eb="4">
      <t>マツイショウケン</t>
    </rPh>
    <rPh sb="5" eb="9">
      <t>トリヒキリレキ</t>
    </rPh>
    <rPh sb="18" eb="22">
      <t>シュウシケイサン</t>
    </rPh>
    <rPh sb="23" eb="24">
      <t>オコナ</t>
    </rPh>
    <phoneticPr fontId="2"/>
  </si>
  <si>
    <t>収支計算は日次・月間・年間を集計します</t>
    <rPh sb="0" eb="4">
      <t>シュウシケイサン</t>
    </rPh>
    <rPh sb="5" eb="7">
      <t>ニチジ</t>
    </rPh>
    <rPh sb="8" eb="10">
      <t>ゲッカン</t>
    </rPh>
    <rPh sb="11" eb="13">
      <t>ネンカン</t>
    </rPh>
    <rPh sb="14" eb="16">
      <t>シュウケイ</t>
    </rPh>
    <phoneticPr fontId="2"/>
  </si>
  <si>
    <t>このExcelでできること</t>
    <phoneticPr fontId="2"/>
  </si>
  <si>
    <t>年間収支の目標を設定し目標達成の管理ができます</t>
    <rPh sb="0" eb="4">
      <t>ネンカンシュウシ</t>
    </rPh>
    <rPh sb="5" eb="7">
      <t>モクヒョウ</t>
    </rPh>
    <rPh sb="8" eb="10">
      <t>セッテイ</t>
    </rPh>
    <rPh sb="11" eb="13">
      <t>モクヒョウ</t>
    </rPh>
    <rPh sb="13" eb="15">
      <t>タッセイ</t>
    </rPh>
    <rPh sb="16" eb="18">
      <t>カンリ</t>
    </rPh>
    <phoneticPr fontId="2"/>
  </si>
  <si>
    <t>１株当たりのリスクリワード、トレード単位での勝率、月単位での損益を確認できます</t>
    <rPh sb="1" eb="3">
      <t>カブア</t>
    </rPh>
    <rPh sb="18" eb="20">
      <t>タンイ</t>
    </rPh>
    <rPh sb="22" eb="24">
      <t>ショウリツ</t>
    </rPh>
    <rPh sb="25" eb="28">
      <t>ツキタンイ</t>
    </rPh>
    <rPh sb="30" eb="32">
      <t>ソンエキ</t>
    </rPh>
    <rPh sb="33" eb="35">
      <t>カクニン</t>
    </rPh>
    <phoneticPr fontId="2"/>
  </si>
  <si>
    <t>制限事項</t>
    <rPh sb="0" eb="4">
      <t>セイゲンジコウ</t>
    </rPh>
    <phoneticPr fontId="2"/>
  </si>
  <si>
    <t>現物のリスクリワード・勝率は計算できません</t>
    <rPh sb="0" eb="2">
      <t>ゲンブツ</t>
    </rPh>
    <rPh sb="11" eb="13">
      <t>ショウリツ</t>
    </rPh>
    <rPh sb="14" eb="16">
      <t>ケイサン</t>
    </rPh>
    <phoneticPr fontId="2"/>
  </si>
  <si>
    <t>現物と一日信用を損益集計の対象としています</t>
    <rPh sb="0" eb="2">
      <t>ゲンブツ</t>
    </rPh>
    <rPh sb="3" eb="5">
      <t>イチニチ</t>
    </rPh>
    <rPh sb="5" eb="7">
      <t>シンヨウ</t>
    </rPh>
    <rPh sb="8" eb="12">
      <t>ソンエキシュウケイ</t>
    </rPh>
    <rPh sb="13" eb="15">
      <t>タイショウ</t>
    </rPh>
    <phoneticPr fontId="2"/>
  </si>
  <si>
    <t>必要なもの</t>
    <rPh sb="0" eb="2">
      <t>ヒツヨウ</t>
    </rPh>
    <phoneticPr fontId="2"/>
  </si>
  <si>
    <t>松井証券のWebページにある「取引履歴」をCSV形式ファイルでダウンロードしたデータファイル</t>
    <rPh sb="0" eb="4">
      <t>マツイショウケン</t>
    </rPh>
    <rPh sb="15" eb="19">
      <t>トリヒキリレキ</t>
    </rPh>
    <rPh sb="24" eb="26">
      <t>ケイシキ</t>
    </rPh>
    <phoneticPr fontId="2"/>
  </si>
  <si>
    <t>操作方法</t>
    <rPh sb="0" eb="4">
      <t>ソウサホウホウ</t>
    </rPh>
    <phoneticPr fontId="2"/>
  </si>
  <si>
    <t>松井証券のWebページにログインする</t>
    <rPh sb="0" eb="4">
      <t>マツイショウケン</t>
    </rPh>
    <phoneticPr fontId="2"/>
  </si>
  <si>
    <t>https://trade.matsui.co.jp/mgap/login</t>
  </si>
  <si>
    <t>「期間指定（受渡日）」は１月１日を指定し検索をクリック</t>
    <rPh sb="1" eb="5">
      <t>キカンシテイ</t>
    </rPh>
    <rPh sb="6" eb="9">
      <t>ウケワタシビ</t>
    </rPh>
    <rPh sb="13" eb="14">
      <t>ガツ</t>
    </rPh>
    <rPh sb="15" eb="16">
      <t>ニチ</t>
    </rPh>
    <rPh sb="17" eb="19">
      <t>シテイ</t>
    </rPh>
    <rPh sb="20" eb="22">
      <t>ケンサク</t>
    </rPh>
    <phoneticPr fontId="2"/>
  </si>
  <si>
    <t>データが表示されたら出力をクリック</t>
    <rPh sb="4" eb="6">
      <t>ヒョウジ</t>
    </rPh>
    <rPh sb="10" eb="12">
      <t>シュツリョク</t>
    </rPh>
    <phoneticPr fontId="2"/>
  </si>
  <si>
    <t>matsui.csvがダウンロードされたことを確認する　※chromeであればダウンロードフォルダにダウンロードされます</t>
    <rPh sb="23" eb="25">
      <t>カクニン</t>
    </rPh>
    <phoneticPr fontId="2"/>
  </si>
  <si>
    <t>Excelファイルの「matsui」シートに切り替える</t>
    <rPh sb="22" eb="23">
      <t>キ</t>
    </rPh>
    <rPh sb="24" eb="25">
      <t>カ</t>
    </rPh>
    <phoneticPr fontId="2"/>
  </si>
  <si>
    <t>クエリと接続にある「matsui」をダブルクリックしPower Queryエディターを起動する</t>
    <rPh sb="4" eb="6">
      <t>セツゾク</t>
    </rPh>
    <rPh sb="43" eb="45">
      <t>キドウ</t>
    </rPh>
    <phoneticPr fontId="2"/>
  </si>
  <si>
    <t>Power Queryエディターが立ち上がったらクエリの設定にある「ソース」をダブルクリックする</t>
    <rPh sb="17" eb="18">
      <t>タ</t>
    </rPh>
    <rPh sb="19" eb="20">
      <t>ア</t>
    </rPh>
    <rPh sb="28" eb="30">
      <t>セッテイ</t>
    </rPh>
    <phoneticPr fontId="2"/>
  </si>
  <si>
    <t>このExcelファイルと同じ場所にmatsui.csvを移動する　※古いものがある場合は上書きしてください</t>
    <rPh sb="12" eb="13">
      <t>オナ</t>
    </rPh>
    <rPh sb="14" eb="16">
      <t>バショ</t>
    </rPh>
    <rPh sb="28" eb="30">
      <t>イドウ</t>
    </rPh>
    <rPh sb="34" eb="35">
      <t>フル</t>
    </rPh>
    <rPh sb="41" eb="43">
      <t>バアイ</t>
    </rPh>
    <rPh sb="44" eb="46">
      <t>ウワガ</t>
    </rPh>
    <phoneticPr fontId="2"/>
  </si>
  <si>
    <t>取引履歴画面からCSVデータをダウンロードしExcelファイルと同じフォルダに移動する</t>
    <rPh sb="0" eb="4">
      <t>トリヒキリレキ</t>
    </rPh>
    <rPh sb="4" eb="6">
      <t>ガメン</t>
    </rPh>
    <rPh sb="32" eb="33">
      <t>オナ</t>
    </rPh>
    <rPh sb="39" eb="41">
      <t>イドウ</t>
    </rPh>
    <phoneticPr fontId="2"/>
  </si>
  <si>
    <t>※デスクトップにmatsuiフォルダを作った場合は以下のようになります　xxxxxxxxはあなたのWindowsアカウントになっています</t>
    <rPh sb="19" eb="20">
      <t>ツク</t>
    </rPh>
    <rPh sb="22" eb="24">
      <t>バアイ</t>
    </rPh>
    <rPh sb="25" eb="27">
      <t>イカ</t>
    </rPh>
    <phoneticPr fontId="2"/>
  </si>
  <si>
    <t>ファイルパスの「参照」をクリックし移動したファイルを指定し「OK」をクリックする</t>
    <rPh sb="8" eb="10">
      <t>サンショウ</t>
    </rPh>
    <rPh sb="17" eb="19">
      <t>イドウ</t>
    </rPh>
    <rPh sb="26" eb="28">
      <t>シテイ</t>
    </rPh>
    <phoneticPr fontId="2"/>
  </si>
  <si>
    <t>集計結果を確認する</t>
    <rPh sb="0" eb="4">
      <t>シュウケイケッカ</t>
    </rPh>
    <rPh sb="5" eb="7">
      <t>カクニン</t>
    </rPh>
    <phoneticPr fontId="2"/>
  </si>
  <si>
    <t>「デイトレ集計」シートで集計結果を確認できます</t>
    <rPh sb="5" eb="7">
      <t>シュウケイ</t>
    </rPh>
    <rPh sb="12" eb="16">
      <t>シュウケイケッカ</t>
    </rPh>
    <rPh sb="17" eb="19">
      <t>カクニン</t>
    </rPh>
    <phoneticPr fontId="2"/>
  </si>
  <si>
    <t>Excelファイルを開く前にmatsui.csvファイルを更新しておくと自動でトレード結果が更新され集計に反映されます</t>
    <rPh sb="10" eb="11">
      <t>ヒラ</t>
    </rPh>
    <rPh sb="12" eb="13">
      <t>マエ</t>
    </rPh>
    <rPh sb="29" eb="31">
      <t>コウシン</t>
    </rPh>
    <rPh sb="36" eb="38">
      <t>ジドウ</t>
    </rPh>
    <rPh sb="43" eb="45">
      <t>ケッカ</t>
    </rPh>
    <rPh sb="46" eb="48">
      <t>コウシン</t>
    </rPh>
    <rPh sb="50" eb="52">
      <t>シュウケイ</t>
    </rPh>
    <rPh sb="53" eb="55">
      <t>ハンエイ</t>
    </rPh>
    <phoneticPr fontId="2"/>
  </si>
  <si>
    <t>Excelファイルを開いた後にmatsui.csvファイルを更新した場合は「数式」メニューにある「再計算実行」をクリックするとトレード結果が更新され集計に反映されます</t>
    <rPh sb="10" eb="11">
      <t>ヒラ</t>
    </rPh>
    <rPh sb="13" eb="14">
      <t>アト</t>
    </rPh>
    <rPh sb="30" eb="32">
      <t>コウシン</t>
    </rPh>
    <rPh sb="34" eb="36">
      <t>バアイ</t>
    </rPh>
    <rPh sb="38" eb="40">
      <t>スウシキ</t>
    </rPh>
    <rPh sb="49" eb="52">
      <t>サイケイサン</t>
    </rPh>
    <rPh sb="52" eb="54">
      <t>ジッコウ</t>
    </rPh>
    <rPh sb="67" eb="69">
      <t>ケッカ</t>
    </rPh>
    <rPh sb="70" eb="72">
      <t>コウシン</t>
    </rPh>
    <rPh sb="74" eb="76">
      <t>シュウケイ</t>
    </rPh>
    <rPh sb="77" eb="79">
      <t>ハンエイ</t>
    </rPh>
    <phoneticPr fontId="2"/>
  </si>
  <si>
    <t>取り込みデータの設定をする　　※matsui.csvのフォルダを変更したり、ファイル名を変更した場合はこの操作を再度行ってください</t>
    <rPh sb="0" eb="1">
      <t>ト</t>
    </rPh>
    <rPh sb="2" eb="3">
      <t>コ</t>
    </rPh>
    <rPh sb="8" eb="10">
      <t>セッテイ</t>
    </rPh>
    <rPh sb="32" eb="34">
      <t>ヘンコウ</t>
    </rPh>
    <rPh sb="42" eb="43">
      <t>メイ</t>
    </rPh>
    <rPh sb="44" eb="46">
      <t>ヘンコウ</t>
    </rPh>
    <rPh sb="48" eb="50">
      <t>バアイ</t>
    </rPh>
    <rPh sb="53" eb="55">
      <t>ソウサ</t>
    </rPh>
    <rPh sb="56" eb="58">
      <t>サイド</t>
    </rPh>
    <rPh sb="58" eb="59">
      <t>オコナ</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</si>
</sst>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Red]&quot;¥&quot;\-#,##0"/>
    <numFmt numFmtId="176" formatCode="&quot;¥&quot;#,##0_);[Red]\(&quot;¥&quot;#,##0\)"/>
    <numFmt numFmtId="177" formatCode="General\ &quot;年&quot;"/>
    <numFmt numFmtId="178" formatCode="General\ &quot;月&quot;"/>
    <numFmt numFmtId="179" formatCode="General\ &quot;日&quot;"/>
    <numFmt numFmtId="180" formatCode="[Red]\+#,##0;[Blue]\-#,##0;0"/>
    <numFmt numFmtId="181" formatCode="&quot;達成&quot;_*\ 0&quot;回&quot;"/>
    <numFmt numFmtId="182" formatCode="0&quot;回&quot;"/>
    <numFmt numFmtId="183" formatCode="&quot;年間目標&quot;* #,##0&quot;円&quot;"/>
    <numFmt numFmtId="184" formatCode="&quot;月間目標&quot;* #,##0&quot;円&quot;"/>
    <numFmt numFmtId="185" formatCode="&quot;日次目標&quot;* #,##0&quot;円&quot;"/>
  </numFmts>
  <fonts count="16"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1"/>
      <name val="游ゴシック"/>
      <family val="3"/>
      <charset val="128"/>
      <scheme val="minor"/>
    </font>
    <font>
      <sz val="9"/>
      <color theme="1"/>
      <name val="游ゴシック"/>
      <family val="3"/>
      <charset val="128"/>
      <scheme val="minor"/>
    </font>
    <font>
      <b/>
      <sz val="9"/>
      <name val="游ゴシック"/>
      <family val="3"/>
      <charset val="128"/>
      <scheme val="minor"/>
    </font>
    <font>
      <b/>
      <sz val="9"/>
      <color theme="1"/>
      <name val="游ゴシック"/>
      <family val="3"/>
      <charset val="128"/>
      <scheme val="minor"/>
    </font>
    <font>
      <sz val="11"/>
      <color theme="1"/>
      <name val="游ゴシック"/>
      <family val="2"/>
      <charset val="128"/>
    </font>
    <font>
      <sz val="9"/>
      <color indexed="81"/>
      <name val="BIZ UDPゴシック"/>
      <family val="3"/>
      <charset val="128"/>
    </font>
    <font>
      <sz val="9"/>
      <color theme="0" tint="-0.14999847407452621"/>
      <name val="游ゴシック"/>
      <family val="3"/>
      <charset val="128"/>
      <scheme val="minor"/>
    </font>
    <font>
      <u/>
      <sz val="11"/>
      <color theme="10"/>
      <name val="游ゴシック"/>
      <family val="2"/>
      <charset val="128"/>
      <scheme val="minor"/>
    </font>
    <font>
      <b/>
      <sz val="11"/>
      <color theme="0"/>
      <name val="游ゴシック"/>
      <family val="3"/>
      <charset val="128"/>
      <scheme val="minor"/>
    </font>
    <font>
      <sz val="11"/>
      <color theme="1"/>
      <name val="游ゴシック"/>
      <family val="3"/>
      <charset val="128"/>
      <scheme val="minor"/>
    </font>
    <font>
      <sz val="11"/>
      <color theme="0" tint="-0.14999847407452621"/>
      <name val="游ゴシック"/>
      <family val="3"/>
      <charset val="128"/>
      <scheme val="minor"/>
    </font>
    <font>
      <b/>
      <sz val="18"/>
      <color theme="1"/>
      <name val="游ゴシック"/>
      <family val="3"/>
      <charset val="128"/>
      <scheme val="minor"/>
    </font>
  </fonts>
  <fills count="4">
    <fill>
      <patternFill patternType="none"/>
    </fill>
    <fill>
      <patternFill patternType="gray125"/>
    </fill>
    <fill>
      <patternFill patternType="solid">
        <fgColor theme="7" tint="0.79998168889431442"/>
        <bgColor indexed="64"/>
      </patternFill>
    </fill>
    <fill>
      <patternFill patternType="solid">
        <fgColor theme="3"/>
        <bgColor indexed="64"/>
      </patternFill>
    </fill>
  </fills>
  <borders count="32">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style="double">
        <color theme="0"/>
      </top>
      <bottom style="thin">
        <color theme="0"/>
      </bottom>
      <diagonal/>
    </border>
    <border>
      <left style="thin">
        <color theme="0"/>
      </left>
      <right style="thin">
        <color theme="0"/>
      </right>
      <top style="double">
        <color theme="0"/>
      </top>
      <bottom style="thin">
        <color theme="0"/>
      </bottom>
      <diagonal/>
    </border>
    <border>
      <left style="thin">
        <color theme="0"/>
      </left>
      <right/>
      <top style="double">
        <color theme="0"/>
      </top>
      <bottom style="thin">
        <color theme="0"/>
      </bottom>
      <diagonal/>
    </border>
    <border>
      <left/>
      <right style="thin">
        <color theme="0"/>
      </right>
      <top/>
      <bottom style="double">
        <color theme="0"/>
      </bottom>
      <diagonal/>
    </border>
    <border>
      <left style="thin">
        <color theme="0"/>
      </left>
      <right style="thin">
        <color theme="0"/>
      </right>
      <top/>
      <bottom style="double">
        <color theme="0"/>
      </bottom>
      <diagonal/>
    </border>
    <border>
      <left style="thin">
        <color theme="0"/>
      </left>
      <right/>
      <top/>
      <bottom style="double">
        <color theme="0"/>
      </bottom>
      <diagonal/>
    </border>
    <border>
      <left/>
      <right style="thin">
        <color theme="0"/>
      </right>
      <top style="thin">
        <color theme="0"/>
      </top>
      <bottom style="double">
        <color theme="1" tint="0.499984740745262"/>
      </bottom>
      <diagonal/>
    </border>
    <border>
      <left style="thin">
        <color theme="0"/>
      </left>
      <right style="thin">
        <color theme="0"/>
      </right>
      <top style="thin">
        <color theme="0"/>
      </top>
      <bottom style="double">
        <color theme="1" tint="0.499984740745262"/>
      </bottom>
      <diagonal/>
    </border>
    <border>
      <left style="thin">
        <color theme="0"/>
      </left>
      <right/>
      <top style="thin">
        <color theme="0"/>
      </top>
      <bottom style="double">
        <color theme="1" tint="0.499984740745262"/>
      </bottom>
      <diagonal/>
    </border>
    <border>
      <left/>
      <right style="thin">
        <color theme="0"/>
      </right>
      <top style="double">
        <color theme="1" tint="0.499984740745262"/>
      </top>
      <bottom style="thin">
        <color theme="0"/>
      </bottom>
      <diagonal/>
    </border>
    <border>
      <left style="thin">
        <color theme="0"/>
      </left>
      <right style="thin">
        <color theme="0"/>
      </right>
      <top style="double">
        <color theme="1" tint="0.499984740745262"/>
      </top>
      <bottom style="thin">
        <color theme="0"/>
      </bottom>
      <diagonal/>
    </border>
    <border>
      <left style="thin">
        <color theme="0"/>
      </left>
      <right/>
      <top style="double">
        <color theme="1" tint="0.499984740745262"/>
      </top>
      <bottom style="thin">
        <color theme="0"/>
      </bottom>
      <diagonal/>
    </border>
    <border>
      <left/>
      <right/>
      <top style="double">
        <color theme="1" tint="0.499984740745262"/>
      </top>
      <bottom style="thin">
        <color theme="0"/>
      </bottom>
      <diagonal/>
    </border>
    <border>
      <left/>
      <right/>
      <top style="thin">
        <color theme="0"/>
      </top>
      <bottom style="thin">
        <color theme="0"/>
      </bottom>
      <diagonal/>
    </border>
    <border>
      <left/>
      <right/>
      <top style="thin">
        <color theme="0"/>
      </top>
      <bottom/>
      <diagonal/>
    </border>
    <border>
      <left/>
      <right/>
      <top/>
      <bottom style="double">
        <color theme="0"/>
      </bottom>
      <diagonal/>
    </border>
    <border>
      <left/>
      <right/>
      <top style="thin">
        <color theme="0"/>
      </top>
      <bottom style="double">
        <color theme="1" tint="0.499984740745262"/>
      </bottom>
      <diagonal/>
    </border>
    <border>
      <left/>
      <right/>
      <top style="double">
        <color theme="0"/>
      </top>
      <bottom style="thin">
        <color theme="0"/>
      </bottom>
      <diagonal/>
    </border>
    <border>
      <left/>
      <right style="thin">
        <color theme="0"/>
      </right>
      <top/>
      <bottom style="double">
        <color auto="1"/>
      </bottom>
      <diagonal/>
    </border>
    <border>
      <left style="thin">
        <color theme="0"/>
      </left>
      <right style="thin">
        <color theme="0"/>
      </right>
      <top/>
      <bottom style="double">
        <color auto="1"/>
      </bottom>
      <diagonal/>
    </border>
    <border>
      <left style="thin">
        <color theme="0"/>
      </left>
      <right/>
      <top/>
      <bottom style="double">
        <color auto="1"/>
      </bottom>
      <diagonal/>
    </border>
    <border>
      <left/>
      <right/>
      <top/>
      <bottom style="double">
        <color auto="1"/>
      </bottom>
      <diagonal/>
    </border>
    <border>
      <left/>
      <right/>
      <top style="double">
        <color auto="1"/>
      </top>
      <bottom/>
      <diagonal/>
    </border>
    <border>
      <left/>
      <right style="thin">
        <color theme="0"/>
      </right>
      <top style="double">
        <color auto="1"/>
      </top>
      <bottom/>
      <diagonal/>
    </border>
    <border>
      <left/>
      <right style="thin">
        <color theme="0"/>
      </right>
      <top style="double">
        <color auto="1"/>
      </top>
      <bottom style="thin">
        <color theme="0"/>
      </bottom>
      <diagonal/>
    </border>
  </borders>
  <cellStyleXfs count="30">
    <xf numFmtId="0" fontId="0" fillId="0" borderId="0">
      <alignment vertical="center"/>
    </xf>
    <xf numFmtId="176" fontId="1" fillId="0" borderId="0" applyFont="0" applyFill="0" applyBorder="0" applyAlignment="0" applyProtection="0">
      <alignment vertical="center"/>
    </xf>
    <xf numFmtId="38" fontId="1" fillId="0" borderId="0" applyFont="0" applyFill="0" applyBorder="0" applyAlignment="0" applyProtection="0">
      <alignment vertical="center"/>
    </xf>
    <xf numFmtId="9"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6" fontId="1" fillId="0" borderId="0" applyFont="0" applyFill="0" applyBorder="0" applyAlignment="0" applyProtection="0">
      <alignment vertical="center"/>
    </xf>
    <xf numFmtId="0" fontId="11" fillId="0" borderId="0" applyNumberFormat="0" applyFill="0" applyBorder="0" applyAlignment="0" applyProtection="0">
      <alignment vertical="center"/>
    </xf>
  </cellStyleXfs>
  <cellXfs count="95">
    <xf numFmtId="0" fontId="0" fillId="0" borderId="0" xfId="0">
      <alignment vertical="center"/>
    </xf>
    <xf numFmtId="14" fontId="0" fillId="0" borderId="0" xfId="0" applyNumberFormat="1">
      <alignment vertical="center"/>
    </xf>
    <xf numFmtId="0" fontId="5" fillId="0" borderId="0" xfId="0" applyFont="1">
      <alignment vertical="center"/>
    </xf>
    <xf numFmtId="0" fontId="3" fillId="2" borderId="7" xfId="0" applyFont="1" applyFill="1" applyBorder="1">
      <alignment vertical="center"/>
    </xf>
    <xf numFmtId="0" fontId="7" fillId="2" borderId="1" xfId="0" applyFont="1" applyFill="1" applyBorder="1" applyAlignment="1">
      <alignment horizontal="left" vertical="center" indent="1"/>
    </xf>
    <xf numFmtId="0" fontId="6" fillId="2" borderId="1" xfId="0" applyFont="1" applyFill="1" applyBorder="1" applyAlignment="1">
      <alignment horizontal="left" vertical="center" indent="1"/>
    </xf>
    <xf numFmtId="179" fontId="5" fillId="2" borderId="1" xfId="0" applyNumberFormat="1" applyFont="1" applyFill="1" applyBorder="1">
      <alignment vertical="center"/>
    </xf>
    <xf numFmtId="179" fontId="5" fillId="2" borderId="4" xfId="0" applyNumberFormat="1" applyFont="1" applyFill="1" applyBorder="1">
      <alignment vertical="center"/>
    </xf>
    <xf numFmtId="0" fontId="7" fillId="2" borderId="13" xfId="0" applyFont="1" applyFill="1" applyBorder="1" applyAlignment="1">
      <alignment horizontal="left" vertical="center" indent="1"/>
    </xf>
    <xf numFmtId="0" fontId="4" fillId="2" borderId="16" xfId="0" applyFont="1" applyFill="1" applyBorder="1">
      <alignment vertical="center"/>
    </xf>
    <xf numFmtId="0" fontId="3" fillId="2" borderId="16" xfId="0" applyFont="1" applyFill="1" applyBorder="1" applyAlignment="1">
      <alignment horizontal="left" vertical="center"/>
    </xf>
    <xf numFmtId="0" fontId="6" fillId="2" borderId="13" xfId="0" applyFont="1" applyFill="1" applyBorder="1" applyAlignment="1">
      <alignment horizontal="left" vertical="center" indent="1"/>
    </xf>
    <xf numFmtId="179" fontId="5" fillId="2" borderId="16" xfId="0" applyNumberFormat="1" applyFont="1" applyFill="1" applyBorder="1">
      <alignment vertical="center"/>
    </xf>
    <xf numFmtId="180" fontId="5" fillId="0" borderId="2" xfId="2" applyNumberFormat="1" applyFont="1" applyFill="1" applyBorder="1">
      <alignment vertical="center"/>
    </xf>
    <xf numFmtId="180" fontId="5" fillId="0" borderId="3" xfId="2" applyNumberFormat="1" applyFont="1" applyFill="1" applyBorder="1">
      <alignment vertical="center"/>
    </xf>
    <xf numFmtId="180" fontId="5" fillId="0" borderId="14" xfId="2" applyNumberFormat="1" applyFont="1" applyFill="1" applyBorder="1">
      <alignment vertical="center"/>
    </xf>
    <xf numFmtId="180" fontId="5" fillId="0" borderId="15" xfId="2" applyNumberFormat="1" applyFont="1" applyFill="1" applyBorder="1">
      <alignment vertical="center"/>
    </xf>
    <xf numFmtId="180" fontId="5" fillId="0" borderId="17" xfId="1" applyNumberFormat="1" applyFont="1" applyFill="1" applyBorder="1">
      <alignment vertical="center"/>
    </xf>
    <xf numFmtId="180" fontId="5" fillId="0" borderId="2" xfId="1" applyNumberFormat="1" applyFont="1" applyFill="1" applyBorder="1">
      <alignment vertical="center"/>
    </xf>
    <xf numFmtId="180" fontId="5" fillId="0" borderId="3" xfId="1" applyNumberFormat="1" applyFont="1" applyFill="1" applyBorder="1">
      <alignment vertical="center"/>
    </xf>
    <xf numFmtId="180" fontId="5" fillId="0" borderId="5" xfId="1" applyNumberFormat="1" applyFont="1" applyFill="1" applyBorder="1">
      <alignment vertical="center"/>
    </xf>
    <xf numFmtId="180" fontId="5" fillId="0" borderId="6" xfId="1" applyNumberFormat="1" applyFont="1" applyFill="1" applyBorder="1">
      <alignment vertical="center"/>
    </xf>
    <xf numFmtId="180" fontId="5" fillId="0" borderId="18" xfId="1" applyNumberFormat="1" applyFont="1" applyFill="1" applyBorder="1">
      <alignment vertical="center"/>
    </xf>
    <xf numFmtId="180" fontId="5" fillId="0" borderId="0" xfId="0" applyNumberFormat="1" applyFont="1">
      <alignment vertical="center"/>
    </xf>
    <xf numFmtId="180" fontId="5" fillId="0" borderId="1" xfId="1" applyNumberFormat="1" applyFont="1" applyFill="1" applyBorder="1">
      <alignment vertical="center"/>
    </xf>
    <xf numFmtId="180" fontId="5" fillId="0" borderId="4" xfId="1" applyNumberFormat="1" applyFont="1" applyFill="1" applyBorder="1">
      <alignment vertical="center"/>
    </xf>
    <xf numFmtId="180" fontId="5" fillId="0" borderId="19" xfId="1" applyNumberFormat="1" applyFont="1" applyFill="1" applyBorder="1">
      <alignment vertical="center"/>
    </xf>
    <xf numFmtId="180" fontId="5" fillId="0" borderId="20" xfId="1" applyNumberFormat="1" applyFont="1" applyFill="1" applyBorder="1">
      <alignment vertical="center"/>
    </xf>
    <xf numFmtId="180" fontId="5" fillId="0" borderId="21" xfId="1" applyNumberFormat="1" applyFont="1" applyFill="1" applyBorder="1">
      <alignment vertical="center"/>
    </xf>
    <xf numFmtId="180" fontId="5" fillId="0" borderId="1" xfId="2" applyNumberFormat="1" applyFont="1" applyFill="1" applyBorder="1">
      <alignment vertical="center"/>
    </xf>
    <xf numFmtId="180" fontId="5" fillId="0" borderId="13" xfId="2" applyNumberFormat="1" applyFont="1" applyFill="1" applyBorder="1">
      <alignment vertical="center"/>
    </xf>
    <xf numFmtId="180" fontId="5" fillId="0" borderId="20" xfId="2" applyNumberFormat="1" applyFont="1" applyFill="1" applyBorder="1">
      <alignment vertical="center"/>
    </xf>
    <xf numFmtId="180" fontId="5" fillId="0" borderId="23" xfId="2" applyNumberFormat="1" applyFont="1" applyFill="1" applyBorder="1">
      <alignment vertical="center"/>
    </xf>
    <xf numFmtId="180" fontId="5" fillId="0" borderId="16" xfId="1" applyNumberFormat="1" applyFont="1" applyFill="1" applyBorder="1">
      <alignment vertical="center"/>
    </xf>
    <xf numFmtId="0" fontId="0" fillId="0" borderId="0" xfId="0" applyAlignment="1">
      <alignment horizontal="left" vertical="center" indent="2"/>
    </xf>
    <xf numFmtId="0" fontId="5" fillId="0" borderId="0" xfId="0" applyFont="1" applyAlignment="1">
      <alignment horizontal="left" vertical="center" indent="2"/>
    </xf>
    <xf numFmtId="180" fontId="10" fillId="0" borderId="0" xfId="0" applyNumberFormat="1" applyFont="1">
      <alignment vertical="center"/>
    </xf>
    <xf numFmtId="0" fontId="5" fillId="0" borderId="2" xfId="2" applyNumberFormat="1" applyFont="1" applyFill="1" applyBorder="1">
      <alignment vertical="center"/>
    </xf>
    <xf numFmtId="0" fontId="5" fillId="0" borderId="3" xfId="2" applyNumberFormat="1" applyFont="1" applyFill="1" applyBorder="1">
      <alignment vertical="center"/>
    </xf>
    <xf numFmtId="0" fontId="5" fillId="0" borderId="20" xfId="2" applyNumberFormat="1" applyFont="1" applyFill="1" applyBorder="1">
      <alignment vertical="center"/>
    </xf>
    <xf numFmtId="0" fontId="5" fillId="0" borderId="1" xfId="2" applyNumberFormat="1" applyFont="1" applyFill="1" applyBorder="1">
      <alignment vertical="center"/>
    </xf>
    <xf numFmtId="0" fontId="5" fillId="0" borderId="14" xfId="2" applyNumberFormat="1" applyFont="1" applyFill="1" applyBorder="1">
      <alignment vertical="center"/>
    </xf>
    <xf numFmtId="0" fontId="5" fillId="0" borderId="15" xfId="2" applyNumberFormat="1" applyFont="1" applyFill="1" applyBorder="1">
      <alignment vertical="center"/>
    </xf>
    <xf numFmtId="0" fontId="5" fillId="0" borderId="23" xfId="2" applyNumberFormat="1" applyFont="1" applyFill="1" applyBorder="1">
      <alignment vertical="center"/>
    </xf>
    <xf numFmtId="0" fontId="5" fillId="0" borderId="13" xfId="2" applyNumberFormat="1" applyFont="1" applyFill="1" applyBorder="1">
      <alignment vertical="center"/>
    </xf>
    <xf numFmtId="183" fontId="3" fillId="2" borderId="31" xfId="0" applyNumberFormat="1" applyFont="1" applyFill="1" applyBorder="1">
      <alignment vertical="center"/>
    </xf>
    <xf numFmtId="0" fontId="12" fillId="3" borderId="25" xfId="0" applyFont="1" applyFill="1" applyBorder="1">
      <alignment vertical="center"/>
    </xf>
    <xf numFmtId="177" fontId="12" fillId="3" borderId="26" xfId="0" applyNumberFormat="1" applyFont="1" applyFill="1" applyBorder="1">
      <alignment vertical="center"/>
    </xf>
    <xf numFmtId="177" fontId="12" fillId="3" borderId="27" xfId="0" applyNumberFormat="1" applyFont="1" applyFill="1" applyBorder="1">
      <alignment vertical="center"/>
    </xf>
    <xf numFmtId="177" fontId="12" fillId="3" borderId="28" xfId="0" applyNumberFormat="1" applyFont="1" applyFill="1" applyBorder="1">
      <alignment vertical="center"/>
    </xf>
    <xf numFmtId="178" fontId="12" fillId="3" borderId="25" xfId="0" applyNumberFormat="1" applyFont="1" applyFill="1" applyBorder="1">
      <alignment vertical="center"/>
    </xf>
    <xf numFmtId="178" fontId="12" fillId="3" borderId="27" xfId="0" applyNumberFormat="1" applyFont="1" applyFill="1" applyBorder="1">
      <alignment vertical="center"/>
    </xf>
    <xf numFmtId="178" fontId="12" fillId="3" borderId="28" xfId="0" applyNumberFormat="1" applyFont="1" applyFill="1" applyBorder="1">
      <alignment vertical="center"/>
    </xf>
    <xf numFmtId="0" fontId="13" fillId="0" borderId="0" xfId="0" applyFont="1">
      <alignment vertical="center"/>
    </xf>
    <xf numFmtId="10" fontId="13" fillId="2" borderId="30" xfId="3" applyNumberFormat="1" applyFont="1" applyFill="1" applyBorder="1">
      <alignment vertical="center"/>
    </xf>
    <xf numFmtId="0" fontId="13" fillId="2" borderId="29" xfId="0" applyFont="1" applyFill="1" applyBorder="1">
      <alignment vertical="center"/>
    </xf>
    <xf numFmtId="0" fontId="13" fillId="2" borderId="30" xfId="0" applyFont="1" applyFill="1" applyBorder="1">
      <alignment vertical="center"/>
    </xf>
    <xf numFmtId="0" fontId="13" fillId="0" borderId="0" xfId="0" applyFont="1" applyAlignment="1">
      <alignment horizontal="left" vertical="center" indent="2"/>
    </xf>
    <xf numFmtId="184" fontId="7" fillId="2" borderId="1" xfId="0" applyNumberFormat="1" applyFont="1" applyFill="1" applyBorder="1" applyAlignment="1">
      <alignment horizontal="left" vertical="center" indent="1"/>
    </xf>
    <xf numFmtId="10" fontId="5" fillId="0" borderId="0" xfId="3" applyNumberFormat="1" applyFont="1">
      <alignment vertical="center"/>
    </xf>
    <xf numFmtId="10" fontId="5" fillId="0" borderId="0" xfId="0" applyNumberFormat="1" applyFont="1">
      <alignment vertical="center"/>
    </xf>
    <xf numFmtId="185" fontId="7" fillId="2" borderId="1" xfId="0" applyNumberFormat="1" applyFont="1" applyFill="1" applyBorder="1" applyAlignment="1">
      <alignment horizontal="left" vertical="center" indent="1"/>
    </xf>
    <xf numFmtId="181" fontId="5" fillId="0" borderId="0" xfId="2" applyNumberFormat="1" applyFont="1">
      <alignment vertical="center"/>
    </xf>
    <xf numFmtId="181" fontId="5" fillId="0" borderId="0" xfId="0" applyNumberFormat="1" applyFont="1">
      <alignment vertical="center"/>
    </xf>
    <xf numFmtId="182" fontId="5" fillId="0" borderId="0" xfId="0" applyNumberFormat="1" applyFont="1">
      <alignment vertical="center"/>
    </xf>
    <xf numFmtId="10" fontId="13" fillId="2" borderId="17" xfId="3" applyNumberFormat="1" applyFont="1" applyFill="1" applyBorder="1">
      <alignment vertical="center"/>
    </xf>
    <xf numFmtId="180" fontId="13" fillId="2" borderId="18" xfId="2" applyNumberFormat="1" applyFont="1" applyFill="1" applyBorder="1">
      <alignment vertical="center"/>
    </xf>
    <xf numFmtId="180" fontId="13" fillId="2" borderId="19" xfId="2" applyNumberFormat="1" applyFont="1" applyFill="1" applyBorder="1">
      <alignment vertical="center"/>
    </xf>
    <xf numFmtId="10" fontId="13" fillId="2" borderId="16" xfId="3" applyNumberFormat="1" applyFont="1" applyFill="1" applyBorder="1">
      <alignment vertical="center"/>
    </xf>
    <xf numFmtId="10" fontId="13" fillId="2" borderId="8" xfId="3" applyNumberFormat="1" applyFont="1" applyFill="1" applyBorder="1">
      <alignment vertical="center"/>
    </xf>
    <xf numFmtId="10" fontId="13" fillId="2" borderId="9" xfId="3" applyNumberFormat="1" applyFont="1" applyFill="1" applyBorder="1">
      <alignment vertical="center"/>
    </xf>
    <xf numFmtId="10" fontId="13" fillId="2" borderId="24" xfId="3" applyNumberFormat="1" applyFont="1" applyFill="1" applyBorder="1">
      <alignment vertical="center"/>
    </xf>
    <xf numFmtId="10" fontId="13" fillId="2" borderId="7" xfId="3" applyNumberFormat="1" applyFont="1" applyFill="1" applyBorder="1">
      <alignment vertical="center"/>
    </xf>
    <xf numFmtId="180" fontId="13" fillId="2" borderId="17" xfId="1" applyNumberFormat="1" applyFont="1" applyFill="1" applyBorder="1">
      <alignment vertical="center"/>
    </xf>
    <xf numFmtId="180" fontId="13" fillId="2" borderId="18" xfId="1" applyNumberFormat="1" applyFont="1" applyFill="1" applyBorder="1">
      <alignment vertical="center"/>
    </xf>
    <xf numFmtId="180" fontId="13" fillId="2" borderId="19" xfId="1" applyNumberFormat="1" applyFont="1" applyFill="1" applyBorder="1">
      <alignment vertical="center"/>
    </xf>
    <xf numFmtId="180" fontId="13" fillId="2" borderId="16" xfId="1" applyNumberFormat="1" applyFont="1" applyFill="1" applyBorder="1">
      <alignment vertical="center"/>
    </xf>
    <xf numFmtId="0" fontId="14" fillId="0" borderId="0" xfId="0" applyFont="1">
      <alignment vertical="center"/>
    </xf>
    <xf numFmtId="0" fontId="12" fillId="3" borderId="10" xfId="0" applyFont="1" applyFill="1" applyBorder="1">
      <alignment vertical="center"/>
    </xf>
    <xf numFmtId="177" fontId="12" fillId="3" borderId="11" xfId="0" applyNumberFormat="1" applyFont="1" applyFill="1" applyBorder="1">
      <alignment vertical="center"/>
    </xf>
    <xf numFmtId="177" fontId="12" fillId="3" borderId="12" xfId="0" applyNumberFormat="1" applyFont="1" applyFill="1" applyBorder="1">
      <alignment vertical="center"/>
    </xf>
    <xf numFmtId="177" fontId="12" fillId="3" borderId="22" xfId="0" applyNumberFormat="1" applyFont="1" applyFill="1" applyBorder="1">
      <alignment vertical="center"/>
    </xf>
    <xf numFmtId="178" fontId="12" fillId="3" borderId="10" xfId="0" applyNumberFormat="1" applyFont="1" applyFill="1" applyBorder="1">
      <alignment vertical="center"/>
    </xf>
    <xf numFmtId="178" fontId="12" fillId="3" borderId="12" xfId="0" applyNumberFormat="1" applyFont="1" applyFill="1" applyBorder="1">
      <alignment vertical="center"/>
    </xf>
    <xf numFmtId="178" fontId="12" fillId="3" borderId="22" xfId="0" applyNumberFormat="1" applyFont="1" applyFill="1" applyBorder="1">
      <alignment vertical="center"/>
    </xf>
    <xf numFmtId="180" fontId="13" fillId="0" borderId="0" xfId="2" applyNumberFormat="1" applyFont="1" applyBorder="1">
      <alignment vertical="center"/>
    </xf>
    <xf numFmtId="180" fontId="13" fillId="0" borderId="0" xfId="2" applyNumberFormat="1" applyFont="1">
      <alignment vertical="center"/>
    </xf>
    <xf numFmtId="0" fontId="13" fillId="0" borderId="0" xfId="0" applyFont="1" applyAlignment="1">
      <alignment horizontal="left" vertical="center"/>
    </xf>
    <xf numFmtId="38" fontId="13" fillId="0" borderId="0" xfId="2" applyFont="1">
      <alignment vertical="center"/>
    </xf>
    <xf numFmtId="0" fontId="15" fillId="0" borderId="0" xfId="0" applyFont="1">
      <alignment vertical="center"/>
    </xf>
    <xf numFmtId="38" fontId="5" fillId="0" borderId="1" xfId="2" applyFont="1" applyFill="1" applyBorder="1">
      <alignment vertical="center"/>
    </xf>
    <xf numFmtId="0" fontId="0" fillId="0" borderId="0" xfId="0" applyAlignment="1">
      <alignment horizontal="left" vertical="center" indent="3"/>
    </xf>
    <xf numFmtId="0" fontId="0" fillId="0" borderId="0" xfId="0" applyAlignment="1">
      <alignment horizontal="left" vertical="center" indent="4"/>
    </xf>
    <xf numFmtId="0" fontId="11" fillId="0" borderId="0" xfId="29" applyAlignment="1">
      <alignment horizontal="left" vertical="center" indent="4"/>
    </xf>
    <xf numFmtId="0" fontId="0" fillId="0" borderId="0" xfId="0" applyAlignment="1">
      <alignment horizontal="center" vertical="center"/>
    </xf>
  </cellXfs>
  <cellStyles count="30">
    <cellStyle name="パーセント" xfId="3" builtinId="5"/>
    <cellStyle name="ハイパーリンク" xfId="29" builtinId="8"/>
    <cellStyle name="桁区切り" xfId="2" builtinId="6"/>
    <cellStyle name="通貨" xfId="1" builtinId="7"/>
    <cellStyle name="通貨 2" xfId="4" xr:uid="{09DC691E-2AB2-4482-B60F-04C9DC746ECC}"/>
    <cellStyle name="通貨 2 10" xfId="13" xr:uid="{910F5FC3-14BF-4C40-B320-D6D74CC7D059}"/>
    <cellStyle name="通貨 2 11" xfId="14" xr:uid="{8C51DE4E-DAC6-4A9E-9361-26FC84491867}"/>
    <cellStyle name="通貨 2 12" xfId="15" xr:uid="{885632D7-2819-4C1A-9A1F-F94606E1987E}"/>
    <cellStyle name="通貨 2 13" xfId="16" xr:uid="{4A0C48EC-C7B5-4AC3-A82C-60C8C248C32F}"/>
    <cellStyle name="通貨 2 14" xfId="17" xr:uid="{4360189C-5BFA-4227-8DFD-494E57B95ACE}"/>
    <cellStyle name="通貨 2 15" xfId="18" xr:uid="{D44F4818-9F64-48FA-9DA1-B6DB61422CE7}"/>
    <cellStyle name="通貨 2 16" xfId="19" xr:uid="{C763EAD9-8953-41F5-B5E8-3077DF51E41C}"/>
    <cellStyle name="通貨 2 17" xfId="20" xr:uid="{616026B3-BD1E-44F3-9FB5-C3DAC73C5D5D}"/>
    <cellStyle name="通貨 2 18" xfId="21" xr:uid="{93044FE9-0693-4009-A4CB-05D842329A3D}"/>
    <cellStyle name="通貨 2 18 2" xfId="23" xr:uid="{2AAB6A2A-689E-4390-9469-5C305C850337}"/>
    <cellStyle name="通貨 2 19" xfId="22" xr:uid="{80AFCCB4-4BF4-492E-9833-D2AB9384B3B0}"/>
    <cellStyle name="通貨 2 2" xfId="5" xr:uid="{85C79386-2C44-4367-B6B6-C852880E93A1}"/>
    <cellStyle name="通貨 2 20" xfId="24" xr:uid="{608646ED-9E07-4A5D-A24C-D706C7B859B7}"/>
    <cellStyle name="通貨 2 21" xfId="25" xr:uid="{C128E3CC-0766-475E-9A5D-3EDE284C1B95}"/>
    <cellStyle name="通貨 2 22" xfId="26" xr:uid="{ED704698-FB92-49A9-ADB6-4F32A5F19587}"/>
    <cellStyle name="通貨 2 23" xfId="27" xr:uid="{346E06F1-195F-424A-93F4-4B819CF72223}"/>
    <cellStyle name="通貨 2 24" xfId="28" xr:uid="{2DBC2AD3-92E5-4913-97FE-CF568495016D}"/>
    <cellStyle name="通貨 2 3" xfId="6" xr:uid="{FA82A705-AFB0-4AB4-B89F-D6F2E272EC1E}"/>
    <cellStyle name="通貨 2 4" xfId="7" xr:uid="{9839173B-CC96-46C5-B013-4E46035139C1}"/>
    <cellStyle name="通貨 2 5" xfId="8" xr:uid="{FD9F1993-376E-4DDF-8AB5-AF034DE9958E}"/>
    <cellStyle name="通貨 2 6" xfId="9" xr:uid="{3300786A-CF6D-45AD-94A0-72C118628799}"/>
    <cellStyle name="通貨 2 7" xfId="10" xr:uid="{8023FCD7-08AC-4FBB-B8EE-F3C2A65B9455}"/>
    <cellStyle name="通貨 2 8" xfId="11" xr:uid="{70D0F801-A956-4610-8CB2-8D3427EFBF1B}"/>
    <cellStyle name="通貨 2 9" xfId="12" xr:uid="{17B71CB2-5898-4224-B586-D1A45D8E9FF1}"/>
    <cellStyle name="標準" xfId="0" builtinId="0"/>
  </cellStyles>
  <dxfs count="22">
    <dxf>
      <numFmt numFmtId="19" formatCode="yyyy/m/d"/>
    </dxf>
    <dxf>
      <numFmt numFmtId="19" formatCode="yyyy/m/d"/>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s>
  <tableStyles count="0" defaultTableStyle="TableStyleMedium2" defaultPivotStyle="PivotStyleLight16"/>
  <colors>
    <mruColors>
      <color rgb="FFFFE7FF"/>
      <color rgb="FFFFFE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 Target="richData/rdrichvalue.xml"/><Relationship Id="rId5" Type="http://schemas.openxmlformats.org/officeDocument/2006/relationships/theme" Target="theme/theme1.xml"/><Relationship Id="rId15" Type="http://schemas.openxmlformats.org/officeDocument/2006/relationships/calcChain" Target="calcChain.xml"/><Relationship Id="rId10"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10/relationships/person" Target="persons/person.xml"/></Relationships>
</file>

<file path=xl/drawings/drawing1.xml><?xml version="1.0" encoding="utf-8"?>
<xdr:wsDr xmlns:xdr="http://schemas.openxmlformats.org/drawingml/2006/spreadsheetDrawing" xmlns:a="http://schemas.openxmlformats.org/drawingml/2006/main">
  <xdr:twoCellAnchor>
    <xdr:from>
      <xdr:col>6</xdr:col>
      <xdr:colOff>628650</xdr:colOff>
      <xdr:row>16</xdr:row>
      <xdr:rowOff>171450</xdr:rowOff>
    </xdr:from>
    <xdr:to>
      <xdr:col>7</xdr:col>
      <xdr:colOff>495300</xdr:colOff>
      <xdr:row>18</xdr:row>
      <xdr:rowOff>38100</xdr:rowOff>
    </xdr:to>
    <xdr:sp macro="" textlink="">
      <xdr:nvSpPr>
        <xdr:cNvPr id="5" name="四角形: 角を丸くする 4">
          <a:extLst>
            <a:ext uri="{FF2B5EF4-FFF2-40B4-BE49-F238E27FC236}">
              <a16:creationId xmlns:a16="http://schemas.microsoft.com/office/drawing/2014/main" id="{E52E8CF1-7FCA-067B-7A54-238D129BBD37}"/>
            </a:ext>
          </a:extLst>
        </xdr:cNvPr>
        <xdr:cNvSpPr/>
      </xdr:nvSpPr>
      <xdr:spPr>
        <a:xfrm>
          <a:off x="4743450" y="4552950"/>
          <a:ext cx="552450" cy="3429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333375</xdr:colOff>
      <xdr:row>25</xdr:row>
      <xdr:rowOff>12123</xdr:rowOff>
    </xdr:from>
    <xdr:to>
      <xdr:col>8</xdr:col>
      <xdr:colOff>9525</xdr:colOff>
      <xdr:row>26</xdr:row>
      <xdr:rowOff>206953</xdr:rowOff>
    </xdr:to>
    <xdr:sp macro="" textlink="">
      <xdr:nvSpPr>
        <xdr:cNvPr id="6" name="四角形: 角を丸くする 5">
          <a:extLst>
            <a:ext uri="{FF2B5EF4-FFF2-40B4-BE49-F238E27FC236}">
              <a16:creationId xmlns:a16="http://schemas.microsoft.com/office/drawing/2014/main" id="{5CA09BDA-C7FF-3E5B-F527-4DE482E39A28}"/>
            </a:ext>
          </a:extLst>
        </xdr:cNvPr>
        <xdr:cNvSpPr/>
      </xdr:nvSpPr>
      <xdr:spPr>
        <a:xfrm>
          <a:off x="2390775" y="6536748"/>
          <a:ext cx="3105150" cy="43295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133350</xdr:colOff>
      <xdr:row>27</xdr:row>
      <xdr:rowOff>47625</xdr:rowOff>
    </xdr:from>
    <xdr:to>
      <xdr:col>7</xdr:col>
      <xdr:colOff>485776</xdr:colOff>
      <xdr:row>28</xdr:row>
      <xdr:rowOff>171450</xdr:rowOff>
    </xdr:to>
    <xdr:sp macro="" textlink="">
      <xdr:nvSpPr>
        <xdr:cNvPr id="7" name="四角形: 角を丸くする 6">
          <a:extLst>
            <a:ext uri="{FF2B5EF4-FFF2-40B4-BE49-F238E27FC236}">
              <a16:creationId xmlns:a16="http://schemas.microsoft.com/office/drawing/2014/main" id="{47429906-712D-6046-E704-EB5A859A3705}"/>
            </a:ext>
          </a:extLst>
        </xdr:cNvPr>
        <xdr:cNvSpPr/>
      </xdr:nvSpPr>
      <xdr:spPr>
        <a:xfrm>
          <a:off x="3562350" y="7048500"/>
          <a:ext cx="1724026" cy="3619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390525</xdr:colOff>
      <xdr:row>40</xdr:row>
      <xdr:rowOff>85725</xdr:rowOff>
    </xdr:from>
    <xdr:to>
      <xdr:col>3</xdr:col>
      <xdr:colOff>333375</xdr:colOff>
      <xdr:row>41</xdr:row>
      <xdr:rowOff>57150</xdr:rowOff>
    </xdr:to>
    <xdr:sp macro="" textlink="">
      <xdr:nvSpPr>
        <xdr:cNvPr id="8" name="四角形: 角を丸くする 7">
          <a:extLst>
            <a:ext uri="{FF2B5EF4-FFF2-40B4-BE49-F238E27FC236}">
              <a16:creationId xmlns:a16="http://schemas.microsoft.com/office/drawing/2014/main" id="{6DDF8594-65D7-EF2A-E072-88D3BA25FBED}"/>
            </a:ext>
          </a:extLst>
        </xdr:cNvPr>
        <xdr:cNvSpPr/>
      </xdr:nvSpPr>
      <xdr:spPr>
        <a:xfrm>
          <a:off x="1762125" y="9944100"/>
          <a:ext cx="628650" cy="2095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510841</xdr:colOff>
      <xdr:row>44</xdr:row>
      <xdr:rowOff>225592</xdr:rowOff>
    </xdr:from>
    <xdr:to>
      <xdr:col>4</xdr:col>
      <xdr:colOff>441157</xdr:colOff>
      <xdr:row>46</xdr:row>
      <xdr:rowOff>30079</xdr:rowOff>
    </xdr:to>
    <xdr:sp macro="" textlink="">
      <xdr:nvSpPr>
        <xdr:cNvPr id="9" name="四角形: 角を丸くする 8">
          <a:extLst>
            <a:ext uri="{FF2B5EF4-FFF2-40B4-BE49-F238E27FC236}">
              <a16:creationId xmlns:a16="http://schemas.microsoft.com/office/drawing/2014/main" id="{5ED60E4F-B51D-D40E-6C15-1BFE0F067B6B}"/>
            </a:ext>
          </a:extLst>
        </xdr:cNvPr>
        <xdr:cNvSpPr/>
      </xdr:nvSpPr>
      <xdr:spPr>
        <a:xfrm>
          <a:off x="1884446" y="11134224"/>
          <a:ext cx="1303922" cy="2857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250156</xdr:colOff>
      <xdr:row>46</xdr:row>
      <xdr:rowOff>161925</xdr:rowOff>
    </xdr:from>
    <xdr:to>
      <xdr:col>10</xdr:col>
      <xdr:colOff>228600</xdr:colOff>
      <xdr:row>47</xdr:row>
      <xdr:rowOff>114300</xdr:rowOff>
    </xdr:to>
    <xdr:sp macro="" textlink="">
      <xdr:nvSpPr>
        <xdr:cNvPr id="10" name="四角形: 角を丸くする 9">
          <a:extLst>
            <a:ext uri="{FF2B5EF4-FFF2-40B4-BE49-F238E27FC236}">
              <a16:creationId xmlns:a16="http://schemas.microsoft.com/office/drawing/2014/main" id="{C68B2DC7-C8C6-CB2D-9054-62D5C40E09A1}"/>
            </a:ext>
          </a:extLst>
        </xdr:cNvPr>
        <xdr:cNvSpPr/>
      </xdr:nvSpPr>
      <xdr:spPr>
        <a:xfrm>
          <a:off x="6422356" y="11449050"/>
          <a:ext cx="664244" cy="1905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593056</xdr:colOff>
      <xdr:row>73</xdr:row>
      <xdr:rowOff>38099</xdr:rowOff>
    </xdr:from>
    <xdr:to>
      <xdr:col>3</xdr:col>
      <xdr:colOff>304800</xdr:colOff>
      <xdr:row>73</xdr:row>
      <xdr:rowOff>238124</xdr:rowOff>
    </xdr:to>
    <xdr:sp macro="" textlink="">
      <xdr:nvSpPr>
        <xdr:cNvPr id="11" name="四角形: 角を丸くする 10">
          <a:extLst>
            <a:ext uri="{FF2B5EF4-FFF2-40B4-BE49-F238E27FC236}">
              <a16:creationId xmlns:a16="http://schemas.microsoft.com/office/drawing/2014/main" id="{3B3E5CEC-1B86-2ED8-B380-4F20977FAAA1}"/>
            </a:ext>
          </a:extLst>
        </xdr:cNvPr>
        <xdr:cNvSpPr/>
      </xdr:nvSpPr>
      <xdr:spPr>
        <a:xfrm>
          <a:off x="1964656" y="17754599"/>
          <a:ext cx="397544" cy="20002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116805</xdr:colOff>
      <xdr:row>59</xdr:row>
      <xdr:rowOff>76199</xdr:rowOff>
    </xdr:from>
    <xdr:to>
      <xdr:col>9</xdr:col>
      <xdr:colOff>676274</xdr:colOff>
      <xdr:row>60</xdr:row>
      <xdr:rowOff>38100</xdr:rowOff>
    </xdr:to>
    <xdr:sp macro="" textlink="">
      <xdr:nvSpPr>
        <xdr:cNvPr id="12" name="四角形: 角を丸くする 11">
          <a:extLst>
            <a:ext uri="{FF2B5EF4-FFF2-40B4-BE49-F238E27FC236}">
              <a16:creationId xmlns:a16="http://schemas.microsoft.com/office/drawing/2014/main" id="{39F609B4-E660-4613-3AF8-54A422AE9DCB}"/>
            </a:ext>
          </a:extLst>
        </xdr:cNvPr>
        <xdr:cNvSpPr/>
      </xdr:nvSpPr>
      <xdr:spPr>
        <a:xfrm>
          <a:off x="6289005" y="14458949"/>
          <a:ext cx="559469" cy="2000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107280</xdr:colOff>
      <xdr:row>61</xdr:row>
      <xdr:rowOff>9524</xdr:rowOff>
    </xdr:from>
    <xdr:to>
      <xdr:col>11</xdr:col>
      <xdr:colOff>295275</xdr:colOff>
      <xdr:row>62</xdr:row>
      <xdr:rowOff>104775</xdr:rowOff>
    </xdr:to>
    <xdr:sp macro="" textlink="">
      <xdr:nvSpPr>
        <xdr:cNvPr id="13" name="四角形: 角を丸くする 12">
          <a:extLst>
            <a:ext uri="{FF2B5EF4-FFF2-40B4-BE49-F238E27FC236}">
              <a16:creationId xmlns:a16="http://schemas.microsoft.com/office/drawing/2014/main" id="{0FBF21A9-BB40-F341-CB78-EA5B517E135A}"/>
            </a:ext>
          </a:extLst>
        </xdr:cNvPr>
        <xdr:cNvSpPr/>
      </xdr:nvSpPr>
      <xdr:spPr>
        <a:xfrm>
          <a:off x="6279480" y="14868524"/>
          <a:ext cx="1559595" cy="33337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488280</xdr:colOff>
      <xdr:row>77</xdr:row>
      <xdr:rowOff>85724</xdr:rowOff>
    </xdr:from>
    <xdr:to>
      <xdr:col>10</xdr:col>
      <xdr:colOff>457199</xdr:colOff>
      <xdr:row>78</xdr:row>
      <xdr:rowOff>85725</xdr:rowOff>
    </xdr:to>
    <xdr:sp macro="" textlink="">
      <xdr:nvSpPr>
        <xdr:cNvPr id="14" name="四角形: 角を丸くする 13">
          <a:extLst>
            <a:ext uri="{FF2B5EF4-FFF2-40B4-BE49-F238E27FC236}">
              <a16:creationId xmlns:a16="http://schemas.microsoft.com/office/drawing/2014/main" id="{25655484-3957-8F30-0F70-A489A0C27540}"/>
            </a:ext>
          </a:extLst>
        </xdr:cNvPr>
        <xdr:cNvSpPr/>
      </xdr:nvSpPr>
      <xdr:spPr>
        <a:xfrm>
          <a:off x="6660480" y="19945349"/>
          <a:ext cx="654719" cy="2381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574005</xdr:colOff>
      <xdr:row>80</xdr:row>
      <xdr:rowOff>133350</xdr:rowOff>
    </xdr:from>
    <xdr:to>
      <xdr:col>11</xdr:col>
      <xdr:colOff>133350</xdr:colOff>
      <xdr:row>81</xdr:row>
      <xdr:rowOff>57151</xdr:rowOff>
    </xdr:to>
    <xdr:sp macro="" textlink="">
      <xdr:nvSpPr>
        <xdr:cNvPr id="15" name="四角形: 角を丸くする 14">
          <a:extLst>
            <a:ext uri="{FF2B5EF4-FFF2-40B4-BE49-F238E27FC236}">
              <a16:creationId xmlns:a16="http://schemas.microsoft.com/office/drawing/2014/main" id="{8C44E783-4CC2-EB7E-BBF5-9534466E7B63}"/>
            </a:ext>
          </a:extLst>
        </xdr:cNvPr>
        <xdr:cNvSpPr/>
      </xdr:nvSpPr>
      <xdr:spPr>
        <a:xfrm>
          <a:off x="6746205" y="20707350"/>
          <a:ext cx="930945" cy="1619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21555</xdr:colOff>
      <xdr:row>96</xdr:row>
      <xdr:rowOff>95249</xdr:rowOff>
    </xdr:from>
    <xdr:to>
      <xdr:col>7</xdr:col>
      <xdr:colOff>361950</xdr:colOff>
      <xdr:row>98</xdr:row>
      <xdr:rowOff>85724</xdr:rowOff>
    </xdr:to>
    <xdr:sp macro="" textlink="">
      <xdr:nvSpPr>
        <xdr:cNvPr id="16" name="四角形: 角を丸くする 15">
          <a:extLst>
            <a:ext uri="{FF2B5EF4-FFF2-40B4-BE49-F238E27FC236}">
              <a16:creationId xmlns:a16="http://schemas.microsoft.com/office/drawing/2014/main" id="{505C68DB-FEEC-0867-9B56-5523A92D4505}"/>
            </a:ext>
          </a:extLst>
        </xdr:cNvPr>
        <xdr:cNvSpPr/>
      </xdr:nvSpPr>
      <xdr:spPr>
        <a:xfrm>
          <a:off x="1393155" y="23526749"/>
          <a:ext cx="3769395" cy="46672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421605</xdr:colOff>
      <xdr:row>97</xdr:row>
      <xdr:rowOff>19050</xdr:rowOff>
    </xdr:from>
    <xdr:to>
      <xdr:col>8</xdr:col>
      <xdr:colOff>400050</xdr:colOff>
      <xdr:row>98</xdr:row>
      <xdr:rowOff>114300</xdr:rowOff>
    </xdr:to>
    <xdr:sp macro="" textlink="">
      <xdr:nvSpPr>
        <xdr:cNvPr id="17" name="四角形: 角を丸くする 16">
          <a:extLst>
            <a:ext uri="{FF2B5EF4-FFF2-40B4-BE49-F238E27FC236}">
              <a16:creationId xmlns:a16="http://schemas.microsoft.com/office/drawing/2014/main" id="{77C797AB-F04E-B121-84F2-75EFED82801F}"/>
            </a:ext>
          </a:extLst>
        </xdr:cNvPr>
        <xdr:cNvSpPr/>
      </xdr:nvSpPr>
      <xdr:spPr>
        <a:xfrm>
          <a:off x="5222205" y="23688675"/>
          <a:ext cx="664245" cy="33337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refreshOnLoad="1" connectionId="1" xr16:uid="{887097BA-5F1A-4E87-86C6-93D39F613ACD}" autoFormatId="20" applyNumberFormats="0" applyBorderFormats="0" applyFontFormats="0" applyPatternFormats="0" applyAlignmentFormats="0" applyWidthHeightFormats="0">
  <queryTableRefresh nextId="29">
    <queryTableFields count="28">
      <queryTableField id="1" name="受渡日" tableColumnId="1"/>
      <queryTableField id="2" name="約定日" tableColumnId="2"/>
      <queryTableField id="3" name="銘柄コード" tableColumnId="3"/>
      <queryTableField id="4" name="銘柄名" tableColumnId="4"/>
      <queryTableField id="5" name="口座区分" tableColumnId="5"/>
      <queryTableField id="6" name="預り区分" tableColumnId="6"/>
      <queryTableField id="7" name="市場" tableColumnId="7"/>
      <queryTableField id="8" name="売買" tableColumnId="8"/>
      <queryTableField id="9" name="商品区分" tableColumnId="9"/>
      <queryTableField id="10" name="取引区分" tableColumnId="10"/>
      <queryTableField id="11" name="約定数量" tableColumnId="11"/>
      <queryTableField id="12" name="約定単価" tableColumnId="12"/>
      <queryTableField id="13" name="約定代金" tableColumnId="13"/>
      <queryTableField id="14" name="手数料（税込）" tableColumnId="14"/>
      <queryTableField id="15" name="受渡金額" tableColumnId="15"/>
      <queryTableField id="16" name="建市場" tableColumnId="16"/>
      <queryTableField id="17" name="建日" tableColumnId="17"/>
      <queryTableField id="18" name="建単価" tableColumnId="18"/>
      <queryTableField id="19" name="建手数料（税込）" tableColumnId="19"/>
      <queryTableField id="20" name="管理費（税込）" tableColumnId="20"/>
      <queryTableField id="21" name="支払利息" tableColumnId="21"/>
      <queryTableField id="22" name="受取利息" tableColumnId="22"/>
      <queryTableField id="23" name="名義書換料（税込）" tableColumnId="23"/>
      <queryTableField id="24" name="実現損益" tableColumnId="24"/>
      <queryTableField id="25" name="税引前金額" tableColumnId="25"/>
      <queryTableField id="26" name="所得税" tableColumnId="26"/>
      <queryTableField id="27" name="地方税" tableColumnId="27"/>
      <queryTableField id="28" name="Column1" tableColumnId="28"/>
    </queryTableFields>
  </queryTableRefresh>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B1B4E4-7BDF-438B-89C0-7EF143764B80}" name="matsui" displayName="matsui" ref="A1:AB1147" tableType="queryTable" totalsRowShown="0">
  <autoFilter ref="A1:AB1147" xr:uid="{A0B1B4E4-7BDF-438B-89C0-7EF143764B80}"/>
  <tableColumns count="28">
    <tableColumn id="1" xr3:uid="{E60E04B8-CC84-4356-A6A2-C1A490C6E79F}" uniqueName="1" name="受渡日" queryTableFieldId="1" dataDxfId="2"/>
    <tableColumn id="2" xr3:uid="{85B8AC65-DAAC-4620-A615-9222F52A242C}" uniqueName="2" name="約定日" queryTableFieldId="2" dataDxfId="1"/>
    <tableColumn id="3" xr3:uid="{847B1617-C9E0-40BC-B80C-D4AF8A4D64A9}" uniqueName="3" name="銘柄コード" queryTableFieldId="3"/>
    <tableColumn id="4" xr3:uid="{ED492351-A47A-4E75-91DA-A233BBF92C24}" uniqueName="4" name="銘柄名" queryTableFieldId="4" dataDxfId="14"/>
    <tableColumn id="5" xr3:uid="{7795A2D7-BC02-44A1-A473-04747E280098}" uniqueName="5" name="口座区分" queryTableFieldId="5" dataDxfId="13"/>
    <tableColumn id="6" xr3:uid="{F0A375A6-1B82-41F1-81BF-2FC44A442D4F}" uniqueName="6" name="預り区分" queryTableFieldId="6" dataDxfId="12"/>
    <tableColumn id="7" xr3:uid="{619B24FA-A763-4A61-8F58-922DDE1C2813}" uniqueName="7" name="市場" queryTableFieldId="7" dataDxfId="11"/>
    <tableColumn id="8" xr3:uid="{46275DAA-82B6-4ACA-89B4-D8EE35DAD98F}" uniqueName="8" name="売買" queryTableFieldId="8" dataDxfId="10"/>
    <tableColumn id="9" xr3:uid="{6E4C27EB-E385-409E-A3E1-66EE87ABC821}" uniqueName="9" name="商品区分" queryTableFieldId="9" dataDxfId="9"/>
    <tableColumn id="10" xr3:uid="{FD362A4E-B479-48CD-880D-765C3830D897}" uniqueName="10" name="取引区分" queryTableFieldId="10" dataDxfId="8"/>
    <tableColumn id="11" xr3:uid="{91A79DBF-B614-49B4-8E0D-50527F739874}" uniqueName="11" name="約定数量" queryTableFieldId="11"/>
    <tableColumn id="12" xr3:uid="{EBDFCAA0-E228-4FDA-BD9B-09D528B7F8ED}" uniqueName="12" name="約定単価" queryTableFieldId="12"/>
    <tableColumn id="13" xr3:uid="{C01FFC85-4F3F-4DD2-8EAB-39EC10D2CC86}" uniqueName="13" name="約定代金" queryTableFieldId="13"/>
    <tableColumn id="14" xr3:uid="{29F8B9D1-2AA6-46D1-B125-CFD5787D9349}" uniqueName="14" name="手数料（税込）" queryTableFieldId="14"/>
    <tableColumn id="15" xr3:uid="{79806BFF-819B-42F6-8C7C-120305D9CBB4}" uniqueName="15" name="受渡金額" queryTableFieldId="15"/>
    <tableColumn id="16" xr3:uid="{D42D11B4-ED71-4797-972F-DDF3E727786C}" uniqueName="16" name="建市場" queryTableFieldId="16" dataDxfId="7"/>
    <tableColumn id="17" xr3:uid="{BCF40A42-3925-436F-9552-38050238E1B4}" uniqueName="17" name="建日" queryTableFieldId="17" dataDxfId="0"/>
    <tableColumn id="18" xr3:uid="{D2A097BF-A2D3-4AAE-9262-834EFBE599E8}" uniqueName="18" name="建単価" queryTableFieldId="18"/>
    <tableColumn id="19" xr3:uid="{CB350ED2-20BC-4845-BE5B-E48741514DC4}" uniqueName="19" name="建手数料（税込）" queryTableFieldId="19"/>
    <tableColumn id="20" xr3:uid="{BE6873F6-F3A9-407F-9562-2D9F37EE2738}" uniqueName="20" name="管理費（税込）" queryTableFieldId="20"/>
    <tableColumn id="21" xr3:uid="{BA5DA3D7-6637-40B2-8E2B-B5192DD3CBDB}" uniqueName="21" name="支払利息" queryTableFieldId="21"/>
    <tableColumn id="22" xr3:uid="{F4E4BAA8-08F6-4DCF-8882-C86CBDE0B3AF}" uniqueName="22" name="受取利息" queryTableFieldId="22"/>
    <tableColumn id="23" xr3:uid="{A78A3AFD-7F53-402A-A8B8-0EF891B33B36}" uniqueName="23" name="名義書換料（税込）" queryTableFieldId="23"/>
    <tableColumn id="24" xr3:uid="{EB329FB0-E681-41DD-9B40-2BA5BF4763F1}" uniqueName="24" name="実現損益" queryTableFieldId="24"/>
    <tableColumn id="25" xr3:uid="{B49247C1-2CB8-46E4-8762-A5FBFA7F730C}" uniqueName="25" name="税引前金額" queryTableFieldId="25" dataDxfId="6"/>
    <tableColumn id="26" xr3:uid="{78C4996F-0379-41D1-B839-827DF0EEC2CA}" uniqueName="26" name="所得税" queryTableFieldId="26" dataDxfId="5"/>
    <tableColumn id="27" xr3:uid="{D3ED95A5-134C-4543-B56A-274581A46156}" uniqueName="27" name="地方税" queryTableFieldId="27" dataDxfId="4"/>
    <tableColumn id="28" xr3:uid="{36363620-C891-43C5-88EC-9207F50DB494}" uniqueName="28" name="Column1" queryTableFieldId="28" dataDxfId="3"/>
  </tableColumns>
  <tableStyleInfo name="TableStyleMedium7"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rade.matsui.co.jp/mgap/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6BF84-6F40-4218-8D53-0B47F2E00E93}">
  <sheetPr codeName="Sheet3"/>
  <dimension ref="A1:CL74"/>
  <sheetViews>
    <sheetView showGridLines="0" zoomScaleNormal="100" workbookViewId="0"/>
  </sheetViews>
  <sheetFormatPr defaultRowHeight="18.75" x14ac:dyDescent="0.4"/>
  <cols>
    <col min="1" max="1" width="25" style="53" customWidth="1"/>
    <col min="2" max="2" width="12.625" style="53" customWidth="1"/>
    <col min="3" max="4" width="0.875" style="53" customWidth="1"/>
    <col min="5" max="5" width="11.625" style="53" customWidth="1"/>
    <col min="6" max="7" width="0.875" style="53" customWidth="1"/>
    <col min="8" max="8" width="11.625" style="53" customWidth="1"/>
    <col min="9" max="10" width="0.875" style="53" customWidth="1"/>
    <col min="11" max="11" width="11.625" style="53" customWidth="1"/>
    <col min="12" max="13" width="0.875" style="53" customWidth="1"/>
    <col min="14" max="14" width="11.625" style="53" customWidth="1"/>
    <col min="15" max="16" width="0.875" style="53" customWidth="1"/>
    <col min="17" max="17" width="11.625" style="53" customWidth="1"/>
    <col min="18" max="19" width="0.875" style="53" customWidth="1"/>
    <col min="20" max="20" width="11.625" style="53" customWidth="1"/>
    <col min="21" max="22" width="0.875" style="53" customWidth="1"/>
    <col min="23" max="23" width="11.625" style="53" customWidth="1"/>
    <col min="24" max="25" width="0.875" style="53" customWidth="1"/>
    <col min="26" max="26" width="11.625" style="53" customWidth="1"/>
    <col min="27" max="28" width="0.875" style="53" customWidth="1"/>
    <col min="29" max="29" width="11.625" style="53" customWidth="1"/>
    <col min="30" max="31" width="0.875" style="53" customWidth="1"/>
    <col min="32" max="32" width="11.625" style="53" customWidth="1"/>
    <col min="33" max="34" width="0.875" style="53" customWidth="1"/>
    <col min="35" max="35" width="11.625" style="53" customWidth="1"/>
    <col min="36" max="37" width="0.875" style="53" customWidth="1"/>
    <col min="38" max="38" width="11.625" style="53" customWidth="1"/>
    <col min="39" max="39" width="9" style="53"/>
    <col min="40" max="43" width="9.125" style="53" bestFit="1" customWidth="1"/>
    <col min="44" max="50" width="9.75" style="53" bestFit="1" customWidth="1"/>
    <col min="51" max="51" width="9.625" style="53" bestFit="1" customWidth="1"/>
    <col min="52" max="52" width="9" style="53"/>
    <col min="53" max="56" width="9.125" style="53" bestFit="1" customWidth="1"/>
    <col min="57" max="57" width="9.75" style="53" bestFit="1" customWidth="1"/>
    <col min="58" max="58" width="9.125" style="53" bestFit="1" customWidth="1"/>
    <col min="59" max="59" width="9.75" style="53" bestFit="1" customWidth="1"/>
    <col min="60" max="62" width="9.625" style="53" bestFit="1" customWidth="1"/>
    <col min="63" max="64" width="9.125" style="53" bestFit="1" customWidth="1"/>
    <col min="65" max="65" width="9" style="53"/>
    <col min="66" max="71" width="9.125" style="53" bestFit="1" customWidth="1"/>
    <col min="72" max="72" width="10.125" style="53" bestFit="1" customWidth="1"/>
    <col min="73" max="73" width="10.25" style="53" bestFit="1" customWidth="1"/>
    <col min="74" max="75" width="10.125" style="53" bestFit="1" customWidth="1"/>
    <col min="76" max="77" width="9.125" style="53" bestFit="1" customWidth="1"/>
    <col min="78" max="78" width="9" style="53"/>
    <col min="79" max="82" width="9.125" style="53" bestFit="1" customWidth="1"/>
    <col min="83" max="83" width="9.625" style="53" bestFit="1" customWidth="1"/>
    <col min="84" max="84" width="9.125" style="53" bestFit="1" customWidth="1"/>
    <col min="85" max="86" width="9.75" style="53" bestFit="1" customWidth="1"/>
    <col min="87" max="87" width="9.5" style="53" bestFit="1" customWidth="1"/>
    <col min="88" max="88" width="9.625" style="53" bestFit="1" customWidth="1"/>
    <col min="89" max="90" width="9.125" style="53" bestFit="1" customWidth="1"/>
    <col min="91" max="16384" width="9" style="53"/>
  </cols>
  <sheetData>
    <row r="1" spans="1:90" ht="19.5" thickBot="1" x14ac:dyDescent="0.45">
      <c r="A1" s="46" t="s">
        <v>0</v>
      </c>
      <c r="B1" s="47">
        <v>2023</v>
      </c>
      <c r="C1" s="48"/>
      <c r="D1" s="49"/>
      <c r="E1" s="50">
        <v>1</v>
      </c>
      <c r="F1" s="51"/>
      <c r="G1" s="52"/>
      <c r="H1" s="50">
        <v>2</v>
      </c>
      <c r="I1" s="51"/>
      <c r="J1" s="52"/>
      <c r="K1" s="50">
        <v>3</v>
      </c>
      <c r="L1" s="51"/>
      <c r="M1" s="52"/>
      <c r="N1" s="50">
        <v>4</v>
      </c>
      <c r="O1" s="51"/>
      <c r="P1" s="52"/>
      <c r="Q1" s="50">
        <v>5</v>
      </c>
      <c r="R1" s="52"/>
      <c r="S1" s="52"/>
      <c r="T1" s="50">
        <v>6</v>
      </c>
      <c r="U1" s="52"/>
      <c r="V1" s="52"/>
      <c r="W1" s="50">
        <v>7</v>
      </c>
      <c r="X1" s="51"/>
      <c r="Y1" s="52"/>
      <c r="Z1" s="50">
        <v>8</v>
      </c>
      <c r="AA1" s="51"/>
      <c r="AB1" s="52"/>
      <c r="AC1" s="50">
        <v>9</v>
      </c>
      <c r="AD1" s="51"/>
      <c r="AE1" s="52"/>
      <c r="AF1" s="50">
        <v>10</v>
      </c>
      <c r="AG1" s="51"/>
      <c r="AH1" s="52"/>
      <c r="AI1" s="50">
        <v>11</v>
      </c>
      <c r="AJ1" s="51"/>
      <c r="AK1" s="52"/>
      <c r="AL1" s="52">
        <v>12</v>
      </c>
      <c r="AN1" s="53" t="s">
        <v>207</v>
      </c>
      <c r="BA1" s="53" t="s">
        <v>208</v>
      </c>
      <c r="BN1" s="53" t="s">
        <v>209</v>
      </c>
      <c r="CA1" s="53" t="s">
        <v>210</v>
      </c>
    </row>
    <row r="2" spans="1:90" ht="19.5" thickTop="1" x14ac:dyDescent="0.4">
      <c r="A2" s="45">
        <v>100000</v>
      </c>
      <c r="B2" s="54">
        <f ca="1">B13/A2</f>
        <v>-3.4917799999999999</v>
      </c>
      <c r="C2" s="55"/>
      <c r="D2" s="55"/>
      <c r="E2" s="56"/>
      <c r="F2" s="55"/>
      <c r="G2" s="55"/>
      <c r="H2" s="56"/>
      <c r="I2" s="55"/>
      <c r="J2" s="55"/>
      <c r="K2" s="56"/>
      <c r="L2" s="55"/>
      <c r="M2" s="55"/>
      <c r="N2" s="56"/>
      <c r="O2" s="55"/>
      <c r="P2" s="55"/>
      <c r="Q2" s="56"/>
      <c r="R2" s="55"/>
      <c r="S2" s="55"/>
      <c r="T2" s="56"/>
      <c r="U2" s="55"/>
      <c r="V2" s="55"/>
      <c r="W2" s="56"/>
      <c r="X2" s="55"/>
      <c r="Y2" s="55"/>
      <c r="Z2" s="56"/>
      <c r="AA2" s="55"/>
      <c r="AB2" s="55"/>
      <c r="AC2" s="56"/>
      <c r="AD2" s="55"/>
      <c r="AE2" s="55"/>
      <c r="AF2" s="56"/>
      <c r="AG2" s="55"/>
      <c r="AH2" s="55"/>
      <c r="AI2" s="56"/>
      <c r="AJ2" s="55"/>
      <c r="AK2" s="55"/>
      <c r="AL2" s="55"/>
      <c r="AN2" s="57" t="s">
        <v>195</v>
      </c>
      <c r="BA2" s="57" t="s">
        <v>197</v>
      </c>
    </row>
    <row r="3" spans="1:90" x14ac:dyDescent="0.4">
      <c r="A3" s="58">
        <f>ROUNDUP(A2/12*1.3,-4)</f>
        <v>20000</v>
      </c>
      <c r="B3" s="59">
        <f ca="1">COUNTIFS(C3:AL3,"&gt;1")/12</f>
        <v>0.25</v>
      </c>
      <c r="C3" s="2"/>
      <c r="D3" s="2"/>
      <c r="E3" s="60">
        <f ca="1">E13/$A$3</f>
        <v>0</v>
      </c>
      <c r="F3" s="2"/>
      <c r="G3" s="2"/>
      <c r="H3" s="60">
        <f ca="1">H13/$A$3</f>
        <v>0</v>
      </c>
      <c r="I3" s="2"/>
      <c r="J3" s="2"/>
      <c r="K3" s="60">
        <f ca="1">K13/$A$3</f>
        <v>0</v>
      </c>
      <c r="L3" s="2"/>
      <c r="M3" s="2"/>
      <c r="N3" s="60">
        <f ca="1">N13/$A$3</f>
        <v>-2.6875</v>
      </c>
      <c r="O3" s="2"/>
      <c r="P3" s="2"/>
      <c r="Q3" s="60">
        <f ca="1">Q13/$A$3</f>
        <v>-13.587</v>
      </c>
      <c r="R3" s="2"/>
      <c r="S3" s="2"/>
      <c r="T3" s="60">
        <f ca="1">T13/$A$3</f>
        <v>1.708</v>
      </c>
      <c r="U3" s="2"/>
      <c r="V3" s="2"/>
      <c r="W3" s="60">
        <f ca="1">W13/$A$3</f>
        <v>-2.5729000000000002</v>
      </c>
      <c r="X3" s="2"/>
      <c r="Y3" s="2"/>
      <c r="Z3" s="60">
        <f ca="1">Z13/$A$3</f>
        <v>0.84550000000000003</v>
      </c>
      <c r="AA3" s="2"/>
      <c r="AB3" s="2"/>
      <c r="AC3" s="60">
        <f ca="1">AC13/$A$3</f>
        <v>1.0349999999999999</v>
      </c>
      <c r="AD3" s="2"/>
      <c r="AE3" s="2"/>
      <c r="AF3" s="60">
        <f ca="1">AF13/$A$3</f>
        <v>-4.6349999999999998</v>
      </c>
      <c r="AG3" s="2"/>
      <c r="AH3" s="2"/>
      <c r="AI3" s="60">
        <f ca="1">AI13/$A$3</f>
        <v>2.3450000000000002</v>
      </c>
      <c r="AJ3" s="2"/>
      <c r="AK3" s="2"/>
      <c r="AL3" s="60">
        <f ca="1">AL13/$A$3</f>
        <v>0.09</v>
      </c>
      <c r="AN3" s="35" t="s">
        <v>196</v>
      </c>
      <c r="BA3" s="35" t="s">
        <v>198</v>
      </c>
    </row>
    <row r="4" spans="1:90" x14ac:dyDescent="0.4">
      <c r="A4" s="61">
        <f ca="1">ROUNDUP(A2/COUNT(C16:AL46)*1.3,-3)</f>
        <v>1000</v>
      </c>
      <c r="B4" s="62">
        <f ca="1">SUM(C4:AL4)</f>
        <v>68</v>
      </c>
      <c r="C4" s="2"/>
      <c r="D4" s="2"/>
      <c r="E4" s="63">
        <f ca="1">COUNTIFS(E$16:E$46,"&gt;"&amp;$A$4)</f>
        <v>0</v>
      </c>
      <c r="F4" s="2"/>
      <c r="G4" s="2"/>
      <c r="H4" s="63">
        <f ca="1">COUNTIFS(H$16:H$46,"&gt;"&amp;$A$4)</f>
        <v>0</v>
      </c>
      <c r="I4" s="2"/>
      <c r="J4" s="2"/>
      <c r="K4" s="63">
        <f ca="1">COUNTIFS(K$16:K$46,"&gt;"&amp;$A$4)</f>
        <v>0</v>
      </c>
      <c r="L4" s="2"/>
      <c r="M4" s="2"/>
      <c r="N4" s="63">
        <f ca="1">COUNTIFS(N$16:N$46,"&gt;"&amp;$A$4)</f>
        <v>7</v>
      </c>
      <c r="O4" s="2"/>
      <c r="P4" s="2"/>
      <c r="Q4" s="63">
        <f ca="1">COUNTIFS(Q$16:Q$46,"&gt;"&amp;$A$4)</f>
        <v>8</v>
      </c>
      <c r="R4" s="2"/>
      <c r="S4" s="2"/>
      <c r="T4" s="63">
        <f ca="1">COUNTIFS(T$16:T$46,"&gt;"&amp;$A$4)</f>
        <v>10</v>
      </c>
      <c r="U4" s="2"/>
      <c r="V4" s="2"/>
      <c r="W4" s="63">
        <f ca="1">COUNTIFS(W$16:W$46,"&gt;"&amp;$A$4)</f>
        <v>5</v>
      </c>
      <c r="X4" s="2"/>
      <c r="Y4" s="2"/>
      <c r="Z4" s="63">
        <f ca="1">COUNTIFS(Z$16:Z$46,"&gt;"&amp;$A$4)</f>
        <v>6</v>
      </c>
      <c r="AA4" s="2"/>
      <c r="AB4" s="2"/>
      <c r="AC4" s="63">
        <f ca="1">COUNTIFS(AC$16:AC$46,"&gt;"&amp;$A$4)</f>
        <v>10</v>
      </c>
      <c r="AD4" s="2"/>
      <c r="AE4" s="2"/>
      <c r="AF4" s="63">
        <f ca="1">COUNTIFS(AF$16:AF$46,"&gt;"&amp;$A$4)</f>
        <v>10</v>
      </c>
      <c r="AG4" s="2"/>
      <c r="AH4" s="2"/>
      <c r="AI4" s="63">
        <f ca="1">COUNTIFS(AI$16:AI$46,"&gt;"&amp;$A$4)</f>
        <v>11</v>
      </c>
      <c r="AJ4" s="2"/>
      <c r="AK4" s="2"/>
      <c r="AL4" s="63">
        <f ca="1">COUNTIFS(AL$16:AL$46,"&gt;"&amp;$A$4)</f>
        <v>1</v>
      </c>
      <c r="AN4" s="35" t="s">
        <v>194</v>
      </c>
      <c r="BA4" s="35" t="s">
        <v>199</v>
      </c>
    </row>
    <row r="5" spans="1:90" x14ac:dyDescent="0.4">
      <c r="A5" s="4" t="s">
        <v>212</v>
      </c>
      <c r="B5" s="59">
        <f ca="1">B4/COUNT(E16:AL46)</f>
        <v>0.27642276422764228</v>
      </c>
      <c r="C5" s="2"/>
      <c r="D5" s="2"/>
      <c r="E5" s="59">
        <f ca="1">E4/COUNT(E16:E46)</f>
        <v>0</v>
      </c>
      <c r="F5" s="2"/>
      <c r="G5" s="2"/>
      <c r="H5" s="59">
        <f ca="1">H4/COUNT(H16:H46)</f>
        <v>0</v>
      </c>
      <c r="I5" s="2"/>
      <c r="J5" s="2"/>
      <c r="K5" s="59">
        <f ca="1">K4/COUNT(K16:K46)</f>
        <v>0</v>
      </c>
      <c r="L5" s="2"/>
      <c r="M5" s="2"/>
      <c r="N5" s="59">
        <f ca="1">N4/COUNT(N16:N46)</f>
        <v>0.35</v>
      </c>
      <c r="O5" s="2"/>
      <c r="P5" s="2"/>
      <c r="Q5" s="59">
        <f ca="1">Q4/COUNT(Q16:Q46)</f>
        <v>0.4</v>
      </c>
      <c r="R5" s="2"/>
      <c r="S5" s="2"/>
      <c r="T5" s="59">
        <f ca="1">T4/COUNT(T16:T46)</f>
        <v>0.45454545454545453</v>
      </c>
      <c r="U5" s="2"/>
      <c r="V5" s="2"/>
      <c r="W5" s="59">
        <f ca="1">W4/COUNT(W16:W46)</f>
        <v>0.25</v>
      </c>
      <c r="X5" s="2"/>
      <c r="Y5" s="2"/>
      <c r="Z5" s="59">
        <f ca="1">Z4/COUNT(Z16:Z46)</f>
        <v>0.27272727272727271</v>
      </c>
      <c r="AA5" s="2"/>
      <c r="AB5" s="2"/>
      <c r="AC5" s="59">
        <f ca="1">AC4/COUNT(AC16:AC46)</f>
        <v>0.5</v>
      </c>
      <c r="AD5" s="2"/>
      <c r="AE5" s="2"/>
      <c r="AF5" s="59">
        <f ca="1">AF4/COUNT(AF16:AF46)</f>
        <v>0.47619047619047616</v>
      </c>
      <c r="AG5" s="2"/>
      <c r="AH5" s="2"/>
      <c r="AI5" s="59">
        <f ca="1">AI4/COUNT(AI16:AI46)</f>
        <v>0.55000000000000004</v>
      </c>
      <c r="AJ5" s="2"/>
      <c r="AK5" s="2"/>
      <c r="AL5" s="59">
        <f ca="1">AL4/COUNT(AL16:AL46)</f>
        <v>4.7619047619047616E-2</v>
      </c>
    </row>
    <row r="6" spans="1:90" ht="19.5" thickBot="1" x14ac:dyDescent="0.45">
      <c r="A6" s="8" t="s">
        <v>211</v>
      </c>
      <c r="B6" s="64">
        <f ca="1">SUM(C6:AL6)</f>
        <v>35</v>
      </c>
      <c r="C6" s="2"/>
      <c r="D6" s="2"/>
      <c r="E6" s="64">
        <f ca="1">COUNTIFS(E16:E46,"&lt;0")</f>
        <v>0</v>
      </c>
      <c r="F6" s="2"/>
      <c r="G6" s="2"/>
      <c r="H6" s="64">
        <f ca="1">COUNTIFS(H16:H46,"&lt;0")</f>
        <v>0</v>
      </c>
      <c r="I6" s="2"/>
      <c r="J6" s="2"/>
      <c r="K6" s="64">
        <f ca="1">COUNTIFS(K16:K46,"&lt;0")</f>
        <v>0</v>
      </c>
      <c r="L6" s="2"/>
      <c r="M6" s="2"/>
      <c r="N6" s="64">
        <f ca="1">COUNTIFS(N16:N46,"&lt;0")</f>
        <v>7</v>
      </c>
      <c r="O6" s="2"/>
      <c r="P6" s="2"/>
      <c r="Q6" s="64">
        <f ca="1">COUNTIFS(Q16:Q46,"&lt;0")</f>
        <v>7</v>
      </c>
      <c r="R6" s="2"/>
      <c r="S6" s="2"/>
      <c r="T6" s="64">
        <f ca="1">COUNTIFS(T16:T46,"&lt;0")</f>
        <v>4</v>
      </c>
      <c r="U6" s="2"/>
      <c r="V6" s="2"/>
      <c r="W6" s="64">
        <f ca="1">COUNTIFS(W16:W46,"&lt;0")</f>
        <v>4</v>
      </c>
      <c r="X6" s="2"/>
      <c r="Y6" s="2"/>
      <c r="Z6" s="64">
        <f ca="1">COUNTIFS(Z16:Z46,"&lt;0")</f>
        <v>3</v>
      </c>
      <c r="AA6" s="2"/>
      <c r="AB6" s="2"/>
      <c r="AC6" s="64">
        <f ca="1">COUNTIFS(AC16:AC46,"&lt;0")</f>
        <v>4</v>
      </c>
      <c r="AD6" s="2"/>
      <c r="AE6" s="2"/>
      <c r="AF6" s="64">
        <f ca="1">COUNTIFS(AF16:AF46,"&lt;0")</f>
        <v>5</v>
      </c>
      <c r="AG6" s="2"/>
      <c r="AH6" s="2"/>
      <c r="AI6" s="64">
        <f ca="1">COUNTIFS(AI16:AI46,"&lt;0")</f>
        <v>1</v>
      </c>
      <c r="AJ6" s="2"/>
      <c r="AK6" s="2"/>
      <c r="AL6" s="64">
        <f ca="1">COUNTIFS(AL16:AL46,"&lt;0")</f>
        <v>0</v>
      </c>
    </row>
    <row r="7" spans="1:90" ht="19.5" thickTop="1" x14ac:dyDescent="0.4">
      <c r="A7" s="10" t="s">
        <v>1</v>
      </c>
      <c r="B7" s="65">
        <f t="shared" ref="B7" ca="1" si="0">B8/-B9</f>
        <v>0.32113772716788797</v>
      </c>
      <c r="C7" s="66"/>
      <c r="D7" s="67"/>
      <c r="E7" s="68" t="str">
        <f>IFERROR(E8/E9*-1,"")</f>
        <v/>
      </c>
      <c r="F7" s="66"/>
      <c r="G7" s="67"/>
      <c r="H7" s="68" t="str">
        <f>IFERROR(H8/H9*-1,"")</f>
        <v/>
      </c>
      <c r="I7" s="66"/>
      <c r="J7" s="67"/>
      <c r="K7" s="68" t="str">
        <f>IFERROR(K8/K9*-1,"")</f>
        <v/>
      </c>
      <c r="L7" s="66"/>
      <c r="M7" s="67"/>
      <c r="N7" s="68">
        <f>IFERROR(N8/N9*-1,"")</f>
        <v>0.51947432116862979</v>
      </c>
      <c r="O7" s="66"/>
      <c r="P7" s="67"/>
      <c r="Q7" s="68">
        <f>IFERROR(Q8/Q9*-1,"")</f>
        <v>0.31360208482276697</v>
      </c>
      <c r="R7" s="67"/>
      <c r="S7" s="67"/>
      <c r="T7" s="68">
        <f>IFERROR(T8/T9*-1,"")</f>
        <v>0.11286396619821806</v>
      </c>
      <c r="U7" s="67"/>
      <c r="V7" s="67"/>
      <c r="W7" s="68">
        <f>IFERROR(W8/W9*-1,"")</f>
        <v>8.6002372479240793E-2</v>
      </c>
      <c r="X7" s="66"/>
      <c r="Y7" s="67"/>
      <c r="Z7" s="68" t="str">
        <f>IFERROR(Z8/Z9*-1,"")</f>
        <v/>
      </c>
      <c r="AA7" s="66"/>
      <c r="AB7" s="67"/>
      <c r="AC7" s="68" t="str">
        <f>IFERROR(AC8/AC9*-1,"")</f>
        <v/>
      </c>
      <c r="AD7" s="66"/>
      <c r="AE7" s="67"/>
      <c r="AF7" s="68">
        <f>IFERROR(AF8/AF9*-1,"")</f>
        <v>1.0902483343428226E-2</v>
      </c>
      <c r="AG7" s="66"/>
      <c r="AH7" s="67"/>
      <c r="AI7" s="68" t="str">
        <f>IFERROR(AI8/AI9*-1,"")</f>
        <v/>
      </c>
      <c r="AJ7" s="66"/>
      <c r="AK7" s="67"/>
      <c r="AL7" s="68" t="str">
        <f>IFERROR(AL8/AL9*-1,"")</f>
        <v/>
      </c>
    </row>
    <row r="8" spans="1:90" s="2" customFormat="1" ht="15.75" x14ac:dyDescent="0.4">
      <c r="A8" s="4" t="s">
        <v>2</v>
      </c>
      <c r="B8" s="13">
        <f ca="1">B14/B11</f>
        <v>5496.0824372759853</v>
      </c>
      <c r="C8" s="14"/>
      <c r="D8" s="31"/>
      <c r="E8" s="29" t="str">
        <f>IFERROR(E68/E69,"")</f>
        <v/>
      </c>
      <c r="F8" s="14"/>
      <c r="G8" s="31"/>
      <c r="H8" s="29" t="str">
        <f>IFERROR(H68/H69,"")</f>
        <v/>
      </c>
      <c r="I8" s="14"/>
      <c r="J8" s="31"/>
      <c r="K8" s="29" t="str">
        <f>IFERROR(K68/K69,"")</f>
        <v/>
      </c>
      <c r="L8" s="14"/>
      <c r="M8" s="31"/>
      <c r="N8" s="29">
        <f>IFERROR(N68/N69,"")</f>
        <v>19.269776876267748</v>
      </c>
      <c r="O8" s="14"/>
      <c r="P8" s="31"/>
      <c r="Q8" s="29">
        <f>IFERROR(Q68/Q69,"")</f>
        <v>13.946564885496183</v>
      </c>
      <c r="R8" s="31"/>
      <c r="S8" s="31"/>
      <c r="T8" s="29">
        <f>IFERROR(T68/T69,"")</f>
        <v>7.185672514619883</v>
      </c>
      <c r="U8" s="31"/>
      <c r="V8" s="31"/>
      <c r="W8" s="29">
        <f>IFERROR(W68/W69,"")</f>
        <v>4.833333333333333</v>
      </c>
      <c r="X8" s="14"/>
      <c r="Y8" s="31"/>
      <c r="Z8" s="29" t="str">
        <f>IFERROR(Z68/Z69,"")</f>
        <v/>
      </c>
      <c r="AA8" s="14"/>
      <c r="AB8" s="31"/>
      <c r="AC8" s="29" t="str">
        <f>IFERROR(AC68/AC69,"")</f>
        <v/>
      </c>
      <c r="AD8" s="14"/>
      <c r="AE8" s="31"/>
      <c r="AF8" s="29">
        <f>IFERROR(AF68/AF69,"")</f>
        <v>4.1538461538461542</v>
      </c>
      <c r="AG8" s="14"/>
      <c r="AH8" s="31"/>
      <c r="AI8" s="29" t="str">
        <f>IFERROR(AI68/AI69,"")</f>
        <v/>
      </c>
      <c r="AJ8" s="14"/>
      <c r="AK8" s="31"/>
      <c r="AL8" s="29" t="str">
        <f>IFERROR(AL68/AL69,"")</f>
        <v/>
      </c>
    </row>
    <row r="9" spans="1:90" s="2" customFormat="1" ht="16.5" thickBot="1" x14ac:dyDescent="0.45">
      <c r="A9" s="8" t="s">
        <v>3</v>
      </c>
      <c r="B9" s="15">
        <f ca="1">B15/B12</f>
        <v>-17114.409090909092</v>
      </c>
      <c r="C9" s="16"/>
      <c r="D9" s="32"/>
      <c r="E9" s="30" t="str">
        <f>IFERROR(E70/E71,"")</f>
        <v/>
      </c>
      <c r="F9" s="16"/>
      <c r="G9" s="32"/>
      <c r="H9" s="30" t="str">
        <f>IFERROR(H70/H71,"")</f>
        <v/>
      </c>
      <c r="I9" s="16"/>
      <c r="J9" s="32"/>
      <c r="K9" s="30" t="str">
        <f>IFERROR(K70/K71,"")</f>
        <v/>
      </c>
      <c r="L9" s="16"/>
      <c r="M9" s="32"/>
      <c r="N9" s="30">
        <f>IFERROR(N70/N71,"")</f>
        <v>-37.094763092269325</v>
      </c>
      <c r="O9" s="16"/>
      <c r="P9" s="32"/>
      <c r="Q9" s="30">
        <f>IFERROR(Q70/Q71,"")</f>
        <v>-44.472168905950099</v>
      </c>
      <c r="R9" s="32"/>
      <c r="S9" s="32"/>
      <c r="T9" s="30">
        <f>IFERROR(T70/T71,"")</f>
        <v>-63.666666666666664</v>
      </c>
      <c r="U9" s="32"/>
      <c r="V9" s="32"/>
      <c r="W9" s="30">
        <f>IFERROR(W70/W71,"")</f>
        <v>-56.2</v>
      </c>
      <c r="X9" s="16"/>
      <c r="Y9" s="32"/>
      <c r="Z9" s="30" t="str">
        <f>IFERROR(Z70/Z71,"")</f>
        <v/>
      </c>
      <c r="AA9" s="16"/>
      <c r="AB9" s="32"/>
      <c r="AC9" s="30" t="str">
        <f>IFERROR(AC70/AC71,"")</f>
        <v/>
      </c>
      <c r="AD9" s="16"/>
      <c r="AE9" s="32"/>
      <c r="AF9" s="30">
        <f>IFERROR(AF70/AF71,"")</f>
        <v>-381</v>
      </c>
      <c r="AG9" s="16"/>
      <c r="AH9" s="32"/>
      <c r="AI9" s="30" t="str">
        <f>IFERROR(AI70/AI71,"")</f>
        <v/>
      </c>
      <c r="AJ9" s="16"/>
      <c r="AK9" s="32"/>
      <c r="AL9" s="30" t="str">
        <f>IFERROR(AL70/AL71,"")</f>
        <v/>
      </c>
    </row>
    <row r="10" spans="1:90" ht="19.5" thickTop="1" x14ac:dyDescent="0.4">
      <c r="A10" s="3" t="s">
        <v>4</v>
      </c>
      <c r="B10" s="69">
        <f t="shared" ref="B10" si="1">B11/SUM(B11:B12)</f>
        <v>0.71722365038560409</v>
      </c>
      <c r="C10" s="70"/>
      <c r="D10" s="71"/>
      <c r="E10" s="72" t="str">
        <f>IFERROR(E11/SUM(E11:E12),"")</f>
        <v/>
      </c>
      <c r="F10" s="70"/>
      <c r="G10" s="71"/>
      <c r="H10" s="72" t="str">
        <f>IFERROR(H11/SUM(H11:H12),"")</f>
        <v/>
      </c>
      <c r="I10" s="70"/>
      <c r="J10" s="71"/>
      <c r="K10" s="72" t="str">
        <f>IFERROR(K11/SUM(K11:K12),"")</f>
        <v/>
      </c>
      <c r="L10" s="70"/>
      <c r="M10" s="71"/>
      <c r="N10" s="72">
        <f>IFERROR(N11/SUM(N11:N12),"")</f>
        <v>0.55913978494623651</v>
      </c>
      <c r="O10" s="70"/>
      <c r="P10" s="71"/>
      <c r="Q10" s="72">
        <f>IFERROR(Q11/SUM(Q11:Q12),"")</f>
        <v>0.67484662576687116</v>
      </c>
      <c r="R10" s="71"/>
      <c r="S10" s="71"/>
      <c r="T10" s="72">
        <f>IFERROR(T11/SUM(T11:T12),"")</f>
        <v>0.88888888888888884</v>
      </c>
      <c r="U10" s="71"/>
      <c r="V10" s="71"/>
      <c r="W10" s="72">
        <f>IFERROR(W11/SUM(W11:W12),"")</f>
        <v>0.87804878048780488</v>
      </c>
      <c r="X10" s="70"/>
      <c r="Y10" s="71"/>
      <c r="Z10" s="72" t="str">
        <f>IFERROR(Z11/SUM(Z11:Z12),"")</f>
        <v/>
      </c>
      <c r="AA10" s="70"/>
      <c r="AB10" s="71"/>
      <c r="AC10" s="72" t="str">
        <f>IFERROR(AC11/SUM(AC11:AC12),"")</f>
        <v/>
      </c>
      <c r="AD10" s="70"/>
      <c r="AE10" s="71"/>
      <c r="AF10" s="72">
        <f>IFERROR(AF11/SUM(AF11:AF12),"")</f>
        <v>0.81818181818181823</v>
      </c>
      <c r="AG10" s="70"/>
      <c r="AH10" s="71"/>
      <c r="AI10" s="72" t="str">
        <f>IFERROR(AI11/SUM(AI11:AI12),"")</f>
        <v/>
      </c>
      <c r="AJ10" s="70"/>
      <c r="AK10" s="71"/>
      <c r="AL10" s="72" t="str">
        <f>IFERROR(AL11/SUM(AL11:AL12),"")</f>
        <v/>
      </c>
    </row>
    <row r="11" spans="1:90" s="2" customFormat="1" ht="15.75" x14ac:dyDescent="0.4">
      <c r="A11" s="4" t="s">
        <v>5</v>
      </c>
      <c r="B11" s="37">
        <f>SUM(E11:AL11)</f>
        <v>279</v>
      </c>
      <c r="C11" s="38"/>
      <c r="D11" s="39"/>
      <c r="E11" s="90">
        <f>E73</f>
        <v>0</v>
      </c>
      <c r="F11" s="38"/>
      <c r="G11" s="39"/>
      <c r="H11" s="40">
        <f t="shared" ref="H11:H12" si="2">H73</f>
        <v>0</v>
      </c>
      <c r="I11" s="38"/>
      <c r="J11" s="39"/>
      <c r="K11" s="40">
        <f t="shared" ref="K11:K12" si="3">K73</f>
        <v>0</v>
      </c>
      <c r="L11" s="38"/>
      <c r="M11" s="39"/>
      <c r="N11" s="40">
        <f t="shared" ref="N11:N12" si="4">N73</f>
        <v>52</v>
      </c>
      <c r="O11" s="38"/>
      <c r="P11" s="39"/>
      <c r="Q11" s="40">
        <f t="shared" ref="Q11:Q12" si="5">Q73</f>
        <v>110</v>
      </c>
      <c r="R11" s="39"/>
      <c r="S11" s="39"/>
      <c r="T11" s="40">
        <f t="shared" ref="T11:T12" si="6">T73</f>
        <v>72</v>
      </c>
      <c r="U11" s="39"/>
      <c r="V11" s="39"/>
      <c r="W11" s="40">
        <f t="shared" ref="W11:W12" si="7">W73</f>
        <v>36</v>
      </c>
      <c r="X11" s="38"/>
      <c r="Y11" s="39"/>
      <c r="Z11" s="40">
        <f t="shared" ref="Z11:Z12" si="8">Z73</f>
        <v>0</v>
      </c>
      <c r="AA11" s="38"/>
      <c r="AB11" s="39"/>
      <c r="AC11" s="40">
        <f t="shared" ref="AC11:AC12" si="9">AC73</f>
        <v>0</v>
      </c>
      <c r="AD11" s="38"/>
      <c r="AE11" s="39"/>
      <c r="AF11" s="40">
        <f t="shared" ref="AF11:AF12" si="10">AF73</f>
        <v>9</v>
      </c>
      <c r="AG11" s="38"/>
      <c r="AH11" s="39"/>
      <c r="AI11" s="40">
        <f t="shared" ref="AI11:AI12" si="11">AI73</f>
        <v>0</v>
      </c>
      <c r="AJ11" s="38"/>
      <c r="AK11" s="39"/>
      <c r="AL11" s="40">
        <f t="shared" ref="AL11:AL12" si="12">AL73</f>
        <v>0</v>
      </c>
    </row>
    <row r="12" spans="1:90" s="2" customFormat="1" ht="16.5" thickBot="1" x14ac:dyDescent="0.45">
      <c r="A12" s="8" t="s">
        <v>6</v>
      </c>
      <c r="B12" s="41">
        <f>SUM(E12:AL12)</f>
        <v>110</v>
      </c>
      <c r="C12" s="42"/>
      <c r="D12" s="43"/>
      <c r="E12" s="44">
        <f>E74</f>
        <v>0</v>
      </c>
      <c r="F12" s="42"/>
      <c r="G12" s="43"/>
      <c r="H12" s="44">
        <f t="shared" si="2"/>
        <v>0</v>
      </c>
      <c r="I12" s="42"/>
      <c r="J12" s="43"/>
      <c r="K12" s="44">
        <f t="shared" si="3"/>
        <v>0</v>
      </c>
      <c r="L12" s="42"/>
      <c r="M12" s="43"/>
      <c r="N12" s="44">
        <f t="shared" si="4"/>
        <v>41</v>
      </c>
      <c r="O12" s="42"/>
      <c r="P12" s="43"/>
      <c r="Q12" s="44">
        <f t="shared" si="5"/>
        <v>53</v>
      </c>
      <c r="R12" s="43"/>
      <c r="S12" s="43"/>
      <c r="T12" s="44">
        <f t="shared" si="6"/>
        <v>9</v>
      </c>
      <c r="U12" s="43"/>
      <c r="V12" s="43"/>
      <c r="W12" s="44">
        <f t="shared" si="7"/>
        <v>5</v>
      </c>
      <c r="X12" s="42"/>
      <c r="Y12" s="43"/>
      <c r="Z12" s="44">
        <f t="shared" si="8"/>
        <v>0</v>
      </c>
      <c r="AA12" s="42"/>
      <c r="AB12" s="43"/>
      <c r="AC12" s="44">
        <f t="shared" si="9"/>
        <v>0</v>
      </c>
      <c r="AD12" s="42"/>
      <c r="AE12" s="43"/>
      <c r="AF12" s="44">
        <f t="shared" si="10"/>
        <v>2</v>
      </c>
      <c r="AG12" s="42"/>
      <c r="AH12" s="43"/>
      <c r="AI12" s="44">
        <f t="shared" si="11"/>
        <v>0</v>
      </c>
      <c r="AJ12" s="42"/>
      <c r="AK12" s="43"/>
      <c r="AL12" s="44">
        <f t="shared" si="12"/>
        <v>0</v>
      </c>
    </row>
    <row r="13" spans="1:90" ht="19.5" thickTop="1" x14ac:dyDescent="0.4">
      <c r="A13" s="9" t="s">
        <v>7</v>
      </c>
      <c r="B13" s="73">
        <f ca="1">SUM(E13:AL13)</f>
        <v>-349178</v>
      </c>
      <c r="C13" s="74"/>
      <c r="D13" s="75"/>
      <c r="E13" s="76">
        <f t="shared" ref="E13:AI13" ca="1" si="13">SUM(E16:E46)</f>
        <v>0</v>
      </c>
      <c r="F13" s="74"/>
      <c r="G13" s="75"/>
      <c r="H13" s="76">
        <f t="shared" ca="1" si="13"/>
        <v>0</v>
      </c>
      <c r="I13" s="74"/>
      <c r="J13" s="75"/>
      <c r="K13" s="76">
        <f t="shared" ca="1" si="13"/>
        <v>0</v>
      </c>
      <c r="L13" s="74"/>
      <c r="M13" s="75"/>
      <c r="N13" s="76">
        <f t="shared" ca="1" si="13"/>
        <v>-53750</v>
      </c>
      <c r="O13" s="74"/>
      <c r="P13" s="75"/>
      <c r="Q13" s="76">
        <f t="shared" ca="1" si="13"/>
        <v>-271740</v>
      </c>
      <c r="R13" s="75"/>
      <c r="S13" s="75"/>
      <c r="T13" s="76">
        <f ca="1">SUM(T16:T46)</f>
        <v>34160</v>
      </c>
      <c r="U13" s="75"/>
      <c r="V13" s="75"/>
      <c r="W13" s="76">
        <f t="shared" ca="1" si="13"/>
        <v>-51458</v>
      </c>
      <c r="X13" s="74"/>
      <c r="Y13" s="75"/>
      <c r="Z13" s="76">
        <f t="shared" ca="1" si="13"/>
        <v>16910</v>
      </c>
      <c r="AA13" s="74"/>
      <c r="AB13" s="75"/>
      <c r="AC13" s="76">
        <f t="shared" ca="1" si="13"/>
        <v>20700</v>
      </c>
      <c r="AD13" s="74"/>
      <c r="AE13" s="75"/>
      <c r="AF13" s="76">
        <f t="shared" ca="1" si="13"/>
        <v>-92700</v>
      </c>
      <c r="AG13" s="74"/>
      <c r="AH13" s="75"/>
      <c r="AI13" s="76">
        <f t="shared" ca="1" si="13"/>
        <v>46900</v>
      </c>
      <c r="AJ13" s="74"/>
      <c r="AK13" s="75"/>
      <c r="AL13" s="75">
        <f t="shared" ref="AL13" ca="1" si="14">SUM(AL16:AL46)</f>
        <v>1800</v>
      </c>
    </row>
    <row r="14" spans="1:90" s="2" customFormat="1" ht="15.75" x14ac:dyDescent="0.4">
      <c r="A14" s="5" t="s">
        <v>8</v>
      </c>
      <c r="B14" s="13">
        <f ca="1">SUM(E14:AL14)</f>
        <v>1533407</v>
      </c>
      <c r="C14" s="14"/>
      <c r="D14" s="31"/>
      <c r="E14" s="29">
        <f ca="1">SUMIFS(E$16:E$46,E$16:E$46,"&gt;0")</f>
        <v>0</v>
      </c>
      <c r="F14" s="14"/>
      <c r="G14" s="31"/>
      <c r="H14" s="29">
        <f ca="1">SUMIFS(H$16:H$46,H$16:H$46,"&gt;0")</f>
        <v>0</v>
      </c>
      <c r="I14" s="14"/>
      <c r="J14" s="31"/>
      <c r="K14" s="29">
        <f ca="1">SUMIFS(K$16:K$46,K$16:K$46,"&gt;0")</f>
        <v>0</v>
      </c>
      <c r="L14" s="14"/>
      <c r="M14" s="31"/>
      <c r="N14" s="29">
        <f ca="1">SUMIFS(N$16:N$46,N$16:N$46,"&gt;0")</f>
        <v>35100</v>
      </c>
      <c r="O14" s="14"/>
      <c r="P14" s="31"/>
      <c r="Q14" s="29">
        <f ca="1">SUMIFS(Q$16:Q$46,Q$16:Q$46,"&gt;0")</f>
        <v>32080</v>
      </c>
      <c r="R14" s="31"/>
      <c r="S14" s="31"/>
      <c r="T14" s="29">
        <f ca="1">SUMIFS(T$16:T$46,T$16:T$46,"&gt;0")</f>
        <v>90050</v>
      </c>
      <c r="U14" s="31"/>
      <c r="V14" s="31"/>
      <c r="W14" s="29">
        <f ca="1">SUMIFS(W$16:W$46,W$16:W$46,"&gt;0")</f>
        <v>254367</v>
      </c>
      <c r="X14" s="14"/>
      <c r="Y14" s="31"/>
      <c r="Z14" s="29">
        <f ca="1">SUMIFS(Z$16:Z$46,Z$16:Z$46,"&gt;0")</f>
        <v>404410</v>
      </c>
      <c r="AA14" s="14"/>
      <c r="AB14" s="31"/>
      <c r="AC14" s="29">
        <f ca="1">SUMIFS(AC$16:AC$46,AC$16:AC$46,"&gt;0")</f>
        <v>383600</v>
      </c>
      <c r="AD14" s="14"/>
      <c r="AE14" s="31"/>
      <c r="AF14" s="29">
        <f ca="1">SUMIFS(AF$16:AF$46,AF$16:AF$46,"&gt;0")</f>
        <v>206000</v>
      </c>
      <c r="AG14" s="14"/>
      <c r="AH14" s="31"/>
      <c r="AI14" s="29">
        <f ca="1">SUMIFS(AI$16:AI$46,AI$16:AI$46,"&gt;0")</f>
        <v>126000</v>
      </c>
      <c r="AJ14" s="14"/>
      <c r="AK14" s="31"/>
      <c r="AL14" s="29">
        <f ca="1">SUMIFS(AL$16:AL$46,AL$16:AL$46,"&gt;0")</f>
        <v>1800</v>
      </c>
      <c r="BN14" s="2">
        <f t="shared" ref="BN14:BY14" si="15">MATCH(BN15,$A$1:$AL$1,)</f>
        <v>5</v>
      </c>
      <c r="BO14" s="2">
        <f t="shared" si="15"/>
        <v>8</v>
      </c>
      <c r="BP14" s="2">
        <f t="shared" si="15"/>
        <v>11</v>
      </c>
      <c r="BQ14" s="2">
        <f t="shared" si="15"/>
        <v>14</v>
      </c>
      <c r="BR14" s="2">
        <f t="shared" si="15"/>
        <v>17</v>
      </c>
      <c r="BS14" s="2">
        <f t="shared" si="15"/>
        <v>20</v>
      </c>
      <c r="BT14" s="2">
        <f t="shared" si="15"/>
        <v>23</v>
      </c>
      <c r="BU14" s="2">
        <f t="shared" si="15"/>
        <v>26</v>
      </c>
      <c r="BV14" s="2">
        <f t="shared" si="15"/>
        <v>29</v>
      </c>
      <c r="BW14" s="2">
        <f t="shared" si="15"/>
        <v>32</v>
      </c>
      <c r="BX14" s="2">
        <f t="shared" si="15"/>
        <v>35</v>
      </c>
      <c r="BY14" s="2">
        <f t="shared" si="15"/>
        <v>38</v>
      </c>
      <c r="CA14" s="2">
        <f t="shared" ref="CA14:CL14" si="16">MATCH(CA15,$A$1:$AL$1,)</f>
        <v>5</v>
      </c>
      <c r="CB14" s="2">
        <f t="shared" si="16"/>
        <v>8</v>
      </c>
      <c r="CC14" s="2">
        <f t="shared" si="16"/>
        <v>11</v>
      </c>
      <c r="CD14" s="2">
        <f t="shared" si="16"/>
        <v>14</v>
      </c>
      <c r="CE14" s="2">
        <f t="shared" si="16"/>
        <v>17</v>
      </c>
      <c r="CF14" s="2">
        <f t="shared" si="16"/>
        <v>20</v>
      </c>
      <c r="CG14" s="2">
        <f t="shared" si="16"/>
        <v>23</v>
      </c>
      <c r="CH14" s="2">
        <f t="shared" si="16"/>
        <v>26</v>
      </c>
      <c r="CI14" s="2">
        <f t="shared" si="16"/>
        <v>29</v>
      </c>
      <c r="CJ14" s="2">
        <f t="shared" si="16"/>
        <v>32</v>
      </c>
      <c r="CK14" s="2">
        <f t="shared" si="16"/>
        <v>35</v>
      </c>
      <c r="CL14" s="2">
        <f t="shared" si="16"/>
        <v>38</v>
      </c>
    </row>
    <row r="15" spans="1:90" s="2" customFormat="1" ht="16.5" thickBot="1" x14ac:dyDescent="0.45">
      <c r="A15" s="11" t="s">
        <v>9</v>
      </c>
      <c r="B15" s="15">
        <f ca="1">SUM(E15:AL15)</f>
        <v>-1882585</v>
      </c>
      <c r="C15" s="16"/>
      <c r="D15" s="32"/>
      <c r="E15" s="30">
        <f ca="1">SUMIFS(E$16:E$46,E$16:E$46,"&lt;0")</f>
        <v>0</v>
      </c>
      <c r="F15" s="16"/>
      <c r="G15" s="32"/>
      <c r="H15" s="30">
        <f ca="1">SUMIFS(H$16:H$46,H$16:H$46,"&lt;0")</f>
        <v>0</v>
      </c>
      <c r="I15" s="16"/>
      <c r="J15" s="32"/>
      <c r="K15" s="30">
        <f ca="1">SUMIFS(K$16:K$46,K$16:K$46,"&lt;0")</f>
        <v>0</v>
      </c>
      <c r="L15" s="16"/>
      <c r="M15" s="32"/>
      <c r="N15" s="30">
        <f ca="1">SUMIFS(N$16:N$46,N$16:N$46,"&lt;0")</f>
        <v>-88850</v>
      </c>
      <c r="O15" s="16"/>
      <c r="P15" s="32"/>
      <c r="Q15" s="30">
        <f ca="1">SUMIFS(Q$16:Q$46,Q$16:Q$46,"&lt;0")</f>
        <v>-303820</v>
      </c>
      <c r="R15" s="32"/>
      <c r="S15" s="32"/>
      <c r="T15" s="30">
        <f ca="1">SUMIFS(T$16:T$46,T$16:T$46,"&lt;0")</f>
        <v>-55890</v>
      </c>
      <c r="U15" s="32"/>
      <c r="V15" s="32"/>
      <c r="W15" s="30">
        <f ca="1">SUMIFS(W$16:W$46,W$16:W$46,"&lt;0")</f>
        <v>-305825</v>
      </c>
      <c r="X15" s="16"/>
      <c r="Y15" s="32"/>
      <c r="Z15" s="30">
        <f ca="1">SUMIFS(Z$16:Z$46,Z$16:Z$46,"&lt;0")</f>
        <v>-387500</v>
      </c>
      <c r="AA15" s="16"/>
      <c r="AB15" s="32"/>
      <c r="AC15" s="30">
        <f ca="1">SUMIFS(AC$16:AC$46,AC$16:AC$46,"&lt;0")</f>
        <v>-362900</v>
      </c>
      <c r="AD15" s="16"/>
      <c r="AE15" s="32"/>
      <c r="AF15" s="30">
        <f ca="1">SUMIFS(AF$16:AF$46,AF$16:AF$46,"&lt;0")</f>
        <v>-298700</v>
      </c>
      <c r="AG15" s="16"/>
      <c r="AH15" s="32"/>
      <c r="AI15" s="30">
        <f ca="1">SUMIFS(AI$16:AI$46,AI$16:AI$46,"&lt;0")</f>
        <v>-79100</v>
      </c>
      <c r="AJ15" s="16"/>
      <c r="AK15" s="32"/>
      <c r="AL15" s="30">
        <f ca="1">SUMIFS(AL$16:AL$46,AL$16:AL$46,"&lt;0")</f>
        <v>0</v>
      </c>
      <c r="AN15" s="2">
        <v>1</v>
      </c>
      <c r="AO15" s="2">
        <v>2</v>
      </c>
      <c r="AP15" s="2">
        <v>3</v>
      </c>
      <c r="AQ15" s="2">
        <v>4</v>
      </c>
      <c r="AR15" s="2">
        <v>5</v>
      </c>
      <c r="AS15" s="2">
        <v>6</v>
      </c>
      <c r="AT15" s="2">
        <v>7</v>
      </c>
      <c r="AU15" s="2">
        <v>8</v>
      </c>
      <c r="AV15" s="2">
        <v>9</v>
      </c>
      <c r="AW15" s="2">
        <v>10</v>
      </c>
      <c r="AX15" s="2">
        <v>11</v>
      </c>
      <c r="AY15" s="2">
        <v>12</v>
      </c>
      <c r="BA15" s="2">
        <v>1</v>
      </c>
      <c r="BB15" s="2">
        <v>2</v>
      </c>
      <c r="BC15" s="2">
        <v>3</v>
      </c>
      <c r="BD15" s="2">
        <v>4</v>
      </c>
      <c r="BE15" s="2">
        <v>5</v>
      </c>
      <c r="BF15" s="2">
        <v>6</v>
      </c>
      <c r="BG15" s="2">
        <v>7</v>
      </c>
      <c r="BH15" s="2">
        <v>8</v>
      </c>
      <c r="BI15" s="2">
        <v>9</v>
      </c>
      <c r="BJ15" s="2">
        <v>10</v>
      </c>
      <c r="BK15" s="2">
        <v>11</v>
      </c>
      <c r="BL15" s="2">
        <v>12</v>
      </c>
      <c r="BN15" s="2">
        <v>1</v>
      </c>
      <c r="BO15" s="2">
        <v>2</v>
      </c>
      <c r="BP15" s="2">
        <v>3</v>
      </c>
      <c r="BQ15" s="2">
        <v>4</v>
      </c>
      <c r="BR15" s="2">
        <v>5</v>
      </c>
      <c r="BS15" s="2">
        <v>6</v>
      </c>
      <c r="BT15" s="2">
        <v>7</v>
      </c>
      <c r="BU15" s="2">
        <v>8</v>
      </c>
      <c r="BV15" s="2">
        <v>9</v>
      </c>
      <c r="BW15" s="2">
        <v>10</v>
      </c>
      <c r="BX15" s="2">
        <v>11</v>
      </c>
      <c r="BY15" s="2">
        <v>12</v>
      </c>
      <c r="CA15" s="2">
        <v>1</v>
      </c>
      <c r="CB15" s="2">
        <v>2</v>
      </c>
      <c r="CC15" s="2">
        <v>3</v>
      </c>
      <c r="CD15" s="2">
        <v>4</v>
      </c>
      <c r="CE15" s="2">
        <v>5</v>
      </c>
      <c r="CF15" s="2">
        <v>6</v>
      </c>
      <c r="CG15" s="2">
        <v>7</v>
      </c>
      <c r="CH15" s="2">
        <v>8</v>
      </c>
      <c r="CI15" s="2">
        <v>9</v>
      </c>
      <c r="CJ15" s="2">
        <v>10</v>
      </c>
      <c r="CK15" s="2">
        <v>11</v>
      </c>
      <c r="CL15" s="2">
        <v>12</v>
      </c>
    </row>
    <row r="16" spans="1:90" s="2" customFormat="1" ht="16.5" thickTop="1" x14ac:dyDescent="0.4">
      <c r="A16" s="12">
        <v>1</v>
      </c>
      <c r="B16" s="17">
        <f t="shared" ref="B16:B46" ca="1" si="17">SUM(E16:AL16)</f>
        <v>-89650</v>
      </c>
      <c r="C16" s="22"/>
      <c r="D16" s="26"/>
      <c r="E16" s="33" t="str">
        <f ca="1">IF(OR(MONTH(DATE($B$1,E$1,$A16))&lt;&gt;E$1,_xlfn.XLOOKUP(DATE($B$1,E$1,$A16),祝祭日,祝祭日,"XXX",0,1)&lt;&gt;"XXX",WEEKDAY(DATE($B$1,E$1,$A16),2)&gt;5),"",SUMIFS(matsui[受渡金額],matsui[約定日],DATE(デイトレ集計!$B$1,デイトレ集計!E$1,デイトレ集計!$A16),matsui[商品区分],"株式"))</f>
        <v/>
      </c>
      <c r="F16" s="22"/>
      <c r="G16" s="26"/>
      <c r="H16" s="33">
        <f ca="1">IF(OR(MONTH(DATE($B$1,H$1,$A16))&lt;&gt;H$1,_xlfn.XLOOKUP(DATE($B$1,H$1,$A16),祝祭日,祝祭日,"XXX",0,1)&lt;&gt;"XXX",WEEKDAY(DATE($B$1,H$1,$A16),2)&gt;5),"",SUMIFS(matsui[受渡金額],matsui[約定日],DATE(デイトレ集計!$B$1,デイトレ集計!H$1,デイトレ集計!$A16),matsui[商品区分],"株式"))</f>
        <v>0</v>
      </c>
      <c r="I16" s="22"/>
      <c r="J16" s="26"/>
      <c r="K16" s="33">
        <f ca="1">IF(OR(MONTH(DATE($B$1,K$1,$A16))&lt;&gt;K$1,_xlfn.XLOOKUP(DATE($B$1,K$1,$A16),祝祭日,祝祭日,"XXX",0,1)&lt;&gt;"XXX",WEEKDAY(DATE($B$1,K$1,$A16),2)&gt;5),"",SUMIFS(matsui[受渡金額],matsui[約定日],DATE(デイトレ集計!$B$1,デイトレ集計!K$1,デイトレ集計!$A16),matsui[商品区分],"株式"))</f>
        <v>0</v>
      </c>
      <c r="L16" s="22"/>
      <c r="M16" s="26"/>
      <c r="N16" s="33" t="str">
        <f ca="1">IF(OR(MONTH(DATE($B$1,N$1,$A16))&lt;&gt;N$1,_xlfn.XLOOKUP(DATE($B$1,N$1,$A16),祝祭日,祝祭日,"XXX",0,1)&lt;&gt;"XXX",WEEKDAY(DATE($B$1,N$1,$A16),2)&gt;5),"",SUMIFS(matsui[受渡金額],matsui[約定日],DATE(デイトレ集計!$B$1,デイトレ集計!N$1,デイトレ集計!$A16),matsui[商品区分],"株式"))</f>
        <v/>
      </c>
      <c r="O16" s="22"/>
      <c r="P16" s="26"/>
      <c r="Q16" s="33">
        <f ca="1">IF(OR(MONTH(DATE($B$1,Q$1,$A16))&lt;&gt;Q$1,_xlfn.XLOOKUP(DATE($B$1,Q$1,$A16),祝祭日,祝祭日,"XXX",0,1)&lt;&gt;"XXX",WEEKDAY(DATE($B$1,Q$1,$A16),2)&gt;5),"",SUMIFS(matsui[受渡金額],matsui[約定日],DATE(デイトレ集計!$B$1,デイトレ集計!Q$1,デイトレ集計!$A16),matsui[商品区分],"株式"))</f>
        <v>4750</v>
      </c>
      <c r="R16" s="22"/>
      <c r="S16" s="26"/>
      <c r="T16" s="33">
        <f ca="1">IF(OR(MONTH(DATE($B$1,T$1,$A16))&lt;&gt;T$1,_xlfn.XLOOKUP(DATE($B$1,T$1,$A16),祝祭日,祝祭日,"XXX",0,1)&lt;&gt;"XXX",WEEKDAY(DATE($B$1,T$1,$A16),2)&gt;5),"",SUMIFS(matsui[受渡金額],matsui[約定日],DATE(デイトレ集計!$B$1,デイトレ集計!T$1,デイトレ集計!$A16),matsui[商品区分],"株式"))</f>
        <v>2000</v>
      </c>
      <c r="U16" s="22"/>
      <c r="V16" s="26"/>
      <c r="W16" s="33" t="str">
        <f ca="1">IF(OR(MONTH(DATE($B$1,W$1,$A16))&lt;&gt;W$1,_xlfn.XLOOKUP(DATE($B$1,W$1,$A16),祝祭日,祝祭日,"XXX",0,1)&lt;&gt;"XXX",WEEKDAY(DATE($B$1,W$1,$A16),2)&gt;5),"",SUMIFS(matsui[受渡金額],matsui[約定日],DATE(デイトレ集計!$B$1,デイトレ集計!W$1,デイトレ集計!$A16),matsui[商品区分],"株式"))</f>
        <v/>
      </c>
      <c r="X16" s="22"/>
      <c r="Y16" s="26"/>
      <c r="Z16" s="33">
        <f ca="1">IF(OR(MONTH(DATE($B$1,Z$1,$A16))&lt;&gt;Z$1,_xlfn.XLOOKUP(DATE($B$1,Z$1,$A16),祝祭日,祝祭日,"XXX",0,1)&lt;&gt;"XXX",WEEKDAY(DATE($B$1,Z$1,$A16),2)&gt;5),"",SUMIFS(matsui[受渡金額],matsui[約定日],DATE(デイトレ集計!$B$1,デイトレ集計!Z$1,デイトレ集計!$A16),matsui[商品区分],"株式"))</f>
        <v>1000</v>
      </c>
      <c r="AA16" s="22"/>
      <c r="AB16" s="26"/>
      <c r="AC16" s="33">
        <f ca="1">IF(OR(MONTH(DATE($B$1,AC$1,$A16))&lt;&gt;AC$1,_xlfn.XLOOKUP(DATE($B$1,AC$1,$A16),祝祭日,祝祭日,"XXX",0,1)&lt;&gt;"XXX",WEEKDAY(DATE($B$1,AC$1,$A16),2)&gt;5),"",SUMIFS(matsui[受渡金額],matsui[約定日],DATE(デイトレ集計!$B$1,デイトレ集計!AC$1,デイトレ集計!$A16),matsui[商品区分],"株式"))</f>
        <v>-99300</v>
      </c>
      <c r="AD16" s="22"/>
      <c r="AE16" s="26"/>
      <c r="AF16" s="33" t="str">
        <f ca="1">IF(OR(MONTH(DATE($B$1,AF$1,$A16))&lt;&gt;AF$1,_xlfn.XLOOKUP(DATE($B$1,AF$1,$A16),祝祭日,祝祭日,"XXX",0,1)&lt;&gt;"XXX",WEEKDAY(DATE($B$1,AF$1,$A16),2)&gt;5),"",SUMIFS(matsui[受渡金額],matsui[約定日],DATE(デイトレ集計!$B$1,デイトレ集計!AF$1,デイトレ集計!$A16),matsui[商品区分],"株式"))</f>
        <v/>
      </c>
      <c r="AG16" s="22"/>
      <c r="AH16" s="26"/>
      <c r="AI16" s="33">
        <f ca="1">IF(OR(MONTH(DATE($B$1,AI$1,$A16))&lt;&gt;AI$1,_xlfn.XLOOKUP(DATE($B$1,AI$1,$A16),祝祭日,祝祭日,"XXX",0,1)&lt;&gt;"XXX",WEEKDAY(DATE($B$1,AI$1,$A16),2)&gt;5),"",SUMIFS(matsui[受渡金額],matsui[約定日],DATE(デイトレ集計!$B$1,デイトレ集計!AI$1,デイトレ集計!$A16),matsui[商品区分],"株式"))</f>
        <v>100</v>
      </c>
      <c r="AJ16" s="22"/>
      <c r="AK16" s="26"/>
      <c r="AL16" s="26">
        <f ca="1">IF(OR(MONTH(DATE($B$1,AL$1,$A16))&lt;&gt;AL$1,_xlfn.XLOOKUP(DATE($B$1,AL$1,$A16),祝祭日,祝祭日,"XXX",0,1)&lt;&gt;"XXX",WEEKDAY(DATE($B$1,AL$1,$A16),2)&gt;5),"",SUMIFS(matsui[受渡金額],matsui[約定日],DATE(デイトレ集計!$B$1,デイトレ集計!AL$1,デイトレ集計!$A16),matsui[商品区分],"株式"))</f>
        <v>1800</v>
      </c>
      <c r="AN16" s="23">
        <f ca="1">IF(E16="",0,E16)</f>
        <v>0</v>
      </c>
      <c r="AO16" s="23">
        <f ca="1">IF(H16="",0,H16)+AN46</f>
        <v>0</v>
      </c>
      <c r="AP16" s="23">
        <f ca="1">IF(K16="",0,K16)+AO46</f>
        <v>0</v>
      </c>
      <c r="AQ16" s="23">
        <f ca="1">IF(N16="",0,N16)+AP46</f>
        <v>0</v>
      </c>
      <c r="AR16" s="23">
        <f ca="1">IF(Q16="",0,Q16)+AQ46</f>
        <v>-49000</v>
      </c>
      <c r="AS16" s="23">
        <f ca="1">IF(T16="",0,T16)+AR46</f>
        <v>-323490</v>
      </c>
      <c r="AT16" s="23">
        <f ca="1">IF(W16="",0,W16)+AS46</f>
        <v>-291330</v>
      </c>
      <c r="AU16" s="23">
        <f ca="1">IF(Z16="",0,Z16)+AT46</f>
        <v>-341788</v>
      </c>
      <c r="AV16" s="23">
        <f ca="1">IF(AC16="",0,AC16)+AU46</f>
        <v>-425178</v>
      </c>
      <c r="AW16" s="23">
        <f ca="1">IF(AF16="",0,AF16)+AV46</f>
        <v>-305178</v>
      </c>
      <c r="AX16" s="23">
        <f ca="1">IF(AI16="",0,AI16)+AW46</f>
        <v>-397778</v>
      </c>
      <c r="AY16" s="23">
        <f t="shared" ref="AY16" ca="1" si="18">IF(AL16="",0,AL16)+AX46</f>
        <v>-349178</v>
      </c>
      <c r="BA16" s="23">
        <f ca="1">IF(E16="",0,E16)</f>
        <v>0</v>
      </c>
      <c r="BB16" s="23">
        <f ca="1">IF(H16="",0,H16)</f>
        <v>0</v>
      </c>
      <c r="BC16" s="23">
        <f ca="1">IF(K16="",0,K16)</f>
        <v>0</v>
      </c>
      <c r="BD16" s="23">
        <f ca="1">IF(N16="",0,N16)</f>
        <v>0</v>
      </c>
      <c r="BE16" s="23">
        <f ca="1">IF(Q16="",0,Q16)</f>
        <v>4750</v>
      </c>
      <c r="BF16" s="23">
        <f ca="1">IF(T16="",0,T16)</f>
        <v>2000</v>
      </c>
      <c r="BG16" s="23">
        <f ca="1">IF(W16="",0,W16)</f>
        <v>0</v>
      </c>
      <c r="BH16" s="23">
        <f ca="1">IF(Z16="",0,Z16)</f>
        <v>1000</v>
      </c>
      <c r="BI16" s="23">
        <f ca="1">IF(AC16="",0,AC16)</f>
        <v>-99300</v>
      </c>
      <c r="BJ16" s="23">
        <f ca="1">IF(AF16="",0,AF16)</f>
        <v>0</v>
      </c>
      <c r="BK16" s="23">
        <f ca="1">IF(AI16="",0,AI16)</f>
        <v>100</v>
      </c>
      <c r="BL16" s="23">
        <f t="shared" ref="BL16" ca="1" si="19">IF(AL16="",0,AL16)</f>
        <v>1800</v>
      </c>
      <c r="BN16" s="23" t="str" cm="1">
        <f t="array" aca="1" ref="BN16" ca="1">IF(INDEX($A$1:$AL$46,ROW(),BN$14)&gt;0,INDEX($A$1:$AL$46,ROW(),BN$14),"")</f>
        <v/>
      </c>
      <c r="BO16" s="23" t="str" cm="1">
        <f t="array" aca="1" ref="BO16" ca="1">IF(INDEX($A$1:$AL$46,ROW(),BO$14)&gt;0,INDEX($A$1:$AL$46,ROW(),BO$14),"")</f>
        <v/>
      </c>
      <c r="BP16" s="23" t="str" cm="1">
        <f t="array" aca="1" ref="BP16" ca="1">IF(INDEX($A$1:$AL$46,ROW(),BP$14)&gt;0,INDEX($A$1:$AL$46,ROW(),BP$14),"")</f>
        <v/>
      </c>
      <c r="BQ16" s="23" t="str" cm="1">
        <f t="array" aca="1" ref="BQ16" ca="1">IF(INDEX($A$1:$AL$46,ROW(),BQ$14)&gt;0,INDEX($A$1:$AL$46,ROW(),BQ$14),"")</f>
        <v/>
      </c>
      <c r="BR16" s="23" cm="1">
        <f t="array" aca="1" ref="BR16" ca="1">IF(INDEX($A$1:$AL$46,ROW(),BR$14)&gt;0,INDEX($A$1:$AL$46,ROW(),BR$14),"")</f>
        <v>4750</v>
      </c>
      <c r="BS16" s="23" cm="1">
        <f t="array" aca="1" ref="BS16" ca="1">IF(INDEX($A$1:$AL$46,ROW(),BS$14)&gt;0,INDEX($A$1:$AL$46,ROW(),BS$14),"")</f>
        <v>2000</v>
      </c>
      <c r="BT16" s="23" t="str" cm="1">
        <f t="array" aca="1" ref="BT16" ca="1">IF(INDEX($A$1:$AL$46,ROW(),BT$14)&gt;0,INDEX($A$1:$AL$46,ROW(),BT$14),"")</f>
        <v/>
      </c>
      <c r="BU16" s="23" cm="1">
        <f t="array" aca="1" ref="BU16" ca="1">IF(INDEX($A$1:$AL$46,ROW(),BU$14)&gt;0,INDEX($A$1:$AL$46,ROW(),BU$14),"")</f>
        <v>1000</v>
      </c>
      <c r="BV16" s="23" t="str" cm="1">
        <f t="array" aca="1" ref="BV16" ca="1">IF(INDEX($A$1:$AL$46,ROW(),BV$14)&gt;0,INDEX($A$1:$AL$46,ROW(),BV$14),"")</f>
        <v/>
      </c>
      <c r="BW16" s="23" t="str" cm="1">
        <f t="array" aca="1" ref="BW16" ca="1">IF(INDEX($A$1:$AL$46,ROW(),BW$14)&gt;0,INDEX($A$1:$AL$46,ROW(),BW$14),"")</f>
        <v/>
      </c>
      <c r="BX16" s="23" cm="1">
        <f t="array" aca="1" ref="BX16" ca="1">IF(INDEX($A$1:$AL$46,ROW(),BX$14)&gt;0,INDEX($A$1:$AL$46,ROW(),BX$14),"")</f>
        <v>100</v>
      </c>
      <c r="BY16" s="23" cm="1">
        <f t="array" aca="1" ref="BY16" ca="1">IF(INDEX($A$1:$AL$46,ROW(),BY$14)&gt;0,INDEX($A$1:$AL$46,ROW(),BY$14),"")</f>
        <v>1800</v>
      </c>
      <c r="CA16" s="23" t="str" cm="1">
        <f t="array" aca="1" ref="CA16" ca="1">IF(INDEX($A$1:$AL$46,ROW(),CA$14)&lt;0,INDEX($A$1:$AL$46,ROW(),CA$14),"")</f>
        <v/>
      </c>
      <c r="CB16" s="23" t="str" cm="1">
        <f t="array" aca="1" ref="CB16" ca="1">IF(INDEX($A$1:$AL$46,ROW(),CB$14)&lt;0,INDEX($A$1:$AL$46,ROW(),CB$14),"")</f>
        <v/>
      </c>
      <c r="CC16" s="23" t="str" cm="1">
        <f t="array" aca="1" ref="CC16" ca="1">IF(INDEX($A$1:$AL$46,ROW(),CC$14)&lt;0,INDEX($A$1:$AL$46,ROW(),CC$14),"")</f>
        <v/>
      </c>
      <c r="CD16" s="23" t="str" cm="1">
        <f t="array" aca="1" ref="CD16" ca="1">IF(INDEX($A$1:$AL$46,ROW(),CD$14)&lt;0,INDEX($A$1:$AL$46,ROW(),CD$14),"")</f>
        <v/>
      </c>
      <c r="CE16" s="23" t="str" cm="1">
        <f t="array" aca="1" ref="CE16" ca="1">IF(INDEX($A$1:$AL$46,ROW(),CE$14)&lt;0,INDEX($A$1:$AL$46,ROW(),CE$14),"")</f>
        <v/>
      </c>
      <c r="CF16" s="23" t="str" cm="1">
        <f t="array" aca="1" ref="CF16" ca="1">IF(INDEX($A$1:$AL$46,ROW(),CF$14)&lt;0,INDEX($A$1:$AL$46,ROW(),CF$14),"")</f>
        <v/>
      </c>
      <c r="CG16" s="23" t="str" cm="1">
        <f t="array" aca="1" ref="CG16" ca="1">IF(INDEX($A$1:$AL$46,ROW(),CG$14)&lt;0,INDEX($A$1:$AL$46,ROW(),CG$14),"")</f>
        <v/>
      </c>
      <c r="CH16" s="23" t="str" cm="1">
        <f t="array" aca="1" ref="CH16" ca="1">IF(INDEX($A$1:$AL$46,ROW(),CH$14)&lt;0,INDEX($A$1:$AL$46,ROW(),CH$14),"")</f>
        <v/>
      </c>
      <c r="CI16" s="23" cm="1">
        <f t="array" aca="1" ref="CI16" ca="1">IF(INDEX($A$1:$AL$46,ROW(),CI$14)&lt;0,INDEX($A$1:$AL$46,ROW(),CI$14),"")</f>
        <v>-99300</v>
      </c>
      <c r="CJ16" s="23" t="str" cm="1">
        <f t="array" aca="1" ref="CJ16" ca="1">IF(INDEX($A$1:$AL$46,ROW(),CJ$14)&lt;0,INDEX($A$1:$AL$46,ROW(),CJ$14),"")</f>
        <v/>
      </c>
      <c r="CK16" s="23" t="str" cm="1">
        <f t="array" aca="1" ref="CK16" ca="1">IF(INDEX($A$1:$AL$46,ROW(),CK$14)&lt;0,INDEX($A$1:$AL$46,ROW(),CK$14),"")</f>
        <v/>
      </c>
      <c r="CL16" s="23" t="str" cm="1">
        <f t="array" aca="1" ref="CL16" ca="1">IF(INDEX($A$1:$AL$46,ROW(),CL$14)&lt;0,INDEX($A$1:$AL$46,ROW(),CL$14),"")</f>
        <v/>
      </c>
    </row>
    <row r="17" spans="1:90" s="2" customFormat="1" ht="15.75" x14ac:dyDescent="0.4">
      <c r="A17" s="6">
        <v>2</v>
      </c>
      <c r="B17" s="18">
        <f t="shared" ca="1" si="17"/>
        <v>-192300</v>
      </c>
      <c r="C17" s="19"/>
      <c r="D17" s="27"/>
      <c r="E17" s="24" t="str">
        <f ca="1">IF(OR(MONTH(DATE($B$1,E$1,$A17))&lt;&gt;E$1,_xlfn.XLOOKUP(DATE($B$1,E$1,$A17),祝祭日,祝祭日,"XXX",0,1)&lt;&gt;"XXX",WEEKDAY(DATE($B$1,E$1,$A17),2)&gt;5),"",SUMIFS(matsui[受渡金額],matsui[約定日],DATE(デイトレ集計!$B$1,デイトレ集計!E$1,デイトレ集計!$A17),matsui[商品区分],"株式"))</f>
        <v/>
      </c>
      <c r="F17" s="19"/>
      <c r="G17" s="27"/>
      <c r="H17" s="24">
        <f ca="1">IF(OR(MONTH(DATE($B$1,H$1,$A17))&lt;&gt;H$1,_xlfn.XLOOKUP(DATE($B$1,H$1,$A17),祝祭日,祝祭日,"XXX",0,1)&lt;&gt;"XXX",WEEKDAY(DATE($B$1,H$1,$A17),2)&gt;5),"",SUMIFS(matsui[受渡金額],matsui[約定日],DATE(デイトレ集計!$B$1,デイトレ集計!H$1,デイトレ集計!$A17),matsui[商品区分],"株式"))</f>
        <v>0</v>
      </c>
      <c r="I17" s="19"/>
      <c r="J17" s="27"/>
      <c r="K17" s="24">
        <f ca="1">IF(OR(MONTH(DATE($B$1,K$1,$A17))&lt;&gt;K$1,_xlfn.XLOOKUP(DATE($B$1,K$1,$A17),祝祭日,祝祭日,"XXX",0,1)&lt;&gt;"XXX",WEEKDAY(DATE($B$1,K$1,$A17),2)&gt;5),"",SUMIFS(matsui[受渡金額],matsui[約定日],DATE(デイトレ集計!$B$1,デイトレ集計!K$1,デイトレ集計!$A17),matsui[商品区分],"株式"))</f>
        <v>0</v>
      </c>
      <c r="L17" s="19"/>
      <c r="M17" s="27"/>
      <c r="N17" s="24" t="str">
        <f ca="1">IF(OR(MONTH(DATE($B$1,N$1,$A17))&lt;&gt;N$1,_xlfn.XLOOKUP(DATE($B$1,N$1,$A17),祝祭日,祝祭日,"XXX",0,1)&lt;&gt;"XXX",WEEKDAY(DATE($B$1,N$1,$A17),2)&gt;5),"",SUMIFS(matsui[受渡金額],matsui[約定日],DATE(デイトレ集計!$B$1,デイトレ集計!N$1,デイトレ集計!$A17),matsui[商品区分],"株式"))</f>
        <v/>
      </c>
      <c r="O17" s="19"/>
      <c r="P17" s="27"/>
      <c r="Q17" s="24">
        <f ca="1">IF(OR(MONTH(DATE($B$1,Q$1,$A17))&lt;&gt;Q$1,_xlfn.XLOOKUP(DATE($B$1,Q$1,$A17),祝祭日,祝祭日,"XXX",0,1)&lt;&gt;"XXX",WEEKDAY(DATE($B$1,Q$1,$A17),2)&gt;5),"",SUMIFS(matsui[受渡金額],matsui[約定日],DATE(デイトレ集計!$B$1,デイトレ集計!Q$1,デイトレ集計!$A17),matsui[商品区分],"株式"))</f>
        <v>-12700</v>
      </c>
      <c r="R17" s="19"/>
      <c r="S17" s="27"/>
      <c r="T17" s="24">
        <f ca="1">IF(OR(MONTH(DATE($B$1,T$1,$A17))&lt;&gt;T$1,_xlfn.XLOOKUP(DATE($B$1,T$1,$A17),祝祭日,祝祭日,"XXX",0,1)&lt;&gt;"XXX",WEEKDAY(DATE($B$1,T$1,$A17),2)&gt;5),"",SUMIFS(matsui[受渡金額],matsui[約定日],DATE(デイトレ集計!$B$1,デイトレ集計!T$1,デイトレ集計!$A17),matsui[商品区分],"株式"))</f>
        <v>-15000</v>
      </c>
      <c r="U17" s="19"/>
      <c r="V17" s="27"/>
      <c r="W17" s="24" t="str">
        <f ca="1">IF(OR(MONTH(DATE($B$1,W$1,$A17))&lt;&gt;W$1,_xlfn.XLOOKUP(DATE($B$1,W$1,$A17),祝祭日,祝祭日,"XXX",0,1)&lt;&gt;"XXX",WEEKDAY(DATE($B$1,W$1,$A17),2)&gt;5),"",SUMIFS(matsui[受渡金額],matsui[約定日],DATE(デイトレ集計!$B$1,デイトレ集計!W$1,デイトレ集計!$A17),matsui[商品区分],"株式"))</f>
        <v/>
      </c>
      <c r="X17" s="19"/>
      <c r="Y17" s="27"/>
      <c r="Z17" s="24">
        <f ca="1">IF(OR(MONTH(DATE($B$1,Z$1,$A17))&lt;&gt;Z$1,_xlfn.XLOOKUP(DATE($B$1,Z$1,$A17),祝祭日,祝祭日,"XXX",0,1)&lt;&gt;"XXX",WEEKDAY(DATE($B$1,Z$1,$A17),2)&gt;5),"",SUMIFS(matsui[受渡金額],matsui[約定日],DATE(デイトレ集計!$B$1,デイトレ集計!Z$1,デイトレ集計!$A17),matsui[商品区分],"株式"))</f>
        <v>100</v>
      </c>
      <c r="AA17" s="19"/>
      <c r="AB17" s="27"/>
      <c r="AC17" s="24" t="str">
        <f ca="1">IF(OR(MONTH(DATE($B$1,AC$1,$A17))&lt;&gt;AC$1,_xlfn.XLOOKUP(DATE($B$1,AC$1,$A17),祝祭日,祝祭日,"XXX",0,1)&lt;&gt;"XXX",WEEKDAY(DATE($B$1,AC$1,$A17),2)&gt;5),"",SUMIFS(matsui[受渡金額],matsui[約定日],DATE(デイトレ集計!$B$1,デイトレ集計!AC$1,デイトレ集計!$A17),matsui[商品区分],"株式"))</f>
        <v/>
      </c>
      <c r="AD17" s="19"/>
      <c r="AE17" s="27"/>
      <c r="AF17" s="24">
        <f ca="1">IF(OR(MONTH(DATE($B$1,AF$1,$A17))&lt;&gt;AF$1,_xlfn.XLOOKUP(DATE($B$1,AF$1,$A17),祝祭日,祝祭日,"XXX",0,1)&lt;&gt;"XXX",WEEKDAY(DATE($B$1,AF$1,$A17),2)&gt;5),"",SUMIFS(matsui[受渡金額],matsui[約定日],DATE(デイトレ集計!$B$1,デイトレ集計!AF$1,デイトレ集計!$A17),matsui[商品区分],"株式"))</f>
        <v>-166700</v>
      </c>
      <c r="AG17" s="19"/>
      <c r="AH17" s="27"/>
      <c r="AI17" s="24">
        <f ca="1">IF(OR(MONTH(DATE($B$1,AI$1,$A17))&lt;&gt;AI$1,_xlfn.XLOOKUP(DATE($B$1,AI$1,$A17),祝祭日,祝祭日,"XXX",0,1)&lt;&gt;"XXX",WEEKDAY(DATE($B$1,AI$1,$A17),2)&gt;5),"",SUMIFS(matsui[受渡金額],matsui[約定日],DATE(デイトレ集計!$B$1,デイトレ集計!AI$1,デイトレ集計!$A17),matsui[商品区分],"株式"))</f>
        <v>2000</v>
      </c>
      <c r="AJ17" s="19"/>
      <c r="AK17" s="27"/>
      <c r="AL17" s="27" t="str">
        <f ca="1">IF(OR(MONTH(DATE($B$1,AL$1,$A17))&lt;&gt;AL$1,_xlfn.XLOOKUP(DATE($B$1,AL$1,$A17),祝祭日,祝祭日,"XXX",0,1)&lt;&gt;"XXX",WEEKDAY(DATE($B$1,AL$1,$A17),2)&gt;5),"",SUMIFS(matsui[受渡金額],matsui[約定日],DATE(デイトレ集計!$B$1,デイトレ集計!AL$1,デイトレ集計!$A17),matsui[商品区分],"株式"))</f>
        <v/>
      </c>
      <c r="AN17" s="23">
        <f t="shared" ref="AN17:AN46" ca="1" si="20">AN16+IF(E17="",0,E17)</f>
        <v>0</v>
      </c>
      <c r="AO17" s="23">
        <f t="shared" ref="AO17:AO46" ca="1" si="21">AO16+IF(H17="",0,H17)</f>
        <v>0</v>
      </c>
      <c r="AP17" s="23">
        <f t="shared" ref="AP17:AP46" ca="1" si="22">AP16+IF(K17="",0,K17)</f>
        <v>0</v>
      </c>
      <c r="AQ17" s="23">
        <f t="shared" ref="AQ17:AQ46" ca="1" si="23">AQ16+IF(N17="",0,N17)</f>
        <v>0</v>
      </c>
      <c r="AR17" s="23">
        <f t="shared" ref="AR17:AR46" ca="1" si="24">AR16+IF(Q17="",0,Q17)</f>
        <v>-61700</v>
      </c>
      <c r="AS17" s="23">
        <f t="shared" ref="AS17:AS46" ca="1" si="25">AS16+IF(T17="",0,T17)</f>
        <v>-338490</v>
      </c>
      <c r="AT17" s="23">
        <f t="shared" ref="AT17:AT46" ca="1" si="26">AT16+IF(W17="",0,W17)</f>
        <v>-291330</v>
      </c>
      <c r="AU17" s="23">
        <f ca="1">AU16+IF(Z17="",0,Z17)</f>
        <v>-341688</v>
      </c>
      <c r="AV17" s="23">
        <f t="shared" ref="AV17:AV32" ca="1" si="27">AV16+IF(AC17="",0,AC17)</f>
        <v>-425178</v>
      </c>
      <c r="AW17" s="23">
        <f t="shared" ref="AW17:AW32" ca="1" si="28">AW16+IF(AF17="",0,AF17)</f>
        <v>-471878</v>
      </c>
      <c r="AX17" s="23">
        <f t="shared" ref="AX17:AX32" ca="1" si="29">AX16+IF(AI17="",0,AI17)</f>
        <v>-395778</v>
      </c>
      <c r="AY17" s="23">
        <f t="shared" ref="AY17:AY32" ca="1" si="30">AY16+IF(AL17="",0,AL17)</f>
        <v>-349178</v>
      </c>
      <c r="BA17" s="23">
        <f ca="1">BA16+IF(E17="",0,E17)</f>
        <v>0</v>
      </c>
      <c r="BB17" s="23">
        <f ca="1">BB16+IF(H17="",0,H17)</f>
        <v>0</v>
      </c>
      <c r="BC17" s="23">
        <f ca="1">BC16+IF(K17="",0,K17)</f>
        <v>0</v>
      </c>
      <c r="BD17" s="23">
        <f ca="1">BD16+IF(N17="",0,N17)</f>
        <v>0</v>
      </c>
      <c r="BE17" s="23">
        <f ca="1">BE16+IF(Q17="",0,Q17)</f>
        <v>-7950</v>
      </c>
      <c r="BF17" s="23">
        <f ca="1">BF16+IF(T17="",0,T17)</f>
        <v>-13000</v>
      </c>
      <c r="BG17" s="23">
        <f ca="1">BG16+IF(W17="",0,W17)</f>
        <v>0</v>
      </c>
      <c r="BH17" s="23">
        <f ca="1">BH16+IF(Z17="",0,Z17)</f>
        <v>1100</v>
      </c>
      <c r="BI17" s="23">
        <f ca="1">BI16+IF(AC17="",0,AC17)</f>
        <v>-99300</v>
      </c>
      <c r="BJ17" s="23">
        <f ca="1">BJ16+IF(AF17="",0,AF17)</f>
        <v>-166700</v>
      </c>
      <c r="BK17" s="23">
        <f ca="1">BK16+IF(AI17="",0,AI17)</f>
        <v>2100</v>
      </c>
      <c r="BL17" s="23">
        <f t="shared" ref="BL17" ca="1" si="31">BL16+IF(AL17="",0,AL17)</f>
        <v>1800</v>
      </c>
      <c r="BN17" s="23" t="str" cm="1">
        <f t="array" aca="1" ref="BN17" ca="1">IF(INDEX($A$1:$AL$46,ROW(),BN$14)&gt;0,INDEX($A$1:$AL$46,ROW(),BN$14),"")</f>
        <v/>
      </c>
      <c r="BO17" s="23" t="str" cm="1">
        <f t="array" aca="1" ref="BO17" ca="1">IF(INDEX($A$1:$AL$46,ROW(),BO$14)&gt;0,INDEX($A$1:$AL$46,ROW(),BO$14),"")</f>
        <v/>
      </c>
      <c r="BP17" s="23" t="str" cm="1">
        <f t="array" aca="1" ref="BP17" ca="1">IF(INDEX($A$1:$AL$46,ROW(),BP$14)&gt;0,INDEX($A$1:$AL$46,ROW(),BP$14),"")</f>
        <v/>
      </c>
      <c r="BQ17" s="23" t="str" cm="1">
        <f t="array" aca="1" ref="BQ17" ca="1">IF(INDEX($A$1:$AL$46,ROW(),BQ$14)&gt;0,INDEX($A$1:$AL$46,ROW(),BQ$14),"")</f>
        <v/>
      </c>
      <c r="BR17" s="23" t="str" cm="1">
        <f t="array" aca="1" ref="BR17" ca="1">IF(INDEX($A$1:$AL$46,ROW(),BR$14)&gt;0,INDEX($A$1:$AL$46,ROW(),BR$14),"")</f>
        <v/>
      </c>
      <c r="BS17" s="23" t="str" cm="1">
        <f t="array" aca="1" ref="BS17" ca="1">IF(INDEX($A$1:$AL$46,ROW(),BS$14)&gt;0,INDEX($A$1:$AL$46,ROW(),BS$14),"")</f>
        <v/>
      </c>
      <c r="BT17" s="23" t="str" cm="1">
        <f t="array" aca="1" ref="BT17" ca="1">IF(INDEX($A$1:$AL$46,ROW(),BT$14)&gt;0,INDEX($A$1:$AL$46,ROW(),BT$14),"")</f>
        <v/>
      </c>
      <c r="BU17" s="23" cm="1">
        <f t="array" aca="1" ref="BU17" ca="1">IF(INDEX($A$1:$AL$46,ROW(),BU$14)&gt;0,INDEX($A$1:$AL$46,ROW(),BU$14),"")</f>
        <v>100</v>
      </c>
      <c r="BV17" s="23" t="str" cm="1">
        <f t="array" aca="1" ref="BV17" ca="1">IF(INDEX($A$1:$AL$46,ROW(),BV$14)&gt;0,INDEX($A$1:$AL$46,ROW(),BV$14),"")</f>
        <v/>
      </c>
      <c r="BW17" s="23" t="str" cm="1">
        <f t="array" aca="1" ref="BW17" ca="1">IF(INDEX($A$1:$AL$46,ROW(),BW$14)&gt;0,INDEX($A$1:$AL$46,ROW(),BW$14),"")</f>
        <v/>
      </c>
      <c r="BX17" s="23" cm="1">
        <f t="array" aca="1" ref="BX17" ca="1">IF(INDEX($A$1:$AL$46,ROW(),BX$14)&gt;0,INDEX($A$1:$AL$46,ROW(),BX$14),"")</f>
        <v>2000</v>
      </c>
      <c r="BY17" s="23" t="str" cm="1">
        <f t="array" aca="1" ref="BY17" ca="1">IF(INDEX($A$1:$AL$46,ROW(),BY$14)&gt;0,INDEX($A$1:$AL$46,ROW(),BY$14),"")</f>
        <v/>
      </c>
      <c r="CA17" s="23" t="str" cm="1">
        <f t="array" aca="1" ref="CA17" ca="1">IF(INDEX($A$1:$AL$46,ROW(),CA$14)&lt;0,INDEX($A$1:$AL$46,ROW(),CA$14),"")</f>
        <v/>
      </c>
      <c r="CB17" s="23" t="str" cm="1">
        <f t="array" aca="1" ref="CB17" ca="1">IF(INDEX($A$1:$AL$46,ROW(),CB$14)&lt;0,INDEX($A$1:$AL$46,ROW(),CB$14),"")</f>
        <v/>
      </c>
      <c r="CC17" s="23" t="str" cm="1">
        <f t="array" aca="1" ref="CC17" ca="1">IF(INDEX($A$1:$AL$46,ROW(),CC$14)&lt;0,INDEX($A$1:$AL$46,ROW(),CC$14),"")</f>
        <v/>
      </c>
      <c r="CD17" s="23" t="str" cm="1">
        <f t="array" aca="1" ref="CD17" ca="1">IF(INDEX($A$1:$AL$46,ROW(),CD$14)&lt;0,INDEX($A$1:$AL$46,ROW(),CD$14),"")</f>
        <v/>
      </c>
      <c r="CE17" s="23" cm="1">
        <f t="array" aca="1" ref="CE17" ca="1">IF(INDEX($A$1:$AL$46,ROW(),CE$14)&lt;0,INDEX($A$1:$AL$46,ROW(),CE$14),"")</f>
        <v>-12700</v>
      </c>
      <c r="CF17" s="23" cm="1">
        <f t="array" aca="1" ref="CF17" ca="1">IF(INDEX($A$1:$AL$46,ROW(),CF$14)&lt;0,INDEX($A$1:$AL$46,ROW(),CF$14),"")</f>
        <v>-15000</v>
      </c>
      <c r="CG17" s="23" t="str" cm="1">
        <f t="array" aca="1" ref="CG17" ca="1">IF(INDEX($A$1:$AL$46,ROW(),CG$14)&lt;0,INDEX($A$1:$AL$46,ROW(),CG$14),"")</f>
        <v/>
      </c>
      <c r="CH17" s="23" t="str" cm="1">
        <f t="array" aca="1" ref="CH17" ca="1">IF(INDEX($A$1:$AL$46,ROW(),CH$14)&lt;0,INDEX($A$1:$AL$46,ROW(),CH$14),"")</f>
        <v/>
      </c>
      <c r="CI17" s="23" t="str" cm="1">
        <f t="array" aca="1" ref="CI17" ca="1">IF(INDEX($A$1:$AL$46,ROW(),CI$14)&lt;0,INDEX($A$1:$AL$46,ROW(),CI$14),"")</f>
        <v/>
      </c>
      <c r="CJ17" s="23" cm="1">
        <f t="array" aca="1" ref="CJ17" ca="1">IF(INDEX($A$1:$AL$46,ROW(),CJ$14)&lt;0,INDEX($A$1:$AL$46,ROW(),CJ$14),"")</f>
        <v>-166700</v>
      </c>
      <c r="CK17" s="23" t="str" cm="1">
        <f t="array" aca="1" ref="CK17" ca="1">IF(INDEX($A$1:$AL$46,ROW(),CK$14)&lt;0,INDEX($A$1:$AL$46,ROW(),CK$14),"")</f>
        <v/>
      </c>
      <c r="CL17" s="23" t="str" cm="1">
        <f t="array" aca="1" ref="CL17" ca="1">IF(INDEX($A$1:$AL$46,ROW(),CL$14)&lt;0,INDEX($A$1:$AL$46,ROW(),CL$14),"")</f>
        <v/>
      </c>
    </row>
    <row r="18" spans="1:90" s="2" customFormat="1" ht="15.75" x14ac:dyDescent="0.4">
      <c r="A18" s="6">
        <v>3</v>
      </c>
      <c r="B18" s="18">
        <f t="shared" ca="1" si="17"/>
        <v>8400</v>
      </c>
      <c r="C18" s="19"/>
      <c r="D18" s="27"/>
      <c r="E18" s="24" t="str">
        <f ca="1">IF(OR(MONTH(DATE($B$1,E$1,$A18))&lt;&gt;E$1,_xlfn.XLOOKUP(DATE($B$1,E$1,$A18),祝祭日,祝祭日,"XXX",0,1)&lt;&gt;"XXX",WEEKDAY(DATE($B$1,E$1,$A18),2)&gt;5),"",SUMIFS(matsui[受渡金額],matsui[約定日],DATE(デイトレ集計!$B$1,デイトレ集計!E$1,デイトレ集計!$A18),matsui[商品区分],"株式"))</f>
        <v/>
      </c>
      <c r="F18" s="19"/>
      <c r="G18" s="27"/>
      <c r="H18" s="24">
        <f ca="1">IF(OR(MONTH(DATE($B$1,H$1,$A18))&lt;&gt;H$1,_xlfn.XLOOKUP(DATE($B$1,H$1,$A18),祝祭日,祝祭日,"XXX",0,1)&lt;&gt;"XXX",WEEKDAY(DATE($B$1,H$1,$A18),2)&gt;5),"",SUMIFS(matsui[受渡金額],matsui[約定日],DATE(デイトレ集計!$B$1,デイトレ集計!H$1,デイトレ集計!$A18),matsui[商品区分],"株式"))</f>
        <v>0</v>
      </c>
      <c r="I18" s="19"/>
      <c r="J18" s="27"/>
      <c r="K18" s="24">
        <f ca="1">IF(OR(MONTH(DATE($B$1,K$1,$A18))&lt;&gt;K$1,_xlfn.XLOOKUP(DATE($B$1,K$1,$A18),祝祭日,祝祭日,"XXX",0,1)&lt;&gt;"XXX",WEEKDAY(DATE($B$1,K$1,$A18),2)&gt;5),"",SUMIFS(matsui[受渡金額],matsui[約定日],DATE(デイトレ集計!$B$1,デイトレ集計!K$1,デイトレ集計!$A18),matsui[商品区分],"株式"))</f>
        <v>0</v>
      </c>
      <c r="L18" s="19"/>
      <c r="M18" s="27"/>
      <c r="N18" s="24">
        <f ca="1">IF(OR(MONTH(DATE($B$1,N$1,$A18))&lt;&gt;N$1,_xlfn.XLOOKUP(DATE($B$1,N$1,$A18),祝祭日,祝祭日,"XXX",0,1)&lt;&gt;"XXX",WEEKDAY(DATE($B$1,N$1,$A18),2)&gt;5),"",SUMIFS(matsui[受渡金額],matsui[約定日],DATE(デイトレ集計!$B$1,デイトレ集計!N$1,デイトレ集計!$A18),matsui[商品区分],"株式"))</f>
        <v>0</v>
      </c>
      <c r="O18" s="19"/>
      <c r="P18" s="27"/>
      <c r="Q18" s="24" t="str">
        <f ca="1">IF(OR(MONTH(DATE($B$1,Q$1,$A18))&lt;&gt;Q$1,_xlfn.XLOOKUP(DATE($B$1,Q$1,$A18),祝祭日,祝祭日,"XXX",0,1)&lt;&gt;"XXX",WEEKDAY(DATE($B$1,Q$1,$A18),2)&gt;5),"",SUMIFS(matsui[受渡金額],matsui[約定日],DATE(デイトレ集計!$B$1,デイトレ集計!Q$1,デイトレ集計!$A18),matsui[商品区分],"株式"))</f>
        <v/>
      </c>
      <c r="R18" s="19"/>
      <c r="S18" s="27"/>
      <c r="T18" s="24" t="str">
        <f ca="1">IF(OR(MONTH(DATE($B$1,T$1,$A18))&lt;&gt;T$1,_xlfn.XLOOKUP(DATE($B$1,T$1,$A18),祝祭日,祝祭日,"XXX",0,1)&lt;&gt;"XXX",WEEKDAY(DATE($B$1,T$1,$A18),2)&gt;5),"",SUMIFS(matsui[受渡金額],matsui[約定日],DATE(デイトレ集計!$B$1,デイトレ集計!T$1,デイトレ集計!$A18),matsui[商品区分],"株式"))</f>
        <v/>
      </c>
      <c r="U18" s="19"/>
      <c r="V18" s="27"/>
      <c r="W18" s="24">
        <f ca="1">IF(OR(MONTH(DATE($B$1,W$1,$A18))&lt;&gt;W$1,_xlfn.XLOOKUP(DATE($B$1,W$1,$A18),祝祭日,祝祭日,"XXX",0,1)&lt;&gt;"XXX",WEEKDAY(DATE($B$1,W$1,$A18),2)&gt;5),"",SUMIFS(matsui[受渡金額],matsui[約定日],DATE(デイトレ集計!$B$1,デイトレ集計!W$1,デイトレ集計!$A18),matsui[商品区分],"株式"))</f>
        <v>7300</v>
      </c>
      <c r="X18" s="19"/>
      <c r="Y18" s="27"/>
      <c r="Z18" s="24">
        <f ca="1">IF(OR(MONTH(DATE($B$1,Z$1,$A18))&lt;&gt;Z$1,_xlfn.XLOOKUP(DATE($B$1,Z$1,$A18),祝祭日,祝祭日,"XXX",0,1)&lt;&gt;"XXX",WEEKDAY(DATE($B$1,Z$1,$A18),2)&gt;5),"",SUMIFS(matsui[受渡金額],matsui[約定日],DATE(デイトレ集計!$B$1,デイトレ集計!Z$1,デイトレ集計!$A18),matsui[商品区分],"株式"))</f>
        <v>100</v>
      </c>
      <c r="AA18" s="19"/>
      <c r="AB18" s="27"/>
      <c r="AC18" s="24" t="str">
        <f ca="1">IF(OR(MONTH(DATE($B$1,AC$1,$A18))&lt;&gt;AC$1,_xlfn.XLOOKUP(DATE($B$1,AC$1,$A18),祝祭日,祝祭日,"XXX",0,1)&lt;&gt;"XXX",WEEKDAY(DATE($B$1,AC$1,$A18),2)&gt;5),"",SUMIFS(matsui[受渡金額],matsui[約定日],DATE(デイトレ集計!$B$1,デイトレ集計!AC$1,デイトレ集計!$A18),matsui[商品区分],"株式"))</f>
        <v/>
      </c>
      <c r="AD18" s="19"/>
      <c r="AE18" s="27"/>
      <c r="AF18" s="24">
        <f ca="1">IF(OR(MONTH(DATE($B$1,AF$1,$A18))&lt;&gt;AF$1,_xlfn.XLOOKUP(DATE($B$1,AF$1,$A18),祝祭日,祝祭日,"XXX",0,1)&lt;&gt;"XXX",WEEKDAY(DATE($B$1,AF$1,$A18),2)&gt;5),"",SUMIFS(matsui[受渡金額],matsui[約定日],DATE(デイトレ集計!$B$1,デイトレ集計!AF$1,デイトレ集計!$A18),matsui[商品区分],"株式"))</f>
        <v>1000</v>
      </c>
      <c r="AG18" s="19"/>
      <c r="AH18" s="27"/>
      <c r="AI18" s="24" t="str">
        <f ca="1">IF(OR(MONTH(DATE($B$1,AI$1,$A18))&lt;&gt;AI$1,_xlfn.XLOOKUP(DATE($B$1,AI$1,$A18),祝祭日,祝祭日,"XXX",0,1)&lt;&gt;"XXX",WEEKDAY(DATE($B$1,AI$1,$A18),2)&gt;5),"",SUMIFS(matsui[受渡金額],matsui[約定日],DATE(デイトレ集計!$B$1,デイトレ集計!AI$1,デイトレ集計!$A18),matsui[商品区分],"株式"))</f>
        <v/>
      </c>
      <c r="AJ18" s="19"/>
      <c r="AK18" s="27"/>
      <c r="AL18" s="27" t="str">
        <f ca="1">IF(OR(MONTH(DATE($B$1,AL$1,$A18))&lt;&gt;AL$1,_xlfn.XLOOKUP(DATE($B$1,AL$1,$A18),祝祭日,祝祭日,"XXX",0,1)&lt;&gt;"XXX",WEEKDAY(DATE($B$1,AL$1,$A18),2)&gt;5),"",SUMIFS(matsui[受渡金額],matsui[約定日],DATE(デイトレ集計!$B$1,デイトレ集計!AL$1,デイトレ集計!$A18),matsui[商品区分],"株式"))</f>
        <v/>
      </c>
      <c r="AN18" s="23">
        <f t="shared" ca="1" si="20"/>
        <v>0</v>
      </c>
      <c r="AO18" s="23">
        <f t="shared" ca="1" si="21"/>
        <v>0</v>
      </c>
      <c r="AP18" s="23">
        <f t="shared" ca="1" si="22"/>
        <v>0</v>
      </c>
      <c r="AQ18" s="23">
        <f t="shared" ca="1" si="23"/>
        <v>0</v>
      </c>
      <c r="AR18" s="23">
        <f t="shared" ca="1" si="24"/>
        <v>-61700</v>
      </c>
      <c r="AS18" s="23">
        <f t="shared" ca="1" si="25"/>
        <v>-338490</v>
      </c>
      <c r="AT18" s="23">
        <f t="shared" ca="1" si="26"/>
        <v>-284030</v>
      </c>
      <c r="AU18" s="23">
        <f t="shared" ref="AU18:AU46" ca="1" si="32">AU17+IF(Z18="",0,Z18)</f>
        <v>-341588</v>
      </c>
      <c r="AV18" s="23">
        <f t="shared" ca="1" si="27"/>
        <v>-425178</v>
      </c>
      <c r="AW18" s="23">
        <f t="shared" ca="1" si="28"/>
        <v>-470878</v>
      </c>
      <c r="AX18" s="23">
        <f t="shared" ca="1" si="29"/>
        <v>-395778</v>
      </c>
      <c r="AY18" s="23">
        <f t="shared" ca="1" si="30"/>
        <v>-349178</v>
      </c>
      <c r="BA18" s="23">
        <f ca="1">BA17+IF(E18="",0,E18)</f>
        <v>0</v>
      </c>
      <c r="BB18" s="23">
        <f t="shared" ref="BB18:BB46" ca="1" si="33">BB17+IF(H18="",0,H18)</f>
        <v>0</v>
      </c>
      <c r="BC18" s="23">
        <f t="shared" ref="BC18:BC46" ca="1" si="34">BC17+IF(K18="",0,K18)</f>
        <v>0</v>
      </c>
      <c r="BD18" s="23">
        <f t="shared" ref="BD18:BD46" ca="1" si="35">BD17+IF(N18="",0,N18)</f>
        <v>0</v>
      </c>
      <c r="BE18" s="23">
        <f t="shared" ref="BE18:BE46" ca="1" si="36">BE17+IF(Q18="",0,Q18)</f>
        <v>-7950</v>
      </c>
      <c r="BF18" s="23">
        <f t="shared" ref="BF18:BF46" ca="1" si="37">BF17+IF(T18="",0,T18)</f>
        <v>-13000</v>
      </c>
      <c r="BG18" s="23">
        <f t="shared" ref="BG18:BG46" ca="1" si="38">BG17+IF(W18="",0,W18)</f>
        <v>7300</v>
      </c>
      <c r="BH18" s="23">
        <f t="shared" ref="BH18:BH46" ca="1" si="39">BH17+IF(Z18="",0,Z18)</f>
        <v>1200</v>
      </c>
      <c r="BI18" s="23">
        <f t="shared" ref="BI18:BI46" ca="1" si="40">BI17+IF(AC18="",0,AC18)</f>
        <v>-99300</v>
      </c>
      <c r="BJ18" s="23">
        <f t="shared" ref="BJ18:BJ46" ca="1" si="41">BJ17+IF(AF18="",0,AF18)</f>
        <v>-165700</v>
      </c>
      <c r="BK18" s="23">
        <f t="shared" ref="BK18:BK46" ca="1" si="42">BK17+IF(AI18="",0,AI18)</f>
        <v>2100</v>
      </c>
      <c r="BL18" s="23">
        <f t="shared" ref="BL18:BL46" ca="1" si="43">BL17+IF(AL18="",0,AL18)</f>
        <v>1800</v>
      </c>
      <c r="BN18" s="23" t="str" cm="1">
        <f t="array" aca="1" ref="BN18" ca="1">IF(INDEX($A$1:$AL$46,ROW(),BN$14)&gt;0,INDEX($A$1:$AL$46,ROW(),BN$14),"")</f>
        <v/>
      </c>
      <c r="BO18" s="23" t="str" cm="1">
        <f t="array" aca="1" ref="BO18" ca="1">IF(INDEX($A$1:$AL$46,ROW(),BO$14)&gt;0,INDEX($A$1:$AL$46,ROW(),BO$14),"")</f>
        <v/>
      </c>
      <c r="BP18" s="23" t="str" cm="1">
        <f t="array" aca="1" ref="BP18" ca="1">IF(INDEX($A$1:$AL$46,ROW(),BP$14)&gt;0,INDEX($A$1:$AL$46,ROW(),BP$14),"")</f>
        <v/>
      </c>
      <c r="BQ18" s="23" t="str" cm="1">
        <f t="array" aca="1" ref="BQ18" ca="1">IF(INDEX($A$1:$AL$46,ROW(),BQ$14)&gt;0,INDEX($A$1:$AL$46,ROW(),BQ$14),"")</f>
        <v/>
      </c>
      <c r="BR18" s="23" t="str" cm="1">
        <f t="array" aca="1" ref="BR18" ca="1">IF(INDEX($A$1:$AL$46,ROW(),BR$14)&gt;0,INDEX($A$1:$AL$46,ROW(),BR$14),"")</f>
        <v/>
      </c>
      <c r="BS18" s="23" t="str" cm="1">
        <f t="array" aca="1" ref="BS18" ca="1">IF(INDEX($A$1:$AL$46,ROW(),BS$14)&gt;0,INDEX($A$1:$AL$46,ROW(),BS$14),"")</f>
        <v/>
      </c>
      <c r="BT18" s="23" cm="1">
        <f t="array" aca="1" ref="BT18" ca="1">IF(INDEX($A$1:$AL$46,ROW(),BT$14)&gt;0,INDEX($A$1:$AL$46,ROW(),BT$14),"")</f>
        <v>7300</v>
      </c>
      <c r="BU18" s="23" cm="1">
        <f t="array" aca="1" ref="BU18" ca="1">IF(INDEX($A$1:$AL$46,ROW(),BU$14)&gt;0,INDEX($A$1:$AL$46,ROW(),BU$14),"")</f>
        <v>100</v>
      </c>
      <c r="BV18" s="23" t="str" cm="1">
        <f t="array" aca="1" ref="BV18" ca="1">IF(INDEX($A$1:$AL$46,ROW(),BV$14)&gt;0,INDEX($A$1:$AL$46,ROW(),BV$14),"")</f>
        <v/>
      </c>
      <c r="BW18" s="23" cm="1">
        <f t="array" aca="1" ref="BW18" ca="1">IF(INDEX($A$1:$AL$46,ROW(),BW$14)&gt;0,INDEX($A$1:$AL$46,ROW(),BW$14),"")</f>
        <v>1000</v>
      </c>
      <c r="BX18" s="23" t="str" cm="1">
        <f t="array" aca="1" ref="BX18" ca="1">IF(INDEX($A$1:$AL$46,ROW(),BX$14)&gt;0,INDEX($A$1:$AL$46,ROW(),BX$14),"")</f>
        <v/>
      </c>
      <c r="BY18" s="23" t="str" cm="1">
        <f t="array" aca="1" ref="BY18" ca="1">IF(INDEX($A$1:$AL$46,ROW(),BY$14)&gt;0,INDEX($A$1:$AL$46,ROW(),BY$14),"")</f>
        <v/>
      </c>
      <c r="CA18" s="23" t="str" cm="1">
        <f t="array" aca="1" ref="CA18" ca="1">IF(INDEX($A$1:$AL$46,ROW(),CA$14)&lt;0,INDEX($A$1:$AL$46,ROW(),CA$14),"")</f>
        <v/>
      </c>
      <c r="CB18" s="23" t="str" cm="1">
        <f t="array" aca="1" ref="CB18" ca="1">IF(INDEX($A$1:$AL$46,ROW(),CB$14)&lt;0,INDEX($A$1:$AL$46,ROW(),CB$14),"")</f>
        <v/>
      </c>
      <c r="CC18" s="23" t="str" cm="1">
        <f t="array" aca="1" ref="CC18" ca="1">IF(INDEX($A$1:$AL$46,ROW(),CC$14)&lt;0,INDEX($A$1:$AL$46,ROW(),CC$14),"")</f>
        <v/>
      </c>
      <c r="CD18" s="23" t="str" cm="1">
        <f t="array" aca="1" ref="CD18" ca="1">IF(INDEX($A$1:$AL$46,ROW(),CD$14)&lt;0,INDEX($A$1:$AL$46,ROW(),CD$14),"")</f>
        <v/>
      </c>
      <c r="CE18" s="23" t="str" cm="1">
        <f t="array" aca="1" ref="CE18" ca="1">IF(INDEX($A$1:$AL$46,ROW(),CE$14)&lt;0,INDEX($A$1:$AL$46,ROW(),CE$14),"")</f>
        <v/>
      </c>
      <c r="CF18" s="23" t="str" cm="1">
        <f t="array" aca="1" ref="CF18" ca="1">IF(INDEX($A$1:$AL$46,ROW(),CF$14)&lt;0,INDEX($A$1:$AL$46,ROW(),CF$14),"")</f>
        <v/>
      </c>
      <c r="CG18" s="23" t="str" cm="1">
        <f t="array" aca="1" ref="CG18" ca="1">IF(INDEX($A$1:$AL$46,ROW(),CG$14)&lt;0,INDEX($A$1:$AL$46,ROW(),CG$14),"")</f>
        <v/>
      </c>
      <c r="CH18" s="23" t="str" cm="1">
        <f t="array" aca="1" ref="CH18" ca="1">IF(INDEX($A$1:$AL$46,ROW(),CH$14)&lt;0,INDEX($A$1:$AL$46,ROW(),CH$14),"")</f>
        <v/>
      </c>
      <c r="CI18" s="23" t="str" cm="1">
        <f t="array" aca="1" ref="CI18" ca="1">IF(INDEX($A$1:$AL$46,ROW(),CI$14)&lt;0,INDEX($A$1:$AL$46,ROW(),CI$14),"")</f>
        <v/>
      </c>
      <c r="CJ18" s="23" t="str" cm="1">
        <f t="array" aca="1" ref="CJ18" ca="1">IF(INDEX($A$1:$AL$46,ROW(),CJ$14)&lt;0,INDEX($A$1:$AL$46,ROW(),CJ$14),"")</f>
        <v/>
      </c>
      <c r="CK18" s="23" t="str" cm="1">
        <f t="array" aca="1" ref="CK18" ca="1">IF(INDEX($A$1:$AL$46,ROW(),CK$14)&lt;0,INDEX($A$1:$AL$46,ROW(),CK$14),"")</f>
        <v/>
      </c>
      <c r="CL18" s="23" t="str" cm="1">
        <f t="array" aca="1" ref="CL18" ca="1">IF(INDEX($A$1:$AL$46,ROW(),CL$14)&lt;0,INDEX($A$1:$AL$46,ROW(),CL$14),"")</f>
        <v/>
      </c>
    </row>
    <row r="19" spans="1:90" s="2" customFormat="1" ht="15.75" x14ac:dyDescent="0.4">
      <c r="A19" s="6">
        <v>4</v>
      </c>
      <c r="B19" s="18">
        <f t="shared" ca="1" si="17"/>
        <v>-168000</v>
      </c>
      <c r="C19" s="19"/>
      <c r="D19" s="27"/>
      <c r="E19" s="24">
        <f ca="1">IF(OR(MONTH(DATE($B$1,E$1,$A19))&lt;&gt;E$1,_xlfn.XLOOKUP(DATE($B$1,E$1,$A19),祝祭日,祝祭日,"XXX",0,1)&lt;&gt;"XXX",WEEKDAY(DATE($B$1,E$1,$A19),2)&gt;5),"",SUMIFS(matsui[受渡金額],matsui[約定日],DATE(デイトレ集計!$B$1,デイトレ集計!E$1,デイトレ集計!$A19),matsui[商品区分],"株式"))</f>
        <v>0</v>
      </c>
      <c r="F19" s="19"/>
      <c r="G19" s="27"/>
      <c r="H19" s="24" t="str">
        <f ca="1">IF(OR(MONTH(DATE($B$1,H$1,$A19))&lt;&gt;H$1,_xlfn.XLOOKUP(DATE($B$1,H$1,$A19),祝祭日,祝祭日,"XXX",0,1)&lt;&gt;"XXX",WEEKDAY(DATE($B$1,H$1,$A19),2)&gt;5),"",SUMIFS(matsui[受渡金額],matsui[約定日],DATE(デイトレ集計!$B$1,デイトレ集計!H$1,デイトレ集計!$A19),matsui[商品区分],"株式"))</f>
        <v/>
      </c>
      <c r="I19" s="19"/>
      <c r="J19" s="27"/>
      <c r="K19" s="24" t="str">
        <f ca="1">IF(OR(MONTH(DATE($B$1,K$1,$A19))&lt;&gt;K$1,_xlfn.XLOOKUP(DATE($B$1,K$1,$A19),祝祭日,祝祭日,"XXX",0,1)&lt;&gt;"XXX",WEEKDAY(DATE($B$1,K$1,$A19),2)&gt;5),"",SUMIFS(matsui[受渡金額],matsui[約定日],DATE(デイトレ集計!$B$1,デイトレ集計!K$1,デイトレ集計!$A19),matsui[商品区分],"株式"))</f>
        <v/>
      </c>
      <c r="L19" s="19"/>
      <c r="M19" s="27"/>
      <c r="N19" s="24">
        <f ca="1">IF(OR(MONTH(DATE($B$1,N$1,$A19))&lt;&gt;N$1,_xlfn.XLOOKUP(DATE($B$1,N$1,$A19),祝祭日,祝祭日,"XXX",0,1)&lt;&gt;"XXX",WEEKDAY(DATE($B$1,N$1,$A19),2)&gt;5),"",SUMIFS(matsui[受渡金額],matsui[約定日],DATE(デイトレ集計!$B$1,デイトレ集計!N$1,デイトレ集計!$A19),matsui[商品区分],"株式"))</f>
        <v>0</v>
      </c>
      <c r="O19" s="19"/>
      <c r="P19" s="27"/>
      <c r="Q19" s="24" t="str">
        <f ca="1">IF(OR(MONTH(DATE($B$1,Q$1,$A19))&lt;&gt;Q$1,_xlfn.XLOOKUP(DATE($B$1,Q$1,$A19),祝祭日,祝祭日,"XXX",0,1)&lt;&gt;"XXX",WEEKDAY(DATE($B$1,Q$1,$A19),2)&gt;5),"",SUMIFS(matsui[受渡金額],matsui[約定日],DATE(デイトレ集計!$B$1,デイトレ集計!Q$1,デイトレ集計!$A19),matsui[商品区分],"株式"))</f>
        <v/>
      </c>
      <c r="R19" s="19"/>
      <c r="S19" s="27"/>
      <c r="T19" s="24" t="str">
        <f ca="1">IF(OR(MONTH(DATE($B$1,T$1,$A19))&lt;&gt;T$1,_xlfn.XLOOKUP(DATE($B$1,T$1,$A19),祝祭日,祝祭日,"XXX",0,1)&lt;&gt;"XXX",WEEKDAY(DATE($B$1,T$1,$A19),2)&gt;5),"",SUMIFS(matsui[受渡金額],matsui[約定日],DATE(デイトレ集計!$B$1,デイトレ集計!T$1,デイトレ集計!$A19),matsui[商品区分],"株式"))</f>
        <v/>
      </c>
      <c r="U19" s="19"/>
      <c r="V19" s="27"/>
      <c r="W19" s="24">
        <f ca="1">IF(OR(MONTH(DATE($B$1,W$1,$A19))&lt;&gt;W$1,_xlfn.XLOOKUP(DATE($B$1,W$1,$A19),祝祭日,祝祭日,"XXX",0,1)&lt;&gt;"XXX",WEEKDAY(DATE($B$1,W$1,$A19),2)&gt;5),"",SUMIFS(matsui[受渡金額],matsui[約定日],DATE(デイトレ集計!$B$1,デイトレ集計!W$1,デイトレ集計!$A19),matsui[商品区分],"株式"))</f>
        <v>200</v>
      </c>
      <c r="X19" s="19"/>
      <c r="Y19" s="27"/>
      <c r="Z19" s="24">
        <f ca="1">IF(OR(MONTH(DATE($B$1,Z$1,$A19))&lt;&gt;Z$1,_xlfn.XLOOKUP(DATE($B$1,Z$1,$A19),祝祭日,祝祭日,"XXX",0,1)&lt;&gt;"XXX",WEEKDAY(DATE($B$1,Z$1,$A19),2)&gt;5),"",SUMIFS(matsui[受渡金額],matsui[約定日],DATE(デイトレ集計!$B$1,デイトレ集計!Z$1,デイトレ集計!$A19),matsui[商品区分],"株式"))</f>
        <v>-184600</v>
      </c>
      <c r="AA19" s="19"/>
      <c r="AB19" s="27"/>
      <c r="AC19" s="24">
        <f ca="1">IF(OR(MONTH(DATE($B$1,AC$1,$A19))&lt;&gt;AC$1,_xlfn.XLOOKUP(DATE($B$1,AC$1,$A19),祝祭日,祝祭日,"XXX",0,1)&lt;&gt;"XXX",WEEKDAY(DATE($B$1,AC$1,$A19),2)&gt;5),"",SUMIFS(matsui[受渡金額],matsui[約定日],DATE(デイトレ集計!$B$1,デイトレ集計!AC$1,デイトレ集計!$A19),matsui[商品区分],"株式"))</f>
        <v>34400</v>
      </c>
      <c r="AD19" s="19"/>
      <c r="AE19" s="27"/>
      <c r="AF19" s="24">
        <f ca="1">IF(OR(MONTH(DATE($B$1,AF$1,$A19))&lt;&gt;AF$1,_xlfn.XLOOKUP(DATE($B$1,AF$1,$A19),祝祭日,祝祭日,"XXX",0,1)&lt;&gt;"XXX",WEEKDAY(DATE($B$1,AF$1,$A19),2)&gt;5),"",SUMIFS(matsui[受渡金額],matsui[約定日],DATE(デイトレ集計!$B$1,デイトレ集計!AF$1,デイトレ集計!$A19),matsui[商品区分],"株式"))</f>
        <v>-18000</v>
      </c>
      <c r="AG19" s="19"/>
      <c r="AH19" s="27"/>
      <c r="AI19" s="24" t="str">
        <f ca="1">IF(OR(MONTH(DATE($B$1,AI$1,$A19))&lt;&gt;AI$1,_xlfn.XLOOKUP(DATE($B$1,AI$1,$A19),祝祭日,祝祭日,"XXX",0,1)&lt;&gt;"XXX",WEEKDAY(DATE($B$1,AI$1,$A19),2)&gt;5),"",SUMIFS(matsui[受渡金額],matsui[約定日],DATE(デイトレ集計!$B$1,デイトレ集計!AI$1,デイトレ集計!$A19),matsui[商品区分],"株式"))</f>
        <v/>
      </c>
      <c r="AJ19" s="19"/>
      <c r="AK19" s="27"/>
      <c r="AL19" s="27">
        <f ca="1">IF(OR(MONTH(DATE($B$1,AL$1,$A19))&lt;&gt;AL$1,_xlfn.XLOOKUP(DATE($B$1,AL$1,$A19),祝祭日,祝祭日,"XXX",0,1)&lt;&gt;"XXX",WEEKDAY(DATE($B$1,AL$1,$A19),2)&gt;5),"",SUMIFS(matsui[受渡金額],matsui[約定日],DATE(デイトレ集計!$B$1,デイトレ集計!AL$1,デイトレ集計!$A19),matsui[商品区分],"株式"))</f>
        <v>0</v>
      </c>
      <c r="AN19" s="23">
        <f t="shared" ca="1" si="20"/>
        <v>0</v>
      </c>
      <c r="AO19" s="23">
        <f t="shared" ca="1" si="21"/>
        <v>0</v>
      </c>
      <c r="AP19" s="23">
        <f t="shared" ca="1" si="22"/>
        <v>0</v>
      </c>
      <c r="AQ19" s="23">
        <f t="shared" ca="1" si="23"/>
        <v>0</v>
      </c>
      <c r="AR19" s="23">
        <f t="shared" ca="1" si="24"/>
        <v>-61700</v>
      </c>
      <c r="AS19" s="23">
        <f t="shared" ca="1" si="25"/>
        <v>-338490</v>
      </c>
      <c r="AT19" s="23">
        <f t="shared" ca="1" si="26"/>
        <v>-283830</v>
      </c>
      <c r="AU19" s="23">
        <f t="shared" ca="1" si="32"/>
        <v>-526188</v>
      </c>
      <c r="AV19" s="23">
        <f t="shared" ca="1" si="27"/>
        <v>-390778</v>
      </c>
      <c r="AW19" s="23">
        <f t="shared" ca="1" si="28"/>
        <v>-488878</v>
      </c>
      <c r="AX19" s="23">
        <f t="shared" ca="1" si="29"/>
        <v>-395778</v>
      </c>
      <c r="AY19" s="23">
        <f t="shared" ca="1" si="30"/>
        <v>-349178</v>
      </c>
      <c r="BA19" s="23">
        <f t="shared" ref="BA19:BA46" ca="1" si="44">BA18+IF(E19="",0,E19)</f>
        <v>0</v>
      </c>
      <c r="BB19" s="23">
        <f t="shared" ca="1" si="33"/>
        <v>0</v>
      </c>
      <c r="BC19" s="23">
        <f t="shared" ca="1" si="34"/>
        <v>0</v>
      </c>
      <c r="BD19" s="23">
        <f t="shared" ca="1" si="35"/>
        <v>0</v>
      </c>
      <c r="BE19" s="23">
        <f t="shared" ca="1" si="36"/>
        <v>-7950</v>
      </c>
      <c r="BF19" s="23">
        <f t="shared" ca="1" si="37"/>
        <v>-13000</v>
      </c>
      <c r="BG19" s="23">
        <f t="shared" ca="1" si="38"/>
        <v>7500</v>
      </c>
      <c r="BH19" s="23">
        <f t="shared" ca="1" si="39"/>
        <v>-183400</v>
      </c>
      <c r="BI19" s="23">
        <f t="shared" ca="1" si="40"/>
        <v>-64900</v>
      </c>
      <c r="BJ19" s="23">
        <f t="shared" ca="1" si="41"/>
        <v>-183700</v>
      </c>
      <c r="BK19" s="23">
        <f t="shared" ca="1" si="42"/>
        <v>2100</v>
      </c>
      <c r="BL19" s="23">
        <f t="shared" ca="1" si="43"/>
        <v>1800</v>
      </c>
      <c r="BN19" s="23" t="str" cm="1">
        <f t="array" aca="1" ref="BN19" ca="1">IF(INDEX($A$1:$AL$46,ROW(),BN$14)&gt;0,INDEX($A$1:$AL$46,ROW(),BN$14),"")</f>
        <v/>
      </c>
      <c r="BO19" s="23" t="str" cm="1">
        <f t="array" aca="1" ref="BO19" ca="1">IF(INDEX($A$1:$AL$46,ROW(),BO$14)&gt;0,INDEX($A$1:$AL$46,ROW(),BO$14),"")</f>
        <v/>
      </c>
      <c r="BP19" s="23" t="str" cm="1">
        <f t="array" aca="1" ref="BP19" ca="1">IF(INDEX($A$1:$AL$46,ROW(),BP$14)&gt;0,INDEX($A$1:$AL$46,ROW(),BP$14),"")</f>
        <v/>
      </c>
      <c r="BQ19" s="23" t="str" cm="1">
        <f t="array" aca="1" ref="BQ19" ca="1">IF(INDEX($A$1:$AL$46,ROW(),BQ$14)&gt;0,INDEX($A$1:$AL$46,ROW(),BQ$14),"")</f>
        <v/>
      </c>
      <c r="BR19" s="23" t="str" cm="1">
        <f t="array" aca="1" ref="BR19" ca="1">IF(INDEX($A$1:$AL$46,ROW(),BR$14)&gt;0,INDEX($A$1:$AL$46,ROW(),BR$14),"")</f>
        <v/>
      </c>
      <c r="BS19" s="23" t="str" cm="1">
        <f t="array" aca="1" ref="BS19" ca="1">IF(INDEX($A$1:$AL$46,ROW(),BS$14)&gt;0,INDEX($A$1:$AL$46,ROW(),BS$14),"")</f>
        <v/>
      </c>
      <c r="BT19" s="23" cm="1">
        <f t="array" aca="1" ref="BT19" ca="1">IF(INDEX($A$1:$AL$46,ROW(),BT$14)&gt;0,INDEX($A$1:$AL$46,ROW(),BT$14),"")</f>
        <v>200</v>
      </c>
      <c r="BU19" s="23" t="str" cm="1">
        <f t="array" aca="1" ref="BU19" ca="1">IF(INDEX($A$1:$AL$46,ROW(),BU$14)&gt;0,INDEX($A$1:$AL$46,ROW(),BU$14),"")</f>
        <v/>
      </c>
      <c r="BV19" s="23" cm="1">
        <f t="array" aca="1" ref="BV19" ca="1">IF(INDEX($A$1:$AL$46,ROW(),BV$14)&gt;0,INDEX($A$1:$AL$46,ROW(),BV$14),"")</f>
        <v>34400</v>
      </c>
      <c r="BW19" s="23" t="str" cm="1">
        <f t="array" aca="1" ref="BW19" ca="1">IF(INDEX($A$1:$AL$46,ROW(),BW$14)&gt;0,INDEX($A$1:$AL$46,ROW(),BW$14),"")</f>
        <v/>
      </c>
      <c r="BX19" s="23" t="str" cm="1">
        <f t="array" aca="1" ref="BX19" ca="1">IF(INDEX($A$1:$AL$46,ROW(),BX$14)&gt;0,INDEX($A$1:$AL$46,ROW(),BX$14),"")</f>
        <v/>
      </c>
      <c r="BY19" s="23" t="str" cm="1">
        <f t="array" aca="1" ref="BY19" ca="1">IF(INDEX($A$1:$AL$46,ROW(),BY$14)&gt;0,INDEX($A$1:$AL$46,ROW(),BY$14),"")</f>
        <v/>
      </c>
      <c r="CA19" s="23" t="str" cm="1">
        <f t="array" aca="1" ref="CA19" ca="1">IF(INDEX($A$1:$AL$46,ROW(),CA$14)&lt;0,INDEX($A$1:$AL$46,ROW(),CA$14),"")</f>
        <v/>
      </c>
      <c r="CB19" s="23" t="str" cm="1">
        <f t="array" aca="1" ref="CB19" ca="1">IF(INDEX($A$1:$AL$46,ROW(),CB$14)&lt;0,INDEX($A$1:$AL$46,ROW(),CB$14),"")</f>
        <v/>
      </c>
      <c r="CC19" s="23" t="str" cm="1">
        <f t="array" aca="1" ref="CC19" ca="1">IF(INDEX($A$1:$AL$46,ROW(),CC$14)&lt;0,INDEX($A$1:$AL$46,ROW(),CC$14),"")</f>
        <v/>
      </c>
      <c r="CD19" s="23" t="str" cm="1">
        <f t="array" aca="1" ref="CD19" ca="1">IF(INDEX($A$1:$AL$46,ROW(),CD$14)&lt;0,INDEX($A$1:$AL$46,ROW(),CD$14),"")</f>
        <v/>
      </c>
      <c r="CE19" s="23" t="str" cm="1">
        <f t="array" aca="1" ref="CE19" ca="1">IF(INDEX($A$1:$AL$46,ROW(),CE$14)&lt;0,INDEX($A$1:$AL$46,ROW(),CE$14),"")</f>
        <v/>
      </c>
      <c r="CF19" s="23" t="str" cm="1">
        <f t="array" aca="1" ref="CF19" ca="1">IF(INDEX($A$1:$AL$46,ROW(),CF$14)&lt;0,INDEX($A$1:$AL$46,ROW(),CF$14),"")</f>
        <v/>
      </c>
      <c r="CG19" s="23" t="str" cm="1">
        <f t="array" aca="1" ref="CG19" ca="1">IF(INDEX($A$1:$AL$46,ROW(),CG$14)&lt;0,INDEX($A$1:$AL$46,ROW(),CG$14),"")</f>
        <v/>
      </c>
      <c r="CH19" s="23" cm="1">
        <f t="array" aca="1" ref="CH19" ca="1">IF(INDEX($A$1:$AL$46,ROW(),CH$14)&lt;0,INDEX($A$1:$AL$46,ROW(),CH$14),"")</f>
        <v>-184600</v>
      </c>
      <c r="CI19" s="23" t="str" cm="1">
        <f t="array" aca="1" ref="CI19" ca="1">IF(INDEX($A$1:$AL$46,ROW(),CI$14)&lt;0,INDEX($A$1:$AL$46,ROW(),CI$14),"")</f>
        <v/>
      </c>
      <c r="CJ19" s="23" cm="1">
        <f t="array" aca="1" ref="CJ19" ca="1">IF(INDEX($A$1:$AL$46,ROW(),CJ$14)&lt;0,INDEX($A$1:$AL$46,ROW(),CJ$14),"")</f>
        <v>-18000</v>
      </c>
      <c r="CK19" s="23" t="str" cm="1">
        <f t="array" aca="1" ref="CK19" ca="1">IF(INDEX($A$1:$AL$46,ROW(),CK$14)&lt;0,INDEX($A$1:$AL$46,ROW(),CK$14),"")</f>
        <v/>
      </c>
      <c r="CL19" s="23" t="str" cm="1">
        <f t="array" aca="1" ref="CL19" ca="1">IF(INDEX($A$1:$AL$46,ROW(),CL$14)&lt;0,INDEX($A$1:$AL$46,ROW(),CL$14),"")</f>
        <v/>
      </c>
    </row>
    <row r="20" spans="1:90" s="2" customFormat="1" ht="15.75" x14ac:dyDescent="0.4">
      <c r="A20" s="6">
        <v>5</v>
      </c>
      <c r="B20" s="18">
        <f t="shared" ca="1" si="17"/>
        <v>-47000</v>
      </c>
      <c r="C20" s="19"/>
      <c r="D20" s="27"/>
      <c r="E20" s="24">
        <f ca="1">IF(OR(MONTH(DATE($B$1,E$1,$A20))&lt;&gt;E$1,_xlfn.XLOOKUP(DATE($B$1,E$1,$A20),祝祭日,祝祭日,"XXX",0,1)&lt;&gt;"XXX",WEEKDAY(DATE($B$1,E$1,$A20),2)&gt;5),"",SUMIFS(matsui[受渡金額],matsui[約定日],DATE(デイトレ集計!$B$1,デイトレ集計!E$1,デイトレ集計!$A20),matsui[商品区分],"株式"))</f>
        <v>0</v>
      </c>
      <c r="F20" s="19"/>
      <c r="G20" s="27"/>
      <c r="H20" s="24" t="str">
        <f ca="1">IF(OR(MONTH(DATE($B$1,H$1,$A20))&lt;&gt;H$1,_xlfn.XLOOKUP(DATE($B$1,H$1,$A20),祝祭日,祝祭日,"XXX",0,1)&lt;&gt;"XXX",WEEKDAY(DATE($B$1,H$1,$A20),2)&gt;5),"",SUMIFS(matsui[受渡金額],matsui[約定日],DATE(デイトレ集計!$B$1,デイトレ集計!H$1,デイトレ集計!$A20),matsui[商品区分],"株式"))</f>
        <v/>
      </c>
      <c r="I20" s="19"/>
      <c r="J20" s="27"/>
      <c r="K20" s="24" t="str">
        <f ca="1">IF(OR(MONTH(DATE($B$1,K$1,$A20))&lt;&gt;K$1,_xlfn.XLOOKUP(DATE($B$1,K$1,$A20),祝祭日,祝祭日,"XXX",0,1)&lt;&gt;"XXX",WEEKDAY(DATE($B$1,K$1,$A20),2)&gt;5),"",SUMIFS(matsui[受渡金額],matsui[約定日],DATE(デイトレ集計!$B$1,デイトレ集計!K$1,デイトレ集計!$A20),matsui[商品区分],"株式"))</f>
        <v/>
      </c>
      <c r="L20" s="19"/>
      <c r="M20" s="27"/>
      <c r="N20" s="24">
        <f ca="1">IF(OR(MONTH(DATE($B$1,N$1,$A20))&lt;&gt;N$1,_xlfn.XLOOKUP(DATE($B$1,N$1,$A20),祝祭日,祝祭日,"XXX",0,1)&lt;&gt;"XXX",WEEKDAY(DATE($B$1,N$1,$A20),2)&gt;5),"",SUMIFS(matsui[受渡金額],matsui[約定日],DATE(デイトレ集計!$B$1,デイトレ集計!N$1,デイトレ集計!$A20),matsui[商品区分],"株式"))</f>
        <v>0</v>
      </c>
      <c r="O20" s="19"/>
      <c r="P20" s="27"/>
      <c r="Q20" s="24" t="str">
        <f ca="1">IF(OR(MONTH(DATE($B$1,Q$1,$A20))&lt;&gt;Q$1,_xlfn.XLOOKUP(DATE($B$1,Q$1,$A20),祝祭日,祝祭日,"XXX",0,1)&lt;&gt;"XXX",WEEKDAY(DATE($B$1,Q$1,$A20),2)&gt;5),"",SUMIFS(matsui[受渡金額],matsui[約定日],DATE(デイトレ集計!$B$1,デイトレ集計!Q$1,デイトレ集計!$A20),matsui[商品区分],"株式"))</f>
        <v/>
      </c>
      <c r="R20" s="19"/>
      <c r="S20" s="27"/>
      <c r="T20" s="24">
        <f ca="1">IF(OR(MONTH(DATE($B$1,T$1,$A20))&lt;&gt;T$1,_xlfn.XLOOKUP(DATE($B$1,T$1,$A20),祝祭日,祝祭日,"XXX",0,1)&lt;&gt;"XXX",WEEKDAY(DATE($B$1,T$1,$A20),2)&gt;5),"",SUMIFS(matsui[受渡金額],matsui[約定日],DATE(デイトレ集計!$B$1,デイトレ集計!T$1,デイトレ集計!$A20),matsui[商品区分],"株式"))</f>
        <v>0</v>
      </c>
      <c r="U20" s="19"/>
      <c r="V20" s="27"/>
      <c r="W20" s="24">
        <f ca="1">IF(OR(MONTH(DATE($B$1,W$1,$A20))&lt;&gt;W$1,_xlfn.XLOOKUP(DATE($B$1,W$1,$A20),祝祭日,祝祭日,"XXX",0,1)&lt;&gt;"XXX",WEEKDAY(DATE($B$1,W$1,$A20),2)&gt;5),"",SUMIFS(matsui[受渡金額],matsui[約定日],DATE(デイトレ集計!$B$1,デイトレ集計!W$1,デイトレ集計!$A20),matsui[商品区分],"株式"))</f>
        <v>-94000</v>
      </c>
      <c r="X20" s="19"/>
      <c r="Y20" s="27"/>
      <c r="Z20" s="24" t="str">
        <f ca="1">IF(OR(MONTH(DATE($B$1,Z$1,$A20))&lt;&gt;Z$1,_xlfn.XLOOKUP(DATE($B$1,Z$1,$A20),祝祭日,祝祭日,"XXX",0,1)&lt;&gt;"XXX",WEEKDAY(DATE($B$1,Z$1,$A20),2)&gt;5),"",SUMIFS(matsui[受渡金額],matsui[約定日],DATE(デイトレ集計!$B$1,デイトレ集計!Z$1,デイトレ集計!$A20),matsui[商品区分],"株式"))</f>
        <v/>
      </c>
      <c r="AA20" s="19"/>
      <c r="AB20" s="27"/>
      <c r="AC20" s="24">
        <f ca="1">IF(OR(MONTH(DATE($B$1,AC$1,$A20))&lt;&gt;AC$1,_xlfn.XLOOKUP(DATE($B$1,AC$1,$A20),祝祭日,祝祭日,"XXX",0,1)&lt;&gt;"XXX",WEEKDAY(DATE($B$1,AC$1,$A20),2)&gt;5),"",SUMIFS(matsui[受渡金額],matsui[約定日],DATE(デイトレ集計!$B$1,デイトレ集計!AC$1,デイトレ集計!$A20),matsui[商品区分],"株式"))</f>
        <v>46500</v>
      </c>
      <c r="AD20" s="19"/>
      <c r="AE20" s="27"/>
      <c r="AF20" s="24">
        <f ca="1">IF(OR(MONTH(DATE($B$1,AF$1,$A20))&lt;&gt;AF$1,_xlfn.XLOOKUP(DATE($B$1,AF$1,$A20),祝祭日,祝祭日,"XXX",0,1)&lt;&gt;"XXX",WEEKDAY(DATE($B$1,AF$1,$A20),2)&gt;5),"",SUMIFS(matsui[受渡金額],matsui[約定日],DATE(デイトレ集計!$B$1,デイトレ集計!AF$1,デイトレ集計!$A20),matsui[商品区分],"株式"))</f>
        <v>500</v>
      </c>
      <c r="AG20" s="19"/>
      <c r="AH20" s="27"/>
      <c r="AI20" s="24" t="str">
        <f ca="1">IF(OR(MONTH(DATE($B$1,AI$1,$A20))&lt;&gt;AI$1,_xlfn.XLOOKUP(DATE($B$1,AI$1,$A20),祝祭日,祝祭日,"XXX",0,1)&lt;&gt;"XXX",WEEKDAY(DATE($B$1,AI$1,$A20),2)&gt;5),"",SUMIFS(matsui[受渡金額],matsui[約定日],DATE(デイトレ集計!$B$1,デイトレ集計!AI$1,デイトレ集計!$A20),matsui[商品区分],"株式"))</f>
        <v/>
      </c>
      <c r="AJ20" s="19"/>
      <c r="AK20" s="27"/>
      <c r="AL20" s="27">
        <f ca="1">IF(OR(MONTH(DATE($B$1,AL$1,$A20))&lt;&gt;AL$1,_xlfn.XLOOKUP(DATE($B$1,AL$1,$A20),祝祭日,祝祭日,"XXX",0,1)&lt;&gt;"XXX",WEEKDAY(DATE($B$1,AL$1,$A20),2)&gt;5),"",SUMIFS(matsui[受渡金額],matsui[約定日],DATE(デイトレ集計!$B$1,デイトレ集計!AL$1,デイトレ集計!$A20),matsui[商品区分],"株式"))</f>
        <v>0</v>
      </c>
      <c r="AN20" s="23">
        <f t="shared" ca="1" si="20"/>
        <v>0</v>
      </c>
      <c r="AO20" s="23">
        <f t="shared" ca="1" si="21"/>
        <v>0</v>
      </c>
      <c r="AP20" s="23">
        <f t="shared" ca="1" si="22"/>
        <v>0</v>
      </c>
      <c r="AQ20" s="23">
        <f t="shared" ca="1" si="23"/>
        <v>0</v>
      </c>
      <c r="AR20" s="23">
        <f t="shared" ca="1" si="24"/>
        <v>-61700</v>
      </c>
      <c r="AS20" s="23">
        <f t="shared" ca="1" si="25"/>
        <v>-338490</v>
      </c>
      <c r="AT20" s="23">
        <f t="shared" ca="1" si="26"/>
        <v>-377830</v>
      </c>
      <c r="AU20" s="23">
        <f t="shared" ca="1" si="32"/>
        <v>-526188</v>
      </c>
      <c r="AV20" s="23">
        <f t="shared" ca="1" si="27"/>
        <v>-344278</v>
      </c>
      <c r="AW20" s="23">
        <f t="shared" ca="1" si="28"/>
        <v>-488378</v>
      </c>
      <c r="AX20" s="23">
        <f t="shared" ca="1" si="29"/>
        <v>-395778</v>
      </c>
      <c r="AY20" s="23">
        <f t="shared" ca="1" si="30"/>
        <v>-349178</v>
      </c>
      <c r="BA20" s="23">
        <f t="shared" ca="1" si="44"/>
        <v>0</v>
      </c>
      <c r="BB20" s="23">
        <f t="shared" ca="1" si="33"/>
        <v>0</v>
      </c>
      <c r="BC20" s="23">
        <f t="shared" ca="1" si="34"/>
        <v>0</v>
      </c>
      <c r="BD20" s="23">
        <f t="shared" ca="1" si="35"/>
        <v>0</v>
      </c>
      <c r="BE20" s="23">
        <f t="shared" ca="1" si="36"/>
        <v>-7950</v>
      </c>
      <c r="BF20" s="23">
        <f t="shared" ca="1" si="37"/>
        <v>-13000</v>
      </c>
      <c r="BG20" s="23">
        <f t="shared" ca="1" si="38"/>
        <v>-86500</v>
      </c>
      <c r="BH20" s="23">
        <f t="shared" ca="1" si="39"/>
        <v>-183400</v>
      </c>
      <c r="BI20" s="23">
        <f t="shared" ca="1" si="40"/>
        <v>-18400</v>
      </c>
      <c r="BJ20" s="23">
        <f t="shared" ca="1" si="41"/>
        <v>-183200</v>
      </c>
      <c r="BK20" s="23">
        <f t="shared" ca="1" si="42"/>
        <v>2100</v>
      </c>
      <c r="BL20" s="23">
        <f t="shared" ca="1" si="43"/>
        <v>1800</v>
      </c>
      <c r="BN20" s="23" t="str" cm="1">
        <f t="array" aca="1" ref="BN20" ca="1">IF(INDEX($A$1:$AL$46,ROW(),BN$14)&gt;0,INDEX($A$1:$AL$46,ROW(),BN$14),"")</f>
        <v/>
      </c>
      <c r="BO20" s="23" t="str" cm="1">
        <f t="array" aca="1" ref="BO20" ca="1">IF(INDEX($A$1:$AL$46,ROW(),BO$14)&gt;0,INDEX($A$1:$AL$46,ROW(),BO$14),"")</f>
        <v/>
      </c>
      <c r="BP20" s="23" t="str" cm="1">
        <f t="array" aca="1" ref="BP20" ca="1">IF(INDEX($A$1:$AL$46,ROW(),BP$14)&gt;0,INDEX($A$1:$AL$46,ROW(),BP$14),"")</f>
        <v/>
      </c>
      <c r="BQ20" s="23" t="str" cm="1">
        <f t="array" aca="1" ref="BQ20" ca="1">IF(INDEX($A$1:$AL$46,ROW(),BQ$14)&gt;0,INDEX($A$1:$AL$46,ROW(),BQ$14),"")</f>
        <v/>
      </c>
      <c r="BR20" s="23" t="str" cm="1">
        <f t="array" aca="1" ref="BR20" ca="1">IF(INDEX($A$1:$AL$46,ROW(),BR$14)&gt;0,INDEX($A$1:$AL$46,ROW(),BR$14),"")</f>
        <v/>
      </c>
      <c r="BS20" s="23" t="str" cm="1">
        <f t="array" aca="1" ref="BS20" ca="1">IF(INDEX($A$1:$AL$46,ROW(),BS$14)&gt;0,INDEX($A$1:$AL$46,ROW(),BS$14),"")</f>
        <v/>
      </c>
      <c r="BT20" s="23" t="str" cm="1">
        <f t="array" aca="1" ref="BT20" ca="1">IF(INDEX($A$1:$AL$46,ROW(),BT$14)&gt;0,INDEX($A$1:$AL$46,ROW(),BT$14),"")</f>
        <v/>
      </c>
      <c r="BU20" s="23" t="str" cm="1">
        <f t="array" aca="1" ref="BU20" ca="1">IF(INDEX($A$1:$AL$46,ROW(),BU$14)&gt;0,INDEX($A$1:$AL$46,ROW(),BU$14),"")</f>
        <v/>
      </c>
      <c r="BV20" s="23" cm="1">
        <f t="array" aca="1" ref="BV20" ca="1">IF(INDEX($A$1:$AL$46,ROW(),BV$14)&gt;0,INDEX($A$1:$AL$46,ROW(),BV$14),"")</f>
        <v>46500</v>
      </c>
      <c r="BW20" s="23" cm="1">
        <f t="array" aca="1" ref="BW20" ca="1">IF(INDEX($A$1:$AL$46,ROW(),BW$14)&gt;0,INDEX($A$1:$AL$46,ROW(),BW$14),"")</f>
        <v>500</v>
      </c>
      <c r="BX20" s="23" t="str" cm="1">
        <f t="array" aca="1" ref="BX20" ca="1">IF(INDEX($A$1:$AL$46,ROW(),BX$14)&gt;0,INDEX($A$1:$AL$46,ROW(),BX$14),"")</f>
        <v/>
      </c>
      <c r="BY20" s="23" t="str" cm="1">
        <f t="array" aca="1" ref="BY20" ca="1">IF(INDEX($A$1:$AL$46,ROW(),BY$14)&gt;0,INDEX($A$1:$AL$46,ROW(),BY$14),"")</f>
        <v/>
      </c>
      <c r="CA20" s="23" t="str" cm="1">
        <f t="array" aca="1" ref="CA20" ca="1">IF(INDEX($A$1:$AL$46,ROW(),CA$14)&lt;0,INDEX($A$1:$AL$46,ROW(),CA$14),"")</f>
        <v/>
      </c>
      <c r="CB20" s="23" t="str" cm="1">
        <f t="array" aca="1" ref="CB20" ca="1">IF(INDEX($A$1:$AL$46,ROW(),CB$14)&lt;0,INDEX($A$1:$AL$46,ROW(),CB$14),"")</f>
        <v/>
      </c>
      <c r="CC20" s="23" t="str" cm="1">
        <f t="array" aca="1" ref="CC20" ca="1">IF(INDEX($A$1:$AL$46,ROW(),CC$14)&lt;0,INDEX($A$1:$AL$46,ROW(),CC$14),"")</f>
        <v/>
      </c>
      <c r="CD20" s="23" t="str" cm="1">
        <f t="array" aca="1" ref="CD20" ca="1">IF(INDEX($A$1:$AL$46,ROW(),CD$14)&lt;0,INDEX($A$1:$AL$46,ROW(),CD$14),"")</f>
        <v/>
      </c>
      <c r="CE20" s="23" t="str" cm="1">
        <f t="array" aca="1" ref="CE20" ca="1">IF(INDEX($A$1:$AL$46,ROW(),CE$14)&lt;0,INDEX($A$1:$AL$46,ROW(),CE$14),"")</f>
        <v/>
      </c>
      <c r="CF20" s="23" t="str" cm="1">
        <f t="array" aca="1" ref="CF20" ca="1">IF(INDEX($A$1:$AL$46,ROW(),CF$14)&lt;0,INDEX($A$1:$AL$46,ROW(),CF$14),"")</f>
        <v/>
      </c>
      <c r="CG20" s="23" cm="1">
        <f t="array" aca="1" ref="CG20" ca="1">IF(INDEX($A$1:$AL$46,ROW(),CG$14)&lt;0,INDEX($A$1:$AL$46,ROW(),CG$14),"")</f>
        <v>-94000</v>
      </c>
      <c r="CH20" s="23" t="str" cm="1">
        <f t="array" aca="1" ref="CH20" ca="1">IF(INDEX($A$1:$AL$46,ROW(),CH$14)&lt;0,INDEX($A$1:$AL$46,ROW(),CH$14),"")</f>
        <v/>
      </c>
      <c r="CI20" s="23" t="str" cm="1">
        <f t="array" aca="1" ref="CI20" ca="1">IF(INDEX($A$1:$AL$46,ROW(),CI$14)&lt;0,INDEX($A$1:$AL$46,ROW(),CI$14),"")</f>
        <v/>
      </c>
      <c r="CJ20" s="23" t="str" cm="1">
        <f t="array" aca="1" ref="CJ20" ca="1">IF(INDEX($A$1:$AL$46,ROW(),CJ$14)&lt;0,INDEX($A$1:$AL$46,ROW(),CJ$14),"")</f>
        <v/>
      </c>
      <c r="CK20" s="23" t="str" cm="1">
        <f t="array" aca="1" ref="CK20" ca="1">IF(INDEX($A$1:$AL$46,ROW(),CK$14)&lt;0,INDEX($A$1:$AL$46,ROW(),CK$14),"")</f>
        <v/>
      </c>
      <c r="CL20" s="23" t="str" cm="1">
        <f t="array" aca="1" ref="CL20" ca="1">IF(INDEX($A$1:$AL$46,ROW(),CL$14)&lt;0,INDEX($A$1:$AL$46,ROW(),CL$14),"")</f>
        <v/>
      </c>
    </row>
    <row r="21" spans="1:90" s="2" customFormat="1" ht="15.75" x14ac:dyDescent="0.4">
      <c r="A21" s="6">
        <v>6</v>
      </c>
      <c r="B21" s="18">
        <f t="shared" ca="1" si="17"/>
        <v>-204300</v>
      </c>
      <c r="C21" s="19"/>
      <c r="D21" s="27"/>
      <c r="E21" s="24">
        <f ca="1">IF(OR(MONTH(DATE($B$1,E$1,$A21))&lt;&gt;E$1,_xlfn.XLOOKUP(DATE($B$1,E$1,$A21),祝祭日,祝祭日,"XXX",0,1)&lt;&gt;"XXX",WEEKDAY(DATE($B$1,E$1,$A21),2)&gt;5),"",SUMIFS(matsui[受渡金額],matsui[約定日],DATE(デイトレ集計!$B$1,デイトレ集計!E$1,デイトレ集計!$A21),matsui[商品区分],"株式"))</f>
        <v>0</v>
      </c>
      <c r="F21" s="19"/>
      <c r="G21" s="27"/>
      <c r="H21" s="24">
        <f ca="1">IF(OR(MONTH(DATE($B$1,H$1,$A21))&lt;&gt;H$1,_xlfn.XLOOKUP(DATE($B$1,H$1,$A21),祝祭日,祝祭日,"XXX",0,1)&lt;&gt;"XXX",WEEKDAY(DATE($B$1,H$1,$A21),2)&gt;5),"",SUMIFS(matsui[受渡金額],matsui[約定日],DATE(デイトレ集計!$B$1,デイトレ集計!H$1,デイトレ集計!$A21),matsui[商品区分],"株式"))</f>
        <v>0</v>
      </c>
      <c r="I21" s="19"/>
      <c r="J21" s="27"/>
      <c r="K21" s="24">
        <f ca="1">IF(OR(MONTH(DATE($B$1,K$1,$A21))&lt;&gt;K$1,_xlfn.XLOOKUP(DATE($B$1,K$1,$A21),祝祭日,祝祭日,"XXX",0,1)&lt;&gt;"XXX",WEEKDAY(DATE($B$1,K$1,$A21),2)&gt;5),"",SUMIFS(matsui[受渡金額],matsui[約定日],DATE(デイトレ集計!$B$1,デイトレ集計!K$1,デイトレ集計!$A21),matsui[商品区分],"株式"))</f>
        <v>0</v>
      </c>
      <c r="L21" s="19"/>
      <c r="M21" s="27"/>
      <c r="N21" s="24">
        <f ca="1">IF(OR(MONTH(DATE($B$1,N$1,$A21))&lt;&gt;N$1,_xlfn.XLOOKUP(DATE($B$1,N$1,$A21),祝祭日,祝祭日,"XXX",0,1)&lt;&gt;"XXX",WEEKDAY(DATE($B$1,N$1,$A21),2)&gt;5),"",SUMIFS(matsui[受渡金額],matsui[約定日],DATE(デイトレ集計!$B$1,デイトレ集計!N$1,デイトレ集計!$A21),matsui[商品区分],"株式"))</f>
        <v>0</v>
      </c>
      <c r="O21" s="19"/>
      <c r="P21" s="27"/>
      <c r="Q21" s="24" t="str">
        <f ca="1">IF(OR(MONTH(DATE($B$1,Q$1,$A21))&lt;&gt;Q$1,_xlfn.XLOOKUP(DATE($B$1,Q$1,$A21),祝祭日,祝祭日,"XXX",0,1)&lt;&gt;"XXX",WEEKDAY(DATE($B$1,Q$1,$A21),2)&gt;5),"",SUMIFS(matsui[受渡金額],matsui[約定日],DATE(デイトレ集計!$B$1,デイトレ集計!Q$1,デイトレ集計!$A21),matsui[商品区分],"株式"))</f>
        <v/>
      </c>
      <c r="R21" s="19"/>
      <c r="S21" s="27"/>
      <c r="T21" s="24">
        <f ca="1">IF(OR(MONTH(DATE($B$1,T$1,$A21))&lt;&gt;T$1,_xlfn.XLOOKUP(DATE($B$1,T$1,$A21),祝祭日,祝祭日,"XXX",0,1)&lt;&gt;"XXX",WEEKDAY(DATE($B$1,T$1,$A21),2)&gt;5),"",SUMIFS(matsui[受渡金額],matsui[約定日],DATE(デイトレ集計!$B$1,デイトレ集計!T$1,デイトレ集計!$A21),matsui[商品区分],"株式"))</f>
        <v>0</v>
      </c>
      <c r="U21" s="19"/>
      <c r="V21" s="27"/>
      <c r="W21" s="24">
        <f ca="1">IF(OR(MONTH(DATE($B$1,W$1,$A21))&lt;&gt;W$1,_xlfn.XLOOKUP(DATE($B$1,W$1,$A21),祝祭日,祝祭日,"XXX",0,1)&lt;&gt;"XXX",WEEKDAY(DATE($B$1,W$1,$A21),2)&gt;5),"",SUMIFS(matsui[受渡金額],matsui[約定日],DATE(デイトレ集計!$B$1,デイトレ集計!W$1,デイトレ集計!$A21),matsui[商品区分],"株式"))</f>
        <v>-206300</v>
      </c>
      <c r="X21" s="19"/>
      <c r="Y21" s="27"/>
      <c r="Z21" s="24" t="str">
        <f ca="1">IF(OR(MONTH(DATE($B$1,Z$1,$A21))&lt;&gt;Z$1,_xlfn.XLOOKUP(DATE($B$1,Z$1,$A21),祝祭日,祝祭日,"XXX",0,1)&lt;&gt;"XXX",WEEKDAY(DATE($B$1,Z$1,$A21),2)&gt;5),"",SUMIFS(matsui[受渡金額],matsui[約定日],DATE(デイトレ集計!$B$1,デイトレ集計!Z$1,デイトレ集計!$A21),matsui[商品区分],"株式"))</f>
        <v/>
      </c>
      <c r="AA21" s="19"/>
      <c r="AB21" s="27"/>
      <c r="AC21" s="24">
        <f ca="1">IF(OR(MONTH(DATE($B$1,AC$1,$A21))&lt;&gt;AC$1,_xlfn.XLOOKUP(DATE($B$1,AC$1,$A21),祝祭日,祝祭日,"XXX",0,1)&lt;&gt;"XXX",WEEKDAY(DATE($B$1,AC$1,$A21),2)&gt;5),"",SUMIFS(matsui[受渡金額],matsui[約定日],DATE(デイトレ集計!$B$1,デイトレ集計!AC$1,デイトレ集計!$A21),matsui[商品区分],"株式"))</f>
        <v>1500</v>
      </c>
      <c r="AD21" s="19"/>
      <c r="AE21" s="27"/>
      <c r="AF21" s="24">
        <f ca="1">IF(OR(MONTH(DATE($B$1,AF$1,$A21))&lt;&gt;AF$1,_xlfn.XLOOKUP(DATE($B$1,AF$1,$A21),祝祭日,祝祭日,"XXX",0,1)&lt;&gt;"XXX",WEEKDAY(DATE($B$1,AF$1,$A21),2)&gt;5),"",SUMIFS(matsui[受渡金額],matsui[約定日],DATE(デイトレ集計!$B$1,デイトレ集計!AF$1,デイトレ集計!$A21),matsui[商品区分],"株式"))</f>
        <v>100</v>
      </c>
      <c r="AG21" s="19"/>
      <c r="AH21" s="27"/>
      <c r="AI21" s="24">
        <f ca="1">IF(OR(MONTH(DATE($B$1,AI$1,$A21))&lt;&gt;AI$1,_xlfn.XLOOKUP(DATE($B$1,AI$1,$A21),祝祭日,祝祭日,"XXX",0,1)&lt;&gt;"XXX",WEEKDAY(DATE($B$1,AI$1,$A21),2)&gt;5),"",SUMIFS(matsui[受渡金額],matsui[約定日],DATE(デイトレ集計!$B$1,デイトレ集計!AI$1,デイトレ集計!$A21),matsui[商品区分],"株式"))</f>
        <v>400</v>
      </c>
      <c r="AJ21" s="19"/>
      <c r="AK21" s="27"/>
      <c r="AL21" s="27">
        <f ca="1">IF(OR(MONTH(DATE($B$1,AL$1,$A21))&lt;&gt;AL$1,_xlfn.XLOOKUP(DATE($B$1,AL$1,$A21),祝祭日,祝祭日,"XXX",0,1)&lt;&gt;"XXX",WEEKDAY(DATE($B$1,AL$1,$A21),2)&gt;5),"",SUMIFS(matsui[受渡金額],matsui[約定日],DATE(デイトレ集計!$B$1,デイトレ集計!AL$1,デイトレ集計!$A21),matsui[商品区分],"株式"))</f>
        <v>0</v>
      </c>
      <c r="AN21" s="23">
        <f t="shared" ca="1" si="20"/>
        <v>0</v>
      </c>
      <c r="AO21" s="23">
        <f t="shared" ca="1" si="21"/>
        <v>0</v>
      </c>
      <c r="AP21" s="23">
        <f t="shared" ca="1" si="22"/>
        <v>0</v>
      </c>
      <c r="AQ21" s="23">
        <f t="shared" ca="1" si="23"/>
        <v>0</v>
      </c>
      <c r="AR21" s="23">
        <f t="shared" ca="1" si="24"/>
        <v>-61700</v>
      </c>
      <c r="AS21" s="23">
        <f t="shared" ca="1" si="25"/>
        <v>-338490</v>
      </c>
      <c r="AT21" s="23">
        <f t="shared" ca="1" si="26"/>
        <v>-584130</v>
      </c>
      <c r="AU21" s="23">
        <f t="shared" ca="1" si="32"/>
        <v>-526188</v>
      </c>
      <c r="AV21" s="23">
        <f t="shared" ca="1" si="27"/>
        <v>-342778</v>
      </c>
      <c r="AW21" s="23">
        <f t="shared" ca="1" si="28"/>
        <v>-488278</v>
      </c>
      <c r="AX21" s="23">
        <f t="shared" ca="1" si="29"/>
        <v>-395378</v>
      </c>
      <c r="AY21" s="23">
        <f t="shared" ca="1" si="30"/>
        <v>-349178</v>
      </c>
      <c r="BA21" s="23">
        <f t="shared" ca="1" si="44"/>
        <v>0</v>
      </c>
      <c r="BB21" s="23">
        <f t="shared" ca="1" si="33"/>
        <v>0</v>
      </c>
      <c r="BC21" s="23">
        <f t="shared" ca="1" si="34"/>
        <v>0</v>
      </c>
      <c r="BD21" s="23">
        <f t="shared" ca="1" si="35"/>
        <v>0</v>
      </c>
      <c r="BE21" s="23">
        <f t="shared" ca="1" si="36"/>
        <v>-7950</v>
      </c>
      <c r="BF21" s="23">
        <f t="shared" ca="1" si="37"/>
        <v>-13000</v>
      </c>
      <c r="BG21" s="23">
        <f t="shared" ca="1" si="38"/>
        <v>-292800</v>
      </c>
      <c r="BH21" s="23">
        <f t="shared" ca="1" si="39"/>
        <v>-183400</v>
      </c>
      <c r="BI21" s="23">
        <f t="shared" ca="1" si="40"/>
        <v>-16900</v>
      </c>
      <c r="BJ21" s="23">
        <f t="shared" ca="1" si="41"/>
        <v>-183100</v>
      </c>
      <c r="BK21" s="23">
        <f t="shared" ca="1" si="42"/>
        <v>2500</v>
      </c>
      <c r="BL21" s="23">
        <f t="shared" ca="1" si="43"/>
        <v>1800</v>
      </c>
      <c r="BN21" s="23" t="str" cm="1">
        <f t="array" aca="1" ref="BN21" ca="1">IF(INDEX($A$1:$AL$46,ROW(),BN$14)&gt;0,INDEX($A$1:$AL$46,ROW(),BN$14),"")</f>
        <v/>
      </c>
      <c r="BO21" s="23" t="str" cm="1">
        <f t="array" aca="1" ref="BO21" ca="1">IF(INDEX($A$1:$AL$46,ROW(),BO$14)&gt;0,INDEX($A$1:$AL$46,ROW(),BO$14),"")</f>
        <v/>
      </c>
      <c r="BP21" s="23" t="str" cm="1">
        <f t="array" aca="1" ref="BP21" ca="1">IF(INDEX($A$1:$AL$46,ROW(),BP$14)&gt;0,INDEX($A$1:$AL$46,ROW(),BP$14),"")</f>
        <v/>
      </c>
      <c r="BQ21" s="23" t="str" cm="1">
        <f t="array" aca="1" ref="BQ21" ca="1">IF(INDEX($A$1:$AL$46,ROW(),BQ$14)&gt;0,INDEX($A$1:$AL$46,ROW(),BQ$14),"")</f>
        <v/>
      </c>
      <c r="BR21" s="23" t="str" cm="1">
        <f t="array" aca="1" ref="BR21" ca="1">IF(INDEX($A$1:$AL$46,ROW(),BR$14)&gt;0,INDEX($A$1:$AL$46,ROW(),BR$14),"")</f>
        <v/>
      </c>
      <c r="BS21" s="23" t="str" cm="1">
        <f t="array" aca="1" ref="BS21" ca="1">IF(INDEX($A$1:$AL$46,ROW(),BS$14)&gt;0,INDEX($A$1:$AL$46,ROW(),BS$14),"")</f>
        <v/>
      </c>
      <c r="BT21" s="23" t="str" cm="1">
        <f t="array" aca="1" ref="BT21" ca="1">IF(INDEX($A$1:$AL$46,ROW(),BT$14)&gt;0,INDEX($A$1:$AL$46,ROW(),BT$14),"")</f>
        <v/>
      </c>
      <c r="BU21" s="23" t="str" cm="1">
        <f t="array" aca="1" ref="BU21" ca="1">IF(INDEX($A$1:$AL$46,ROW(),BU$14)&gt;0,INDEX($A$1:$AL$46,ROW(),BU$14),"")</f>
        <v/>
      </c>
      <c r="BV21" s="23" cm="1">
        <f t="array" aca="1" ref="BV21" ca="1">IF(INDEX($A$1:$AL$46,ROW(),BV$14)&gt;0,INDEX($A$1:$AL$46,ROW(),BV$14),"")</f>
        <v>1500</v>
      </c>
      <c r="BW21" s="23" cm="1">
        <f t="array" aca="1" ref="BW21" ca="1">IF(INDEX($A$1:$AL$46,ROW(),BW$14)&gt;0,INDEX($A$1:$AL$46,ROW(),BW$14),"")</f>
        <v>100</v>
      </c>
      <c r="BX21" s="23" cm="1">
        <f t="array" aca="1" ref="BX21" ca="1">IF(INDEX($A$1:$AL$46,ROW(),BX$14)&gt;0,INDEX($A$1:$AL$46,ROW(),BX$14),"")</f>
        <v>400</v>
      </c>
      <c r="BY21" s="23" t="str" cm="1">
        <f t="array" aca="1" ref="BY21" ca="1">IF(INDEX($A$1:$AL$46,ROW(),BY$14)&gt;0,INDEX($A$1:$AL$46,ROW(),BY$14),"")</f>
        <v/>
      </c>
      <c r="CA21" s="23" t="str" cm="1">
        <f t="array" aca="1" ref="CA21" ca="1">IF(INDEX($A$1:$AL$46,ROW(),CA$14)&lt;0,INDEX($A$1:$AL$46,ROW(),CA$14),"")</f>
        <v/>
      </c>
      <c r="CB21" s="23" t="str" cm="1">
        <f t="array" aca="1" ref="CB21" ca="1">IF(INDEX($A$1:$AL$46,ROW(),CB$14)&lt;0,INDEX($A$1:$AL$46,ROW(),CB$14),"")</f>
        <v/>
      </c>
      <c r="CC21" s="23" t="str" cm="1">
        <f t="array" aca="1" ref="CC21" ca="1">IF(INDEX($A$1:$AL$46,ROW(),CC$14)&lt;0,INDEX($A$1:$AL$46,ROW(),CC$14),"")</f>
        <v/>
      </c>
      <c r="CD21" s="23" t="str" cm="1">
        <f t="array" aca="1" ref="CD21" ca="1">IF(INDEX($A$1:$AL$46,ROW(),CD$14)&lt;0,INDEX($A$1:$AL$46,ROW(),CD$14),"")</f>
        <v/>
      </c>
      <c r="CE21" s="23" t="str" cm="1">
        <f t="array" aca="1" ref="CE21" ca="1">IF(INDEX($A$1:$AL$46,ROW(),CE$14)&lt;0,INDEX($A$1:$AL$46,ROW(),CE$14),"")</f>
        <v/>
      </c>
      <c r="CF21" s="23" t="str" cm="1">
        <f t="array" aca="1" ref="CF21" ca="1">IF(INDEX($A$1:$AL$46,ROW(),CF$14)&lt;0,INDEX($A$1:$AL$46,ROW(),CF$14),"")</f>
        <v/>
      </c>
      <c r="CG21" s="23" cm="1">
        <f t="array" aca="1" ref="CG21" ca="1">IF(INDEX($A$1:$AL$46,ROW(),CG$14)&lt;0,INDEX($A$1:$AL$46,ROW(),CG$14),"")</f>
        <v>-206300</v>
      </c>
      <c r="CH21" s="23" t="str" cm="1">
        <f t="array" aca="1" ref="CH21" ca="1">IF(INDEX($A$1:$AL$46,ROW(),CH$14)&lt;0,INDEX($A$1:$AL$46,ROW(),CH$14),"")</f>
        <v/>
      </c>
      <c r="CI21" s="23" t="str" cm="1">
        <f t="array" aca="1" ref="CI21" ca="1">IF(INDEX($A$1:$AL$46,ROW(),CI$14)&lt;0,INDEX($A$1:$AL$46,ROW(),CI$14),"")</f>
        <v/>
      </c>
      <c r="CJ21" s="23" t="str" cm="1">
        <f t="array" aca="1" ref="CJ21" ca="1">IF(INDEX($A$1:$AL$46,ROW(),CJ$14)&lt;0,INDEX($A$1:$AL$46,ROW(),CJ$14),"")</f>
        <v/>
      </c>
      <c r="CK21" s="23" t="str" cm="1">
        <f t="array" aca="1" ref="CK21" ca="1">IF(INDEX($A$1:$AL$46,ROW(),CK$14)&lt;0,INDEX($A$1:$AL$46,ROW(),CK$14),"")</f>
        <v/>
      </c>
      <c r="CL21" s="23" t="str" cm="1">
        <f t="array" aca="1" ref="CL21" ca="1">IF(INDEX($A$1:$AL$46,ROW(),CL$14)&lt;0,INDEX($A$1:$AL$46,ROW(),CL$14),"")</f>
        <v/>
      </c>
    </row>
    <row r="22" spans="1:90" s="2" customFormat="1" ht="15.75" x14ac:dyDescent="0.4">
      <c r="A22" s="6">
        <v>7</v>
      </c>
      <c r="B22" s="18">
        <f t="shared" ca="1" si="17"/>
        <v>3700</v>
      </c>
      <c r="C22" s="19"/>
      <c r="D22" s="27"/>
      <c r="E22" s="24" t="str">
        <f ca="1">IF(OR(MONTH(DATE($B$1,E$1,$A22))&lt;&gt;E$1,_xlfn.XLOOKUP(DATE($B$1,E$1,$A22),祝祭日,祝祭日,"XXX",0,1)&lt;&gt;"XXX",WEEKDAY(DATE($B$1,E$1,$A22),2)&gt;5),"",SUMIFS(matsui[受渡金額],matsui[約定日],DATE(デイトレ集計!$B$1,デイトレ集計!E$1,デイトレ集計!$A22),matsui[商品区分],"株式"))</f>
        <v/>
      </c>
      <c r="F22" s="19"/>
      <c r="G22" s="27"/>
      <c r="H22" s="24">
        <f ca="1">IF(OR(MONTH(DATE($B$1,H$1,$A22))&lt;&gt;H$1,_xlfn.XLOOKUP(DATE($B$1,H$1,$A22),祝祭日,祝祭日,"XXX",0,1)&lt;&gt;"XXX",WEEKDAY(DATE($B$1,H$1,$A22),2)&gt;5),"",SUMIFS(matsui[受渡金額],matsui[約定日],DATE(デイトレ集計!$B$1,デイトレ集計!H$1,デイトレ集計!$A22),matsui[商品区分],"株式"))</f>
        <v>0</v>
      </c>
      <c r="I22" s="19"/>
      <c r="J22" s="27"/>
      <c r="K22" s="24">
        <f ca="1">IF(OR(MONTH(DATE($B$1,K$1,$A22))&lt;&gt;K$1,_xlfn.XLOOKUP(DATE($B$1,K$1,$A22),祝祭日,祝祭日,"XXX",0,1)&lt;&gt;"XXX",WEEKDAY(DATE($B$1,K$1,$A22),2)&gt;5),"",SUMIFS(matsui[受渡金額],matsui[約定日],DATE(デイトレ集計!$B$1,デイトレ集計!K$1,デイトレ集計!$A22),matsui[商品区分],"株式"))</f>
        <v>0</v>
      </c>
      <c r="L22" s="19"/>
      <c r="M22" s="27"/>
      <c r="N22" s="24">
        <f ca="1">IF(OR(MONTH(DATE($B$1,N$1,$A22))&lt;&gt;N$1,_xlfn.XLOOKUP(DATE($B$1,N$1,$A22),祝祭日,祝祭日,"XXX",0,1)&lt;&gt;"XXX",WEEKDAY(DATE($B$1,N$1,$A22),2)&gt;5),"",SUMIFS(matsui[受渡金額],matsui[約定日],DATE(デイトレ集計!$B$1,デイトレ集計!N$1,デイトレ集計!$A22),matsui[商品区分],"株式"))</f>
        <v>0</v>
      </c>
      <c r="O22" s="19"/>
      <c r="P22" s="27"/>
      <c r="Q22" s="24" t="str">
        <f ca="1">IF(OR(MONTH(DATE($B$1,Q$1,$A22))&lt;&gt;Q$1,_xlfn.XLOOKUP(DATE($B$1,Q$1,$A22),祝祭日,祝祭日,"XXX",0,1)&lt;&gt;"XXX",WEEKDAY(DATE($B$1,Q$1,$A22),2)&gt;5),"",SUMIFS(matsui[受渡金額],matsui[約定日],DATE(デイトレ集計!$B$1,デイトレ集計!Q$1,デイトレ集計!$A22),matsui[商品区分],"株式"))</f>
        <v/>
      </c>
      <c r="R22" s="19"/>
      <c r="S22" s="27"/>
      <c r="T22" s="24">
        <f ca="1">IF(OR(MONTH(DATE($B$1,T$1,$A22))&lt;&gt;T$1,_xlfn.XLOOKUP(DATE($B$1,T$1,$A22),祝祭日,祝祭日,"XXX",0,1)&lt;&gt;"XXX",WEEKDAY(DATE($B$1,T$1,$A22),2)&gt;5),"",SUMIFS(matsui[受渡金額],matsui[約定日],DATE(デイトレ集計!$B$1,デイトレ集計!T$1,デイトレ集計!$A22),matsui[商品区分],"株式"))</f>
        <v>0</v>
      </c>
      <c r="U22" s="19"/>
      <c r="V22" s="27"/>
      <c r="W22" s="24">
        <f ca="1">IF(OR(MONTH(DATE($B$1,W$1,$A22))&lt;&gt;W$1,_xlfn.XLOOKUP(DATE($B$1,W$1,$A22),祝祭日,祝祭日,"XXX",0,1)&lt;&gt;"XXX",WEEKDAY(DATE($B$1,W$1,$A22),2)&gt;5),"",SUMIFS(matsui[受渡金額],matsui[約定日],DATE(デイトレ集計!$B$1,デイトレ集計!W$1,デイトレ集計!$A22),matsui[商品区分],"株式"))</f>
        <v>0</v>
      </c>
      <c r="X22" s="19"/>
      <c r="Y22" s="27"/>
      <c r="Z22" s="24">
        <f ca="1">IF(OR(MONTH(DATE($B$1,Z$1,$A22))&lt;&gt;Z$1,_xlfn.XLOOKUP(DATE($B$1,Z$1,$A22),祝祭日,祝祭日,"XXX",0,1)&lt;&gt;"XXX",WEEKDAY(DATE($B$1,Z$1,$A22),2)&gt;5),"",SUMIFS(matsui[受渡金額],matsui[約定日],DATE(デイトレ集計!$B$1,デイトレ集計!Z$1,デイトレ集計!$A22),matsui[商品区分],"株式"))</f>
        <v>500</v>
      </c>
      <c r="AA22" s="19"/>
      <c r="AB22" s="27"/>
      <c r="AC22" s="24">
        <f ca="1">IF(OR(MONTH(DATE($B$1,AC$1,$A22))&lt;&gt;AC$1,_xlfn.XLOOKUP(DATE($B$1,AC$1,$A22),祝祭日,祝祭日,"XXX",0,1)&lt;&gt;"XXX",WEEKDAY(DATE($B$1,AC$1,$A22),2)&gt;5),"",SUMIFS(matsui[受渡金額],matsui[約定日],DATE(デイトレ集計!$B$1,デイトレ集計!AC$1,デイトレ集計!$A22),matsui[商品区分],"株式"))</f>
        <v>3000</v>
      </c>
      <c r="AD22" s="19"/>
      <c r="AE22" s="27"/>
      <c r="AF22" s="24" t="str">
        <f ca="1">IF(OR(MONTH(DATE($B$1,AF$1,$A22))&lt;&gt;AF$1,_xlfn.XLOOKUP(DATE($B$1,AF$1,$A22),祝祭日,祝祭日,"XXX",0,1)&lt;&gt;"XXX",WEEKDAY(DATE($B$1,AF$1,$A22),2)&gt;5),"",SUMIFS(matsui[受渡金額],matsui[約定日],DATE(デイトレ集計!$B$1,デイトレ集計!AF$1,デイトレ集計!$A22),matsui[商品区分],"株式"))</f>
        <v/>
      </c>
      <c r="AG22" s="19"/>
      <c r="AH22" s="27"/>
      <c r="AI22" s="24">
        <f ca="1">IF(OR(MONTH(DATE($B$1,AI$1,$A22))&lt;&gt;AI$1,_xlfn.XLOOKUP(DATE($B$1,AI$1,$A22),祝祭日,祝祭日,"XXX",0,1)&lt;&gt;"XXX",WEEKDAY(DATE($B$1,AI$1,$A22),2)&gt;5),"",SUMIFS(matsui[受渡金額],matsui[約定日],DATE(デイトレ集計!$B$1,デイトレ集計!AI$1,デイトレ集計!$A22),matsui[商品区分],"株式"))</f>
        <v>200</v>
      </c>
      <c r="AJ22" s="19"/>
      <c r="AK22" s="27"/>
      <c r="AL22" s="27">
        <f ca="1">IF(OR(MONTH(DATE($B$1,AL$1,$A22))&lt;&gt;AL$1,_xlfn.XLOOKUP(DATE($B$1,AL$1,$A22),祝祭日,祝祭日,"XXX",0,1)&lt;&gt;"XXX",WEEKDAY(DATE($B$1,AL$1,$A22),2)&gt;5),"",SUMIFS(matsui[受渡金額],matsui[約定日],DATE(デイトレ集計!$B$1,デイトレ集計!AL$1,デイトレ集計!$A22),matsui[商品区分],"株式"))</f>
        <v>0</v>
      </c>
      <c r="AN22" s="23">
        <f t="shared" ca="1" si="20"/>
        <v>0</v>
      </c>
      <c r="AO22" s="23">
        <f t="shared" ca="1" si="21"/>
        <v>0</v>
      </c>
      <c r="AP22" s="23">
        <f t="shared" ca="1" si="22"/>
        <v>0</v>
      </c>
      <c r="AQ22" s="23">
        <f t="shared" ca="1" si="23"/>
        <v>0</v>
      </c>
      <c r="AR22" s="23">
        <f t="shared" ca="1" si="24"/>
        <v>-61700</v>
      </c>
      <c r="AS22" s="23">
        <f t="shared" ca="1" si="25"/>
        <v>-338490</v>
      </c>
      <c r="AT22" s="23">
        <f t="shared" ca="1" si="26"/>
        <v>-584130</v>
      </c>
      <c r="AU22" s="23">
        <f t="shared" ca="1" si="32"/>
        <v>-525688</v>
      </c>
      <c r="AV22" s="23">
        <f t="shared" ca="1" si="27"/>
        <v>-339778</v>
      </c>
      <c r="AW22" s="23">
        <f t="shared" ca="1" si="28"/>
        <v>-488278</v>
      </c>
      <c r="AX22" s="23">
        <f t="shared" ca="1" si="29"/>
        <v>-395178</v>
      </c>
      <c r="AY22" s="23">
        <f t="shared" ca="1" si="30"/>
        <v>-349178</v>
      </c>
      <c r="BA22" s="23">
        <f t="shared" ca="1" si="44"/>
        <v>0</v>
      </c>
      <c r="BB22" s="23">
        <f t="shared" ca="1" si="33"/>
        <v>0</v>
      </c>
      <c r="BC22" s="23">
        <f t="shared" ca="1" si="34"/>
        <v>0</v>
      </c>
      <c r="BD22" s="23">
        <f t="shared" ca="1" si="35"/>
        <v>0</v>
      </c>
      <c r="BE22" s="23">
        <f t="shared" ca="1" si="36"/>
        <v>-7950</v>
      </c>
      <c r="BF22" s="23">
        <f t="shared" ca="1" si="37"/>
        <v>-13000</v>
      </c>
      <c r="BG22" s="23">
        <f t="shared" ca="1" si="38"/>
        <v>-292800</v>
      </c>
      <c r="BH22" s="23">
        <f t="shared" ca="1" si="39"/>
        <v>-182900</v>
      </c>
      <c r="BI22" s="23">
        <f t="shared" ca="1" si="40"/>
        <v>-13900</v>
      </c>
      <c r="BJ22" s="23">
        <f t="shared" ca="1" si="41"/>
        <v>-183100</v>
      </c>
      <c r="BK22" s="23">
        <f t="shared" ca="1" si="42"/>
        <v>2700</v>
      </c>
      <c r="BL22" s="23">
        <f t="shared" ca="1" si="43"/>
        <v>1800</v>
      </c>
      <c r="BN22" s="23" t="str" cm="1">
        <f t="array" aca="1" ref="BN22" ca="1">IF(INDEX($A$1:$AL$46,ROW(),BN$14)&gt;0,INDEX($A$1:$AL$46,ROW(),BN$14),"")</f>
        <v/>
      </c>
      <c r="BO22" s="23" t="str" cm="1">
        <f t="array" aca="1" ref="BO22" ca="1">IF(INDEX($A$1:$AL$46,ROW(),BO$14)&gt;0,INDEX($A$1:$AL$46,ROW(),BO$14),"")</f>
        <v/>
      </c>
      <c r="BP22" s="23" t="str" cm="1">
        <f t="array" aca="1" ref="BP22" ca="1">IF(INDEX($A$1:$AL$46,ROW(),BP$14)&gt;0,INDEX($A$1:$AL$46,ROW(),BP$14),"")</f>
        <v/>
      </c>
      <c r="BQ22" s="23" t="str" cm="1">
        <f t="array" aca="1" ref="BQ22" ca="1">IF(INDEX($A$1:$AL$46,ROW(),BQ$14)&gt;0,INDEX($A$1:$AL$46,ROW(),BQ$14),"")</f>
        <v/>
      </c>
      <c r="BR22" s="23" t="str" cm="1">
        <f t="array" aca="1" ref="BR22" ca="1">IF(INDEX($A$1:$AL$46,ROW(),BR$14)&gt;0,INDEX($A$1:$AL$46,ROW(),BR$14),"")</f>
        <v/>
      </c>
      <c r="BS22" s="23" t="str" cm="1">
        <f t="array" aca="1" ref="BS22" ca="1">IF(INDEX($A$1:$AL$46,ROW(),BS$14)&gt;0,INDEX($A$1:$AL$46,ROW(),BS$14),"")</f>
        <v/>
      </c>
      <c r="BT22" s="23" t="str" cm="1">
        <f t="array" aca="1" ref="BT22" ca="1">IF(INDEX($A$1:$AL$46,ROW(),BT$14)&gt;0,INDEX($A$1:$AL$46,ROW(),BT$14),"")</f>
        <v/>
      </c>
      <c r="BU22" s="23" cm="1">
        <f t="array" aca="1" ref="BU22" ca="1">IF(INDEX($A$1:$AL$46,ROW(),BU$14)&gt;0,INDEX($A$1:$AL$46,ROW(),BU$14),"")</f>
        <v>500</v>
      </c>
      <c r="BV22" s="23" cm="1">
        <f t="array" aca="1" ref="BV22" ca="1">IF(INDEX($A$1:$AL$46,ROW(),BV$14)&gt;0,INDEX($A$1:$AL$46,ROW(),BV$14),"")</f>
        <v>3000</v>
      </c>
      <c r="BW22" s="23" t="str" cm="1">
        <f t="array" aca="1" ref="BW22" ca="1">IF(INDEX($A$1:$AL$46,ROW(),BW$14)&gt;0,INDEX($A$1:$AL$46,ROW(),BW$14),"")</f>
        <v/>
      </c>
      <c r="BX22" s="23" cm="1">
        <f t="array" aca="1" ref="BX22" ca="1">IF(INDEX($A$1:$AL$46,ROW(),BX$14)&gt;0,INDEX($A$1:$AL$46,ROW(),BX$14),"")</f>
        <v>200</v>
      </c>
      <c r="BY22" s="23" t="str" cm="1">
        <f t="array" aca="1" ref="BY22" ca="1">IF(INDEX($A$1:$AL$46,ROW(),BY$14)&gt;0,INDEX($A$1:$AL$46,ROW(),BY$14),"")</f>
        <v/>
      </c>
      <c r="CA22" s="23" t="str" cm="1">
        <f t="array" aca="1" ref="CA22" ca="1">IF(INDEX($A$1:$AL$46,ROW(),CA$14)&lt;0,INDEX($A$1:$AL$46,ROW(),CA$14),"")</f>
        <v/>
      </c>
      <c r="CB22" s="23" t="str" cm="1">
        <f t="array" aca="1" ref="CB22" ca="1">IF(INDEX($A$1:$AL$46,ROW(),CB$14)&lt;0,INDEX($A$1:$AL$46,ROW(),CB$14),"")</f>
        <v/>
      </c>
      <c r="CC22" s="23" t="str" cm="1">
        <f t="array" aca="1" ref="CC22" ca="1">IF(INDEX($A$1:$AL$46,ROW(),CC$14)&lt;0,INDEX($A$1:$AL$46,ROW(),CC$14),"")</f>
        <v/>
      </c>
      <c r="CD22" s="23" t="str" cm="1">
        <f t="array" aca="1" ref="CD22" ca="1">IF(INDEX($A$1:$AL$46,ROW(),CD$14)&lt;0,INDEX($A$1:$AL$46,ROW(),CD$14),"")</f>
        <v/>
      </c>
      <c r="CE22" s="23" t="str" cm="1">
        <f t="array" aca="1" ref="CE22" ca="1">IF(INDEX($A$1:$AL$46,ROW(),CE$14)&lt;0,INDEX($A$1:$AL$46,ROW(),CE$14),"")</f>
        <v/>
      </c>
      <c r="CF22" s="23" t="str" cm="1">
        <f t="array" aca="1" ref="CF22" ca="1">IF(INDEX($A$1:$AL$46,ROW(),CF$14)&lt;0,INDEX($A$1:$AL$46,ROW(),CF$14),"")</f>
        <v/>
      </c>
      <c r="CG22" s="23" t="str" cm="1">
        <f t="array" aca="1" ref="CG22" ca="1">IF(INDEX($A$1:$AL$46,ROW(),CG$14)&lt;0,INDEX($A$1:$AL$46,ROW(),CG$14),"")</f>
        <v/>
      </c>
      <c r="CH22" s="23" t="str" cm="1">
        <f t="array" aca="1" ref="CH22" ca="1">IF(INDEX($A$1:$AL$46,ROW(),CH$14)&lt;0,INDEX($A$1:$AL$46,ROW(),CH$14),"")</f>
        <v/>
      </c>
      <c r="CI22" s="23" t="str" cm="1">
        <f t="array" aca="1" ref="CI22" ca="1">IF(INDEX($A$1:$AL$46,ROW(),CI$14)&lt;0,INDEX($A$1:$AL$46,ROW(),CI$14),"")</f>
        <v/>
      </c>
      <c r="CJ22" s="23" t="str" cm="1">
        <f t="array" aca="1" ref="CJ22" ca="1">IF(INDEX($A$1:$AL$46,ROW(),CJ$14)&lt;0,INDEX($A$1:$AL$46,ROW(),CJ$14),"")</f>
        <v/>
      </c>
      <c r="CK22" s="23" t="str" cm="1">
        <f t="array" aca="1" ref="CK22" ca="1">IF(INDEX($A$1:$AL$46,ROW(),CK$14)&lt;0,INDEX($A$1:$AL$46,ROW(),CK$14),"")</f>
        <v/>
      </c>
      <c r="CL22" s="23" t="str" cm="1">
        <f t="array" aca="1" ref="CL22" ca="1">IF(INDEX($A$1:$AL$46,ROW(),CL$14)&lt;0,INDEX($A$1:$AL$46,ROW(),CL$14),"")</f>
        <v/>
      </c>
    </row>
    <row r="23" spans="1:90" s="2" customFormat="1" ht="15.75" x14ac:dyDescent="0.4">
      <c r="A23" s="6">
        <v>8</v>
      </c>
      <c r="B23" s="18">
        <f t="shared" ca="1" si="17"/>
        <v>-14200</v>
      </c>
      <c r="C23" s="19"/>
      <c r="D23" s="27"/>
      <c r="E23" s="24" t="str">
        <f ca="1">IF(OR(MONTH(DATE($B$1,E$1,$A23))&lt;&gt;E$1,_xlfn.XLOOKUP(DATE($B$1,E$1,$A23),祝祭日,祝祭日,"XXX",0,1)&lt;&gt;"XXX",WEEKDAY(DATE($B$1,E$1,$A23),2)&gt;5),"",SUMIFS(matsui[受渡金額],matsui[約定日],DATE(デイトレ集計!$B$1,デイトレ集計!E$1,デイトレ集計!$A23),matsui[商品区分],"株式"))</f>
        <v/>
      </c>
      <c r="F23" s="19"/>
      <c r="G23" s="27"/>
      <c r="H23" s="24">
        <f ca="1">IF(OR(MONTH(DATE($B$1,H$1,$A23))&lt;&gt;H$1,_xlfn.XLOOKUP(DATE($B$1,H$1,$A23),祝祭日,祝祭日,"XXX",0,1)&lt;&gt;"XXX",WEEKDAY(DATE($B$1,H$1,$A23),2)&gt;5),"",SUMIFS(matsui[受渡金額],matsui[約定日],DATE(デイトレ集計!$B$1,デイトレ集計!H$1,デイトレ集計!$A23),matsui[商品区分],"株式"))</f>
        <v>0</v>
      </c>
      <c r="I23" s="19"/>
      <c r="J23" s="27"/>
      <c r="K23" s="24">
        <f ca="1">IF(OR(MONTH(DATE($B$1,K$1,$A23))&lt;&gt;K$1,_xlfn.XLOOKUP(DATE($B$1,K$1,$A23),祝祭日,祝祭日,"XXX",0,1)&lt;&gt;"XXX",WEEKDAY(DATE($B$1,K$1,$A23),2)&gt;5),"",SUMIFS(matsui[受渡金額],matsui[約定日],DATE(デイトレ集計!$B$1,デイトレ集計!K$1,デイトレ集計!$A23),matsui[商品区分],"株式"))</f>
        <v>0</v>
      </c>
      <c r="L23" s="19"/>
      <c r="M23" s="27"/>
      <c r="N23" s="24" t="str">
        <f ca="1">IF(OR(MONTH(DATE($B$1,N$1,$A23))&lt;&gt;N$1,_xlfn.XLOOKUP(DATE($B$1,N$1,$A23),祝祭日,祝祭日,"XXX",0,1)&lt;&gt;"XXX",WEEKDAY(DATE($B$1,N$1,$A23),2)&gt;5),"",SUMIFS(matsui[受渡金額],matsui[約定日],DATE(デイトレ集計!$B$1,デイトレ集計!N$1,デイトレ集計!$A23),matsui[商品区分],"株式"))</f>
        <v/>
      </c>
      <c r="O23" s="19"/>
      <c r="P23" s="27"/>
      <c r="Q23" s="24">
        <f ca="1">IF(OR(MONTH(DATE($B$1,Q$1,$A23))&lt;&gt;Q$1,_xlfn.XLOOKUP(DATE($B$1,Q$1,$A23),祝祭日,祝祭日,"XXX",0,1)&lt;&gt;"XXX",WEEKDAY(DATE($B$1,Q$1,$A23),2)&gt;5),"",SUMIFS(matsui[受渡金額],matsui[約定日],DATE(デイトレ集計!$B$1,デイトレ集計!Q$1,デイトレ集計!$A23),matsui[商品区分],"株式"))</f>
        <v>500</v>
      </c>
      <c r="R23" s="19"/>
      <c r="S23" s="27"/>
      <c r="T23" s="24">
        <f ca="1">IF(OR(MONTH(DATE($B$1,T$1,$A23))&lt;&gt;T$1,_xlfn.XLOOKUP(DATE($B$1,T$1,$A23),祝祭日,祝祭日,"XXX",0,1)&lt;&gt;"XXX",WEEKDAY(DATE($B$1,T$1,$A23),2)&gt;5),"",SUMIFS(matsui[受渡金額],matsui[約定日],DATE(デイトレ集計!$B$1,デイトレ集計!T$1,デイトレ集計!$A23),matsui[商品区分],"株式"))</f>
        <v>0</v>
      </c>
      <c r="U23" s="19"/>
      <c r="V23" s="27"/>
      <c r="W23" s="24" t="str">
        <f ca="1">IF(OR(MONTH(DATE($B$1,W$1,$A23))&lt;&gt;W$1,_xlfn.XLOOKUP(DATE($B$1,W$1,$A23),祝祭日,祝祭日,"XXX",0,1)&lt;&gt;"XXX",WEEKDAY(DATE($B$1,W$1,$A23),2)&gt;5),"",SUMIFS(matsui[受渡金額],matsui[約定日],DATE(デイトレ集計!$B$1,デイトレ集計!W$1,デイトレ集計!$A23),matsui[商品区分],"株式"))</f>
        <v/>
      </c>
      <c r="X23" s="19"/>
      <c r="Y23" s="27"/>
      <c r="Z23" s="24">
        <f ca="1">IF(OR(MONTH(DATE($B$1,Z$1,$A23))&lt;&gt;Z$1,_xlfn.XLOOKUP(DATE($B$1,Z$1,$A23),祝祭日,祝祭日,"XXX",0,1)&lt;&gt;"XXX",WEEKDAY(DATE($B$1,Z$1,$A23),2)&gt;5),"",SUMIFS(matsui[受渡金額],matsui[約定日],DATE(デイトレ集計!$B$1,デイトレ集計!Z$1,デイトレ集計!$A23),matsui[商品区分],"株式"))</f>
        <v>500</v>
      </c>
      <c r="AA23" s="19"/>
      <c r="AB23" s="27"/>
      <c r="AC23" s="24">
        <f ca="1">IF(OR(MONTH(DATE($B$1,AC$1,$A23))&lt;&gt;AC$1,_xlfn.XLOOKUP(DATE($B$1,AC$1,$A23),祝祭日,祝祭日,"XXX",0,1)&lt;&gt;"XXX",WEEKDAY(DATE($B$1,AC$1,$A23),2)&gt;5),"",SUMIFS(matsui[受渡金額],matsui[約定日],DATE(デイトレ集計!$B$1,デイトレ集計!AC$1,デイトレ集計!$A23),matsui[商品区分],"株式"))</f>
        <v>-16700</v>
      </c>
      <c r="AD23" s="19"/>
      <c r="AE23" s="27"/>
      <c r="AF23" s="24" t="str">
        <f ca="1">IF(OR(MONTH(DATE($B$1,AF$1,$A23))&lt;&gt;AF$1,_xlfn.XLOOKUP(DATE($B$1,AF$1,$A23),祝祭日,祝祭日,"XXX",0,1)&lt;&gt;"XXX",WEEKDAY(DATE($B$1,AF$1,$A23),2)&gt;5),"",SUMIFS(matsui[受渡金額],matsui[約定日],DATE(デイトレ集計!$B$1,デイトレ集計!AF$1,デイトレ集計!$A23),matsui[商品区分],"株式"))</f>
        <v/>
      </c>
      <c r="AG23" s="19"/>
      <c r="AH23" s="27"/>
      <c r="AI23" s="24">
        <f ca="1">IF(OR(MONTH(DATE($B$1,AI$1,$A23))&lt;&gt;AI$1,_xlfn.XLOOKUP(DATE($B$1,AI$1,$A23),祝祭日,祝祭日,"XXX",0,1)&lt;&gt;"XXX",WEEKDAY(DATE($B$1,AI$1,$A23),2)&gt;5),"",SUMIFS(matsui[受渡金額],matsui[約定日],DATE(デイトレ集計!$B$1,デイトレ集計!AI$1,デイトレ集計!$A23),matsui[商品区分],"株式"))</f>
        <v>1500</v>
      </c>
      <c r="AJ23" s="19"/>
      <c r="AK23" s="27"/>
      <c r="AL23" s="27">
        <f ca="1">IF(OR(MONTH(DATE($B$1,AL$1,$A23))&lt;&gt;AL$1,_xlfn.XLOOKUP(DATE($B$1,AL$1,$A23),祝祭日,祝祭日,"XXX",0,1)&lt;&gt;"XXX",WEEKDAY(DATE($B$1,AL$1,$A23),2)&gt;5),"",SUMIFS(matsui[受渡金額],matsui[約定日],DATE(デイトレ集計!$B$1,デイトレ集計!AL$1,デイトレ集計!$A23),matsui[商品区分],"株式"))</f>
        <v>0</v>
      </c>
      <c r="AN23" s="23">
        <f t="shared" ca="1" si="20"/>
        <v>0</v>
      </c>
      <c r="AO23" s="23">
        <f t="shared" ca="1" si="21"/>
        <v>0</v>
      </c>
      <c r="AP23" s="23">
        <f t="shared" ca="1" si="22"/>
        <v>0</v>
      </c>
      <c r="AQ23" s="23">
        <f t="shared" ca="1" si="23"/>
        <v>0</v>
      </c>
      <c r="AR23" s="23">
        <f t="shared" ca="1" si="24"/>
        <v>-61200</v>
      </c>
      <c r="AS23" s="23">
        <f t="shared" ca="1" si="25"/>
        <v>-338490</v>
      </c>
      <c r="AT23" s="23">
        <f t="shared" ca="1" si="26"/>
        <v>-584130</v>
      </c>
      <c r="AU23" s="23">
        <f t="shared" ca="1" si="32"/>
        <v>-525188</v>
      </c>
      <c r="AV23" s="23">
        <f t="shared" ca="1" si="27"/>
        <v>-356478</v>
      </c>
      <c r="AW23" s="23">
        <f t="shared" ca="1" si="28"/>
        <v>-488278</v>
      </c>
      <c r="AX23" s="23">
        <f t="shared" ca="1" si="29"/>
        <v>-393678</v>
      </c>
      <c r="AY23" s="23">
        <f t="shared" ca="1" si="30"/>
        <v>-349178</v>
      </c>
      <c r="BA23" s="23">
        <f t="shared" ca="1" si="44"/>
        <v>0</v>
      </c>
      <c r="BB23" s="23">
        <f t="shared" ca="1" si="33"/>
        <v>0</v>
      </c>
      <c r="BC23" s="23">
        <f t="shared" ca="1" si="34"/>
        <v>0</v>
      </c>
      <c r="BD23" s="23">
        <f t="shared" ca="1" si="35"/>
        <v>0</v>
      </c>
      <c r="BE23" s="23">
        <f t="shared" ca="1" si="36"/>
        <v>-7450</v>
      </c>
      <c r="BF23" s="23">
        <f t="shared" ca="1" si="37"/>
        <v>-13000</v>
      </c>
      <c r="BG23" s="23">
        <f t="shared" ca="1" si="38"/>
        <v>-292800</v>
      </c>
      <c r="BH23" s="23">
        <f t="shared" ca="1" si="39"/>
        <v>-182400</v>
      </c>
      <c r="BI23" s="23">
        <f t="shared" ca="1" si="40"/>
        <v>-30600</v>
      </c>
      <c r="BJ23" s="23">
        <f t="shared" ca="1" si="41"/>
        <v>-183100</v>
      </c>
      <c r="BK23" s="23">
        <f t="shared" ca="1" si="42"/>
        <v>4200</v>
      </c>
      <c r="BL23" s="23">
        <f t="shared" ca="1" si="43"/>
        <v>1800</v>
      </c>
      <c r="BN23" s="23" t="str" cm="1">
        <f t="array" aca="1" ref="BN23" ca="1">IF(INDEX($A$1:$AL$46,ROW(),BN$14)&gt;0,INDEX($A$1:$AL$46,ROW(),BN$14),"")</f>
        <v/>
      </c>
      <c r="BO23" s="23" t="str" cm="1">
        <f t="array" aca="1" ref="BO23" ca="1">IF(INDEX($A$1:$AL$46,ROW(),BO$14)&gt;0,INDEX($A$1:$AL$46,ROW(),BO$14),"")</f>
        <v/>
      </c>
      <c r="BP23" s="23" t="str" cm="1">
        <f t="array" aca="1" ref="BP23" ca="1">IF(INDEX($A$1:$AL$46,ROW(),BP$14)&gt;0,INDEX($A$1:$AL$46,ROW(),BP$14),"")</f>
        <v/>
      </c>
      <c r="BQ23" s="23" t="str" cm="1">
        <f t="array" aca="1" ref="BQ23" ca="1">IF(INDEX($A$1:$AL$46,ROW(),BQ$14)&gt;0,INDEX($A$1:$AL$46,ROW(),BQ$14),"")</f>
        <v/>
      </c>
      <c r="BR23" s="23" cm="1">
        <f t="array" aca="1" ref="BR23" ca="1">IF(INDEX($A$1:$AL$46,ROW(),BR$14)&gt;0,INDEX($A$1:$AL$46,ROW(),BR$14),"")</f>
        <v>500</v>
      </c>
      <c r="BS23" s="23" t="str" cm="1">
        <f t="array" aca="1" ref="BS23" ca="1">IF(INDEX($A$1:$AL$46,ROW(),BS$14)&gt;0,INDEX($A$1:$AL$46,ROW(),BS$14),"")</f>
        <v/>
      </c>
      <c r="BT23" s="23" t="str" cm="1">
        <f t="array" aca="1" ref="BT23" ca="1">IF(INDEX($A$1:$AL$46,ROW(),BT$14)&gt;0,INDEX($A$1:$AL$46,ROW(),BT$14),"")</f>
        <v/>
      </c>
      <c r="BU23" s="23" cm="1">
        <f t="array" aca="1" ref="BU23" ca="1">IF(INDEX($A$1:$AL$46,ROW(),BU$14)&gt;0,INDEX($A$1:$AL$46,ROW(),BU$14),"")</f>
        <v>500</v>
      </c>
      <c r="BV23" s="23" t="str" cm="1">
        <f t="array" aca="1" ref="BV23" ca="1">IF(INDEX($A$1:$AL$46,ROW(),BV$14)&gt;0,INDEX($A$1:$AL$46,ROW(),BV$14),"")</f>
        <v/>
      </c>
      <c r="BW23" s="23" t="str" cm="1">
        <f t="array" aca="1" ref="BW23" ca="1">IF(INDEX($A$1:$AL$46,ROW(),BW$14)&gt;0,INDEX($A$1:$AL$46,ROW(),BW$14),"")</f>
        <v/>
      </c>
      <c r="BX23" s="23" cm="1">
        <f t="array" aca="1" ref="BX23" ca="1">IF(INDEX($A$1:$AL$46,ROW(),BX$14)&gt;0,INDEX($A$1:$AL$46,ROW(),BX$14),"")</f>
        <v>1500</v>
      </c>
      <c r="BY23" s="23" t="str" cm="1">
        <f t="array" aca="1" ref="BY23" ca="1">IF(INDEX($A$1:$AL$46,ROW(),BY$14)&gt;0,INDEX($A$1:$AL$46,ROW(),BY$14),"")</f>
        <v/>
      </c>
      <c r="CA23" s="23" t="str" cm="1">
        <f t="array" aca="1" ref="CA23" ca="1">IF(INDEX($A$1:$AL$46,ROW(),CA$14)&lt;0,INDEX($A$1:$AL$46,ROW(),CA$14),"")</f>
        <v/>
      </c>
      <c r="CB23" s="23" t="str" cm="1">
        <f t="array" aca="1" ref="CB23" ca="1">IF(INDEX($A$1:$AL$46,ROW(),CB$14)&lt;0,INDEX($A$1:$AL$46,ROW(),CB$14),"")</f>
        <v/>
      </c>
      <c r="CC23" s="23" t="str" cm="1">
        <f t="array" aca="1" ref="CC23" ca="1">IF(INDEX($A$1:$AL$46,ROW(),CC$14)&lt;0,INDEX($A$1:$AL$46,ROW(),CC$14),"")</f>
        <v/>
      </c>
      <c r="CD23" s="23" t="str" cm="1">
        <f t="array" aca="1" ref="CD23" ca="1">IF(INDEX($A$1:$AL$46,ROW(),CD$14)&lt;0,INDEX($A$1:$AL$46,ROW(),CD$14),"")</f>
        <v/>
      </c>
      <c r="CE23" s="23" t="str" cm="1">
        <f t="array" aca="1" ref="CE23" ca="1">IF(INDEX($A$1:$AL$46,ROW(),CE$14)&lt;0,INDEX($A$1:$AL$46,ROW(),CE$14),"")</f>
        <v/>
      </c>
      <c r="CF23" s="23" t="str" cm="1">
        <f t="array" aca="1" ref="CF23" ca="1">IF(INDEX($A$1:$AL$46,ROW(),CF$14)&lt;0,INDEX($A$1:$AL$46,ROW(),CF$14),"")</f>
        <v/>
      </c>
      <c r="CG23" s="23" t="str" cm="1">
        <f t="array" aca="1" ref="CG23" ca="1">IF(INDEX($A$1:$AL$46,ROW(),CG$14)&lt;0,INDEX($A$1:$AL$46,ROW(),CG$14),"")</f>
        <v/>
      </c>
      <c r="CH23" s="23" t="str" cm="1">
        <f t="array" aca="1" ref="CH23" ca="1">IF(INDEX($A$1:$AL$46,ROW(),CH$14)&lt;0,INDEX($A$1:$AL$46,ROW(),CH$14),"")</f>
        <v/>
      </c>
      <c r="CI23" s="23" cm="1">
        <f t="array" aca="1" ref="CI23" ca="1">IF(INDEX($A$1:$AL$46,ROW(),CI$14)&lt;0,INDEX($A$1:$AL$46,ROW(),CI$14),"")</f>
        <v>-16700</v>
      </c>
      <c r="CJ23" s="23" t="str" cm="1">
        <f t="array" aca="1" ref="CJ23" ca="1">IF(INDEX($A$1:$AL$46,ROW(),CJ$14)&lt;0,INDEX($A$1:$AL$46,ROW(),CJ$14),"")</f>
        <v/>
      </c>
      <c r="CK23" s="23" t="str" cm="1">
        <f t="array" aca="1" ref="CK23" ca="1">IF(INDEX($A$1:$AL$46,ROW(),CK$14)&lt;0,INDEX($A$1:$AL$46,ROW(),CK$14),"")</f>
        <v/>
      </c>
      <c r="CL23" s="23" t="str" cm="1">
        <f t="array" aca="1" ref="CL23" ca="1">IF(INDEX($A$1:$AL$46,ROW(),CL$14)&lt;0,INDEX($A$1:$AL$46,ROW(),CL$14),"")</f>
        <v/>
      </c>
    </row>
    <row r="24" spans="1:90" s="2" customFormat="1" ht="15.75" x14ac:dyDescent="0.4">
      <c r="A24" s="6">
        <v>9</v>
      </c>
      <c r="B24" s="18">
        <f t="shared" ca="1" si="17"/>
        <v>4400</v>
      </c>
      <c r="C24" s="19"/>
      <c r="D24" s="27"/>
      <c r="E24" s="24" t="str">
        <f ca="1">IF(OR(MONTH(DATE($B$1,E$1,$A24))&lt;&gt;E$1,_xlfn.XLOOKUP(DATE($B$1,E$1,$A24),祝祭日,祝祭日,"XXX",0,1)&lt;&gt;"XXX",WEEKDAY(DATE($B$1,E$1,$A24),2)&gt;5),"",SUMIFS(matsui[受渡金額],matsui[約定日],DATE(デイトレ集計!$B$1,デイトレ集計!E$1,デイトレ集計!$A24),matsui[商品区分],"株式"))</f>
        <v/>
      </c>
      <c r="F24" s="19"/>
      <c r="G24" s="27"/>
      <c r="H24" s="24">
        <f ca="1">IF(OR(MONTH(DATE($B$1,H$1,$A24))&lt;&gt;H$1,_xlfn.XLOOKUP(DATE($B$1,H$1,$A24),祝祭日,祝祭日,"XXX",0,1)&lt;&gt;"XXX",WEEKDAY(DATE($B$1,H$1,$A24),2)&gt;5),"",SUMIFS(matsui[受渡金額],matsui[約定日],DATE(デイトレ集計!$B$1,デイトレ集計!H$1,デイトレ集計!$A24),matsui[商品区分],"株式"))</f>
        <v>0</v>
      </c>
      <c r="I24" s="19"/>
      <c r="J24" s="27"/>
      <c r="K24" s="24">
        <f ca="1">IF(OR(MONTH(DATE($B$1,K$1,$A24))&lt;&gt;K$1,_xlfn.XLOOKUP(DATE($B$1,K$1,$A24),祝祭日,祝祭日,"XXX",0,1)&lt;&gt;"XXX",WEEKDAY(DATE($B$1,K$1,$A24),2)&gt;5),"",SUMIFS(matsui[受渡金額],matsui[約定日],DATE(デイトレ集計!$B$1,デイトレ集計!K$1,デイトレ集計!$A24),matsui[商品区分],"株式"))</f>
        <v>0</v>
      </c>
      <c r="L24" s="19"/>
      <c r="M24" s="27"/>
      <c r="N24" s="24" t="str">
        <f ca="1">IF(OR(MONTH(DATE($B$1,N$1,$A24))&lt;&gt;N$1,_xlfn.XLOOKUP(DATE($B$1,N$1,$A24),祝祭日,祝祭日,"XXX",0,1)&lt;&gt;"XXX",WEEKDAY(DATE($B$1,N$1,$A24),2)&gt;5),"",SUMIFS(matsui[受渡金額],matsui[約定日],DATE(デイトレ集計!$B$1,デイトレ集計!N$1,デイトレ集計!$A24),matsui[商品区分],"株式"))</f>
        <v/>
      </c>
      <c r="O24" s="19"/>
      <c r="P24" s="27"/>
      <c r="Q24" s="24">
        <f ca="1">IF(OR(MONTH(DATE($B$1,Q$1,$A24))&lt;&gt;Q$1,_xlfn.XLOOKUP(DATE($B$1,Q$1,$A24),祝祭日,祝祭日,"XXX",0,1)&lt;&gt;"XXX",WEEKDAY(DATE($B$1,Q$1,$A24),2)&gt;5),"",SUMIFS(matsui[受渡金額],matsui[約定日],DATE(デイトレ集計!$B$1,デイトレ集計!Q$1,デイトレ集計!$A24),matsui[商品区分],"株式"))</f>
        <v>3100</v>
      </c>
      <c r="R24" s="19"/>
      <c r="S24" s="27"/>
      <c r="T24" s="24">
        <f ca="1">IF(OR(MONTH(DATE($B$1,T$1,$A24))&lt;&gt;T$1,_xlfn.XLOOKUP(DATE($B$1,T$1,$A24),祝祭日,祝祭日,"XXX",0,1)&lt;&gt;"XXX",WEEKDAY(DATE($B$1,T$1,$A24),2)&gt;5),"",SUMIFS(matsui[受渡金額],matsui[約定日],DATE(デイトレ集計!$B$1,デイトレ集計!T$1,デイトレ集計!$A24),matsui[商品区分],"株式"))</f>
        <v>0</v>
      </c>
      <c r="U24" s="19"/>
      <c r="V24" s="27"/>
      <c r="W24" s="24" t="str">
        <f ca="1">IF(OR(MONTH(DATE($B$1,W$1,$A24))&lt;&gt;W$1,_xlfn.XLOOKUP(DATE($B$1,W$1,$A24),祝祭日,祝祭日,"XXX",0,1)&lt;&gt;"XXX",WEEKDAY(DATE($B$1,W$1,$A24),2)&gt;5),"",SUMIFS(matsui[受渡金額],matsui[約定日],DATE(デイトレ集計!$B$1,デイトレ集計!W$1,デイトレ集計!$A24),matsui[商品区分],"株式"))</f>
        <v/>
      </c>
      <c r="X24" s="19"/>
      <c r="Y24" s="27"/>
      <c r="Z24" s="24">
        <f ca="1">IF(OR(MONTH(DATE($B$1,Z$1,$A24))&lt;&gt;Z$1,_xlfn.XLOOKUP(DATE($B$1,Z$1,$A24),祝祭日,祝祭日,"XXX",0,1)&lt;&gt;"XXX",WEEKDAY(DATE($B$1,Z$1,$A24),2)&gt;5),"",SUMIFS(matsui[受渡金額],matsui[約定日],DATE(デイトレ集計!$B$1,デイトレ集計!Z$1,デイトレ集計!$A24),matsui[商品区分],"株式"))</f>
        <v>100</v>
      </c>
      <c r="AA24" s="19"/>
      <c r="AB24" s="27"/>
      <c r="AC24" s="24" t="str">
        <f ca="1">IF(OR(MONTH(DATE($B$1,AC$1,$A24))&lt;&gt;AC$1,_xlfn.XLOOKUP(DATE($B$1,AC$1,$A24),祝祭日,祝祭日,"XXX",0,1)&lt;&gt;"XXX",WEEKDAY(DATE($B$1,AC$1,$A24),2)&gt;5),"",SUMIFS(matsui[受渡金額],matsui[約定日],DATE(デイトレ集計!$B$1,デイトレ集計!AC$1,デイトレ集計!$A24),matsui[商品区分],"株式"))</f>
        <v/>
      </c>
      <c r="AD24" s="19"/>
      <c r="AE24" s="27"/>
      <c r="AF24" s="24" t="str">
        <f ca="1">IF(OR(MONTH(DATE($B$1,AF$1,$A24))&lt;&gt;AF$1,_xlfn.XLOOKUP(DATE($B$1,AF$1,$A24),祝祭日,祝祭日,"XXX",0,1)&lt;&gt;"XXX",WEEKDAY(DATE($B$1,AF$1,$A24),2)&gt;5),"",SUMIFS(matsui[受渡金額],matsui[約定日],DATE(デイトレ集計!$B$1,デイトレ集計!AF$1,デイトレ集計!$A24),matsui[商品区分],"株式"))</f>
        <v/>
      </c>
      <c r="AG24" s="19"/>
      <c r="AH24" s="27"/>
      <c r="AI24" s="24">
        <f ca="1">IF(OR(MONTH(DATE($B$1,AI$1,$A24))&lt;&gt;AI$1,_xlfn.XLOOKUP(DATE($B$1,AI$1,$A24),祝祭日,祝祭日,"XXX",0,1)&lt;&gt;"XXX",WEEKDAY(DATE($B$1,AI$1,$A24),2)&gt;5),"",SUMIFS(matsui[受渡金額],matsui[約定日],DATE(デイトレ集計!$B$1,デイトレ集計!AI$1,デイトレ集計!$A24),matsui[商品区分],"株式"))</f>
        <v>1200</v>
      </c>
      <c r="AJ24" s="19"/>
      <c r="AK24" s="27"/>
      <c r="AL24" s="27" t="str">
        <f ca="1">IF(OR(MONTH(DATE($B$1,AL$1,$A24))&lt;&gt;AL$1,_xlfn.XLOOKUP(DATE($B$1,AL$1,$A24),祝祭日,祝祭日,"XXX",0,1)&lt;&gt;"XXX",WEEKDAY(DATE($B$1,AL$1,$A24),2)&gt;5),"",SUMIFS(matsui[受渡金額],matsui[約定日],DATE(デイトレ集計!$B$1,デイトレ集計!AL$1,デイトレ集計!$A24),matsui[商品区分],"株式"))</f>
        <v/>
      </c>
      <c r="AN24" s="23">
        <f t="shared" ca="1" si="20"/>
        <v>0</v>
      </c>
      <c r="AO24" s="23">
        <f t="shared" ca="1" si="21"/>
        <v>0</v>
      </c>
      <c r="AP24" s="23">
        <f t="shared" ca="1" si="22"/>
        <v>0</v>
      </c>
      <c r="AQ24" s="23">
        <f t="shared" ca="1" si="23"/>
        <v>0</v>
      </c>
      <c r="AR24" s="23">
        <f t="shared" ca="1" si="24"/>
        <v>-58100</v>
      </c>
      <c r="AS24" s="23">
        <f t="shared" ca="1" si="25"/>
        <v>-338490</v>
      </c>
      <c r="AT24" s="23">
        <f t="shared" ca="1" si="26"/>
        <v>-584130</v>
      </c>
      <c r="AU24" s="23">
        <f t="shared" ca="1" si="32"/>
        <v>-525088</v>
      </c>
      <c r="AV24" s="23">
        <f t="shared" ca="1" si="27"/>
        <v>-356478</v>
      </c>
      <c r="AW24" s="23">
        <f t="shared" ca="1" si="28"/>
        <v>-488278</v>
      </c>
      <c r="AX24" s="23">
        <f t="shared" ca="1" si="29"/>
        <v>-392478</v>
      </c>
      <c r="AY24" s="23">
        <f t="shared" ca="1" si="30"/>
        <v>-349178</v>
      </c>
      <c r="BA24" s="23">
        <f t="shared" ca="1" si="44"/>
        <v>0</v>
      </c>
      <c r="BB24" s="23">
        <f t="shared" ca="1" si="33"/>
        <v>0</v>
      </c>
      <c r="BC24" s="23">
        <f t="shared" ca="1" si="34"/>
        <v>0</v>
      </c>
      <c r="BD24" s="23">
        <f t="shared" ca="1" si="35"/>
        <v>0</v>
      </c>
      <c r="BE24" s="23">
        <f t="shared" ca="1" si="36"/>
        <v>-4350</v>
      </c>
      <c r="BF24" s="23">
        <f t="shared" ca="1" si="37"/>
        <v>-13000</v>
      </c>
      <c r="BG24" s="23">
        <f t="shared" ca="1" si="38"/>
        <v>-292800</v>
      </c>
      <c r="BH24" s="23">
        <f t="shared" ca="1" si="39"/>
        <v>-182300</v>
      </c>
      <c r="BI24" s="23">
        <f t="shared" ca="1" si="40"/>
        <v>-30600</v>
      </c>
      <c r="BJ24" s="23">
        <f t="shared" ca="1" si="41"/>
        <v>-183100</v>
      </c>
      <c r="BK24" s="23">
        <f t="shared" ca="1" si="42"/>
        <v>5400</v>
      </c>
      <c r="BL24" s="23">
        <f t="shared" ca="1" si="43"/>
        <v>1800</v>
      </c>
      <c r="BN24" s="23" t="str" cm="1">
        <f t="array" aca="1" ref="BN24" ca="1">IF(INDEX($A$1:$AL$46,ROW(),BN$14)&gt;0,INDEX($A$1:$AL$46,ROW(),BN$14),"")</f>
        <v/>
      </c>
      <c r="BO24" s="23" t="str" cm="1">
        <f t="array" aca="1" ref="BO24" ca="1">IF(INDEX($A$1:$AL$46,ROW(),BO$14)&gt;0,INDEX($A$1:$AL$46,ROW(),BO$14),"")</f>
        <v/>
      </c>
      <c r="BP24" s="23" t="str" cm="1">
        <f t="array" aca="1" ref="BP24" ca="1">IF(INDEX($A$1:$AL$46,ROW(),BP$14)&gt;0,INDEX($A$1:$AL$46,ROW(),BP$14),"")</f>
        <v/>
      </c>
      <c r="BQ24" s="23" t="str" cm="1">
        <f t="array" aca="1" ref="BQ24" ca="1">IF(INDEX($A$1:$AL$46,ROW(),BQ$14)&gt;0,INDEX($A$1:$AL$46,ROW(),BQ$14),"")</f>
        <v/>
      </c>
      <c r="BR24" s="23" cm="1">
        <f t="array" aca="1" ref="BR24" ca="1">IF(INDEX($A$1:$AL$46,ROW(),BR$14)&gt;0,INDEX($A$1:$AL$46,ROW(),BR$14),"")</f>
        <v>3100</v>
      </c>
      <c r="BS24" s="23" t="str" cm="1">
        <f t="array" aca="1" ref="BS24" ca="1">IF(INDEX($A$1:$AL$46,ROW(),BS$14)&gt;0,INDEX($A$1:$AL$46,ROW(),BS$14),"")</f>
        <v/>
      </c>
      <c r="BT24" s="23" t="str" cm="1">
        <f t="array" aca="1" ref="BT24" ca="1">IF(INDEX($A$1:$AL$46,ROW(),BT$14)&gt;0,INDEX($A$1:$AL$46,ROW(),BT$14),"")</f>
        <v/>
      </c>
      <c r="BU24" s="23" cm="1">
        <f t="array" aca="1" ref="BU24" ca="1">IF(INDEX($A$1:$AL$46,ROW(),BU$14)&gt;0,INDEX($A$1:$AL$46,ROW(),BU$14),"")</f>
        <v>100</v>
      </c>
      <c r="BV24" s="23" t="str" cm="1">
        <f t="array" aca="1" ref="BV24" ca="1">IF(INDEX($A$1:$AL$46,ROW(),BV$14)&gt;0,INDEX($A$1:$AL$46,ROW(),BV$14),"")</f>
        <v/>
      </c>
      <c r="BW24" s="23" t="str" cm="1">
        <f t="array" aca="1" ref="BW24" ca="1">IF(INDEX($A$1:$AL$46,ROW(),BW$14)&gt;0,INDEX($A$1:$AL$46,ROW(),BW$14),"")</f>
        <v/>
      </c>
      <c r="BX24" s="23" cm="1">
        <f t="array" aca="1" ref="BX24" ca="1">IF(INDEX($A$1:$AL$46,ROW(),BX$14)&gt;0,INDEX($A$1:$AL$46,ROW(),BX$14),"")</f>
        <v>1200</v>
      </c>
      <c r="BY24" s="23" t="str" cm="1">
        <f t="array" aca="1" ref="BY24" ca="1">IF(INDEX($A$1:$AL$46,ROW(),BY$14)&gt;0,INDEX($A$1:$AL$46,ROW(),BY$14),"")</f>
        <v/>
      </c>
      <c r="CA24" s="23" t="str" cm="1">
        <f t="array" aca="1" ref="CA24" ca="1">IF(INDEX($A$1:$AL$46,ROW(),CA$14)&lt;0,INDEX($A$1:$AL$46,ROW(),CA$14),"")</f>
        <v/>
      </c>
      <c r="CB24" s="23" t="str" cm="1">
        <f t="array" aca="1" ref="CB24" ca="1">IF(INDEX($A$1:$AL$46,ROW(),CB$14)&lt;0,INDEX($A$1:$AL$46,ROW(),CB$14),"")</f>
        <v/>
      </c>
      <c r="CC24" s="23" t="str" cm="1">
        <f t="array" aca="1" ref="CC24" ca="1">IF(INDEX($A$1:$AL$46,ROW(),CC$14)&lt;0,INDEX($A$1:$AL$46,ROW(),CC$14),"")</f>
        <v/>
      </c>
      <c r="CD24" s="23" t="str" cm="1">
        <f t="array" aca="1" ref="CD24" ca="1">IF(INDEX($A$1:$AL$46,ROW(),CD$14)&lt;0,INDEX($A$1:$AL$46,ROW(),CD$14),"")</f>
        <v/>
      </c>
      <c r="CE24" s="23" t="str" cm="1">
        <f t="array" aca="1" ref="CE24" ca="1">IF(INDEX($A$1:$AL$46,ROW(),CE$14)&lt;0,INDEX($A$1:$AL$46,ROW(),CE$14),"")</f>
        <v/>
      </c>
      <c r="CF24" s="23" t="str" cm="1">
        <f t="array" aca="1" ref="CF24" ca="1">IF(INDEX($A$1:$AL$46,ROW(),CF$14)&lt;0,INDEX($A$1:$AL$46,ROW(),CF$14),"")</f>
        <v/>
      </c>
      <c r="CG24" s="23" t="str" cm="1">
        <f t="array" aca="1" ref="CG24" ca="1">IF(INDEX($A$1:$AL$46,ROW(),CG$14)&lt;0,INDEX($A$1:$AL$46,ROW(),CG$14),"")</f>
        <v/>
      </c>
      <c r="CH24" s="23" t="str" cm="1">
        <f t="array" aca="1" ref="CH24" ca="1">IF(INDEX($A$1:$AL$46,ROW(),CH$14)&lt;0,INDEX($A$1:$AL$46,ROW(),CH$14),"")</f>
        <v/>
      </c>
      <c r="CI24" s="23" t="str" cm="1">
        <f t="array" aca="1" ref="CI24" ca="1">IF(INDEX($A$1:$AL$46,ROW(),CI$14)&lt;0,INDEX($A$1:$AL$46,ROW(),CI$14),"")</f>
        <v/>
      </c>
      <c r="CJ24" s="23" t="str" cm="1">
        <f t="array" aca="1" ref="CJ24" ca="1">IF(INDEX($A$1:$AL$46,ROW(),CJ$14)&lt;0,INDEX($A$1:$AL$46,ROW(),CJ$14),"")</f>
        <v/>
      </c>
      <c r="CK24" s="23" t="str" cm="1">
        <f t="array" aca="1" ref="CK24" ca="1">IF(INDEX($A$1:$AL$46,ROW(),CK$14)&lt;0,INDEX($A$1:$AL$46,ROW(),CK$14),"")</f>
        <v/>
      </c>
      <c r="CL24" s="23" t="str" cm="1">
        <f t="array" aca="1" ref="CL24" ca="1">IF(INDEX($A$1:$AL$46,ROW(),CL$14)&lt;0,INDEX($A$1:$AL$46,ROW(),CL$14),"")</f>
        <v/>
      </c>
    </row>
    <row r="25" spans="1:90" s="2" customFormat="1" ht="15.75" x14ac:dyDescent="0.4">
      <c r="A25" s="6">
        <v>10</v>
      </c>
      <c r="B25" s="18">
        <f t="shared" ca="1" si="17"/>
        <v>130220</v>
      </c>
      <c r="C25" s="19"/>
      <c r="D25" s="27"/>
      <c r="E25" s="24">
        <f ca="1">IF(OR(MONTH(DATE($B$1,E$1,$A25))&lt;&gt;E$1,_xlfn.XLOOKUP(DATE($B$1,E$1,$A25),祝祭日,祝祭日,"XXX",0,1)&lt;&gt;"XXX",WEEKDAY(DATE($B$1,E$1,$A25),2)&gt;5),"",SUMIFS(matsui[受渡金額],matsui[約定日],DATE(デイトレ集計!$B$1,デイトレ集計!E$1,デイトレ集計!$A25),matsui[商品区分],"株式"))</f>
        <v>0</v>
      </c>
      <c r="F25" s="19"/>
      <c r="G25" s="27"/>
      <c r="H25" s="24">
        <f ca="1">IF(OR(MONTH(DATE($B$1,H$1,$A25))&lt;&gt;H$1,_xlfn.XLOOKUP(DATE($B$1,H$1,$A25),祝祭日,祝祭日,"XXX",0,1)&lt;&gt;"XXX",WEEKDAY(DATE($B$1,H$1,$A25),2)&gt;5),"",SUMIFS(matsui[受渡金額],matsui[約定日],DATE(デイトレ集計!$B$1,デイトレ集計!H$1,デイトレ集計!$A25),matsui[商品区分],"株式"))</f>
        <v>0</v>
      </c>
      <c r="I25" s="19"/>
      <c r="J25" s="27"/>
      <c r="K25" s="24">
        <f ca="1">IF(OR(MONTH(DATE($B$1,K$1,$A25))&lt;&gt;K$1,_xlfn.XLOOKUP(DATE($B$1,K$1,$A25),祝祭日,祝祭日,"XXX",0,1)&lt;&gt;"XXX",WEEKDAY(DATE($B$1,K$1,$A25),2)&gt;5),"",SUMIFS(matsui[受渡金額],matsui[約定日],DATE(デイトレ集計!$B$1,デイトレ集計!K$1,デイトレ集計!$A25),matsui[商品区分],"株式"))</f>
        <v>0</v>
      </c>
      <c r="L25" s="19"/>
      <c r="M25" s="27"/>
      <c r="N25" s="24">
        <f ca="1">IF(OR(MONTH(DATE($B$1,N$1,$A25))&lt;&gt;N$1,_xlfn.XLOOKUP(DATE($B$1,N$1,$A25),祝祭日,祝祭日,"XXX",0,1)&lt;&gt;"XXX",WEEKDAY(DATE($B$1,N$1,$A25),2)&gt;5),"",SUMIFS(matsui[受渡金額],matsui[約定日],DATE(デイトレ集計!$B$1,デイトレ集計!N$1,デイトレ集計!$A25),matsui[商品区分],"株式"))</f>
        <v>-8000</v>
      </c>
      <c r="O25" s="19"/>
      <c r="P25" s="27"/>
      <c r="Q25" s="24">
        <f ca="1">IF(OR(MONTH(DATE($B$1,Q$1,$A25))&lt;&gt;Q$1,_xlfn.XLOOKUP(DATE($B$1,Q$1,$A25),祝祭日,祝祭日,"XXX",0,1)&lt;&gt;"XXX",WEEKDAY(DATE($B$1,Q$1,$A25),2)&gt;5),"",SUMIFS(matsui[受渡金額],matsui[約定日],DATE(デイトレ集計!$B$1,デイトレ集計!Q$1,デイトレ集計!$A25),matsui[商品区分],"株式"))</f>
        <v>-19000</v>
      </c>
      <c r="R25" s="19"/>
      <c r="S25" s="27"/>
      <c r="T25" s="24" t="str">
        <f ca="1">IF(OR(MONTH(DATE($B$1,T$1,$A25))&lt;&gt;T$1,_xlfn.XLOOKUP(DATE($B$1,T$1,$A25),祝祭日,祝祭日,"XXX",0,1)&lt;&gt;"XXX",WEEKDAY(DATE($B$1,T$1,$A25),2)&gt;5),"",SUMIFS(matsui[受渡金額],matsui[約定日],DATE(デイトレ集計!$B$1,デイトレ集計!T$1,デイトレ集計!$A25),matsui[商品区分],"株式"))</f>
        <v/>
      </c>
      <c r="U25" s="19"/>
      <c r="V25" s="27"/>
      <c r="W25" s="24">
        <f ca="1">IF(OR(MONTH(DATE($B$1,W$1,$A25))&lt;&gt;W$1,_xlfn.XLOOKUP(DATE($B$1,W$1,$A25),祝祭日,祝祭日,"XXX",0,1)&lt;&gt;"XXX",WEEKDAY(DATE($B$1,W$1,$A25),2)&gt;5),"",SUMIFS(matsui[受渡金額],matsui[約定日],DATE(デイトレ集計!$B$1,デイトレ集計!W$1,デイトレ集計!$A25),matsui[商品区分],"株式"))</f>
        <v>156020</v>
      </c>
      <c r="X25" s="19"/>
      <c r="Y25" s="27"/>
      <c r="Z25" s="24">
        <f ca="1">IF(OR(MONTH(DATE($B$1,Z$1,$A25))&lt;&gt;Z$1,_xlfn.XLOOKUP(DATE($B$1,Z$1,$A25),祝祭日,祝祭日,"XXX",0,1)&lt;&gt;"XXX",WEEKDAY(DATE($B$1,Z$1,$A25),2)&gt;5),"",SUMIFS(matsui[受渡金額],matsui[約定日],DATE(デイトレ集計!$B$1,デイトレ集計!Z$1,デイトレ集計!$A25),matsui[商品区分],"株式"))</f>
        <v>0</v>
      </c>
      <c r="AA25" s="19"/>
      <c r="AB25" s="27"/>
      <c r="AC25" s="24" t="str">
        <f ca="1">IF(OR(MONTH(DATE($B$1,AC$1,$A25))&lt;&gt;AC$1,_xlfn.XLOOKUP(DATE($B$1,AC$1,$A25),祝祭日,祝祭日,"XXX",0,1)&lt;&gt;"XXX",WEEKDAY(DATE($B$1,AC$1,$A25),2)&gt;5),"",SUMIFS(matsui[受渡金額],matsui[約定日],DATE(デイトレ集計!$B$1,デイトレ集計!AC$1,デイトレ集計!$A25),matsui[商品区分],"株式"))</f>
        <v/>
      </c>
      <c r="AD25" s="19"/>
      <c r="AE25" s="27"/>
      <c r="AF25" s="24">
        <f ca="1">IF(OR(MONTH(DATE($B$1,AF$1,$A25))&lt;&gt;AF$1,_xlfn.XLOOKUP(DATE($B$1,AF$1,$A25),祝祭日,祝祭日,"XXX",0,1)&lt;&gt;"XXX",WEEKDAY(DATE($B$1,AF$1,$A25),2)&gt;5),"",SUMIFS(matsui[受渡金額],matsui[約定日],DATE(デイトレ集計!$B$1,デイトレ集計!AF$1,デイトレ集計!$A25),matsui[商品区分],"株式"))</f>
        <v>0</v>
      </c>
      <c r="AG25" s="19"/>
      <c r="AH25" s="27"/>
      <c r="AI25" s="24">
        <f ca="1">IF(OR(MONTH(DATE($B$1,AI$1,$A25))&lt;&gt;AI$1,_xlfn.XLOOKUP(DATE($B$1,AI$1,$A25),祝祭日,祝祭日,"XXX",0,1)&lt;&gt;"XXX",WEEKDAY(DATE($B$1,AI$1,$A25),2)&gt;5),"",SUMIFS(matsui[受渡金額],matsui[約定日],DATE(デイトレ集計!$B$1,デイトレ集計!AI$1,デイトレ集計!$A25),matsui[商品区分],"株式"))</f>
        <v>1200</v>
      </c>
      <c r="AJ25" s="19"/>
      <c r="AK25" s="27"/>
      <c r="AL25" s="27" t="str">
        <f ca="1">IF(OR(MONTH(DATE($B$1,AL$1,$A25))&lt;&gt;AL$1,_xlfn.XLOOKUP(DATE($B$1,AL$1,$A25),祝祭日,祝祭日,"XXX",0,1)&lt;&gt;"XXX",WEEKDAY(DATE($B$1,AL$1,$A25),2)&gt;5),"",SUMIFS(matsui[受渡金額],matsui[約定日],DATE(デイトレ集計!$B$1,デイトレ集計!AL$1,デイトレ集計!$A25),matsui[商品区分],"株式"))</f>
        <v/>
      </c>
      <c r="AN25" s="23">
        <f t="shared" ca="1" si="20"/>
        <v>0</v>
      </c>
      <c r="AO25" s="23">
        <f t="shared" ca="1" si="21"/>
        <v>0</v>
      </c>
      <c r="AP25" s="23">
        <f t="shared" ca="1" si="22"/>
        <v>0</v>
      </c>
      <c r="AQ25" s="23">
        <f t="shared" ca="1" si="23"/>
        <v>-8000</v>
      </c>
      <c r="AR25" s="23">
        <f t="shared" ca="1" si="24"/>
        <v>-77100</v>
      </c>
      <c r="AS25" s="23">
        <f t="shared" ca="1" si="25"/>
        <v>-338490</v>
      </c>
      <c r="AT25" s="23">
        <f t="shared" ca="1" si="26"/>
        <v>-428110</v>
      </c>
      <c r="AU25" s="23">
        <f t="shared" ca="1" si="32"/>
        <v>-525088</v>
      </c>
      <c r="AV25" s="23">
        <f t="shared" ca="1" si="27"/>
        <v>-356478</v>
      </c>
      <c r="AW25" s="23">
        <f t="shared" ca="1" si="28"/>
        <v>-488278</v>
      </c>
      <c r="AX25" s="23">
        <f t="shared" ca="1" si="29"/>
        <v>-391278</v>
      </c>
      <c r="AY25" s="23">
        <f t="shared" ca="1" si="30"/>
        <v>-349178</v>
      </c>
      <c r="BA25" s="23">
        <f t="shared" ca="1" si="44"/>
        <v>0</v>
      </c>
      <c r="BB25" s="23">
        <f t="shared" ca="1" si="33"/>
        <v>0</v>
      </c>
      <c r="BC25" s="23">
        <f t="shared" ca="1" si="34"/>
        <v>0</v>
      </c>
      <c r="BD25" s="23">
        <f t="shared" ca="1" si="35"/>
        <v>-8000</v>
      </c>
      <c r="BE25" s="23">
        <f t="shared" ca="1" si="36"/>
        <v>-23350</v>
      </c>
      <c r="BF25" s="23">
        <f t="shared" ca="1" si="37"/>
        <v>-13000</v>
      </c>
      <c r="BG25" s="23">
        <f t="shared" ca="1" si="38"/>
        <v>-136780</v>
      </c>
      <c r="BH25" s="23">
        <f t="shared" ca="1" si="39"/>
        <v>-182300</v>
      </c>
      <c r="BI25" s="23">
        <f t="shared" ca="1" si="40"/>
        <v>-30600</v>
      </c>
      <c r="BJ25" s="23">
        <f t="shared" ca="1" si="41"/>
        <v>-183100</v>
      </c>
      <c r="BK25" s="23">
        <f t="shared" ca="1" si="42"/>
        <v>6600</v>
      </c>
      <c r="BL25" s="23">
        <f t="shared" ca="1" si="43"/>
        <v>1800</v>
      </c>
      <c r="BN25" s="23" t="str" cm="1">
        <f t="array" aca="1" ref="BN25" ca="1">IF(INDEX($A$1:$AL$46,ROW(),BN$14)&gt;0,INDEX($A$1:$AL$46,ROW(),BN$14),"")</f>
        <v/>
      </c>
      <c r="BO25" s="23" t="str" cm="1">
        <f t="array" aca="1" ref="BO25" ca="1">IF(INDEX($A$1:$AL$46,ROW(),BO$14)&gt;0,INDEX($A$1:$AL$46,ROW(),BO$14),"")</f>
        <v/>
      </c>
      <c r="BP25" s="23" t="str" cm="1">
        <f t="array" aca="1" ref="BP25" ca="1">IF(INDEX($A$1:$AL$46,ROW(),BP$14)&gt;0,INDEX($A$1:$AL$46,ROW(),BP$14),"")</f>
        <v/>
      </c>
      <c r="BQ25" s="23" t="str" cm="1">
        <f t="array" aca="1" ref="BQ25" ca="1">IF(INDEX($A$1:$AL$46,ROW(),BQ$14)&gt;0,INDEX($A$1:$AL$46,ROW(),BQ$14),"")</f>
        <v/>
      </c>
      <c r="BR25" s="23" t="str" cm="1">
        <f t="array" aca="1" ref="BR25" ca="1">IF(INDEX($A$1:$AL$46,ROW(),BR$14)&gt;0,INDEX($A$1:$AL$46,ROW(),BR$14),"")</f>
        <v/>
      </c>
      <c r="BS25" s="23" t="str" cm="1">
        <f t="array" aca="1" ref="BS25" ca="1">IF(INDEX($A$1:$AL$46,ROW(),BS$14)&gt;0,INDEX($A$1:$AL$46,ROW(),BS$14),"")</f>
        <v/>
      </c>
      <c r="BT25" s="23" cm="1">
        <f t="array" aca="1" ref="BT25" ca="1">IF(INDEX($A$1:$AL$46,ROW(),BT$14)&gt;0,INDEX($A$1:$AL$46,ROW(),BT$14),"")</f>
        <v>156020</v>
      </c>
      <c r="BU25" s="23" t="str" cm="1">
        <f t="array" aca="1" ref="BU25" ca="1">IF(INDEX($A$1:$AL$46,ROW(),BU$14)&gt;0,INDEX($A$1:$AL$46,ROW(),BU$14),"")</f>
        <v/>
      </c>
      <c r="BV25" s="23" t="str" cm="1">
        <f t="array" aca="1" ref="BV25" ca="1">IF(INDEX($A$1:$AL$46,ROW(),BV$14)&gt;0,INDEX($A$1:$AL$46,ROW(),BV$14),"")</f>
        <v/>
      </c>
      <c r="BW25" s="23" t="str" cm="1">
        <f t="array" aca="1" ref="BW25" ca="1">IF(INDEX($A$1:$AL$46,ROW(),BW$14)&gt;0,INDEX($A$1:$AL$46,ROW(),BW$14),"")</f>
        <v/>
      </c>
      <c r="BX25" s="23" cm="1">
        <f t="array" aca="1" ref="BX25" ca="1">IF(INDEX($A$1:$AL$46,ROW(),BX$14)&gt;0,INDEX($A$1:$AL$46,ROW(),BX$14),"")</f>
        <v>1200</v>
      </c>
      <c r="BY25" s="23" t="str" cm="1">
        <f t="array" aca="1" ref="BY25" ca="1">IF(INDEX($A$1:$AL$46,ROW(),BY$14)&gt;0,INDEX($A$1:$AL$46,ROW(),BY$14),"")</f>
        <v/>
      </c>
      <c r="CA25" s="23" t="str" cm="1">
        <f t="array" aca="1" ref="CA25" ca="1">IF(INDEX($A$1:$AL$46,ROW(),CA$14)&lt;0,INDEX($A$1:$AL$46,ROW(),CA$14),"")</f>
        <v/>
      </c>
      <c r="CB25" s="23" t="str" cm="1">
        <f t="array" aca="1" ref="CB25" ca="1">IF(INDEX($A$1:$AL$46,ROW(),CB$14)&lt;0,INDEX($A$1:$AL$46,ROW(),CB$14),"")</f>
        <v/>
      </c>
      <c r="CC25" s="23" t="str" cm="1">
        <f t="array" aca="1" ref="CC25" ca="1">IF(INDEX($A$1:$AL$46,ROW(),CC$14)&lt;0,INDEX($A$1:$AL$46,ROW(),CC$14),"")</f>
        <v/>
      </c>
      <c r="CD25" s="23" cm="1">
        <f t="array" aca="1" ref="CD25" ca="1">IF(INDEX($A$1:$AL$46,ROW(),CD$14)&lt;0,INDEX($A$1:$AL$46,ROW(),CD$14),"")</f>
        <v>-8000</v>
      </c>
      <c r="CE25" s="23" cm="1">
        <f t="array" aca="1" ref="CE25" ca="1">IF(INDEX($A$1:$AL$46,ROW(),CE$14)&lt;0,INDEX($A$1:$AL$46,ROW(),CE$14),"")</f>
        <v>-19000</v>
      </c>
      <c r="CF25" s="23" t="str" cm="1">
        <f t="array" aca="1" ref="CF25" ca="1">IF(INDEX($A$1:$AL$46,ROW(),CF$14)&lt;0,INDEX($A$1:$AL$46,ROW(),CF$14),"")</f>
        <v/>
      </c>
      <c r="CG25" s="23" t="str" cm="1">
        <f t="array" aca="1" ref="CG25" ca="1">IF(INDEX($A$1:$AL$46,ROW(),CG$14)&lt;0,INDEX($A$1:$AL$46,ROW(),CG$14),"")</f>
        <v/>
      </c>
      <c r="CH25" s="23" t="str" cm="1">
        <f t="array" aca="1" ref="CH25" ca="1">IF(INDEX($A$1:$AL$46,ROW(),CH$14)&lt;0,INDEX($A$1:$AL$46,ROW(),CH$14),"")</f>
        <v/>
      </c>
      <c r="CI25" s="23" t="str" cm="1">
        <f t="array" aca="1" ref="CI25" ca="1">IF(INDEX($A$1:$AL$46,ROW(),CI$14)&lt;0,INDEX($A$1:$AL$46,ROW(),CI$14),"")</f>
        <v/>
      </c>
      <c r="CJ25" s="23" t="str" cm="1">
        <f t="array" aca="1" ref="CJ25" ca="1">IF(INDEX($A$1:$AL$46,ROW(),CJ$14)&lt;0,INDEX($A$1:$AL$46,ROW(),CJ$14),"")</f>
        <v/>
      </c>
      <c r="CK25" s="23" t="str" cm="1">
        <f t="array" aca="1" ref="CK25" ca="1">IF(INDEX($A$1:$AL$46,ROW(),CK$14)&lt;0,INDEX($A$1:$AL$46,ROW(),CK$14),"")</f>
        <v/>
      </c>
      <c r="CL25" s="23" t="str" cm="1">
        <f t="array" aca="1" ref="CL25" ca="1">IF(INDEX($A$1:$AL$46,ROW(),CL$14)&lt;0,INDEX($A$1:$AL$46,ROW(),CL$14),"")</f>
        <v/>
      </c>
    </row>
    <row r="26" spans="1:90" s="2" customFormat="1" ht="15.75" x14ac:dyDescent="0.4">
      <c r="A26" s="6">
        <v>11</v>
      </c>
      <c r="B26" s="18">
        <f t="shared" ca="1" si="17"/>
        <v>138600</v>
      </c>
      <c r="C26" s="19"/>
      <c r="D26" s="27"/>
      <c r="E26" s="24">
        <f ca="1">IF(OR(MONTH(DATE($B$1,E$1,$A26))&lt;&gt;E$1,_xlfn.XLOOKUP(DATE($B$1,E$1,$A26),祝祭日,祝祭日,"XXX",0,1)&lt;&gt;"XXX",WEEKDAY(DATE($B$1,E$1,$A26),2)&gt;5),"",SUMIFS(matsui[受渡金額],matsui[約定日],DATE(デイトレ集計!$B$1,デイトレ集計!E$1,デイトレ集計!$A26),matsui[商品区分],"株式"))</f>
        <v>0</v>
      </c>
      <c r="F26" s="19"/>
      <c r="G26" s="27"/>
      <c r="H26" s="24" t="str">
        <f ca="1">IF(OR(MONTH(DATE($B$1,H$1,$A26))&lt;&gt;H$1,_xlfn.XLOOKUP(DATE($B$1,H$1,$A26),祝祭日,祝祭日,"XXX",0,1)&lt;&gt;"XXX",WEEKDAY(DATE($B$1,H$1,$A26),2)&gt;5),"",SUMIFS(matsui[受渡金額],matsui[約定日],DATE(デイトレ集計!$B$1,デイトレ集計!H$1,デイトレ集計!$A26),matsui[商品区分],"株式"))</f>
        <v/>
      </c>
      <c r="I26" s="19"/>
      <c r="J26" s="27"/>
      <c r="K26" s="24" t="str">
        <f ca="1">IF(OR(MONTH(DATE($B$1,K$1,$A26))&lt;&gt;K$1,_xlfn.XLOOKUP(DATE($B$1,K$1,$A26),祝祭日,祝祭日,"XXX",0,1)&lt;&gt;"XXX",WEEKDAY(DATE($B$1,K$1,$A26),2)&gt;5),"",SUMIFS(matsui[受渡金額],matsui[約定日],DATE(デイトレ集計!$B$1,デイトレ集計!K$1,デイトレ集計!$A26),matsui[商品区分],"株式"))</f>
        <v/>
      </c>
      <c r="L26" s="19"/>
      <c r="M26" s="27"/>
      <c r="N26" s="24">
        <f ca="1">IF(OR(MONTH(DATE($B$1,N$1,$A26))&lt;&gt;N$1,_xlfn.XLOOKUP(DATE($B$1,N$1,$A26),祝祭日,祝祭日,"XXX",0,1)&lt;&gt;"XXX",WEEKDAY(DATE($B$1,N$1,$A26),2)&gt;5),"",SUMIFS(matsui[受渡金額],matsui[約定日],DATE(デイトレ集計!$B$1,デイトレ集計!N$1,デイトレ集計!$A26),matsui[商品区分],"株式"))</f>
        <v>-11500</v>
      </c>
      <c r="O26" s="19"/>
      <c r="P26" s="27"/>
      <c r="Q26" s="24">
        <f ca="1">IF(OR(MONTH(DATE($B$1,Q$1,$A26))&lt;&gt;Q$1,_xlfn.XLOOKUP(DATE($B$1,Q$1,$A26),祝祭日,祝祭日,"XXX",0,1)&lt;&gt;"XXX",WEEKDAY(DATE($B$1,Q$1,$A26),2)&gt;5),"",SUMIFS(matsui[受渡金額],matsui[約定日],DATE(デイトレ集計!$B$1,デイトレ集計!Q$1,デイトレ集計!$A26),matsui[商品区分],"株式"))</f>
        <v>6000</v>
      </c>
      <c r="R26" s="19"/>
      <c r="S26" s="27"/>
      <c r="T26" s="24" t="str">
        <f ca="1">IF(OR(MONTH(DATE($B$1,T$1,$A26))&lt;&gt;T$1,_xlfn.XLOOKUP(DATE($B$1,T$1,$A26),祝祭日,祝祭日,"XXX",0,1)&lt;&gt;"XXX",WEEKDAY(DATE($B$1,T$1,$A26),2)&gt;5),"",SUMIFS(matsui[受渡金額],matsui[約定日],DATE(デイトレ集計!$B$1,デイトレ集計!T$1,デイトレ集計!$A26),matsui[商品区分],"株式"))</f>
        <v/>
      </c>
      <c r="U26" s="19"/>
      <c r="V26" s="27"/>
      <c r="W26" s="24">
        <f ca="1">IF(OR(MONTH(DATE($B$1,W$1,$A26))&lt;&gt;W$1,_xlfn.XLOOKUP(DATE($B$1,W$1,$A26),祝祭日,祝祭日,"XXX",0,1)&lt;&gt;"XXX",WEEKDAY(DATE($B$1,W$1,$A26),2)&gt;5),"",SUMIFS(matsui[受渡金額],matsui[約定日],DATE(デイトレ集計!$B$1,デイトレ集計!W$1,デイトレ集計!$A26),matsui[商品区分],"株式"))</f>
        <v>-2800</v>
      </c>
      <c r="X26" s="19"/>
      <c r="Y26" s="27"/>
      <c r="Z26" s="24" t="str">
        <f ca="1">IF(OR(MONTH(DATE($B$1,Z$1,$A26))&lt;&gt;Z$1,_xlfn.XLOOKUP(DATE($B$1,Z$1,$A26),祝祭日,祝祭日,"XXX",0,1)&lt;&gt;"XXX",WEEKDAY(DATE($B$1,Z$1,$A26),2)&gt;5),"",SUMIFS(matsui[受渡金額],matsui[約定日],DATE(デイトレ集計!$B$1,デイトレ集計!Z$1,デイトレ集計!$A26),matsui[商品区分],"株式"))</f>
        <v/>
      </c>
      <c r="AA26" s="19"/>
      <c r="AB26" s="27"/>
      <c r="AC26" s="24">
        <f ca="1">IF(OR(MONTH(DATE($B$1,AC$1,$A26))&lt;&gt;AC$1,_xlfn.XLOOKUP(DATE($B$1,AC$1,$A26),祝祭日,祝祭日,"XXX",0,1)&lt;&gt;"XXX",WEEKDAY(DATE($B$1,AC$1,$A26),2)&gt;5),"",SUMIFS(matsui[受渡金額],matsui[約定日],DATE(デイトレ集計!$B$1,デイトレ集計!AC$1,デイトレ集計!$A26),matsui[商品区分],"株式"))</f>
        <v>2400</v>
      </c>
      <c r="AD26" s="19"/>
      <c r="AE26" s="27"/>
      <c r="AF26" s="24">
        <f ca="1">IF(OR(MONTH(DATE($B$1,AF$1,$A26))&lt;&gt;AF$1,_xlfn.XLOOKUP(DATE($B$1,AF$1,$A26),祝祭日,祝祭日,"XXX",0,1)&lt;&gt;"XXX",WEEKDAY(DATE($B$1,AF$1,$A26),2)&gt;5),"",SUMIFS(matsui[受渡金額],matsui[約定日],DATE(デイトレ集計!$B$1,デイトレ集計!AF$1,デイトレ集計!$A26),matsui[商品区分],"株式"))</f>
        <v>144500</v>
      </c>
      <c r="AG26" s="19"/>
      <c r="AH26" s="27"/>
      <c r="AI26" s="24" t="str">
        <f ca="1">IF(OR(MONTH(DATE($B$1,AI$1,$A26))&lt;&gt;AI$1,_xlfn.XLOOKUP(DATE($B$1,AI$1,$A26),祝祭日,祝祭日,"XXX",0,1)&lt;&gt;"XXX",WEEKDAY(DATE($B$1,AI$1,$A26),2)&gt;5),"",SUMIFS(matsui[受渡金額],matsui[約定日],DATE(デイトレ集計!$B$1,デイトレ集計!AI$1,デイトレ集計!$A26),matsui[商品区分],"株式"))</f>
        <v/>
      </c>
      <c r="AJ26" s="19"/>
      <c r="AK26" s="27"/>
      <c r="AL26" s="27">
        <f ca="1">IF(OR(MONTH(DATE($B$1,AL$1,$A26))&lt;&gt;AL$1,_xlfn.XLOOKUP(DATE($B$1,AL$1,$A26),祝祭日,祝祭日,"XXX",0,1)&lt;&gt;"XXX",WEEKDAY(DATE($B$1,AL$1,$A26),2)&gt;5),"",SUMIFS(matsui[受渡金額],matsui[約定日],DATE(デイトレ集計!$B$1,デイトレ集計!AL$1,デイトレ集計!$A26),matsui[商品区分],"株式"))</f>
        <v>0</v>
      </c>
      <c r="AN26" s="23">
        <f t="shared" ca="1" si="20"/>
        <v>0</v>
      </c>
      <c r="AO26" s="23">
        <f t="shared" ca="1" si="21"/>
        <v>0</v>
      </c>
      <c r="AP26" s="23">
        <f t="shared" ca="1" si="22"/>
        <v>0</v>
      </c>
      <c r="AQ26" s="23">
        <f t="shared" ca="1" si="23"/>
        <v>-19500</v>
      </c>
      <c r="AR26" s="23">
        <f t="shared" ca="1" si="24"/>
        <v>-71100</v>
      </c>
      <c r="AS26" s="23">
        <f t="shared" ca="1" si="25"/>
        <v>-338490</v>
      </c>
      <c r="AT26" s="23">
        <f t="shared" ca="1" si="26"/>
        <v>-430910</v>
      </c>
      <c r="AU26" s="23">
        <f t="shared" ca="1" si="32"/>
        <v>-525088</v>
      </c>
      <c r="AV26" s="23">
        <f t="shared" ca="1" si="27"/>
        <v>-354078</v>
      </c>
      <c r="AW26" s="23">
        <f t="shared" ca="1" si="28"/>
        <v>-343778</v>
      </c>
      <c r="AX26" s="23">
        <f t="shared" ca="1" si="29"/>
        <v>-391278</v>
      </c>
      <c r="AY26" s="23">
        <f t="shared" ca="1" si="30"/>
        <v>-349178</v>
      </c>
      <c r="BA26" s="23">
        <f t="shared" ca="1" si="44"/>
        <v>0</v>
      </c>
      <c r="BB26" s="23">
        <f t="shared" ca="1" si="33"/>
        <v>0</v>
      </c>
      <c r="BC26" s="23">
        <f t="shared" ca="1" si="34"/>
        <v>0</v>
      </c>
      <c r="BD26" s="23">
        <f t="shared" ca="1" si="35"/>
        <v>-19500</v>
      </c>
      <c r="BE26" s="23">
        <f t="shared" ca="1" si="36"/>
        <v>-17350</v>
      </c>
      <c r="BF26" s="23">
        <f t="shared" ca="1" si="37"/>
        <v>-13000</v>
      </c>
      <c r="BG26" s="23">
        <f t="shared" ca="1" si="38"/>
        <v>-139580</v>
      </c>
      <c r="BH26" s="23">
        <f t="shared" ca="1" si="39"/>
        <v>-182300</v>
      </c>
      <c r="BI26" s="23">
        <f t="shared" ca="1" si="40"/>
        <v>-28200</v>
      </c>
      <c r="BJ26" s="23">
        <f t="shared" ca="1" si="41"/>
        <v>-38600</v>
      </c>
      <c r="BK26" s="23">
        <f t="shared" ca="1" si="42"/>
        <v>6600</v>
      </c>
      <c r="BL26" s="23">
        <f t="shared" ca="1" si="43"/>
        <v>1800</v>
      </c>
      <c r="BN26" s="23" t="str" cm="1">
        <f t="array" aca="1" ref="BN26" ca="1">IF(INDEX($A$1:$AL$46,ROW(),BN$14)&gt;0,INDEX($A$1:$AL$46,ROW(),BN$14),"")</f>
        <v/>
      </c>
      <c r="BO26" s="23" t="str" cm="1">
        <f t="array" aca="1" ref="BO26" ca="1">IF(INDEX($A$1:$AL$46,ROW(),BO$14)&gt;0,INDEX($A$1:$AL$46,ROW(),BO$14),"")</f>
        <v/>
      </c>
      <c r="BP26" s="23" t="str" cm="1">
        <f t="array" aca="1" ref="BP26" ca="1">IF(INDEX($A$1:$AL$46,ROW(),BP$14)&gt;0,INDEX($A$1:$AL$46,ROW(),BP$14),"")</f>
        <v/>
      </c>
      <c r="BQ26" s="23" t="str" cm="1">
        <f t="array" aca="1" ref="BQ26" ca="1">IF(INDEX($A$1:$AL$46,ROW(),BQ$14)&gt;0,INDEX($A$1:$AL$46,ROW(),BQ$14),"")</f>
        <v/>
      </c>
      <c r="BR26" s="23" cm="1">
        <f t="array" aca="1" ref="BR26" ca="1">IF(INDEX($A$1:$AL$46,ROW(),BR$14)&gt;0,INDEX($A$1:$AL$46,ROW(),BR$14),"")</f>
        <v>6000</v>
      </c>
      <c r="BS26" s="23" t="str" cm="1">
        <f t="array" aca="1" ref="BS26" ca="1">IF(INDEX($A$1:$AL$46,ROW(),BS$14)&gt;0,INDEX($A$1:$AL$46,ROW(),BS$14),"")</f>
        <v/>
      </c>
      <c r="BT26" s="23" t="str" cm="1">
        <f t="array" aca="1" ref="BT26" ca="1">IF(INDEX($A$1:$AL$46,ROW(),BT$14)&gt;0,INDEX($A$1:$AL$46,ROW(),BT$14),"")</f>
        <v/>
      </c>
      <c r="BU26" s="23" t="str" cm="1">
        <f t="array" aca="1" ref="BU26" ca="1">IF(INDEX($A$1:$AL$46,ROW(),BU$14)&gt;0,INDEX($A$1:$AL$46,ROW(),BU$14),"")</f>
        <v/>
      </c>
      <c r="BV26" s="23" cm="1">
        <f t="array" aca="1" ref="BV26" ca="1">IF(INDEX($A$1:$AL$46,ROW(),BV$14)&gt;0,INDEX($A$1:$AL$46,ROW(),BV$14),"")</f>
        <v>2400</v>
      </c>
      <c r="BW26" s="23" cm="1">
        <f t="array" aca="1" ref="BW26" ca="1">IF(INDEX($A$1:$AL$46,ROW(),BW$14)&gt;0,INDEX($A$1:$AL$46,ROW(),BW$14),"")</f>
        <v>144500</v>
      </c>
      <c r="BX26" s="23" t="str" cm="1">
        <f t="array" aca="1" ref="BX26" ca="1">IF(INDEX($A$1:$AL$46,ROW(),BX$14)&gt;0,INDEX($A$1:$AL$46,ROW(),BX$14),"")</f>
        <v/>
      </c>
      <c r="BY26" s="23" t="str" cm="1">
        <f t="array" aca="1" ref="BY26" ca="1">IF(INDEX($A$1:$AL$46,ROW(),BY$14)&gt;0,INDEX($A$1:$AL$46,ROW(),BY$14),"")</f>
        <v/>
      </c>
      <c r="CA26" s="23" t="str" cm="1">
        <f t="array" aca="1" ref="CA26" ca="1">IF(INDEX($A$1:$AL$46,ROW(),CA$14)&lt;0,INDEX($A$1:$AL$46,ROW(),CA$14),"")</f>
        <v/>
      </c>
      <c r="CB26" s="23" t="str" cm="1">
        <f t="array" aca="1" ref="CB26" ca="1">IF(INDEX($A$1:$AL$46,ROW(),CB$14)&lt;0,INDEX($A$1:$AL$46,ROW(),CB$14),"")</f>
        <v/>
      </c>
      <c r="CC26" s="23" t="str" cm="1">
        <f t="array" aca="1" ref="CC26" ca="1">IF(INDEX($A$1:$AL$46,ROW(),CC$14)&lt;0,INDEX($A$1:$AL$46,ROW(),CC$14),"")</f>
        <v/>
      </c>
      <c r="CD26" s="23" cm="1">
        <f t="array" aca="1" ref="CD26" ca="1">IF(INDEX($A$1:$AL$46,ROW(),CD$14)&lt;0,INDEX($A$1:$AL$46,ROW(),CD$14),"")</f>
        <v>-11500</v>
      </c>
      <c r="CE26" s="23" t="str" cm="1">
        <f t="array" aca="1" ref="CE26" ca="1">IF(INDEX($A$1:$AL$46,ROW(),CE$14)&lt;0,INDEX($A$1:$AL$46,ROW(),CE$14),"")</f>
        <v/>
      </c>
      <c r="CF26" s="23" t="str" cm="1">
        <f t="array" aca="1" ref="CF26" ca="1">IF(INDEX($A$1:$AL$46,ROW(),CF$14)&lt;0,INDEX($A$1:$AL$46,ROW(),CF$14),"")</f>
        <v/>
      </c>
      <c r="CG26" s="23" cm="1">
        <f t="array" aca="1" ref="CG26" ca="1">IF(INDEX($A$1:$AL$46,ROW(),CG$14)&lt;0,INDEX($A$1:$AL$46,ROW(),CG$14),"")</f>
        <v>-2800</v>
      </c>
      <c r="CH26" s="23" t="str" cm="1">
        <f t="array" aca="1" ref="CH26" ca="1">IF(INDEX($A$1:$AL$46,ROW(),CH$14)&lt;0,INDEX($A$1:$AL$46,ROW(),CH$14),"")</f>
        <v/>
      </c>
      <c r="CI26" s="23" t="str" cm="1">
        <f t="array" aca="1" ref="CI26" ca="1">IF(INDEX($A$1:$AL$46,ROW(),CI$14)&lt;0,INDEX($A$1:$AL$46,ROW(),CI$14),"")</f>
        <v/>
      </c>
      <c r="CJ26" s="23" t="str" cm="1">
        <f t="array" aca="1" ref="CJ26" ca="1">IF(INDEX($A$1:$AL$46,ROW(),CJ$14)&lt;0,INDEX($A$1:$AL$46,ROW(),CJ$14),"")</f>
        <v/>
      </c>
      <c r="CK26" s="23" t="str" cm="1">
        <f t="array" aca="1" ref="CK26" ca="1">IF(INDEX($A$1:$AL$46,ROW(),CK$14)&lt;0,INDEX($A$1:$AL$46,ROW(),CK$14),"")</f>
        <v/>
      </c>
      <c r="CL26" s="23" t="str" cm="1">
        <f t="array" aca="1" ref="CL26" ca="1">IF(INDEX($A$1:$AL$46,ROW(),CL$14)&lt;0,INDEX($A$1:$AL$46,ROW(),CL$14),"")</f>
        <v/>
      </c>
    </row>
    <row r="27" spans="1:90" s="2" customFormat="1" ht="15.75" x14ac:dyDescent="0.4">
      <c r="A27" s="6">
        <v>12</v>
      </c>
      <c r="B27" s="18">
        <f t="shared" ca="1" si="17"/>
        <v>21550</v>
      </c>
      <c r="C27" s="19"/>
      <c r="D27" s="27"/>
      <c r="E27" s="24">
        <f ca="1">IF(OR(MONTH(DATE($B$1,E$1,$A27))&lt;&gt;E$1,_xlfn.XLOOKUP(DATE($B$1,E$1,$A27),祝祭日,祝祭日,"XXX",0,1)&lt;&gt;"XXX",WEEKDAY(DATE($B$1,E$1,$A27),2)&gt;5),"",SUMIFS(matsui[受渡金額],matsui[約定日],DATE(デイトレ集計!$B$1,デイトレ集計!E$1,デイトレ集計!$A27),matsui[商品区分],"株式"))</f>
        <v>0</v>
      </c>
      <c r="F27" s="19"/>
      <c r="G27" s="27"/>
      <c r="H27" s="24" t="str">
        <f ca="1">IF(OR(MONTH(DATE($B$1,H$1,$A27))&lt;&gt;H$1,_xlfn.XLOOKUP(DATE($B$1,H$1,$A27),祝祭日,祝祭日,"XXX",0,1)&lt;&gt;"XXX",WEEKDAY(DATE($B$1,H$1,$A27),2)&gt;5),"",SUMIFS(matsui[受渡金額],matsui[約定日],DATE(デイトレ集計!$B$1,デイトレ集計!H$1,デイトレ集計!$A27),matsui[商品区分],"株式"))</f>
        <v/>
      </c>
      <c r="I27" s="19"/>
      <c r="J27" s="27"/>
      <c r="K27" s="24" t="str">
        <f ca="1">IF(OR(MONTH(DATE($B$1,K$1,$A27))&lt;&gt;K$1,_xlfn.XLOOKUP(DATE($B$1,K$1,$A27),祝祭日,祝祭日,"XXX",0,1)&lt;&gt;"XXX",WEEKDAY(DATE($B$1,K$1,$A27),2)&gt;5),"",SUMIFS(matsui[受渡金額],matsui[約定日],DATE(デイトレ集計!$B$1,デイトレ集計!K$1,デイトレ集計!$A27),matsui[商品区分],"株式"))</f>
        <v/>
      </c>
      <c r="L27" s="19"/>
      <c r="M27" s="27"/>
      <c r="N27" s="24">
        <f ca="1">IF(OR(MONTH(DATE($B$1,N$1,$A27))&lt;&gt;N$1,_xlfn.XLOOKUP(DATE($B$1,N$1,$A27),祝祭日,祝祭日,"XXX",0,1)&lt;&gt;"XXX",WEEKDAY(DATE($B$1,N$1,$A27),2)&gt;5),"",SUMIFS(matsui[受渡金額],matsui[約定日],DATE(デイトレ集計!$B$1,デイトレ集計!N$1,デイトレ集計!$A27),matsui[商品区分],"株式"))</f>
        <v>-10350</v>
      </c>
      <c r="O27" s="19"/>
      <c r="P27" s="27"/>
      <c r="Q27" s="24">
        <f ca="1">IF(OR(MONTH(DATE($B$1,Q$1,$A27))&lt;&gt;Q$1,_xlfn.XLOOKUP(DATE($B$1,Q$1,$A27),祝祭日,祝祭日,"XXX",0,1)&lt;&gt;"XXX",WEEKDAY(DATE($B$1,Q$1,$A27),2)&gt;5),"",SUMIFS(matsui[受渡金額],matsui[約定日],DATE(デイトレ集計!$B$1,デイトレ集計!Q$1,デイトレ集計!$A27),matsui[商品区分],"株式"))</f>
        <v>-13000</v>
      </c>
      <c r="R27" s="19"/>
      <c r="S27" s="27"/>
      <c r="T27" s="24">
        <f ca="1">IF(OR(MONTH(DATE($B$1,T$1,$A27))&lt;&gt;T$1,_xlfn.XLOOKUP(DATE($B$1,T$1,$A27),祝祭日,祝祭日,"XXX",0,1)&lt;&gt;"XXX",WEEKDAY(DATE($B$1,T$1,$A27),2)&gt;5),"",SUMIFS(matsui[受渡金額],matsui[約定日],DATE(デイトレ集計!$B$1,デイトレ集計!T$1,デイトレ集計!$A27),matsui[商品区分],"株式"))</f>
        <v>0</v>
      </c>
      <c r="U27" s="19"/>
      <c r="V27" s="27"/>
      <c r="W27" s="24">
        <f ca="1">IF(OR(MONTH(DATE($B$1,W$1,$A27))&lt;&gt;W$1,_xlfn.XLOOKUP(DATE($B$1,W$1,$A27),祝祭日,祝祭日,"XXX",0,1)&lt;&gt;"XXX",WEEKDAY(DATE($B$1,W$1,$A27),2)&gt;5),"",SUMIFS(matsui[受渡金額],matsui[約定日],DATE(デイトレ集計!$B$1,デイトレ集計!W$1,デイトレ集計!$A27),matsui[商品区分],"株式"))</f>
        <v>0</v>
      </c>
      <c r="X27" s="19"/>
      <c r="Y27" s="27"/>
      <c r="Z27" s="24" t="str">
        <f ca="1">IF(OR(MONTH(DATE($B$1,Z$1,$A27))&lt;&gt;Z$1,_xlfn.XLOOKUP(DATE($B$1,Z$1,$A27),祝祭日,祝祭日,"XXX",0,1)&lt;&gt;"XXX",WEEKDAY(DATE($B$1,Z$1,$A27),2)&gt;5),"",SUMIFS(matsui[受渡金額],matsui[約定日],DATE(デイトレ集計!$B$1,デイトレ集計!Z$1,デイトレ集計!$A27),matsui[商品区分],"株式"))</f>
        <v/>
      </c>
      <c r="AA27" s="19"/>
      <c r="AB27" s="27"/>
      <c r="AC27" s="24">
        <f ca="1">IF(OR(MONTH(DATE($B$1,AC$1,$A27))&lt;&gt;AC$1,_xlfn.XLOOKUP(DATE($B$1,AC$1,$A27),祝祭日,祝祭日,"XXX",0,1)&lt;&gt;"XXX",WEEKDAY(DATE($B$1,AC$1,$A27),2)&gt;5),"",SUMIFS(matsui[受渡金額],matsui[約定日],DATE(デイトレ集計!$B$1,デイトレ集計!AC$1,デイトレ集計!$A27),matsui[商品区分],"株式"))</f>
        <v>28000</v>
      </c>
      <c r="AD27" s="19"/>
      <c r="AE27" s="27"/>
      <c r="AF27" s="24">
        <f ca="1">IF(OR(MONTH(DATE($B$1,AF$1,$A27))&lt;&gt;AF$1,_xlfn.XLOOKUP(DATE($B$1,AF$1,$A27),祝祭日,祝祭日,"XXX",0,1)&lt;&gt;"XXX",WEEKDAY(DATE($B$1,AF$1,$A27),2)&gt;5),"",SUMIFS(matsui[受渡金額],matsui[約定日],DATE(デイトレ集計!$B$1,デイトレ集計!AF$1,デイトレ集計!$A27),matsui[商品区分],"株式"))</f>
        <v>16900</v>
      </c>
      <c r="AG27" s="19"/>
      <c r="AH27" s="27"/>
      <c r="AI27" s="24" t="str">
        <f ca="1">IF(OR(MONTH(DATE($B$1,AI$1,$A27))&lt;&gt;AI$1,_xlfn.XLOOKUP(DATE($B$1,AI$1,$A27),祝祭日,祝祭日,"XXX",0,1)&lt;&gt;"XXX",WEEKDAY(DATE($B$1,AI$1,$A27),2)&gt;5),"",SUMIFS(matsui[受渡金額],matsui[約定日],DATE(デイトレ集計!$B$1,デイトレ集計!AI$1,デイトレ集計!$A27),matsui[商品区分],"株式"))</f>
        <v/>
      </c>
      <c r="AJ27" s="19"/>
      <c r="AK27" s="27"/>
      <c r="AL27" s="27">
        <f ca="1">IF(OR(MONTH(DATE($B$1,AL$1,$A27))&lt;&gt;AL$1,_xlfn.XLOOKUP(DATE($B$1,AL$1,$A27),祝祭日,祝祭日,"XXX",0,1)&lt;&gt;"XXX",WEEKDAY(DATE($B$1,AL$1,$A27),2)&gt;5),"",SUMIFS(matsui[受渡金額],matsui[約定日],DATE(デイトレ集計!$B$1,デイトレ集計!AL$1,デイトレ集計!$A27),matsui[商品区分],"株式"))</f>
        <v>0</v>
      </c>
      <c r="AN27" s="23">
        <f t="shared" ca="1" si="20"/>
        <v>0</v>
      </c>
      <c r="AO27" s="23">
        <f t="shared" ca="1" si="21"/>
        <v>0</v>
      </c>
      <c r="AP27" s="23">
        <f t="shared" ca="1" si="22"/>
        <v>0</v>
      </c>
      <c r="AQ27" s="23">
        <f t="shared" ca="1" si="23"/>
        <v>-29850</v>
      </c>
      <c r="AR27" s="23">
        <f t="shared" ca="1" si="24"/>
        <v>-84100</v>
      </c>
      <c r="AS27" s="23">
        <f t="shared" ca="1" si="25"/>
        <v>-338490</v>
      </c>
      <c r="AT27" s="23">
        <f t="shared" ca="1" si="26"/>
        <v>-430910</v>
      </c>
      <c r="AU27" s="23">
        <f t="shared" ca="1" si="32"/>
        <v>-525088</v>
      </c>
      <c r="AV27" s="23">
        <f t="shared" ca="1" si="27"/>
        <v>-326078</v>
      </c>
      <c r="AW27" s="23">
        <f t="shared" ca="1" si="28"/>
        <v>-326878</v>
      </c>
      <c r="AX27" s="23">
        <f t="shared" ca="1" si="29"/>
        <v>-391278</v>
      </c>
      <c r="AY27" s="23">
        <f t="shared" ca="1" si="30"/>
        <v>-349178</v>
      </c>
      <c r="BA27" s="23">
        <f t="shared" ca="1" si="44"/>
        <v>0</v>
      </c>
      <c r="BB27" s="23">
        <f t="shared" ca="1" si="33"/>
        <v>0</v>
      </c>
      <c r="BC27" s="23">
        <f t="shared" ca="1" si="34"/>
        <v>0</v>
      </c>
      <c r="BD27" s="23">
        <f t="shared" ca="1" si="35"/>
        <v>-29850</v>
      </c>
      <c r="BE27" s="23">
        <f t="shared" ca="1" si="36"/>
        <v>-30350</v>
      </c>
      <c r="BF27" s="23">
        <f t="shared" ca="1" si="37"/>
        <v>-13000</v>
      </c>
      <c r="BG27" s="23">
        <f t="shared" ca="1" si="38"/>
        <v>-139580</v>
      </c>
      <c r="BH27" s="23">
        <f t="shared" ca="1" si="39"/>
        <v>-182300</v>
      </c>
      <c r="BI27" s="23">
        <f t="shared" ca="1" si="40"/>
        <v>-200</v>
      </c>
      <c r="BJ27" s="23">
        <f t="shared" ca="1" si="41"/>
        <v>-21700</v>
      </c>
      <c r="BK27" s="23">
        <f t="shared" ca="1" si="42"/>
        <v>6600</v>
      </c>
      <c r="BL27" s="23">
        <f t="shared" ca="1" si="43"/>
        <v>1800</v>
      </c>
      <c r="BN27" s="23" t="str" cm="1">
        <f t="array" aca="1" ref="BN27" ca="1">IF(INDEX($A$1:$AL$46,ROW(),BN$14)&gt;0,INDEX($A$1:$AL$46,ROW(),BN$14),"")</f>
        <v/>
      </c>
      <c r="BO27" s="23" t="str" cm="1">
        <f t="array" aca="1" ref="BO27" ca="1">IF(INDEX($A$1:$AL$46,ROW(),BO$14)&gt;0,INDEX($A$1:$AL$46,ROW(),BO$14),"")</f>
        <v/>
      </c>
      <c r="BP27" s="23" t="str" cm="1">
        <f t="array" aca="1" ref="BP27" ca="1">IF(INDEX($A$1:$AL$46,ROW(),BP$14)&gt;0,INDEX($A$1:$AL$46,ROW(),BP$14),"")</f>
        <v/>
      </c>
      <c r="BQ27" s="23" t="str" cm="1">
        <f t="array" aca="1" ref="BQ27" ca="1">IF(INDEX($A$1:$AL$46,ROW(),BQ$14)&gt;0,INDEX($A$1:$AL$46,ROW(),BQ$14),"")</f>
        <v/>
      </c>
      <c r="BR27" s="23" t="str" cm="1">
        <f t="array" aca="1" ref="BR27" ca="1">IF(INDEX($A$1:$AL$46,ROW(),BR$14)&gt;0,INDEX($A$1:$AL$46,ROW(),BR$14),"")</f>
        <v/>
      </c>
      <c r="BS27" s="23" t="str" cm="1">
        <f t="array" aca="1" ref="BS27" ca="1">IF(INDEX($A$1:$AL$46,ROW(),BS$14)&gt;0,INDEX($A$1:$AL$46,ROW(),BS$14),"")</f>
        <v/>
      </c>
      <c r="BT27" s="23" t="str" cm="1">
        <f t="array" aca="1" ref="BT27" ca="1">IF(INDEX($A$1:$AL$46,ROW(),BT$14)&gt;0,INDEX($A$1:$AL$46,ROW(),BT$14),"")</f>
        <v/>
      </c>
      <c r="BU27" s="23" t="str" cm="1">
        <f t="array" aca="1" ref="BU27" ca="1">IF(INDEX($A$1:$AL$46,ROW(),BU$14)&gt;0,INDEX($A$1:$AL$46,ROW(),BU$14),"")</f>
        <v/>
      </c>
      <c r="BV27" s="23" cm="1">
        <f t="array" aca="1" ref="BV27" ca="1">IF(INDEX($A$1:$AL$46,ROW(),BV$14)&gt;0,INDEX($A$1:$AL$46,ROW(),BV$14),"")</f>
        <v>28000</v>
      </c>
      <c r="BW27" s="23" cm="1">
        <f t="array" aca="1" ref="BW27" ca="1">IF(INDEX($A$1:$AL$46,ROW(),BW$14)&gt;0,INDEX($A$1:$AL$46,ROW(),BW$14),"")</f>
        <v>16900</v>
      </c>
      <c r="BX27" s="23" t="str" cm="1">
        <f t="array" aca="1" ref="BX27" ca="1">IF(INDEX($A$1:$AL$46,ROW(),BX$14)&gt;0,INDEX($A$1:$AL$46,ROW(),BX$14),"")</f>
        <v/>
      </c>
      <c r="BY27" s="23" t="str" cm="1">
        <f t="array" aca="1" ref="BY27" ca="1">IF(INDEX($A$1:$AL$46,ROW(),BY$14)&gt;0,INDEX($A$1:$AL$46,ROW(),BY$14),"")</f>
        <v/>
      </c>
      <c r="CA27" s="23" t="str" cm="1">
        <f t="array" aca="1" ref="CA27" ca="1">IF(INDEX($A$1:$AL$46,ROW(),CA$14)&lt;0,INDEX($A$1:$AL$46,ROW(),CA$14),"")</f>
        <v/>
      </c>
      <c r="CB27" s="23" t="str" cm="1">
        <f t="array" aca="1" ref="CB27" ca="1">IF(INDEX($A$1:$AL$46,ROW(),CB$14)&lt;0,INDEX($A$1:$AL$46,ROW(),CB$14),"")</f>
        <v/>
      </c>
      <c r="CC27" s="23" t="str" cm="1">
        <f t="array" aca="1" ref="CC27" ca="1">IF(INDEX($A$1:$AL$46,ROW(),CC$14)&lt;0,INDEX($A$1:$AL$46,ROW(),CC$14),"")</f>
        <v/>
      </c>
      <c r="CD27" s="23" cm="1">
        <f t="array" aca="1" ref="CD27" ca="1">IF(INDEX($A$1:$AL$46,ROW(),CD$14)&lt;0,INDEX($A$1:$AL$46,ROW(),CD$14),"")</f>
        <v>-10350</v>
      </c>
      <c r="CE27" s="23" cm="1">
        <f t="array" aca="1" ref="CE27" ca="1">IF(INDEX($A$1:$AL$46,ROW(),CE$14)&lt;0,INDEX($A$1:$AL$46,ROW(),CE$14),"")</f>
        <v>-13000</v>
      </c>
      <c r="CF27" s="23" t="str" cm="1">
        <f t="array" aca="1" ref="CF27" ca="1">IF(INDEX($A$1:$AL$46,ROW(),CF$14)&lt;0,INDEX($A$1:$AL$46,ROW(),CF$14),"")</f>
        <v/>
      </c>
      <c r="CG27" s="23" t="str" cm="1">
        <f t="array" aca="1" ref="CG27" ca="1">IF(INDEX($A$1:$AL$46,ROW(),CG$14)&lt;0,INDEX($A$1:$AL$46,ROW(),CG$14),"")</f>
        <v/>
      </c>
      <c r="CH27" s="23" t="str" cm="1">
        <f t="array" aca="1" ref="CH27" ca="1">IF(INDEX($A$1:$AL$46,ROW(),CH$14)&lt;0,INDEX($A$1:$AL$46,ROW(),CH$14),"")</f>
        <v/>
      </c>
      <c r="CI27" s="23" t="str" cm="1">
        <f t="array" aca="1" ref="CI27" ca="1">IF(INDEX($A$1:$AL$46,ROW(),CI$14)&lt;0,INDEX($A$1:$AL$46,ROW(),CI$14),"")</f>
        <v/>
      </c>
      <c r="CJ27" s="23" t="str" cm="1">
        <f t="array" aca="1" ref="CJ27" ca="1">IF(INDEX($A$1:$AL$46,ROW(),CJ$14)&lt;0,INDEX($A$1:$AL$46,ROW(),CJ$14),"")</f>
        <v/>
      </c>
      <c r="CK27" s="23" t="str" cm="1">
        <f t="array" aca="1" ref="CK27" ca="1">IF(INDEX($A$1:$AL$46,ROW(),CK$14)&lt;0,INDEX($A$1:$AL$46,ROW(),CK$14),"")</f>
        <v/>
      </c>
      <c r="CL27" s="23" t="str" cm="1">
        <f t="array" aca="1" ref="CL27" ca="1">IF(INDEX($A$1:$AL$46,ROW(),CL$14)&lt;0,INDEX($A$1:$AL$46,ROW(),CL$14),"")</f>
        <v/>
      </c>
    </row>
    <row r="28" spans="1:90" s="2" customFormat="1" ht="15.75" x14ac:dyDescent="0.4">
      <c r="A28" s="6">
        <v>13</v>
      </c>
      <c r="B28" s="18">
        <f t="shared" ca="1" si="17"/>
        <v>960</v>
      </c>
      <c r="C28" s="19"/>
      <c r="D28" s="27"/>
      <c r="E28" s="24">
        <f ca="1">IF(OR(MONTH(DATE($B$1,E$1,$A28))&lt;&gt;E$1,_xlfn.XLOOKUP(DATE($B$1,E$1,$A28),祝祭日,祝祭日,"XXX",0,1)&lt;&gt;"XXX",WEEKDAY(DATE($B$1,E$1,$A28),2)&gt;5),"",SUMIFS(matsui[受渡金額],matsui[約定日],DATE(デイトレ集計!$B$1,デイトレ集計!E$1,デイトレ集計!$A28),matsui[商品区分],"株式"))</f>
        <v>0</v>
      </c>
      <c r="F28" s="19"/>
      <c r="G28" s="27"/>
      <c r="H28" s="24">
        <f ca="1">IF(OR(MONTH(DATE($B$1,H$1,$A28))&lt;&gt;H$1,_xlfn.XLOOKUP(DATE($B$1,H$1,$A28),祝祭日,祝祭日,"XXX",0,1)&lt;&gt;"XXX",WEEKDAY(DATE($B$1,H$1,$A28),2)&gt;5),"",SUMIFS(matsui[受渡金額],matsui[約定日],DATE(デイトレ集計!$B$1,デイトレ集計!H$1,デイトレ集計!$A28),matsui[商品区分],"株式"))</f>
        <v>0</v>
      </c>
      <c r="I28" s="19"/>
      <c r="J28" s="27"/>
      <c r="K28" s="24">
        <f ca="1">IF(OR(MONTH(DATE($B$1,K$1,$A28))&lt;&gt;K$1,_xlfn.XLOOKUP(DATE($B$1,K$1,$A28),祝祭日,祝祭日,"XXX",0,1)&lt;&gt;"XXX",WEEKDAY(DATE($B$1,K$1,$A28),2)&gt;5),"",SUMIFS(matsui[受渡金額],matsui[約定日],DATE(デイトレ集計!$B$1,デイトレ集計!K$1,デイトレ集計!$A28),matsui[商品区分],"株式"))</f>
        <v>0</v>
      </c>
      <c r="L28" s="19"/>
      <c r="M28" s="27"/>
      <c r="N28" s="24">
        <f ca="1">IF(OR(MONTH(DATE($B$1,N$1,$A28))&lt;&gt;N$1,_xlfn.XLOOKUP(DATE($B$1,N$1,$A28),祝祭日,祝祭日,"XXX",0,1)&lt;&gt;"XXX",WEEKDAY(DATE($B$1,N$1,$A28),2)&gt;5),"",SUMIFS(matsui[受渡金額],matsui[約定日],DATE(デイトレ集計!$B$1,デイトレ集計!N$1,デイトレ集計!$A28),matsui[商品区分],"株式"))</f>
        <v>-4250</v>
      </c>
      <c r="O28" s="19"/>
      <c r="P28" s="27"/>
      <c r="Q28" s="24" t="str">
        <f ca="1">IF(OR(MONTH(DATE($B$1,Q$1,$A28))&lt;&gt;Q$1,_xlfn.XLOOKUP(DATE($B$1,Q$1,$A28),祝祭日,祝祭日,"XXX",0,1)&lt;&gt;"XXX",WEEKDAY(DATE($B$1,Q$1,$A28),2)&gt;5),"",SUMIFS(matsui[受渡金額],matsui[約定日],DATE(デイトレ集計!$B$1,デイトレ集計!Q$1,デイトレ集計!$A28),matsui[商品区分],"株式"))</f>
        <v/>
      </c>
      <c r="R28" s="19"/>
      <c r="S28" s="27"/>
      <c r="T28" s="24">
        <f ca="1">IF(OR(MONTH(DATE($B$1,T$1,$A28))&lt;&gt;T$1,_xlfn.XLOOKUP(DATE($B$1,T$1,$A28),祝祭日,祝祭日,"XXX",0,1)&lt;&gt;"XXX",WEEKDAY(DATE($B$1,T$1,$A28),2)&gt;5),"",SUMIFS(matsui[受渡金額],matsui[約定日],DATE(デイトレ集計!$B$1,デイトレ集計!T$1,デイトレ集計!$A28),matsui[商品区分],"株式"))</f>
        <v>1100</v>
      </c>
      <c r="U28" s="19"/>
      <c r="V28" s="27"/>
      <c r="W28" s="24">
        <f ca="1">IF(OR(MONTH(DATE($B$1,W$1,$A28))&lt;&gt;W$1,_xlfn.XLOOKUP(DATE($B$1,W$1,$A28),祝祭日,祝祭日,"XXX",0,1)&lt;&gt;"XXX",WEEKDAY(DATE($B$1,W$1,$A28),2)&gt;5),"",SUMIFS(matsui[受渡金額],matsui[約定日],DATE(デイトレ集計!$B$1,デイトレ集計!W$1,デイトレ集計!$A28),matsui[商品区分],"株式"))</f>
        <v>10</v>
      </c>
      <c r="X28" s="19"/>
      <c r="Y28" s="27"/>
      <c r="Z28" s="24" t="str">
        <f ca="1">IF(OR(MONTH(DATE($B$1,Z$1,$A28))&lt;&gt;Z$1,_xlfn.XLOOKUP(DATE($B$1,Z$1,$A28),祝祭日,祝祭日,"XXX",0,1)&lt;&gt;"XXX",WEEKDAY(DATE($B$1,Z$1,$A28),2)&gt;5),"",SUMIFS(matsui[受渡金額],matsui[約定日],DATE(デイトレ集計!$B$1,デイトレ集計!Z$1,デイトレ集計!$A28),matsui[商品区分],"株式"))</f>
        <v/>
      </c>
      <c r="AA28" s="19"/>
      <c r="AB28" s="27"/>
      <c r="AC28" s="24">
        <f ca="1">IF(OR(MONTH(DATE($B$1,AC$1,$A28))&lt;&gt;AC$1,_xlfn.XLOOKUP(DATE($B$1,AC$1,$A28),祝祭日,祝祭日,"XXX",0,1)&lt;&gt;"XXX",WEEKDAY(DATE($B$1,AC$1,$A28),2)&gt;5),"",SUMIFS(matsui[受渡金額],matsui[約定日],DATE(デイトレ集計!$B$1,デイトレ集計!AC$1,デイトレ集計!$A28),matsui[商品区分],"株式"))</f>
        <v>600</v>
      </c>
      <c r="AD28" s="19"/>
      <c r="AE28" s="27"/>
      <c r="AF28" s="24">
        <f ca="1">IF(OR(MONTH(DATE($B$1,AF$1,$A28))&lt;&gt;AF$1,_xlfn.XLOOKUP(DATE($B$1,AF$1,$A28),祝祭日,祝祭日,"XXX",0,1)&lt;&gt;"XXX",WEEKDAY(DATE($B$1,AF$1,$A28),2)&gt;5),"",SUMIFS(matsui[受渡金額],matsui[約定日],DATE(デイトレ集計!$B$1,デイトレ集計!AF$1,デイトレ集計!$A28),matsui[商品区分],"株式"))</f>
        <v>1000</v>
      </c>
      <c r="AG28" s="19"/>
      <c r="AH28" s="27"/>
      <c r="AI28" s="24">
        <f ca="1">IF(OR(MONTH(DATE($B$1,AI$1,$A28))&lt;&gt;AI$1,_xlfn.XLOOKUP(DATE($B$1,AI$1,$A28),祝祭日,祝祭日,"XXX",0,1)&lt;&gt;"XXX",WEEKDAY(DATE($B$1,AI$1,$A28),2)&gt;5),"",SUMIFS(matsui[受渡金額],matsui[約定日],DATE(デイトレ集計!$B$1,デイトレ集計!AI$1,デイトレ集計!$A28),matsui[商品区分],"株式"))</f>
        <v>2500</v>
      </c>
      <c r="AJ28" s="19"/>
      <c r="AK28" s="27"/>
      <c r="AL28" s="27">
        <f ca="1">IF(OR(MONTH(DATE($B$1,AL$1,$A28))&lt;&gt;AL$1,_xlfn.XLOOKUP(DATE($B$1,AL$1,$A28),祝祭日,祝祭日,"XXX",0,1)&lt;&gt;"XXX",WEEKDAY(DATE($B$1,AL$1,$A28),2)&gt;5),"",SUMIFS(matsui[受渡金額],matsui[約定日],DATE(デイトレ集計!$B$1,デイトレ集計!AL$1,デイトレ集計!$A28),matsui[商品区分],"株式"))</f>
        <v>0</v>
      </c>
      <c r="AN28" s="23">
        <f t="shared" ca="1" si="20"/>
        <v>0</v>
      </c>
      <c r="AO28" s="23">
        <f t="shared" ca="1" si="21"/>
        <v>0</v>
      </c>
      <c r="AP28" s="23">
        <f t="shared" ca="1" si="22"/>
        <v>0</v>
      </c>
      <c r="AQ28" s="23">
        <f t="shared" ca="1" si="23"/>
        <v>-34100</v>
      </c>
      <c r="AR28" s="23">
        <f t="shared" ca="1" si="24"/>
        <v>-84100</v>
      </c>
      <c r="AS28" s="23">
        <f t="shared" ca="1" si="25"/>
        <v>-337390</v>
      </c>
      <c r="AT28" s="23">
        <f t="shared" ca="1" si="26"/>
        <v>-430900</v>
      </c>
      <c r="AU28" s="23">
        <f t="shared" ca="1" si="32"/>
        <v>-525088</v>
      </c>
      <c r="AV28" s="23">
        <f t="shared" ca="1" si="27"/>
        <v>-325478</v>
      </c>
      <c r="AW28" s="23">
        <f t="shared" ca="1" si="28"/>
        <v>-325878</v>
      </c>
      <c r="AX28" s="23">
        <f t="shared" ca="1" si="29"/>
        <v>-388778</v>
      </c>
      <c r="AY28" s="23">
        <f t="shared" ca="1" si="30"/>
        <v>-349178</v>
      </c>
      <c r="BA28" s="23">
        <f t="shared" ca="1" si="44"/>
        <v>0</v>
      </c>
      <c r="BB28" s="23">
        <f t="shared" ca="1" si="33"/>
        <v>0</v>
      </c>
      <c r="BC28" s="23">
        <f t="shared" ca="1" si="34"/>
        <v>0</v>
      </c>
      <c r="BD28" s="23">
        <f t="shared" ca="1" si="35"/>
        <v>-34100</v>
      </c>
      <c r="BE28" s="23">
        <f t="shared" ca="1" si="36"/>
        <v>-30350</v>
      </c>
      <c r="BF28" s="23">
        <f t="shared" ca="1" si="37"/>
        <v>-11900</v>
      </c>
      <c r="BG28" s="23">
        <f t="shared" ca="1" si="38"/>
        <v>-139570</v>
      </c>
      <c r="BH28" s="23">
        <f t="shared" ca="1" si="39"/>
        <v>-182300</v>
      </c>
      <c r="BI28" s="23">
        <f t="shared" ca="1" si="40"/>
        <v>400</v>
      </c>
      <c r="BJ28" s="23">
        <f t="shared" ca="1" si="41"/>
        <v>-20700</v>
      </c>
      <c r="BK28" s="23">
        <f t="shared" ca="1" si="42"/>
        <v>9100</v>
      </c>
      <c r="BL28" s="23">
        <f t="shared" ca="1" si="43"/>
        <v>1800</v>
      </c>
      <c r="BN28" s="23" t="str" cm="1">
        <f t="array" aca="1" ref="BN28" ca="1">IF(INDEX($A$1:$AL$46,ROW(),BN$14)&gt;0,INDEX($A$1:$AL$46,ROW(),BN$14),"")</f>
        <v/>
      </c>
      <c r="BO28" s="23" t="str" cm="1">
        <f t="array" aca="1" ref="BO28" ca="1">IF(INDEX($A$1:$AL$46,ROW(),BO$14)&gt;0,INDEX($A$1:$AL$46,ROW(),BO$14),"")</f>
        <v/>
      </c>
      <c r="BP28" s="23" t="str" cm="1">
        <f t="array" aca="1" ref="BP28" ca="1">IF(INDEX($A$1:$AL$46,ROW(),BP$14)&gt;0,INDEX($A$1:$AL$46,ROW(),BP$14),"")</f>
        <v/>
      </c>
      <c r="BQ28" s="23" t="str" cm="1">
        <f t="array" aca="1" ref="BQ28" ca="1">IF(INDEX($A$1:$AL$46,ROW(),BQ$14)&gt;0,INDEX($A$1:$AL$46,ROW(),BQ$14),"")</f>
        <v/>
      </c>
      <c r="BR28" s="23" t="str" cm="1">
        <f t="array" aca="1" ref="BR28" ca="1">IF(INDEX($A$1:$AL$46,ROW(),BR$14)&gt;0,INDEX($A$1:$AL$46,ROW(),BR$14),"")</f>
        <v/>
      </c>
      <c r="BS28" s="23" cm="1">
        <f t="array" aca="1" ref="BS28" ca="1">IF(INDEX($A$1:$AL$46,ROW(),BS$14)&gt;0,INDEX($A$1:$AL$46,ROW(),BS$14),"")</f>
        <v>1100</v>
      </c>
      <c r="BT28" s="23" cm="1">
        <f t="array" aca="1" ref="BT28" ca="1">IF(INDEX($A$1:$AL$46,ROW(),BT$14)&gt;0,INDEX($A$1:$AL$46,ROW(),BT$14),"")</f>
        <v>10</v>
      </c>
      <c r="BU28" s="23" t="str" cm="1">
        <f t="array" aca="1" ref="BU28" ca="1">IF(INDEX($A$1:$AL$46,ROW(),BU$14)&gt;0,INDEX($A$1:$AL$46,ROW(),BU$14),"")</f>
        <v/>
      </c>
      <c r="BV28" s="23" cm="1">
        <f t="array" aca="1" ref="BV28" ca="1">IF(INDEX($A$1:$AL$46,ROW(),BV$14)&gt;0,INDEX($A$1:$AL$46,ROW(),BV$14),"")</f>
        <v>600</v>
      </c>
      <c r="BW28" s="23" cm="1">
        <f t="array" aca="1" ref="BW28" ca="1">IF(INDEX($A$1:$AL$46,ROW(),BW$14)&gt;0,INDEX($A$1:$AL$46,ROW(),BW$14),"")</f>
        <v>1000</v>
      </c>
      <c r="BX28" s="23" cm="1">
        <f t="array" aca="1" ref="BX28" ca="1">IF(INDEX($A$1:$AL$46,ROW(),BX$14)&gt;0,INDEX($A$1:$AL$46,ROW(),BX$14),"")</f>
        <v>2500</v>
      </c>
      <c r="BY28" s="23" t="str" cm="1">
        <f t="array" aca="1" ref="BY28" ca="1">IF(INDEX($A$1:$AL$46,ROW(),BY$14)&gt;0,INDEX($A$1:$AL$46,ROW(),BY$14),"")</f>
        <v/>
      </c>
      <c r="CA28" s="23" t="str" cm="1">
        <f t="array" aca="1" ref="CA28" ca="1">IF(INDEX($A$1:$AL$46,ROW(),CA$14)&lt;0,INDEX($A$1:$AL$46,ROW(),CA$14),"")</f>
        <v/>
      </c>
      <c r="CB28" s="23" t="str" cm="1">
        <f t="array" aca="1" ref="CB28" ca="1">IF(INDEX($A$1:$AL$46,ROW(),CB$14)&lt;0,INDEX($A$1:$AL$46,ROW(),CB$14),"")</f>
        <v/>
      </c>
      <c r="CC28" s="23" t="str" cm="1">
        <f t="array" aca="1" ref="CC28" ca="1">IF(INDEX($A$1:$AL$46,ROW(),CC$14)&lt;0,INDEX($A$1:$AL$46,ROW(),CC$14),"")</f>
        <v/>
      </c>
      <c r="CD28" s="23" cm="1">
        <f t="array" aca="1" ref="CD28" ca="1">IF(INDEX($A$1:$AL$46,ROW(),CD$14)&lt;0,INDEX($A$1:$AL$46,ROW(),CD$14),"")</f>
        <v>-4250</v>
      </c>
      <c r="CE28" s="23" t="str" cm="1">
        <f t="array" aca="1" ref="CE28" ca="1">IF(INDEX($A$1:$AL$46,ROW(),CE$14)&lt;0,INDEX($A$1:$AL$46,ROW(),CE$14),"")</f>
        <v/>
      </c>
      <c r="CF28" s="23" t="str" cm="1">
        <f t="array" aca="1" ref="CF28" ca="1">IF(INDEX($A$1:$AL$46,ROW(),CF$14)&lt;0,INDEX($A$1:$AL$46,ROW(),CF$14),"")</f>
        <v/>
      </c>
      <c r="CG28" s="23" t="str" cm="1">
        <f t="array" aca="1" ref="CG28" ca="1">IF(INDEX($A$1:$AL$46,ROW(),CG$14)&lt;0,INDEX($A$1:$AL$46,ROW(),CG$14),"")</f>
        <v/>
      </c>
      <c r="CH28" s="23" t="str" cm="1">
        <f t="array" aca="1" ref="CH28" ca="1">IF(INDEX($A$1:$AL$46,ROW(),CH$14)&lt;0,INDEX($A$1:$AL$46,ROW(),CH$14),"")</f>
        <v/>
      </c>
      <c r="CI28" s="23" t="str" cm="1">
        <f t="array" aca="1" ref="CI28" ca="1">IF(INDEX($A$1:$AL$46,ROW(),CI$14)&lt;0,INDEX($A$1:$AL$46,ROW(),CI$14),"")</f>
        <v/>
      </c>
      <c r="CJ28" s="23" t="str" cm="1">
        <f t="array" aca="1" ref="CJ28" ca="1">IF(INDEX($A$1:$AL$46,ROW(),CJ$14)&lt;0,INDEX($A$1:$AL$46,ROW(),CJ$14),"")</f>
        <v/>
      </c>
      <c r="CK28" s="23" t="str" cm="1">
        <f t="array" aca="1" ref="CK28" ca="1">IF(INDEX($A$1:$AL$46,ROW(),CK$14)&lt;0,INDEX($A$1:$AL$46,ROW(),CK$14),"")</f>
        <v/>
      </c>
      <c r="CL28" s="23" t="str" cm="1">
        <f t="array" aca="1" ref="CL28" ca="1">IF(INDEX($A$1:$AL$46,ROW(),CL$14)&lt;0,INDEX($A$1:$AL$46,ROW(),CL$14),"")</f>
        <v/>
      </c>
    </row>
    <row r="29" spans="1:90" s="2" customFormat="1" ht="15.75" x14ac:dyDescent="0.4">
      <c r="A29" s="6">
        <v>14</v>
      </c>
      <c r="B29" s="18">
        <f t="shared" ca="1" si="17"/>
        <v>94857</v>
      </c>
      <c r="C29" s="19"/>
      <c r="D29" s="27"/>
      <c r="E29" s="24" t="str">
        <f ca="1">IF(OR(MONTH(DATE($B$1,E$1,$A29))&lt;&gt;E$1,_xlfn.XLOOKUP(DATE($B$1,E$1,$A29),祝祭日,祝祭日,"XXX",0,1)&lt;&gt;"XXX",WEEKDAY(DATE($B$1,E$1,$A29),2)&gt;5),"",SUMIFS(matsui[受渡金額],matsui[約定日],DATE(デイトレ集計!$B$1,デイトレ集計!E$1,デイトレ集計!$A29),matsui[商品区分],"株式"))</f>
        <v/>
      </c>
      <c r="F29" s="19"/>
      <c r="G29" s="27"/>
      <c r="H29" s="24">
        <f ca="1">IF(OR(MONTH(DATE($B$1,H$1,$A29))&lt;&gt;H$1,_xlfn.XLOOKUP(DATE($B$1,H$1,$A29),祝祭日,祝祭日,"XXX",0,1)&lt;&gt;"XXX",WEEKDAY(DATE($B$1,H$1,$A29),2)&gt;5),"",SUMIFS(matsui[受渡金額],matsui[約定日],DATE(デイトレ集計!$B$1,デイトレ集計!H$1,デイトレ集計!$A29),matsui[商品区分],"株式"))</f>
        <v>0</v>
      </c>
      <c r="I29" s="19"/>
      <c r="J29" s="27"/>
      <c r="K29" s="24">
        <f ca="1">IF(OR(MONTH(DATE($B$1,K$1,$A29))&lt;&gt;K$1,_xlfn.XLOOKUP(DATE($B$1,K$1,$A29),祝祭日,祝祭日,"XXX",0,1)&lt;&gt;"XXX",WEEKDAY(DATE($B$1,K$1,$A29),2)&gt;5),"",SUMIFS(matsui[受渡金額],matsui[約定日],DATE(デイトレ集計!$B$1,デイトレ集計!K$1,デイトレ集計!$A29),matsui[商品区分],"株式"))</f>
        <v>0</v>
      </c>
      <c r="L29" s="19"/>
      <c r="M29" s="27"/>
      <c r="N29" s="24">
        <f ca="1">IF(OR(MONTH(DATE($B$1,N$1,$A29))&lt;&gt;N$1,_xlfn.XLOOKUP(DATE($B$1,N$1,$A29),祝祭日,祝祭日,"XXX",0,1)&lt;&gt;"XXX",WEEKDAY(DATE($B$1,N$1,$A29),2)&gt;5),"",SUMIFS(matsui[受渡金額],matsui[約定日],DATE(デイトレ集計!$B$1,デイトレ集計!N$1,デイトレ集計!$A29),matsui[商品区分],"株式"))</f>
        <v>2000</v>
      </c>
      <c r="O29" s="19"/>
      <c r="P29" s="27"/>
      <c r="Q29" s="24" t="str">
        <f ca="1">IF(OR(MONTH(DATE($B$1,Q$1,$A29))&lt;&gt;Q$1,_xlfn.XLOOKUP(DATE($B$1,Q$1,$A29),祝祭日,祝祭日,"XXX",0,1)&lt;&gt;"XXX",WEEKDAY(DATE($B$1,Q$1,$A29),2)&gt;5),"",SUMIFS(matsui[受渡金額],matsui[約定日],DATE(デイトレ集計!$B$1,デイトレ集計!Q$1,デイトレ集計!$A29),matsui[商品区分],"株式"))</f>
        <v/>
      </c>
      <c r="R29" s="19"/>
      <c r="S29" s="27"/>
      <c r="T29" s="24">
        <f ca="1">IF(OR(MONTH(DATE($B$1,T$1,$A29))&lt;&gt;T$1,_xlfn.XLOOKUP(DATE($B$1,T$1,$A29),祝祭日,祝祭日,"XXX",0,1)&lt;&gt;"XXX",WEEKDAY(DATE($B$1,T$1,$A29),2)&gt;5),"",SUMIFS(matsui[受渡金額],matsui[約定日],DATE(デイトレ集計!$B$1,デイトレ集計!T$1,デイトレ集計!$A29),matsui[商品区分],"株式"))</f>
        <v>5300</v>
      </c>
      <c r="U29" s="19"/>
      <c r="V29" s="27"/>
      <c r="W29" s="24">
        <f ca="1">IF(OR(MONTH(DATE($B$1,W$1,$A29))&lt;&gt;W$1,_xlfn.XLOOKUP(DATE($B$1,W$1,$A29),祝祭日,祝祭日,"XXX",0,1)&lt;&gt;"XXX",WEEKDAY(DATE($B$1,W$1,$A29),2)&gt;5),"",SUMIFS(matsui[受渡金額],matsui[約定日],DATE(デイトレ集計!$B$1,デイトレ集計!W$1,デイトレ集計!$A29),matsui[商品区分],"株式"))</f>
        <v>86357</v>
      </c>
      <c r="X29" s="19"/>
      <c r="Y29" s="27"/>
      <c r="Z29" s="24">
        <f ca="1">IF(OR(MONTH(DATE($B$1,Z$1,$A29))&lt;&gt;Z$1,_xlfn.XLOOKUP(DATE($B$1,Z$1,$A29),祝祭日,祝祭日,"XXX",0,1)&lt;&gt;"XXX",WEEKDAY(DATE($B$1,Z$1,$A29),2)&gt;5),"",SUMIFS(matsui[受渡金額],matsui[約定日],DATE(デイトレ集計!$B$1,デイトレ集計!Z$1,デイトレ集計!$A29),matsui[商品区分],"株式"))</f>
        <v>0</v>
      </c>
      <c r="AA29" s="19"/>
      <c r="AB29" s="27"/>
      <c r="AC29" s="24">
        <f ca="1">IF(OR(MONTH(DATE($B$1,AC$1,$A29))&lt;&gt;AC$1,_xlfn.XLOOKUP(DATE($B$1,AC$1,$A29),祝祭日,祝祭日,"XXX",0,1)&lt;&gt;"XXX",WEEKDAY(DATE($B$1,AC$1,$A29),2)&gt;5),"",SUMIFS(matsui[受渡金額],matsui[約定日],DATE(デイトレ集計!$B$1,デイトレ集計!AC$1,デイトレ集計!$A29),matsui[商品区分],"株式"))</f>
        <v>900</v>
      </c>
      <c r="AD29" s="19"/>
      <c r="AE29" s="27"/>
      <c r="AF29" s="24" t="str">
        <f ca="1">IF(OR(MONTH(DATE($B$1,AF$1,$A29))&lt;&gt;AF$1,_xlfn.XLOOKUP(DATE($B$1,AF$1,$A29),祝祭日,祝祭日,"XXX",0,1)&lt;&gt;"XXX",WEEKDAY(DATE($B$1,AF$1,$A29),2)&gt;5),"",SUMIFS(matsui[受渡金額],matsui[約定日],DATE(デイトレ集計!$B$1,デイトレ集計!AF$1,デイトレ集計!$A29),matsui[商品区分],"株式"))</f>
        <v/>
      </c>
      <c r="AG29" s="19"/>
      <c r="AH29" s="27"/>
      <c r="AI29" s="24">
        <f ca="1">IF(OR(MONTH(DATE($B$1,AI$1,$A29))&lt;&gt;AI$1,_xlfn.XLOOKUP(DATE($B$1,AI$1,$A29),祝祭日,祝祭日,"XXX",0,1)&lt;&gt;"XXX",WEEKDAY(DATE($B$1,AI$1,$A29),2)&gt;5),"",SUMIFS(matsui[受渡金額],matsui[約定日],DATE(デイトレ集計!$B$1,デイトレ集計!AI$1,デイトレ集計!$A29),matsui[商品区分],"株式"))</f>
        <v>300</v>
      </c>
      <c r="AJ29" s="19"/>
      <c r="AK29" s="27"/>
      <c r="AL29" s="27">
        <f ca="1">IF(OR(MONTH(DATE($B$1,AL$1,$A29))&lt;&gt;AL$1,_xlfn.XLOOKUP(DATE($B$1,AL$1,$A29),祝祭日,祝祭日,"XXX",0,1)&lt;&gt;"XXX",WEEKDAY(DATE($B$1,AL$1,$A29),2)&gt;5),"",SUMIFS(matsui[受渡金額],matsui[約定日],DATE(デイトレ集計!$B$1,デイトレ集計!AL$1,デイトレ集計!$A29),matsui[商品区分],"株式"))</f>
        <v>0</v>
      </c>
      <c r="AN29" s="23">
        <f t="shared" ca="1" si="20"/>
        <v>0</v>
      </c>
      <c r="AO29" s="23">
        <f t="shared" ca="1" si="21"/>
        <v>0</v>
      </c>
      <c r="AP29" s="23">
        <f t="shared" ca="1" si="22"/>
        <v>0</v>
      </c>
      <c r="AQ29" s="23">
        <f t="shared" ca="1" si="23"/>
        <v>-32100</v>
      </c>
      <c r="AR29" s="23">
        <f t="shared" ca="1" si="24"/>
        <v>-84100</v>
      </c>
      <c r="AS29" s="23">
        <f t="shared" ca="1" si="25"/>
        <v>-332090</v>
      </c>
      <c r="AT29" s="23">
        <f t="shared" ca="1" si="26"/>
        <v>-344543</v>
      </c>
      <c r="AU29" s="23">
        <f t="shared" ca="1" si="32"/>
        <v>-525088</v>
      </c>
      <c r="AV29" s="23">
        <f t="shared" ca="1" si="27"/>
        <v>-324578</v>
      </c>
      <c r="AW29" s="23">
        <f t="shared" ca="1" si="28"/>
        <v>-325878</v>
      </c>
      <c r="AX29" s="23">
        <f t="shared" ca="1" si="29"/>
        <v>-388478</v>
      </c>
      <c r="AY29" s="23">
        <f t="shared" ca="1" si="30"/>
        <v>-349178</v>
      </c>
      <c r="BA29" s="23">
        <f t="shared" ca="1" si="44"/>
        <v>0</v>
      </c>
      <c r="BB29" s="23">
        <f t="shared" ca="1" si="33"/>
        <v>0</v>
      </c>
      <c r="BC29" s="23">
        <f t="shared" ca="1" si="34"/>
        <v>0</v>
      </c>
      <c r="BD29" s="23">
        <f t="shared" ca="1" si="35"/>
        <v>-32100</v>
      </c>
      <c r="BE29" s="23">
        <f t="shared" ca="1" si="36"/>
        <v>-30350</v>
      </c>
      <c r="BF29" s="23">
        <f t="shared" ca="1" si="37"/>
        <v>-6600</v>
      </c>
      <c r="BG29" s="23">
        <f t="shared" ca="1" si="38"/>
        <v>-53213</v>
      </c>
      <c r="BH29" s="23">
        <f t="shared" ca="1" si="39"/>
        <v>-182300</v>
      </c>
      <c r="BI29" s="23">
        <f t="shared" ca="1" si="40"/>
        <v>1300</v>
      </c>
      <c r="BJ29" s="23">
        <f t="shared" ca="1" si="41"/>
        <v>-20700</v>
      </c>
      <c r="BK29" s="23">
        <f t="shared" ca="1" si="42"/>
        <v>9400</v>
      </c>
      <c r="BL29" s="23">
        <f t="shared" ca="1" si="43"/>
        <v>1800</v>
      </c>
      <c r="BN29" s="23" t="str" cm="1">
        <f t="array" aca="1" ref="BN29" ca="1">IF(INDEX($A$1:$AL$46,ROW(),BN$14)&gt;0,INDEX($A$1:$AL$46,ROW(),BN$14),"")</f>
        <v/>
      </c>
      <c r="BO29" s="23" t="str" cm="1">
        <f t="array" aca="1" ref="BO29" ca="1">IF(INDEX($A$1:$AL$46,ROW(),BO$14)&gt;0,INDEX($A$1:$AL$46,ROW(),BO$14),"")</f>
        <v/>
      </c>
      <c r="BP29" s="23" t="str" cm="1">
        <f t="array" aca="1" ref="BP29" ca="1">IF(INDEX($A$1:$AL$46,ROW(),BP$14)&gt;0,INDEX($A$1:$AL$46,ROW(),BP$14),"")</f>
        <v/>
      </c>
      <c r="BQ29" s="23" cm="1">
        <f t="array" aca="1" ref="BQ29" ca="1">IF(INDEX($A$1:$AL$46,ROW(),BQ$14)&gt;0,INDEX($A$1:$AL$46,ROW(),BQ$14),"")</f>
        <v>2000</v>
      </c>
      <c r="BR29" s="23" t="str" cm="1">
        <f t="array" aca="1" ref="BR29" ca="1">IF(INDEX($A$1:$AL$46,ROW(),BR$14)&gt;0,INDEX($A$1:$AL$46,ROW(),BR$14),"")</f>
        <v/>
      </c>
      <c r="BS29" s="23" cm="1">
        <f t="array" aca="1" ref="BS29" ca="1">IF(INDEX($A$1:$AL$46,ROW(),BS$14)&gt;0,INDEX($A$1:$AL$46,ROW(),BS$14),"")</f>
        <v>5300</v>
      </c>
      <c r="BT29" s="23" cm="1">
        <f t="array" aca="1" ref="BT29" ca="1">IF(INDEX($A$1:$AL$46,ROW(),BT$14)&gt;0,INDEX($A$1:$AL$46,ROW(),BT$14),"")</f>
        <v>86357</v>
      </c>
      <c r="BU29" s="23" t="str" cm="1">
        <f t="array" aca="1" ref="BU29" ca="1">IF(INDEX($A$1:$AL$46,ROW(),BU$14)&gt;0,INDEX($A$1:$AL$46,ROW(),BU$14),"")</f>
        <v/>
      </c>
      <c r="BV29" s="23" cm="1">
        <f t="array" aca="1" ref="BV29" ca="1">IF(INDEX($A$1:$AL$46,ROW(),BV$14)&gt;0,INDEX($A$1:$AL$46,ROW(),BV$14),"")</f>
        <v>900</v>
      </c>
      <c r="BW29" s="23" t="str" cm="1">
        <f t="array" aca="1" ref="BW29" ca="1">IF(INDEX($A$1:$AL$46,ROW(),BW$14)&gt;0,INDEX($A$1:$AL$46,ROW(),BW$14),"")</f>
        <v/>
      </c>
      <c r="BX29" s="23" cm="1">
        <f t="array" aca="1" ref="BX29" ca="1">IF(INDEX($A$1:$AL$46,ROW(),BX$14)&gt;0,INDEX($A$1:$AL$46,ROW(),BX$14),"")</f>
        <v>300</v>
      </c>
      <c r="BY29" s="23" t="str" cm="1">
        <f t="array" aca="1" ref="BY29" ca="1">IF(INDEX($A$1:$AL$46,ROW(),BY$14)&gt;0,INDEX($A$1:$AL$46,ROW(),BY$14),"")</f>
        <v/>
      </c>
      <c r="CA29" s="23" t="str" cm="1">
        <f t="array" aca="1" ref="CA29" ca="1">IF(INDEX($A$1:$AL$46,ROW(),CA$14)&lt;0,INDEX($A$1:$AL$46,ROW(),CA$14),"")</f>
        <v/>
      </c>
      <c r="CB29" s="23" t="str" cm="1">
        <f t="array" aca="1" ref="CB29" ca="1">IF(INDEX($A$1:$AL$46,ROW(),CB$14)&lt;0,INDEX($A$1:$AL$46,ROW(),CB$14),"")</f>
        <v/>
      </c>
      <c r="CC29" s="23" t="str" cm="1">
        <f t="array" aca="1" ref="CC29" ca="1">IF(INDEX($A$1:$AL$46,ROW(),CC$14)&lt;0,INDEX($A$1:$AL$46,ROW(),CC$14),"")</f>
        <v/>
      </c>
      <c r="CD29" s="23" t="str" cm="1">
        <f t="array" aca="1" ref="CD29" ca="1">IF(INDEX($A$1:$AL$46,ROW(),CD$14)&lt;0,INDEX($A$1:$AL$46,ROW(),CD$14),"")</f>
        <v/>
      </c>
      <c r="CE29" s="23" t="str" cm="1">
        <f t="array" aca="1" ref="CE29" ca="1">IF(INDEX($A$1:$AL$46,ROW(),CE$14)&lt;0,INDEX($A$1:$AL$46,ROW(),CE$14),"")</f>
        <v/>
      </c>
      <c r="CF29" s="23" t="str" cm="1">
        <f t="array" aca="1" ref="CF29" ca="1">IF(INDEX($A$1:$AL$46,ROW(),CF$14)&lt;0,INDEX($A$1:$AL$46,ROW(),CF$14),"")</f>
        <v/>
      </c>
      <c r="CG29" s="23" t="str" cm="1">
        <f t="array" aca="1" ref="CG29" ca="1">IF(INDEX($A$1:$AL$46,ROW(),CG$14)&lt;0,INDEX($A$1:$AL$46,ROW(),CG$14),"")</f>
        <v/>
      </c>
      <c r="CH29" s="23" t="str" cm="1">
        <f t="array" aca="1" ref="CH29" ca="1">IF(INDEX($A$1:$AL$46,ROW(),CH$14)&lt;0,INDEX($A$1:$AL$46,ROW(),CH$14),"")</f>
        <v/>
      </c>
      <c r="CI29" s="23" t="str" cm="1">
        <f t="array" aca="1" ref="CI29" ca="1">IF(INDEX($A$1:$AL$46,ROW(),CI$14)&lt;0,INDEX($A$1:$AL$46,ROW(),CI$14),"")</f>
        <v/>
      </c>
      <c r="CJ29" s="23" t="str" cm="1">
        <f t="array" aca="1" ref="CJ29" ca="1">IF(INDEX($A$1:$AL$46,ROW(),CJ$14)&lt;0,INDEX($A$1:$AL$46,ROW(),CJ$14),"")</f>
        <v/>
      </c>
      <c r="CK29" s="23" t="str" cm="1">
        <f t="array" aca="1" ref="CK29" ca="1">IF(INDEX($A$1:$AL$46,ROW(),CK$14)&lt;0,INDEX($A$1:$AL$46,ROW(),CK$14),"")</f>
        <v/>
      </c>
      <c r="CL29" s="23" t="str" cm="1">
        <f t="array" aca="1" ref="CL29" ca="1">IF(INDEX($A$1:$AL$46,ROW(),CL$14)&lt;0,INDEX($A$1:$AL$46,ROW(),CL$14),"")</f>
        <v/>
      </c>
    </row>
    <row r="30" spans="1:90" s="2" customFormat="1" ht="15.75" x14ac:dyDescent="0.4">
      <c r="A30" s="6">
        <v>15</v>
      </c>
      <c r="B30" s="18">
        <f t="shared" ca="1" si="17"/>
        <v>-122250</v>
      </c>
      <c r="C30" s="19"/>
      <c r="D30" s="27"/>
      <c r="E30" s="24" t="str">
        <f ca="1">IF(OR(MONTH(DATE($B$1,E$1,$A30))&lt;&gt;E$1,_xlfn.XLOOKUP(DATE($B$1,E$1,$A30),祝祭日,祝祭日,"XXX",0,1)&lt;&gt;"XXX",WEEKDAY(DATE($B$1,E$1,$A30),2)&gt;5),"",SUMIFS(matsui[受渡金額],matsui[約定日],DATE(デイトレ集計!$B$1,デイトレ集計!E$1,デイトレ集計!$A30),matsui[商品区分],"株式"))</f>
        <v/>
      </c>
      <c r="F30" s="19"/>
      <c r="G30" s="27"/>
      <c r="H30" s="24">
        <f ca="1">IF(OR(MONTH(DATE($B$1,H$1,$A30))&lt;&gt;H$1,_xlfn.XLOOKUP(DATE($B$1,H$1,$A30),祝祭日,祝祭日,"XXX",0,1)&lt;&gt;"XXX",WEEKDAY(DATE($B$1,H$1,$A30),2)&gt;5),"",SUMIFS(matsui[受渡金額],matsui[約定日],DATE(デイトレ集計!$B$1,デイトレ集計!H$1,デイトレ集計!$A30),matsui[商品区分],"株式"))</f>
        <v>0</v>
      </c>
      <c r="I30" s="19"/>
      <c r="J30" s="27"/>
      <c r="K30" s="24">
        <f ca="1">IF(OR(MONTH(DATE($B$1,K$1,$A30))&lt;&gt;K$1,_xlfn.XLOOKUP(DATE($B$1,K$1,$A30),祝祭日,祝祭日,"XXX",0,1)&lt;&gt;"XXX",WEEKDAY(DATE($B$1,K$1,$A30),2)&gt;5),"",SUMIFS(matsui[受渡金額],matsui[約定日],DATE(デイトレ集計!$B$1,デイトレ集計!K$1,デイトレ集計!$A30),matsui[商品区分],"株式"))</f>
        <v>0</v>
      </c>
      <c r="L30" s="19"/>
      <c r="M30" s="27"/>
      <c r="N30" s="24" t="str">
        <f ca="1">IF(OR(MONTH(DATE($B$1,N$1,$A30))&lt;&gt;N$1,_xlfn.XLOOKUP(DATE($B$1,N$1,$A30),祝祭日,祝祭日,"XXX",0,1)&lt;&gt;"XXX",WEEKDAY(DATE($B$1,N$1,$A30),2)&gt;5),"",SUMIFS(matsui[受渡金額],matsui[約定日],DATE(デイトレ集計!$B$1,デイトレ集計!N$1,デイトレ集計!$A30),matsui[商品区分],"株式"))</f>
        <v/>
      </c>
      <c r="O30" s="19"/>
      <c r="P30" s="27"/>
      <c r="Q30" s="24">
        <f ca="1">IF(OR(MONTH(DATE($B$1,Q$1,$A30))&lt;&gt;Q$1,_xlfn.XLOOKUP(DATE($B$1,Q$1,$A30),祝祭日,祝祭日,"XXX",0,1)&lt;&gt;"XXX",WEEKDAY(DATE($B$1,Q$1,$A30),2)&gt;5),"",SUMIFS(matsui[受渡金額],matsui[約定日],DATE(デイトレ集計!$B$1,デイトレ集計!Q$1,デイトレ集計!$A30),matsui[商品区分],"株式"))</f>
        <v>-9450</v>
      </c>
      <c r="R30" s="19"/>
      <c r="S30" s="27"/>
      <c r="T30" s="24">
        <f ca="1">IF(OR(MONTH(DATE($B$1,T$1,$A30))&lt;&gt;T$1,_xlfn.XLOOKUP(DATE($B$1,T$1,$A30),祝祭日,祝祭日,"XXX",0,1)&lt;&gt;"XXX",WEEKDAY(DATE($B$1,T$1,$A30),2)&gt;5),"",SUMIFS(matsui[受渡金額],matsui[約定日],DATE(デイトレ集計!$B$1,デイトレ集計!T$1,デイトレ集計!$A30),matsui[商品区分],"株式"))</f>
        <v>2000</v>
      </c>
      <c r="U30" s="19"/>
      <c r="V30" s="27"/>
      <c r="W30" s="24" t="str">
        <f ca="1">IF(OR(MONTH(DATE($B$1,W$1,$A30))&lt;&gt;W$1,_xlfn.XLOOKUP(DATE($B$1,W$1,$A30),祝祭日,祝祭日,"XXX",0,1)&lt;&gt;"XXX",WEEKDAY(DATE($B$1,W$1,$A30),2)&gt;5),"",SUMIFS(matsui[受渡金額],matsui[約定日],DATE(デイトレ集計!$B$1,デイトレ集計!W$1,デイトレ集計!$A30),matsui[商品区分],"株式"))</f>
        <v/>
      </c>
      <c r="X30" s="19"/>
      <c r="Y30" s="27"/>
      <c r="Z30" s="24">
        <f ca="1">IF(OR(MONTH(DATE($B$1,Z$1,$A30))&lt;&gt;Z$1,_xlfn.XLOOKUP(DATE($B$1,Z$1,$A30),祝祭日,祝祭日,"XXX",0,1)&lt;&gt;"XXX",WEEKDAY(DATE($B$1,Z$1,$A30),2)&gt;5),"",SUMIFS(matsui[受渡金額],matsui[約定日],DATE(デイトレ集計!$B$1,デイトレ集計!Z$1,デイトレ集計!$A30),matsui[商品区分],"株式"))</f>
        <v>0</v>
      </c>
      <c r="AA30" s="19"/>
      <c r="AB30" s="27"/>
      <c r="AC30" s="24">
        <f ca="1">IF(OR(MONTH(DATE($B$1,AC$1,$A30))&lt;&gt;AC$1,_xlfn.XLOOKUP(DATE($B$1,AC$1,$A30),祝祭日,祝祭日,"XXX",0,1)&lt;&gt;"XXX",WEEKDAY(DATE($B$1,AC$1,$A30),2)&gt;5),"",SUMIFS(matsui[受渡金額],matsui[約定日],DATE(デイトレ集計!$B$1,デイトレ集計!AC$1,デイトレ集計!$A30),matsui[商品区分],"株式"))</f>
        <v>-116800</v>
      </c>
      <c r="AD30" s="19"/>
      <c r="AE30" s="27"/>
      <c r="AF30" s="24" t="str">
        <f ca="1">IF(OR(MONTH(DATE($B$1,AF$1,$A30))&lt;&gt;AF$1,_xlfn.XLOOKUP(DATE($B$1,AF$1,$A30),祝祭日,祝祭日,"XXX",0,1)&lt;&gt;"XXX",WEEKDAY(DATE($B$1,AF$1,$A30),2)&gt;5),"",SUMIFS(matsui[受渡金額],matsui[約定日],DATE(デイトレ集計!$B$1,デイトレ集計!AF$1,デイトレ集計!$A30),matsui[商品区分],"株式"))</f>
        <v/>
      </c>
      <c r="AG30" s="19"/>
      <c r="AH30" s="27"/>
      <c r="AI30" s="24">
        <f ca="1">IF(OR(MONTH(DATE($B$1,AI$1,$A30))&lt;&gt;AI$1,_xlfn.XLOOKUP(DATE($B$1,AI$1,$A30),祝祭日,祝祭日,"XXX",0,1)&lt;&gt;"XXX",WEEKDAY(DATE($B$1,AI$1,$A30),2)&gt;5),"",SUMIFS(matsui[受渡金額],matsui[約定日],DATE(デイトレ集計!$B$1,デイトレ集計!AI$1,デイトレ集計!$A30),matsui[商品区分],"株式"))</f>
        <v>2000</v>
      </c>
      <c r="AJ30" s="19"/>
      <c r="AK30" s="27"/>
      <c r="AL30" s="27">
        <f ca="1">IF(OR(MONTH(DATE($B$1,AL$1,$A30))&lt;&gt;AL$1,_xlfn.XLOOKUP(DATE($B$1,AL$1,$A30),祝祭日,祝祭日,"XXX",0,1)&lt;&gt;"XXX",WEEKDAY(DATE($B$1,AL$1,$A30),2)&gt;5),"",SUMIFS(matsui[受渡金額],matsui[約定日],DATE(デイトレ集計!$B$1,デイトレ集計!AL$1,デイトレ集計!$A30),matsui[商品区分],"株式"))</f>
        <v>0</v>
      </c>
      <c r="AN30" s="23">
        <f t="shared" ca="1" si="20"/>
        <v>0</v>
      </c>
      <c r="AO30" s="23">
        <f t="shared" ca="1" si="21"/>
        <v>0</v>
      </c>
      <c r="AP30" s="23">
        <f t="shared" ca="1" si="22"/>
        <v>0</v>
      </c>
      <c r="AQ30" s="23">
        <f t="shared" ca="1" si="23"/>
        <v>-32100</v>
      </c>
      <c r="AR30" s="23">
        <f t="shared" ca="1" si="24"/>
        <v>-93550</v>
      </c>
      <c r="AS30" s="23">
        <f t="shared" ca="1" si="25"/>
        <v>-330090</v>
      </c>
      <c r="AT30" s="23">
        <f t="shared" ca="1" si="26"/>
        <v>-344543</v>
      </c>
      <c r="AU30" s="23">
        <f t="shared" ca="1" si="32"/>
        <v>-525088</v>
      </c>
      <c r="AV30" s="23">
        <f t="shared" ca="1" si="27"/>
        <v>-441378</v>
      </c>
      <c r="AW30" s="23">
        <f t="shared" ca="1" si="28"/>
        <v>-325878</v>
      </c>
      <c r="AX30" s="23">
        <f t="shared" ca="1" si="29"/>
        <v>-386478</v>
      </c>
      <c r="AY30" s="23">
        <f t="shared" ca="1" si="30"/>
        <v>-349178</v>
      </c>
      <c r="BA30" s="23">
        <f t="shared" ca="1" si="44"/>
        <v>0</v>
      </c>
      <c r="BB30" s="23">
        <f t="shared" ca="1" si="33"/>
        <v>0</v>
      </c>
      <c r="BC30" s="23">
        <f t="shared" ca="1" si="34"/>
        <v>0</v>
      </c>
      <c r="BD30" s="23">
        <f t="shared" ca="1" si="35"/>
        <v>-32100</v>
      </c>
      <c r="BE30" s="23">
        <f t="shared" ca="1" si="36"/>
        <v>-39800</v>
      </c>
      <c r="BF30" s="23">
        <f t="shared" ca="1" si="37"/>
        <v>-4600</v>
      </c>
      <c r="BG30" s="23">
        <f t="shared" ca="1" si="38"/>
        <v>-53213</v>
      </c>
      <c r="BH30" s="23">
        <f t="shared" ca="1" si="39"/>
        <v>-182300</v>
      </c>
      <c r="BI30" s="23">
        <f t="shared" ca="1" si="40"/>
        <v>-115500</v>
      </c>
      <c r="BJ30" s="23">
        <f t="shared" ca="1" si="41"/>
        <v>-20700</v>
      </c>
      <c r="BK30" s="23">
        <f t="shared" ca="1" si="42"/>
        <v>11400</v>
      </c>
      <c r="BL30" s="23">
        <f t="shared" ca="1" si="43"/>
        <v>1800</v>
      </c>
      <c r="BN30" s="23" t="str" cm="1">
        <f t="array" aca="1" ref="BN30" ca="1">IF(INDEX($A$1:$AL$46,ROW(),BN$14)&gt;0,INDEX($A$1:$AL$46,ROW(),BN$14),"")</f>
        <v/>
      </c>
      <c r="BO30" s="23" t="str" cm="1">
        <f t="array" aca="1" ref="BO30" ca="1">IF(INDEX($A$1:$AL$46,ROW(),BO$14)&gt;0,INDEX($A$1:$AL$46,ROW(),BO$14),"")</f>
        <v/>
      </c>
      <c r="BP30" s="23" t="str" cm="1">
        <f t="array" aca="1" ref="BP30" ca="1">IF(INDEX($A$1:$AL$46,ROW(),BP$14)&gt;0,INDEX($A$1:$AL$46,ROW(),BP$14),"")</f>
        <v/>
      </c>
      <c r="BQ30" s="23" t="str" cm="1">
        <f t="array" aca="1" ref="BQ30" ca="1">IF(INDEX($A$1:$AL$46,ROW(),BQ$14)&gt;0,INDEX($A$1:$AL$46,ROW(),BQ$14),"")</f>
        <v/>
      </c>
      <c r="BR30" s="23" t="str" cm="1">
        <f t="array" aca="1" ref="BR30" ca="1">IF(INDEX($A$1:$AL$46,ROW(),BR$14)&gt;0,INDEX($A$1:$AL$46,ROW(),BR$14),"")</f>
        <v/>
      </c>
      <c r="BS30" s="23" cm="1">
        <f t="array" aca="1" ref="BS30" ca="1">IF(INDEX($A$1:$AL$46,ROW(),BS$14)&gt;0,INDEX($A$1:$AL$46,ROW(),BS$14),"")</f>
        <v>2000</v>
      </c>
      <c r="BT30" s="23" t="str" cm="1">
        <f t="array" aca="1" ref="BT30" ca="1">IF(INDEX($A$1:$AL$46,ROW(),BT$14)&gt;0,INDEX($A$1:$AL$46,ROW(),BT$14),"")</f>
        <v/>
      </c>
      <c r="BU30" s="23" t="str" cm="1">
        <f t="array" aca="1" ref="BU30" ca="1">IF(INDEX($A$1:$AL$46,ROW(),BU$14)&gt;0,INDEX($A$1:$AL$46,ROW(),BU$14),"")</f>
        <v/>
      </c>
      <c r="BV30" s="23" t="str" cm="1">
        <f t="array" aca="1" ref="BV30" ca="1">IF(INDEX($A$1:$AL$46,ROW(),BV$14)&gt;0,INDEX($A$1:$AL$46,ROW(),BV$14),"")</f>
        <v/>
      </c>
      <c r="BW30" s="23" t="str" cm="1">
        <f t="array" aca="1" ref="BW30" ca="1">IF(INDEX($A$1:$AL$46,ROW(),BW$14)&gt;0,INDEX($A$1:$AL$46,ROW(),BW$14),"")</f>
        <v/>
      </c>
      <c r="BX30" s="23" cm="1">
        <f t="array" aca="1" ref="BX30" ca="1">IF(INDEX($A$1:$AL$46,ROW(),BX$14)&gt;0,INDEX($A$1:$AL$46,ROW(),BX$14),"")</f>
        <v>2000</v>
      </c>
      <c r="BY30" s="23" t="str" cm="1">
        <f t="array" aca="1" ref="BY30" ca="1">IF(INDEX($A$1:$AL$46,ROW(),BY$14)&gt;0,INDEX($A$1:$AL$46,ROW(),BY$14),"")</f>
        <v/>
      </c>
      <c r="CA30" s="23" t="str" cm="1">
        <f t="array" aca="1" ref="CA30" ca="1">IF(INDEX($A$1:$AL$46,ROW(),CA$14)&lt;0,INDEX($A$1:$AL$46,ROW(),CA$14),"")</f>
        <v/>
      </c>
      <c r="CB30" s="23" t="str" cm="1">
        <f t="array" aca="1" ref="CB30" ca="1">IF(INDEX($A$1:$AL$46,ROW(),CB$14)&lt;0,INDEX($A$1:$AL$46,ROW(),CB$14),"")</f>
        <v/>
      </c>
      <c r="CC30" s="23" t="str" cm="1">
        <f t="array" aca="1" ref="CC30" ca="1">IF(INDEX($A$1:$AL$46,ROW(),CC$14)&lt;0,INDEX($A$1:$AL$46,ROW(),CC$14),"")</f>
        <v/>
      </c>
      <c r="CD30" s="23" t="str" cm="1">
        <f t="array" aca="1" ref="CD30" ca="1">IF(INDEX($A$1:$AL$46,ROW(),CD$14)&lt;0,INDEX($A$1:$AL$46,ROW(),CD$14),"")</f>
        <v/>
      </c>
      <c r="CE30" s="23" cm="1">
        <f t="array" aca="1" ref="CE30" ca="1">IF(INDEX($A$1:$AL$46,ROW(),CE$14)&lt;0,INDEX($A$1:$AL$46,ROW(),CE$14),"")</f>
        <v>-9450</v>
      </c>
      <c r="CF30" s="23" t="str" cm="1">
        <f t="array" aca="1" ref="CF30" ca="1">IF(INDEX($A$1:$AL$46,ROW(),CF$14)&lt;0,INDEX($A$1:$AL$46,ROW(),CF$14),"")</f>
        <v/>
      </c>
      <c r="CG30" s="23" t="str" cm="1">
        <f t="array" aca="1" ref="CG30" ca="1">IF(INDEX($A$1:$AL$46,ROW(),CG$14)&lt;0,INDEX($A$1:$AL$46,ROW(),CG$14),"")</f>
        <v/>
      </c>
      <c r="CH30" s="23" t="str" cm="1">
        <f t="array" aca="1" ref="CH30" ca="1">IF(INDEX($A$1:$AL$46,ROW(),CH$14)&lt;0,INDEX($A$1:$AL$46,ROW(),CH$14),"")</f>
        <v/>
      </c>
      <c r="CI30" s="23" cm="1">
        <f t="array" aca="1" ref="CI30" ca="1">IF(INDEX($A$1:$AL$46,ROW(),CI$14)&lt;0,INDEX($A$1:$AL$46,ROW(),CI$14),"")</f>
        <v>-116800</v>
      </c>
      <c r="CJ30" s="23" t="str" cm="1">
        <f t="array" aca="1" ref="CJ30" ca="1">IF(INDEX($A$1:$AL$46,ROW(),CJ$14)&lt;0,INDEX($A$1:$AL$46,ROW(),CJ$14),"")</f>
        <v/>
      </c>
      <c r="CK30" s="23" t="str" cm="1">
        <f t="array" aca="1" ref="CK30" ca="1">IF(INDEX($A$1:$AL$46,ROW(),CK$14)&lt;0,INDEX($A$1:$AL$46,ROW(),CK$14),"")</f>
        <v/>
      </c>
      <c r="CL30" s="23" t="str" cm="1">
        <f t="array" aca="1" ref="CL30" ca="1">IF(INDEX($A$1:$AL$46,ROW(),CL$14)&lt;0,INDEX($A$1:$AL$46,ROW(),CL$14),"")</f>
        <v/>
      </c>
    </row>
    <row r="31" spans="1:90" s="2" customFormat="1" ht="15.75" x14ac:dyDescent="0.4">
      <c r="A31" s="6">
        <v>16</v>
      </c>
      <c r="B31" s="18">
        <f t="shared" ca="1" si="17"/>
        <v>23310</v>
      </c>
      <c r="C31" s="19"/>
      <c r="D31" s="27"/>
      <c r="E31" s="24">
        <f ca="1">IF(OR(MONTH(DATE($B$1,E$1,$A31))&lt;&gt;E$1,_xlfn.XLOOKUP(DATE($B$1,E$1,$A31),祝祭日,祝祭日,"XXX",0,1)&lt;&gt;"XXX",WEEKDAY(DATE($B$1,E$1,$A31),2)&gt;5),"",SUMIFS(matsui[受渡金額],matsui[約定日],DATE(デイトレ集計!$B$1,デイトレ集計!E$1,デイトレ集計!$A31),matsui[商品区分],"株式"))</f>
        <v>0</v>
      </c>
      <c r="F31" s="19"/>
      <c r="G31" s="27"/>
      <c r="H31" s="24">
        <f ca="1">IF(OR(MONTH(DATE($B$1,H$1,$A31))&lt;&gt;H$1,_xlfn.XLOOKUP(DATE($B$1,H$1,$A31),祝祭日,祝祭日,"XXX",0,1)&lt;&gt;"XXX",WEEKDAY(DATE($B$1,H$1,$A31),2)&gt;5),"",SUMIFS(matsui[受渡金額],matsui[約定日],DATE(デイトレ集計!$B$1,デイトレ集計!H$1,デイトレ集計!$A31),matsui[商品区分],"株式"))</f>
        <v>0</v>
      </c>
      <c r="I31" s="19"/>
      <c r="J31" s="27"/>
      <c r="K31" s="24">
        <f ca="1">IF(OR(MONTH(DATE($B$1,K$1,$A31))&lt;&gt;K$1,_xlfn.XLOOKUP(DATE($B$1,K$1,$A31),祝祭日,祝祭日,"XXX",0,1)&lt;&gt;"XXX",WEEKDAY(DATE($B$1,K$1,$A31),2)&gt;5),"",SUMIFS(matsui[受渡金額],matsui[約定日],DATE(デイトレ集計!$B$1,デイトレ集計!K$1,デイトレ集計!$A31),matsui[商品区分],"株式"))</f>
        <v>0</v>
      </c>
      <c r="L31" s="19"/>
      <c r="M31" s="27"/>
      <c r="N31" s="24" t="str">
        <f ca="1">IF(OR(MONTH(DATE($B$1,N$1,$A31))&lt;&gt;N$1,_xlfn.XLOOKUP(DATE($B$1,N$1,$A31),祝祭日,祝祭日,"XXX",0,1)&lt;&gt;"XXX",WEEKDAY(DATE($B$1,N$1,$A31),2)&gt;5),"",SUMIFS(matsui[受渡金額],matsui[約定日],DATE(デイトレ集計!$B$1,デイトレ集計!N$1,デイトレ集計!$A31),matsui[商品区分],"株式"))</f>
        <v/>
      </c>
      <c r="O31" s="19"/>
      <c r="P31" s="27"/>
      <c r="Q31" s="24">
        <f ca="1">IF(OR(MONTH(DATE($B$1,Q$1,$A31))&lt;&gt;Q$1,_xlfn.XLOOKUP(DATE($B$1,Q$1,$A31),祝祭日,祝祭日,"XXX",0,1)&lt;&gt;"XXX",WEEKDAY(DATE($B$1,Q$1,$A31),2)&gt;5),"",SUMIFS(matsui[受渡金額],matsui[約定日],DATE(デイトレ集計!$B$1,デイトレ集計!Q$1,デイトレ集計!$A31),matsui[商品区分],"株式"))</f>
        <v>7500</v>
      </c>
      <c r="R31" s="19"/>
      <c r="S31" s="27"/>
      <c r="T31" s="24">
        <f ca="1">IF(OR(MONTH(DATE($B$1,T$1,$A31))&lt;&gt;T$1,_xlfn.XLOOKUP(DATE($B$1,T$1,$A31),祝祭日,祝祭日,"XXX",0,1)&lt;&gt;"XXX",WEEKDAY(DATE($B$1,T$1,$A31),2)&gt;5),"",SUMIFS(matsui[受渡金額],matsui[約定日],DATE(デイトレ集計!$B$1,デイトレ集計!T$1,デイトレ集計!$A31),matsui[商品区分],"株式"))</f>
        <v>-15000</v>
      </c>
      <c r="U31" s="19"/>
      <c r="V31" s="27"/>
      <c r="W31" s="24" t="str">
        <f ca="1">IF(OR(MONTH(DATE($B$1,W$1,$A31))&lt;&gt;W$1,_xlfn.XLOOKUP(DATE($B$1,W$1,$A31),祝祭日,祝祭日,"XXX",0,1)&lt;&gt;"XXX",WEEKDAY(DATE($B$1,W$1,$A31),2)&gt;5),"",SUMIFS(matsui[受渡金額],matsui[約定日],DATE(デイトレ集計!$B$1,デイトレ集計!W$1,デイトレ集計!$A31),matsui[商品区分],"株式"))</f>
        <v/>
      </c>
      <c r="X31" s="19"/>
      <c r="Y31" s="27"/>
      <c r="Z31" s="24">
        <f ca="1">IF(OR(MONTH(DATE($B$1,Z$1,$A31))&lt;&gt;Z$1,_xlfn.XLOOKUP(DATE($B$1,Z$1,$A31),祝祭日,祝祭日,"XXX",0,1)&lt;&gt;"XXX",WEEKDAY(DATE($B$1,Z$1,$A31),2)&gt;5),"",SUMIFS(matsui[受渡金額],matsui[約定日],DATE(デイトレ集計!$B$1,デイトレ集計!Z$1,デイトレ集計!$A31),matsui[商品区分],"株式"))</f>
        <v>2010</v>
      </c>
      <c r="AA31" s="19"/>
      <c r="AB31" s="27"/>
      <c r="AC31" s="24" t="str">
        <f ca="1">IF(OR(MONTH(DATE($B$1,AC$1,$A31))&lt;&gt;AC$1,_xlfn.XLOOKUP(DATE($B$1,AC$1,$A31),祝祭日,祝祭日,"XXX",0,1)&lt;&gt;"XXX",WEEKDAY(DATE($B$1,AC$1,$A31),2)&gt;5),"",SUMIFS(matsui[受渡金額],matsui[約定日],DATE(デイトレ集計!$B$1,デイトレ集計!AC$1,デイトレ集計!$A31),matsui[商品区分],"株式"))</f>
        <v/>
      </c>
      <c r="AD31" s="19"/>
      <c r="AE31" s="27"/>
      <c r="AF31" s="24">
        <f ca="1">IF(OR(MONTH(DATE($B$1,AF$1,$A31))&lt;&gt;AF$1,_xlfn.XLOOKUP(DATE($B$1,AF$1,$A31),祝祭日,祝祭日,"XXX",0,1)&lt;&gt;"XXX",WEEKDAY(DATE($B$1,AF$1,$A31),2)&gt;5),"",SUMIFS(matsui[受渡金額],matsui[約定日],DATE(デイトレ集計!$B$1,デイトレ集計!AF$1,デイトレ集計!$A31),matsui[商品区分],"株式"))</f>
        <v>1200</v>
      </c>
      <c r="AG31" s="19"/>
      <c r="AH31" s="27"/>
      <c r="AI31" s="24">
        <f ca="1">IF(OR(MONTH(DATE($B$1,AI$1,$A31))&lt;&gt;AI$1,_xlfn.XLOOKUP(DATE($B$1,AI$1,$A31),祝祭日,祝祭日,"XXX",0,1)&lt;&gt;"XXX",WEEKDAY(DATE($B$1,AI$1,$A31),2)&gt;5),"",SUMIFS(matsui[受渡金額],matsui[約定日],DATE(デイトレ集計!$B$1,デイトレ集計!AI$1,デイトレ集計!$A31),matsui[商品区分],"株式"))</f>
        <v>27600</v>
      </c>
      <c r="AJ31" s="19"/>
      <c r="AK31" s="27"/>
      <c r="AL31" s="27" t="str">
        <f ca="1">IF(OR(MONTH(DATE($B$1,AL$1,$A31))&lt;&gt;AL$1,_xlfn.XLOOKUP(DATE($B$1,AL$1,$A31),祝祭日,祝祭日,"XXX",0,1)&lt;&gt;"XXX",WEEKDAY(DATE($B$1,AL$1,$A31),2)&gt;5),"",SUMIFS(matsui[受渡金額],matsui[約定日],DATE(デイトレ集計!$B$1,デイトレ集計!AL$1,デイトレ集計!$A31),matsui[商品区分],"株式"))</f>
        <v/>
      </c>
      <c r="AN31" s="23">
        <f t="shared" ca="1" si="20"/>
        <v>0</v>
      </c>
      <c r="AO31" s="23">
        <f t="shared" ca="1" si="21"/>
        <v>0</v>
      </c>
      <c r="AP31" s="23">
        <f t="shared" ca="1" si="22"/>
        <v>0</v>
      </c>
      <c r="AQ31" s="23">
        <f t="shared" ca="1" si="23"/>
        <v>-32100</v>
      </c>
      <c r="AR31" s="23">
        <f t="shared" ca="1" si="24"/>
        <v>-86050</v>
      </c>
      <c r="AS31" s="23">
        <f t="shared" ca="1" si="25"/>
        <v>-345090</v>
      </c>
      <c r="AT31" s="23">
        <f t="shared" ca="1" si="26"/>
        <v>-344543</v>
      </c>
      <c r="AU31" s="23">
        <f t="shared" ca="1" si="32"/>
        <v>-523078</v>
      </c>
      <c r="AV31" s="23">
        <f t="shared" ca="1" si="27"/>
        <v>-441378</v>
      </c>
      <c r="AW31" s="23">
        <f t="shared" ca="1" si="28"/>
        <v>-324678</v>
      </c>
      <c r="AX31" s="23">
        <f t="shared" ca="1" si="29"/>
        <v>-358878</v>
      </c>
      <c r="AY31" s="23">
        <f t="shared" ca="1" si="30"/>
        <v>-349178</v>
      </c>
      <c r="BA31" s="23">
        <f t="shared" ca="1" si="44"/>
        <v>0</v>
      </c>
      <c r="BB31" s="23">
        <f t="shared" ca="1" si="33"/>
        <v>0</v>
      </c>
      <c r="BC31" s="23">
        <f t="shared" ca="1" si="34"/>
        <v>0</v>
      </c>
      <c r="BD31" s="23">
        <f t="shared" ca="1" si="35"/>
        <v>-32100</v>
      </c>
      <c r="BE31" s="23">
        <f t="shared" ca="1" si="36"/>
        <v>-32300</v>
      </c>
      <c r="BF31" s="23">
        <f t="shared" ca="1" si="37"/>
        <v>-19600</v>
      </c>
      <c r="BG31" s="23">
        <f t="shared" ca="1" si="38"/>
        <v>-53213</v>
      </c>
      <c r="BH31" s="23">
        <f t="shared" ca="1" si="39"/>
        <v>-180290</v>
      </c>
      <c r="BI31" s="23">
        <f t="shared" ca="1" si="40"/>
        <v>-115500</v>
      </c>
      <c r="BJ31" s="23">
        <f t="shared" ca="1" si="41"/>
        <v>-19500</v>
      </c>
      <c r="BK31" s="23">
        <f t="shared" ca="1" si="42"/>
        <v>39000</v>
      </c>
      <c r="BL31" s="23">
        <f t="shared" ca="1" si="43"/>
        <v>1800</v>
      </c>
      <c r="BN31" s="23" t="str" cm="1">
        <f t="array" aca="1" ref="BN31" ca="1">IF(INDEX($A$1:$AL$46,ROW(),BN$14)&gt;0,INDEX($A$1:$AL$46,ROW(),BN$14),"")</f>
        <v/>
      </c>
      <c r="BO31" s="23" t="str" cm="1">
        <f t="array" aca="1" ref="BO31" ca="1">IF(INDEX($A$1:$AL$46,ROW(),BO$14)&gt;0,INDEX($A$1:$AL$46,ROW(),BO$14),"")</f>
        <v/>
      </c>
      <c r="BP31" s="23" t="str" cm="1">
        <f t="array" aca="1" ref="BP31" ca="1">IF(INDEX($A$1:$AL$46,ROW(),BP$14)&gt;0,INDEX($A$1:$AL$46,ROW(),BP$14),"")</f>
        <v/>
      </c>
      <c r="BQ31" s="23" t="str" cm="1">
        <f t="array" aca="1" ref="BQ31" ca="1">IF(INDEX($A$1:$AL$46,ROW(),BQ$14)&gt;0,INDEX($A$1:$AL$46,ROW(),BQ$14),"")</f>
        <v/>
      </c>
      <c r="BR31" s="23" cm="1">
        <f t="array" aca="1" ref="BR31" ca="1">IF(INDEX($A$1:$AL$46,ROW(),BR$14)&gt;0,INDEX($A$1:$AL$46,ROW(),BR$14),"")</f>
        <v>7500</v>
      </c>
      <c r="BS31" s="23" t="str" cm="1">
        <f t="array" aca="1" ref="BS31" ca="1">IF(INDEX($A$1:$AL$46,ROW(),BS$14)&gt;0,INDEX($A$1:$AL$46,ROW(),BS$14),"")</f>
        <v/>
      </c>
      <c r="BT31" s="23" t="str" cm="1">
        <f t="array" aca="1" ref="BT31" ca="1">IF(INDEX($A$1:$AL$46,ROW(),BT$14)&gt;0,INDEX($A$1:$AL$46,ROW(),BT$14),"")</f>
        <v/>
      </c>
      <c r="BU31" s="23" cm="1">
        <f t="array" aca="1" ref="BU31" ca="1">IF(INDEX($A$1:$AL$46,ROW(),BU$14)&gt;0,INDEX($A$1:$AL$46,ROW(),BU$14),"")</f>
        <v>2010</v>
      </c>
      <c r="BV31" s="23" t="str" cm="1">
        <f t="array" aca="1" ref="BV31" ca="1">IF(INDEX($A$1:$AL$46,ROW(),BV$14)&gt;0,INDEX($A$1:$AL$46,ROW(),BV$14),"")</f>
        <v/>
      </c>
      <c r="BW31" s="23" cm="1">
        <f t="array" aca="1" ref="BW31" ca="1">IF(INDEX($A$1:$AL$46,ROW(),BW$14)&gt;0,INDEX($A$1:$AL$46,ROW(),BW$14),"")</f>
        <v>1200</v>
      </c>
      <c r="BX31" s="23" cm="1">
        <f t="array" aca="1" ref="BX31" ca="1">IF(INDEX($A$1:$AL$46,ROW(),BX$14)&gt;0,INDEX($A$1:$AL$46,ROW(),BX$14),"")</f>
        <v>27600</v>
      </c>
      <c r="BY31" s="23" t="str" cm="1">
        <f t="array" aca="1" ref="BY31" ca="1">IF(INDEX($A$1:$AL$46,ROW(),BY$14)&gt;0,INDEX($A$1:$AL$46,ROW(),BY$14),"")</f>
        <v/>
      </c>
      <c r="CA31" s="23" t="str" cm="1">
        <f t="array" aca="1" ref="CA31" ca="1">IF(INDEX($A$1:$AL$46,ROW(),CA$14)&lt;0,INDEX($A$1:$AL$46,ROW(),CA$14),"")</f>
        <v/>
      </c>
      <c r="CB31" s="23" t="str" cm="1">
        <f t="array" aca="1" ref="CB31" ca="1">IF(INDEX($A$1:$AL$46,ROW(),CB$14)&lt;0,INDEX($A$1:$AL$46,ROW(),CB$14),"")</f>
        <v/>
      </c>
      <c r="CC31" s="23" t="str" cm="1">
        <f t="array" aca="1" ref="CC31" ca="1">IF(INDEX($A$1:$AL$46,ROW(),CC$14)&lt;0,INDEX($A$1:$AL$46,ROW(),CC$14),"")</f>
        <v/>
      </c>
      <c r="CD31" s="23" t="str" cm="1">
        <f t="array" aca="1" ref="CD31" ca="1">IF(INDEX($A$1:$AL$46,ROW(),CD$14)&lt;0,INDEX($A$1:$AL$46,ROW(),CD$14),"")</f>
        <v/>
      </c>
      <c r="CE31" s="23" t="str" cm="1">
        <f t="array" aca="1" ref="CE31" ca="1">IF(INDEX($A$1:$AL$46,ROW(),CE$14)&lt;0,INDEX($A$1:$AL$46,ROW(),CE$14),"")</f>
        <v/>
      </c>
      <c r="CF31" s="23" cm="1">
        <f t="array" aca="1" ref="CF31" ca="1">IF(INDEX($A$1:$AL$46,ROW(),CF$14)&lt;0,INDEX($A$1:$AL$46,ROW(),CF$14),"")</f>
        <v>-15000</v>
      </c>
      <c r="CG31" s="23" t="str" cm="1">
        <f t="array" aca="1" ref="CG31" ca="1">IF(INDEX($A$1:$AL$46,ROW(),CG$14)&lt;0,INDEX($A$1:$AL$46,ROW(),CG$14),"")</f>
        <v/>
      </c>
      <c r="CH31" s="23" t="str" cm="1">
        <f t="array" aca="1" ref="CH31" ca="1">IF(INDEX($A$1:$AL$46,ROW(),CH$14)&lt;0,INDEX($A$1:$AL$46,ROW(),CH$14),"")</f>
        <v/>
      </c>
      <c r="CI31" s="23" t="str" cm="1">
        <f t="array" aca="1" ref="CI31" ca="1">IF(INDEX($A$1:$AL$46,ROW(),CI$14)&lt;0,INDEX($A$1:$AL$46,ROW(),CI$14),"")</f>
        <v/>
      </c>
      <c r="CJ31" s="23" t="str" cm="1">
        <f t="array" aca="1" ref="CJ31" ca="1">IF(INDEX($A$1:$AL$46,ROW(),CJ$14)&lt;0,INDEX($A$1:$AL$46,ROW(),CJ$14),"")</f>
        <v/>
      </c>
      <c r="CK31" s="23" t="str" cm="1">
        <f t="array" aca="1" ref="CK31" ca="1">IF(INDEX($A$1:$AL$46,ROW(),CK$14)&lt;0,INDEX($A$1:$AL$46,ROW(),CK$14),"")</f>
        <v/>
      </c>
      <c r="CL31" s="23" t="str" cm="1">
        <f t="array" aca="1" ref="CL31" ca="1">IF(INDEX($A$1:$AL$46,ROW(),CL$14)&lt;0,INDEX($A$1:$AL$46,ROW(),CL$14),"")</f>
        <v/>
      </c>
    </row>
    <row r="32" spans="1:90" s="2" customFormat="1" ht="15.75" x14ac:dyDescent="0.4">
      <c r="A32" s="6">
        <v>17</v>
      </c>
      <c r="B32" s="18">
        <f t="shared" ca="1" si="17"/>
        <v>-4670</v>
      </c>
      <c r="C32" s="19"/>
      <c r="D32" s="27"/>
      <c r="E32" s="24">
        <f ca="1">IF(OR(MONTH(DATE($B$1,E$1,$A32))&lt;&gt;E$1,_xlfn.XLOOKUP(DATE($B$1,E$1,$A32),祝祭日,祝祭日,"XXX",0,1)&lt;&gt;"XXX",WEEKDAY(DATE($B$1,E$1,$A32),2)&gt;5),"",SUMIFS(matsui[受渡金額],matsui[約定日],DATE(デイトレ集計!$B$1,デイトレ集計!E$1,デイトレ集計!$A32),matsui[商品区分],"株式"))</f>
        <v>0</v>
      </c>
      <c r="F32" s="19"/>
      <c r="G32" s="27"/>
      <c r="H32" s="24">
        <f ca="1">IF(OR(MONTH(DATE($B$1,H$1,$A32))&lt;&gt;H$1,_xlfn.XLOOKUP(DATE($B$1,H$1,$A32),祝祭日,祝祭日,"XXX",0,1)&lt;&gt;"XXX",WEEKDAY(DATE($B$1,H$1,$A32),2)&gt;5),"",SUMIFS(matsui[受渡金額],matsui[約定日],DATE(デイトレ集計!$B$1,デイトレ集計!H$1,デイトレ集計!$A32),matsui[商品区分],"株式"))</f>
        <v>0</v>
      </c>
      <c r="I32" s="19"/>
      <c r="J32" s="27"/>
      <c r="K32" s="24">
        <f ca="1">IF(OR(MONTH(DATE($B$1,K$1,$A32))&lt;&gt;K$1,_xlfn.XLOOKUP(DATE($B$1,K$1,$A32),祝祭日,祝祭日,"XXX",0,1)&lt;&gt;"XXX",WEEKDAY(DATE($B$1,K$1,$A32),2)&gt;5),"",SUMIFS(matsui[受渡金額],matsui[約定日],DATE(デイトレ集計!$B$1,デイトレ集計!K$1,デイトレ集計!$A32),matsui[商品区分],"株式"))</f>
        <v>0</v>
      </c>
      <c r="L32" s="19"/>
      <c r="M32" s="27"/>
      <c r="N32" s="24">
        <f ca="1">IF(OR(MONTH(DATE($B$1,N$1,$A32))&lt;&gt;N$1,_xlfn.XLOOKUP(DATE($B$1,N$1,$A32),祝祭日,祝祭日,"XXX",0,1)&lt;&gt;"XXX",WEEKDAY(DATE($B$1,N$1,$A32),2)&gt;5),"",SUMIFS(matsui[受渡金額],matsui[約定日],DATE(デイトレ集計!$B$1,デイトレ集計!N$1,デイトレ集計!$A32),matsui[商品区分],"株式"))</f>
        <v>-11000</v>
      </c>
      <c r="O32" s="19"/>
      <c r="P32" s="27"/>
      <c r="Q32" s="24">
        <f ca="1">IF(OR(MONTH(DATE($B$1,Q$1,$A32))&lt;&gt;Q$1,_xlfn.XLOOKUP(DATE($B$1,Q$1,$A32),祝祭日,祝祭日,"XXX",0,1)&lt;&gt;"XXX",WEEKDAY(DATE($B$1,Q$1,$A32),2)&gt;5),"",SUMIFS(matsui[受渡金額],matsui[約定日],DATE(デイトレ集計!$B$1,デイトレ集計!Q$1,デイトレ集計!$A32),matsui[商品区分],"株式"))</f>
        <v>3730</v>
      </c>
      <c r="R32" s="19"/>
      <c r="S32" s="27"/>
      <c r="T32" s="24" t="str">
        <f ca="1">IF(OR(MONTH(DATE($B$1,T$1,$A32))&lt;&gt;T$1,_xlfn.XLOOKUP(DATE($B$1,T$1,$A32),祝祭日,祝祭日,"XXX",0,1)&lt;&gt;"XXX",WEEKDAY(DATE($B$1,T$1,$A32),2)&gt;5),"",SUMIFS(matsui[受渡金額],matsui[約定日],DATE(デイトレ集計!$B$1,デイトレ集計!T$1,デイトレ集計!$A32),matsui[商品区分],"株式"))</f>
        <v/>
      </c>
      <c r="U32" s="19"/>
      <c r="V32" s="27"/>
      <c r="W32" s="24" t="str">
        <f ca="1">IF(OR(MONTH(DATE($B$1,W$1,$A32))&lt;&gt;W$1,_xlfn.XLOOKUP(DATE($B$1,W$1,$A32),祝祭日,祝祭日,"XXX",0,1)&lt;&gt;"XXX",WEEKDAY(DATE($B$1,W$1,$A32),2)&gt;5),"",SUMIFS(matsui[受渡金額],matsui[約定日],DATE(デイトレ集計!$B$1,デイトレ集計!W$1,デイトレ集計!$A32),matsui[商品区分],"株式"))</f>
        <v/>
      </c>
      <c r="X32" s="19"/>
      <c r="Y32" s="27"/>
      <c r="Z32" s="24">
        <f ca="1">IF(OR(MONTH(DATE($B$1,Z$1,$A32))&lt;&gt;Z$1,_xlfn.XLOOKUP(DATE($B$1,Z$1,$A32),祝祭日,祝祭日,"XXX",0,1)&lt;&gt;"XXX",WEEKDAY(DATE($B$1,Z$1,$A32),2)&gt;5),"",SUMIFS(matsui[受渡金額],matsui[約定日],DATE(デイトレ集計!$B$1,デイトレ集計!Z$1,デイトレ集計!$A32),matsui[商品区分],"株式"))</f>
        <v>1200</v>
      </c>
      <c r="AA32" s="19"/>
      <c r="AB32" s="27"/>
      <c r="AC32" s="24" t="str">
        <f ca="1">IF(OR(MONTH(DATE($B$1,AC$1,$A32))&lt;&gt;AC$1,_xlfn.XLOOKUP(DATE($B$1,AC$1,$A32),祝祭日,祝祭日,"XXX",0,1)&lt;&gt;"XXX",WEEKDAY(DATE($B$1,AC$1,$A32),2)&gt;5),"",SUMIFS(matsui[受渡金額],matsui[約定日],DATE(デイトレ集計!$B$1,デイトレ集計!AC$1,デイトレ集計!$A32),matsui[商品区分],"株式"))</f>
        <v/>
      </c>
      <c r="AD32" s="19"/>
      <c r="AE32" s="27"/>
      <c r="AF32" s="24">
        <f ca="1">IF(OR(MONTH(DATE($B$1,AF$1,$A32))&lt;&gt;AF$1,_xlfn.XLOOKUP(DATE($B$1,AF$1,$A32),祝祭日,祝祭日,"XXX",0,1)&lt;&gt;"XXX",WEEKDAY(DATE($B$1,AF$1,$A32),2)&gt;5),"",SUMIFS(matsui[受渡金額],matsui[約定日],DATE(デイトレ集計!$B$1,デイトレ集計!AF$1,デイトレ集計!$A32),matsui[商品区分],"株式"))</f>
        <v>1200</v>
      </c>
      <c r="AG32" s="19"/>
      <c r="AH32" s="27"/>
      <c r="AI32" s="24">
        <f ca="1">IF(OR(MONTH(DATE($B$1,AI$1,$A32))&lt;&gt;AI$1,_xlfn.XLOOKUP(DATE($B$1,AI$1,$A32),祝祭日,祝祭日,"XXX",0,1)&lt;&gt;"XXX",WEEKDAY(DATE($B$1,AI$1,$A32),2)&gt;5),"",SUMIFS(matsui[受渡金額],matsui[約定日],DATE(デイトレ集計!$B$1,デイトレ集計!AI$1,デイトレ集計!$A32),matsui[商品区分],"株式"))</f>
        <v>200</v>
      </c>
      <c r="AJ32" s="19"/>
      <c r="AK32" s="27"/>
      <c r="AL32" s="27" t="str">
        <f ca="1">IF(OR(MONTH(DATE($B$1,AL$1,$A32))&lt;&gt;AL$1,_xlfn.XLOOKUP(DATE($B$1,AL$1,$A32),祝祭日,祝祭日,"XXX",0,1)&lt;&gt;"XXX",WEEKDAY(DATE($B$1,AL$1,$A32),2)&gt;5),"",SUMIFS(matsui[受渡金額],matsui[約定日],DATE(デイトレ集計!$B$1,デイトレ集計!AL$1,デイトレ集計!$A32),matsui[商品区分],"株式"))</f>
        <v/>
      </c>
      <c r="AN32" s="23">
        <f t="shared" ca="1" si="20"/>
        <v>0</v>
      </c>
      <c r="AO32" s="23">
        <f t="shared" ca="1" si="21"/>
        <v>0</v>
      </c>
      <c r="AP32" s="23">
        <f t="shared" ca="1" si="22"/>
        <v>0</v>
      </c>
      <c r="AQ32" s="23">
        <f t="shared" ca="1" si="23"/>
        <v>-43100</v>
      </c>
      <c r="AR32" s="23">
        <f t="shared" ca="1" si="24"/>
        <v>-82320</v>
      </c>
      <c r="AS32" s="23">
        <f t="shared" ca="1" si="25"/>
        <v>-345090</v>
      </c>
      <c r="AT32" s="23">
        <f t="shared" ca="1" si="26"/>
        <v>-344543</v>
      </c>
      <c r="AU32" s="23">
        <f t="shared" ca="1" si="32"/>
        <v>-521878</v>
      </c>
      <c r="AV32" s="23">
        <f t="shared" ca="1" si="27"/>
        <v>-441378</v>
      </c>
      <c r="AW32" s="23">
        <f t="shared" ca="1" si="28"/>
        <v>-323478</v>
      </c>
      <c r="AX32" s="23">
        <f t="shared" ca="1" si="29"/>
        <v>-358678</v>
      </c>
      <c r="AY32" s="23">
        <f t="shared" ca="1" si="30"/>
        <v>-349178</v>
      </c>
      <c r="BA32" s="23">
        <f t="shared" ca="1" si="44"/>
        <v>0</v>
      </c>
      <c r="BB32" s="23">
        <f t="shared" ca="1" si="33"/>
        <v>0</v>
      </c>
      <c r="BC32" s="23">
        <f t="shared" ca="1" si="34"/>
        <v>0</v>
      </c>
      <c r="BD32" s="23">
        <f t="shared" ca="1" si="35"/>
        <v>-43100</v>
      </c>
      <c r="BE32" s="23">
        <f t="shared" ca="1" si="36"/>
        <v>-28570</v>
      </c>
      <c r="BF32" s="23">
        <f t="shared" ca="1" si="37"/>
        <v>-19600</v>
      </c>
      <c r="BG32" s="23">
        <f t="shared" ca="1" si="38"/>
        <v>-53213</v>
      </c>
      <c r="BH32" s="23">
        <f t="shared" ca="1" si="39"/>
        <v>-179090</v>
      </c>
      <c r="BI32" s="23">
        <f t="shared" ca="1" si="40"/>
        <v>-115500</v>
      </c>
      <c r="BJ32" s="23">
        <f t="shared" ca="1" si="41"/>
        <v>-18300</v>
      </c>
      <c r="BK32" s="23">
        <f t="shared" ca="1" si="42"/>
        <v>39200</v>
      </c>
      <c r="BL32" s="23">
        <f t="shared" ca="1" si="43"/>
        <v>1800</v>
      </c>
      <c r="BN32" s="23" t="str" cm="1">
        <f t="array" aca="1" ref="BN32" ca="1">IF(INDEX($A$1:$AL$46,ROW(),BN$14)&gt;0,INDEX($A$1:$AL$46,ROW(),BN$14),"")</f>
        <v/>
      </c>
      <c r="BO32" s="23" t="str" cm="1">
        <f t="array" aca="1" ref="BO32" ca="1">IF(INDEX($A$1:$AL$46,ROW(),BO$14)&gt;0,INDEX($A$1:$AL$46,ROW(),BO$14),"")</f>
        <v/>
      </c>
      <c r="BP32" s="23" t="str" cm="1">
        <f t="array" aca="1" ref="BP32" ca="1">IF(INDEX($A$1:$AL$46,ROW(),BP$14)&gt;0,INDEX($A$1:$AL$46,ROW(),BP$14),"")</f>
        <v/>
      </c>
      <c r="BQ32" s="23" t="str" cm="1">
        <f t="array" aca="1" ref="BQ32" ca="1">IF(INDEX($A$1:$AL$46,ROW(),BQ$14)&gt;0,INDEX($A$1:$AL$46,ROW(),BQ$14),"")</f>
        <v/>
      </c>
      <c r="BR32" s="23" cm="1">
        <f t="array" aca="1" ref="BR32" ca="1">IF(INDEX($A$1:$AL$46,ROW(),BR$14)&gt;0,INDEX($A$1:$AL$46,ROW(),BR$14),"")</f>
        <v>3730</v>
      </c>
      <c r="BS32" s="23" t="str" cm="1">
        <f t="array" aca="1" ref="BS32" ca="1">IF(INDEX($A$1:$AL$46,ROW(),BS$14)&gt;0,INDEX($A$1:$AL$46,ROW(),BS$14),"")</f>
        <v/>
      </c>
      <c r="BT32" s="23" t="str" cm="1">
        <f t="array" aca="1" ref="BT32" ca="1">IF(INDEX($A$1:$AL$46,ROW(),BT$14)&gt;0,INDEX($A$1:$AL$46,ROW(),BT$14),"")</f>
        <v/>
      </c>
      <c r="BU32" s="23" cm="1">
        <f t="array" aca="1" ref="BU32" ca="1">IF(INDEX($A$1:$AL$46,ROW(),BU$14)&gt;0,INDEX($A$1:$AL$46,ROW(),BU$14),"")</f>
        <v>1200</v>
      </c>
      <c r="BV32" s="23" t="str" cm="1">
        <f t="array" aca="1" ref="BV32" ca="1">IF(INDEX($A$1:$AL$46,ROW(),BV$14)&gt;0,INDEX($A$1:$AL$46,ROW(),BV$14),"")</f>
        <v/>
      </c>
      <c r="BW32" s="23" cm="1">
        <f t="array" aca="1" ref="BW32" ca="1">IF(INDEX($A$1:$AL$46,ROW(),BW$14)&gt;0,INDEX($A$1:$AL$46,ROW(),BW$14),"")</f>
        <v>1200</v>
      </c>
      <c r="BX32" s="23" cm="1">
        <f t="array" aca="1" ref="BX32" ca="1">IF(INDEX($A$1:$AL$46,ROW(),BX$14)&gt;0,INDEX($A$1:$AL$46,ROW(),BX$14),"")</f>
        <v>200</v>
      </c>
      <c r="BY32" s="23" t="str" cm="1">
        <f t="array" aca="1" ref="BY32" ca="1">IF(INDEX($A$1:$AL$46,ROW(),BY$14)&gt;0,INDEX($A$1:$AL$46,ROW(),BY$14),"")</f>
        <v/>
      </c>
      <c r="CA32" s="23" t="str" cm="1">
        <f t="array" aca="1" ref="CA32" ca="1">IF(INDEX($A$1:$AL$46,ROW(),CA$14)&lt;0,INDEX($A$1:$AL$46,ROW(),CA$14),"")</f>
        <v/>
      </c>
      <c r="CB32" s="23" t="str" cm="1">
        <f t="array" aca="1" ref="CB32" ca="1">IF(INDEX($A$1:$AL$46,ROW(),CB$14)&lt;0,INDEX($A$1:$AL$46,ROW(),CB$14),"")</f>
        <v/>
      </c>
      <c r="CC32" s="23" t="str" cm="1">
        <f t="array" aca="1" ref="CC32" ca="1">IF(INDEX($A$1:$AL$46,ROW(),CC$14)&lt;0,INDEX($A$1:$AL$46,ROW(),CC$14),"")</f>
        <v/>
      </c>
      <c r="CD32" s="23" cm="1">
        <f t="array" aca="1" ref="CD32" ca="1">IF(INDEX($A$1:$AL$46,ROW(),CD$14)&lt;0,INDEX($A$1:$AL$46,ROW(),CD$14),"")</f>
        <v>-11000</v>
      </c>
      <c r="CE32" s="23" t="str" cm="1">
        <f t="array" aca="1" ref="CE32" ca="1">IF(INDEX($A$1:$AL$46,ROW(),CE$14)&lt;0,INDEX($A$1:$AL$46,ROW(),CE$14),"")</f>
        <v/>
      </c>
      <c r="CF32" s="23" t="str" cm="1">
        <f t="array" aca="1" ref="CF32" ca="1">IF(INDEX($A$1:$AL$46,ROW(),CF$14)&lt;0,INDEX($A$1:$AL$46,ROW(),CF$14),"")</f>
        <v/>
      </c>
      <c r="CG32" s="23" t="str" cm="1">
        <f t="array" aca="1" ref="CG32" ca="1">IF(INDEX($A$1:$AL$46,ROW(),CG$14)&lt;0,INDEX($A$1:$AL$46,ROW(),CG$14),"")</f>
        <v/>
      </c>
      <c r="CH32" s="23" t="str" cm="1">
        <f t="array" aca="1" ref="CH32" ca="1">IF(INDEX($A$1:$AL$46,ROW(),CH$14)&lt;0,INDEX($A$1:$AL$46,ROW(),CH$14),"")</f>
        <v/>
      </c>
      <c r="CI32" s="23" t="str" cm="1">
        <f t="array" aca="1" ref="CI32" ca="1">IF(INDEX($A$1:$AL$46,ROW(),CI$14)&lt;0,INDEX($A$1:$AL$46,ROW(),CI$14),"")</f>
        <v/>
      </c>
      <c r="CJ32" s="23" t="str" cm="1">
        <f t="array" aca="1" ref="CJ32" ca="1">IF(INDEX($A$1:$AL$46,ROW(),CJ$14)&lt;0,INDEX($A$1:$AL$46,ROW(),CJ$14),"")</f>
        <v/>
      </c>
      <c r="CK32" s="23" t="str" cm="1">
        <f t="array" aca="1" ref="CK32" ca="1">IF(INDEX($A$1:$AL$46,ROW(),CK$14)&lt;0,INDEX($A$1:$AL$46,ROW(),CK$14),"")</f>
        <v/>
      </c>
      <c r="CL32" s="23" t="str" cm="1">
        <f t="array" aca="1" ref="CL32" ca="1">IF(INDEX($A$1:$AL$46,ROW(),CL$14)&lt;0,INDEX($A$1:$AL$46,ROW(),CL$14),"")</f>
        <v/>
      </c>
    </row>
    <row r="33" spans="1:90" s="2" customFormat="1" ht="15.75" x14ac:dyDescent="0.4">
      <c r="A33" s="6">
        <v>18</v>
      </c>
      <c r="B33" s="18">
        <f t="shared" ca="1" si="17"/>
        <v>-25645</v>
      </c>
      <c r="C33" s="19"/>
      <c r="D33" s="27"/>
      <c r="E33" s="24">
        <f ca="1">IF(OR(MONTH(DATE($B$1,E$1,$A33))&lt;&gt;E$1,_xlfn.XLOOKUP(DATE($B$1,E$1,$A33),祝祭日,祝祭日,"XXX",0,1)&lt;&gt;"XXX",WEEKDAY(DATE($B$1,E$1,$A33),2)&gt;5),"",SUMIFS(matsui[受渡金額],matsui[約定日],DATE(デイトレ集計!$B$1,デイトレ集計!E$1,デイトレ集計!$A33),matsui[商品区分],"株式"))</f>
        <v>0</v>
      </c>
      <c r="F33" s="19"/>
      <c r="G33" s="27"/>
      <c r="H33" s="24" t="str">
        <f ca="1">IF(OR(MONTH(DATE($B$1,H$1,$A33))&lt;&gt;H$1,_xlfn.XLOOKUP(DATE($B$1,H$1,$A33),祝祭日,祝祭日,"XXX",0,1)&lt;&gt;"XXX",WEEKDAY(DATE($B$1,H$1,$A33),2)&gt;5),"",SUMIFS(matsui[受渡金額],matsui[約定日],DATE(デイトレ集計!$B$1,デイトレ集計!H$1,デイトレ集計!$A33),matsui[商品区分],"株式"))</f>
        <v/>
      </c>
      <c r="I33" s="19"/>
      <c r="J33" s="27"/>
      <c r="K33" s="24" t="str">
        <f ca="1">IF(OR(MONTH(DATE($B$1,K$1,$A33))&lt;&gt;K$1,_xlfn.XLOOKUP(DATE($B$1,K$1,$A33),祝祭日,祝祭日,"XXX",0,1)&lt;&gt;"XXX",WEEKDAY(DATE($B$1,K$1,$A33),2)&gt;5),"",SUMIFS(matsui[受渡金額],matsui[約定日],DATE(デイトレ集計!$B$1,デイトレ集計!K$1,デイトレ集計!$A33),matsui[商品区分],"株式"))</f>
        <v/>
      </c>
      <c r="L33" s="19"/>
      <c r="M33" s="27"/>
      <c r="N33" s="24">
        <f ca="1">IF(OR(MONTH(DATE($B$1,N$1,$A33))&lt;&gt;N$1,_xlfn.XLOOKUP(DATE($B$1,N$1,$A33),祝祭日,祝祭日,"XXX",0,1)&lt;&gt;"XXX",WEEKDAY(DATE($B$1,N$1,$A33),2)&gt;5),"",SUMIFS(matsui[受渡金額],matsui[約定日],DATE(デイトレ集計!$B$1,デイトレ集計!N$1,デイトレ集計!$A33),matsui[商品区分],"株式"))</f>
        <v>1500</v>
      </c>
      <c r="O33" s="19"/>
      <c r="P33" s="27"/>
      <c r="Q33" s="24">
        <f ca="1">IF(OR(MONTH(DATE($B$1,Q$1,$A33))&lt;&gt;Q$1,_xlfn.XLOOKUP(DATE($B$1,Q$1,$A33),祝祭日,祝祭日,"XXX",0,1)&lt;&gt;"XXX",WEEKDAY(DATE($B$1,Q$1,$A33),2)&gt;5),"",SUMIFS(matsui[受渡金額],matsui[約定日],DATE(デイトレ集計!$B$1,デイトレ集計!Q$1,デイトレ集計!$A33),matsui[商品区分],"株式"))</f>
        <v>-56570</v>
      </c>
      <c r="R33" s="19"/>
      <c r="S33" s="27"/>
      <c r="T33" s="24" t="str">
        <f ca="1">IF(OR(MONTH(DATE($B$1,T$1,$A33))&lt;&gt;T$1,_xlfn.XLOOKUP(DATE($B$1,T$1,$A33),祝祭日,祝祭日,"XXX",0,1)&lt;&gt;"XXX",WEEKDAY(DATE($B$1,T$1,$A33),2)&gt;5),"",SUMIFS(matsui[受渡金額],matsui[約定日],DATE(デイトレ集計!$B$1,デイトレ集計!T$1,デイトレ集計!$A33),matsui[商品区分],"株式"))</f>
        <v/>
      </c>
      <c r="U33" s="19"/>
      <c r="V33" s="27"/>
      <c r="W33" s="24">
        <f ca="1">IF(OR(MONTH(DATE($B$1,W$1,$A33))&lt;&gt;W$1,_xlfn.XLOOKUP(DATE($B$1,W$1,$A33),祝祭日,祝祭日,"XXX",0,1)&lt;&gt;"XXX",WEEKDAY(DATE($B$1,W$1,$A33),2)&gt;5),"",SUMIFS(matsui[受渡金額],matsui[約定日],DATE(デイトレ集計!$B$1,デイトレ集計!W$1,デイトレ集計!$A33),matsui[商品区分],"株式"))</f>
        <v>25</v>
      </c>
      <c r="X33" s="19"/>
      <c r="Y33" s="27"/>
      <c r="Z33" s="24">
        <f ca="1">IF(OR(MONTH(DATE($B$1,Z$1,$A33))&lt;&gt;Z$1,_xlfn.XLOOKUP(DATE($B$1,Z$1,$A33),祝祭日,祝祭日,"XXX",0,1)&lt;&gt;"XXX",WEEKDAY(DATE($B$1,Z$1,$A33),2)&gt;5),"",SUMIFS(matsui[受渡金額],matsui[約定日],DATE(デイトレ集計!$B$1,デイトレ集計!Z$1,デイトレ集計!$A33),matsui[商品区分],"株式"))</f>
        <v>300</v>
      </c>
      <c r="AA33" s="19"/>
      <c r="AB33" s="27"/>
      <c r="AC33" s="24" t="str">
        <f ca="1">IF(OR(MONTH(DATE($B$1,AC$1,$A33))&lt;&gt;AC$1,_xlfn.XLOOKUP(DATE($B$1,AC$1,$A33),祝祭日,祝祭日,"XXX",0,1)&lt;&gt;"XXX",WEEKDAY(DATE($B$1,AC$1,$A33),2)&gt;5),"",SUMIFS(matsui[受渡金額],matsui[約定日],DATE(デイトレ集計!$B$1,デイトレ集計!AC$1,デイトレ集計!$A33),matsui[商品区分],"株式"))</f>
        <v/>
      </c>
      <c r="AD33" s="19"/>
      <c r="AE33" s="27"/>
      <c r="AF33" s="24">
        <f ca="1">IF(OR(MONTH(DATE($B$1,AF$1,$A33))&lt;&gt;AF$1,_xlfn.XLOOKUP(DATE($B$1,AF$1,$A33),祝祭日,祝祭日,"XXX",0,1)&lt;&gt;"XXX",WEEKDAY(DATE($B$1,AF$1,$A33),2)&gt;5),"",SUMIFS(matsui[受渡金額],matsui[約定日],DATE(デイトレ集計!$B$1,デイトレ集計!AF$1,デイトレ集計!$A33),matsui[商品区分],"株式"))</f>
        <v>29100</v>
      </c>
      <c r="AG33" s="19"/>
      <c r="AH33" s="27"/>
      <c r="AI33" s="24" t="str">
        <f ca="1">IF(OR(MONTH(DATE($B$1,AI$1,$A33))&lt;&gt;AI$1,_xlfn.XLOOKUP(DATE($B$1,AI$1,$A33),祝祭日,祝祭日,"XXX",0,1)&lt;&gt;"XXX",WEEKDAY(DATE($B$1,AI$1,$A33),2)&gt;5),"",SUMIFS(matsui[受渡金額],matsui[約定日],DATE(デイトレ集計!$B$1,デイトレ集計!AI$1,デイトレ集計!$A33),matsui[商品区分],"株式"))</f>
        <v/>
      </c>
      <c r="AJ33" s="19"/>
      <c r="AK33" s="27"/>
      <c r="AL33" s="27">
        <f ca="1">IF(OR(MONTH(DATE($B$1,AL$1,$A33))&lt;&gt;AL$1,_xlfn.XLOOKUP(DATE($B$1,AL$1,$A33),祝祭日,祝祭日,"XXX",0,1)&lt;&gt;"XXX",WEEKDAY(DATE($B$1,AL$1,$A33),2)&gt;5),"",SUMIFS(matsui[受渡金額],matsui[約定日],DATE(デイトレ集計!$B$1,デイトレ集計!AL$1,デイトレ集計!$A33),matsui[商品区分],"株式"))</f>
        <v>0</v>
      </c>
      <c r="AN33" s="23">
        <f t="shared" ca="1" si="20"/>
        <v>0</v>
      </c>
      <c r="AO33" s="23">
        <f t="shared" ca="1" si="21"/>
        <v>0</v>
      </c>
      <c r="AP33" s="23">
        <f t="shared" ca="1" si="22"/>
        <v>0</v>
      </c>
      <c r="AQ33" s="23">
        <f t="shared" ca="1" si="23"/>
        <v>-41600</v>
      </c>
      <c r="AR33" s="23">
        <f t="shared" ca="1" si="24"/>
        <v>-138890</v>
      </c>
      <c r="AS33" s="23">
        <f t="shared" ca="1" si="25"/>
        <v>-345090</v>
      </c>
      <c r="AT33" s="23">
        <f t="shared" ca="1" si="26"/>
        <v>-344518</v>
      </c>
      <c r="AU33" s="23">
        <f t="shared" ca="1" si="32"/>
        <v>-521578</v>
      </c>
      <c r="AV33" s="23">
        <f t="shared" ref="AV33:AV46" ca="1" si="45">AV32+IF(AC33="",0,AC33)</f>
        <v>-441378</v>
      </c>
      <c r="AW33" s="23">
        <f t="shared" ref="AW33:AW46" ca="1" si="46">AW32+IF(AF33="",0,AF33)</f>
        <v>-294378</v>
      </c>
      <c r="AX33" s="23">
        <f t="shared" ref="AX33:AX46" ca="1" si="47">AX32+IF(AI33="",0,AI33)</f>
        <v>-358678</v>
      </c>
      <c r="AY33" s="23">
        <f t="shared" ref="AY33:AY46" ca="1" si="48">AY32+IF(AL33="",0,AL33)</f>
        <v>-349178</v>
      </c>
      <c r="BA33" s="23">
        <f t="shared" ca="1" si="44"/>
        <v>0</v>
      </c>
      <c r="BB33" s="23">
        <f t="shared" ca="1" si="33"/>
        <v>0</v>
      </c>
      <c r="BC33" s="23">
        <f t="shared" ca="1" si="34"/>
        <v>0</v>
      </c>
      <c r="BD33" s="23">
        <f t="shared" ca="1" si="35"/>
        <v>-41600</v>
      </c>
      <c r="BE33" s="23">
        <f t="shared" ca="1" si="36"/>
        <v>-85140</v>
      </c>
      <c r="BF33" s="23">
        <f t="shared" ca="1" si="37"/>
        <v>-19600</v>
      </c>
      <c r="BG33" s="23">
        <f t="shared" ca="1" si="38"/>
        <v>-53188</v>
      </c>
      <c r="BH33" s="23">
        <f t="shared" ca="1" si="39"/>
        <v>-178790</v>
      </c>
      <c r="BI33" s="23">
        <f t="shared" ca="1" si="40"/>
        <v>-115500</v>
      </c>
      <c r="BJ33" s="23">
        <f t="shared" ca="1" si="41"/>
        <v>10800</v>
      </c>
      <c r="BK33" s="23">
        <f t="shared" ca="1" si="42"/>
        <v>39200</v>
      </c>
      <c r="BL33" s="23">
        <f t="shared" ca="1" si="43"/>
        <v>1800</v>
      </c>
      <c r="BN33" s="23" t="str" cm="1">
        <f t="array" aca="1" ref="BN33" ca="1">IF(INDEX($A$1:$AL$46,ROW(),BN$14)&gt;0,INDEX($A$1:$AL$46,ROW(),BN$14),"")</f>
        <v/>
      </c>
      <c r="BO33" s="23" t="str" cm="1">
        <f t="array" aca="1" ref="BO33" ca="1">IF(INDEX($A$1:$AL$46,ROW(),BO$14)&gt;0,INDEX($A$1:$AL$46,ROW(),BO$14),"")</f>
        <v/>
      </c>
      <c r="BP33" s="23" t="str" cm="1">
        <f t="array" aca="1" ref="BP33" ca="1">IF(INDEX($A$1:$AL$46,ROW(),BP$14)&gt;0,INDEX($A$1:$AL$46,ROW(),BP$14),"")</f>
        <v/>
      </c>
      <c r="BQ33" s="23" cm="1">
        <f t="array" aca="1" ref="BQ33" ca="1">IF(INDEX($A$1:$AL$46,ROW(),BQ$14)&gt;0,INDEX($A$1:$AL$46,ROW(),BQ$14),"")</f>
        <v>1500</v>
      </c>
      <c r="BR33" s="23" t="str" cm="1">
        <f t="array" aca="1" ref="BR33" ca="1">IF(INDEX($A$1:$AL$46,ROW(),BR$14)&gt;0,INDEX($A$1:$AL$46,ROW(),BR$14),"")</f>
        <v/>
      </c>
      <c r="BS33" s="23" t="str" cm="1">
        <f t="array" aca="1" ref="BS33" ca="1">IF(INDEX($A$1:$AL$46,ROW(),BS$14)&gt;0,INDEX($A$1:$AL$46,ROW(),BS$14),"")</f>
        <v/>
      </c>
      <c r="BT33" s="23" cm="1">
        <f t="array" aca="1" ref="BT33" ca="1">IF(INDEX($A$1:$AL$46,ROW(),BT$14)&gt;0,INDEX($A$1:$AL$46,ROW(),BT$14),"")</f>
        <v>25</v>
      </c>
      <c r="BU33" s="23" cm="1">
        <f t="array" aca="1" ref="BU33" ca="1">IF(INDEX($A$1:$AL$46,ROW(),BU$14)&gt;0,INDEX($A$1:$AL$46,ROW(),BU$14),"")</f>
        <v>300</v>
      </c>
      <c r="BV33" s="23" t="str" cm="1">
        <f t="array" aca="1" ref="BV33" ca="1">IF(INDEX($A$1:$AL$46,ROW(),BV$14)&gt;0,INDEX($A$1:$AL$46,ROW(),BV$14),"")</f>
        <v/>
      </c>
      <c r="BW33" s="23" cm="1">
        <f t="array" aca="1" ref="BW33" ca="1">IF(INDEX($A$1:$AL$46,ROW(),BW$14)&gt;0,INDEX($A$1:$AL$46,ROW(),BW$14),"")</f>
        <v>29100</v>
      </c>
      <c r="BX33" s="23" t="str" cm="1">
        <f t="array" aca="1" ref="BX33" ca="1">IF(INDEX($A$1:$AL$46,ROW(),BX$14)&gt;0,INDEX($A$1:$AL$46,ROW(),BX$14),"")</f>
        <v/>
      </c>
      <c r="BY33" s="23" t="str" cm="1">
        <f t="array" aca="1" ref="BY33" ca="1">IF(INDEX($A$1:$AL$46,ROW(),BY$14)&gt;0,INDEX($A$1:$AL$46,ROW(),BY$14),"")</f>
        <v/>
      </c>
      <c r="CA33" s="23" t="str" cm="1">
        <f t="array" aca="1" ref="CA33" ca="1">IF(INDEX($A$1:$AL$46,ROW(),CA$14)&lt;0,INDEX($A$1:$AL$46,ROW(),CA$14),"")</f>
        <v/>
      </c>
      <c r="CB33" s="23" t="str" cm="1">
        <f t="array" aca="1" ref="CB33" ca="1">IF(INDEX($A$1:$AL$46,ROW(),CB$14)&lt;0,INDEX($A$1:$AL$46,ROW(),CB$14),"")</f>
        <v/>
      </c>
      <c r="CC33" s="23" t="str" cm="1">
        <f t="array" aca="1" ref="CC33" ca="1">IF(INDEX($A$1:$AL$46,ROW(),CC$14)&lt;0,INDEX($A$1:$AL$46,ROW(),CC$14),"")</f>
        <v/>
      </c>
      <c r="CD33" s="23" t="str" cm="1">
        <f t="array" aca="1" ref="CD33" ca="1">IF(INDEX($A$1:$AL$46,ROW(),CD$14)&lt;0,INDEX($A$1:$AL$46,ROW(),CD$14),"")</f>
        <v/>
      </c>
      <c r="CE33" s="23" cm="1">
        <f t="array" aca="1" ref="CE33" ca="1">IF(INDEX($A$1:$AL$46,ROW(),CE$14)&lt;0,INDEX($A$1:$AL$46,ROW(),CE$14),"")</f>
        <v>-56570</v>
      </c>
      <c r="CF33" s="23" t="str" cm="1">
        <f t="array" aca="1" ref="CF33" ca="1">IF(INDEX($A$1:$AL$46,ROW(),CF$14)&lt;0,INDEX($A$1:$AL$46,ROW(),CF$14),"")</f>
        <v/>
      </c>
      <c r="CG33" s="23" t="str" cm="1">
        <f t="array" aca="1" ref="CG33" ca="1">IF(INDEX($A$1:$AL$46,ROW(),CG$14)&lt;0,INDEX($A$1:$AL$46,ROW(),CG$14),"")</f>
        <v/>
      </c>
      <c r="CH33" s="23" t="str" cm="1">
        <f t="array" aca="1" ref="CH33" ca="1">IF(INDEX($A$1:$AL$46,ROW(),CH$14)&lt;0,INDEX($A$1:$AL$46,ROW(),CH$14),"")</f>
        <v/>
      </c>
      <c r="CI33" s="23" t="str" cm="1">
        <f t="array" aca="1" ref="CI33" ca="1">IF(INDEX($A$1:$AL$46,ROW(),CI$14)&lt;0,INDEX($A$1:$AL$46,ROW(),CI$14),"")</f>
        <v/>
      </c>
      <c r="CJ33" s="23" t="str" cm="1">
        <f t="array" aca="1" ref="CJ33" ca="1">IF(INDEX($A$1:$AL$46,ROW(),CJ$14)&lt;0,INDEX($A$1:$AL$46,ROW(),CJ$14),"")</f>
        <v/>
      </c>
      <c r="CK33" s="23" t="str" cm="1">
        <f t="array" aca="1" ref="CK33" ca="1">IF(INDEX($A$1:$AL$46,ROW(),CK$14)&lt;0,INDEX($A$1:$AL$46,ROW(),CK$14),"")</f>
        <v/>
      </c>
      <c r="CL33" s="23" t="str" cm="1">
        <f t="array" aca="1" ref="CL33" ca="1">IF(INDEX($A$1:$AL$46,ROW(),CL$14)&lt;0,INDEX($A$1:$AL$46,ROW(),CL$14),"")</f>
        <v/>
      </c>
    </row>
    <row r="34" spans="1:90" s="2" customFormat="1" ht="15.75" x14ac:dyDescent="0.4">
      <c r="A34" s="6">
        <v>19</v>
      </c>
      <c r="B34" s="18">
        <f t="shared" ca="1" si="17"/>
        <v>75600</v>
      </c>
      <c r="C34" s="19"/>
      <c r="D34" s="27"/>
      <c r="E34" s="24">
        <f ca="1">IF(OR(MONTH(DATE($B$1,E$1,$A34))&lt;&gt;E$1,_xlfn.XLOOKUP(DATE($B$1,E$1,$A34),祝祭日,祝祭日,"XXX",0,1)&lt;&gt;"XXX",WEEKDAY(DATE($B$1,E$1,$A34),2)&gt;5),"",SUMIFS(matsui[受渡金額],matsui[約定日],DATE(デイトレ集計!$B$1,デイトレ集計!E$1,デイトレ集計!$A34),matsui[商品区分],"株式"))</f>
        <v>0</v>
      </c>
      <c r="F34" s="19"/>
      <c r="G34" s="27"/>
      <c r="H34" s="24" t="str">
        <f ca="1">IF(OR(MONTH(DATE($B$1,H$1,$A34))&lt;&gt;H$1,_xlfn.XLOOKUP(DATE($B$1,H$1,$A34),祝祭日,祝祭日,"XXX",0,1)&lt;&gt;"XXX",WEEKDAY(DATE($B$1,H$1,$A34),2)&gt;5),"",SUMIFS(matsui[受渡金額],matsui[約定日],DATE(デイトレ集計!$B$1,デイトレ集計!H$1,デイトレ集計!$A34),matsui[商品区分],"株式"))</f>
        <v/>
      </c>
      <c r="I34" s="19"/>
      <c r="J34" s="27"/>
      <c r="K34" s="24" t="str">
        <f ca="1">IF(OR(MONTH(DATE($B$1,K$1,$A34))&lt;&gt;K$1,_xlfn.XLOOKUP(DATE($B$1,K$1,$A34),祝祭日,祝祭日,"XXX",0,1)&lt;&gt;"XXX",WEEKDAY(DATE($B$1,K$1,$A34),2)&gt;5),"",SUMIFS(matsui[受渡金額],matsui[約定日],DATE(デイトレ集計!$B$1,デイトレ集計!K$1,デイトレ集計!$A34),matsui[商品区分],"株式"))</f>
        <v/>
      </c>
      <c r="L34" s="19"/>
      <c r="M34" s="27"/>
      <c r="N34" s="24">
        <f ca="1">IF(OR(MONTH(DATE($B$1,N$1,$A34))&lt;&gt;N$1,_xlfn.XLOOKUP(DATE($B$1,N$1,$A34),祝祭日,祝祭日,"XXX",0,1)&lt;&gt;"XXX",WEEKDAY(DATE($B$1,N$1,$A34),2)&gt;5),"",SUMIFS(matsui[受渡金額],matsui[約定日],DATE(デイトレ集計!$B$1,デイトレ集計!N$1,デイトレ集計!$A34),matsui[商品区分],"株式"))</f>
        <v>-10500</v>
      </c>
      <c r="O34" s="19"/>
      <c r="P34" s="27"/>
      <c r="Q34" s="24">
        <f ca="1">IF(OR(MONTH(DATE($B$1,Q$1,$A34))&lt;&gt;Q$1,_xlfn.XLOOKUP(DATE($B$1,Q$1,$A34),祝祭日,祝祭日,"XXX",0,1)&lt;&gt;"XXX",WEEKDAY(DATE($B$1,Q$1,$A34),2)&gt;5),"",SUMIFS(matsui[受渡金額],matsui[約定日],DATE(デイトレ集計!$B$1,デイトレ集計!Q$1,デイトレ集計!$A34),matsui[商品区分],"株式"))</f>
        <v>2000</v>
      </c>
      <c r="R34" s="19"/>
      <c r="S34" s="27"/>
      <c r="T34" s="24">
        <f ca="1">IF(OR(MONTH(DATE($B$1,T$1,$A34))&lt;&gt;T$1,_xlfn.XLOOKUP(DATE($B$1,T$1,$A34),祝祭日,祝祭日,"XXX",0,1)&lt;&gt;"XXX",WEEKDAY(DATE($B$1,T$1,$A34),2)&gt;5),"",SUMIFS(matsui[受渡金額],matsui[約定日],DATE(デイトレ集計!$B$1,デイトレ集計!T$1,デイトレ集計!$A34),matsui[商品区分],"株式"))</f>
        <v>5000</v>
      </c>
      <c r="U34" s="19"/>
      <c r="V34" s="27"/>
      <c r="W34" s="24">
        <f ca="1">IF(OR(MONTH(DATE($B$1,W$1,$A34))&lt;&gt;W$1,_xlfn.XLOOKUP(DATE($B$1,W$1,$A34),祝祭日,祝祭日,"XXX",0,1)&lt;&gt;"XXX",WEEKDAY(DATE($B$1,W$1,$A34),2)&gt;5),"",SUMIFS(matsui[受渡金額],matsui[約定日],DATE(デイトレ集計!$B$1,デイトレ集計!W$1,デイトレ集計!$A34),matsui[商品区分],"株式"))</f>
        <v>100</v>
      </c>
      <c r="X34" s="19"/>
      <c r="Y34" s="27"/>
      <c r="Z34" s="24" t="str">
        <f ca="1">IF(OR(MONTH(DATE($B$1,Z$1,$A34))&lt;&gt;Z$1,_xlfn.XLOOKUP(DATE($B$1,Z$1,$A34),祝祭日,祝祭日,"XXX",0,1)&lt;&gt;"XXX",WEEKDAY(DATE($B$1,Z$1,$A34),2)&gt;5),"",SUMIFS(matsui[受渡金額],matsui[約定日],DATE(デイトレ集計!$B$1,デイトレ集計!Z$1,デイトレ集計!$A34),matsui[商品区分],"株式"))</f>
        <v/>
      </c>
      <c r="AA34" s="19"/>
      <c r="AB34" s="27"/>
      <c r="AC34" s="24">
        <f ca="1">IF(OR(MONTH(DATE($B$1,AC$1,$A34))&lt;&gt;AC$1,_xlfn.XLOOKUP(DATE($B$1,AC$1,$A34),祝祭日,祝祭日,"XXX",0,1)&lt;&gt;"XXX",WEEKDAY(DATE($B$1,AC$1,$A34),2)&gt;5),"",SUMIFS(matsui[受渡金額],matsui[約定日],DATE(デイトレ集計!$B$1,デイトレ集計!AC$1,デイトレ集計!$A34),matsui[商品区分],"株式"))</f>
        <v>116900</v>
      </c>
      <c r="AD34" s="19"/>
      <c r="AE34" s="27"/>
      <c r="AF34" s="24">
        <f ca="1">IF(OR(MONTH(DATE($B$1,AF$1,$A34))&lt;&gt;AF$1,_xlfn.XLOOKUP(DATE($B$1,AF$1,$A34),祝祭日,祝祭日,"XXX",0,1)&lt;&gt;"XXX",WEEKDAY(DATE($B$1,AF$1,$A34),2)&gt;5),"",SUMIFS(matsui[受渡金額],matsui[約定日],DATE(デイトレ集計!$B$1,デイトレ集計!AF$1,デイトレ集計!$A34),matsui[商品区分],"株式"))</f>
        <v>-37900</v>
      </c>
      <c r="AG34" s="19"/>
      <c r="AH34" s="27"/>
      <c r="AI34" s="24" t="str">
        <f ca="1">IF(OR(MONTH(DATE($B$1,AI$1,$A34))&lt;&gt;AI$1,_xlfn.XLOOKUP(DATE($B$1,AI$1,$A34),祝祭日,祝祭日,"XXX",0,1)&lt;&gt;"XXX",WEEKDAY(DATE($B$1,AI$1,$A34),2)&gt;5),"",SUMIFS(matsui[受渡金額],matsui[約定日],DATE(デイトレ集計!$B$1,デイトレ集計!AI$1,デイトレ集計!$A34),matsui[商品区分],"株式"))</f>
        <v/>
      </c>
      <c r="AJ34" s="19"/>
      <c r="AK34" s="27"/>
      <c r="AL34" s="27">
        <f ca="1">IF(OR(MONTH(DATE($B$1,AL$1,$A34))&lt;&gt;AL$1,_xlfn.XLOOKUP(DATE($B$1,AL$1,$A34),祝祭日,祝祭日,"XXX",0,1)&lt;&gt;"XXX",WEEKDAY(DATE($B$1,AL$1,$A34),2)&gt;5),"",SUMIFS(matsui[受渡金額],matsui[約定日],DATE(デイトレ集計!$B$1,デイトレ集計!AL$1,デイトレ集計!$A34),matsui[商品区分],"株式"))</f>
        <v>0</v>
      </c>
      <c r="AN34" s="23">
        <f t="shared" ca="1" si="20"/>
        <v>0</v>
      </c>
      <c r="AO34" s="23">
        <f t="shared" ca="1" si="21"/>
        <v>0</v>
      </c>
      <c r="AP34" s="23">
        <f t="shared" ca="1" si="22"/>
        <v>0</v>
      </c>
      <c r="AQ34" s="23">
        <f t="shared" ca="1" si="23"/>
        <v>-52100</v>
      </c>
      <c r="AR34" s="23">
        <f t="shared" ca="1" si="24"/>
        <v>-136890</v>
      </c>
      <c r="AS34" s="23">
        <f t="shared" ca="1" si="25"/>
        <v>-340090</v>
      </c>
      <c r="AT34" s="23">
        <f t="shared" ca="1" si="26"/>
        <v>-344418</v>
      </c>
      <c r="AU34" s="23">
        <f t="shared" ca="1" si="32"/>
        <v>-521578</v>
      </c>
      <c r="AV34" s="23">
        <f t="shared" ca="1" si="45"/>
        <v>-324478</v>
      </c>
      <c r="AW34" s="23">
        <f t="shared" ca="1" si="46"/>
        <v>-332278</v>
      </c>
      <c r="AX34" s="23">
        <f t="shared" ca="1" si="47"/>
        <v>-358678</v>
      </c>
      <c r="AY34" s="23">
        <f t="shared" ca="1" si="48"/>
        <v>-349178</v>
      </c>
      <c r="BA34" s="23">
        <f t="shared" ca="1" si="44"/>
        <v>0</v>
      </c>
      <c r="BB34" s="23">
        <f t="shared" ca="1" si="33"/>
        <v>0</v>
      </c>
      <c r="BC34" s="23">
        <f t="shared" ca="1" si="34"/>
        <v>0</v>
      </c>
      <c r="BD34" s="23">
        <f t="shared" ca="1" si="35"/>
        <v>-52100</v>
      </c>
      <c r="BE34" s="23">
        <f t="shared" ca="1" si="36"/>
        <v>-83140</v>
      </c>
      <c r="BF34" s="23">
        <f t="shared" ca="1" si="37"/>
        <v>-14600</v>
      </c>
      <c r="BG34" s="23">
        <f t="shared" ca="1" si="38"/>
        <v>-53088</v>
      </c>
      <c r="BH34" s="23">
        <f t="shared" ca="1" si="39"/>
        <v>-178790</v>
      </c>
      <c r="BI34" s="23">
        <f t="shared" ca="1" si="40"/>
        <v>1400</v>
      </c>
      <c r="BJ34" s="23">
        <f t="shared" ca="1" si="41"/>
        <v>-27100</v>
      </c>
      <c r="BK34" s="23">
        <f t="shared" ca="1" si="42"/>
        <v>39200</v>
      </c>
      <c r="BL34" s="23">
        <f t="shared" ca="1" si="43"/>
        <v>1800</v>
      </c>
      <c r="BN34" s="23" t="str" cm="1">
        <f t="array" aca="1" ref="BN34" ca="1">IF(INDEX($A$1:$AL$46,ROW(),BN$14)&gt;0,INDEX($A$1:$AL$46,ROW(),BN$14),"")</f>
        <v/>
      </c>
      <c r="BO34" s="23" t="str" cm="1">
        <f t="array" aca="1" ref="BO34" ca="1">IF(INDEX($A$1:$AL$46,ROW(),BO$14)&gt;0,INDEX($A$1:$AL$46,ROW(),BO$14),"")</f>
        <v/>
      </c>
      <c r="BP34" s="23" t="str" cm="1">
        <f t="array" aca="1" ref="BP34" ca="1">IF(INDEX($A$1:$AL$46,ROW(),BP$14)&gt;0,INDEX($A$1:$AL$46,ROW(),BP$14),"")</f>
        <v/>
      </c>
      <c r="BQ34" s="23" t="str" cm="1">
        <f t="array" aca="1" ref="BQ34" ca="1">IF(INDEX($A$1:$AL$46,ROW(),BQ$14)&gt;0,INDEX($A$1:$AL$46,ROW(),BQ$14),"")</f>
        <v/>
      </c>
      <c r="BR34" s="23" cm="1">
        <f t="array" aca="1" ref="BR34" ca="1">IF(INDEX($A$1:$AL$46,ROW(),BR$14)&gt;0,INDEX($A$1:$AL$46,ROW(),BR$14),"")</f>
        <v>2000</v>
      </c>
      <c r="BS34" s="23" cm="1">
        <f t="array" aca="1" ref="BS34" ca="1">IF(INDEX($A$1:$AL$46,ROW(),BS$14)&gt;0,INDEX($A$1:$AL$46,ROW(),BS$14),"")</f>
        <v>5000</v>
      </c>
      <c r="BT34" s="23" cm="1">
        <f t="array" aca="1" ref="BT34" ca="1">IF(INDEX($A$1:$AL$46,ROW(),BT$14)&gt;0,INDEX($A$1:$AL$46,ROW(),BT$14),"")</f>
        <v>100</v>
      </c>
      <c r="BU34" s="23" t="str" cm="1">
        <f t="array" aca="1" ref="BU34" ca="1">IF(INDEX($A$1:$AL$46,ROW(),BU$14)&gt;0,INDEX($A$1:$AL$46,ROW(),BU$14),"")</f>
        <v/>
      </c>
      <c r="BV34" s="23" cm="1">
        <f t="array" aca="1" ref="BV34" ca="1">IF(INDEX($A$1:$AL$46,ROW(),BV$14)&gt;0,INDEX($A$1:$AL$46,ROW(),BV$14),"")</f>
        <v>116900</v>
      </c>
      <c r="BW34" s="23" t="str" cm="1">
        <f t="array" aca="1" ref="BW34" ca="1">IF(INDEX($A$1:$AL$46,ROW(),BW$14)&gt;0,INDEX($A$1:$AL$46,ROW(),BW$14),"")</f>
        <v/>
      </c>
      <c r="BX34" s="23" t="str" cm="1">
        <f t="array" aca="1" ref="BX34" ca="1">IF(INDEX($A$1:$AL$46,ROW(),BX$14)&gt;0,INDEX($A$1:$AL$46,ROW(),BX$14),"")</f>
        <v/>
      </c>
      <c r="BY34" s="23" t="str" cm="1">
        <f t="array" aca="1" ref="BY34" ca="1">IF(INDEX($A$1:$AL$46,ROW(),BY$14)&gt;0,INDEX($A$1:$AL$46,ROW(),BY$14),"")</f>
        <v/>
      </c>
      <c r="CA34" s="23" t="str" cm="1">
        <f t="array" aca="1" ref="CA34" ca="1">IF(INDEX($A$1:$AL$46,ROW(),CA$14)&lt;0,INDEX($A$1:$AL$46,ROW(),CA$14),"")</f>
        <v/>
      </c>
      <c r="CB34" s="23" t="str" cm="1">
        <f t="array" aca="1" ref="CB34" ca="1">IF(INDEX($A$1:$AL$46,ROW(),CB$14)&lt;0,INDEX($A$1:$AL$46,ROW(),CB$14),"")</f>
        <v/>
      </c>
      <c r="CC34" s="23" t="str" cm="1">
        <f t="array" aca="1" ref="CC34" ca="1">IF(INDEX($A$1:$AL$46,ROW(),CC$14)&lt;0,INDEX($A$1:$AL$46,ROW(),CC$14),"")</f>
        <v/>
      </c>
      <c r="CD34" s="23" cm="1">
        <f t="array" aca="1" ref="CD34" ca="1">IF(INDEX($A$1:$AL$46,ROW(),CD$14)&lt;0,INDEX($A$1:$AL$46,ROW(),CD$14),"")</f>
        <v>-10500</v>
      </c>
      <c r="CE34" s="23" t="str" cm="1">
        <f t="array" aca="1" ref="CE34" ca="1">IF(INDEX($A$1:$AL$46,ROW(),CE$14)&lt;0,INDEX($A$1:$AL$46,ROW(),CE$14),"")</f>
        <v/>
      </c>
      <c r="CF34" s="23" t="str" cm="1">
        <f t="array" aca="1" ref="CF34" ca="1">IF(INDEX($A$1:$AL$46,ROW(),CF$14)&lt;0,INDEX($A$1:$AL$46,ROW(),CF$14),"")</f>
        <v/>
      </c>
      <c r="CG34" s="23" t="str" cm="1">
        <f t="array" aca="1" ref="CG34" ca="1">IF(INDEX($A$1:$AL$46,ROW(),CG$14)&lt;0,INDEX($A$1:$AL$46,ROW(),CG$14),"")</f>
        <v/>
      </c>
      <c r="CH34" s="23" t="str" cm="1">
        <f t="array" aca="1" ref="CH34" ca="1">IF(INDEX($A$1:$AL$46,ROW(),CH$14)&lt;0,INDEX($A$1:$AL$46,ROW(),CH$14),"")</f>
        <v/>
      </c>
      <c r="CI34" s="23" t="str" cm="1">
        <f t="array" aca="1" ref="CI34" ca="1">IF(INDEX($A$1:$AL$46,ROW(),CI$14)&lt;0,INDEX($A$1:$AL$46,ROW(),CI$14),"")</f>
        <v/>
      </c>
      <c r="CJ34" s="23" cm="1">
        <f t="array" aca="1" ref="CJ34" ca="1">IF(INDEX($A$1:$AL$46,ROW(),CJ$14)&lt;0,INDEX($A$1:$AL$46,ROW(),CJ$14),"")</f>
        <v>-37900</v>
      </c>
      <c r="CK34" s="23" t="str" cm="1">
        <f t="array" aca="1" ref="CK34" ca="1">IF(INDEX($A$1:$AL$46,ROW(),CK$14)&lt;0,INDEX($A$1:$AL$46,ROW(),CK$14),"")</f>
        <v/>
      </c>
      <c r="CL34" s="23" t="str" cm="1">
        <f t="array" aca="1" ref="CL34" ca="1">IF(INDEX($A$1:$AL$46,ROW(),CL$14)&lt;0,INDEX($A$1:$AL$46,ROW(),CL$14),"")</f>
        <v/>
      </c>
    </row>
    <row r="35" spans="1:90" s="2" customFormat="1" ht="15.75" x14ac:dyDescent="0.4">
      <c r="A35" s="6">
        <v>20</v>
      </c>
      <c r="B35" s="18">
        <f t="shared" ca="1" si="17"/>
        <v>-6525</v>
      </c>
      <c r="C35" s="19"/>
      <c r="D35" s="27"/>
      <c r="E35" s="24">
        <f ca="1">IF(OR(MONTH(DATE($B$1,E$1,$A35))&lt;&gt;E$1,_xlfn.XLOOKUP(DATE($B$1,E$1,$A35),祝祭日,祝祭日,"XXX",0,1)&lt;&gt;"XXX",WEEKDAY(DATE($B$1,E$1,$A35),2)&gt;5),"",SUMIFS(matsui[受渡金額],matsui[約定日],DATE(デイトレ集計!$B$1,デイトレ集計!E$1,デイトレ集計!$A35),matsui[商品区分],"株式"))</f>
        <v>0</v>
      </c>
      <c r="F35" s="19"/>
      <c r="G35" s="27"/>
      <c r="H35" s="24">
        <f ca="1">IF(OR(MONTH(DATE($B$1,H$1,$A35))&lt;&gt;H$1,_xlfn.XLOOKUP(DATE($B$1,H$1,$A35),祝祭日,祝祭日,"XXX",0,1)&lt;&gt;"XXX",WEEKDAY(DATE($B$1,H$1,$A35),2)&gt;5),"",SUMIFS(matsui[受渡金額],matsui[約定日],DATE(デイトレ集計!$B$1,デイトレ集計!H$1,デイトレ集計!$A35),matsui[商品区分],"株式"))</f>
        <v>0</v>
      </c>
      <c r="I35" s="19"/>
      <c r="J35" s="27"/>
      <c r="K35" s="24" t="str">
        <f ca="1">IF(OR(MONTH(DATE($B$1,K$1,$A35))&lt;&gt;K$1,_xlfn.XLOOKUP(DATE($B$1,K$1,$A35),祝祭日,祝祭日,"XXX",0,1)&lt;&gt;"XXX",WEEKDAY(DATE($B$1,K$1,$A35),2)&gt;5),"",SUMIFS(matsui[受渡金額],matsui[約定日],DATE(デイトレ集計!$B$1,デイトレ集計!K$1,デイトレ集計!$A35),matsui[商品区分],"株式"))</f>
        <v/>
      </c>
      <c r="L35" s="19"/>
      <c r="M35" s="27"/>
      <c r="N35" s="24">
        <f ca="1">IF(OR(MONTH(DATE($B$1,N$1,$A35))&lt;&gt;N$1,_xlfn.XLOOKUP(DATE($B$1,N$1,$A35),祝祭日,祝祭日,"XXX",0,1)&lt;&gt;"XXX",WEEKDAY(DATE($B$1,N$1,$A35),2)&gt;5),"",SUMIFS(matsui[受渡金額],matsui[約定日],DATE(デイトレ集計!$B$1,デイトレ集計!N$1,デイトレ集計!$A35),matsui[商品区分],"株式"))</f>
        <v>6500</v>
      </c>
      <c r="O35" s="19"/>
      <c r="P35" s="27"/>
      <c r="Q35" s="24" t="str">
        <f ca="1">IF(OR(MONTH(DATE($B$1,Q$1,$A35))&lt;&gt;Q$1,_xlfn.XLOOKUP(DATE($B$1,Q$1,$A35),祝祭日,祝祭日,"XXX",0,1)&lt;&gt;"XXX",WEEKDAY(DATE($B$1,Q$1,$A35),2)&gt;5),"",SUMIFS(matsui[受渡金額],matsui[約定日],DATE(デイトレ集計!$B$1,デイトレ集計!Q$1,デイトレ集計!$A35),matsui[商品区分],"株式"))</f>
        <v/>
      </c>
      <c r="R35" s="19"/>
      <c r="S35" s="27"/>
      <c r="T35" s="24">
        <f ca="1">IF(OR(MONTH(DATE($B$1,T$1,$A35))&lt;&gt;T$1,_xlfn.XLOOKUP(DATE($B$1,T$1,$A35),祝祭日,祝祭日,"XXX",0,1)&lt;&gt;"XXX",WEEKDAY(DATE($B$1,T$1,$A35),2)&gt;5),"",SUMIFS(matsui[受渡金額],matsui[約定日],DATE(デイトレ集計!$B$1,デイトレ集計!T$1,デイトレ集計!$A35),matsui[商品区分],"株式"))</f>
        <v>-14000</v>
      </c>
      <c r="U35" s="19"/>
      <c r="V35" s="27"/>
      <c r="W35" s="24">
        <f ca="1">IF(OR(MONTH(DATE($B$1,W$1,$A35))&lt;&gt;W$1,_xlfn.XLOOKUP(DATE($B$1,W$1,$A35),祝祭日,祝祭日,"XXX",0,1)&lt;&gt;"XXX",WEEKDAY(DATE($B$1,W$1,$A35),2)&gt;5),"",SUMIFS(matsui[受渡金額],matsui[約定日],DATE(デイトレ集計!$B$1,デイトレ集計!W$1,デイトレ集計!$A35),matsui[商品区分],"株式"))</f>
        <v>-2725</v>
      </c>
      <c r="X35" s="19"/>
      <c r="Y35" s="27"/>
      <c r="Z35" s="24" t="str">
        <f ca="1">IF(OR(MONTH(DATE($B$1,Z$1,$A35))&lt;&gt;Z$1,_xlfn.XLOOKUP(DATE($B$1,Z$1,$A35),祝祭日,祝祭日,"XXX",0,1)&lt;&gt;"XXX",WEEKDAY(DATE($B$1,Z$1,$A35),2)&gt;5),"",SUMIFS(matsui[受渡金額],matsui[約定日],DATE(デイトレ集計!$B$1,デイトレ集計!Z$1,デイトレ集計!$A35),matsui[商品区分],"株式"))</f>
        <v/>
      </c>
      <c r="AA35" s="19"/>
      <c r="AB35" s="27"/>
      <c r="AC35" s="24">
        <f ca="1">IF(OR(MONTH(DATE($B$1,AC$1,$A35))&lt;&gt;AC$1,_xlfn.XLOOKUP(DATE($B$1,AC$1,$A35),祝祭日,祝祭日,"XXX",0,1)&lt;&gt;"XXX",WEEKDAY(DATE($B$1,AC$1,$A35),2)&gt;5),"",SUMIFS(matsui[受渡金額],matsui[約定日],DATE(デイトレ集計!$B$1,デイトレ集計!AC$1,デイトレ集計!$A35),matsui[商品区分],"株式"))</f>
        <v>1400</v>
      </c>
      <c r="AD35" s="19"/>
      <c r="AE35" s="27"/>
      <c r="AF35" s="24">
        <f ca="1">IF(OR(MONTH(DATE($B$1,AF$1,$A35))&lt;&gt;AF$1,_xlfn.XLOOKUP(DATE($B$1,AF$1,$A35),祝祭日,祝祭日,"XXX",0,1)&lt;&gt;"XXX",WEEKDAY(DATE($B$1,AF$1,$A35),2)&gt;5),"",SUMIFS(matsui[受渡金額],matsui[約定日],DATE(デイトレ集計!$B$1,デイトレ集計!AF$1,デイトレ集計!$A35),matsui[商品区分],"株式"))</f>
        <v>1900</v>
      </c>
      <c r="AG35" s="19"/>
      <c r="AH35" s="27"/>
      <c r="AI35" s="24">
        <f ca="1">IF(OR(MONTH(DATE($B$1,AI$1,$A35))&lt;&gt;AI$1,_xlfn.XLOOKUP(DATE($B$1,AI$1,$A35),祝祭日,祝祭日,"XXX",0,1)&lt;&gt;"XXX",WEEKDAY(DATE($B$1,AI$1,$A35),2)&gt;5),"",SUMIFS(matsui[受渡金額],matsui[約定日],DATE(デイトレ集計!$B$1,デイトレ集計!AI$1,デイトレ集計!$A35),matsui[商品区分],"株式"))</f>
        <v>400</v>
      </c>
      <c r="AJ35" s="19"/>
      <c r="AK35" s="27"/>
      <c r="AL35" s="27">
        <f ca="1">IF(OR(MONTH(DATE($B$1,AL$1,$A35))&lt;&gt;AL$1,_xlfn.XLOOKUP(DATE($B$1,AL$1,$A35),祝祭日,祝祭日,"XXX",0,1)&lt;&gt;"XXX",WEEKDAY(DATE($B$1,AL$1,$A35),2)&gt;5),"",SUMIFS(matsui[受渡金額],matsui[約定日],DATE(デイトレ集計!$B$1,デイトレ集計!AL$1,デイトレ集計!$A35),matsui[商品区分],"株式"))</f>
        <v>0</v>
      </c>
      <c r="AN35" s="23">
        <f t="shared" ca="1" si="20"/>
        <v>0</v>
      </c>
      <c r="AO35" s="23">
        <f t="shared" ca="1" si="21"/>
        <v>0</v>
      </c>
      <c r="AP35" s="23">
        <f t="shared" ca="1" si="22"/>
        <v>0</v>
      </c>
      <c r="AQ35" s="23">
        <f t="shared" ca="1" si="23"/>
        <v>-45600</v>
      </c>
      <c r="AR35" s="23">
        <f t="shared" ca="1" si="24"/>
        <v>-136890</v>
      </c>
      <c r="AS35" s="23">
        <f t="shared" ca="1" si="25"/>
        <v>-354090</v>
      </c>
      <c r="AT35" s="23">
        <f t="shared" ca="1" si="26"/>
        <v>-347143</v>
      </c>
      <c r="AU35" s="23">
        <f t="shared" ca="1" si="32"/>
        <v>-521578</v>
      </c>
      <c r="AV35" s="23">
        <f t="shared" ca="1" si="45"/>
        <v>-323078</v>
      </c>
      <c r="AW35" s="23">
        <f t="shared" ca="1" si="46"/>
        <v>-330378</v>
      </c>
      <c r="AX35" s="23">
        <f t="shared" ca="1" si="47"/>
        <v>-358278</v>
      </c>
      <c r="AY35" s="23">
        <f t="shared" ca="1" si="48"/>
        <v>-349178</v>
      </c>
      <c r="BA35" s="23">
        <f t="shared" ca="1" si="44"/>
        <v>0</v>
      </c>
      <c r="BB35" s="23">
        <f t="shared" ca="1" si="33"/>
        <v>0</v>
      </c>
      <c r="BC35" s="23">
        <f t="shared" ca="1" si="34"/>
        <v>0</v>
      </c>
      <c r="BD35" s="23">
        <f t="shared" ca="1" si="35"/>
        <v>-45600</v>
      </c>
      <c r="BE35" s="23">
        <f t="shared" ca="1" si="36"/>
        <v>-83140</v>
      </c>
      <c r="BF35" s="23">
        <f t="shared" ca="1" si="37"/>
        <v>-28600</v>
      </c>
      <c r="BG35" s="23">
        <f t="shared" ca="1" si="38"/>
        <v>-55813</v>
      </c>
      <c r="BH35" s="23">
        <f t="shared" ca="1" si="39"/>
        <v>-178790</v>
      </c>
      <c r="BI35" s="23">
        <f t="shared" ca="1" si="40"/>
        <v>2800</v>
      </c>
      <c r="BJ35" s="23">
        <f t="shared" ca="1" si="41"/>
        <v>-25200</v>
      </c>
      <c r="BK35" s="23">
        <f t="shared" ca="1" si="42"/>
        <v>39600</v>
      </c>
      <c r="BL35" s="23">
        <f t="shared" ca="1" si="43"/>
        <v>1800</v>
      </c>
      <c r="BN35" s="23" t="str" cm="1">
        <f t="array" aca="1" ref="BN35" ca="1">IF(INDEX($A$1:$AL$46,ROW(),BN$14)&gt;0,INDEX($A$1:$AL$46,ROW(),BN$14),"")</f>
        <v/>
      </c>
      <c r="BO35" s="23" t="str" cm="1">
        <f t="array" aca="1" ref="BO35" ca="1">IF(INDEX($A$1:$AL$46,ROW(),BO$14)&gt;0,INDEX($A$1:$AL$46,ROW(),BO$14),"")</f>
        <v/>
      </c>
      <c r="BP35" s="23" t="str" cm="1">
        <f t="array" aca="1" ref="BP35" ca="1">IF(INDEX($A$1:$AL$46,ROW(),BP$14)&gt;0,INDEX($A$1:$AL$46,ROW(),BP$14),"")</f>
        <v/>
      </c>
      <c r="BQ35" s="23" cm="1">
        <f t="array" aca="1" ref="BQ35" ca="1">IF(INDEX($A$1:$AL$46,ROW(),BQ$14)&gt;0,INDEX($A$1:$AL$46,ROW(),BQ$14),"")</f>
        <v>6500</v>
      </c>
      <c r="BR35" s="23" t="str" cm="1">
        <f t="array" aca="1" ref="BR35" ca="1">IF(INDEX($A$1:$AL$46,ROW(),BR$14)&gt;0,INDEX($A$1:$AL$46,ROW(),BR$14),"")</f>
        <v/>
      </c>
      <c r="BS35" s="23" t="str" cm="1">
        <f t="array" aca="1" ref="BS35" ca="1">IF(INDEX($A$1:$AL$46,ROW(),BS$14)&gt;0,INDEX($A$1:$AL$46,ROW(),BS$14),"")</f>
        <v/>
      </c>
      <c r="BT35" s="23" t="str" cm="1">
        <f t="array" aca="1" ref="BT35" ca="1">IF(INDEX($A$1:$AL$46,ROW(),BT$14)&gt;0,INDEX($A$1:$AL$46,ROW(),BT$14),"")</f>
        <v/>
      </c>
      <c r="BU35" s="23" t="str" cm="1">
        <f t="array" aca="1" ref="BU35" ca="1">IF(INDEX($A$1:$AL$46,ROW(),BU$14)&gt;0,INDEX($A$1:$AL$46,ROW(),BU$14),"")</f>
        <v/>
      </c>
      <c r="BV35" s="23" cm="1">
        <f t="array" aca="1" ref="BV35" ca="1">IF(INDEX($A$1:$AL$46,ROW(),BV$14)&gt;0,INDEX($A$1:$AL$46,ROW(),BV$14),"")</f>
        <v>1400</v>
      </c>
      <c r="BW35" s="23" cm="1">
        <f t="array" aca="1" ref="BW35" ca="1">IF(INDEX($A$1:$AL$46,ROW(),BW$14)&gt;0,INDEX($A$1:$AL$46,ROW(),BW$14),"")</f>
        <v>1900</v>
      </c>
      <c r="BX35" s="23" cm="1">
        <f t="array" aca="1" ref="BX35" ca="1">IF(INDEX($A$1:$AL$46,ROW(),BX$14)&gt;0,INDEX($A$1:$AL$46,ROW(),BX$14),"")</f>
        <v>400</v>
      </c>
      <c r="BY35" s="23" t="str" cm="1">
        <f t="array" aca="1" ref="BY35" ca="1">IF(INDEX($A$1:$AL$46,ROW(),BY$14)&gt;0,INDEX($A$1:$AL$46,ROW(),BY$14),"")</f>
        <v/>
      </c>
      <c r="CA35" s="23" t="str" cm="1">
        <f t="array" aca="1" ref="CA35" ca="1">IF(INDEX($A$1:$AL$46,ROW(),CA$14)&lt;0,INDEX($A$1:$AL$46,ROW(),CA$14),"")</f>
        <v/>
      </c>
      <c r="CB35" s="23" t="str" cm="1">
        <f t="array" aca="1" ref="CB35" ca="1">IF(INDEX($A$1:$AL$46,ROW(),CB$14)&lt;0,INDEX($A$1:$AL$46,ROW(),CB$14),"")</f>
        <v/>
      </c>
      <c r="CC35" s="23" t="str" cm="1">
        <f t="array" aca="1" ref="CC35" ca="1">IF(INDEX($A$1:$AL$46,ROW(),CC$14)&lt;0,INDEX($A$1:$AL$46,ROW(),CC$14),"")</f>
        <v/>
      </c>
      <c r="CD35" s="23" t="str" cm="1">
        <f t="array" aca="1" ref="CD35" ca="1">IF(INDEX($A$1:$AL$46,ROW(),CD$14)&lt;0,INDEX($A$1:$AL$46,ROW(),CD$14),"")</f>
        <v/>
      </c>
      <c r="CE35" s="23" t="str" cm="1">
        <f t="array" aca="1" ref="CE35" ca="1">IF(INDEX($A$1:$AL$46,ROW(),CE$14)&lt;0,INDEX($A$1:$AL$46,ROW(),CE$14),"")</f>
        <v/>
      </c>
      <c r="CF35" s="23" cm="1">
        <f t="array" aca="1" ref="CF35" ca="1">IF(INDEX($A$1:$AL$46,ROW(),CF$14)&lt;0,INDEX($A$1:$AL$46,ROW(),CF$14),"")</f>
        <v>-14000</v>
      </c>
      <c r="CG35" s="23" cm="1">
        <f t="array" aca="1" ref="CG35" ca="1">IF(INDEX($A$1:$AL$46,ROW(),CG$14)&lt;0,INDEX($A$1:$AL$46,ROW(),CG$14),"")</f>
        <v>-2725</v>
      </c>
      <c r="CH35" s="23" t="str" cm="1">
        <f t="array" aca="1" ref="CH35" ca="1">IF(INDEX($A$1:$AL$46,ROW(),CH$14)&lt;0,INDEX($A$1:$AL$46,ROW(),CH$14),"")</f>
        <v/>
      </c>
      <c r="CI35" s="23" t="str" cm="1">
        <f t="array" aca="1" ref="CI35" ca="1">IF(INDEX($A$1:$AL$46,ROW(),CI$14)&lt;0,INDEX($A$1:$AL$46,ROW(),CI$14),"")</f>
        <v/>
      </c>
      <c r="CJ35" s="23" t="str" cm="1">
        <f t="array" aca="1" ref="CJ35" ca="1">IF(INDEX($A$1:$AL$46,ROW(),CJ$14)&lt;0,INDEX($A$1:$AL$46,ROW(),CJ$14),"")</f>
        <v/>
      </c>
      <c r="CK35" s="23" t="str" cm="1">
        <f t="array" aca="1" ref="CK35" ca="1">IF(INDEX($A$1:$AL$46,ROW(),CK$14)&lt;0,INDEX($A$1:$AL$46,ROW(),CK$14),"")</f>
        <v/>
      </c>
      <c r="CL35" s="23" t="str" cm="1">
        <f t="array" aca="1" ref="CL35" ca="1">IF(INDEX($A$1:$AL$46,ROW(),CL$14)&lt;0,INDEX($A$1:$AL$46,ROW(),CL$14),"")</f>
        <v/>
      </c>
    </row>
    <row r="36" spans="1:90" s="2" customFormat="1" ht="15.75" x14ac:dyDescent="0.4">
      <c r="A36" s="6">
        <v>21</v>
      </c>
      <c r="B36" s="18">
        <f t="shared" ca="1" si="17"/>
        <v>8650</v>
      </c>
      <c r="C36" s="19"/>
      <c r="D36" s="27"/>
      <c r="E36" s="24" t="str">
        <f ca="1">IF(OR(MONTH(DATE($B$1,E$1,$A36))&lt;&gt;E$1,_xlfn.XLOOKUP(DATE($B$1,E$1,$A36),祝祭日,祝祭日,"XXX",0,1)&lt;&gt;"XXX",WEEKDAY(DATE($B$1,E$1,$A36),2)&gt;5),"",SUMIFS(matsui[受渡金額],matsui[約定日],DATE(デイトレ集計!$B$1,デイトレ集計!E$1,デイトレ集計!$A36),matsui[商品区分],"株式"))</f>
        <v/>
      </c>
      <c r="F36" s="19"/>
      <c r="G36" s="27"/>
      <c r="H36" s="24">
        <f ca="1">IF(OR(MONTH(DATE($B$1,H$1,$A36))&lt;&gt;H$1,_xlfn.XLOOKUP(DATE($B$1,H$1,$A36),祝祭日,祝祭日,"XXX",0,1)&lt;&gt;"XXX",WEEKDAY(DATE($B$1,H$1,$A36),2)&gt;5),"",SUMIFS(matsui[受渡金額],matsui[約定日],DATE(デイトレ集計!$B$1,デイトレ集計!H$1,デイトレ集計!$A36),matsui[商品区分],"株式"))</f>
        <v>0</v>
      </c>
      <c r="I36" s="19"/>
      <c r="J36" s="27"/>
      <c r="K36" s="24">
        <f ca="1">IF(OR(MONTH(DATE($B$1,K$1,$A36))&lt;&gt;K$1,_xlfn.XLOOKUP(DATE($B$1,K$1,$A36),祝祭日,祝祭日,"XXX",0,1)&lt;&gt;"XXX",WEEKDAY(DATE($B$1,K$1,$A36),2)&gt;5),"",SUMIFS(matsui[受渡金額],matsui[約定日],DATE(デイトレ集計!$B$1,デイトレ集計!K$1,デイトレ集計!$A36),matsui[商品区分],"株式"))</f>
        <v>0</v>
      </c>
      <c r="L36" s="19"/>
      <c r="M36" s="27"/>
      <c r="N36" s="24">
        <f ca="1">IF(OR(MONTH(DATE($B$1,N$1,$A36))&lt;&gt;N$1,_xlfn.XLOOKUP(DATE($B$1,N$1,$A36),祝祭日,祝祭日,"XXX",0,1)&lt;&gt;"XXX",WEEKDAY(DATE($B$1,N$1,$A36),2)&gt;5),"",SUMIFS(matsui[受渡金額],matsui[約定日],DATE(デイトレ集計!$B$1,デイトレ集計!N$1,デイトレ集計!$A36),matsui[商品区分],"株式"))</f>
        <v>5000</v>
      </c>
      <c r="O36" s="19"/>
      <c r="P36" s="27"/>
      <c r="Q36" s="24" t="str">
        <f ca="1">IF(OR(MONTH(DATE($B$1,Q$1,$A36))&lt;&gt;Q$1,_xlfn.XLOOKUP(DATE($B$1,Q$1,$A36),祝祭日,祝祭日,"XXX",0,1)&lt;&gt;"XXX",WEEKDAY(DATE($B$1,Q$1,$A36),2)&gt;5),"",SUMIFS(matsui[受渡金額],matsui[約定日],DATE(デイトレ集計!$B$1,デイトレ集計!Q$1,デイトレ集計!$A36),matsui[商品区分],"株式"))</f>
        <v/>
      </c>
      <c r="R36" s="19"/>
      <c r="S36" s="27"/>
      <c r="T36" s="24">
        <f ca="1">IF(OR(MONTH(DATE($B$1,T$1,$A36))&lt;&gt;T$1,_xlfn.XLOOKUP(DATE($B$1,T$1,$A36),祝祭日,祝祭日,"XXX",0,1)&lt;&gt;"XXX",WEEKDAY(DATE($B$1,T$1,$A36),2)&gt;5),"",SUMIFS(matsui[受渡金額],matsui[約定日],DATE(デイトレ集計!$B$1,デイトレ集計!T$1,デイトレ集計!$A36),matsui[商品区分],"株式"))</f>
        <v>300</v>
      </c>
      <c r="U36" s="19"/>
      <c r="V36" s="27"/>
      <c r="W36" s="24">
        <f ca="1">IF(OR(MONTH(DATE($B$1,W$1,$A36))&lt;&gt;W$1,_xlfn.XLOOKUP(DATE($B$1,W$1,$A36),祝祭日,祝祭日,"XXX",0,1)&lt;&gt;"XXX",WEEKDAY(DATE($B$1,W$1,$A36),2)&gt;5),"",SUMIFS(matsui[受渡金額],matsui[約定日],DATE(デイトレ集計!$B$1,デイトレ集計!W$1,デイトレ集計!$A36),matsui[商品区分],"株式"))</f>
        <v>50</v>
      </c>
      <c r="X36" s="19"/>
      <c r="Y36" s="27"/>
      <c r="Z36" s="24">
        <f ca="1">IF(OR(MONTH(DATE($B$1,Z$1,$A36))&lt;&gt;Z$1,_xlfn.XLOOKUP(DATE($B$1,Z$1,$A36),祝祭日,祝祭日,"XXX",0,1)&lt;&gt;"XXX",WEEKDAY(DATE($B$1,Z$1,$A36),2)&gt;5),"",SUMIFS(matsui[受渡金額],matsui[約定日],DATE(デイトレ集計!$B$1,デイトレ集計!Z$1,デイトレ集計!$A36),matsui[商品区分],"株式"))</f>
        <v>2600</v>
      </c>
      <c r="AA36" s="19"/>
      <c r="AB36" s="27"/>
      <c r="AC36" s="24">
        <f ca="1">IF(OR(MONTH(DATE($B$1,AC$1,$A36))&lt;&gt;AC$1,_xlfn.XLOOKUP(DATE($B$1,AC$1,$A36),祝祭日,祝祭日,"XXX",0,1)&lt;&gt;"XXX",WEEKDAY(DATE($B$1,AC$1,$A36),2)&gt;5),"",SUMIFS(matsui[受渡金額],matsui[約定日],DATE(デイトレ集計!$B$1,デイトレ集計!AC$1,デイトレ集計!$A36),matsui[商品区分],"株式"))</f>
        <v>400</v>
      </c>
      <c r="AD36" s="19"/>
      <c r="AE36" s="27"/>
      <c r="AF36" s="24" t="str">
        <f ca="1">IF(OR(MONTH(DATE($B$1,AF$1,$A36))&lt;&gt;AF$1,_xlfn.XLOOKUP(DATE($B$1,AF$1,$A36),祝祭日,祝祭日,"XXX",0,1)&lt;&gt;"XXX",WEEKDAY(DATE($B$1,AF$1,$A36),2)&gt;5),"",SUMIFS(matsui[受渡金額],matsui[約定日],DATE(デイトレ集計!$B$1,デイトレ集計!AF$1,デイトレ集計!$A36),matsui[商品区分],"株式"))</f>
        <v/>
      </c>
      <c r="AG36" s="19"/>
      <c r="AH36" s="27"/>
      <c r="AI36" s="24">
        <f ca="1">IF(OR(MONTH(DATE($B$1,AI$1,$A36))&lt;&gt;AI$1,_xlfn.XLOOKUP(DATE($B$1,AI$1,$A36),祝祭日,祝祭日,"XXX",0,1)&lt;&gt;"XXX",WEEKDAY(DATE($B$1,AI$1,$A36),2)&gt;5),"",SUMIFS(matsui[受渡金額],matsui[約定日],DATE(デイトレ集計!$B$1,デイトレ集計!AI$1,デイトレ集計!$A36),matsui[商品区分],"株式"))</f>
        <v>300</v>
      </c>
      <c r="AJ36" s="19"/>
      <c r="AK36" s="27"/>
      <c r="AL36" s="27">
        <f ca="1">IF(OR(MONTH(DATE($B$1,AL$1,$A36))&lt;&gt;AL$1,_xlfn.XLOOKUP(DATE($B$1,AL$1,$A36),祝祭日,祝祭日,"XXX",0,1)&lt;&gt;"XXX",WEEKDAY(DATE($B$1,AL$1,$A36),2)&gt;5),"",SUMIFS(matsui[受渡金額],matsui[約定日],DATE(デイトレ集計!$B$1,デイトレ集計!AL$1,デイトレ集計!$A36),matsui[商品区分],"株式"))</f>
        <v>0</v>
      </c>
      <c r="AN36" s="23">
        <f t="shared" ca="1" si="20"/>
        <v>0</v>
      </c>
      <c r="AO36" s="23">
        <f t="shared" ca="1" si="21"/>
        <v>0</v>
      </c>
      <c r="AP36" s="23">
        <f t="shared" ca="1" si="22"/>
        <v>0</v>
      </c>
      <c r="AQ36" s="23">
        <f t="shared" ca="1" si="23"/>
        <v>-40600</v>
      </c>
      <c r="AR36" s="23">
        <f t="shared" ca="1" si="24"/>
        <v>-136890</v>
      </c>
      <c r="AS36" s="23">
        <f t="shared" ca="1" si="25"/>
        <v>-353790</v>
      </c>
      <c r="AT36" s="23">
        <f t="shared" ca="1" si="26"/>
        <v>-347093</v>
      </c>
      <c r="AU36" s="23">
        <f t="shared" ca="1" si="32"/>
        <v>-518978</v>
      </c>
      <c r="AV36" s="23">
        <f t="shared" ca="1" si="45"/>
        <v>-322678</v>
      </c>
      <c r="AW36" s="23">
        <f t="shared" ca="1" si="46"/>
        <v>-330378</v>
      </c>
      <c r="AX36" s="23">
        <f t="shared" ca="1" si="47"/>
        <v>-357978</v>
      </c>
      <c r="AY36" s="23">
        <f t="shared" ca="1" si="48"/>
        <v>-349178</v>
      </c>
      <c r="BA36" s="23">
        <f t="shared" ca="1" si="44"/>
        <v>0</v>
      </c>
      <c r="BB36" s="23">
        <f t="shared" ca="1" si="33"/>
        <v>0</v>
      </c>
      <c r="BC36" s="23">
        <f t="shared" ca="1" si="34"/>
        <v>0</v>
      </c>
      <c r="BD36" s="23">
        <f t="shared" ca="1" si="35"/>
        <v>-40600</v>
      </c>
      <c r="BE36" s="23">
        <f t="shared" ca="1" si="36"/>
        <v>-83140</v>
      </c>
      <c r="BF36" s="23">
        <f t="shared" ca="1" si="37"/>
        <v>-28300</v>
      </c>
      <c r="BG36" s="23">
        <f t="shared" ca="1" si="38"/>
        <v>-55763</v>
      </c>
      <c r="BH36" s="23">
        <f t="shared" ca="1" si="39"/>
        <v>-176190</v>
      </c>
      <c r="BI36" s="23">
        <f t="shared" ca="1" si="40"/>
        <v>3200</v>
      </c>
      <c r="BJ36" s="23">
        <f t="shared" ca="1" si="41"/>
        <v>-25200</v>
      </c>
      <c r="BK36" s="23">
        <f t="shared" ca="1" si="42"/>
        <v>39900</v>
      </c>
      <c r="BL36" s="23">
        <f t="shared" ca="1" si="43"/>
        <v>1800</v>
      </c>
      <c r="BN36" s="23" t="str" cm="1">
        <f t="array" aca="1" ref="BN36" ca="1">IF(INDEX($A$1:$AL$46,ROW(),BN$14)&gt;0,INDEX($A$1:$AL$46,ROW(),BN$14),"")</f>
        <v/>
      </c>
      <c r="BO36" s="23" t="str" cm="1">
        <f t="array" aca="1" ref="BO36" ca="1">IF(INDEX($A$1:$AL$46,ROW(),BO$14)&gt;0,INDEX($A$1:$AL$46,ROW(),BO$14),"")</f>
        <v/>
      </c>
      <c r="BP36" s="23" t="str" cm="1">
        <f t="array" aca="1" ref="BP36" ca="1">IF(INDEX($A$1:$AL$46,ROW(),BP$14)&gt;0,INDEX($A$1:$AL$46,ROW(),BP$14),"")</f>
        <v/>
      </c>
      <c r="BQ36" s="23" cm="1">
        <f t="array" aca="1" ref="BQ36" ca="1">IF(INDEX($A$1:$AL$46,ROW(),BQ$14)&gt;0,INDEX($A$1:$AL$46,ROW(),BQ$14),"")</f>
        <v>5000</v>
      </c>
      <c r="BR36" s="23" t="str" cm="1">
        <f t="array" aca="1" ref="BR36" ca="1">IF(INDEX($A$1:$AL$46,ROW(),BR$14)&gt;0,INDEX($A$1:$AL$46,ROW(),BR$14),"")</f>
        <v/>
      </c>
      <c r="BS36" s="23" cm="1">
        <f t="array" aca="1" ref="BS36" ca="1">IF(INDEX($A$1:$AL$46,ROW(),BS$14)&gt;0,INDEX($A$1:$AL$46,ROW(),BS$14),"")</f>
        <v>300</v>
      </c>
      <c r="BT36" s="23" cm="1">
        <f t="array" aca="1" ref="BT36" ca="1">IF(INDEX($A$1:$AL$46,ROW(),BT$14)&gt;0,INDEX($A$1:$AL$46,ROW(),BT$14),"")</f>
        <v>50</v>
      </c>
      <c r="BU36" s="23" cm="1">
        <f t="array" aca="1" ref="BU36" ca="1">IF(INDEX($A$1:$AL$46,ROW(),BU$14)&gt;0,INDEX($A$1:$AL$46,ROW(),BU$14),"")</f>
        <v>2600</v>
      </c>
      <c r="BV36" s="23" cm="1">
        <f t="array" aca="1" ref="BV36" ca="1">IF(INDEX($A$1:$AL$46,ROW(),BV$14)&gt;0,INDEX($A$1:$AL$46,ROW(),BV$14),"")</f>
        <v>400</v>
      </c>
      <c r="BW36" s="23" t="str" cm="1">
        <f t="array" aca="1" ref="BW36" ca="1">IF(INDEX($A$1:$AL$46,ROW(),BW$14)&gt;0,INDEX($A$1:$AL$46,ROW(),BW$14),"")</f>
        <v/>
      </c>
      <c r="BX36" s="23" cm="1">
        <f t="array" aca="1" ref="BX36" ca="1">IF(INDEX($A$1:$AL$46,ROW(),BX$14)&gt;0,INDEX($A$1:$AL$46,ROW(),BX$14),"")</f>
        <v>300</v>
      </c>
      <c r="BY36" s="23" t="str" cm="1">
        <f t="array" aca="1" ref="BY36" ca="1">IF(INDEX($A$1:$AL$46,ROW(),BY$14)&gt;0,INDEX($A$1:$AL$46,ROW(),BY$14),"")</f>
        <v/>
      </c>
      <c r="CA36" s="23" t="str" cm="1">
        <f t="array" aca="1" ref="CA36" ca="1">IF(INDEX($A$1:$AL$46,ROW(),CA$14)&lt;0,INDEX($A$1:$AL$46,ROW(),CA$14),"")</f>
        <v/>
      </c>
      <c r="CB36" s="23" t="str" cm="1">
        <f t="array" aca="1" ref="CB36" ca="1">IF(INDEX($A$1:$AL$46,ROW(),CB$14)&lt;0,INDEX($A$1:$AL$46,ROW(),CB$14),"")</f>
        <v/>
      </c>
      <c r="CC36" s="23" t="str" cm="1">
        <f t="array" aca="1" ref="CC36" ca="1">IF(INDEX($A$1:$AL$46,ROW(),CC$14)&lt;0,INDEX($A$1:$AL$46,ROW(),CC$14),"")</f>
        <v/>
      </c>
      <c r="CD36" s="23" t="str" cm="1">
        <f t="array" aca="1" ref="CD36" ca="1">IF(INDEX($A$1:$AL$46,ROW(),CD$14)&lt;0,INDEX($A$1:$AL$46,ROW(),CD$14),"")</f>
        <v/>
      </c>
      <c r="CE36" s="23" t="str" cm="1">
        <f t="array" aca="1" ref="CE36" ca="1">IF(INDEX($A$1:$AL$46,ROW(),CE$14)&lt;0,INDEX($A$1:$AL$46,ROW(),CE$14),"")</f>
        <v/>
      </c>
      <c r="CF36" s="23" t="str" cm="1">
        <f t="array" aca="1" ref="CF36" ca="1">IF(INDEX($A$1:$AL$46,ROW(),CF$14)&lt;0,INDEX($A$1:$AL$46,ROW(),CF$14),"")</f>
        <v/>
      </c>
      <c r="CG36" s="23" t="str" cm="1">
        <f t="array" aca="1" ref="CG36" ca="1">IF(INDEX($A$1:$AL$46,ROW(),CG$14)&lt;0,INDEX($A$1:$AL$46,ROW(),CG$14),"")</f>
        <v/>
      </c>
      <c r="CH36" s="23" t="str" cm="1">
        <f t="array" aca="1" ref="CH36" ca="1">IF(INDEX($A$1:$AL$46,ROW(),CH$14)&lt;0,INDEX($A$1:$AL$46,ROW(),CH$14),"")</f>
        <v/>
      </c>
      <c r="CI36" s="23" t="str" cm="1">
        <f t="array" aca="1" ref="CI36" ca="1">IF(INDEX($A$1:$AL$46,ROW(),CI$14)&lt;0,INDEX($A$1:$AL$46,ROW(),CI$14),"")</f>
        <v/>
      </c>
      <c r="CJ36" s="23" t="str" cm="1">
        <f t="array" aca="1" ref="CJ36" ca="1">IF(INDEX($A$1:$AL$46,ROW(),CJ$14)&lt;0,INDEX($A$1:$AL$46,ROW(),CJ$14),"")</f>
        <v/>
      </c>
      <c r="CK36" s="23" t="str" cm="1">
        <f t="array" aca="1" ref="CK36" ca="1">IF(INDEX($A$1:$AL$46,ROW(),CK$14)&lt;0,INDEX($A$1:$AL$46,ROW(),CK$14),"")</f>
        <v/>
      </c>
      <c r="CL36" s="23" t="str" cm="1">
        <f t="array" aca="1" ref="CL36" ca="1">IF(INDEX($A$1:$AL$46,ROW(),CL$14)&lt;0,INDEX($A$1:$AL$46,ROW(),CL$14),"")</f>
        <v/>
      </c>
    </row>
    <row r="37" spans="1:90" s="2" customFormat="1" ht="15.75" x14ac:dyDescent="0.4">
      <c r="A37" s="6">
        <v>22</v>
      </c>
      <c r="B37" s="18">
        <f t="shared" ca="1" si="17"/>
        <v>255300</v>
      </c>
      <c r="C37" s="19"/>
      <c r="D37" s="27"/>
      <c r="E37" s="24" t="str">
        <f ca="1">IF(OR(MONTH(DATE($B$1,E$1,$A37))&lt;&gt;E$1,_xlfn.XLOOKUP(DATE($B$1,E$1,$A37),祝祭日,祝祭日,"XXX",0,1)&lt;&gt;"XXX",WEEKDAY(DATE($B$1,E$1,$A37),2)&gt;5),"",SUMIFS(matsui[受渡金額],matsui[約定日],DATE(デイトレ集計!$B$1,デイトレ集計!E$1,デイトレ集計!$A37),matsui[商品区分],"株式"))</f>
        <v/>
      </c>
      <c r="F37" s="19"/>
      <c r="G37" s="27"/>
      <c r="H37" s="24">
        <f ca="1">IF(OR(MONTH(DATE($B$1,H$1,$A37))&lt;&gt;H$1,_xlfn.XLOOKUP(DATE($B$1,H$1,$A37),祝祭日,祝祭日,"XXX",0,1)&lt;&gt;"XXX",WEEKDAY(DATE($B$1,H$1,$A37),2)&gt;5),"",SUMIFS(matsui[受渡金額],matsui[約定日],DATE(デイトレ集計!$B$1,デイトレ集計!H$1,デイトレ集計!$A37),matsui[商品区分],"株式"))</f>
        <v>0</v>
      </c>
      <c r="I37" s="19"/>
      <c r="J37" s="27"/>
      <c r="K37" s="24">
        <f ca="1">IF(OR(MONTH(DATE($B$1,K$1,$A37))&lt;&gt;K$1,_xlfn.XLOOKUP(DATE($B$1,K$1,$A37),祝祭日,祝祭日,"XXX",0,1)&lt;&gt;"XXX",WEEKDAY(DATE($B$1,K$1,$A37),2)&gt;5),"",SUMIFS(matsui[受渡金額],matsui[約定日],DATE(デイトレ集計!$B$1,デイトレ集計!K$1,デイトレ集計!$A37),matsui[商品区分],"株式"))</f>
        <v>0</v>
      </c>
      <c r="L37" s="19"/>
      <c r="M37" s="27"/>
      <c r="N37" s="24" t="str">
        <f ca="1">IF(OR(MONTH(DATE($B$1,N$1,$A37))&lt;&gt;N$1,_xlfn.XLOOKUP(DATE($B$1,N$1,$A37),祝祭日,祝祭日,"XXX",0,1)&lt;&gt;"XXX",WEEKDAY(DATE($B$1,N$1,$A37),2)&gt;5),"",SUMIFS(matsui[受渡金額],matsui[約定日],DATE(デイトレ集計!$B$1,デイトレ集計!N$1,デイトレ集計!$A37),matsui[商品区分],"株式"))</f>
        <v/>
      </c>
      <c r="O37" s="19"/>
      <c r="P37" s="27"/>
      <c r="Q37" s="24">
        <f ca="1">IF(OR(MONTH(DATE($B$1,Q$1,$A37))&lt;&gt;Q$1,_xlfn.XLOOKUP(DATE($B$1,Q$1,$A37),祝祭日,祝祭日,"XXX",0,1)&lt;&gt;"XXX",WEEKDAY(DATE($B$1,Q$1,$A37),2)&gt;5),"",SUMIFS(matsui[受渡金額],matsui[約定日],DATE(デイトレ集計!$B$1,デイトレ集計!Q$1,デイトレ集計!$A37),matsui[商品区分],"株式"))</f>
        <v>3000</v>
      </c>
      <c r="R37" s="19"/>
      <c r="S37" s="27"/>
      <c r="T37" s="24">
        <f ca="1">IF(OR(MONTH(DATE($B$1,T$1,$A37))&lt;&gt;T$1,_xlfn.XLOOKUP(DATE($B$1,T$1,$A37),祝祭日,祝祭日,"XXX",0,1)&lt;&gt;"XXX",WEEKDAY(DATE($B$1,T$1,$A37),2)&gt;5),"",SUMIFS(matsui[受渡金額],matsui[約定日],DATE(デイトレ集計!$B$1,デイトレ集計!T$1,デイトレ集計!$A37),matsui[商品区分],"株式"))</f>
        <v>60200</v>
      </c>
      <c r="U37" s="19"/>
      <c r="V37" s="27"/>
      <c r="W37" s="24" t="str">
        <f ca="1">IF(OR(MONTH(DATE($B$1,W$1,$A37))&lt;&gt;W$1,_xlfn.XLOOKUP(DATE($B$1,W$1,$A37),祝祭日,祝祭日,"XXX",0,1)&lt;&gt;"XXX",WEEKDAY(DATE($B$1,W$1,$A37),2)&gt;5),"",SUMIFS(matsui[受渡金額],matsui[約定日],DATE(デイトレ集計!$B$1,デイトレ集計!W$1,デイトレ集計!$A37),matsui[商品区分],"株式"))</f>
        <v/>
      </c>
      <c r="X37" s="19"/>
      <c r="Y37" s="27"/>
      <c r="Z37" s="24">
        <f ca="1">IF(OR(MONTH(DATE($B$1,Z$1,$A37))&lt;&gt;Z$1,_xlfn.XLOOKUP(DATE($B$1,Z$1,$A37),祝祭日,祝祭日,"XXX",0,1)&lt;&gt;"XXX",WEEKDAY(DATE($B$1,Z$1,$A37),2)&gt;5),"",SUMIFS(matsui[受渡金額],matsui[約定日],DATE(デイトレ集計!$B$1,デイトレ集計!Z$1,デイトレ集計!$A37),matsui[商品区分],"株式"))</f>
        <v>190200</v>
      </c>
      <c r="AA37" s="19"/>
      <c r="AB37" s="27"/>
      <c r="AC37" s="24">
        <f ca="1">IF(OR(MONTH(DATE($B$1,AC$1,$A37))&lt;&gt;AC$1,_xlfn.XLOOKUP(DATE($B$1,AC$1,$A37),祝祭日,祝祭日,"XXX",0,1)&lt;&gt;"XXX",WEEKDAY(DATE($B$1,AC$1,$A37),2)&gt;5),"",SUMIFS(matsui[受渡金額],matsui[約定日],DATE(デイトレ集計!$B$1,デイトレ集計!AC$1,デイトレ集計!$A37),matsui[商品区分],"株式"))</f>
        <v>1400</v>
      </c>
      <c r="AD37" s="19"/>
      <c r="AE37" s="27"/>
      <c r="AF37" s="24" t="str">
        <f ca="1">IF(OR(MONTH(DATE($B$1,AF$1,$A37))&lt;&gt;AF$1,_xlfn.XLOOKUP(DATE($B$1,AF$1,$A37),祝祭日,祝祭日,"XXX",0,1)&lt;&gt;"XXX",WEEKDAY(DATE($B$1,AF$1,$A37),2)&gt;5),"",SUMIFS(matsui[受渡金額],matsui[約定日],DATE(デイトレ集計!$B$1,デイトレ集計!AF$1,デイトレ集計!$A37),matsui[商品区分],"株式"))</f>
        <v/>
      </c>
      <c r="AG37" s="19"/>
      <c r="AH37" s="27"/>
      <c r="AI37" s="24">
        <f ca="1">IF(OR(MONTH(DATE($B$1,AI$1,$A37))&lt;&gt;AI$1,_xlfn.XLOOKUP(DATE($B$1,AI$1,$A37),祝祭日,祝祭日,"XXX",0,1)&lt;&gt;"XXX",WEEKDAY(DATE($B$1,AI$1,$A37),2)&gt;5),"",SUMIFS(matsui[受渡金額],matsui[約定日],DATE(デイトレ集計!$B$1,デイトレ集計!AI$1,デイトレ集計!$A37),matsui[商品区分],"株式"))</f>
        <v>500</v>
      </c>
      <c r="AJ37" s="19"/>
      <c r="AK37" s="27"/>
      <c r="AL37" s="27">
        <f ca="1">IF(OR(MONTH(DATE($B$1,AL$1,$A37))&lt;&gt;AL$1,_xlfn.XLOOKUP(DATE($B$1,AL$1,$A37),祝祭日,祝祭日,"XXX",0,1)&lt;&gt;"XXX",WEEKDAY(DATE($B$1,AL$1,$A37),2)&gt;5),"",SUMIFS(matsui[受渡金額],matsui[約定日],DATE(デイトレ集計!$B$1,デイトレ集計!AL$1,デイトレ集計!$A37),matsui[商品区分],"株式"))</f>
        <v>0</v>
      </c>
      <c r="AN37" s="23">
        <f t="shared" ca="1" si="20"/>
        <v>0</v>
      </c>
      <c r="AO37" s="23">
        <f t="shared" ca="1" si="21"/>
        <v>0</v>
      </c>
      <c r="AP37" s="23">
        <f t="shared" ca="1" si="22"/>
        <v>0</v>
      </c>
      <c r="AQ37" s="23">
        <f t="shared" ca="1" si="23"/>
        <v>-40600</v>
      </c>
      <c r="AR37" s="23">
        <f t="shared" ca="1" si="24"/>
        <v>-133890</v>
      </c>
      <c r="AS37" s="23">
        <f t="shared" ca="1" si="25"/>
        <v>-293590</v>
      </c>
      <c r="AT37" s="23">
        <f t="shared" ca="1" si="26"/>
        <v>-347093</v>
      </c>
      <c r="AU37" s="23">
        <f t="shared" ca="1" si="32"/>
        <v>-328778</v>
      </c>
      <c r="AV37" s="23">
        <f t="shared" ca="1" si="45"/>
        <v>-321278</v>
      </c>
      <c r="AW37" s="23">
        <f t="shared" ca="1" si="46"/>
        <v>-330378</v>
      </c>
      <c r="AX37" s="23">
        <f t="shared" ca="1" si="47"/>
        <v>-357478</v>
      </c>
      <c r="AY37" s="23">
        <f t="shared" ca="1" si="48"/>
        <v>-349178</v>
      </c>
      <c r="BA37" s="23">
        <f t="shared" ca="1" si="44"/>
        <v>0</v>
      </c>
      <c r="BB37" s="23">
        <f t="shared" ca="1" si="33"/>
        <v>0</v>
      </c>
      <c r="BC37" s="23">
        <f t="shared" ca="1" si="34"/>
        <v>0</v>
      </c>
      <c r="BD37" s="23">
        <f t="shared" ca="1" si="35"/>
        <v>-40600</v>
      </c>
      <c r="BE37" s="23">
        <f t="shared" ca="1" si="36"/>
        <v>-80140</v>
      </c>
      <c r="BF37" s="23">
        <f t="shared" ca="1" si="37"/>
        <v>31900</v>
      </c>
      <c r="BG37" s="23">
        <f t="shared" ca="1" si="38"/>
        <v>-55763</v>
      </c>
      <c r="BH37" s="23">
        <f t="shared" ca="1" si="39"/>
        <v>14010</v>
      </c>
      <c r="BI37" s="23">
        <f t="shared" ca="1" si="40"/>
        <v>4600</v>
      </c>
      <c r="BJ37" s="23">
        <f t="shared" ca="1" si="41"/>
        <v>-25200</v>
      </c>
      <c r="BK37" s="23">
        <f t="shared" ca="1" si="42"/>
        <v>40400</v>
      </c>
      <c r="BL37" s="23">
        <f t="shared" ca="1" si="43"/>
        <v>1800</v>
      </c>
      <c r="BN37" s="23" t="str" cm="1">
        <f t="array" aca="1" ref="BN37" ca="1">IF(INDEX($A$1:$AL$46,ROW(),BN$14)&gt;0,INDEX($A$1:$AL$46,ROW(),BN$14),"")</f>
        <v/>
      </c>
      <c r="BO37" s="23" t="str" cm="1">
        <f t="array" aca="1" ref="BO37" ca="1">IF(INDEX($A$1:$AL$46,ROW(),BO$14)&gt;0,INDEX($A$1:$AL$46,ROW(),BO$14),"")</f>
        <v/>
      </c>
      <c r="BP37" s="23" t="str" cm="1">
        <f t="array" aca="1" ref="BP37" ca="1">IF(INDEX($A$1:$AL$46,ROW(),BP$14)&gt;0,INDEX($A$1:$AL$46,ROW(),BP$14),"")</f>
        <v/>
      </c>
      <c r="BQ37" s="23" t="str" cm="1">
        <f t="array" aca="1" ref="BQ37" ca="1">IF(INDEX($A$1:$AL$46,ROW(),BQ$14)&gt;0,INDEX($A$1:$AL$46,ROW(),BQ$14),"")</f>
        <v/>
      </c>
      <c r="BR37" s="23" cm="1">
        <f t="array" aca="1" ref="BR37" ca="1">IF(INDEX($A$1:$AL$46,ROW(),BR$14)&gt;0,INDEX($A$1:$AL$46,ROW(),BR$14),"")</f>
        <v>3000</v>
      </c>
      <c r="BS37" s="23" cm="1">
        <f t="array" aca="1" ref="BS37" ca="1">IF(INDEX($A$1:$AL$46,ROW(),BS$14)&gt;0,INDEX($A$1:$AL$46,ROW(),BS$14),"")</f>
        <v>60200</v>
      </c>
      <c r="BT37" s="23" t="str" cm="1">
        <f t="array" aca="1" ref="BT37" ca="1">IF(INDEX($A$1:$AL$46,ROW(),BT$14)&gt;0,INDEX($A$1:$AL$46,ROW(),BT$14),"")</f>
        <v/>
      </c>
      <c r="BU37" s="23" cm="1">
        <f t="array" aca="1" ref="BU37" ca="1">IF(INDEX($A$1:$AL$46,ROW(),BU$14)&gt;0,INDEX($A$1:$AL$46,ROW(),BU$14),"")</f>
        <v>190200</v>
      </c>
      <c r="BV37" s="23" cm="1">
        <f t="array" aca="1" ref="BV37" ca="1">IF(INDEX($A$1:$AL$46,ROW(),BV$14)&gt;0,INDEX($A$1:$AL$46,ROW(),BV$14),"")</f>
        <v>1400</v>
      </c>
      <c r="BW37" s="23" t="str" cm="1">
        <f t="array" aca="1" ref="BW37" ca="1">IF(INDEX($A$1:$AL$46,ROW(),BW$14)&gt;0,INDEX($A$1:$AL$46,ROW(),BW$14),"")</f>
        <v/>
      </c>
      <c r="BX37" s="23" cm="1">
        <f t="array" aca="1" ref="BX37" ca="1">IF(INDEX($A$1:$AL$46,ROW(),BX$14)&gt;0,INDEX($A$1:$AL$46,ROW(),BX$14),"")</f>
        <v>500</v>
      </c>
      <c r="BY37" s="23" t="str" cm="1">
        <f t="array" aca="1" ref="BY37" ca="1">IF(INDEX($A$1:$AL$46,ROW(),BY$14)&gt;0,INDEX($A$1:$AL$46,ROW(),BY$14),"")</f>
        <v/>
      </c>
      <c r="CA37" s="23" t="str" cm="1">
        <f t="array" aca="1" ref="CA37" ca="1">IF(INDEX($A$1:$AL$46,ROW(),CA$14)&lt;0,INDEX($A$1:$AL$46,ROW(),CA$14),"")</f>
        <v/>
      </c>
      <c r="CB37" s="23" t="str" cm="1">
        <f t="array" aca="1" ref="CB37" ca="1">IF(INDEX($A$1:$AL$46,ROW(),CB$14)&lt;0,INDEX($A$1:$AL$46,ROW(),CB$14),"")</f>
        <v/>
      </c>
      <c r="CC37" s="23" t="str" cm="1">
        <f t="array" aca="1" ref="CC37" ca="1">IF(INDEX($A$1:$AL$46,ROW(),CC$14)&lt;0,INDEX($A$1:$AL$46,ROW(),CC$14),"")</f>
        <v/>
      </c>
      <c r="CD37" s="23" t="str" cm="1">
        <f t="array" aca="1" ref="CD37" ca="1">IF(INDEX($A$1:$AL$46,ROW(),CD$14)&lt;0,INDEX($A$1:$AL$46,ROW(),CD$14),"")</f>
        <v/>
      </c>
      <c r="CE37" s="23" t="str" cm="1">
        <f t="array" aca="1" ref="CE37" ca="1">IF(INDEX($A$1:$AL$46,ROW(),CE$14)&lt;0,INDEX($A$1:$AL$46,ROW(),CE$14),"")</f>
        <v/>
      </c>
      <c r="CF37" s="23" t="str" cm="1">
        <f t="array" aca="1" ref="CF37" ca="1">IF(INDEX($A$1:$AL$46,ROW(),CF$14)&lt;0,INDEX($A$1:$AL$46,ROW(),CF$14),"")</f>
        <v/>
      </c>
      <c r="CG37" s="23" t="str" cm="1">
        <f t="array" aca="1" ref="CG37" ca="1">IF(INDEX($A$1:$AL$46,ROW(),CG$14)&lt;0,INDEX($A$1:$AL$46,ROW(),CG$14),"")</f>
        <v/>
      </c>
      <c r="CH37" s="23" t="str" cm="1">
        <f t="array" aca="1" ref="CH37" ca="1">IF(INDEX($A$1:$AL$46,ROW(),CH$14)&lt;0,INDEX($A$1:$AL$46,ROW(),CH$14),"")</f>
        <v/>
      </c>
      <c r="CI37" s="23" t="str" cm="1">
        <f t="array" aca="1" ref="CI37" ca="1">IF(INDEX($A$1:$AL$46,ROW(),CI$14)&lt;0,INDEX($A$1:$AL$46,ROW(),CI$14),"")</f>
        <v/>
      </c>
      <c r="CJ37" s="23" t="str" cm="1">
        <f t="array" aca="1" ref="CJ37" ca="1">IF(INDEX($A$1:$AL$46,ROW(),CJ$14)&lt;0,INDEX($A$1:$AL$46,ROW(),CJ$14),"")</f>
        <v/>
      </c>
      <c r="CK37" s="23" t="str" cm="1">
        <f t="array" aca="1" ref="CK37" ca="1">IF(INDEX($A$1:$AL$46,ROW(),CK$14)&lt;0,INDEX($A$1:$AL$46,ROW(),CK$14),"")</f>
        <v/>
      </c>
      <c r="CL37" s="23" t="str" cm="1">
        <f t="array" aca="1" ref="CL37" ca="1">IF(INDEX($A$1:$AL$46,ROW(),CL$14)&lt;0,INDEX($A$1:$AL$46,ROW(),CL$14),"")</f>
        <v/>
      </c>
    </row>
    <row r="38" spans="1:90" s="2" customFormat="1" ht="15.75" x14ac:dyDescent="0.4">
      <c r="A38" s="6">
        <v>23</v>
      </c>
      <c r="B38" s="18">
        <f t="shared" ca="1" si="17"/>
        <v>-380100</v>
      </c>
      <c r="C38" s="19"/>
      <c r="D38" s="27"/>
      <c r="E38" s="24">
        <f ca="1">IF(OR(MONTH(DATE($B$1,E$1,$A38))&lt;&gt;E$1,_xlfn.XLOOKUP(DATE($B$1,E$1,$A38),祝祭日,祝祭日,"XXX",0,1)&lt;&gt;"XXX",WEEKDAY(DATE($B$1,E$1,$A38),2)&gt;5),"",SUMIFS(matsui[受渡金額],matsui[約定日],DATE(デイトレ集計!$B$1,デイトレ集計!E$1,デイトレ集計!$A38),matsui[商品区分],"株式"))</f>
        <v>0</v>
      </c>
      <c r="F38" s="19"/>
      <c r="G38" s="27"/>
      <c r="H38" s="24" t="str">
        <f ca="1">IF(OR(MONTH(DATE($B$1,H$1,$A38))&lt;&gt;H$1,_xlfn.XLOOKUP(DATE($B$1,H$1,$A38),祝祭日,祝祭日,"XXX",0,1)&lt;&gt;"XXX",WEEKDAY(DATE($B$1,H$1,$A38),2)&gt;5),"",SUMIFS(matsui[受渡金額],matsui[約定日],DATE(デイトレ集計!$B$1,デイトレ集計!H$1,デイトレ集計!$A38),matsui[商品区分],"株式"))</f>
        <v/>
      </c>
      <c r="I38" s="19"/>
      <c r="J38" s="27"/>
      <c r="K38" s="24">
        <f ca="1">IF(OR(MONTH(DATE($B$1,K$1,$A38))&lt;&gt;K$1,_xlfn.XLOOKUP(DATE($B$1,K$1,$A38),祝祭日,祝祭日,"XXX",0,1)&lt;&gt;"XXX",WEEKDAY(DATE($B$1,K$1,$A38),2)&gt;5),"",SUMIFS(matsui[受渡金額],matsui[約定日],DATE(デイトレ集計!$B$1,デイトレ集計!K$1,デイトレ集計!$A38),matsui[商品区分],"株式"))</f>
        <v>0</v>
      </c>
      <c r="L38" s="19"/>
      <c r="M38" s="27"/>
      <c r="N38" s="24" t="str">
        <f ca="1">IF(OR(MONTH(DATE($B$1,N$1,$A38))&lt;&gt;N$1,_xlfn.XLOOKUP(DATE($B$1,N$1,$A38),祝祭日,祝祭日,"XXX",0,1)&lt;&gt;"XXX",WEEKDAY(DATE($B$1,N$1,$A38),2)&gt;5),"",SUMIFS(matsui[受渡金額],matsui[約定日],DATE(デイトレ集計!$B$1,デイトレ集計!N$1,デイトレ集計!$A38),matsui[商品区分],"株式"))</f>
        <v/>
      </c>
      <c r="O38" s="19"/>
      <c r="P38" s="27"/>
      <c r="Q38" s="24">
        <f ca="1">IF(OR(MONTH(DATE($B$1,Q$1,$A38))&lt;&gt;Q$1,_xlfn.XLOOKUP(DATE($B$1,Q$1,$A38),祝祭日,祝祭日,"XXX",0,1)&lt;&gt;"XXX",WEEKDAY(DATE($B$1,Q$1,$A38),2)&gt;5),"",SUMIFS(matsui[受渡金額],matsui[約定日],DATE(デイトレ集計!$B$1,デイトレ集計!Q$1,デイトレ集計!$A38),matsui[商品区分],"株式"))</f>
        <v>-184000</v>
      </c>
      <c r="R38" s="19"/>
      <c r="S38" s="27"/>
      <c r="T38" s="24">
        <f ca="1">IF(OR(MONTH(DATE($B$1,T$1,$A38))&lt;&gt;T$1,_xlfn.XLOOKUP(DATE($B$1,T$1,$A38),祝祭日,祝祭日,"XXX",0,1)&lt;&gt;"XXX",WEEKDAY(DATE($B$1,T$1,$A38),2)&gt;5),"",SUMIFS(matsui[受渡金額],matsui[約定日],DATE(デイトレ集計!$B$1,デイトレ集計!T$1,デイトレ集計!$A38),matsui[商品区分],"株式"))</f>
        <v>2100</v>
      </c>
      <c r="U38" s="19"/>
      <c r="V38" s="27"/>
      <c r="W38" s="24" t="str">
        <f ca="1">IF(OR(MONTH(DATE($B$1,W$1,$A38))&lt;&gt;W$1,_xlfn.XLOOKUP(DATE($B$1,W$1,$A38),祝祭日,祝祭日,"XXX",0,1)&lt;&gt;"XXX",WEEKDAY(DATE($B$1,W$1,$A38),2)&gt;5),"",SUMIFS(matsui[受渡金額],matsui[約定日],DATE(デイトレ集計!$B$1,デイトレ集計!W$1,デイトレ集計!$A38),matsui[商品区分],"株式"))</f>
        <v/>
      </c>
      <c r="X38" s="19"/>
      <c r="Y38" s="27"/>
      <c r="Z38" s="24">
        <f ca="1">IF(OR(MONTH(DATE($B$1,Z$1,$A38))&lt;&gt;Z$1,_xlfn.XLOOKUP(DATE($B$1,Z$1,$A38),祝祭日,祝祭日,"XXX",0,1)&lt;&gt;"XXX",WEEKDAY(DATE($B$1,Z$1,$A38),2)&gt;5),"",SUMIFS(matsui[受渡金額],matsui[約定日],DATE(デイトレ集計!$B$1,デイトレ集計!Z$1,デイトレ集計!$A38),matsui[商品区分],"株式"))</f>
        <v>-200300</v>
      </c>
      <c r="AA38" s="19"/>
      <c r="AB38" s="27"/>
      <c r="AC38" s="24" t="str">
        <f ca="1">IF(OR(MONTH(DATE($B$1,AC$1,$A38))&lt;&gt;AC$1,_xlfn.XLOOKUP(DATE($B$1,AC$1,$A38),祝祭日,祝祭日,"XXX",0,1)&lt;&gt;"XXX",WEEKDAY(DATE($B$1,AC$1,$A38),2)&gt;5),"",SUMIFS(matsui[受渡金額],matsui[約定日],DATE(デイトレ集計!$B$1,デイトレ集計!AC$1,デイトレ集計!$A38),matsui[商品区分],"株式"))</f>
        <v/>
      </c>
      <c r="AD38" s="19"/>
      <c r="AE38" s="27"/>
      <c r="AF38" s="24">
        <f ca="1">IF(OR(MONTH(DATE($B$1,AF$1,$A38))&lt;&gt;AF$1,_xlfn.XLOOKUP(DATE($B$1,AF$1,$A38),祝祭日,祝祭日,"XXX",0,1)&lt;&gt;"XXX",WEEKDAY(DATE($B$1,AF$1,$A38),2)&gt;5),"",SUMIFS(matsui[受渡金額],matsui[約定日],DATE(デイトレ集計!$B$1,デイトレ集計!AF$1,デイトレ集計!$A38),matsui[商品区分],"株式"))</f>
        <v>2100</v>
      </c>
      <c r="AG38" s="19"/>
      <c r="AH38" s="27"/>
      <c r="AI38" s="24" t="str">
        <f ca="1">IF(OR(MONTH(DATE($B$1,AI$1,$A38))&lt;&gt;AI$1,_xlfn.XLOOKUP(DATE($B$1,AI$1,$A38),祝祭日,祝祭日,"XXX",0,1)&lt;&gt;"XXX",WEEKDAY(DATE($B$1,AI$1,$A38),2)&gt;5),"",SUMIFS(matsui[受渡金額],matsui[約定日],DATE(デイトレ集計!$B$1,デイトレ集計!AI$1,デイトレ集計!$A38),matsui[商品区分],"株式"))</f>
        <v/>
      </c>
      <c r="AJ38" s="19"/>
      <c r="AK38" s="27"/>
      <c r="AL38" s="27" t="str">
        <f ca="1">IF(OR(MONTH(DATE($B$1,AL$1,$A38))&lt;&gt;AL$1,_xlfn.XLOOKUP(DATE($B$1,AL$1,$A38),祝祭日,祝祭日,"XXX",0,1)&lt;&gt;"XXX",WEEKDAY(DATE($B$1,AL$1,$A38),2)&gt;5),"",SUMIFS(matsui[受渡金額],matsui[約定日],DATE(デイトレ集計!$B$1,デイトレ集計!AL$1,デイトレ集計!$A38),matsui[商品区分],"株式"))</f>
        <v/>
      </c>
      <c r="AN38" s="23">
        <f t="shared" ca="1" si="20"/>
        <v>0</v>
      </c>
      <c r="AO38" s="23">
        <f t="shared" ca="1" si="21"/>
        <v>0</v>
      </c>
      <c r="AP38" s="23">
        <f t="shared" ca="1" si="22"/>
        <v>0</v>
      </c>
      <c r="AQ38" s="23">
        <f t="shared" ca="1" si="23"/>
        <v>-40600</v>
      </c>
      <c r="AR38" s="23">
        <f t="shared" ca="1" si="24"/>
        <v>-317890</v>
      </c>
      <c r="AS38" s="23">
        <f t="shared" ca="1" si="25"/>
        <v>-291490</v>
      </c>
      <c r="AT38" s="23">
        <f t="shared" ca="1" si="26"/>
        <v>-347093</v>
      </c>
      <c r="AU38" s="23">
        <f t="shared" ca="1" si="32"/>
        <v>-529078</v>
      </c>
      <c r="AV38" s="23">
        <f t="shared" ca="1" si="45"/>
        <v>-321278</v>
      </c>
      <c r="AW38" s="23">
        <f t="shared" ca="1" si="46"/>
        <v>-328278</v>
      </c>
      <c r="AX38" s="23">
        <f t="shared" ca="1" si="47"/>
        <v>-357478</v>
      </c>
      <c r="AY38" s="23">
        <f t="shared" ca="1" si="48"/>
        <v>-349178</v>
      </c>
      <c r="BA38" s="23">
        <f t="shared" ca="1" si="44"/>
        <v>0</v>
      </c>
      <c r="BB38" s="23">
        <f t="shared" ca="1" si="33"/>
        <v>0</v>
      </c>
      <c r="BC38" s="23">
        <f t="shared" ca="1" si="34"/>
        <v>0</v>
      </c>
      <c r="BD38" s="23">
        <f t="shared" ca="1" si="35"/>
        <v>-40600</v>
      </c>
      <c r="BE38" s="23">
        <f t="shared" ca="1" si="36"/>
        <v>-264140</v>
      </c>
      <c r="BF38" s="23">
        <f t="shared" ca="1" si="37"/>
        <v>34000</v>
      </c>
      <c r="BG38" s="23">
        <f t="shared" ca="1" si="38"/>
        <v>-55763</v>
      </c>
      <c r="BH38" s="23">
        <f t="shared" ca="1" si="39"/>
        <v>-186290</v>
      </c>
      <c r="BI38" s="23">
        <f t="shared" ca="1" si="40"/>
        <v>4600</v>
      </c>
      <c r="BJ38" s="23">
        <f t="shared" ca="1" si="41"/>
        <v>-23100</v>
      </c>
      <c r="BK38" s="23">
        <f t="shared" ca="1" si="42"/>
        <v>40400</v>
      </c>
      <c r="BL38" s="23">
        <f t="shared" ca="1" si="43"/>
        <v>1800</v>
      </c>
      <c r="BN38" s="23" t="str" cm="1">
        <f t="array" aca="1" ref="BN38" ca="1">IF(INDEX($A$1:$AL$46,ROW(),BN$14)&gt;0,INDEX($A$1:$AL$46,ROW(),BN$14),"")</f>
        <v/>
      </c>
      <c r="BO38" s="23" t="str" cm="1">
        <f t="array" aca="1" ref="BO38" ca="1">IF(INDEX($A$1:$AL$46,ROW(),BO$14)&gt;0,INDEX($A$1:$AL$46,ROW(),BO$14),"")</f>
        <v/>
      </c>
      <c r="BP38" s="23" t="str" cm="1">
        <f t="array" aca="1" ref="BP38" ca="1">IF(INDEX($A$1:$AL$46,ROW(),BP$14)&gt;0,INDEX($A$1:$AL$46,ROW(),BP$14),"")</f>
        <v/>
      </c>
      <c r="BQ38" s="23" t="str" cm="1">
        <f t="array" aca="1" ref="BQ38" ca="1">IF(INDEX($A$1:$AL$46,ROW(),BQ$14)&gt;0,INDEX($A$1:$AL$46,ROW(),BQ$14),"")</f>
        <v/>
      </c>
      <c r="BR38" s="23" t="str" cm="1">
        <f t="array" aca="1" ref="BR38" ca="1">IF(INDEX($A$1:$AL$46,ROW(),BR$14)&gt;0,INDEX($A$1:$AL$46,ROW(),BR$14),"")</f>
        <v/>
      </c>
      <c r="BS38" s="23" cm="1">
        <f t="array" aca="1" ref="BS38" ca="1">IF(INDEX($A$1:$AL$46,ROW(),BS$14)&gt;0,INDEX($A$1:$AL$46,ROW(),BS$14),"")</f>
        <v>2100</v>
      </c>
      <c r="BT38" s="23" t="str" cm="1">
        <f t="array" aca="1" ref="BT38" ca="1">IF(INDEX($A$1:$AL$46,ROW(),BT$14)&gt;0,INDEX($A$1:$AL$46,ROW(),BT$14),"")</f>
        <v/>
      </c>
      <c r="BU38" s="23" t="str" cm="1">
        <f t="array" aca="1" ref="BU38" ca="1">IF(INDEX($A$1:$AL$46,ROW(),BU$14)&gt;0,INDEX($A$1:$AL$46,ROW(),BU$14),"")</f>
        <v/>
      </c>
      <c r="BV38" s="23" t="str" cm="1">
        <f t="array" aca="1" ref="BV38" ca="1">IF(INDEX($A$1:$AL$46,ROW(),BV$14)&gt;0,INDEX($A$1:$AL$46,ROW(),BV$14),"")</f>
        <v/>
      </c>
      <c r="BW38" s="23" cm="1">
        <f t="array" aca="1" ref="BW38" ca="1">IF(INDEX($A$1:$AL$46,ROW(),BW$14)&gt;0,INDEX($A$1:$AL$46,ROW(),BW$14),"")</f>
        <v>2100</v>
      </c>
      <c r="BX38" s="23" t="str" cm="1">
        <f t="array" aca="1" ref="BX38" ca="1">IF(INDEX($A$1:$AL$46,ROW(),BX$14)&gt;0,INDEX($A$1:$AL$46,ROW(),BX$14),"")</f>
        <v/>
      </c>
      <c r="BY38" s="23" t="str" cm="1">
        <f t="array" aca="1" ref="BY38" ca="1">IF(INDEX($A$1:$AL$46,ROW(),BY$14)&gt;0,INDEX($A$1:$AL$46,ROW(),BY$14),"")</f>
        <v/>
      </c>
      <c r="CA38" s="23" t="str" cm="1">
        <f t="array" aca="1" ref="CA38" ca="1">IF(INDEX($A$1:$AL$46,ROW(),CA$14)&lt;0,INDEX($A$1:$AL$46,ROW(),CA$14),"")</f>
        <v/>
      </c>
      <c r="CB38" s="23" t="str" cm="1">
        <f t="array" aca="1" ref="CB38" ca="1">IF(INDEX($A$1:$AL$46,ROW(),CB$14)&lt;0,INDEX($A$1:$AL$46,ROW(),CB$14),"")</f>
        <v/>
      </c>
      <c r="CC38" s="23" t="str" cm="1">
        <f t="array" aca="1" ref="CC38" ca="1">IF(INDEX($A$1:$AL$46,ROW(),CC$14)&lt;0,INDEX($A$1:$AL$46,ROW(),CC$14),"")</f>
        <v/>
      </c>
      <c r="CD38" s="23" t="str" cm="1">
        <f t="array" aca="1" ref="CD38" ca="1">IF(INDEX($A$1:$AL$46,ROW(),CD$14)&lt;0,INDEX($A$1:$AL$46,ROW(),CD$14),"")</f>
        <v/>
      </c>
      <c r="CE38" s="23" cm="1">
        <f t="array" aca="1" ref="CE38" ca="1">IF(INDEX($A$1:$AL$46,ROW(),CE$14)&lt;0,INDEX($A$1:$AL$46,ROW(),CE$14),"")</f>
        <v>-184000</v>
      </c>
      <c r="CF38" s="23" t="str" cm="1">
        <f t="array" aca="1" ref="CF38" ca="1">IF(INDEX($A$1:$AL$46,ROW(),CF$14)&lt;0,INDEX($A$1:$AL$46,ROW(),CF$14),"")</f>
        <v/>
      </c>
      <c r="CG38" s="23" t="str" cm="1">
        <f t="array" aca="1" ref="CG38" ca="1">IF(INDEX($A$1:$AL$46,ROW(),CG$14)&lt;0,INDEX($A$1:$AL$46,ROW(),CG$14),"")</f>
        <v/>
      </c>
      <c r="CH38" s="23" cm="1">
        <f t="array" aca="1" ref="CH38" ca="1">IF(INDEX($A$1:$AL$46,ROW(),CH$14)&lt;0,INDEX($A$1:$AL$46,ROW(),CH$14),"")</f>
        <v>-200300</v>
      </c>
      <c r="CI38" s="23" t="str" cm="1">
        <f t="array" aca="1" ref="CI38" ca="1">IF(INDEX($A$1:$AL$46,ROW(),CI$14)&lt;0,INDEX($A$1:$AL$46,ROW(),CI$14),"")</f>
        <v/>
      </c>
      <c r="CJ38" s="23" t="str" cm="1">
        <f t="array" aca="1" ref="CJ38" ca="1">IF(INDEX($A$1:$AL$46,ROW(),CJ$14)&lt;0,INDEX($A$1:$AL$46,ROW(),CJ$14),"")</f>
        <v/>
      </c>
      <c r="CK38" s="23" t="str" cm="1">
        <f t="array" aca="1" ref="CK38" ca="1">IF(INDEX($A$1:$AL$46,ROW(),CK$14)&lt;0,INDEX($A$1:$AL$46,ROW(),CK$14),"")</f>
        <v/>
      </c>
      <c r="CL38" s="23" t="str" cm="1">
        <f t="array" aca="1" ref="CL38" ca="1">IF(INDEX($A$1:$AL$46,ROW(),CL$14)&lt;0,INDEX($A$1:$AL$46,ROW(),CL$14),"")</f>
        <v/>
      </c>
    </row>
    <row r="39" spans="1:90" s="2" customFormat="1" ht="15.75" x14ac:dyDescent="0.4">
      <c r="A39" s="6">
        <v>24</v>
      </c>
      <c r="B39" s="18">
        <f t="shared" ca="1" si="17"/>
        <v>-73700</v>
      </c>
      <c r="C39" s="19"/>
      <c r="D39" s="27"/>
      <c r="E39" s="24">
        <f ca="1">IF(OR(MONTH(DATE($B$1,E$1,$A39))&lt;&gt;E$1,_xlfn.XLOOKUP(DATE($B$1,E$1,$A39),祝祭日,祝祭日,"XXX",0,1)&lt;&gt;"XXX",WEEKDAY(DATE($B$1,E$1,$A39),2)&gt;5),"",SUMIFS(matsui[受渡金額],matsui[約定日],DATE(デイトレ集計!$B$1,デイトレ集計!E$1,デイトレ集計!$A39),matsui[商品区分],"株式"))</f>
        <v>0</v>
      </c>
      <c r="F39" s="19"/>
      <c r="G39" s="27"/>
      <c r="H39" s="24">
        <f ca="1">IF(OR(MONTH(DATE($B$1,H$1,$A39))&lt;&gt;H$1,_xlfn.XLOOKUP(DATE($B$1,H$1,$A39),祝祭日,祝祭日,"XXX",0,1)&lt;&gt;"XXX",WEEKDAY(DATE($B$1,H$1,$A39),2)&gt;5),"",SUMIFS(matsui[受渡金額],matsui[約定日],DATE(デイトレ集計!$B$1,デイトレ集計!H$1,デイトレ集計!$A39),matsui[商品区分],"株式"))</f>
        <v>0</v>
      </c>
      <c r="I39" s="19"/>
      <c r="J39" s="27"/>
      <c r="K39" s="24">
        <f ca="1">IF(OR(MONTH(DATE($B$1,K$1,$A39))&lt;&gt;K$1,_xlfn.XLOOKUP(DATE($B$1,K$1,$A39),祝祭日,祝祭日,"XXX",0,1)&lt;&gt;"XXX",WEEKDAY(DATE($B$1,K$1,$A39),2)&gt;5),"",SUMIFS(matsui[受渡金額],matsui[約定日],DATE(デイトレ集計!$B$1,デイトレ集計!K$1,デイトレ集計!$A39),matsui[商品区分],"株式"))</f>
        <v>0</v>
      </c>
      <c r="L39" s="19"/>
      <c r="M39" s="27"/>
      <c r="N39" s="24">
        <f ca="1">IF(OR(MONTH(DATE($B$1,N$1,$A39))&lt;&gt;N$1,_xlfn.XLOOKUP(DATE($B$1,N$1,$A39),祝祭日,祝祭日,"XXX",0,1)&lt;&gt;"XXX",WEEKDAY(DATE($B$1,N$1,$A39),2)&gt;5),"",SUMIFS(matsui[受渡金額],matsui[約定日],DATE(デイトレ集計!$B$1,デイトレ集計!N$1,デイトレ集計!$A39),matsui[商品区分],"株式"))</f>
        <v>0</v>
      </c>
      <c r="O39" s="19"/>
      <c r="P39" s="27"/>
      <c r="Q39" s="24">
        <f ca="1">IF(OR(MONTH(DATE($B$1,Q$1,$A39))&lt;&gt;Q$1,_xlfn.XLOOKUP(DATE($B$1,Q$1,$A39),祝祭日,祝祭日,"XXX",0,1)&lt;&gt;"XXX",WEEKDAY(DATE($B$1,Q$1,$A39),2)&gt;5),"",SUMIFS(matsui[受渡金額],matsui[約定日],DATE(デイトレ集計!$B$1,デイトレ集計!Q$1,デイトレ集計!$A39),matsui[商品区分],"株式"))</f>
        <v>0</v>
      </c>
      <c r="R39" s="19"/>
      <c r="S39" s="27"/>
      <c r="T39" s="24" t="str">
        <f ca="1">IF(OR(MONTH(DATE($B$1,T$1,$A39))&lt;&gt;T$1,_xlfn.XLOOKUP(DATE($B$1,T$1,$A39),祝祭日,祝祭日,"XXX",0,1)&lt;&gt;"XXX",WEEKDAY(DATE($B$1,T$1,$A39),2)&gt;5),"",SUMIFS(matsui[受渡金額],matsui[約定日],DATE(デイトレ集計!$B$1,デイトレ集計!T$1,デイトレ集計!$A39),matsui[商品区分],"株式"))</f>
        <v/>
      </c>
      <c r="U39" s="19"/>
      <c r="V39" s="27"/>
      <c r="W39" s="24">
        <f ca="1">IF(OR(MONTH(DATE($B$1,W$1,$A39))&lt;&gt;W$1,_xlfn.XLOOKUP(DATE($B$1,W$1,$A39),祝祭日,祝祭日,"XXX",0,1)&lt;&gt;"XXX",WEEKDAY(DATE($B$1,W$1,$A39),2)&gt;5),"",SUMIFS(matsui[受渡金額],matsui[約定日],DATE(デイトレ集計!$B$1,デイトレ集計!W$1,デイトレ集計!$A39),matsui[商品区分],"株式"))</f>
        <v>1100</v>
      </c>
      <c r="X39" s="19"/>
      <c r="Y39" s="27"/>
      <c r="Z39" s="24">
        <f ca="1">IF(OR(MONTH(DATE($B$1,Z$1,$A39))&lt;&gt;Z$1,_xlfn.XLOOKUP(DATE($B$1,Z$1,$A39),祝祭日,祝祭日,"XXX",0,1)&lt;&gt;"XXX",WEEKDAY(DATE($B$1,Z$1,$A39),2)&gt;5),"",SUMIFS(matsui[受渡金額],matsui[約定日],DATE(デイトレ集計!$B$1,デイトレ集計!Z$1,デイトレ集計!$A39),matsui[商品区分],"株式"))</f>
        <v>800</v>
      </c>
      <c r="AA39" s="19"/>
      <c r="AB39" s="27"/>
      <c r="AC39" s="24" t="str">
        <f ca="1">IF(OR(MONTH(DATE($B$1,AC$1,$A39))&lt;&gt;AC$1,_xlfn.XLOOKUP(DATE($B$1,AC$1,$A39),祝祭日,祝祭日,"XXX",0,1)&lt;&gt;"XXX",WEEKDAY(DATE($B$1,AC$1,$A39),2)&gt;5),"",SUMIFS(matsui[受渡金額],matsui[約定日],DATE(デイトレ集計!$B$1,デイトレ集計!AC$1,デイトレ集計!$A39),matsui[商品区分],"株式"))</f>
        <v/>
      </c>
      <c r="AD39" s="19"/>
      <c r="AE39" s="27"/>
      <c r="AF39" s="24">
        <f ca="1">IF(OR(MONTH(DATE($B$1,AF$1,$A39))&lt;&gt;AF$1,_xlfn.XLOOKUP(DATE($B$1,AF$1,$A39),祝祭日,祝祭日,"XXX",0,1)&lt;&gt;"XXX",WEEKDAY(DATE($B$1,AF$1,$A39),2)&gt;5),"",SUMIFS(matsui[受渡金額],matsui[約定日],DATE(デイトレ集計!$B$1,デイトレ集計!AF$1,デイトレ集計!$A39),matsui[商品区分],"株式"))</f>
        <v>3500</v>
      </c>
      <c r="AG39" s="19"/>
      <c r="AH39" s="27"/>
      <c r="AI39" s="24">
        <f ca="1">IF(OR(MONTH(DATE($B$1,AI$1,$A39))&lt;&gt;AI$1,_xlfn.XLOOKUP(DATE($B$1,AI$1,$A39),祝祭日,祝祭日,"XXX",0,1)&lt;&gt;"XXX",WEEKDAY(DATE($B$1,AI$1,$A39),2)&gt;5),"",SUMIFS(matsui[受渡金額],matsui[約定日],DATE(デイトレ集計!$B$1,デイトレ集計!AI$1,デイトレ集計!$A39),matsui[商品区分],"株式"))</f>
        <v>-79100</v>
      </c>
      <c r="AJ39" s="19"/>
      <c r="AK39" s="27"/>
      <c r="AL39" s="27" t="str">
        <f ca="1">IF(OR(MONTH(DATE($B$1,AL$1,$A39))&lt;&gt;AL$1,_xlfn.XLOOKUP(DATE($B$1,AL$1,$A39),祝祭日,祝祭日,"XXX",0,1)&lt;&gt;"XXX",WEEKDAY(DATE($B$1,AL$1,$A39),2)&gt;5),"",SUMIFS(matsui[受渡金額],matsui[約定日],DATE(デイトレ集計!$B$1,デイトレ集計!AL$1,デイトレ集計!$A39),matsui[商品区分],"株式"))</f>
        <v/>
      </c>
      <c r="AN39" s="23">
        <f t="shared" ca="1" si="20"/>
        <v>0</v>
      </c>
      <c r="AO39" s="23">
        <f t="shared" ca="1" si="21"/>
        <v>0</v>
      </c>
      <c r="AP39" s="23">
        <f t="shared" ca="1" si="22"/>
        <v>0</v>
      </c>
      <c r="AQ39" s="23">
        <f t="shared" ca="1" si="23"/>
        <v>-40600</v>
      </c>
      <c r="AR39" s="23">
        <f t="shared" ca="1" si="24"/>
        <v>-317890</v>
      </c>
      <c r="AS39" s="23">
        <f t="shared" ca="1" si="25"/>
        <v>-291490</v>
      </c>
      <c r="AT39" s="23">
        <f t="shared" ca="1" si="26"/>
        <v>-345993</v>
      </c>
      <c r="AU39" s="23">
        <f t="shared" ca="1" si="32"/>
        <v>-528278</v>
      </c>
      <c r="AV39" s="23">
        <f t="shared" ca="1" si="45"/>
        <v>-321278</v>
      </c>
      <c r="AW39" s="23">
        <f t="shared" ca="1" si="46"/>
        <v>-324778</v>
      </c>
      <c r="AX39" s="23">
        <f t="shared" ca="1" si="47"/>
        <v>-436578</v>
      </c>
      <c r="AY39" s="23">
        <f t="shared" ca="1" si="48"/>
        <v>-349178</v>
      </c>
      <c r="BA39" s="23">
        <f t="shared" ca="1" si="44"/>
        <v>0</v>
      </c>
      <c r="BB39" s="23">
        <f t="shared" ca="1" si="33"/>
        <v>0</v>
      </c>
      <c r="BC39" s="23">
        <f t="shared" ca="1" si="34"/>
        <v>0</v>
      </c>
      <c r="BD39" s="23">
        <f t="shared" ca="1" si="35"/>
        <v>-40600</v>
      </c>
      <c r="BE39" s="23">
        <f t="shared" ca="1" si="36"/>
        <v>-264140</v>
      </c>
      <c r="BF39" s="23">
        <f t="shared" ca="1" si="37"/>
        <v>34000</v>
      </c>
      <c r="BG39" s="23">
        <f t="shared" ca="1" si="38"/>
        <v>-54663</v>
      </c>
      <c r="BH39" s="23">
        <f t="shared" ca="1" si="39"/>
        <v>-185490</v>
      </c>
      <c r="BI39" s="23">
        <f t="shared" ca="1" si="40"/>
        <v>4600</v>
      </c>
      <c r="BJ39" s="23">
        <f t="shared" ca="1" si="41"/>
        <v>-19600</v>
      </c>
      <c r="BK39" s="23">
        <f t="shared" ca="1" si="42"/>
        <v>-38700</v>
      </c>
      <c r="BL39" s="23">
        <f t="shared" ca="1" si="43"/>
        <v>1800</v>
      </c>
      <c r="BN39" s="23" t="str" cm="1">
        <f t="array" aca="1" ref="BN39" ca="1">IF(INDEX($A$1:$AL$46,ROW(),BN$14)&gt;0,INDEX($A$1:$AL$46,ROW(),BN$14),"")</f>
        <v/>
      </c>
      <c r="BO39" s="23" t="str" cm="1">
        <f t="array" aca="1" ref="BO39" ca="1">IF(INDEX($A$1:$AL$46,ROW(),BO$14)&gt;0,INDEX($A$1:$AL$46,ROW(),BO$14),"")</f>
        <v/>
      </c>
      <c r="BP39" s="23" t="str" cm="1">
        <f t="array" aca="1" ref="BP39" ca="1">IF(INDEX($A$1:$AL$46,ROW(),BP$14)&gt;0,INDEX($A$1:$AL$46,ROW(),BP$14),"")</f>
        <v/>
      </c>
      <c r="BQ39" s="23" t="str" cm="1">
        <f t="array" aca="1" ref="BQ39" ca="1">IF(INDEX($A$1:$AL$46,ROW(),BQ$14)&gt;0,INDEX($A$1:$AL$46,ROW(),BQ$14),"")</f>
        <v/>
      </c>
      <c r="BR39" s="23" t="str" cm="1">
        <f t="array" aca="1" ref="BR39" ca="1">IF(INDEX($A$1:$AL$46,ROW(),BR$14)&gt;0,INDEX($A$1:$AL$46,ROW(),BR$14),"")</f>
        <v/>
      </c>
      <c r="BS39" s="23" t="str" cm="1">
        <f t="array" aca="1" ref="BS39" ca="1">IF(INDEX($A$1:$AL$46,ROW(),BS$14)&gt;0,INDEX($A$1:$AL$46,ROW(),BS$14),"")</f>
        <v/>
      </c>
      <c r="BT39" s="23" cm="1">
        <f t="array" aca="1" ref="BT39" ca="1">IF(INDEX($A$1:$AL$46,ROW(),BT$14)&gt;0,INDEX($A$1:$AL$46,ROW(),BT$14),"")</f>
        <v>1100</v>
      </c>
      <c r="BU39" s="23" cm="1">
        <f t="array" aca="1" ref="BU39" ca="1">IF(INDEX($A$1:$AL$46,ROW(),BU$14)&gt;0,INDEX($A$1:$AL$46,ROW(),BU$14),"")</f>
        <v>800</v>
      </c>
      <c r="BV39" s="23" t="str" cm="1">
        <f t="array" aca="1" ref="BV39" ca="1">IF(INDEX($A$1:$AL$46,ROW(),BV$14)&gt;0,INDEX($A$1:$AL$46,ROW(),BV$14),"")</f>
        <v/>
      </c>
      <c r="BW39" s="23" cm="1">
        <f t="array" aca="1" ref="BW39" ca="1">IF(INDEX($A$1:$AL$46,ROW(),BW$14)&gt;0,INDEX($A$1:$AL$46,ROW(),BW$14),"")</f>
        <v>3500</v>
      </c>
      <c r="BX39" s="23" t="str" cm="1">
        <f t="array" aca="1" ref="BX39" ca="1">IF(INDEX($A$1:$AL$46,ROW(),BX$14)&gt;0,INDEX($A$1:$AL$46,ROW(),BX$14),"")</f>
        <v/>
      </c>
      <c r="BY39" s="23" t="str" cm="1">
        <f t="array" aca="1" ref="BY39" ca="1">IF(INDEX($A$1:$AL$46,ROW(),BY$14)&gt;0,INDEX($A$1:$AL$46,ROW(),BY$14),"")</f>
        <v/>
      </c>
      <c r="CA39" s="23" t="str" cm="1">
        <f t="array" aca="1" ref="CA39" ca="1">IF(INDEX($A$1:$AL$46,ROW(),CA$14)&lt;0,INDEX($A$1:$AL$46,ROW(),CA$14),"")</f>
        <v/>
      </c>
      <c r="CB39" s="23" t="str" cm="1">
        <f t="array" aca="1" ref="CB39" ca="1">IF(INDEX($A$1:$AL$46,ROW(),CB$14)&lt;0,INDEX($A$1:$AL$46,ROW(),CB$14),"")</f>
        <v/>
      </c>
      <c r="CC39" s="23" t="str" cm="1">
        <f t="array" aca="1" ref="CC39" ca="1">IF(INDEX($A$1:$AL$46,ROW(),CC$14)&lt;0,INDEX($A$1:$AL$46,ROW(),CC$14),"")</f>
        <v/>
      </c>
      <c r="CD39" s="23" t="str" cm="1">
        <f t="array" aca="1" ref="CD39" ca="1">IF(INDEX($A$1:$AL$46,ROW(),CD$14)&lt;0,INDEX($A$1:$AL$46,ROW(),CD$14),"")</f>
        <v/>
      </c>
      <c r="CE39" s="23" t="str" cm="1">
        <f t="array" aca="1" ref="CE39" ca="1">IF(INDEX($A$1:$AL$46,ROW(),CE$14)&lt;0,INDEX($A$1:$AL$46,ROW(),CE$14),"")</f>
        <v/>
      </c>
      <c r="CF39" s="23" t="str" cm="1">
        <f t="array" aca="1" ref="CF39" ca="1">IF(INDEX($A$1:$AL$46,ROW(),CF$14)&lt;0,INDEX($A$1:$AL$46,ROW(),CF$14),"")</f>
        <v/>
      </c>
      <c r="CG39" s="23" t="str" cm="1">
        <f t="array" aca="1" ref="CG39" ca="1">IF(INDEX($A$1:$AL$46,ROW(),CG$14)&lt;0,INDEX($A$1:$AL$46,ROW(),CG$14),"")</f>
        <v/>
      </c>
      <c r="CH39" s="23" t="str" cm="1">
        <f t="array" aca="1" ref="CH39" ca="1">IF(INDEX($A$1:$AL$46,ROW(),CH$14)&lt;0,INDEX($A$1:$AL$46,ROW(),CH$14),"")</f>
        <v/>
      </c>
      <c r="CI39" s="23" t="str" cm="1">
        <f t="array" aca="1" ref="CI39" ca="1">IF(INDEX($A$1:$AL$46,ROW(),CI$14)&lt;0,INDEX($A$1:$AL$46,ROW(),CI$14),"")</f>
        <v/>
      </c>
      <c r="CJ39" s="23" t="str" cm="1">
        <f t="array" aca="1" ref="CJ39" ca="1">IF(INDEX($A$1:$AL$46,ROW(),CJ$14)&lt;0,INDEX($A$1:$AL$46,ROW(),CJ$14),"")</f>
        <v/>
      </c>
      <c r="CK39" s="23" cm="1">
        <f t="array" aca="1" ref="CK39" ca="1">IF(INDEX($A$1:$AL$46,ROW(),CK$14)&lt;0,INDEX($A$1:$AL$46,ROW(),CK$14),"")</f>
        <v>-79100</v>
      </c>
      <c r="CL39" s="23" t="str" cm="1">
        <f t="array" aca="1" ref="CL39" ca="1">IF(INDEX($A$1:$AL$46,ROW(),CL$14)&lt;0,INDEX($A$1:$AL$46,ROW(),CL$14),"")</f>
        <v/>
      </c>
    </row>
    <row r="40" spans="1:90" s="2" customFormat="1" ht="15.75" x14ac:dyDescent="0.4">
      <c r="A40" s="6">
        <v>25</v>
      </c>
      <c r="B40" s="18">
        <f t="shared" ca="1" si="17"/>
        <v>205500</v>
      </c>
      <c r="C40" s="19"/>
      <c r="D40" s="27"/>
      <c r="E40" s="24">
        <f ca="1">IF(OR(MONTH(DATE($B$1,E$1,$A40))&lt;&gt;E$1,_xlfn.XLOOKUP(DATE($B$1,E$1,$A40),祝祭日,祝祭日,"XXX",0,1)&lt;&gt;"XXX",WEEKDAY(DATE($B$1,E$1,$A40),2)&gt;5),"",SUMIFS(matsui[受渡金額],matsui[約定日],DATE(デイトレ集計!$B$1,デイトレ集計!E$1,デイトレ集計!$A40),matsui[商品区分],"株式"))</f>
        <v>0</v>
      </c>
      <c r="F40" s="19"/>
      <c r="G40" s="27"/>
      <c r="H40" s="24" t="str">
        <f ca="1">IF(OR(MONTH(DATE($B$1,H$1,$A40))&lt;&gt;H$1,_xlfn.XLOOKUP(DATE($B$1,H$1,$A40),祝祭日,祝祭日,"XXX",0,1)&lt;&gt;"XXX",WEEKDAY(DATE($B$1,H$1,$A40),2)&gt;5),"",SUMIFS(matsui[受渡金額],matsui[約定日],DATE(デイトレ集計!$B$1,デイトレ集計!H$1,デイトレ集計!$A40),matsui[商品区分],"株式"))</f>
        <v/>
      </c>
      <c r="I40" s="19"/>
      <c r="J40" s="27"/>
      <c r="K40" s="24" t="str">
        <f ca="1">IF(OR(MONTH(DATE($B$1,K$1,$A40))&lt;&gt;K$1,_xlfn.XLOOKUP(DATE($B$1,K$1,$A40),祝祭日,祝祭日,"XXX",0,1)&lt;&gt;"XXX",WEEKDAY(DATE($B$1,K$1,$A40),2)&gt;5),"",SUMIFS(matsui[受渡金額],matsui[約定日],DATE(デイトレ集計!$B$1,デイトレ集計!K$1,デイトレ集計!$A40),matsui[商品区分],"株式"))</f>
        <v/>
      </c>
      <c r="L40" s="19"/>
      <c r="M40" s="27"/>
      <c r="N40" s="24">
        <f ca="1">IF(OR(MONTH(DATE($B$1,N$1,$A40))&lt;&gt;N$1,_xlfn.XLOOKUP(DATE($B$1,N$1,$A40),祝祭日,祝祭日,"XXX",0,1)&lt;&gt;"XXX",WEEKDAY(DATE($B$1,N$1,$A40),2)&gt;5),"",SUMIFS(matsui[受渡金額],matsui[約定日],DATE(デイトレ集計!$B$1,デイトレ集計!N$1,デイトレ集計!$A40),matsui[商品区分],"株式"))</f>
        <v>1600</v>
      </c>
      <c r="O40" s="19"/>
      <c r="P40" s="27"/>
      <c r="Q40" s="24">
        <f ca="1">IF(OR(MONTH(DATE($B$1,Q$1,$A40))&lt;&gt;Q$1,_xlfn.XLOOKUP(DATE($B$1,Q$1,$A40),祝祭日,祝祭日,"XXX",0,1)&lt;&gt;"XXX",WEEKDAY(DATE($B$1,Q$1,$A40),2)&gt;5),"",SUMIFS(matsui[受渡金額],matsui[約定日],DATE(デイトレ集計!$B$1,デイトレ集計!Q$1,デイトレ集計!$A40),matsui[商品区分],"株式"))</f>
        <v>0</v>
      </c>
      <c r="R40" s="19"/>
      <c r="S40" s="27"/>
      <c r="T40" s="24" t="str">
        <f ca="1">IF(OR(MONTH(DATE($B$1,T$1,$A40))&lt;&gt;T$1,_xlfn.XLOOKUP(DATE($B$1,T$1,$A40),祝祭日,祝祭日,"XXX",0,1)&lt;&gt;"XXX",WEEKDAY(DATE($B$1,T$1,$A40),2)&gt;5),"",SUMIFS(matsui[受渡金額],matsui[約定日],DATE(デイトレ集計!$B$1,デイトレ集計!T$1,デイトレ集計!$A40),matsui[商品区分],"株式"))</f>
        <v/>
      </c>
      <c r="U40" s="19"/>
      <c r="V40" s="27"/>
      <c r="W40" s="24">
        <f ca="1">IF(OR(MONTH(DATE($B$1,W$1,$A40))&lt;&gt;W$1,_xlfn.XLOOKUP(DATE($B$1,W$1,$A40),祝祭日,祝祭日,"XXX",0,1)&lt;&gt;"XXX",WEEKDAY(DATE($B$1,W$1,$A40),2)&gt;5),"",SUMIFS(matsui[受渡金額],matsui[約定日],DATE(デイトレ集計!$B$1,デイトレ集計!W$1,デイトレ集計!$A40),matsui[商品区分],"株式"))</f>
        <v>100</v>
      </c>
      <c r="X40" s="19"/>
      <c r="Y40" s="27"/>
      <c r="Z40" s="24">
        <f ca="1">IF(OR(MONTH(DATE($B$1,Z$1,$A40))&lt;&gt;Z$1,_xlfn.XLOOKUP(DATE($B$1,Z$1,$A40),祝祭日,祝祭日,"XXX",0,1)&lt;&gt;"XXX",WEEKDAY(DATE($B$1,Z$1,$A40),2)&gt;5),"",SUMIFS(matsui[受渡金額],matsui[約定日],DATE(デイトレ集計!$B$1,デイトレ集計!Z$1,デイトレ集計!$A40),matsui[商品区分],"株式"))</f>
        <v>202300</v>
      </c>
      <c r="AA40" s="19"/>
      <c r="AB40" s="27"/>
      <c r="AC40" s="24">
        <f ca="1">IF(OR(MONTH(DATE($B$1,AC$1,$A40))&lt;&gt;AC$1,_xlfn.XLOOKUP(DATE($B$1,AC$1,$A40),祝祭日,祝祭日,"XXX",0,1)&lt;&gt;"XXX",WEEKDAY(DATE($B$1,AC$1,$A40),2)&gt;5),"",SUMIFS(matsui[受渡金額],matsui[約定日],DATE(デイトレ集計!$B$1,デイトレ集計!AC$1,デイトレ集計!$A40),matsui[商品区分],"株式"))</f>
        <v>0</v>
      </c>
      <c r="AD40" s="19"/>
      <c r="AE40" s="27"/>
      <c r="AF40" s="24">
        <f ca="1">IF(OR(MONTH(DATE($B$1,AF$1,$A40))&lt;&gt;AF$1,_xlfn.XLOOKUP(DATE($B$1,AF$1,$A40),祝祭日,祝祭日,"XXX",0,1)&lt;&gt;"XXX",WEEKDAY(DATE($B$1,AF$1,$A40),2)&gt;5),"",SUMIFS(matsui[受渡金額],matsui[約定日],DATE(デイトレ集計!$B$1,デイトレ集計!AF$1,デイトレ集計!$A40),matsui[商品区分],"株式"))</f>
        <v>1500</v>
      </c>
      <c r="AG40" s="19"/>
      <c r="AH40" s="27"/>
      <c r="AI40" s="24" t="str">
        <f ca="1">IF(OR(MONTH(DATE($B$1,AI$1,$A40))&lt;&gt;AI$1,_xlfn.XLOOKUP(DATE($B$1,AI$1,$A40),祝祭日,祝祭日,"XXX",0,1)&lt;&gt;"XXX",WEEKDAY(DATE($B$1,AI$1,$A40),2)&gt;5),"",SUMIFS(matsui[受渡金額],matsui[約定日],DATE(デイトレ集計!$B$1,デイトレ集計!AI$1,デイトレ集計!$A40),matsui[商品区分],"株式"))</f>
        <v/>
      </c>
      <c r="AJ40" s="19"/>
      <c r="AK40" s="27"/>
      <c r="AL40" s="27">
        <f ca="1">IF(OR(MONTH(DATE($B$1,AL$1,$A40))&lt;&gt;AL$1,_xlfn.XLOOKUP(DATE($B$1,AL$1,$A40),祝祭日,祝祭日,"XXX",0,1)&lt;&gt;"XXX",WEEKDAY(DATE($B$1,AL$1,$A40),2)&gt;5),"",SUMIFS(matsui[受渡金額],matsui[約定日],DATE(デイトレ集計!$B$1,デイトレ集計!AL$1,デイトレ集計!$A40),matsui[商品区分],"株式"))</f>
        <v>0</v>
      </c>
      <c r="AN40" s="23">
        <f t="shared" ca="1" si="20"/>
        <v>0</v>
      </c>
      <c r="AO40" s="23">
        <f t="shared" ca="1" si="21"/>
        <v>0</v>
      </c>
      <c r="AP40" s="23">
        <f t="shared" ca="1" si="22"/>
        <v>0</v>
      </c>
      <c r="AQ40" s="23">
        <f t="shared" ca="1" si="23"/>
        <v>-39000</v>
      </c>
      <c r="AR40" s="23">
        <f t="shared" ca="1" si="24"/>
        <v>-317890</v>
      </c>
      <c r="AS40" s="23">
        <f t="shared" ca="1" si="25"/>
        <v>-291490</v>
      </c>
      <c r="AT40" s="23">
        <f t="shared" ca="1" si="26"/>
        <v>-345893</v>
      </c>
      <c r="AU40" s="23">
        <f t="shared" ca="1" si="32"/>
        <v>-325978</v>
      </c>
      <c r="AV40" s="23">
        <f t="shared" ca="1" si="45"/>
        <v>-321278</v>
      </c>
      <c r="AW40" s="23">
        <f t="shared" ca="1" si="46"/>
        <v>-323278</v>
      </c>
      <c r="AX40" s="23">
        <f t="shared" ca="1" si="47"/>
        <v>-436578</v>
      </c>
      <c r="AY40" s="23">
        <f t="shared" ca="1" si="48"/>
        <v>-349178</v>
      </c>
      <c r="BA40" s="23">
        <f t="shared" ca="1" si="44"/>
        <v>0</v>
      </c>
      <c r="BB40" s="23">
        <f t="shared" ca="1" si="33"/>
        <v>0</v>
      </c>
      <c r="BC40" s="23">
        <f t="shared" ca="1" si="34"/>
        <v>0</v>
      </c>
      <c r="BD40" s="23">
        <f t="shared" ca="1" si="35"/>
        <v>-39000</v>
      </c>
      <c r="BE40" s="23">
        <f t="shared" ca="1" si="36"/>
        <v>-264140</v>
      </c>
      <c r="BF40" s="23">
        <f t="shared" ca="1" si="37"/>
        <v>34000</v>
      </c>
      <c r="BG40" s="23">
        <f t="shared" ca="1" si="38"/>
        <v>-54563</v>
      </c>
      <c r="BH40" s="23">
        <f t="shared" ca="1" si="39"/>
        <v>16810</v>
      </c>
      <c r="BI40" s="23">
        <f t="shared" ca="1" si="40"/>
        <v>4600</v>
      </c>
      <c r="BJ40" s="23">
        <f t="shared" ca="1" si="41"/>
        <v>-18100</v>
      </c>
      <c r="BK40" s="23">
        <f t="shared" ca="1" si="42"/>
        <v>-38700</v>
      </c>
      <c r="BL40" s="23">
        <f t="shared" ca="1" si="43"/>
        <v>1800</v>
      </c>
      <c r="BN40" s="23" t="str" cm="1">
        <f t="array" aca="1" ref="BN40" ca="1">IF(INDEX($A$1:$AL$46,ROW(),BN$14)&gt;0,INDEX($A$1:$AL$46,ROW(),BN$14),"")</f>
        <v/>
      </c>
      <c r="BO40" s="23" t="str" cm="1">
        <f t="array" aca="1" ref="BO40" ca="1">IF(INDEX($A$1:$AL$46,ROW(),BO$14)&gt;0,INDEX($A$1:$AL$46,ROW(),BO$14),"")</f>
        <v/>
      </c>
      <c r="BP40" s="23" t="str" cm="1">
        <f t="array" aca="1" ref="BP40" ca="1">IF(INDEX($A$1:$AL$46,ROW(),BP$14)&gt;0,INDEX($A$1:$AL$46,ROW(),BP$14),"")</f>
        <v/>
      </c>
      <c r="BQ40" s="23" cm="1">
        <f t="array" aca="1" ref="BQ40" ca="1">IF(INDEX($A$1:$AL$46,ROW(),BQ$14)&gt;0,INDEX($A$1:$AL$46,ROW(),BQ$14),"")</f>
        <v>1600</v>
      </c>
      <c r="BR40" s="23" t="str" cm="1">
        <f t="array" aca="1" ref="BR40" ca="1">IF(INDEX($A$1:$AL$46,ROW(),BR$14)&gt;0,INDEX($A$1:$AL$46,ROW(),BR$14),"")</f>
        <v/>
      </c>
      <c r="BS40" s="23" t="str" cm="1">
        <f t="array" aca="1" ref="BS40" ca="1">IF(INDEX($A$1:$AL$46,ROW(),BS$14)&gt;0,INDEX($A$1:$AL$46,ROW(),BS$14),"")</f>
        <v/>
      </c>
      <c r="BT40" s="23" cm="1">
        <f t="array" aca="1" ref="BT40" ca="1">IF(INDEX($A$1:$AL$46,ROW(),BT$14)&gt;0,INDEX($A$1:$AL$46,ROW(),BT$14),"")</f>
        <v>100</v>
      </c>
      <c r="BU40" s="23" cm="1">
        <f t="array" aca="1" ref="BU40" ca="1">IF(INDEX($A$1:$AL$46,ROW(),BU$14)&gt;0,INDEX($A$1:$AL$46,ROW(),BU$14),"")</f>
        <v>202300</v>
      </c>
      <c r="BV40" s="23" t="str" cm="1">
        <f t="array" aca="1" ref="BV40" ca="1">IF(INDEX($A$1:$AL$46,ROW(),BV$14)&gt;0,INDEX($A$1:$AL$46,ROW(),BV$14),"")</f>
        <v/>
      </c>
      <c r="BW40" s="23" cm="1">
        <f t="array" aca="1" ref="BW40" ca="1">IF(INDEX($A$1:$AL$46,ROW(),BW$14)&gt;0,INDEX($A$1:$AL$46,ROW(),BW$14),"")</f>
        <v>1500</v>
      </c>
      <c r="BX40" s="23" t="str" cm="1">
        <f t="array" aca="1" ref="BX40" ca="1">IF(INDEX($A$1:$AL$46,ROW(),BX$14)&gt;0,INDEX($A$1:$AL$46,ROW(),BX$14),"")</f>
        <v/>
      </c>
      <c r="BY40" s="23" t="str" cm="1">
        <f t="array" aca="1" ref="BY40" ca="1">IF(INDEX($A$1:$AL$46,ROW(),BY$14)&gt;0,INDEX($A$1:$AL$46,ROW(),BY$14),"")</f>
        <v/>
      </c>
      <c r="CA40" s="23" t="str" cm="1">
        <f t="array" aca="1" ref="CA40" ca="1">IF(INDEX($A$1:$AL$46,ROW(),CA$14)&lt;0,INDEX($A$1:$AL$46,ROW(),CA$14),"")</f>
        <v/>
      </c>
      <c r="CB40" s="23" t="str" cm="1">
        <f t="array" aca="1" ref="CB40" ca="1">IF(INDEX($A$1:$AL$46,ROW(),CB$14)&lt;0,INDEX($A$1:$AL$46,ROW(),CB$14),"")</f>
        <v/>
      </c>
      <c r="CC40" s="23" t="str" cm="1">
        <f t="array" aca="1" ref="CC40" ca="1">IF(INDEX($A$1:$AL$46,ROW(),CC$14)&lt;0,INDEX($A$1:$AL$46,ROW(),CC$14),"")</f>
        <v/>
      </c>
      <c r="CD40" s="23" t="str" cm="1">
        <f t="array" aca="1" ref="CD40" ca="1">IF(INDEX($A$1:$AL$46,ROW(),CD$14)&lt;0,INDEX($A$1:$AL$46,ROW(),CD$14),"")</f>
        <v/>
      </c>
      <c r="CE40" s="23" t="str" cm="1">
        <f t="array" aca="1" ref="CE40" ca="1">IF(INDEX($A$1:$AL$46,ROW(),CE$14)&lt;0,INDEX($A$1:$AL$46,ROW(),CE$14),"")</f>
        <v/>
      </c>
      <c r="CF40" s="23" t="str" cm="1">
        <f t="array" aca="1" ref="CF40" ca="1">IF(INDEX($A$1:$AL$46,ROW(),CF$14)&lt;0,INDEX($A$1:$AL$46,ROW(),CF$14),"")</f>
        <v/>
      </c>
      <c r="CG40" s="23" t="str" cm="1">
        <f t="array" aca="1" ref="CG40" ca="1">IF(INDEX($A$1:$AL$46,ROW(),CG$14)&lt;0,INDEX($A$1:$AL$46,ROW(),CG$14),"")</f>
        <v/>
      </c>
      <c r="CH40" s="23" t="str" cm="1">
        <f t="array" aca="1" ref="CH40" ca="1">IF(INDEX($A$1:$AL$46,ROW(),CH$14)&lt;0,INDEX($A$1:$AL$46,ROW(),CH$14),"")</f>
        <v/>
      </c>
      <c r="CI40" s="23" t="str" cm="1">
        <f t="array" aca="1" ref="CI40" ca="1">IF(INDEX($A$1:$AL$46,ROW(),CI$14)&lt;0,INDEX($A$1:$AL$46,ROW(),CI$14),"")</f>
        <v/>
      </c>
      <c r="CJ40" s="23" t="str" cm="1">
        <f t="array" aca="1" ref="CJ40" ca="1">IF(INDEX($A$1:$AL$46,ROW(),CJ$14)&lt;0,INDEX($A$1:$AL$46,ROW(),CJ$14),"")</f>
        <v/>
      </c>
      <c r="CK40" s="23" t="str" cm="1">
        <f t="array" aca="1" ref="CK40" ca="1">IF(INDEX($A$1:$AL$46,ROW(),CK$14)&lt;0,INDEX($A$1:$AL$46,ROW(),CK$14),"")</f>
        <v/>
      </c>
      <c r="CL40" s="23" t="str" cm="1">
        <f t="array" aca="1" ref="CL40" ca="1">IF(INDEX($A$1:$AL$46,ROW(),CL$14)&lt;0,INDEX($A$1:$AL$46,ROW(),CL$14),"")</f>
        <v/>
      </c>
    </row>
    <row r="41" spans="1:90" s="2" customFormat="1" ht="15.75" x14ac:dyDescent="0.4">
      <c r="A41" s="6">
        <v>26</v>
      </c>
      <c r="B41" s="18">
        <f t="shared" ca="1" si="17"/>
        <v>-116545</v>
      </c>
      <c r="C41" s="19"/>
      <c r="D41" s="27"/>
      <c r="E41" s="24">
        <f ca="1">IF(OR(MONTH(DATE($B$1,E$1,$A41))&lt;&gt;E$1,_xlfn.XLOOKUP(DATE($B$1,E$1,$A41),祝祭日,祝祭日,"XXX",0,1)&lt;&gt;"XXX",WEEKDAY(DATE($B$1,E$1,$A41),2)&gt;5),"",SUMIFS(matsui[受渡金額],matsui[約定日],DATE(デイトレ集計!$B$1,デイトレ集計!E$1,デイトレ集計!$A41),matsui[商品区分],"株式"))</f>
        <v>0</v>
      </c>
      <c r="F41" s="19"/>
      <c r="G41" s="27"/>
      <c r="H41" s="24" t="str">
        <f ca="1">IF(OR(MONTH(DATE($B$1,H$1,$A41))&lt;&gt;H$1,_xlfn.XLOOKUP(DATE($B$1,H$1,$A41),祝祭日,祝祭日,"XXX",0,1)&lt;&gt;"XXX",WEEKDAY(DATE($B$1,H$1,$A41),2)&gt;5),"",SUMIFS(matsui[受渡金額],matsui[約定日],DATE(デイトレ集計!$B$1,デイトレ集計!H$1,デイトレ集計!$A41),matsui[商品区分],"株式"))</f>
        <v/>
      </c>
      <c r="I41" s="19"/>
      <c r="J41" s="27"/>
      <c r="K41" s="24" t="str">
        <f ca="1">IF(OR(MONTH(DATE($B$1,K$1,$A41))&lt;&gt;K$1,_xlfn.XLOOKUP(DATE($B$1,K$1,$A41),祝祭日,祝祭日,"XXX",0,1)&lt;&gt;"XXX",WEEKDAY(DATE($B$1,K$1,$A41),2)&gt;5),"",SUMIFS(matsui[受渡金額],matsui[約定日],DATE(デイトレ集計!$B$1,デイトレ集計!K$1,デイトレ集計!$A41),matsui[商品区分],"株式"))</f>
        <v/>
      </c>
      <c r="L41" s="19"/>
      <c r="M41" s="27"/>
      <c r="N41" s="24">
        <f ca="1">IF(OR(MONTH(DATE($B$1,N$1,$A41))&lt;&gt;N$1,_xlfn.XLOOKUP(DATE($B$1,N$1,$A41),祝祭日,祝祭日,"XXX",0,1)&lt;&gt;"XXX",WEEKDAY(DATE($B$1,N$1,$A41),2)&gt;5),"",SUMIFS(matsui[受渡金額],matsui[約定日],DATE(デイトレ集計!$B$1,デイトレ集計!N$1,デイトレ集計!$A41),matsui[商品区分],"株式"))</f>
        <v>10000</v>
      </c>
      <c r="O41" s="19"/>
      <c r="P41" s="27"/>
      <c r="Q41" s="24">
        <f ca="1">IF(OR(MONTH(DATE($B$1,Q$1,$A41))&lt;&gt;Q$1,_xlfn.XLOOKUP(DATE($B$1,Q$1,$A41),祝祭日,祝祭日,"XXX",0,1)&lt;&gt;"XXX",WEEKDAY(DATE($B$1,Q$1,$A41),2)&gt;5),"",SUMIFS(matsui[受渡金額],matsui[約定日],DATE(デイトレ集計!$B$1,デイトレ集計!Q$1,デイトレ集計!$A41),matsui[商品区分],"株式"))</f>
        <v>1200</v>
      </c>
      <c r="R41" s="19"/>
      <c r="S41" s="27"/>
      <c r="T41" s="24">
        <f ca="1">IF(OR(MONTH(DATE($B$1,T$1,$A41))&lt;&gt;T$1,_xlfn.XLOOKUP(DATE($B$1,T$1,$A41),祝祭日,祝祭日,"XXX",0,1)&lt;&gt;"XXX",WEEKDAY(DATE($B$1,T$1,$A41),2)&gt;5),"",SUMIFS(matsui[受渡金額],matsui[約定日],DATE(デイトレ集計!$B$1,デイトレ集計!T$1,デイトレ集計!$A41),matsui[商品区分],"株式"))</f>
        <v>750</v>
      </c>
      <c r="U41" s="19"/>
      <c r="V41" s="27"/>
      <c r="W41" s="24">
        <f ca="1">IF(OR(MONTH(DATE($B$1,W$1,$A41))&lt;&gt;W$1,_xlfn.XLOOKUP(DATE($B$1,W$1,$A41),祝祭日,祝祭日,"XXX",0,1)&lt;&gt;"XXX",WEEKDAY(DATE($B$1,W$1,$A41),2)&gt;5),"",SUMIFS(matsui[受渡金額],matsui[約定日],DATE(デイトレ集計!$B$1,デイトレ集計!W$1,デイトレ集計!$A41),matsui[商品区分],"株式"))</f>
        <v>105</v>
      </c>
      <c r="X41" s="19"/>
      <c r="Y41" s="27"/>
      <c r="Z41" s="24" t="str">
        <f ca="1">IF(OR(MONTH(DATE($B$1,Z$1,$A41))&lt;&gt;Z$1,_xlfn.XLOOKUP(DATE($B$1,Z$1,$A41),祝祭日,祝祭日,"XXX",0,1)&lt;&gt;"XXX",WEEKDAY(DATE($B$1,Z$1,$A41),2)&gt;5),"",SUMIFS(matsui[受渡金額],matsui[約定日],DATE(デイトレ集計!$B$1,デイトレ集計!Z$1,デイトレ集計!$A41),matsui[商品区分],"株式"))</f>
        <v/>
      </c>
      <c r="AA41" s="19"/>
      <c r="AB41" s="27"/>
      <c r="AC41" s="24">
        <f ca="1">IF(OR(MONTH(DATE($B$1,AC$1,$A41))&lt;&gt;AC$1,_xlfn.XLOOKUP(DATE($B$1,AC$1,$A41),祝祭日,祝祭日,"XXX",0,1)&lt;&gt;"XXX",WEEKDAY(DATE($B$1,AC$1,$A41),2)&gt;5),"",SUMIFS(matsui[受渡金額],matsui[約定日],DATE(デイトレ集計!$B$1,デイトレ集計!AC$1,デイトレ集計!$A41),matsui[商品区分],"株式"))</f>
        <v>-130100</v>
      </c>
      <c r="AD41" s="19"/>
      <c r="AE41" s="27"/>
      <c r="AF41" s="24">
        <f ca="1">IF(OR(MONTH(DATE($B$1,AF$1,$A41))&lt;&gt;AF$1,_xlfn.XLOOKUP(DATE($B$1,AF$1,$A41),祝祭日,祝祭日,"XXX",0,1)&lt;&gt;"XXX",WEEKDAY(DATE($B$1,AF$1,$A41),2)&gt;5),"",SUMIFS(matsui[受渡金額],matsui[約定日],DATE(デイトレ集計!$B$1,デイトレ集計!AF$1,デイトレ集計!$A41),matsui[商品区分],"株式"))</f>
        <v>1500</v>
      </c>
      <c r="AG41" s="19"/>
      <c r="AH41" s="27"/>
      <c r="AI41" s="24" t="str">
        <f ca="1">IF(OR(MONTH(DATE($B$1,AI$1,$A41))&lt;&gt;AI$1,_xlfn.XLOOKUP(DATE($B$1,AI$1,$A41),祝祭日,祝祭日,"XXX",0,1)&lt;&gt;"XXX",WEEKDAY(DATE($B$1,AI$1,$A41),2)&gt;5),"",SUMIFS(matsui[受渡金額],matsui[約定日],DATE(デイトレ集計!$B$1,デイトレ集計!AI$1,デイトレ集計!$A41),matsui[商品区分],"株式"))</f>
        <v/>
      </c>
      <c r="AJ41" s="19"/>
      <c r="AK41" s="27"/>
      <c r="AL41" s="27">
        <f ca="1">IF(OR(MONTH(DATE($B$1,AL$1,$A41))&lt;&gt;AL$1,_xlfn.XLOOKUP(DATE($B$1,AL$1,$A41),祝祭日,祝祭日,"XXX",0,1)&lt;&gt;"XXX",WEEKDAY(DATE($B$1,AL$1,$A41),2)&gt;5),"",SUMIFS(matsui[受渡金額],matsui[約定日],DATE(デイトレ集計!$B$1,デイトレ集計!AL$1,デイトレ集計!$A41),matsui[商品区分],"株式"))</f>
        <v>0</v>
      </c>
      <c r="AN41" s="23">
        <f t="shared" ca="1" si="20"/>
        <v>0</v>
      </c>
      <c r="AO41" s="23">
        <f t="shared" ca="1" si="21"/>
        <v>0</v>
      </c>
      <c r="AP41" s="23">
        <f t="shared" ca="1" si="22"/>
        <v>0</v>
      </c>
      <c r="AQ41" s="23">
        <f t="shared" ca="1" si="23"/>
        <v>-29000</v>
      </c>
      <c r="AR41" s="23">
        <f t="shared" ca="1" si="24"/>
        <v>-316690</v>
      </c>
      <c r="AS41" s="23">
        <f t="shared" ca="1" si="25"/>
        <v>-290740</v>
      </c>
      <c r="AT41" s="23">
        <f t="shared" ca="1" si="26"/>
        <v>-345788</v>
      </c>
      <c r="AU41" s="23">
        <f t="shared" ca="1" si="32"/>
        <v>-325978</v>
      </c>
      <c r="AV41" s="23">
        <f t="shared" ca="1" si="45"/>
        <v>-451378</v>
      </c>
      <c r="AW41" s="23">
        <f t="shared" ca="1" si="46"/>
        <v>-321778</v>
      </c>
      <c r="AX41" s="23">
        <f t="shared" ca="1" si="47"/>
        <v>-436578</v>
      </c>
      <c r="AY41" s="23">
        <f t="shared" ca="1" si="48"/>
        <v>-349178</v>
      </c>
      <c r="BA41" s="23">
        <f t="shared" ca="1" si="44"/>
        <v>0</v>
      </c>
      <c r="BB41" s="23">
        <f t="shared" ca="1" si="33"/>
        <v>0</v>
      </c>
      <c r="BC41" s="23">
        <f t="shared" ca="1" si="34"/>
        <v>0</v>
      </c>
      <c r="BD41" s="23">
        <f t="shared" ca="1" si="35"/>
        <v>-29000</v>
      </c>
      <c r="BE41" s="23">
        <f t="shared" ca="1" si="36"/>
        <v>-262940</v>
      </c>
      <c r="BF41" s="23">
        <f t="shared" ca="1" si="37"/>
        <v>34750</v>
      </c>
      <c r="BG41" s="23">
        <f t="shared" ca="1" si="38"/>
        <v>-54458</v>
      </c>
      <c r="BH41" s="23">
        <f t="shared" ca="1" si="39"/>
        <v>16810</v>
      </c>
      <c r="BI41" s="23">
        <f t="shared" ca="1" si="40"/>
        <v>-125500</v>
      </c>
      <c r="BJ41" s="23">
        <f t="shared" ca="1" si="41"/>
        <v>-16600</v>
      </c>
      <c r="BK41" s="23">
        <f t="shared" ca="1" si="42"/>
        <v>-38700</v>
      </c>
      <c r="BL41" s="23">
        <f t="shared" ca="1" si="43"/>
        <v>1800</v>
      </c>
      <c r="BN41" s="23" t="str" cm="1">
        <f t="array" aca="1" ref="BN41" ca="1">IF(INDEX($A$1:$AL$46,ROW(),BN$14)&gt;0,INDEX($A$1:$AL$46,ROW(),BN$14),"")</f>
        <v/>
      </c>
      <c r="BO41" s="23" t="str" cm="1">
        <f t="array" aca="1" ref="BO41" ca="1">IF(INDEX($A$1:$AL$46,ROW(),BO$14)&gt;0,INDEX($A$1:$AL$46,ROW(),BO$14),"")</f>
        <v/>
      </c>
      <c r="BP41" s="23" t="str" cm="1">
        <f t="array" aca="1" ref="BP41" ca="1">IF(INDEX($A$1:$AL$46,ROW(),BP$14)&gt;0,INDEX($A$1:$AL$46,ROW(),BP$14),"")</f>
        <v/>
      </c>
      <c r="BQ41" s="23" cm="1">
        <f t="array" aca="1" ref="BQ41" ca="1">IF(INDEX($A$1:$AL$46,ROW(),BQ$14)&gt;0,INDEX($A$1:$AL$46,ROW(),BQ$14),"")</f>
        <v>10000</v>
      </c>
      <c r="BR41" s="23" cm="1">
        <f t="array" aca="1" ref="BR41" ca="1">IF(INDEX($A$1:$AL$46,ROW(),BR$14)&gt;0,INDEX($A$1:$AL$46,ROW(),BR$14),"")</f>
        <v>1200</v>
      </c>
      <c r="BS41" s="23" cm="1">
        <f t="array" aca="1" ref="BS41" ca="1">IF(INDEX($A$1:$AL$46,ROW(),BS$14)&gt;0,INDEX($A$1:$AL$46,ROW(),BS$14),"")</f>
        <v>750</v>
      </c>
      <c r="BT41" s="23" cm="1">
        <f t="array" aca="1" ref="BT41" ca="1">IF(INDEX($A$1:$AL$46,ROW(),BT$14)&gt;0,INDEX($A$1:$AL$46,ROW(),BT$14),"")</f>
        <v>105</v>
      </c>
      <c r="BU41" s="23" t="str" cm="1">
        <f t="array" aca="1" ref="BU41" ca="1">IF(INDEX($A$1:$AL$46,ROW(),BU$14)&gt;0,INDEX($A$1:$AL$46,ROW(),BU$14),"")</f>
        <v/>
      </c>
      <c r="BV41" s="23" t="str" cm="1">
        <f t="array" aca="1" ref="BV41" ca="1">IF(INDEX($A$1:$AL$46,ROW(),BV$14)&gt;0,INDEX($A$1:$AL$46,ROW(),BV$14),"")</f>
        <v/>
      </c>
      <c r="BW41" s="23" cm="1">
        <f t="array" aca="1" ref="BW41" ca="1">IF(INDEX($A$1:$AL$46,ROW(),BW$14)&gt;0,INDEX($A$1:$AL$46,ROW(),BW$14),"")</f>
        <v>1500</v>
      </c>
      <c r="BX41" s="23" t="str" cm="1">
        <f t="array" aca="1" ref="BX41" ca="1">IF(INDEX($A$1:$AL$46,ROW(),BX$14)&gt;0,INDEX($A$1:$AL$46,ROW(),BX$14),"")</f>
        <v/>
      </c>
      <c r="BY41" s="23" t="str" cm="1">
        <f t="array" aca="1" ref="BY41" ca="1">IF(INDEX($A$1:$AL$46,ROW(),BY$14)&gt;0,INDEX($A$1:$AL$46,ROW(),BY$14),"")</f>
        <v/>
      </c>
      <c r="CA41" s="23" t="str" cm="1">
        <f t="array" aca="1" ref="CA41" ca="1">IF(INDEX($A$1:$AL$46,ROW(),CA$14)&lt;0,INDEX($A$1:$AL$46,ROW(),CA$14),"")</f>
        <v/>
      </c>
      <c r="CB41" s="23" t="str" cm="1">
        <f t="array" aca="1" ref="CB41" ca="1">IF(INDEX($A$1:$AL$46,ROW(),CB$14)&lt;0,INDEX($A$1:$AL$46,ROW(),CB$14),"")</f>
        <v/>
      </c>
      <c r="CC41" s="23" t="str" cm="1">
        <f t="array" aca="1" ref="CC41" ca="1">IF(INDEX($A$1:$AL$46,ROW(),CC$14)&lt;0,INDEX($A$1:$AL$46,ROW(),CC$14),"")</f>
        <v/>
      </c>
      <c r="CD41" s="23" t="str" cm="1">
        <f t="array" aca="1" ref="CD41" ca="1">IF(INDEX($A$1:$AL$46,ROW(),CD$14)&lt;0,INDEX($A$1:$AL$46,ROW(),CD$14),"")</f>
        <v/>
      </c>
      <c r="CE41" s="23" t="str" cm="1">
        <f t="array" aca="1" ref="CE41" ca="1">IF(INDEX($A$1:$AL$46,ROW(),CE$14)&lt;0,INDEX($A$1:$AL$46,ROW(),CE$14),"")</f>
        <v/>
      </c>
      <c r="CF41" s="23" t="str" cm="1">
        <f t="array" aca="1" ref="CF41" ca="1">IF(INDEX($A$1:$AL$46,ROW(),CF$14)&lt;0,INDEX($A$1:$AL$46,ROW(),CF$14),"")</f>
        <v/>
      </c>
      <c r="CG41" s="23" t="str" cm="1">
        <f t="array" aca="1" ref="CG41" ca="1">IF(INDEX($A$1:$AL$46,ROW(),CG$14)&lt;0,INDEX($A$1:$AL$46,ROW(),CG$14),"")</f>
        <v/>
      </c>
      <c r="CH41" s="23" t="str" cm="1">
        <f t="array" aca="1" ref="CH41" ca="1">IF(INDEX($A$1:$AL$46,ROW(),CH$14)&lt;0,INDEX($A$1:$AL$46,ROW(),CH$14),"")</f>
        <v/>
      </c>
      <c r="CI41" s="23" cm="1">
        <f t="array" aca="1" ref="CI41" ca="1">IF(INDEX($A$1:$AL$46,ROW(),CI$14)&lt;0,INDEX($A$1:$AL$46,ROW(),CI$14),"")</f>
        <v>-130100</v>
      </c>
      <c r="CJ41" s="23" t="str" cm="1">
        <f t="array" aca="1" ref="CJ41" ca="1">IF(INDEX($A$1:$AL$46,ROW(),CJ$14)&lt;0,INDEX($A$1:$AL$46,ROW(),CJ$14),"")</f>
        <v/>
      </c>
      <c r="CK41" s="23" t="str" cm="1">
        <f t="array" aca="1" ref="CK41" ca="1">IF(INDEX($A$1:$AL$46,ROW(),CK$14)&lt;0,INDEX($A$1:$AL$46,ROW(),CK$14),"")</f>
        <v/>
      </c>
      <c r="CL41" s="23" t="str" cm="1">
        <f t="array" aca="1" ref="CL41" ca="1">IF(INDEX($A$1:$AL$46,ROW(),CL$14)&lt;0,INDEX($A$1:$AL$46,ROW(),CL$14),"")</f>
        <v/>
      </c>
    </row>
    <row r="42" spans="1:90" s="2" customFormat="1" ht="15.75" x14ac:dyDescent="0.4">
      <c r="A42" s="6">
        <v>27</v>
      </c>
      <c r="B42" s="18">
        <f t="shared" ca="1" si="17"/>
        <v>163900</v>
      </c>
      <c r="C42" s="19"/>
      <c r="D42" s="27"/>
      <c r="E42" s="24">
        <f ca="1">IF(OR(MONTH(DATE($B$1,E$1,$A42))&lt;&gt;E$1,_xlfn.XLOOKUP(DATE($B$1,E$1,$A42),祝祭日,祝祭日,"XXX",0,1)&lt;&gt;"XXX",WEEKDAY(DATE($B$1,E$1,$A42),2)&gt;5),"",SUMIFS(matsui[受渡金額],matsui[約定日],DATE(デイトレ集計!$B$1,デイトレ集計!E$1,デイトレ集計!$A42),matsui[商品区分],"株式"))</f>
        <v>0</v>
      </c>
      <c r="F42" s="19"/>
      <c r="G42" s="27"/>
      <c r="H42" s="24">
        <f ca="1">IF(OR(MONTH(DATE($B$1,H$1,$A42))&lt;&gt;H$1,_xlfn.XLOOKUP(DATE($B$1,H$1,$A42),祝祭日,祝祭日,"XXX",0,1)&lt;&gt;"XXX",WEEKDAY(DATE($B$1,H$1,$A42),2)&gt;5),"",SUMIFS(matsui[受渡金額],matsui[約定日],DATE(デイトレ集計!$B$1,デイトレ集計!H$1,デイトレ集計!$A42),matsui[商品区分],"株式"))</f>
        <v>0</v>
      </c>
      <c r="I42" s="19"/>
      <c r="J42" s="27"/>
      <c r="K42" s="24">
        <f ca="1">IF(OR(MONTH(DATE($B$1,K$1,$A42))&lt;&gt;K$1,_xlfn.XLOOKUP(DATE($B$1,K$1,$A42),祝祭日,祝祭日,"XXX",0,1)&lt;&gt;"XXX",WEEKDAY(DATE($B$1,K$1,$A42),2)&gt;5),"",SUMIFS(matsui[受渡金額],matsui[約定日],DATE(デイトレ集計!$B$1,デイトレ集計!K$1,デイトレ集計!$A42),matsui[商品区分],"株式"))</f>
        <v>0</v>
      </c>
      <c r="L42" s="19"/>
      <c r="M42" s="27"/>
      <c r="N42" s="24">
        <f ca="1">IF(OR(MONTH(DATE($B$1,N$1,$A42))&lt;&gt;N$1,_xlfn.XLOOKUP(DATE($B$1,N$1,$A42),祝祭日,祝祭日,"XXX",0,1)&lt;&gt;"XXX",WEEKDAY(DATE($B$1,N$1,$A42),2)&gt;5),"",SUMIFS(matsui[受渡金額],matsui[約定日],DATE(デイトレ集計!$B$1,デイトレ集計!N$1,デイトレ集計!$A42),matsui[商品区分],"株式"))</f>
        <v>8500</v>
      </c>
      <c r="O42" s="19"/>
      <c r="P42" s="27"/>
      <c r="Q42" s="24" t="str">
        <f ca="1">IF(OR(MONTH(DATE($B$1,Q$1,$A42))&lt;&gt;Q$1,_xlfn.XLOOKUP(DATE($B$1,Q$1,$A42),祝祭日,祝祭日,"XXX",0,1)&lt;&gt;"XXX",WEEKDAY(DATE($B$1,Q$1,$A42),2)&gt;5),"",SUMIFS(matsui[受渡金額],matsui[約定日],DATE(デイトレ集計!$B$1,デイトレ集計!Q$1,デイトレ集計!$A42),matsui[商品区分],"株式"))</f>
        <v/>
      </c>
      <c r="R42" s="19"/>
      <c r="S42" s="27"/>
      <c r="T42" s="24">
        <f ca="1">IF(OR(MONTH(DATE($B$1,T$1,$A42))&lt;&gt;T$1,_xlfn.XLOOKUP(DATE($B$1,T$1,$A42),祝祭日,祝祭日,"XXX",0,1)&lt;&gt;"XXX",WEEKDAY(DATE($B$1,T$1,$A42),2)&gt;5),"",SUMIFS(matsui[受渡金額],matsui[約定日],DATE(デイトレ集計!$B$1,デイトレ集計!T$1,デイトレ集計!$A42),matsui[商品区分],"株式"))</f>
        <v>3400</v>
      </c>
      <c r="U42" s="19"/>
      <c r="V42" s="27"/>
      <c r="W42" s="24">
        <f ca="1">IF(OR(MONTH(DATE($B$1,W$1,$A42))&lt;&gt;W$1,_xlfn.XLOOKUP(DATE($B$1,W$1,$A42),祝祭日,祝祭日,"XXX",0,1)&lt;&gt;"XXX",WEEKDAY(DATE($B$1,W$1,$A42),2)&gt;5),"",SUMIFS(matsui[受渡金額],matsui[約定日],DATE(デイトレ集計!$B$1,デイトレ集計!W$1,デイトレ集計!$A42),matsui[商品区分],"株式"))</f>
        <v>1000</v>
      </c>
      <c r="X42" s="19"/>
      <c r="Y42" s="27"/>
      <c r="Z42" s="24" t="str">
        <f ca="1">IF(OR(MONTH(DATE($B$1,Z$1,$A42))&lt;&gt;Z$1,_xlfn.XLOOKUP(DATE($B$1,Z$1,$A42),祝祭日,祝祭日,"XXX",0,1)&lt;&gt;"XXX",WEEKDAY(DATE($B$1,Z$1,$A42),2)&gt;5),"",SUMIFS(matsui[受渡金額],matsui[約定日],DATE(デイトレ集計!$B$1,デイトレ集計!Z$1,デイトレ集計!$A42),matsui[商品区分],"株式"))</f>
        <v/>
      </c>
      <c r="AA42" s="19"/>
      <c r="AB42" s="27"/>
      <c r="AC42" s="24">
        <f ca="1">IF(OR(MONTH(DATE($B$1,AC$1,$A42))&lt;&gt;AC$1,_xlfn.XLOOKUP(DATE($B$1,AC$1,$A42),祝祭日,祝祭日,"XXX",0,1)&lt;&gt;"XXX",WEEKDAY(DATE($B$1,AC$1,$A42),2)&gt;5),"",SUMIFS(matsui[受渡金額],matsui[約定日],DATE(デイトレ集計!$B$1,デイトレ集計!AC$1,デイトレ集計!$A42),matsui[商品区分],"株式"))</f>
        <v>145000</v>
      </c>
      <c r="AD42" s="19"/>
      <c r="AE42" s="27"/>
      <c r="AF42" s="24">
        <f ca="1">IF(OR(MONTH(DATE($B$1,AF$1,$A42))&lt;&gt;AF$1,_xlfn.XLOOKUP(DATE($B$1,AF$1,$A42),祝祭日,祝祭日,"XXX",0,1)&lt;&gt;"XXX",WEEKDAY(DATE($B$1,AF$1,$A42),2)&gt;5),"",SUMIFS(matsui[受渡金額],matsui[約定日],DATE(デイトレ集計!$B$1,デイトレ集計!AF$1,デイトレ集計!$A42),matsui[商品区分],"株式"))</f>
        <v>-73800</v>
      </c>
      <c r="AG42" s="19"/>
      <c r="AH42" s="27"/>
      <c r="AI42" s="24">
        <f ca="1">IF(OR(MONTH(DATE($B$1,AI$1,$A42))&lt;&gt;AI$1,_xlfn.XLOOKUP(DATE($B$1,AI$1,$A42),祝祭日,祝祭日,"XXX",0,1)&lt;&gt;"XXX",WEEKDAY(DATE($B$1,AI$1,$A42),2)&gt;5),"",SUMIFS(matsui[受渡金額],matsui[約定日],DATE(デイトレ集計!$B$1,デイトレ集計!AI$1,デイトレ集計!$A42),matsui[商品区分],"株式"))</f>
        <v>79800</v>
      </c>
      <c r="AJ42" s="19"/>
      <c r="AK42" s="27"/>
      <c r="AL42" s="27">
        <f ca="1">IF(OR(MONTH(DATE($B$1,AL$1,$A42))&lt;&gt;AL$1,_xlfn.XLOOKUP(DATE($B$1,AL$1,$A42),祝祭日,祝祭日,"XXX",0,1)&lt;&gt;"XXX",WEEKDAY(DATE($B$1,AL$1,$A42),2)&gt;5),"",SUMIFS(matsui[受渡金額],matsui[約定日],DATE(デイトレ集計!$B$1,デイトレ集計!AL$1,デイトレ集計!$A42),matsui[商品区分],"株式"))</f>
        <v>0</v>
      </c>
      <c r="AN42" s="23">
        <f t="shared" ca="1" si="20"/>
        <v>0</v>
      </c>
      <c r="AO42" s="23">
        <f t="shared" ca="1" si="21"/>
        <v>0</v>
      </c>
      <c r="AP42" s="23">
        <f t="shared" ca="1" si="22"/>
        <v>0</v>
      </c>
      <c r="AQ42" s="23">
        <f t="shared" ca="1" si="23"/>
        <v>-20500</v>
      </c>
      <c r="AR42" s="23">
        <f t="shared" ca="1" si="24"/>
        <v>-316690</v>
      </c>
      <c r="AS42" s="23">
        <f t="shared" ca="1" si="25"/>
        <v>-287340</v>
      </c>
      <c r="AT42" s="23">
        <f t="shared" ca="1" si="26"/>
        <v>-344788</v>
      </c>
      <c r="AU42" s="23">
        <f t="shared" ca="1" si="32"/>
        <v>-325978</v>
      </c>
      <c r="AV42" s="23">
        <f t="shared" ca="1" si="45"/>
        <v>-306378</v>
      </c>
      <c r="AW42" s="23">
        <f t="shared" ca="1" si="46"/>
        <v>-395578</v>
      </c>
      <c r="AX42" s="23">
        <f t="shared" ca="1" si="47"/>
        <v>-356778</v>
      </c>
      <c r="AY42" s="23">
        <f t="shared" ca="1" si="48"/>
        <v>-349178</v>
      </c>
      <c r="BA42" s="23">
        <f t="shared" ca="1" si="44"/>
        <v>0</v>
      </c>
      <c r="BB42" s="23">
        <f t="shared" ca="1" si="33"/>
        <v>0</v>
      </c>
      <c r="BC42" s="23">
        <f t="shared" ca="1" si="34"/>
        <v>0</v>
      </c>
      <c r="BD42" s="23">
        <f t="shared" ca="1" si="35"/>
        <v>-20500</v>
      </c>
      <c r="BE42" s="23">
        <f t="shared" ca="1" si="36"/>
        <v>-262940</v>
      </c>
      <c r="BF42" s="23">
        <f t="shared" ca="1" si="37"/>
        <v>38150</v>
      </c>
      <c r="BG42" s="23">
        <f t="shared" ca="1" si="38"/>
        <v>-53458</v>
      </c>
      <c r="BH42" s="23">
        <f t="shared" ca="1" si="39"/>
        <v>16810</v>
      </c>
      <c r="BI42" s="23">
        <f t="shared" ca="1" si="40"/>
        <v>19500</v>
      </c>
      <c r="BJ42" s="23">
        <f t="shared" ca="1" si="41"/>
        <v>-90400</v>
      </c>
      <c r="BK42" s="23">
        <f t="shared" ca="1" si="42"/>
        <v>41100</v>
      </c>
      <c r="BL42" s="23">
        <f t="shared" ca="1" si="43"/>
        <v>1800</v>
      </c>
      <c r="BN42" s="23" t="str" cm="1">
        <f t="array" aca="1" ref="BN42" ca="1">IF(INDEX($A$1:$AL$46,ROW(),BN$14)&gt;0,INDEX($A$1:$AL$46,ROW(),BN$14),"")</f>
        <v/>
      </c>
      <c r="BO42" s="23" t="str" cm="1">
        <f t="array" aca="1" ref="BO42" ca="1">IF(INDEX($A$1:$AL$46,ROW(),BO$14)&gt;0,INDEX($A$1:$AL$46,ROW(),BO$14),"")</f>
        <v/>
      </c>
      <c r="BP42" s="23" t="str" cm="1">
        <f t="array" aca="1" ref="BP42" ca="1">IF(INDEX($A$1:$AL$46,ROW(),BP$14)&gt;0,INDEX($A$1:$AL$46,ROW(),BP$14),"")</f>
        <v/>
      </c>
      <c r="BQ42" s="23" cm="1">
        <f t="array" aca="1" ref="BQ42" ca="1">IF(INDEX($A$1:$AL$46,ROW(),BQ$14)&gt;0,INDEX($A$1:$AL$46,ROW(),BQ$14),"")</f>
        <v>8500</v>
      </c>
      <c r="BR42" s="23" t="str" cm="1">
        <f t="array" aca="1" ref="BR42" ca="1">IF(INDEX($A$1:$AL$46,ROW(),BR$14)&gt;0,INDEX($A$1:$AL$46,ROW(),BR$14),"")</f>
        <v/>
      </c>
      <c r="BS42" s="23" cm="1">
        <f t="array" aca="1" ref="BS42" ca="1">IF(INDEX($A$1:$AL$46,ROW(),BS$14)&gt;0,INDEX($A$1:$AL$46,ROW(),BS$14),"")</f>
        <v>3400</v>
      </c>
      <c r="BT42" s="23" cm="1">
        <f t="array" aca="1" ref="BT42" ca="1">IF(INDEX($A$1:$AL$46,ROW(),BT$14)&gt;0,INDEX($A$1:$AL$46,ROW(),BT$14),"")</f>
        <v>1000</v>
      </c>
      <c r="BU42" s="23" t="str" cm="1">
        <f t="array" aca="1" ref="BU42" ca="1">IF(INDEX($A$1:$AL$46,ROW(),BU$14)&gt;0,INDEX($A$1:$AL$46,ROW(),BU$14),"")</f>
        <v/>
      </c>
      <c r="BV42" s="23" cm="1">
        <f t="array" aca="1" ref="BV42" ca="1">IF(INDEX($A$1:$AL$46,ROW(),BV$14)&gt;0,INDEX($A$1:$AL$46,ROW(),BV$14),"")</f>
        <v>145000</v>
      </c>
      <c r="BW42" s="23" t="str" cm="1">
        <f t="array" aca="1" ref="BW42" ca="1">IF(INDEX($A$1:$AL$46,ROW(),BW$14)&gt;0,INDEX($A$1:$AL$46,ROW(),BW$14),"")</f>
        <v/>
      </c>
      <c r="BX42" s="23" cm="1">
        <f t="array" aca="1" ref="BX42" ca="1">IF(INDEX($A$1:$AL$46,ROW(),BX$14)&gt;0,INDEX($A$1:$AL$46,ROW(),BX$14),"")</f>
        <v>79800</v>
      </c>
      <c r="BY42" s="23" t="str" cm="1">
        <f t="array" aca="1" ref="BY42" ca="1">IF(INDEX($A$1:$AL$46,ROW(),BY$14)&gt;0,INDEX($A$1:$AL$46,ROW(),BY$14),"")</f>
        <v/>
      </c>
      <c r="CA42" s="23" t="str" cm="1">
        <f t="array" aca="1" ref="CA42" ca="1">IF(INDEX($A$1:$AL$46,ROW(),CA$14)&lt;0,INDEX($A$1:$AL$46,ROW(),CA$14),"")</f>
        <v/>
      </c>
      <c r="CB42" s="23" t="str" cm="1">
        <f t="array" aca="1" ref="CB42" ca="1">IF(INDEX($A$1:$AL$46,ROW(),CB$14)&lt;0,INDEX($A$1:$AL$46,ROW(),CB$14),"")</f>
        <v/>
      </c>
      <c r="CC42" s="23" t="str" cm="1">
        <f t="array" aca="1" ref="CC42" ca="1">IF(INDEX($A$1:$AL$46,ROW(),CC$14)&lt;0,INDEX($A$1:$AL$46,ROW(),CC$14),"")</f>
        <v/>
      </c>
      <c r="CD42" s="23" t="str" cm="1">
        <f t="array" aca="1" ref="CD42" ca="1">IF(INDEX($A$1:$AL$46,ROW(),CD$14)&lt;0,INDEX($A$1:$AL$46,ROW(),CD$14),"")</f>
        <v/>
      </c>
      <c r="CE42" s="23" t="str" cm="1">
        <f t="array" aca="1" ref="CE42" ca="1">IF(INDEX($A$1:$AL$46,ROW(),CE$14)&lt;0,INDEX($A$1:$AL$46,ROW(),CE$14),"")</f>
        <v/>
      </c>
      <c r="CF42" s="23" t="str" cm="1">
        <f t="array" aca="1" ref="CF42" ca="1">IF(INDEX($A$1:$AL$46,ROW(),CF$14)&lt;0,INDEX($A$1:$AL$46,ROW(),CF$14),"")</f>
        <v/>
      </c>
      <c r="CG42" s="23" t="str" cm="1">
        <f t="array" aca="1" ref="CG42" ca="1">IF(INDEX($A$1:$AL$46,ROW(),CG$14)&lt;0,INDEX($A$1:$AL$46,ROW(),CG$14),"")</f>
        <v/>
      </c>
      <c r="CH42" s="23" t="str" cm="1">
        <f t="array" aca="1" ref="CH42" ca="1">IF(INDEX($A$1:$AL$46,ROW(),CH$14)&lt;0,INDEX($A$1:$AL$46,ROW(),CH$14),"")</f>
        <v/>
      </c>
      <c r="CI42" s="23" t="str" cm="1">
        <f t="array" aca="1" ref="CI42" ca="1">IF(INDEX($A$1:$AL$46,ROW(),CI$14)&lt;0,INDEX($A$1:$AL$46,ROW(),CI$14),"")</f>
        <v/>
      </c>
      <c r="CJ42" s="23" cm="1">
        <f t="array" aca="1" ref="CJ42" ca="1">IF(INDEX($A$1:$AL$46,ROW(),CJ$14)&lt;0,INDEX($A$1:$AL$46,ROW(),CJ$14),"")</f>
        <v>-73800</v>
      </c>
      <c r="CK42" s="23" t="str" cm="1">
        <f t="array" aca="1" ref="CK42" ca="1">IF(INDEX($A$1:$AL$46,ROW(),CK$14)&lt;0,INDEX($A$1:$AL$46,ROW(),CK$14),"")</f>
        <v/>
      </c>
      <c r="CL42" s="23" t="str" cm="1">
        <f t="array" aca="1" ref="CL42" ca="1">IF(INDEX($A$1:$AL$46,ROW(),CL$14)&lt;0,INDEX($A$1:$AL$46,ROW(),CL$14),"")</f>
        <v/>
      </c>
    </row>
    <row r="43" spans="1:90" s="2" customFormat="1" ht="15.75" x14ac:dyDescent="0.4">
      <c r="A43" s="6">
        <v>28</v>
      </c>
      <c r="B43" s="18">
        <f t="shared" ca="1" si="17"/>
        <v>-23950</v>
      </c>
      <c r="C43" s="19"/>
      <c r="D43" s="27"/>
      <c r="E43" s="24" t="str">
        <f ca="1">IF(OR(MONTH(DATE($B$1,E$1,$A43))&lt;&gt;E$1,_xlfn.XLOOKUP(DATE($B$1,E$1,$A43),祝祭日,祝祭日,"XXX",0,1)&lt;&gt;"XXX",WEEKDAY(DATE($B$1,E$1,$A43),2)&gt;5),"",SUMIFS(matsui[受渡金額],matsui[約定日],DATE(デイトレ集計!$B$1,デイトレ集計!E$1,デイトレ集計!$A43),matsui[商品区分],"株式"))</f>
        <v/>
      </c>
      <c r="F43" s="19"/>
      <c r="G43" s="27"/>
      <c r="H43" s="24">
        <f ca="1">IF(OR(MONTH(DATE($B$1,H$1,$A43))&lt;&gt;H$1,_xlfn.XLOOKUP(DATE($B$1,H$1,$A43),祝祭日,祝祭日,"XXX",0,1)&lt;&gt;"XXX",WEEKDAY(DATE($B$1,H$1,$A43),2)&gt;5),"",SUMIFS(matsui[受渡金額],matsui[約定日],DATE(デイトレ集計!$B$1,デイトレ集計!H$1,デイトレ集計!$A43),matsui[商品区分],"株式"))</f>
        <v>0</v>
      </c>
      <c r="I43" s="19"/>
      <c r="J43" s="27"/>
      <c r="K43" s="24">
        <f ca="1">IF(OR(MONTH(DATE($B$1,K$1,$A43))&lt;&gt;K$1,_xlfn.XLOOKUP(DATE($B$1,K$1,$A43),祝祭日,祝祭日,"XXX",0,1)&lt;&gt;"XXX",WEEKDAY(DATE($B$1,K$1,$A43),2)&gt;5),"",SUMIFS(matsui[受渡金額],matsui[約定日],DATE(デイトレ集計!$B$1,デイトレ集計!K$1,デイトレ集計!$A43),matsui[商品区分],"株式"))</f>
        <v>0</v>
      </c>
      <c r="L43" s="19"/>
      <c r="M43" s="27"/>
      <c r="N43" s="24">
        <f ca="1">IF(OR(MONTH(DATE($B$1,N$1,$A43))&lt;&gt;N$1,_xlfn.XLOOKUP(DATE($B$1,N$1,$A43),祝祭日,祝祭日,"XXX",0,1)&lt;&gt;"XXX",WEEKDAY(DATE($B$1,N$1,$A43),2)&gt;5),"",SUMIFS(matsui[受渡金額],matsui[約定日],DATE(デイトレ集計!$B$1,デイトレ集計!N$1,デイトレ集計!$A43),matsui[商品区分],"株式"))</f>
        <v>-33250</v>
      </c>
      <c r="O43" s="19"/>
      <c r="P43" s="27"/>
      <c r="Q43" s="24" t="str">
        <f ca="1">IF(OR(MONTH(DATE($B$1,Q$1,$A43))&lt;&gt;Q$1,_xlfn.XLOOKUP(DATE($B$1,Q$1,$A43),祝祭日,祝祭日,"XXX",0,1)&lt;&gt;"XXX",WEEKDAY(DATE($B$1,Q$1,$A43),2)&gt;5),"",SUMIFS(matsui[受渡金額],matsui[約定日],DATE(デイトレ集計!$B$1,デイトレ集計!Q$1,デイトレ集計!$A43),matsui[商品区分],"株式"))</f>
        <v/>
      </c>
      <c r="R43" s="19"/>
      <c r="S43" s="27"/>
      <c r="T43" s="24">
        <f ca="1">IF(OR(MONTH(DATE($B$1,T$1,$A43))&lt;&gt;T$1,_xlfn.XLOOKUP(DATE($B$1,T$1,$A43),祝祭日,祝祭日,"XXX",0,1)&lt;&gt;"XXX",WEEKDAY(DATE($B$1,T$1,$A43),2)&gt;5),"",SUMIFS(matsui[受渡金額],matsui[約定日],DATE(デイトレ集計!$B$1,デイトレ集計!T$1,デイトレ集計!$A43),matsui[商品区分],"株式"))</f>
        <v>5300</v>
      </c>
      <c r="U43" s="19"/>
      <c r="V43" s="27"/>
      <c r="W43" s="24">
        <f ca="1">IF(OR(MONTH(DATE($B$1,W$1,$A43))&lt;&gt;W$1,_xlfn.XLOOKUP(DATE($B$1,W$1,$A43),祝祭日,祝祭日,"XXX",0,1)&lt;&gt;"XXX",WEEKDAY(DATE($B$1,W$1,$A43),2)&gt;5),"",SUMIFS(matsui[受渡金額],matsui[約定日],DATE(デイトレ集計!$B$1,デイトレ集計!W$1,デイトレ集計!$A43),matsui[商品区分],"株式"))</f>
        <v>1500</v>
      </c>
      <c r="X43" s="19"/>
      <c r="Y43" s="27"/>
      <c r="Z43" s="24">
        <f ca="1">IF(OR(MONTH(DATE($B$1,Z$1,$A43))&lt;&gt;Z$1,_xlfn.XLOOKUP(DATE($B$1,Z$1,$A43),祝祭日,祝祭日,"XXX",0,1)&lt;&gt;"XXX",WEEKDAY(DATE($B$1,Z$1,$A43),2)&gt;5),"",SUMIFS(matsui[受渡金額],matsui[約定日],DATE(デイトレ集計!$B$1,デイトレ集計!Z$1,デイトレ集計!$A43),matsui[商品区分],"株式"))</f>
        <v>500</v>
      </c>
      <c r="AA43" s="19"/>
      <c r="AB43" s="27"/>
      <c r="AC43" s="24">
        <f ca="1">IF(OR(MONTH(DATE($B$1,AC$1,$A43))&lt;&gt;AC$1,_xlfn.XLOOKUP(DATE($B$1,AC$1,$A43),祝祭日,祝祭日,"XXX",0,1)&lt;&gt;"XXX",WEEKDAY(DATE($B$1,AC$1,$A43),2)&gt;5),"",SUMIFS(matsui[受渡金額],matsui[約定日],DATE(デイトレ集計!$B$1,デイトレ集計!AC$1,デイトレ集計!$A43),matsui[商品区分],"株式"))</f>
        <v>300</v>
      </c>
      <c r="AD43" s="19"/>
      <c r="AE43" s="27"/>
      <c r="AF43" s="24" t="str">
        <f ca="1">IF(OR(MONTH(DATE($B$1,AF$1,$A43))&lt;&gt;AF$1,_xlfn.XLOOKUP(DATE($B$1,AF$1,$A43),祝祭日,祝祭日,"XXX",0,1)&lt;&gt;"XXX",WEEKDAY(DATE($B$1,AF$1,$A43),2)&gt;5),"",SUMIFS(matsui[受渡金額],matsui[約定日],DATE(デイトレ集計!$B$1,デイトレ集計!AF$1,デイトレ集計!$A43),matsui[商品区分],"株式"))</f>
        <v/>
      </c>
      <c r="AG43" s="19"/>
      <c r="AH43" s="27"/>
      <c r="AI43" s="24">
        <f ca="1">IF(OR(MONTH(DATE($B$1,AI$1,$A43))&lt;&gt;AI$1,_xlfn.XLOOKUP(DATE($B$1,AI$1,$A43),祝祭日,祝祭日,"XXX",0,1)&lt;&gt;"XXX",WEEKDAY(DATE($B$1,AI$1,$A43),2)&gt;5),"",SUMIFS(matsui[受渡金額],matsui[約定日],DATE(デイトレ集計!$B$1,デイトレ集計!AI$1,デイトレ集計!$A43),matsui[商品区分],"株式"))</f>
        <v>1700</v>
      </c>
      <c r="AJ43" s="19"/>
      <c r="AK43" s="27"/>
      <c r="AL43" s="27">
        <f ca="1">IF(OR(MONTH(DATE($B$1,AL$1,$A43))&lt;&gt;AL$1,_xlfn.XLOOKUP(DATE($B$1,AL$1,$A43),祝祭日,祝祭日,"XXX",0,1)&lt;&gt;"XXX",WEEKDAY(DATE($B$1,AL$1,$A43),2)&gt;5),"",SUMIFS(matsui[受渡金額],matsui[約定日],DATE(デイトレ集計!$B$1,デイトレ集計!AL$1,デイトレ集計!$A43),matsui[商品区分],"株式"))</f>
        <v>0</v>
      </c>
      <c r="AN43" s="23">
        <f t="shared" ca="1" si="20"/>
        <v>0</v>
      </c>
      <c r="AO43" s="23">
        <f t="shared" ca="1" si="21"/>
        <v>0</v>
      </c>
      <c r="AP43" s="23">
        <f t="shared" ca="1" si="22"/>
        <v>0</v>
      </c>
      <c r="AQ43" s="23">
        <f t="shared" ca="1" si="23"/>
        <v>-53750</v>
      </c>
      <c r="AR43" s="23">
        <f t="shared" ca="1" si="24"/>
        <v>-316690</v>
      </c>
      <c r="AS43" s="23">
        <f t="shared" ca="1" si="25"/>
        <v>-282040</v>
      </c>
      <c r="AT43" s="23">
        <f t="shared" ca="1" si="26"/>
        <v>-343288</v>
      </c>
      <c r="AU43" s="23">
        <f t="shared" ca="1" si="32"/>
        <v>-325478</v>
      </c>
      <c r="AV43" s="23">
        <f t="shared" ca="1" si="45"/>
        <v>-306078</v>
      </c>
      <c r="AW43" s="23">
        <f t="shared" ca="1" si="46"/>
        <v>-395578</v>
      </c>
      <c r="AX43" s="23">
        <f t="shared" ca="1" si="47"/>
        <v>-355078</v>
      </c>
      <c r="AY43" s="23">
        <f t="shared" ca="1" si="48"/>
        <v>-349178</v>
      </c>
      <c r="BA43" s="23">
        <f t="shared" ca="1" si="44"/>
        <v>0</v>
      </c>
      <c r="BB43" s="23">
        <f t="shared" ca="1" si="33"/>
        <v>0</v>
      </c>
      <c r="BC43" s="23">
        <f t="shared" ca="1" si="34"/>
        <v>0</v>
      </c>
      <c r="BD43" s="23">
        <f t="shared" ca="1" si="35"/>
        <v>-53750</v>
      </c>
      <c r="BE43" s="23">
        <f t="shared" ca="1" si="36"/>
        <v>-262940</v>
      </c>
      <c r="BF43" s="23">
        <f t="shared" ca="1" si="37"/>
        <v>43450</v>
      </c>
      <c r="BG43" s="23">
        <f t="shared" ca="1" si="38"/>
        <v>-51958</v>
      </c>
      <c r="BH43" s="23">
        <f t="shared" ca="1" si="39"/>
        <v>17310</v>
      </c>
      <c r="BI43" s="23">
        <f t="shared" ca="1" si="40"/>
        <v>19800</v>
      </c>
      <c r="BJ43" s="23">
        <f t="shared" ca="1" si="41"/>
        <v>-90400</v>
      </c>
      <c r="BK43" s="23">
        <f t="shared" ca="1" si="42"/>
        <v>42800</v>
      </c>
      <c r="BL43" s="23">
        <f t="shared" ca="1" si="43"/>
        <v>1800</v>
      </c>
      <c r="BN43" s="23" t="str" cm="1">
        <f t="array" aca="1" ref="BN43" ca="1">IF(INDEX($A$1:$AL$46,ROW(),BN$14)&gt;0,INDEX($A$1:$AL$46,ROW(),BN$14),"")</f>
        <v/>
      </c>
      <c r="BO43" s="23" t="str" cm="1">
        <f t="array" aca="1" ref="BO43" ca="1">IF(INDEX($A$1:$AL$46,ROW(),BO$14)&gt;0,INDEX($A$1:$AL$46,ROW(),BO$14),"")</f>
        <v/>
      </c>
      <c r="BP43" s="23" t="str" cm="1">
        <f t="array" aca="1" ref="BP43" ca="1">IF(INDEX($A$1:$AL$46,ROW(),BP$14)&gt;0,INDEX($A$1:$AL$46,ROW(),BP$14),"")</f>
        <v/>
      </c>
      <c r="BQ43" s="23" t="str" cm="1">
        <f t="array" aca="1" ref="BQ43" ca="1">IF(INDEX($A$1:$AL$46,ROW(),BQ$14)&gt;0,INDEX($A$1:$AL$46,ROW(),BQ$14),"")</f>
        <v/>
      </c>
      <c r="BR43" s="23" t="str" cm="1">
        <f t="array" aca="1" ref="BR43" ca="1">IF(INDEX($A$1:$AL$46,ROW(),BR$14)&gt;0,INDEX($A$1:$AL$46,ROW(),BR$14),"")</f>
        <v/>
      </c>
      <c r="BS43" s="23" cm="1">
        <f t="array" aca="1" ref="BS43" ca="1">IF(INDEX($A$1:$AL$46,ROW(),BS$14)&gt;0,INDEX($A$1:$AL$46,ROW(),BS$14),"")</f>
        <v>5300</v>
      </c>
      <c r="BT43" s="23" cm="1">
        <f t="array" aca="1" ref="BT43" ca="1">IF(INDEX($A$1:$AL$46,ROW(),BT$14)&gt;0,INDEX($A$1:$AL$46,ROW(),BT$14),"")</f>
        <v>1500</v>
      </c>
      <c r="BU43" s="23" cm="1">
        <f t="array" aca="1" ref="BU43" ca="1">IF(INDEX($A$1:$AL$46,ROW(),BU$14)&gt;0,INDEX($A$1:$AL$46,ROW(),BU$14),"")</f>
        <v>500</v>
      </c>
      <c r="BV43" s="23" cm="1">
        <f t="array" aca="1" ref="BV43" ca="1">IF(INDEX($A$1:$AL$46,ROW(),BV$14)&gt;0,INDEX($A$1:$AL$46,ROW(),BV$14),"")</f>
        <v>300</v>
      </c>
      <c r="BW43" s="23" t="str" cm="1">
        <f t="array" aca="1" ref="BW43" ca="1">IF(INDEX($A$1:$AL$46,ROW(),BW$14)&gt;0,INDEX($A$1:$AL$46,ROW(),BW$14),"")</f>
        <v/>
      </c>
      <c r="BX43" s="23" cm="1">
        <f t="array" aca="1" ref="BX43" ca="1">IF(INDEX($A$1:$AL$46,ROW(),BX$14)&gt;0,INDEX($A$1:$AL$46,ROW(),BX$14),"")</f>
        <v>1700</v>
      </c>
      <c r="BY43" s="23" t="str" cm="1">
        <f t="array" aca="1" ref="BY43" ca="1">IF(INDEX($A$1:$AL$46,ROW(),BY$14)&gt;0,INDEX($A$1:$AL$46,ROW(),BY$14),"")</f>
        <v/>
      </c>
      <c r="CA43" s="23" t="str" cm="1">
        <f t="array" aca="1" ref="CA43" ca="1">IF(INDEX($A$1:$AL$46,ROW(),CA$14)&lt;0,INDEX($A$1:$AL$46,ROW(),CA$14),"")</f>
        <v/>
      </c>
      <c r="CB43" s="23" t="str" cm="1">
        <f t="array" aca="1" ref="CB43" ca="1">IF(INDEX($A$1:$AL$46,ROW(),CB$14)&lt;0,INDEX($A$1:$AL$46,ROW(),CB$14),"")</f>
        <v/>
      </c>
      <c r="CC43" s="23" t="str" cm="1">
        <f t="array" aca="1" ref="CC43" ca="1">IF(INDEX($A$1:$AL$46,ROW(),CC$14)&lt;0,INDEX($A$1:$AL$46,ROW(),CC$14),"")</f>
        <v/>
      </c>
      <c r="CD43" s="23" cm="1">
        <f t="array" aca="1" ref="CD43" ca="1">IF(INDEX($A$1:$AL$46,ROW(),CD$14)&lt;0,INDEX($A$1:$AL$46,ROW(),CD$14),"")</f>
        <v>-33250</v>
      </c>
      <c r="CE43" s="23" t="str" cm="1">
        <f t="array" aca="1" ref="CE43" ca="1">IF(INDEX($A$1:$AL$46,ROW(),CE$14)&lt;0,INDEX($A$1:$AL$46,ROW(),CE$14),"")</f>
        <v/>
      </c>
      <c r="CF43" s="23" t="str" cm="1">
        <f t="array" aca="1" ref="CF43" ca="1">IF(INDEX($A$1:$AL$46,ROW(),CF$14)&lt;0,INDEX($A$1:$AL$46,ROW(),CF$14),"")</f>
        <v/>
      </c>
      <c r="CG43" s="23" t="str" cm="1">
        <f t="array" aca="1" ref="CG43" ca="1">IF(INDEX($A$1:$AL$46,ROW(),CG$14)&lt;0,INDEX($A$1:$AL$46,ROW(),CG$14),"")</f>
        <v/>
      </c>
      <c r="CH43" s="23" t="str" cm="1">
        <f t="array" aca="1" ref="CH43" ca="1">IF(INDEX($A$1:$AL$46,ROW(),CH$14)&lt;0,INDEX($A$1:$AL$46,ROW(),CH$14),"")</f>
        <v/>
      </c>
      <c r="CI43" s="23" t="str" cm="1">
        <f t="array" aca="1" ref="CI43" ca="1">IF(INDEX($A$1:$AL$46,ROW(),CI$14)&lt;0,INDEX($A$1:$AL$46,ROW(),CI$14),"")</f>
        <v/>
      </c>
      <c r="CJ43" s="23" t="str" cm="1">
        <f t="array" aca="1" ref="CJ43" ca="1">IF(INDEX($A$1:$AL$46,ROW(),CJ$14)&lt;0,INDEX($A$1:$AL$46,ROW(),CJ$14),"")</f>
        <v/>
      </c>
      <c r="CK43" s="23" t="str" cm="1">
        <f t="array" aca="1" ref="CK43" ca="1">IF(INDEX($A$1:$AL$46,ROW(),CK$14)&lt;0,INDEX($A$1:$AL$46,ROW(),CK$14),"")</f>
        <v/>
      </c>
      <c r="CL43" s="23" t="str" cm="1">
        <f t="array" aca="1" ref="CL43" ca="1">IF(INDEX($A$1:$AL$46,ROW(),CL$14)&lt;0,INDEX($A$1:$AL$46,ROW(),CL$14),"")</f>
        <v/>
      </c>
    </row>
    <row r="44" spans="1:90" s="2" customFormat="1" ht="15.75" x14ac:dyDescent="0.4">
      <c r="A44" s="6">
        <v>29</v>
      </c>
      <c r="B44" s="18">
        <f t="shared" ca="1" si="17"/>
        <v>-21590</v>
      </c>
      <c r="C44" s="19"/>
      <c r="D44" s="27"/>
      <c r="E44" s="24" t="str">
        <f ca="1">IF(OR(MONTH(DATE($B$1,E$1,$A44))&lt;&gt;E$1,_xlfn.XLOOKUP(DATE($B$1,E$1,$A44),祝祭日,祝祭日,"XXX",0,1)&lt;&gt;"XXX",WEEKDAY(DATE($B$1,E$1,$A44),2)&gt;5),"",SUMIFS(matsui[受渡金額],matsui[約定日],DATE(デイトレ集計!$B$1,デイトレ集計!E$1,デイトレ集計!$A44),matsui[商品区分],"株式"))</f>
        <v/>
      </c>
      <c r="F44" s="19"/>
      <c r="G44" s="27"/>
      <c r="H44" s="24" t="str">
        <f ca="1">IF(OR(MONTH(DATE($B$1,H$1,$A44))&lt;&gt;H$1,_xlfn.XLOOKUP(DATE($B$1,H$1,$A44),祝祭日,祝祭日,"XXX",0,1)&lt;&gt;"XXX",WEEKDAY(DATE($B$1,H$1,$A44),2)&gt;5),"",SUMIFS(matsui[受渡金額],matsui[約定日],DATE(デイトレ集計!$B$1,デイトレ集計!H$1,デイトレ集計!$A44),matsui[商品区分],"株式"))</f>
        <v/>
      </c>
      <c r="I44" s="19"/>
      <c r="J44" s="27"/>
      <c r="K44" s="24">
        <f ca="1">IF(OR(MONTH(DATE($B$1,K$1,$A44))&lt;&gt;K$1,_xlfn.XLOOKUP(DATE($B$1,K$1,$A44),祝祭日,祝祭日,"XXX",0,1)&lt;&gt;"XXX",WEEKDAY(DATE($B$1,K$1,$A44),2)&gt;5),"",SUMIFS(matsui[受渡金額],matsui[約定日],DATE(デイトレ集計!$B$1,デイトレ集計!K$1,デイトレ集計!$A44),matsui[商品区分],"株式"))</f>
        <v>0</v>
      </c>
      <c r="L44" s="19"/>
      <c r="M44" s="27"/>
      <c r="N44" s="24" t="str">
        <f ca="1">IF(OR(MONTH(DATE($B$1,N$1,$A44))&lt;&gt;N$1,_xlfn.XLOOKUP(DATE($B$1,N$1,$A44),祝祭日,祝祭日,"XXX",0,1)&lt;&gt;"XXX",WEEKDAY(DATE($B$1,N$1,$A44),2)&gt;5),"",SUMIFS(matsui[受渡金額],matsui[約定日],DATE(デイトレ集計!$B$1,デイトレ集計!N$1,デイトレ集計!$A44),matsui[商品区分],"株式"))</f>
        <v/>
      </c>
      <c r="O44" s="19"/>
      <c r="P44" s="27"/>
      <c r="Q44" s="24">
        <f ca="1">IF(OR(MONTH(DATE($B$1,Q$1,$A44))&lt;&gt;Q$1,_xlfn.XLOOKUP(DATE($B$1,Q$1,$A44),祝祭日,祝祭日,"XXX",0,1)&lt;&gt;"XXX",WEEKDAY(DATE($B$1,Q$1,$A44),2)&gt;5),"",SUMIFS(matsui[受渡金額],matsui[約定日],DATE(デイトレ集計!$B$1,デイトレ集計!Q$1,デイトレ集計!$A44),matsui[商品区分],"株式"))</f>
        <v>-9100</v>
      </c>
      <c r="R44" s="19"/>
      <c r="S44" s="27"/>
      <c r="T44" s="24">
        <f ca="1">IF(OR(MONTH(DATE($B$1,T$1,$A44))&lt;&gt;T$1,_xlfn.XLOOKUP(DATE($B$1,T$1,$A44),祝祭日,祝祭日,"XXX",0,1)&lt;&gt;"XXX",WEEKDAY(DATE($B$1,T$1,$A44),2)&gt;5),"",SUMIFS(matsui[受渡金額],matsui[約定日],DATE(デイトレ集計!$B$1,デイトレ集計!T$1,デイトレ集計!$A44),matsui[商品区分],"株式"))</f>
        <v>-11890</v>
      </c>
      <c r="U44" s="19"/>
      <c r="V44" s="27"/>
      <c r="W44" s="24" t="str">
        <f ca="1">IF(OR(MONTH(DATE($B$1,W$1,$A44))&lt;&gt;W$1,_xlfn.XLOOKUP(DATE($B$1,W$1,$A44),祝祭日,祝祭日,"XXX",0,1)&lt;&gt;"XXX",WEEKDAY(DATE($B$1,W$1,$A44),2)&gt;5),"",SUMIFS(matsui[受渡金額],matsui[約定日],DATE(デイトレ集計!$B$1,デイトレ集計!W$1,デイトレ集計!$A44),matsui[商品区分],"株式"))</f>
        <v/>
      </c>
      <c r="X44" s="19"/>
      <c r="Y44" s="27"/>
      <c r="Z44" s="24">
        <f ca="1">IF(OR(MONTH(DATE($B$1,Z$1,$A44))&lt;&gt;Z$1,_xlfn.XLOOKUP(DATE($B$1,Z$1,$A44),祝祭日,祝祭日,"XXX",0,1)&lt;&gt;"XXX",WEEKDAY(DATE($B$1,Z$1,$A44),2)&gt;5),"",SUMIFS(matsui[受渡金額],matsui[約定日],DATE(デイトレ集計!$B$1,デイトレ集計!Z$1,デイトレ集計!$A44),matsui[商品区分],"株式"))</f>
        <v>-2600</v>
      </c>
      <c r="AA44" s="19"/>
      <c r="AB44" s="27"/>
      <c r="AC44" s="24">
        <f ca="1">IF(OR(MONTH(DATE($B$1,AC$1,$A44))&lt;&gt;AC$1,_xlfn.XLOOKUP(DATE($B$1,AC$1,$A44),祝祭日,祝祭日,"XXX",0,1)&lt;&gt;"XXX",WEEKDAY(DATE($B$1,AC$1,$A44),2)&gt;5),"",SUMIFS(matsui[受渡金額],matsui[約定日],DATE(デイトレ集計!$B$1,デイトレ集計!AC$1,デイトレ集計!$A44),matsui[商品区分],"株式"))</f>
        <v>900</v>
      </c>
      <c r="AD44" s="19"/>
      <c r="AE44" s="27"/>
      <c r="AF44" s="24" t="str">
        <f ca="1">IF(OR(MONTH(DATE($B$1,AF$1,$A44))&lt;&gt;AF$1,_xlfn.XLOOKUP(DATE($B$1,AF$1,$A44),祝祭日,祝祭日,"XXX",0,1)&lt;&gt;"XXX",WEEKDAY(DATE($B$1,AF$1,$A44),2)&gt;5),"",SUMIFS(matsui[受渡金額],matsui[約定日],DATE(デイトレ集計!$B$1,デイトレ集計!AF$1,デイトレ集計!$A44),matsui[商品区分],"株式"))</f>
        <v/>
      </c>
      <c r="AG44" s="19"/>
      <c r="AH44" s="27"/>
      <c r="AI44" s="24">
        <f ca="1">IF(OR(MONTH(DATE($B$1,AI$1,$A44))&lt;&gt;AI$1,_xlfn.XLOOKUP(DATE($B$1,AI$1,$A44),祝祭日,祝祭日,"XXX",0,1)&lt;&gt;"XXX",WEEKDAY(DATE($B$1,AI$1,$A44),2)&gt;5),"",SUMIFS(matsui[受渡金額],matsui[約定日],DATE(デイトレ集計!$B$1,デイトレ集計!AI$1,デイトレ集計!$A44),matsui[商品区分],"株式"))</f>
        <v>1100</v>
      </c>
      <c r="AJ44" s="19"/>
      <c r="AK44" s="27"/>
      <c r="AL44" s="27">
        <f ca="1">IF(OR(MONTH(DATE($B$1,AL$1,$A44))&lt;&gt;AL$1,_xlfn.XLOOKUP(DATE($B$1,AL$1,$A44),祝祭日,祝祭日,"XXX",0,1)&lt;&gt;"XXX",WEEKDAY(DATE($B$1,AL$1,$A44),2)&gt;5),"",SUMIFS(matsui[受渡金額],matsui[約定日],DATE(デイトレ集計!$B$1,デイトレ集計!AL$1,デイトレ集計!$A44),matsui[商品区分],"株式"))</f>
        <v>0</v>
      </c>
      <c r="AN44" s="23">
        <f t="shared" ca="1" si="20"/>
        <v>0</v>
      </c>
      <c r="AO44" s="23">
        <f t="shared" ca="1" si="21"/>
        <v>0</v>
      </c>
      <c r="AP44" s="23">
        <f t="shared" ca="1" si="22"/>
        <v>0</v>
      </c>
      <c r="AQ44" s="23">
        <f t="shared" ca="1" si="23"/>
        <v>-53750</v>
      </c>
      <c r="AR44" s="23">
        <f t="shared" ca="1" si="24"/>
        <v>-325790</v>
      </c>
      <c r="AS44" s="23">
        <f t="shared" ca="1" si="25"/>
        <v>-293930</v>
      </c>
      <c r="AT44" s="23">
        <f t="shared" ca="1" si="26"/>
        <v>-343288</v>
      </c>
      <c r="AU44" s="23">
        <f t="shared" ca="1" si="32"/>
        <v>-328078</v>
      </c>
      <c r="AV44" s="23">
        <f t="shared" ca="1" si="45"/>
        <v>-305178</v>
      </c>
      <c r="AW44" s="23">
        <f t="shared" ca="1" si="46"/>
        <v>-395578</v>
      </c>
      <c r="AX44" s="23">
        <f t="shared" ca="1" si="47"/>
        <v>-353978</v>
      </c>
      <c r="AY44" s="23">
        <f t="shared" ca="1" si="48"/>
        <v>-349178</v>
      </c>
      <c r="BA44" s="23">
        <f t="shared" ca="1" si="44"/>
        <v>0</v>
      </c>
      <c r="BB44" s="23">
        <f t="shared" ca="1" si="33"/>
        <v>0</v>
      </c>
      <c r="BC44" s="23">
        <f t="shared" ca="1" si="34"/>
        <v>0</v>
      </c>
      <c r="BD44" s="23">
        <f t="shared" ca="1" si="35"/>
        <v>-53750</v>
      </c>
      <c r="BE44" s="23">
        <f t="shared" ca="1" si="36"/>
        <v>-272040</v>
      </c>
      <c r="BF44" s="23">
        <f t="shared" ca="1" si="37"/>
        <v>31560</v>
      </c>
      <c r="BG44" s="23">
        <f t="shared" ca="1" si="38"/>
        <v>-51958</v>
      </c>
      <c r="BH44" s="23">
        <f t="shared" ca="1" si="39"/>
        <v>14710</v>
      </c>
      <c r="BI44" s="23">
        <f t="shared" ca="1" si="40"/>
        <v>20700</v>
      </c>
      <c r="BJ44" s="23">
        <f t="shared" ca="1" si="41"/>
        <v>-90400</v>
      </c>
      <c r="BK44" s="23">
        <f t="shared" ca="1" si="42"/>
        <v>43900</v>
      </c>
      <c r="BL44" s="23">
        <f t="shared" ca="1" si="43"/>
        <v>1800</v>
      </c>
      <c r="BN44" s="23" t="str" cm="1">
        <f t="array" aca="1" ref="BN44" ca="1">IF(INDEX($A$1:$AL$46,ROW(),BN$14)&gt;0,INDEX($A$1:$AL$46,ROW(),BN$14),"")</f>
        <v/>
      </c>
      <c r="BO44" s="23" t="str" cm="1">
        <f t="array" aca="1" ref="BO44" ca="1">IF(INDEX($A$1:$AL$46,ROW(),BO$14)&gt;0,INDEX($A$1:$AL$46,ROW(),BO$14),"")</f>
        <v/>
      </c>
      <c r="BP44" s="23" t="str" cm="1">
        <f t="array" aca="1" ref="BP44" ca="1">IF(INDEX($A$1:$AL$46,ROW(),BP$14)&gt;0,INDEX($A$1:$AL$46,ROW(),BP$14),"")</f>
        <v/>
      </c>
      <c r="BQ44" s="23" t="str" cm="1">
        <f t="array" aca="1" ref="BQ44" ca="1">IF(INDEX($A$1:$AL$46,ROW(),BQ$14)&gt;0,INDEX($A$1:$AL$46,ROW(),BQ$14),"")</f>
        <v/>
      </c>
      <c r="BR44" s="23" t="str" cm="1">
        <f t="array" aca="1" ref="BR44" ca="1">IF(INDEX($A$1:$AL$46,ROW(),BR$14)&gt;0,INDEX($A$1:$AL$46,ROW(),BR$14),"")</f>
        <v/>
      </c>
      <c r="BS44" s="23" t="str" cm="1">
        <f t="array" aca="1" ref="BS44" ca="1">IF(INDEX($A$1:$AL$46,ROW(),BS$14)&gt;0,INDEX($A$1:$AL$46,ROW(),BS$14),"")</f>
        <v/>
      </c>
      <c r="BT44" s="23" t="str" cm="1">
        <f t="array" aca="1" ref="BT44" ca="1">IF(INDEX($A$1:$AL$46,ROW(),BT$14)&gt;0,INDEX($A$1:$AL$46,ROW(),BT$14),"")</f>
        <v/>
      </c>
      <c r="BU44" s="23" t="str" cm="1">
        <f t="array" aca="1" ref="BU44" ca="1">IF(INDEX($A$1:$AL$46,ROW(),BU$14)&gt;0,INDEX($A$1:$AL$46,ROW(),BU$14),"")</f>
        <v/>
      </c>
      <c r="BV44" s="23" cm="1">
        <f t="array" aca="1" ref="BV44" ca="1">IF(INDEX($A$1:$AL$46,ROW(),BV$14)&gt;0,INDEX($A$1:$AL$46,ROW(),BV$14),"")</f>
        <v>900</v>
      </c>
      <c r="BW44" s="23" t="str" cm="1">
        <f t="array" aca="1" ref="BW44" ca="1">IF(INDEX($A$1:$AL$46,ROW(),BW$14)&gt;0,INDEX($A$1:$AL$46,ROW(),BW$14),"")</f>
        <v/>
      </c>
      <c r="BX44" s="23" cm="1">
        <f t="array" aca="1" ref="BX44" ca="1">IF(INDEX($A$1:$AL$46,ROW(),BX$14)&gt;0,INDEX($A$1:$AL$46,ROW(),BX$14),"")</f>
        <v>1100</v>
      </c>
      <c r="BY44" s="23" t="str" cm="1">
        <f t="array" aca="1" ref="BY44" ca="1">IF(INDEX($A$1:$AL$46,ROW(),BY$14)&gt;0,INDEX($A$1:$AL$46,ROW(),BY$14),"")</f>
        <v/>
      </c>
      <c r="CA44" s="23" t="str" cm="1">
        <f t="array" aca="1" ref="CA44" ca="1">IF(INDEX($A$1:$AL$46,ROW(),CA$14)&lt;0,INDEX($A$1:$AL$46,ROW(),CA$14),"")</f>
        <v/>
      </c>
      <c r="CB44" s="23" t="str" cm="1">
        <f t="array" aca="1" ref="CB44" ca="1">IF(INDEX($A$1:$AL$46,ROW(),CB$14)&lt;0,INDEX($A$1:$AL$46,ROW(),CB$14),"")</f>
        <v/>
      </c>
      <c r="CC44" s="23" t="str" cm="1">
        <f t="array" aca="1" ref="CC44" ca="1">IF(INDEX($A$1:$AL$46,ROW(),CC$14)&lt;0,INDEX($A$1:$AL$46,ROW(),CC$14),"")</f>
        <v/>
      </c>
      <c r="CD44" s="23" t="str" cm="1">
        <f t="array" aca="1" ref="CD44" ca="1">IF(INDEX($A$1:$AL$46,ROW(),CD$14)&lt;0,INDEX($A$1:$AL$46,ROW(),CD$14),"")</f>
        <v/>
      </c>
      <c r="CE44" s="23" cm="1">
        <f t="array" aca="1" ref="CE44" ca="1">IF(INDEX($A$1:$AL$46,ROW(),CE$14)&lt;0,INDEX($A$1:$AL$46,ROW(),CE$14),"")</f>
        <v>-9100</v>
      </c>
      <c r="CF44" s="23" cm="1">
        <f t="array" aca="1" ref="CF44" ca="1">IF(INDEX($A$1:$AL$46,ROW(),CF$14)&lt;0,INDEX($A$1:$AL$46,ROW(),CF$14),"")</f>
        <v>-11890</v>
      </c>
      <c r="CG44" s="23" t="str" cm="1">
        <f t="array" aca="1" ref="CG44" ca="1">IF(INDEX($A$1:$AL$46,ROW(),CG$14)&lt;0,INDEX($A$1:$AL$46,ROW(),CG$14),"")</f>
        <v/>
      </c>
      <c r="CH44" s="23" cm="1">
        <f t="array" aca="1" ref="CH44" ca="1">IF(INDEX($A$1:$AL$46,ROW(),CH$14)&lt;0,INDEX($A$1:$AL$46,ROW(),CH$14),"")</f>
        <v>-2600</v>
      </c>
      <c r="CI44" s="23" t="str" cm="1">
        <f t="array" aca="1" ref="CI44" ca="1">IF(INDEX($A$1:$AL$46,ROW(),CI$14)&lt;0,INDEX($A$1:$AL$46,ROW(),CI$14),"")</f>
        <v/>
      </c>
      <c r="CJ44" s="23" t="str" cm="1">
        <f t="array" aca="1" ref="CJ44" ca="1">IF(INDEX($A$1:$AL$46,ROW(),CJ$14)&lt;0,INDEX($A$1:$AL$46,ROW(),CJ$14),"")</f>
        <v/>
      </c>
      <c r="CK44" s="23" t="str" cm="1">
        <f t="array" aca="1" ref="CK44" ca="1">IF(INDEX($A$1:$AL$46,ROW(),CK$14)&lt;0,INDEX($A$1:$AL$46,ROW(),CK$14),"")</f>
        <v/>
      </c>
      <c r="CL44" s="23" t="str" cm="1">
        <f t="array" aca="1" ref="CL44" ca="1">IF(INDEX($A$1:$AL$46,ROW(),CL$14)&lt;0,INDEX($A$1:$AL$46,ROW(),CL$14),"")</f>
        <v/>
      </c>
    </row>
    <row r="45" spans="1:90" s="2" customFormat="1" ht="15.75" x14ac:dyDescent="0.4">
      <c r="A45" s="6">
        <v>30</v>
      </c>
      <c r="B45" s="18">
        <f t="shared" ca="1" si="17"/>
        <v>3700</v>
      </c>
      <c r="C45" s="19"/>
      <c r="D45" s="27"/>
      <c r="E45" s="24">
        <f ca="1">IF(OR(MONTH(DATE($B$1,E$1,$A45))&lt;&gt;E$1,_xlfn.XLOOKUP(DATE($B$1,E$1,$A45),祝祭日,祝祭日,"XXX",0,1)&lt;&gt;"XXX",WEEKDAY(DATE($B$1,E$1,$A45),2)&gt;5),"",SUMIFS(matsui[受渡金額],matsui[約定日],DATE(デイトレ集計!$B$1,デイトレ集計!E$1,デイトレ集計!$A45),matsui[商品区分],"株式"))</f>
        <v>0</v>
      </c>
      <c r="F45" s="19"/>
      <c r="G45" s="27"/>
      <c r="H45" s="24" t="str">
        <f ca="1">IF(OR(MONTH(DATE($B$1,H$1,$A45))&lt;&gt;H$1,_xlfn.XLOOKUP(DATE($B$1,H$1,$A45),祝祭日,祝祭日,"XXX",0,1)&lt;&gt;"XXX",WEEKDAY(DATE($B$1,H$1,$A45),2)&gt;5),"",SUMIFS(matsui[受渡金額],matsui[約定日],DATE(デイトレ集計!$B$1,デイトレ集計!H$1,デイトレ集計!$A45),matsui[商品区分],"株式"))</f>
        <v/>
      </c>
      <c r="I45" s="19"/>
      <c r="J45" s="27"/>
      <c r="K45" s="24">
        <f ca="1">IF(OR(MONTH(DATE($B$1,K$1,$A45))&lt;&gt;K$1,_xlfn.XLOOKUP(DATE($B$1,K$1,$A45),祝祭日,祝祭日,"XXX",0,1)&lt;&gt;"XXX",WEEKDAY(DATE($B$1,K$1,$A45),2)&gt;5),"",SUMIFS(matsui[受渡金額],matsui[約定日],DATE(デイトレ集計!$B$1,デイトレ集計!K$1,デイトレ集計!$A45),matsui[商品区分],"株式"))</f>
        <v>0</v>
      </c>
      <c r="L45" s="19"/>
      <c r="M45" s="27"/>
      <c r="N45" s="24" t="str">
        <f ca="1">IF(OR(MONTH(DATE($B$1,N$1,$A45))&lt;&gt;N$1,_xlfn.XLOOKUP(DATE($B$1,N$1,$A45),祝祭日,祝祭日,"XXX",0,1)&lt;&gt;"XXX",WEEKDAY(DATE($B$1,N$1,$A45),2)&gt;5),"",SUMIFS(matsui[受渡金額],matsui[約定日],DATE(デイトレ集計!$B$1,デイトレ集計!N$1,デイトレ集計!$A45),matsui[商品区分],"株式"))</f>
        <v/>
      </c>
      <c r="O45" s="19"/>
      <c r="P45" s="27"/>
      <c r="Q45" s="24">
        <f ca="1">IF(OR(MONTH(DATE($B$1,Q$1,$A45))&lt;&gt;Q$1,_xlfn.XLOOKUP(DATE($B$1,Q$1,$A45),祝祭日,祝祭日,"XXX",0,1)&lt;&gt;"XXX",WEEKDAY(DATE($B$1,Q$1,$A45),2)&gt;5),"",SUMIFS(matsui[受渡金額],matsui[約定日],DATE(デイトレ集計!$B$1,デイトレ集計!Q$1,デイトレ集計!$A45),matsui[商品区分],"株式"))</f>
        <v>300</v>
      </c>
      <c r="R45" s="19"/>
      <c r="S45" s="27"/>
      <c r="T45" s="24">
        <f ca="1">IF(OR(MONTH(DATE($B$1,T$1,$A45))&lt;&gt;T$1,_xlfn.XLOOKUP(DATE($B$1,T$1,$A45),祝祭日,祝祭日,"XXX",0,1)&lt;&gt;"XXX",WEEKDAY(DATE($B$1,T$1,$A45),2)&gt;5),"",SUMIFS(matsui[受渡金額],matsui[約定日],DATE(デイトレ集計!$B$1,デイトレ集計!T$1,デイトレ集計!$A45),matsui[商品区分],"株式"))</f>
        <v>2600</v>
      </c>
      <c r="U45" s="19"/>
      <c r="V45" s="27"/>
      <c r="W45" s="24" t="str">
        <f ca="1">IF(OR(MONTH(DATE($B$1,W$1,$A45))&lt;&gt;W$1,_xlfn.XLOOKUP(DATE($B$1,W$1,$A45),祝祭日,祝祭日,"XXX",0,1)&lt;&gt;"XXX",WEEKDAY(DATE($B$1,W$1,$A45),2)&gt;5),"",SUMIFS(matsui[受渡金額],matsui[約定日],DATE(デイトレ集計!$B$1,デイトレ集計!W$1,デイトレ集計!$A45),matsui[商品区分],"株式"))</f>
        <v/>
      </c>
      <c r="X45" s="19"/>
      <c r="Y45" s="27"/>
      <c r="Z45" s="24">
        <f ca="1">IF(OR(MONTH(DATE($B$1,Z$1,$A45))&lt;&gt;Z$1,_xlfn.XLOOKUP(DATE($B$1,Z$1,$A45),祝祭日,祝祭日,"XXX",0,1)&lt;&gt;"XXX",WEEKDAY(DATE($B$1,Z$1,$A45),2)&gt;5),"",SUMIFS(matsui[受渡金額],matsui[約定日],DATE(デイトレ集計!$B$1,デイトレ集計!Z$1,デイトレ集計!$A45),matsui[商品区分],"株式"))</f>
        <v>100</v>
      </c>
      <c r="AA45" s="19"/>
      <c r="AB45" s="27"/>
      <c r="AC45" s="24" t="str">
        <f ca="1">IF(OR(MONTH(DATE($B$1,AC$1,$A45))&lt;&gt;AC$1,_xlfn.XLOOKUP(DATE($B$1,AC$1,$A45),祝祭日,祝祭日,"XXX",0,1)&lt;&gt;"XXX",WEEKDAY(DATE($B$1,AC$1,$A45),2)&gt;5),"",SUMIFS(matsui[受渡金額],matsui[約定日],DATE(デイトレ集計!$B$1,デイトレ集計!AC$1,デイトレ集計!$A45),matsui[商品区分],"株式"))</f>
        <v/>
      </c>
      <c r="AD45" s="19"/>
      <c r="AE45" s="27"/>
      <c r="AF45" s="24">
        <f ca="1">IF(OR(MONTH(DATE($B$1,AF$1,$A45))&lt;&gt;AF$1,_xlfn.XLOOKUP(DATE($B$1,AF$1,$A45),祝祭日,祝祭日,"XXX",0,1)&lt;&gt;"XXX",WEEKDAY(DATE($B$1,AF$1,$A45),2)&gt;5),"",SUMIFS(matsui[受渡金額],matsui[約定日],DATE(デイトレ集計!$B$1,デイトレ集計!AF$1,デイトレ集計!$A45),matsui[商品区分],"株式"))</f>
        <v>-2300</v>
      </c>
      <c r="AG45" s="19"/>
      <c r="AH45" s="27"/>
      <c r="AI45" s="24">
        <f ca="1">IF(OR(MONTH(DATE($B$1,AI$1,$A45))&lt;&gt;AI$1,_xlfn.XLOOKUP(DATE($B$1,AI$1,$A45),祝祭日,祝祭日,"XXX",0,1)&lt;&gt;"XXX",WEEKDAY(DATE($B$1,AI$1,$A45),2)&gt;5),"",SUMIFS(matsui[受渡金額],matsui[約定日],DATE(デイトレ集計!$B$1,デイトレ集計!AI$1,デイトレ集計!$A45),matsui[商品区分],"株式"))</f>
        <v>3000</v>
      </c>
      <c r="AJ45" s="19"/>
      <c r="AK45" s="27"/>
      <c r="AL45" s="27" t="str">
        <f ca="1">IF(OR(MONTH(DATE($B$1,AL$1,$A45))&lt;&gt;AL$1,_xlfn.XLOOKUP(DATE($B$1,AL$1,$A45),祝祭日,祝祭日,"XXX",0,1)&lt;&gt;"XXX",WEEKDAY(DATE($B$1,AL$1,$A45),2)&gt;5),"",SUMIFS(matsui[受渡金額],matsui[約定日],DATE(デイトレ集計!$B$1,デイトレ集計!AL$1,デイトレ集計!$A45),matsui[商品区分],"株式"))</f>
        <v/>
      </c>
      <c r="AN45" s="23">
        <f t="shared" ca="1" si="20"/>
        <v>0</v>
      </c>
      <c r="AO45" s="23">
        <f t="shared" ca="1" si="21"/>
        <v>0</v>
      </c>
      <c r="AP45" s="23">
        <f t="shared" ca="1" si="22"/>
        <v>0</v>
      </c>
      <c r="AQ45" s="23">
        <f t="shared" ca="1" si="23"/>
        <v>-53750</v>
      </c>
      <c r="AR45" s="23">
        <f t="shared" ca="1" si="24"/>
        <v>-325490</v>
      </c>
      <c r="AS45" s="23">
        <f t="shared" ca="1" si="25"/>
        <v>-291330</v>
      </c>
      <c r="AT45" s="23">
        <f t="shared" ca="1" si="26"/>
        <v>-343288</v>
      </c>
      <c r="AU45" s="23">
        <f t="shared" ca="1" si="32"/>
        <v>-327978</v>
      </c>
      <c r="AV45" s="23">
        <f t="shared" ca="1" si="45"/>
        <v>-305178</v>
      </c>
      <c r="AW45" s="23">
        <f t="shared" ca="1" si="46"/>
        <v>-397878</v>
      </c>
      <c r="AX45" s="23">
        <f t="shared" ca="1" si="47"/>
        <v>-350978</v>
      </c>
      <c r="AY45" s="23">
        <f t="shared" ca="1" si="48"/>
        <v>-349178</v>
      </c>
      <c r="BA45" s="23">
        <f t="shared" ca="1" si="44"/>
        <v>0</v>
      </c>
      <c r="BB45" s="23">
        <f t="shared" ca="1" si="33"/>
        <v>0</v>
      </c>
      <c r="BC45" s="23">
        <f t="shared" ca="1" si="34"/>
        <v>0</v>
      </c>
      <c r="BD45" s="23">
        <f t="shared" ca="1" si="35"/>
        <v>-53750</v>
      </c>
      <c r="BE45" s="23">
        <f t="shared" ca="1" si="36"/>
        <v>-271740</v>
      </c>
      <c r="BF45" s="23">
        <f t="shared" ca="1" si="37"/>
        <v>34160</v>
      </c>
      <c r="BG45" s="23">
        <f t="shared" ca="1" si="38"/>
        <v>-51958</v>
      </c>
      <c r="BH45" s="23">
        <f t="shared" ca="1" si="39"/>
        <v>14810</v>
      </c>
      <c r="BI45" s="23">
        <f t="shared" ca="1" si="40"/>
        <v>20700</v>
      </c>
      <c r="BJ45" s="23">
        <f t="shared" ca="1" si="41"/>
        <v>-92700</v>
      </c>
      <c r="BK45" s="23">
        <f t="shared" ca="1" si="42"/>
        <v>46900</v>
      </c>
      <c r="BL45" s="23">
        <f t="shared" ca="1" si="43"/>
        <v>1800</v>
      </c>
      <c r="BN45" s="23" t="str" cm="1">
        <f t="array" aca="1" ref="BN45" ca="1">IF(INDEX($A$1:$AL$46,ROW(),BN$14)&gt;0,INDEX($A$1:$AL$46,ROW(),BN$14),"")</f>
        <v/>
      </c>
      <c r="BO45" s="23" t="str" cm="1">
        <f t="array" aca="1" ref="BO45" ca="1">IF(INDEX($A$1:$AL$46,ROW(),BO$14)&gt;0,INDEX($A$1:$AL$46,ROW(),BO$14),"")</f>
        <v/>
      </c>
      <c r="BP45" s="23" t="str" cm="1">
        <f t="array" aca="1" ref="BP45" ca="1">IF(INDEX($A$1:$AL$46,ROW(),BP$14)&gt;0,INDEX($A$1:$AL$46,ROW(),BP$14),"")</f>
        <v/>
      </c>
      <c r="BQ45" s="23" t="str" cm="1">
        <f t="array" aca="1" ref="BQ45" ca="1">IF(INDEX($A$1:$AL$46,ROW(),BQ$14)&gt;0,INDEX($A$1:$AL$46,ROW(),BQ$14),"")</f>
        <v/>
      </c>
      <c r="BR45" s="23" cm="1">
        <f t="array" aca="1" ref="BR45" ca="1">IF(INDEX($A$1:$AL$46,ROW(),BR$14)&gt;0,INDEX($A$1:$AL$46,ROW(),BR$14),"")</f>
        <v>300</v>
      </c>
      <c r="BS45" s="23" cm="1">
        <f t="array" aca="1" ref="BS45" ca="1">IF(INDEX($A$1:$AL$46,ROW(),BS$14)&gt;0,INDEX($A$1:$AL$46,ROW(),BS$14),"")</f>
        <v>2600</v>
      </c>
      <c r="BT45" s="23" t="str" cm="1">
        <f t="array" aca="1" ref="BT45" ca="1">IF(INDEX($A$1:$AL$46,ROW(),BT$14)&gt;0,INDEX($A$1:$AL$46,ROW(),BT$14),"")</f>
        <v/>
      </c>
      <c r="BU45" s="23" cm="1">
        <f t="array" aca="1" ref="BU45" ca="1">IF(INDEX($A$1:$AL$46,ROW(),BU$14)&gt;0,INDEX($A$1:$AL$46,ROW(),BU$14),"")</f>
        <v>100</v>
      </c>
      <c r="BV45" s="23" t="str" cm="1">
        <f t="array" aca="1" ref="BV45" ca="1">IF(INDEX($A$1:$AL$46,ROW(),BV$14)&gt;0,INDEX($A$1:$AL$46,ROW(),BV$14),"")</f>
        <v/>
      </c>
      <c r="BW45" s="23" t="str" cm="1">
        <f t="array" aca="1" ref="BW45" ca="1">IF(INDEX($A$1:$AL$46,ROW(),BW$14)&gt;0,INDEX($A$1:$AL$46,ROW(),BW$14),"")</f>
        <v/>
      </c>
      <c r="BX45" s="23" cm="1">
        <f t="array" aca="1" ref="BX45" ca="1">IF(INDEX($A$1:$AL$46,ROW(),BX$14)&gt;0,INDEX($A$1:$AL$46,ROW(),BX$14),"")</f>
        <v>3000</v>
      </c>
      <c r="BY45" s="23" t="str" cm="1">
        <f t="array" aca="1" ref="BY45" ca="1">IF(INDEX($A$1:$AL$46,ROW(),BY$14)&gt;0,INDEX($A$1:$AL$46,ROW(),BY$14),"")</f>
        <v/>
      </c>
      <c r="CA45" s="23" t="str" cm="1">
        <f t="array" aca="1" ref="CA45" ca="1">IF(INDEX($A$1:$AL$46,ROW(),CA$14)&lt;0,INDEX($A$1:$AL$46,ROW(),CA$14),"")</f>
        <v/>
      </c>
      <c r="CB45" s="23" t="str" cm="1">
        <f t="array" aca="1" ref="CB45" ca="1">IF(INDEX($A$1:$AL$46,ROW(),CB$14)&lt;0,INDEX($A$1:$AL$46,ROW(),CB$14),"")</f>
        <v/>
      </c>
      <c r="CC45" s="23" t="str" cm="1">
        <f t="array" aca="1" ref="CC45" ca="1">IF(INDEX($A$1:$AL$46,ROW(),CC$14)&lt;0,INDEX($A$1:$AL$46,ROW(),CC$14),"")</f>
        <v/>
      </c>
      <c r="CD45" s="23" t="str" cm="1">
        <f t="array" aca="1" ref="CD45" ca="1">IF(INDEX($A$1:$AL$46,ROW(),CD$14)&lt;0,INDEX($A$1:$AL$46,ROW(),CD$14),"")</f>
        <v/>
      </c>
      <c r="CE45" s="23" t="str" cm="1">
        <f t="array" aca="1" ref="CE45" ca="1">IF(INDEX($A$1:$AL$46,ROW(),CE$14)&lt;0,INDEX($A$1:$AL$46,ROW(),CE$14),"")</f>
        <v/>
      </c>
      <c r="CF45" s="23" t="str" cm="1">
        <f t="array" aca="1" ref="CF45" ca="1">IF(INDEX($A$1:$AL$46,ROW(),CF$14)&lt;0,INDEX($A$1:$AL$46,ROW(),CF$14),"")</f>
        <v/>
      </c>
      <c r="CG45" s="23" t="str" cm="1">
        <f t="array" aca="1" ref="CG45" ca="1">IF(INDEX($A$1:$AL$46,ROW(),CG$14)&lt;0,INDEX($A$1:$AL$46,ROW(),CG$14),"")</f>
        <v/>
      </c>
      <c r="CH45" s="23" t="str" cm="1">
        <f t="array" aca="1" ref="CH45" ca="1">IF(INDEX($A$1:$AL$46,ROW(),CH$14)&lt;0,INDEX($A$1:$AL$46,ROW(),CH$14),"")</f>
        <v/>
      </c>
      <c r="CI45" s="23" t="str" cm="1">
        <f t="array" aca="1" ref="CI45" ca="1">IF(INDEX($A$1:$AL$46,ROW(),CI$14)&lt;0,INDEX($A$1:$AL$46,ROW(),CI$14),"")</f>
        <v/>
      </c>
      <c r="CJ45" s="23" cm="1">
        <f t="array" aca="1" ref="CJ45" ca="1">IF(INDEX($A$1:$AL$46,ROW(),CJ$14)&lt;0,INDEX($A$1:$AL$46,ROW(),CJ$14),"")</f>
        <v>-2300</v>
      </c>
      <c r="CK45" s="23" t="str" cm="1">
        <f t="array" aca="1" ref="CK45" ca="1">IF(INDEX($A$1:$AL$46,ROW(),CK$14)&lt;0,INDEX($A$1:$AL$46,ROW(),CK$14),"")</f>
        <v/>
      </c>
      <c r="CL45" s="23" t="str" cm="1">
        <f t="array" aca="1" ref="CL45" ca="1">IF(INDEX($A$1:$AL$46,ROW(),CL$14)&lt;0,INDEX($A$1:$AL$46,ROW(),CL$14),"")</f>
        <v/>
      </c>
    </row>
    <row r="46" spans="1:90" s="2" customFormat="1" ht="15.75" x14ac:dyDescent="0.4">
      <c r="A46" s="7">
        <v>31</v>
      </c>
      <c r="B46" s="20">
        <f t="shared" ca="1" si="17"/>
        <v>2600</v>
      </c>
      <c r="C46" s="21"/>
      <c r="D46" s="28"/>
      <c r="E46" s="25">
        <f ca="1">IF(OR(MONTH(DATE($B$1,E$1,$A46))&lt;&gt;E$1,_xlfn.XLOOKUP(DATE($B$1,E$1,$A46),祝祭日,祝祭日,"XXX",0,1)&lt;&gt;"XXX",WEEKDAY(DATE($B$1,E$1,$A46),2)&gt;5),"",SUMIFS(matsui[受渡金額],matsui[約定日],DATE(デイトレ集計!$B$1,デイトレ集計!E$1,デイトレ集計!$A46),matsui[商品区分],"株式"))</f>
        <v>0</v>
      </c>
      <c r="F46" s="21"/>
      <c r="G46" s="28"/>
      <c r="H46" s="25" t="str">
        <f ca="1">IF(OR(MONTH(DATE($B$1,H$1,$A46))&lt;&gt;H$1,_xlfn.XLOOKUP(DATE($B$1,H$1,$A46),祝祭日,祝祭日,"XXX",0,1)&lt;&gt;"XXX",WEEKDAY(DATE($B$1,H$1,$A46),2)&gt;5),"",SUMIFS(matsui[受渡金額],matsui[約定日],DATE(デイトレ集計!$B$1,デイトレ集計!H$1,デイトレ集計!$A46),matsui[商品区分],"株式"))</f>
        <v/>
      </c>
      <c r="I46" s="21"/>
      <c r="J46" s="28"/>
      <c r="K46" s="25">
        <f ca="1">IF(OR(MONTH(DATE($B$1,K$1,$A46))&lt;&gt;K$1,_xlfn.XLOOKUP(DATE($B$1,K$1,$A46),祝祭日,祝祭日,"XXX",0,1)&lt;&gt;"XXX",WEEKDAY(DATE($B$1,K$1,$A46),2)&gt;5),"",SUMIFS(matsui[受渡金額],matsui[約定日],DATE(デイトレ集計!$B$1,デイトレ集計!K$1,デイトレ集計!$A46),matsui[商品区分],"株式"))</f>
        <v>0</v>
      </c>
      <c r="L46" s="21"/>
      <c r="M46" s="28"/>
      <c r="N46" s="25" t="str">
        <f ca="1">IF(OR(MONTH(DATE($B$1,N$1,$A46))&lt;&gt;N$1,_xlfn.XLOOKUP(DATE($B$1,N$1,$A46),祝祭日,祝祭日,"XXX",0,1)&lt;&gt;"XXX",WEEKDAY(DATE($B$1,N$1,$A46),2)&gt;5),"",SUMIFS(matsui[受渡金額],matsui[約定日],DATE(デイトレ集計!$B$1,デイトレ集計!N$1,デイトレ集計!$A46),matsui[商品区分],"株式"))</f>
        <v/>
      </c>
      <c r="O46" s="21"/>
      <c r="P46" s="28"/>
      <c r="Q46" s="25">
        <f ca="1">IF(OR(MONTH(DATE($B$1,Q$1,$A46))&lt;&gt;Q$1,_xlfn.XLOOKUP(DATE($B$1,Q$1,$A46),祝祭日,祝祭日,"XXX",0,1)&lt;&gt;"XXX",WEEKDAY(DATE($B$1,Q$1,$A46),2)&gt;5),"",SUMIFS(matsui[受渡金額],matsui[約定日],DATE(デイトレ集計!$B$1,デイトレ集計!Q$1,デイトレ集計!$A46),matsui[商品区分],"株式"))</f>
        <v>0</v>
      </c>
      <c r="R46" s="21"/>
      <c r="S46" s="28"/>
      <c r="T46" s="25" t="str">
        <f ca="1">IF(OR(MONTH(DATE($B$1,T$1,$A46))&lt;&gt;T$1,_xlfn.XLOOKUP(DATE($B$1,T$1,$A46),祝祭日,祝祭日,"XXX",0,1)&lt;&gt;"XXX",WEEKDAY(DATE($B$1,T$1,$A46),2)&gt;5),"",SUMIFS(matsui[受渡金額],matsui[約定日],DATE(デイトレ集計!$B$1,デイトレ集計!T$1,デイトレ集計!$A46),matsui[商品区分],"株式"))</f>
        <v/>
      </c>
      <c r="U46" s="21"/>
      <c r="V46" s="28"/>
      <c r="W46" s="25">
        <f ca="1">IF(OR(MONTH(DATE($B$1,W$1,$A46))&lt;&gt;W$1,_xlfn.XLOOKUP(DATE($B$1,W$1,$A46),祝祭日,祝祭日,"XXX",0,1)&lt;&gt;"XXX",WEEKDAY(DATE($B$1,W$1,$A46),2)&gt;5),"",SUMIFS(matsui[受渡金額],matsui[約定日],DATE(デイトレ集計!$B$1,デイトレ集計!W$1,デイトレ集計!$A46),matsui[商品区分],"株式"))</f>
        <v>500</v>
      </c>
      <c r="X46" s="21"/>
      <c r="Y46" s="28"/>
      <c r="Z46" s="25">
        <f ca="1">IF(OR(MONTH(DATE($B$1,Z$1,$A46))&lt;&gt;Z$1,_xlfn.XLOOKUP(DATE($B$1,Z$1,$A46),祝祭日,祝祭日,"XXX",0,1)&lt;&gt;"XXX",WEEKDAY(DATE($B$1,Z$1,$A46),2)&gt;5),"",SUMIFS(matsui[受渡金額],matsui[約定日],DATE(デイトレ集計!$B$1,デイトレ集計!Z$1,デイトレ集計!$A46),matsui[商品区分],"株式"))</f>
        <v>2100</v>
      </c>
      <c r="AA46" s="21"/>
      <c r="AB46" s="28"/>
      <c r="AC46" s="25" t="str">
        <f ca="1">IF(OR(MONTH(DATE($B$1,AC$1,$A46))&lt;&gt;AC$1,_xlfn.XLOOKUP(DATE($B$1,AC$1,$A46),祝祭日,祝祭日,"XXX",0,1)&lt;&gt;"XXX",WEEKDAY(DATE($B$1,AC$1,$A46),2)&gt;5),"",SUMIFS(matsui[受渡金額],matsui[約定日],DATE(デイトレ集計!$B$1,デイトレ集計!AC$1,デイトレ集計!$A46),matsui[商品区分],"株式"))</f>
        <v/>
      </c>
      <c r="AD46" s="21"/>
      <c r="AE46" s="28"/>
      <c r="AF46" s="25">
        <f ca="1">IF(OR(MONTH(DATE($B$1,AF$1,$A46))&lt;&gt;AF$1,_xlfn.XLOOKUP(DATE($B$1,AF$1,$A46),祝祭日,祝祭日,"XXX",0,1)&lt;&gt;"XXX",WEEKDAY(DATE($B$1,AF$1,$A46),2)&gt;5),"",SUMIFS(matsui[受渡金額],matsui[約定日],DATE(デイトレ集計!$B$1,デイトレ集計!AF$1,デイトレ集計!$A46),matsui[商品区分],"株式"))</f>
        <v>0</v>
      </c>
      <c r="AG46" s="21"/>
      <c r="AH46" s="28"/>
      <c r="AI46" s="25" t="str">
        <f ca="1">IF(OR(MONTH(DATE($B$1,AI$1,$A46))&lt;&gt;AI$1,_xlfn.XLOOKUP(DATE($B$1,AI$1,$A46),祝祭日,祝祭日,"XXX",0,1)&lt;&gt;"XXX",WEEKDAY(DATE($B$1,AI$1,$A46),2)&gt;5),"",SUMIFS(matsui[受渡金額],matsui[約定日],DATE(デイトレ集計!$B$1,デイトレ集計!AI$1,デイトレ集計!$A46),matsui[商品区分],"株式"))</f>
        <v/>
      </c>
      <c r="AJ46" s="21"/>
      <c r="AK46" s="28"/>
      <c r="AL46" s="28" t="str">
        <f ca="1">IF(OR(MONTH(DATE($B$1,AL$1,$A46))&lt;&gt;AL$1,_xlfn.XLOOKUP(DATE($B$1,AL$1,$A46),祝祭日,祝祭日,"XXX",0,1)&lt;&gt;"XXX",WEEKDAY(DATE($B$1,AL$1,$A46),2)&gt;5),"",SUMIFS(matsui[受渡金額],matsui[約定日],DATE(デイトレ集計!$B$1,デイトレ集計!AL$1,デイトレ集計!$A46),matsui[商品区分],"株式"))</f>
        <v/>
      </c>
      <c r="AN46" s="23">
        <f t="shared" ca="1" si="20"/>
        <v>0</v>
      </c>
      <c r="AO46" s="23">
        <f t="shared" ca="1" si="21"/>
        <v>0</v>
      </c>
      <c r="AP46" s="23">
        <f t="shared" ca="1" si="22"/>
        <v>0</v>
      </c>
      <c r="AQ46" s="23">
        <f t="shared" ca="1" si="23"/>
        <v>-53750</v>
      </c>
      <c r="AR46" s="23">
        <f t="shared" ca="1" si="24"/>
        <v>-325490</v>
      </c>
      <c r="AS46" s="23">
        <f t="shared" ca="1" si="25"/>
        <v>-291330</v>
      </c>
      <c r="AT46" s="23">
        <f t="shared" ca="1" si="26"/>
        <v>-342788</v>
      </c>
      <c r="AU46" s="23">
        <f t="shared" ca="1" si="32"/>
        <v>-325878</v>
      </c>
      <c r="AV46" s="23">
        <f t="shared" ca="1" si="45"/>
        <v>-305178</v>
      </c>
      <c r="AW46" s="23">
        <f t="shared" ca="1" si="46"/>
        <v>-397878</v>
      </c>
      <c r="AX46" s="23">
        <f t="shared" ca="1" si="47"/>
        <v>-350978</v>
      </c>
      <c r="AY46" s="23">
        <f t="shared" ca="1" si="48"/>
        <v>-349178</v>
      </c>
      <c r="BA46" s="23">
        <f t="shared" ca="1" si="44"/>
        <v>0</v>
      </c>
      <c r="BB46" s="23">
        <f t="shared" ca="1" si="33"/>
        <v>0</v>
      </c>
      <c r="BC46" s="23">
        <f t="shared" ca="1" si="34"/>
        <v>0</v>
      </c>
      <c r="BD46" s="23">
        <f t="shared" ca="1" si="35"/>
        <v>-53750</v>
      </c>
      <c r="BE46" s="23">
        <f t="shared" ca="1" si="36"/>
        <v>-271740</v>
      </c>
      <c r="BF46" s="23">
        <f t="shared" ca="1" si="37"/>
        <v>34160</v>
      </c>
      <c r="BG46" s="23">
        <f t="shared" ca="1" si="38"/>
        <v>-51458</v>
      </c>
      <c r="BH46" s="23">
        <f t="shared" ca="1" si="39"/>
        <v>16910</v>
      </c>
      <c r="BI46" s="23">
        <f t="shared" ca="1" si="40"/>
        <v>20700</v>
      </c>
      <c r="BJ46" s="23">
        <f t="shared" ca="1" si="41"/>
        <v>-92700</v>
      </c>
      <c r="BK46" s="23">
        <f t="shared" ca="1" si="42"/>
        <v>46900</v>
      </c>
      <c r="BL46" s="23">
        <f t="shared" ca="1" si="43"/>
        <v>1800</v>
      </c>
      <c r="BN46" s="23" t="str" cm="1">
        <f t="array" aca="1" ref="BN46" ca="1">IF(INDEX($A$1:$AL$46,ROW(),BN$14)&gt;0,INDEX($A$1:$AL$46,ROW(),BN$14),"")</f>
        <v/>
      </c>
      <c r="BO46" s="23" t="str" cm="1">
        <f t="array" aca="1" ref="BO46" ca="1">IF(INDEX($A$1:$AL$46,ROW(),BO$14)&gt;0,INDEX($A$1:$AL$46,ROW(),BO$14),"")</f>
        <v/>
      </c>
      <c r="BP46" s="23" t="str" cm="1">
        <f t="array" aca="1" ref="BP46" ca="1">IF(INDEX($A$1:$AL$46,ROW(),BP$14)&gt;0,INDEX($A$1:$AL$46,ROW(),BP$14),"")</f>
        <v/>
      </c>
      <c r="BQ46" s="23" t="str" cm="1">
        <f t="array" aca="1" ref="BQ46" ca="1">IF(INDEX($A$1:$AL$46,ROW(),BQ$14)&gt;0,INDEX($A$1:$AL$46,ROW(),BQ$14),"")</f>
        <v/>
      </c>
      <c r="BR46" s="23" t="str" cm="1">
        <f t="array" aca="1" ref="BR46" ca="1">IF(INDEX($A$1:$AL$46,ROW(),BR$14)&gt;0,INDEX($A$1:$AL$46,ROW(),BR$14),"")</f>
        <v/>
      </c>
      <c r="BS46" s="23" t="str" cm="1">
        <f t="array" aca="1" ref="BS46" ca="1">IF(INDEX($A$1:$AL$46,ROW(),BS$14)&gt;0,INDEX($A$1:$AL$46,ROW(),BS$14),"")</f>
        <v/>
      </c>
      <c r="BT46" s="23" cm="1">
        <f t="array" aca="1" ref="BT46" ca="1">IF(INDEX($A$1:$AL$46,ROW(),BT$14)&gt;0,INDEX($A$1:$AL$46,ROW(),BT$14),"")</f>
        <v>500</v>
      </c>
      <c r="BU46" s="23" cm="1">
        <f t="array" aca="1" ref="BU46" ca="1">IF(INDEX($A$1:$AL$46,ROW(),BU$14)&gt;0,INDEX($A$1:$AL$46,ROW(),BU$14),"")</f>
        <v>2100</v>
      </c>
      <c r="BV46" s="23" t="str" cm="1">
        <f t="array" aca="1" ref="BV46" ca="1">IF(INDEX($A$1:$AL$46,ROW(),BV$14)&gt;0,INDEX($A$1:$AL$46,ROW(),BV$14),"")</f>
        <v/>
      </c>
      <c r="BW46" s="23" t="str" cm="1">
        <f t="array" aca="1" ref="BW46" ca="1">IF(INDEX($A$1:$AL$46,ROW(),BW$14)&gt;0,INDEX($A$1:$AL$46,ROW(),BW$14),"")</f>
        <v/>
      </c>
      <c r="BX46" s="23" t="str" cm="1">
        <f t="array" aca="1" ref="BX46" ca="1">IF(INDEX($A$1:$AL$46,ROW(),BX$14)&gt;0,INDEX($A$1:$AL$46,ROW(),BX$14),"")</f>
        <v/>
      </c>
      <c r="BY46" s="23" t="str" cm="1">
        <f t="array" aca="1" ref="BY46" ca="1">IF(INDEX($A$1:$AL$46,ROW(),BY$14)&gt;0,INDEX($A$1:$AL$46,ROW(),BY$14),"")</f>
        <v/>
      </c>
      <c r="CA46" s="23" t="str" cm="1">
        <f t="array" aca="1" ref="CA46" ca="1">IF(INDEX($A$1:$AL$46,ROW(),CA$14)&lt;0,INDEX($A$1:$AL$46,ROW(),CA$14),"")</f>
        <v/>
      </c>
      <c r="CB46" s="23" t="str" cm="1">
        <f t="array" aca="1" ref="CB46" ca="1">IF(INDEX($A$1:$AL$46,ROW(),CB$14)&lt;0,INDEX($A$1:$AL$46,ROW(),CB$14),"")</f>
        <v/>
      </c>
      <c r="CC46" s="23" t="str" cm="1">
        <f t="array" aca="1" ref="CC46" ca="1">IF(INDEX($A$1:$AL$46,ROW(),CC$14)&lt;0,INDEX($A$1:$AL$46,ROW(),CC$14),"")</f>
        <v/>
      </c>
      <c r="CD46" s="23" t="str" cm="1">
        <f t="array" aca="1" ref="CD46" ca="1">IF(INDEX($A$1:$AL$46,ROW(),CD$14)&lt;0,INDEX($A$1:$AL$46,ROW(),CD$14),"")</f>
        <v/>
      </c>
      <c r="CE46" s="23" t="str" cm="1">
        <f t="array" aca="1" ref="CE46" ca="1">IF(INDEX($A$1:$AL$46,ROW(),CE$14)&lt;0,INDEX($A$1:$AL$46,ROW(),CE$14),"")</f>
        <v/>
      </c>
      <c r="CF46" s="23" t="str" cm="1">
        <f t="array" aca="1" ref="CF46" ca="1">IF(INDEX($A$1:$AL$46,ROW(),CF$14)&lt;0,INDEX($A$1:$AL$46,ROW(),CF$14),"")</f>
        <v/>
      </c>
      <c r="CG46" s="23" t="str" cm="1">
        <f t="array" aca="1" ref="CG46" ca="1">IF(INDEX($A$1:$AL$46,ROW(),CG$14)&lt;0,INDEX($A$1:$AL$46,ROW(),CG$14),"")</f>
        <v/>
      </c>
      <c r="CH46" s="23" t="str" cm="1">
        <f t="array" aca="1" ref="CH46" ca="1">IF(INDEX($A$1:$AL$46,ROW(),CH$14)&lt;0,INDEX($A$1:$AL$46,ROW(),CH$14),"")</f>
        <v/>
      </c>
      <c r="CI46" s="23" t="str" cm="1">
        <f t="array" aca="1" ref="CI46" ca="1">IF(INDEX($A$1:$AL$46,ROW(),CI$14)&lt;0,INDEX($A$1:$AL$46,ROW(),CI$14),"")</f>
        <v/>
      </c>
      <c r="CJ46" s="23" t="str" cm="1">
        <f t="array" aca="1" ref="CJ46" ca="1">IF(INDEX($A$1:$AL$46,ROW(),CJ$14)&lt;0,INDEX($A$1:$AL$46,ROW(),CJ$14),"")</f>
        <v/>
      </c>
      <c r="CK46" s="23" t="str" cm="1">
        <f t="array" aca="1" ref="CK46" ca="1">IF(INDEX($A$1:$AL$46,ROW(),CK$14)&lt;0,INDEX($A$1:$AL$46,ROW(),CK$14),"")</f>
        <v/>
      </c>
      <c r="CL46" s="23" t="str" cm="1">
        <f t="array" aca="1" ref="CL46" ca="1">IF(INDEX($A$1:$AL$46,ROW(),CL$14)&lt;0,INDEX($A$1:$AL$46,ROW(),CL$14),"")</f>
        <v/>
      </c>
    </row>
    <row r="47" spans="1:90" x14ac:dyDescent="0.4">
      <c r="AN47" s="36" t="str">
        <f>LEFT($AN$1,1)&amp;TEXT(AN15,"00")</f>
        <v>Y01</v>
      </c>
      <c r="AO47" s="36" t="str">
        <f t="shared" ref="AO47:AY47" si="49">LEFT($AN$1,1)&amp;TEXT(AO15,"00")</f>
        <v>Y02</v>
      </c>
      <c r="AP47" s="36" t="str">
        <f t="shared" si="49"/>
        <v>Y03</v>
      </c>
      <c r="AQ47" s="36" t="str">
        <f t="shared" si="49"/>
        <v>Y04</v>
      </c>
      <c r="AR47" s="36" t="str">
        <f t="shared" si="49"/>
        <v>Y05</v>
      </c>
      <c r="AS47" s="36" t="str">
        <f t="shared" si="49"/>
        <v>Y06</v>
      </c>
      <c r="AT47" s="36" t="str">
        <f t="shared" si="49"/>
        <v>Y07</v>
      </c>
      <c r="AU47" s="36" t="str">
        <f t="shared" si="49"/>
        <v>Y08</v>
      </c>
      <c r="AV47" s="36" t="str">
        <f t="shared" si="49"/>
        <v>Y09</v>
      </c>
      <c r="AW47" s="36" t="str">
        <f t="shared" si="49"/>
        <v>Y10</v>
      </c>
      <c r="AX47" s="36" t="str">
        <f t="shared" si="49"/>
        <v>Y11</v>
      </c>
      <c r="AY47" s="36" t="str">
        <f t="shared" si="49"/>
        <v>Y12</v>
      </c>
      <c r="BA47" s="36" t="str">
        <f>LEFT($BA$1,1)&amp;TEXT(BA15,"00")</f>
        <v>M01</v>
      </c>
      <c r="BB47" s="36" t="str">
        <f t="shared" ref="BB47:BL47" si="50">LEFT($BA$1,1)&amp;TEXT(BB15,"00")</f>
        <v>M02</v>
      </c>
      <c r="BC47" s="36" t="str">
        <f t="shared" si="50"/>
        <v>M03</v>
      </c>
      <c r="BD47" s="36" t="str">
        <f t="shared" si="50"/>
        <v>M04</v>
      </c>
      <c r="BE47" s="36" t="str">
        <f t="shared" si="50"/>
        <v>M05</v>
      </c>
      <c r="BF47" s="36" t="str">
        <f t="shared" si="50"/>
        <v>M06</v>
      </c>
      <c r="BG47" s="36" t="str">
        <f t="shared" si="50"/>
        <v>M07</v>
      </c>
      <c r="BH47" s="36" t="str">
        <f t="shared" si="50"/>
        <v>M08</v>
      </c>
      <c r="BI47" s="36" t="str">
        <f t="shared" si="50"/>
        <v>M09</v>
      </c>
      <c r="BJ47" s="36" t="str">
        <f t="shared" si="50"/>
        <v>M10</v>
      </c>
      <c r="BK47" s="36" t="str">
        <f t="shared" si="50"/>
        <v>M11</v>
      </c>
      <c r="BL47" s="36" t="str">
        <f t="shared" si="50"/>
        <v>M12</v>
      </c>
      <c r="BN47" s="36" t="str">
        <f>LEFT($BN$1,1)&amp;TEXT(BN15,"00")</f>
        <v>W01</v>
      </c>
      <c r="BO47" s="36" t="str">
        <f t="shared" ref="BO47:BY47" si="51">LEFT($BN$1,1)&amp;TEXT(BO15,"00")</f>
        <v>W02</v>
      </c>
      <c r="BP47" s="36" t="str">
        <f t="shared" si="51"/>
        <v>W03</v>
      </c>
      <c r="BQ47" s="36" t="str">
        <f t="shared" si="51"/>
        <v>W04</v>
      </c>
      <c r="BR47" s="36" t="str">
        <f t="shared" si="51"/>
        <v>W05</v>
      </c>
      <c r="BS47" s="36" t="str">
        <f t="shared" si="51"/>
        <v>W06</v>
      </c>
      <c r="BT47" s="36" t="str">
        <f t="shared" si="51"/>
        <v>W07</v>
      </c>
      <c r="BU47" s="36" t="str">
        <f t="shared" si="51"/>
        <v>W08</v>
      </c>
      <c r="BV47" s="36" t="str">
        <f t="shared" si="51"/>
        <v>W09</v>
      </c>
      <c r="BW47" s="36" t="str">
        <f t="shared" si="51"/>
        <v>W10</v>
      </c>
      <c r="BX47" s="36" t="str">
        <f t="shared" si="51"/>
        <v>W11</v>
      </c>
      <c r="BY47" s="36" t="str">
        <f t="shared" si="51"/>
        <v>W12</v>
      </c>
      <c r="CA47" s="36" t="str">
        <f>LEFT($CA$1,1)&amp;TEXT(CA15,"00")</f>
        <v>L01</v>
      </c>
      <c r="CB47" s="36" t="str">
        <f t="shared" ref="CB47:CL47" si="52">LEFT($CA$1,1)&amp;TEXT(CB15,"00")</f>
        <v>L02</v>
      </c>
      <c r="CC47" s="36" t="str">
        <f t="shared" si="52"/>
        <v>L03</v>
      </c>
      <c r="CD47" s="36" t="str">
        <f t="shared" si="52"/>
        <v>L04</v>
      </c>
      <c r="CE47" s="36" t="str">
        <f t="shared" si="52"/>
        <v>L05</v>
      </c>
      <c r="CF47" s="36" t="str">
        <f t="shared" si="52"/>
        <v>L06</v>
      </c>
      <c r="CG47" s="36" t="str">
        <f t="shared" si="52"/>
        <v>L07</v>
      </c>
      <c r="CH47" s="36" t="str">
        <f t="shared" si="52"/>
        <v>L08</v>
      </c>
      <c r="CI47" s="36" t="str">
        <f t="shared" si="52"/>
        <v>L09</v>
      </c>
      <c r="CJ47" s="36" t="str">
        <f t="shared" si="52"/>
        <v>L10</v>
      </c>
      <c r="CK47" s="36" t="str">
        <f t="shared" si="52"/>
        <v>L11</v>
      </c>
      <c r="CL47" s="36" t="str">
        <f t="shared" si="52"/>
        <v>L12</v>
      </c>
    </row>
    <row r="48" spans="1:90" x14ac:dyDescent="0.4">
      <c r="A48" s="77" t="str">
        <f>AN1&amp;"のカラム番号"</f>
        <v>Y)年間集計のカラム番号</v>
      </c>
      <c r="B48" s="77"/>
      <c r="C48" s="77"/>
      <c r="D48" s="77"/>
      <c r="E48" s="77">
        <f>_xlfn.XMATCH(LEFT($A48,1)&amp;TEXT(E$1,"00"),$47:$47,0,1)</f>
        <v>40</v>
      </c>
      <c r="F48" s="77"/>
      <c r="G48" s="77"/>
      <c r="H48" s="77">
        <f>_xlfn.XMATCH(LEFT($A48,1)&amp;TEXT(H$1,"00"),$47:$47,0,1)</f>
        <v>41</v>
      </c>
      <c r="I48" s="77"/>
      <c r="J48" s="77"/>
      <c r="K48" s="77">
        <f>_xlfn.XMATCH(LEFT($A48,1)&amp;TEXT(K$1,"00"),$47:$47,0,1)</f>
        <v>42</v>
      </c>
      <c r="L48" s="77"/>
      <c r="M48" s="77"/>
      <c r="N48" s="77">
        <f>_xlfn.XMATCH(LEFT($A48,1)&amp;TEXT(N$1,"00"),$47:$47,0,1)</f>
        <v>43</v>
      </c>
      <c r="O48" s="77"/>
      <c r="P48" s="77"/>
      <c r="Q48" s="77">
        <f>_xlfn.XMATCH(LEFT($A48,1)&amp;TEXT(Q$1,"00"),$47:$47,0,1)</f>
        <v>44</v>
      </c>
      <c r="R48" s="77"/>
      <c r="S48" s="77"/>
      <c r="T48" s="77">
        <f>_xlfn.XMATCH(LEFT($A48,1)&amp;TEXT(T$1,"00"),$47:$47,0,1)</f>
        <v>45</v>
      </c>
      <c r="U48" s="77"/>
      <c r="V48" s="77"/>
      <c r="W48" s="77">
        <f>_xlfn.XMATCH(LEFT($A48,1)&amp;TEXT(W$1,"00"),$47:$47,0,1)</f>
        <v>46</v>
      </c>
      <c r="X48" s="77"/>
      <c r="Y48" s="77"/>
      <c r="Z48" s="77">
        <f>_xlfn.XMATCH(LEFT($A48,1)&amp;TEXT(Z$1,"00"),$47:$47,0,1)</f>
        <v>47</v>
      </c>
      <c r="AA48" s="77"/>
      <c r="AB48" s="77"/>
      <c r="AC48" s="77">
        <f>_xlfn.XMATCH(LEFT($A48,1)&amp;TEXT(AC$1,"00"),$47:$47,0,1)</f>
        <v>48</v>
      </c>
      <c r="AD48" s="77"/>
      <c r="AE48" s="77"/>
      <c r="AF48" s="77">
        <f>_xlfn.XMATCH(LEFT($A48,1)&amp;TEXT(AF$1,"00"),$47:$47,0,1)</f>
        <v>49</v>
      </c>
      <c r="AG48" s="77"/>
      <c r="AH48" s="77"/>
      <c r="AI48" s="77">
        <f>_xlfn.XMATCH(LEFT($A48,1)&amp;TEXT(AI$1,"00"),$47:$47,0,1)</f>
        <v>50</v>
      </c>
      <c r="AJ48" s="77"/>
      <c r="AK48" s="77"/>
      <c r="AL48" s="77">
        <f>_xlfn.XMATCH(LEFT($A48,1)&amp;TEXT(AL$1,"00"),$47:$47,0,1)</f>
        <v>51</v>
      </c>
      <c r="AN48" s="23"/>
    </row>
    <row r="49" spans="1:38" x14ac:dyDescent="0.4">
      <c r="A49" s="77" t="str">
        <f>BA1&amp;"のカラム番号"</f>
        <v>M)月間集計のカラム番号</v>
      </c>
      <c r="B49" s="77"/>
      <c r="C49" s="77"/>
      <c r="D49" s="77"/>
      <c r="E49" s="77">
        <f>_xlfn.XMATCH(LEFT($A49,1)&amp;TEXT(E$1,"00"),$47:$47,0,1)</f>
        <v>53</v>
      </c>
      <c r="F49" s="77"/>
      <c r="G49" s="77"/>
      <c r="H49" s="77">
        <f>_xlfn.XMATCH(LEFT($A49,1)&amp;TEXT(H$1,"00"),$47:$47,0,1)</f>
        <v>54</v>
      </c>
      <c r="I49" s="77"/>
      <c r="J49" s="77"/>
      <c r="K49" s="77">
        <f>_xlfn.XMATCH(LEFT($A49,1)&amp;TEXT(K$1,"00"),$47:$47,0,1)</f>
        <v>55</v>
      </c>
      <c r="L49" s="77"/>
      <c r="M49" s="77"/>
      <c r="N49" s="77">
        <f>_xlfn.XMATCH(LEFT($A49,1)&amp;TEXT(N$1,"00"),$47:$47,0,1)</f>
        <v>56</v>
      </c>
      <c r="O49" s="77"/>
      <c r="P49" s="77"/>
      <c r="Q49" s="77">
        <f>_xlfn.XMATCH(LEFT($A49,1)&amp;TEXT(Q$1,"00"),$47:$47,0,1)</f>
        <v>57</v>
      </c>
      <c r="R49" s="77"/>
      <c r="S49" s="77"/>
      <c r="T49" s="77">
        <f>_xlfn.XMATCH(LEFT($A49,1)&amp;TEXT(T$1,"00"),$47:$47,0,1)</f>
        <v>58</v>
      </c>
      <c r="U49" s="77"/>
      <c r="V49" s="77"/>
      <c r="W49" s="77">
        <f>_xlfn.XMATCH(LEFT($A49,1)&amp;TEXT(W$1,"00"),$47:$47,0,1)</f>
        <v>59</v>
      </c>
      <c r="X49" s="77"/>
      <c r="Y49" s="77"/>
      <c r="Z49" s="77">
        <f>_xlfn.XMATCH(LEFT($A49,1)&amp;TEXT(Z$1,"00"),$47:$47,0,1)</f>
        <v>60</v>
      </c>
      <c r="AA49" s="77"/>
      <c r="AB49" s="77"/>
      <c r="AC49" s="77">
        <f>_xlfn.XMATCH(LEFT($A49,1)&amp;TEXT(AC$1,"00"),$47:$47,0,1)</f>
        <v>61</v>
      </c>
      <c r="AD49" s="77"/>
      <c r="AE49" s="77"/>
      <c r="AF49" s="77">
        <f>_xlfn.XMATCH(LEFT($A49,1)&amp;TEXT(AF$1,"00"),$47:$47,0,1)</f>
        <v>62</v>
      </c>
      <c r="AG49" s="77"/>
      <c r="AH49" s="77"/>
      <c r="AI49" s="77">
        <f>_xlfn.XMATCH(LEFT($A49,1)&amp;TEXT(AI$1,"00"),$47:$47,0,1)</f>
        <v>63</v>
      </c>
      <c r="AJ49" s="77"/>
      <c r="AK49" s="77"/>
      <c r="AL49" s="77">
        <f>_xlfn.XMATCH(LEFT($A49,1)&amp;TEXT(AL$1,"00"),$47:$47,0,1)</f>
        <v>64</v>
      </c>
    </row>
    <row r="50" spans="1:38" x14ac:dyDescent="0.4">
      <c r="A50" s="77" t="str">
        <f>BN1&amp;"のカラム番号"</f>
        <v>W)日次収支（プラス）のカラム番号</v>
      </c>
      <c r="B50" s="77"/>
      <c r="C50" s="77"/>
      <c r="D50" s="77"/>
      <c r="E50" s="77">
        <f>_xlfn.XMATCH(LEFT($A50,1)&amp;TEXT(E$1,"00"),$47:$47,0,1)</f>
        <v>66</v>
      </c>
      <c r="F50" s="77"/>
      <c r="G50" s="77"/>
      <c r="H50" s="77">
        <f>_xlfn.XMATCH(LEFT($A50,1)&amp;TEXT(H$1,"00"),$47:$47,0,1)</f>
        <v>67</v>
      </c>
      <c r="I50" s="77"/>
      <c r="J50" s="77"/>
      <c r="K50" s="77">
        <f>_xlfn.XMATCH(LEFT($A50,1)&amp;TEXT(K$1,"00"),$47:$47,0,1)</f>
        <v>68</v>
      </c>
      <c r="L50" s="77"/>
      <c r="M50" s="77"/>
      <c r="N50" s="77">
        <f>_xlfn.XMATCH(LEFT($A50,1)&amp;TEXT(N$1,"00"),$47:$47,0,1)</f>
        <v>69</v>
      </c>
      <c r="O50" s="77"/>
      <c r="P50" s="77"/>
      <c r="Q50" s="77">
        <f>_xlfn.XMATCH(LEFT($A50,1)&amp;TEXT(Q$1,"00"),$47:$47,0,1)</f>
        <v>70</v>
      </c>
      <c r="R50" s="77"/>
      <c r="S50" s="77"/>
      <c r="T50" s="77">
        <f>_xlfn.XMATCH(LEFT($A50,1)&amp;TEXT(T$1,"00"),$47:$47,0,1)</f>
        <v>71</v>
      </c>
      <c r="U50" s="77"/>
      <c r="V50" s="77"/>
      <c r="W50" s="77">
        <f>_xlfn.XMATCH(LEFT($A50,1)&amp;TEXT(W$1,"00"),$47:$47,0,1)</f>
        <v>72</v>
      </c>
      <c r="X50" s="77"/>
      <c r="Y50" s="77"/>
      <c r="Z50" s="77">
        <f>_xlfn.XMATCH(LEFT($A50,1)&amp;TEXT(Z$1,"00"),$47:$47,0,1)</f>
        <v>73</v>
      </c>
      <c r="AA50" s="77"/>
      <c r="AB50" s="77"/>
      <c r="AC50" s="77">
        <f>_xlfn.XMATCH(LEFT($A50,1)&amp;TEXT(AC$1,"00"),$47:$47,0,1)</f>
        <v>74</v>
      </c>
      <c r="AD50" s="77"/>
      <c r="AE50" s="77"/>
      <c r="AF50" s="77">
        <f>_xlfn.XMATCH(LEFT($A50,1)&amp;TEXT(AF$1,"00"),$47:$47,0,1)</f>
        <v>75</v>
      </c>
      <c r="AG50" s="77"/>
      <c r="AH50" s="77"/>
      <c r="AI50" s="77">
        <f>_xlfn.XMATCH(LEFT($A50,1)&amp;TEXT(AI$1,"00"),$47:$47,0,1)</f>
        <v>76</v>
      </c>
      <c r="AJ50" s="77"/>
      <c r="AK50" s="77"/>
      <c r="AL50" s="77">
        <f>_xlfn.XMATCH(LEFT($A50,1)&amp;TEXT(AL$1,"00"),$47:$47,0,1)</f>
        <v>77</v>
      </c>
    </row>
    <row r="51" spans="1:38" x14ac:dyDescent="0.4">
      <c r="A51" s="77" t="str">
        <f>CA1&amp;"のカラム番号"</f>
        <v>L)日次収支（マイナス）のカラム番号</v>
      </c>
      <c r="B51" s="77"/>
      <c r="C51" s="77"/>
      <c r="D51" s="77"/>
      <c r="E51" s="77">
        <f>_xlfn.XMATCH(LEFT($A51,1)&amp;TEXT(E$1,"00"),$47:$47,0,1)</f>
        <v>79</v>
      </c>
      <c r="F51" s="77"/>
      <c r="G51" s="77"/>
      <c r="H51" s="77">
        <f>_xlfn.XMATCH(LEFT($A51,1)&amp;TEXT(H$1,"00"),$47:$47,0,1)</f>
        <v>80</v>
      </c>
      <c r="I51" s="77"/>
      <c r="J51" s="77"/>
      <c r="K51" s="77">
        <f>_xlfn.XMATCH(LEFT($A51,1)&amp;TEXT(K$1,"00"),$47:$47,0,1)</f>
        <v>81</v>
      </c>
      <c r="L51" s="77"/>
      <c r="M51" s="77"/>
      <c r="N51" s="77">
        <f>_xlfn.XMATCH(LEFT($A51,1)&amp;TEXT(N$1,"00"),$47:$47,0,1)</f>
        <v>82</v>
      </c>
      <c r="O51" s="77"/>
      <c r="P51" s="77"/>
      <c r="Q51" s="77">
        <f>_xlfn.XMATCH(LEFT($A51,1)&amp;TEXT(Q$1,"00"),$47:$47,0,1)</f>
        <v>83</v>
      </c>
      <c r="R51" s="77"/>
      <c r="S51" s="77"/>
      <c r="T51" s="77">
        <f>_xlfn.XMATCH(LEFT($A51,1)&amp;TEXT(T$1,"00"),$47:$47,0,1)</f>
        <v>84</v>
      </c>
      <c r="U51" s="77"/>
      <c r="V51" s="77"/>
      <c r="W51" s="77">
        <f>_xlfn.XMATCH(LEFT($A51,1)&amp;TEXT(W$1,"00"),$47:$47,0,1)</f>
        <v>85</v>
      </c>
      <c r="X51" s="77"/>
      <c r="Y51" s="77"/>
      <c r="Z51" s="77">
        <f>_xlfn.XMATCH(LEFT($A51,1)&amp;TEXT(Z$1,"00"),$47:$47,0,1)</f>
        <v>86</v>
      </c>
      <c r="AA51" s="77"/>
      <c r="AB51" s="77"/>
      <c r="AC51" s="77">
        <f>_xlfn.XMATCH(LEFT($A51,1)&amp;TEXT(AC$1,"00"),$47:$47,0,1)</f>
        <v>87</v>
      </c>
      <c r="AD51" s="77"/>
      <c r="AE51" s="77"/>
      <c r="AF51" s="77">
        <f>_xlfn.XMATCH(LEFT($A51,1)&amp;TEXT(AF$1,"00"),$47:$47,0,1)</f>
        <v>88</v>
      </c>
      <c r="AG51" s="77"/>
      <c r="AH51" s="77"/>
      <c r="AI51" s="77">
        <f>_xlfn.XMATCH(LEFT($A51,1)&amp;TEXT(AI$1,"00"),$47:$47,0,1)</f>
        <v>89</v>
      </c>
      <c r="AJ51" s="77"/>
      <c r="AK51" s="77"/>
      <c r="AL51" s="77">
        <f>_xlfn.XMATCH(LEFT($A51,1)&amp;TEXT(AL$1,"00"),$47:$47,0,1)</f>
        <v>90</v>
      </c>
    </row>
    <row r="53" spans="1:38" ht="19.5" thickBot="1" x14ac:dyDescent="0.45">
      <c r="A53" s="78" t="s">
        <v>206</v>
      </c>
      <c r="B53" s="79">
        <v>2023</v>
      </c>
      <c r="C53" s="80"/>
      <c r="D53" s="81"/>
      <c r="E53" s="82">
        <v>1</v>
      </c>
      <c r="F53" s="83"/>
      <c r="G53" s="84"/>
      <c r="H53" s="82">
        <v>2</v>
      </c>
      <c r="I53" s="83"/>
      <c r="J53" s="84"/>
      <c r="K53" s="82">
        <v>3</v>
      </c>
      <c r="L53" s="83"/>
      <c r="M53" s="84"/>
      <c r="N53" s="82">
        <v>4</v>
      </c>
      <c r="O53" s="83"/>
      <c r="P53" s="84"/>
      <c r="Q53" s="82">
        <v>5</v>
      </c>
      <c r="R53" s="84"/>
      <c r="S53" s="84"/>
      <c r="T53" s="82">
        <v>6</v>
      </c>
      <c r="U53" s="84"/>
      <c r="V53" s="84"/>
      <c r="W53" s="82">
        <v>7</v>
      </c>
      <c r="X53" s="83"/>
      <c r="Y53" s="84"/>
      <c r="Z53" s="82">
        <v>8</v>
      </c>
      <c r="AA53" s="83"/>
      <c r="AB53" s="84"/>
      <c r="AC53" s="82">
        <v>9</v>
      </c>
      <c r="AD53" s="83"/>
      <c r="AE53" s="84"/>
      <c r="AF53" s="82">
        <v>10</v>
      </c>
      <c r="AG53" s="83"/>
      <c r="AH53" s="84"/>
      <c r="AI53" s="82">
        <v>11</v>
      </c>
      <c r="AJ53" s="83"/>
      <c r="AK53" s="84"/>
      <c r="AL53" s="84">
        <v>12</v>
      </c>
    </row>
    <row r="54" spans="1:38" ht="19.5" thickTop="1" x14ac:dyDescent="0.4">
      <c r="A54" s="53" t="s">
        <v>200</v>
      </c>
    </row>
    <row r="55" spans="1:38" x14ac:dyDescent="0.4">
      <c r="A55" s="57" t="s">
        <v>202</v>
      </c>
      <c r="B55" s="85">
        <f ca="1">MAX(OFFSET($A$1,ROW($A$16)-1,E$50-1,31,12))</f>
        <v>202300</v>
      </c>
      <c r="C55" s="85"/>
      <c r="D55" s="85"/>
      <c r="E55" s="85">
        <f ca="1">MAX(OFFSET($A$1,ROW($A$16)-1,E$50-1,31,1))</f>
        <v>0</v>
      </c>
      <c r="F55" s="85"/>
      <c r="G55" s="85"/>
      <c r="H55" s="85">
        <f ca="1">MAX(OFFSET($A$1,ROW($A$16)-1,H$50-1,31,1))</f>
        <v>0</v>
      </c>
      <c r="I55" s="85"/>
      <c r="J55" s="85"/>
      <c r="K55" s="85">
        <f ca="1">MAX(OFFSET($A$1,ROW($A$16)-1,K$50-1,31,1))</f>
        <v>0</v>
      </c>
      <c r="L55" s="85"/>
      <c r="M55" s="85"/>
      <c r="N55" s="85">
        <f ca="1">MAX(OFFSET($A$1,ROW($A$16)-1,N$50-1,31,1))</f>
        <v>10000</v>
      </c>
      <c r="O55" s="86"/>
      <c r="P55" s="86"/>
      <c r="Q55" s="85">
        <f ca="1">MAX(OFFSET($A$1,ROW($A$16)-1,Q$50-1,31,1))</f>
        <v>7500</v>
      </c>
      <c r="R55" s="85"/>
      <c r="S55" s="85"/>
      <c r="T55" s="85">
        <f ca="1">MAX(OFFSET($A$1,ROW($A$16)-1,T$50-1,31,1))</f>
        <v>60200</v>
      </c>
      <c r="U55" s="85"/>
      <c r="V55" s="85"/>
      <c r="W55" s="85">
        <f ca="1">MAX(OFFSET($A$1,ROW($A$16)-1,W$50-1,31,1))</f>
        <v>156020</v>
      </c>
      <c r="X55" s="85"/>
      <c r="Y55" s="85"/>
      <c r="Z55" s="85">
        <f ca="1">MAX(OFFSET($A$1,ROW($A$16)-1,Z$50-1,31,1))</f>
        <v>202300</v>
      </c>
      <c r="AA55" s="85"/>
      <c r="AB55" s="85"/>
      <c r="AC55" s="85">
        <f ca="1">MAX(OFFSET($A$1,ROW($A$16)-1,AC$50-1,31,1))</f>
        <v>145000</v>
      </c>
      <c r="AD55" s="85"/>
      <c r="AE55" s="85"/>
      <c r="AF55" s="85">
        <f ca="1">MAX(OFFSET($A$1,ROW($A$16)-1,AF$50-1,31,1))</f>
        <v>144500</v>
      </c>
      <c r="AG55" s="85"/>
      <c r="AH55" s="85"/>
      <c r="AI55" s="85">
        <f ca="1">MAX(OFFSET($A$1,ROW($A$16)-1,AI$50-1,31,1))</f>
        <v>79800</v>
      </c>
      <c r="AJ55" s="85"/>
      <c r="AK55" s="85"/>
      <c r="AL55" s="85">
        <f ca="1">MAX(OFFSET($A$1,ROW($A$16)-1,AL$50-1,31,1))</f>
        <v>1800</v>
      </c>
    </row>
    <row r="56" spans="1:38" x14ac:dyDescent="0.4">
      <c r="A56" s="57" t="s">
        <v>203</v>
      </c>
      <c r="B56" s="85">
        <f ca="1">AVERAGE(OFFSET($A$1,ROW($A$16)-1,E$50-1,31,12))</f>
        <v>14198.212962962964</v>
      </c>
      <c r="C56" s="85"/>
      <c r="D56" s="85"/>
      <c r="E56" s="85" t="str">
        <f ca="1">IFERROR(AVERAGE(OFFSET($A$1,ROW($A$16)-1,E$50-1,31,1)),"")</f>
        <v/>
      </c>
      <c r="F56" s="85"/>
      <c r="G56" s="85"/>
      <c r="H56" s="85" t="str">
        <f ca="1">IFERROR(AVERAGE(OFFSET($A$1,ROW($A$16)-1,H$50-1,31,1)),"")</f>
        <v/>
      </c>
      <c r="I56" s="85"/>
      <c r="J56" s="85"/>
      <c r="K56" s="85" t="str">
        <f ca="1">IFERROR(AVERAGE(OFFSET($A$1,ROW($A$16)-1,K$50-1,31,1)),"")</f>
        <v/>
      </c>
      <c r="L56" s="85"/>
      <c r="M56" s="85"/>
      <c r="N56" s="85">
        <f ca="1">IFERROR(AVERAGE(OFFSET($A$1,ROW($A$16)-1,N$50-1,31,1)),"")</f>
        <v>5014.2857142857147</v>
      </c>
      <c r="O56" s="86"/>
      <c r="P56" s="86"/>
      <c r="Q56" s="85">
        <f ca="1">IFERROR(AVERAGE(OFFSET($A$1,ROW($A$16)-1,Q$50-1,31,1)),"")</f>
        <v>3208</v>
      </c>
      <c r="R56" s="85"/>
      <c r="S56" s="85"/>
      <c r="T56" s="85">
        <f ca="1">IFERROR(AVERAGE(OFFSET($A$1,ROW($A$16)-1,T$50-1,31,1)),"")</f>
        <v>7504.166666666667</v>
      </c>
      <c r="U56" s="85"/>
      <c r="V56" s="85"/>
      <c r="W56" s="85">
        <f ca="1">IFERROR(AVERAGE(OFFSET($A$1,ROW($A$16)-1,W$50-1,31,1)),"")</f>
        <v>18169.071428571428</v>
      </c>
      <c r="X56" s="85"/>
      <c r="Y56" s="85"/>
      <c r="Z56" s="85">
        <f ca="1">IFERROR(AVERAGE(OFFSET($A$1,ROW($A$16)-1,Z$50-1,31,1)),"")</f>
        <v>25275.625</v>
      </c>
      <c r="AA56" s="85"/>
      <c r="AB56" s="85"/>
      <c r="AC56" s="85">
        <f ca="1">IFERROR(AVERAGE(OFFSET($A$1,ROW($A$16)-1,AC$50-1,31,1)),"")</f>
        <v>25573.333333333332</v>
      </c>
      <c r="AD56" s="85"/>
      <c r="AE56" s="85"/>
      <c r="AF56" s="85">
        <f ca="1">IFERROR(AVERAGE(OFFSET($A$1,ROW($A$16)-1,AF$50-1,31,1)),"")</f>
        <v>14714.285714285714</v>
      </c>
      <c r="AG56" s="85"/>
      <c r="AH56" s="85"/>
      <c r="AI56" s="85">
        <f ca="1">IFERROR(AVERAGE(OFFSET($A$1,ROW($A$16)-1,AI$50-1,31,1)),"")</f>
        <v>6631.5789473684208</v>
      </c>
      <c r="AJ56" s="85"/>
      <c r="AK56" s="85"/>
      <c r="AL56" s="85">
        <f ca="1">IFERROR(AVERAGE(OFFSET($A$1,ROW($A$16)-1,AL$50-1,31,1)),"")</f>
        <v>1800</v>
      </c>
    </row>
    <row r="57" spans="1:38" x14ac:dyDescent="0.4">
      <c r="A57" s="57" t="s">
        <v>204</v>
      </c>
      <c r="B57" s="85">
        <f ca="1">MEDIAN(OFFSET($A$1,ROW($A$16)-1,E$50-1,31,12))</f>
        <v>1500</v>
      </c>
      <c r="C57" s="85"/>
      <c r="D57" s="85"/>
      <c r="E57" s="85" t="str">
        <f ca="1">IFERROR(MEDIAN(OFFSET($A$1,ROW($A$16)-1,E$50-1,31,1)),"")</f>
        <v/>
      </c>
      <c r="F57" s="85"/>
      <c r="G57" s="85"/>
      <c r="H57" s="85" t="str">
        <f ca="1">IFERROR(MEDIAN(OFFSET($A$1,ROW($A$16)-1,H$50-1,31,1)),"")</f>
        <v/>
      </c>
      <c r="I57" s="85"/>
      <c r="J57" s="85"/>
      <c r="K57" s="85" t="str">
        <f ca="1">IFERROR(MEDIAN(OFFSET($A$1,ROW($A$16)-1,K$50-1,31,1)),"")</f>
        <v/>
      </c>
      <c r="L57" s="85"/>
      <c r="M57" s="85"/>
      <c r="N57" s="85">
        <f ca="1">IFERROR(MEDIAN(OFFSET($A$1,ROW($A$16)-1,N$50-1,31,1)),"")</f>
        <v>5000</v>
      </c>
      <c r="O57" s="86"/>
      <c r="P57" s="86"/>
      <c r="Q57" s="85">
        <f ca="1">IFERROR(MEDIAN(OFFSET($A$1,ROW($A$16)-1,Q$50-1,31,1)),"")</f>
        <v>3050</v>
      </c>
      <c r="R57" s="85"/>
      <c r="S57" s="85"/>
      <c r="T57" s="85">
        <f ca="1">IFERROR(MEDIAN(OFFSET($A$1,ROW($A$16)-1,T$50-1,31,1)),"")</f>
        <v>2350</v>
      </c>
      <c r="U57" s="85"/>
      <c r="V57" s="85"/>
      <c r="W57" s="85">
        <f ca="1">IFERROR(MEDIAN(OFFSET($A$1,ROW($A$16)-1,W$50-1,31,1)),"")</f>
        <v>350</v>
      </c>
      <c r="X57" s="85"/>
      <c r="Y57" s="85"/>
      <c r="Z57" s="85">
        <f ca="1">IFERROR(MEDIAN(OFFSET($A$1,ROW($A$16)-1,Z$50-1,31,1)),"")</f>
        <v>650</v>
      </c>
      <c r="AA57" s="85"/>
      <c r="AB57" s="85"/>
      <c r="AC57" s="85">
        <f ca="1">IFERROR(MEDIAN(OFFSET($A$1,ROW($A$16)-1,AC$50-1,31,1)),"")</f>
        <v>1500</v>
      </c>
      <c r="AD57" s="85"/>
      <c r="AE57" s="85"/>
      <c r="AF57" s="85">
        <f ca="1">IFERROR(MEDIAN(OFFSET($A$1,ROW($A$16)-1,AF$50-1,31,1)),"")</f>
        <v>1500</v>
      </c>
      <c r="AG57" s="85"/>
      <c r="AH57" s="85"/>
      <c r="AI57" s="85">
        <f ca="1">IFERROR(MEDIAN(OFFSET($A$1,ROW($A$16)-1,AI$50-1,31,1)),"")</f>
        <v>1200</v>
      </c>
      <c r="AJ57" s="85"/>
      <c r="AK57" s="85"/>
      <c r="AL57" s="85">
        <f ca="1">IFERROR(MEDIAN(OFFSET($A$1,ROW($A$16)-1,AL$50-1,31,1)),"")</f>
        <v>1800</v>
      </c>
    </row>
    <row r="58" spans="1:38" x14ac:dyDescent="0.4">
      <c r="A58" s="57" t="s">
        <v>205</v>
      </c>
      <c r="B58" s="85">
        <f ca="1">MIN(OFFSET($A$1,ROW($A$16)-1,E$50-1,31,12))</f>
        <v>10</v>
      </c>
      <c r="C58" s="85"/>
      <c r="D58" s="85"/>
      <c r="E58" s="85">
        <f ca="1">MIN(OFFSET($A$1,ROW($A$16)-1,E$50-1,31,1))</f>
        <v>0</v>
      </c>
      <c r="F58" s="85"/>
      <c r="G58" s="85"/>
      <c r="H58" s="85">
        <f ca="1">MIN(OFFSET($A$1,ROW($A$16)-1,H$50-1,31,1))</f>
        <v>0</v>
      </c>
      <c r="I58" s="85"/>
      <c r="J58" s="85"/>
      <c r="K58" s="85">
        <f ca="1">MIN(OFFSET($A$1,ROW($A$16)-1,K$50-1,31,1))</f>
        <v>0</v>
      </c>
      <c r="L58" s="85"/>
      <c r="M58" s="85"/>
      <c r="N58" s="85">
        <f ca="1">MIN(OFFSET($A$1,ROW($A$16)-1,N$50-1,31,1))</f>
        <v>1500</v>
      </c>
      <c r="O58" s="86"/>
      <c r="P58" s="86"/>
      <c r="Q58" s="85">
        <f ca="1">MIN(OFFSET($A$1,ROW($A$16)-1,Q$50-1,31,1))</f>
        <v>300</v>
      </c>
      <c r="R58" s="85"/>
      <c r="S58" s="85"/>
      <c r="T58" s="85">
        <f ca="1">MIN(OFFSET($A$1,ROW($A$16)-1,T$50-1,31,1))</f>
        <v>300</v>
      </c>
      <c r="U58" s="85"/>
      <c r="V58" s="85"/>
      <c r="W58" s="85">
        <f ca="1">MIN(OFFSET($A$1,ROW($A$16)-1,W$50-1,31,1))</f>
        <v>10</v>
      </c>
      <c r="X58" s="85"/>
      <c r="Y58" s="85"/>
      <c r="Z58" s="85">
        <f ca="1">MIN(OFFSET($A$1,ROW($A$16)-1,Z$50-1,31,1))</f>
        <v>100</v>
      </c>
      <c r="AA58" s="85"/>
      <c r="AB58" s="85"/>
      <c r="AC58" s="85">
        <f ca="1">MIN(OFFSET($A$1,ROW($A$16)-1,AC$50-1,31,1))</f>
        <v>300</v>
      </c>
      <c r="AD58" s="85"/>
      <c r="AE58" s="85"/>
      <c r="AF58" s="85">
        <f ca="1">MIN(OFFSET($A$1,ROW($A$16)-1,AF$50-1,31,1))</f>
        <v>100</v>
      </c>
      <c r="AG58" s="85"/>
      <c r="AH58" s="85"/>
      <c r="AI58" s="85">
        <f ca="1">MIN(OFFSET($A$1,ROW($A$16)-1,AI$50-1,31,1))</f>
        <v>100</v>
      </c>
      <c r="AJ58" s="85"/>
      <c r="AK58" s="85"/>
      <c r="AL58" s="85">
        <f ca="1">MIN(OFFSET($A$1,ROW($A$16)-1,AL$50-1,31,1))</f>
        <v>1800</v>
      </c>
    </row>
    <row r="59" spans="1:38" x14ac:dyDescent="0.4">
      <c r="A59" s="87" t="s">
        <v>201</v>
      </c>
      <c r="B59" s="86"/>
      <c r="C59" s="85"/>
      <c r="D59" s="85"/>
      <c r="E59" s="85"/>
      <c r="F59" s="85"/>
      <c r="G59" s="85"/>
      <c r="H59" s="85"/>
      <c r="I59" s="85"/>
      <c r="J59" s="85"/>
      <c r="K59" s="85"/>
      <c r="L59" s="85"/>
      <c r="M59" s="85"/>
      <c r="N59" s="85"/>
      <c r="O59" s="86"/>
      <c r="P59" s="86"/>
      <c r="Q59" s="85"/>
      <c r="R59" s="85"/>
      <c r="S59" s="85"/>
      <c r="T59" s="85"/>
      <c r="U59" s="85"/>
      <c r="V59" s="85"/>
      <c r="W59" s="85"/>
      <c r="X59" s="85"/>
      <c r="Y59" s="85"/>
      <c r="Z59" s="85"/>
      <c r="AA59" s="85"/>
      <c r="AB59" s="85"/>
      <c r="AC59" s="85"/>
      <c r="AD59" s="85"/>
      <c r="AE59" s="85"/>
      <c r="AF59" s="85"/>
      <c r="AG59" s="85"/>
      <c r="AH59" s="85"/>
      <c r="AI59" s="85"/>
      <c r="AJ59" s="85"/>
      <c r="AK59" s="85"/>
      <c r="AL59" s="85"/>
    </row>
    <row r="60" spans="1:38" x14ac:dyDescent="0.4">
      <c r="A60" s="57" t="s">
        <v>205</v>
      </c>
      <c r="B60" s="85">
        <f ca="1">MAX(OFFSET($A$1,ROW($A$16)-1,E$51-1,31,12))</f>
        <v>-2300</v>
      </c>
      <c r="C60" s="85"/>
      <c r="D60" s="85"/>
      <c r="E60" s="85">
        <f ca="1">MAX(OFFSET($A$1,ROW($A$16)-1,E$51-1,31,1))</f>
        <v>0</v>
      </c>
      <c r="F60" s="85"/>
      <c r="G60" s="85"/>
      <c r="H60" s="85">
        <f ca="1">MAX(OFFSET($A$1,ROW($A$16)-1,H$51-1,31,1))</f>
        <v>0</v>
      </c>
      <c r="I60" s="85"/>
      <c r="J60" s="85"/>
      <c r="K60" s="85">
        <f ca="1">MAX(OFFSET($A$1,ROW($A$16)-1,K$51-1,31,1))</f>
        <v>0</v>
      </c>
      <c r="L60" s="85"/>
      <c r="M60" s="85"/>
      <c r="N60" s="85">
        <f ca="1">MAX(OFFSET($A$1,ROW($A$16)-1,N$51-1,31,1))</f>
        <v>-4250</v>
      </c>
      <c r="O60" s="86"/>
      <c r="P60" s="86"/>
      <c r="Q60" s="85">
        <f ca="1">MAX(OFFSET($A$1,ROW($A$16)-1,Q$51-1,31,1))</f>
        <v>-9100</v>
      </c>
      <c r="R60" s="85"/>
      <c r="S60" s="85"/>
      <c r="T60" s="85">
        <f ca="1">MAX(OFFSET($A$1,ROW($A$16)-1,T$51-1,31,1))</f>
        <v>-11890</v>
      </c>
      <c r="U60" s="85"/>
      <c r="V60" s="85"/>
      <c r="W60" s="85">
        <f ca="1">MAX(OFFSET($A$1,ROW($A$16)-1,W$51-1,31,1))</f>
        <v>-2725</v>
      </c>
      <c r="X60" s="85"/>
      <c r="Y60" s="85"/>
      <c r="Z60" s="85">
        <f ca="1">MAX(OFFSET($A$1,ROW($A$16)-1,Z$51-1,31,1))</f>
        <v>-2600</v>
      </c>
      <c r="AA60" s="85"/>
      <c r="AB60" s="85"/>
      <c r="AC60" s="85">
        <f ca="1">MAX(OFFSET($A$1,ROW($A$16)-1,AC$51-1,31,1))</f>
        <v>-16700</v>
      </c>
      <c r="AD60" s="85"/>
      <c r="AE60" s="85"/>
      <c r="AF60" s="85">
        <f ca="1">MAX(OFFSET($A$1,ROW($A$16)-1,AF$51-1,31,1))</f>
        <v>-2300</v>
      </c>
      <c r="AG60" s="85"/>
      <c r="AH60" s="85"/>
      <c r="AI60" s="85">
        <f ca="1">MAX(OFFSET($A$1,ROW($A$16)-1,AI$51-1,31,1))</f>
        <v>-79100</v>
      </c>
      <c r="AJ60" s="85"/>
      <c r="AK60" s="85"/>
      <c r="AL60" s="85">
        <f ca="1">MAX(OFFSET($A$1,ROW($A$16)-1,AL$51-1,31,1))</f>
        <v>0</v>
      </c>
    </row>
    <row r="61" spans="1:38" x14ac:dyDescent="0.4">
      <c r="A61" s="57" t="s">
        <v>203</v>
      </c>
      <c r="B61" s="85">
        <f ca="1">AVERAGE(OFFSET($A$1,ROW($A$16)-1,E$51-1,31,12))</f>
        <v>-53788.142857142855</v>
      </c>
      <c r="C61" s="85"/>
      <c r="D61" s="85"/>
      <c r="E61" s="85" t="str">
        <f ca="1">IFERROR(AVERAGE(OFFSET($A$1,ROW($A$16)-1,E$51-1,31,1)),"")</f>
        <v/>
      </c>
      <c r="F61" s="85"/>
      <c r="G61" s="85"/>
      <c r="H61" s="85" t="str">
        <f ca="1">IFERROR(AVERAGE(OFFSET($A$1,ROW($A$16)-1,H$51-1,31,1)),"")</f>
        <v/>
      </c>
      <c r="I61" s="85"/>
      <c r="J61" s="85"/>
      <c r="K61" s="85" t="str">
        <f ca="1">IFERROR(AVERAGE(OFFSET($A$1,ROW($A$16)-1,K$51-1,31,1)),"")</f>
        <v/>
      </c>
      <c r="L61" s="85"/>
      <c r="M61" s="85"/>
      <c r="N61" s="85">
        <f ca="1">IFERROR(AVERAGE(OFFSET($A$1,ROW($A$16)-1,N$51-1,31,1)),"")</f>
        <v>-12692.857142857143</v>
      </c>
      <c r="O61" s="86"/>
      <c r="P61" s="86"/>
      <c r="Q61" s="85">
        <f ca="1">IFERROR(AVERAGE(OFFSET($A$1,ROW($A$16)-1,Q$51-1,31,1)),"")</f>
        <v>-43402.857142857145</v>
      </c>
      <c r="R61" s="85"/>
      <c r="S61" s="85"/>
      <c r="T61" s="85">
        <f ca="1">IFERROR(AVERAGE(OFFSET($A$1,ROW($A$16)-1,T$51-1,31,1)),"")</f>
        <v>-13972.5</v>
      </c>
      <c r="U61" s="85"/>
      <c r="V61" s="85"/>
      <c r="W61" s="85">
        <f ca="1">IFERROR(AVERAGE(OFFSET($A$1,ROW($A$16)-1,W$51-1,31,1)),"")</f>
        <v>-76456.25</v>
      </c>
      <c r="X61" s="85"/>
      <c r="Y61" s="85"/>
      <c r="Z61" s="85">
        <f ca="1">IFERROR(AVERAGE(OFFSET($A$1,ROW($A$16)-1,Z$51-1,31,1)),"")</f>
        <v>-129166.66666666667</v>
      </c>
      <c r="AA61" s="85"/>
      <c r="AB61" s="85"/>
      <c r="AC61" s="85">
        <f ca="1">IFERROR(AVERAGE(OFFSET($A$1,ROW($A$16)-1,AC$51-1,31,1)),"")</f>
        <v>-90725</v>
      </c>
      <c r="AD61" s="85"/>
      <c r="AE61" s="85"/>
      <c r="AF61" s="85">
        <f ca="1">IFERROR(AVERAGE(OFFSET($A$1,ROW($A$16)-1,AF$51-1,31,1)),"")</f>
        <v>-59740</v>
      </c>
      <c r="AG61" s="85"/>
      <c r="AH61" s="85"/>
      <c r="AI61" s="85">
        <f ca="1">IFERROR(AVERAGE(OFFSET($A$1,ROW($A$16)-1,AI$51-1,31,1)),"")</f>
        <v>-79100</v>
      </c>
      <c r="AJ61" s="85"/>
      <c r="AK61" s="85"/>
      <c r="AL61" s="85" t="str">
        <f ca="1">IFERROR(AVERAGE(OFFSET($A$1,ROW($A$16)-1,AL$51-1,31,1)),"")</f>
        <v/>
      </c>
    </row>
    <row r="62" spans="1:38" x14ac:dyDescent="0.4">
      <c r="A62" s="57" t="s">
        <v>204</v>
      </c>
      <c r="B62" s="85">
        <f ca="1">MEDIAN(OFFSET($A$1,ROW($A$16)-1,E$51-1,31,12))</f>
        <v>-15000</v>
      </c>
      <c r="C62" s="85"/>
      <c r="D62" s="85"/>
      <c r="E62" s="85" t="str">
        <f ca="1">IFERROR(MEDIAN(OFFSET($A$1,ROW($A$16)-1,E$51-1,31,1)),"")</f>
        <v/>
      </c>
      <c r="F62" s="85"/>
      <c r="G62" s="85"/>
      <c r="H62" s="85" t="str">
        <f ca="1">IFERROR(MEDIAN(OFFSET($A$1,ROW($A$16)-1,H$51-1,31,1)),"")</f>
        <v/>
      </c>
      <c r="I62" s="85"/>
      <c r="J62" s="85"/>
      <c r="K62" s="85" t="str">
        <f ca="1">IFERROR(MEDIAN(OFFSET($A$1,ROW($A$16)-1,K$51-1,31,1)),"")</f>
        <v/>
      </c>
      <c r="L62" s="85"/>
      <c r="M62" s="85"/>
      <c r="N62" s="85">
        <f ca="1">IFERROR(MEDIAN(OFFSET($A$1,ROW($A$16)-1,N$51-1,31,1)),"")</f>
        <v>-10500</v>
      </c>
      <c r="O62" s="86"/>
      <c r="P62" s="86"/>
      <c r="Q62" s="85">
        <f ca="1">IFERROR(MEDIAN(OFFSET($A$1,ROW($A$16)-1,Q$51-1,31,1)),"")</f>
        <v>-13000</v>
      </c>
      <c r="R62" s="85"/>
      <c r="S62" s="85"/>
      <c r="T62" s="85">
        <f ca="1">IFERROR(MEDIAN(OFFSET($A$1,ROW($A$16)-1,T$51-1,31,1)),"")</f>
        <v>-14500</v>
      </c>
      <c r="U62" s="85"/>
      <c r="V62" s="85"/>
      <c r="W62" s="85">
        <f ca="1">IFERROR(MEDIAN(OFFSET($A$1,ROW($A$16)-1,W$51-1,31,1)),"")</f>
        <v>-48400</v>
      </c>
      <c r="X62" s="85"/>
      <c r="Y62" s="85"/>
      <c r="Z62" s="85">
        <f ca="1">IFERROR(MEDIAN(OFFSET($A$1,ROW($A$16)-1,Z$51-1,31,1)),"")</f>
        <v>-184600</v>
      </c>
      <c r="AA62" s="85"/>
      <c r="AB62" s="85"/>
      <c r="AC62" s="85">
        <f ca="1">IFERROR(MEDIAN(OFFSET($A$1,ROW($A$16)-1,AC$51-1,31,1)),"")</f>
        <v>-108050</v>
      </c>
      <c r="AD62" s="85"/>
      <c r="AE62" s="85"/>
      <c r="AF62" s="85">
        <f ca="1">IFERROR(MEDIAN(OFFSET($A$1,ROW($A$16)-1,AF$51-1,31,1)),"")</f>
        <v>-37900</v>
      </c>
      <c r="AG62" s="85"/>
      <c r="AH62" s="85"/>
      <c r="AI62" s="85">
        <f ca="1">IFERROR(MEDIAN(OFFSET($A$1,ROW($A$16)-1,AI$51-1,31,1)),"")</f>
        <v>-79100</v>
      </c>
      <c r="AJ62" s="85"/>
      <c r="AK62" s="85"/>
      <c r="AL62" s="85" t="str">
        <f ca="1">IFERROR(MEDIAN(OFFSET($A$1,ROW($A$16)-1,AL$51-1,31,1)),"")</f>
        <v/>
      </c>
    </row>
    <row r="63" spans="1:38" x14ac:dyDescent="0.4">
      <c r="A63" s="57" t="s">
        <v>202</v>
      </c>
      <c r="B63" s="85">
        <f ca="1">MIN(OFFSET($A$1,ROW($A$16)-1,E$51-1,31,12))</f>
        <v>-206300</v>
      </c>
      <c r="C63" s="85"/>
      <c r="D63" s="85"/>
      <c r="E63" s="85">
        <f ca="1">MIN(OFFSET($A$1,ROW($A$16)-1,E$51-1,31,1))</f>
        <v>0</v>
      </c>
      <c r="F63" s="85"/>
      <c r="G63" s="85"/>
      <c r="H63" s="85">
        <f ca="1">MIN(OFFSET($A$1,ROW($A$16)-1,H$51-1,31,1))</f>
        <v>0</v>
      </c>
      <c r="I63" s="85"/>
      <c r="J63" s="85"/>
      <c r="K63" s="85">
        <f ca="1">MIN(OFFSET($A$1,ROW($A$16)-1,K$51-1,31,1))</f>
        <v>0</v>
      </c>
      <c r="L63" s="85"/>
      <c r="M63" s="85"/>
      <c r="N63" s="85">
        <f ca="1">MIN(OFFSET($A$1,ROW($A$16)-1,N$51-1,31,1))</f>
        <v>-33250</v>
      </c>
      <c r="O63" s="86"/>
      <c r="P63" s="86"/>
      <c r="Q63" s="85">
        <f ca="1">MIN(OFFSET($A$1,ROW($A$16)-1,Q$51-1,31,1))</f>
        <v>-184000</v>
      </c>
      <c r="R63" s="85"/>
      <c r="S63" s="85"/>
      <c r="T63" s="85">
        <f ca="1">MIN(OFFSET($A$1,ROW($A$16)-1,T$51-1,31,1))</f>
        <v>-15000</v>
      </c>
      <c r="U63" s="85"/>
      <c r="V63" s="85"/>
      <c r="W63" s="85">
        <f ca="1">MIN(OFFSET($A$1,ROW($A$16)-1,W$51-1,31,1))</f>
        <v>-206300</v>
      </c>
      <c r="X63" s="85"/>
      <c r="Y63" s="85"/>
      <c r="Z63" s="85">
        <f ca="1">MIN(OFFSET($A$1,ROW($A$16)-1,Z$51-1,31,1))</f>
        <v>-200300</v>
      </c>
      <c r="AA63" s="85"/>
      <c r="AB63" s="85"/>
      <c r="AC63" s="85">
        <f ca="1">MIN(OFFSET($A$1,ROW($A$16)-1,AC$51-1,31,1))</f>
        <v>-130100</v>
      </c>
      <c r="AD63" s="85"/>
      <c r="AE63" s="85"/>
      <c r="AF63" s="85">
        <f ca="1">MIN(OFFSET($A$1,ROW($A$16)-1,AF$51-1,31,1))</f>
        <v>-166700</v>
      </c>
      <c r="AG63" s="85"/>
      <c r="AH63" s="85"/>
      <c r="AI63" s="85">
        <f ca="1">MIN(OFFSET($A$1,ROW($A$16)-1,AI$51-1,31,1))</f>
        <v>-79100</v>
      </c>
      <c r="AJ63" s="85"/>
      <c r="AK63" s="85"/>
      <c r="AL63" s="85">
        <f ca="1">MIN(OFFSET($A$1,ROW($A$16)-1,AL$51-1,31,1))</f>
        <v>0</v>
      </c>
    </row>
    <row r="66" spans="1:38" ht="19.5" thickBot="1" x14ac:dyDescent="0.45">
      <c r="A66" s="78" t="s">
        <v>213</v>
      </c>
      <c r="B66" s="79">
        <v>2023</v>
      </c>
      <c r="C66" s="80"/>
      <c r="D66" s="81"/>
      <c r="E66" s="82">
        <v>1</v>
      </c>
      <c r="F66" s="83"/>
      <c r="G66" s="84"/>
      <c r="H66" s="82">
        <v>2</v>
      </c>
      <c r="I66" s="83"/>
      <c r="J66" s="84"/>
      <c r="K66" s="82">
        <v>3</v>
      </c>
      <c r="L66" s="83"/>
      <c r="M66" s="84"/>
      <c r="N66" s="82">
        <v>4</v>
      </c>
      <c r="O66" s="83"/>
      <c r="P66" s="84"/>
      <c r="Q66" s="82">
        <v>5</v>
      </c>
      <c r="R66" s="84"/>
      <c r="S66" s="84"/>
      <c r="T66" s="82">
        <v>6</v>
      </c>
      <c r="U66" s="84"/>
      <c r="V66" s="84"/>
      <c r="W66" s="82">
        <v>7</v>
      </c>
      <c r="X66" s="83"/>
      <c r="Y66" s="84"/>
      <c r="Z66" s="82">
        <v>8</v>
      </c>
      <c r="AA66" s="83"/>
      <c r="AB66" s="84"/>
      <c r="AC66" s="82">
        <v>9</v>
      </c>
      <c r="AD66" s="83"/>
      <c r="AE66" s="84"/>
      <c r="AF66" s="82">
        <v>10</v>
      </c>
      <c r="AG66" s="83"/>
      <c r="AH66" s="84"/>
      <c r="AI66" s="82">
        <v>11</v>
      </c>
      <c r="AJ66" s="83"/>
      <c r="AK66" s="84"/>
      <c r="AL66" s="84">
        <v>12</v>
      </c>
    </row>
    <row r="67" spans="1:38" ht="19.5" thickTop="1" x14ac:dyDescent="0.4">
      <c r="A67" s="87" t="s">
        <v>1</v>
      </c>
    </row>
    <row r="68" spans="1:38" x14ac:dyDescent="0.4">
      <c r="A68" s="57" t="s">
        <v>8</v>
      </c>
      <c r="E68" s="88">
        <f>SUMIFS(matsui[実現損益],matsui[約定日],"&gt;="&amp;DATE(デイトレ集計!$B$1,デイトレ集計!E$1,1),matsui[約定日],"&lt;"&amp;DATE(デイトレ集計!$B$1,デイトレ集計!E$1+1,1),matsui[実現損益],"&gt;0")</f>
        <v>0</v>
      </c>
      <c r="H68" s="88">
        <f>SUMIFS(matsui[実現損益],matsui[約定日],"&gt;="&amp;DATE(デイトレ集計!$B$1,デイトレ集計!H$1,1),matsui[約定日],"&lt;"&amp;DATE(デイトレ集計!$B$1,デイトレ集計!H$1+1,1),matsui[実現損益],"&gt;0")</f>
        <v>0</v>
      </c>
      <c r="K68" s="88">
        <f>SUMIFS(matsui[実現損益],matsui[約定日],"&gt;="&amp;DATE(デイトレ集計!$B$1,デイトレ集計!K$1,1),matsui[約定日],"&lt;"&amp;DATE(デイトレ集計!$B$1,デイトレ集計!K$1+1,1),matsui[実現損益],"&gt;0")</f>
        <v>0</v>
      </c>
      <c r="N68" s="88">
        <f>SUMIFS(matsui[実現損益],matsui[約定日],"&gt;="&amp;DATE(デイトレ集計!$B$1,デイトレ集計!N$1,1),matsui[約定日],"&lt;"&amp;DATE(デイトレ集計!$B$1,デイトレ集計!N$1+1,1),matsui[実現損益],"&gt;0")</f>
        <v>95000</v>
      </c>
      <c r="Q68" s="88">
        <f>SUMIFS(matsui[実現損益],matsui[約定日],"&gt;="&amp;DATE(デイトレ集計!$B$1,デイトレ集計!Q$1,1),matsui[約定日],"&lt;"&amp;DATE(デイトレ集計!$B$1,デイトレ集計!Q$1+1,1),matsui[実現損益],"&gt;0")</f>
        <v>146160</v>
      </c>
      <c r="T68" s="88">
        <f>SUMIFS(matsui[実現損益],matsui[約定日],"&gt;="&amp;DATE(デイトレ集計!$B$1,デイトレ集計!T$1,1),matsui[約定日],"&lt;"&amp;DATE(デイトレ集計!$B$1,デイトレ集計!T$1+1,1),matsui[実現損益],"&gt;0")</f>
        <v>49150</v>
      </c>
      <c r="W68" s="88">
        <f>SUMIFS(matsui[実現損益],matsui[約定日],"&gt;="&amp;DATE(デイトレ集計!$B$1,デイトレ集計!W$1,1),matsui[約定日],"&lt;"&amp;DATE(デイトレ集計!$B$1,デイトレ集計!W$1+1,1),matsui[実現損益],"&gt;0")</f>
        <v>17400</v>
      </c>
      <c r="Z68" s="88">
        <f>SUMIFS(matsui[実現損益],matsui[約定日],"&gt;="&amp;DATE(デイトレ集計!$B$1,デイトレ集計!Z$1,1),matsui[約定日],"&lt;"&amp;DATE(デイトレ集計!$B$1,デイトレ集計!Z$1+1,1),matsui[実現損益],"&gt;0")</f>
        <v>0</v>
      </c>
      <c r="AC68" s="88">
        <f>SUMIFS(matsui[実現損益],matsui[約定日],"&gt;="&amp;DATE(デイトレ集計!$B$1,デイトレ集計!AC$1,1),matsui[約定日],"&lt;"&amp;DATE(デイトレ集計!$B$1,デイトレ集計!AC$1+1,1),matsui[実現損益],"&gt;0")</f>
        <v>0</v>
      </c>
      <c r="AF68" s="88">
        <f>SUMIFS(matsui[実現損益],matsui[約定日],"&gt;="&amp;DATE(デイトレ集計!$B$1,デイトレ集計!AF$1,1),matsui[約定日],"&lt;"&amp;DATE(デイトレ集計!$B$1,デイトレ集計!AF$1+1,1),matsui[実現損益],"&gt;0")</f>
        <v>5400</v>
      </c>
      <c r="AI68" s="88">
        <f>SUMIFS(matsui[実現損益],matsui[約定日],"&gt;="&amp;DATE(デイトレ集計!$B$1,デイトレ集計!AI$1,1),matsui[約定日],"&lt;"&amp;DATE(デイトレ集計!$B$1,デイトレ集計!AI$1+1,1),matsui[実現損益],"&gt;0")</f>
        <v>0</v>
      </c>
      <c r="AL68" s="88">
        <f>SUMIFS(matsui[実現損益],matsui[約定日],"&gt;="&amp;DATE(デイトレ集計!$B$1,デイトレ集計!AL$1,1),matsui[約定日],"&lt;"&amp;DATE(デイトレ集計!$B$1,デイトレ集計!AL$1+1,1),matsui[実現損益],"&gt;0")</f>
        <v>0</v>
      </c>
    </row>
    <row r="69" spans="1:38" x14ac:dyDescent="0.4">
      <c r="A69" s="57" t="s">
        <v>214</v>
      </c>
      <c r="E69" s="88">
        <f>SUMIFS(matsui[約定数量],matsui[約定日],"&gt;="&amp;DATE(デイトレ集計!$B$1,デイトレ集計!E$1,1),matsui[約定日],"&lt;"&amp;DATE(デイトレ集計!$B$1,デイトレ集計!E$1+1,1),matsui[実現損益],"&gt;0")</f>
        <v>0</v>
      </c>
      <c r="H69" s="88">
        <f>SUMIFS(matsui[約定数量],matsui[約定日],"&gt;="&amp;DATE(デイトレ集計!$B$1,デイトレ集計!H$1,1),matsui[約定日],"&lt;"&amp;DATE(デイトレ集計!$B$1,デイトレ集計!H$1+1,1),matsui[実現損益],"&gt;0")</f>
        <v>0</v>
      </c>
      <c r="K69" s="88">
        <f>SUMIFS(matsui[約定数量],matsui[約定日],"&gt;="&amp;DATE(デイトレ集計!$B$1,デイトレ集計!K$1,1),matsui[約定日],"&lt;"&amp;DATE(デイトレ集計!$B$1,デイトレ集計!K$1+1,1),matsui[実現損益],"&gt;0")</f>
        <v>0</v>
      </c>
      <c r="N69" s="88">
        <f>SUMIFS(matsui[約定数量],matsui[約定日],"&gt;="&amp;DATE(デイトレ集計!$B$1,デイトレ集計!N$1,1),matsui[約定日],"&lt;"&amp;DATE(デイトレ集計!$B$1,デイトレ集計!N$1+1,1),matsui[実現損益],"&gt;0")</f>
        <v>4930</v>
      </c>
      <c r="Q69" s="88">
        <f>SUMIFS(matsui[約定数量],matsui[約定日],"&gt;="&amp;DATE(デイトレ集計!$B$1,デイトレ集計!Q$1,1),matsui[約定日],"&lt;"&amp;DATE(デイトレ集計!$B$1,デイトレ集計!Q$1+1,1),matsui[実現損益],"&gt;0")</f>
        <v>10480</v>
      </c>
      <c r="T69" s="88">
        <f>SUMIFS(matsui[約定数量],matsui[約定日],"&gt;="&amp;DATE(デイトレ集計!$B$1,デイトレ集計!T$1,1),matsui[約定日],"&lt;"&amp;DATE(デイトレ集計!$B$1,デイトレ集計!T$1+1,1),matsui[実現損益],"&gt;0")</f>
        <v>6840</v>
      </c>
      <c r="W69" s="88">
        <f>SUMIFS(matsui[約定数量],matsui[約定日],"&gt;="&amp;DATE(デイトレ集計!$B$1,デイトレ集計!W$1,1),matsui[約定日],"&lt;"&amp;DATE(デイトレ集計!$B$1,デイトレ集計!W$1+1,1),matsui[実現損益],"&gt;0")</f>
        <v>3600</v>
      </c>
      <c r="Z69" s="88">
        <f>SUMIFS(matsui[約定数量],matsui[約定日],"&gt;="&amp;DATE(デイトレ集計!$B$1,デイトレ集計!Z$1,1),matsui[約定日],"&lt;"&amp;DATE(デイトレ集計!$B$1,デイトレ集計!Z$1+1,1),matsui[実現損益],"&gt;0")</f>
        <v>0</v>
      </c>
      <c r="AC69" s="88">
        <f>SUMIFS(matsui[約定数量],matsui[約定日],"&gt;="&amp;DATE(デイトレ集計!$B$1,デイトレ集計!AC$1,1),matsui[約定日],"&lt;"&amp;DATE(デイトレ集計!$B$1,デイトレ集計!AC$1+1,1),matsui[実現損益],"&gt;0")</f>
        <v>0</v>
      </c>
      <c r="AF69" s="88">
        <f>SUMIFS(matsui[約定数量],matsui[約定日],"&gt;="&amp;DATE(デイトレ集計!$B$1,デイトレ集計!AF$1,1),matsui[約定日],"&lt;"&amp;DATE(デイトレ集計!$B$1,デイトレ集計!AF$1+1,1),matsui[実現損益],"&gt;0")</f>
        <v>1300</v>
      </c>
      <c r="AI69" s="88">
        <f>SUMIFS(matsui[約定数量],matsui[約定日],"&gt;="&amp;DATE(デイトレ集計!$B$1,デイトレ集計!AI$1,1),matsui[約定日],"&lt;"&amp;DATE(デイトレ集計!$B$1,デイトレ集計!AI$1+1,1),matsui[実現損益],"&gt;0")</f>
        <v>0</v>
      </c>
      <c r="AL69" s="88">
        <f>SUMIFS(matsui[約定数量],matsui[約定日],"&gt;="&amp;DATE(デイトレ集計!$B$1,デイトレ集計!AL$1,1),matsui[約定日],"&lt;"&amp;DATE(デイトレ集計!$B$1,デイトレ集計!AL$1+1,1),matsui[実現損益],"&gt;0")</f>
        <v>0</v>
      </c>
    </row>
    <row r="70" spans="1:38" x14ac:dyDescent="0.4">
      <c r="A70" s="57" t="s">
        <v>9</v>
      </c>
      <c r="E70" s="88">
        <f>SUMIFS(matsui[実現損益],matsui[約定日],"&gt;="&amp;DATE(デイトレ集計!$B$1,デイトレ集計!E$1,1),matsui[約定日],"&lt;"&amp;DATE(デイトレ集計!$B$1,デイトレ集計!E$1+1,1),matsui[実現損益],"&lt;0")</f>
        <v>0</v>
      </c>
      <c r="H70" s="88">
        <f>SUMIFS(matsui[実現損益],matsui[約定日],"&gt;="&amp;DATE(デイトレ集計!$B$1,デイトレ集計!H$1,1),matsui[約定日],"&lt;"&amp;DATE(デイトレ集計!$B$1,デイトレ集計!H$1+1,1),matsui[実現損益],"&lt;0")</f>
        <v>0</v>
      </c>
      <c r="K70" s="88">
        <f>SUMIFS(matsui[実現損益],matsui[約定日],"&gt;="&amp;DATE(デイトレ集計!$B$1,デイトレ集計!K$1,1),matsui[約定日],"&lt;"&amp;DATE(デイトレ集計!$B$1,デイトレ集計!K$1+1,1),matsui[実現損益],"&lt;0")</f>
        <v>0</v>
      </c>
      <c r="N70" s="88">
        <f>SUMIFS(matsui[実現損益],matsui[約定日],"&gt;="&amp;DATE(デイトレ集計!$B$1,デイトレ集計!N$1,1),matsui[約定日],"&lt;"&amp;DATE(デイトレ集計!$B$1,デイトレ集計!N$1+1,1),matsui[実現損益],"&lt;0")</f>
        <v>-148750</v>
      </c>
      <c r="Q70" s="88">
        <f>SUMIFS(matsui[実現損益],matsui[約定日],"&gt;="&amp;DATE(デイトレ集計!$B$1,デイトレ集計!Q$1,1),matsui[約定日],"&lt;"&amp;DATE(デイトレ集計!$B$1,デイトレ集計!Q$1+1,1),matsui[実現損益],"&lt;0")</f>
        <v>-231700</v>
      </c>
      <c r="T70" s="88">
        <f>SUMIFS(matsui[実現損益],matsui[約定日],"&gt;="&amp;DATE(デイトレ集計!$B$1,デイトレ集計!T$1,1),matsui[約定日],"&lt;"&amp;DATE(デイトレ集計!$B$1,デイトレ集計!T$1+1,1),matsui[実現損益],"&lt;0")</f>
        <v>-57300</v>
      </c>
      <c r="W70" s="88">
        <f>SUMIFS(matsui[実現損益],matsui[約定日],"&gt;="&amp;DATE(デイトレ集計!$B$1,デイトレ集計!W$1,1),matsui[約定日],"&lt;"&amp;DATE(デイトレ集計!$B$1,デイトレ集計!W$1+1,1),matsui[実現損益],"&lt;0")</f>
        <v>-28100</v>
      </c>
      <c r="Z70" s="88">
        <f>SUMIFS(matsui[実現損益],matsui[約定日],"&gt;="&amp;DATE(デイトレ集計!$B$1,デイトレ集計!Z$1,1),matsui[約定日],"&lt;"&amp;DATE(デイトレ集計!$B$1,デイトレ集計!Z$1+1,1),matsui[実現損益],"&lt;0")</f>
        <v>0</v>
      </c>
      <c r="AC70" s="88">
        <f>SUMIFS(matsui[実現損益],matsui[約定日],"&gt;="&amp;DATE(デイトレ集計!$B$1,デイトレ集計!AC$1,1),matsui[約定日],"&lt;"&amp;DATE(デイトレ集計!$B$1,デイトレ集計!AC$1+1,1),matsui[実現損益],"&lt;0")</f>
        <v>0</v>
      </c>
      <c r="AF70" s="88">
        <f>SUMIFS(matsui[実現損益],matsui[約定日],"&gt;="&amp;DATE(デイトレ集計!$B$1,デイトレ集計!AF$1,1),matsui[約定日],"&lt;"&amp;DATE(デイトレ集計!$B$1,デイトレ集計!AF$1+1,1),matsui[実現損益],"&lt;0")</f>
        <v>-76200</v>
      </c>
      <c r="AI70" s="88">
        <f>SUMIFS(matsui[実現損益],matsui[約定日],"&gt;="&amp;DATE(デイトレ集計!$B$1,デイトレ集計!AI$1,1),matsui[約定日],"&lt;"&amp;DATE(デイトレ集計!$B$1,デイトレ集計!AI$1+1,1),matsui[実現損益],"&lt;0")</f>
        <v>0</v>
      </c>
      <c r="AL70" s="88">
        <f>SUMIFS(matsui[実現損益],matsui[約定日],"&gt;="&amp;DATE(デイトレ集計!$B$1,デイトレ集計!AL$1,1),matsui[約定日],"&lt;"&amp;DATE(デイトレ集計!$B$1,デイトレ集計!AL$1+1,1),matsui[実現損益],"&lt;0")</f>
        <v>0</v>
      </c>
    </row>
    <row r="71" spans="1:38" x14ac:dyDescent="0.4">
      <c r="A71" s="57" t="s">
        <v>215</v>
      </c>
      <c r="E71" s="88">
        <f>SUMIFS(matsui[約定数量],matsui[約定日],"&gt;="&amp;DATE(デイトレ集計!$B$1,デイトレ集計!E$1,1),matsui[約定日],"&lt;"&amp;DATE(デイトレ集計!$B$1,デイトレ集計!E$1+1,1),matsui[実現損益],"&lt;0")</f>
        <v>0</v>
      </c>
      <c r="H71" s="88">
        <f>SUMIFS(matsui[約定数量],matsui[約定日],"&gt;="&amp;DATE(デイトレ集計!$B$1,デイトレ集計!H$1,1),matsui[約定日],"&lt;"&amp;DATE(デイトレ集計!$B$1,デイトレ集計!H$1+1,1),matsui[実現損益],"&lt;0")</f>
        <v>0</v>
      </c>
      <c r="K71" s="88">
        <f>SUMIFS(matsui[約定数量],matsui[約定日],"&gt;="&amp;DATE(デイトレ集計!$B$1,デイトレ集計!K$1,1),matsui[約定日],"&lt;"&amp;DATE(デイトレ集計!$B$1,デイトレ集計!K$1+1,1),matsui[実現損益],"&lt;0")</f>
        <v>0</v>
      </c>
      <c r="N71" s="88">
        <f>SUMIFS(matsui[約定数量],matsui[約定日],"&gt;="&amp;DATE(デイトレ集計!$B$1,デイトレ集計!N$1,1),matsui[約定日],"&lt;"&amp;DATE(デイトレ集計!$B$1,デイトレ集計!N$1+1,1),matsui[実現損益],"&lt;0")</f>
        <v>4010</v>
      </c>
      <c r="Q71" s="88">
        <f>SUMIFS(matsui[約定数量],matsui[約定日],"&gt;="&amp;DATE(デイトレ集計!$B$1,デイトレ集計!Q$1,1),matsui[約定日],"&lt;"&amp;DATE(デイトレ集計!$B$1,デイトレ集計!Q$1+1,1),matsui[実現損益],"&lt;0")</f>
        <v>5210</v>
      </c>
      <c r="T71" s="88">
        <f>SUMIFS(matsui[約定数量],matsui[約定日],"&gt;="&amp;DATE(デイトレ集計!$B$1,デイトレ集計!T$1,1),matsui[約定日],"&lt;"&amp;DATE(デイトレ集計!$B$1,デイトレ集計!T$1+1,1),matsui[実現損益],"&lt;0")</f>
        <v>900</v>
      </c>
      <c r="W71" s="88">
        <f>SUMIFS(matsui[約定数量],matsui[約定日],"&gt;="&amp;DATE(デイトレ集計!$B$1,デイトレ集計!W$1,1),matsui[約定日],"&lt;"&amp;DATE(デイトレ集計!$B$1,デイトレ集計!W$1+1,1),matsui[実現損益],"&lt;0")</f>
        <v>500</v>
      </c>
      <c r="Z71" s="88">
        <f>SUMIFS(matsui[約定数量],matsui[約定日],"&gt;="&amp;DATE(デイトレ集計!$B$1,デイトレ集計!Z$1,1),matsui[約定日],"&lt;"&amp;DATE(デイトレ集計!$B$1,デイトレ集計!Z$1+1,1),matsui[実現損益],"&lt;0")</f>
        <v>0</v>
      </c>
      <c r="AC71" s="88">
        <f>SUMIFS(matsui[約定数量],matsui[約定日],"&gt;="&amp;DATE(デイトレ集計!$B$1,デイトレ集計!AC$1,1),matsui[約定日],"&lt;"&amp;DATE(デイトレ集計!$B$1,デイトレ集計!AC$1+1,1),matsui[実現損益],"&lt;0")</f>
        <v>0</v>
      </c>
      <c r="AF71" s="88">
        <f>SUMIFS(matsui[約定数量],matsui[約定日],"&gt;="&amp;DATE(デイトレ集計!$B$1,デイトレ集計!AF$1,1),matsui[約定日],"&lt;"&amp;DATE(デイトレ集計!$B$1,デイトレ集計!AF$1+1,1),matsui[実現損益],"&lt;0")</f>
        <v>200</v>
      </c>
      <c r="AI71" s="88">
        <f>SUMIFS(matsui[約定数量],matsui[約定日],"&gt;="&amp;DATE(デイトレ集計!$B$1,デイトレ集計!AI$1,1),matsui[約定日],"&lt;"&amp;DATE(デイトレ集計!$B$1,デイトレ集計!AI$1+1,1),matsui[実現損益],"&lt;0")</f>
        <v>0</v>
      </c>
      <c r="AL71" s="88">
        <f>SUMIFS(matsui[約定数量],matsui[約定日],"&gt;="&amp;DATE(デイトレ集計!$B$1,デイトレ集計!AL$1,1),matsui[約定日],"&lt;"&amp;DATE(デイトレ集計!$B$1,デイトレ集計!AL$1+1,1),matsui[実現損益],"&lt;0")</f>
        <v>0</v>
      </c>
    </row>
    <row r="72" spans="1:38" x14ac:dyDescent="0.4">
      <c r="A72" s="87" t="s">
        <v>4</v>
      </c>
    </row>
    <row r="73" spans="1:38" x14ac:dyDescent="0.4">
      <c r="A73" s="57" t="s">
        <v>5</v>
      </c>
      <c r="E73" s="88">
        <f>COUNTIFS(matsui[約定日],"&gt;="&amp;DATE(デイトレ集計!$B$1,デイトレ集計!E$1,1),matsui[約定日],"&lt;"&amp;DATE(デイトレ集計!$B$1,デイトレ集計!E$1+1,1),matsui[実現損益],"&gt;0")</f>
        <v>0</v>
      </c>
      <c r="H73" s="88">
        <f>COUNTIFS(matsui[約定日],"&gt;="&amp;DATE(デイトレ集計!$B$1,デイトレ集計!H$1,1),matsui[約定日],"&lt;"&amp;DATE(デイトレ集計!$B$1,デイトレ集計!H$1+1,1),matsui[実現損益],"&gt;0")</f>
        <v>0</v>
      </c>
      <c r="K73" s="88">
        <f>COUNTIFS(matsui[約定日],"&gt;="&amp;DATE(デイトレ集計!$B$1,デイトレ集計!K$1,1),matsui[約定日],"&lt;"&amp;DATE(デイトレ集計!$B$1,デイトレ集計!K$1+1,1),matsui[実現損益],"&gt;0")</f>
        <v>0</v>
      </c>
      <c r="N73" s="88">
        <f>COUNTIFS(matsui[約定日],"&gt;="&amp;DATE(デイトレ集計!$B$1,デイトレ集計!N$1,1),matsui[約定日],"&lt;"&amp;DATE(デイトレ集計!$B$1,デイトレ集計!N$1+1,1),matsui[実現損益],"&gt;0")</f>
        <v>52</v>
      </c>
      <c r="Q73" s="88">
        <f>COUNTIFS(matsui[約定日],"&gt;="&amp;DATE(デイトレ集計!$B$1,デイトレ集計!Q$1,1),matsui[約定日],"&lt;"&amp;DATE(デイトレ集計!$B$1,デイトレ集計!Q$1+1,1),matsui[実現損益],"&gt;0")</f>
        <v>110</v>
      </c>
      <c r="T73" s="88">
        <f>COUNTIFS(matsui[約定日],"&gt;="&amp;DATE(デイトレ集計!$B$1,デイトレ集計!T$1,1),matsui[約定日],"&lt;"&amp;DATE(デイトレ集計!$B$1,デイトレ集計!T$1+1,1),matsui[実現損益],"&gt;0")</f>
        <v>72</v>
      </c>
      <c r="W73" s="88">
        <f>COUNTIFS(matsui[約定日],"&gt;="&amp;DATE(デイトレ集計!$B$1,デイトレ集計!W$1,1),matsui[約定日],"&lt;"&amp;DATE(デイトレ集計!$B$1,デイトレ集計!W$1+1,1),matsui[実現損益],"&gt;0")</f>
        <v>36</v>
      </c>
      <c r="Z73" s="88">
        <f>COUNTIFS(matsui[約定日],"&gt;="&amp;DATE(デイトレ集計!$B$1,デイトレ集計!Z$1,1),matsui[約定日],"&lt;"&amp;DATE(デイトレ集計!$B$1,デイトレ集計!Z$1+1,1),matsui[実現損益],"&gt;0")</f>
        <v>0</v>
      </c>
      <c r="AC73" s="88">
        <f>COUNTIFS(matsui[約定日],"&gt;="&amp;DATE(デイトレ集計!$B$1,デイトレ集計!AC$1,1),matsui[約定日],"&lt;"&amp;DATE(デイトレ集計!$B$1,デイトレ集計!AC$1+1,1),matsui[実現損益],"&gt;0")</f>
        <v>0</v>
      </c>
      <c r="AF73" s="88">
        <f>COUNTIFS(matsui[約定日],"&gt;="&amp;DATE(デイトレ集計!$B$1,デイトレ集計!AF$1,1),matsui[約定日],"&lt;"&amp;DATE(デイトレ集計!$B$1,デイトレ集計!AF$1+1,1),matsui[実現損益],"&gt;0")</f>
        <v>9</v>
      </c>
      <c r="AI73" s="88">
        <f>COUNTIFS(matsui[約定日],"&gt;="&amp;DATE(デイトレ集計!$B$1,デイトレ集計!AI$1,1),matsui[約定日],"&lt;"&amp;DATE(デイトレ集計!$B$1,デイトレ集計!AI$1+1,1),matsui[実現損益],"&gt;0")</f>
        <v>0</v>
      </c>
      <c r="AL73" s="88">
        <f>COUNTIFS(matsui[約定日],"&gt;="&amp;DATE(デイトレ集計!$B$1,デイトレ集計!AL$1,1),matsui[約定日],"&lt;"&amp;DATE(デイトレ集計!$B$1,デイトレ集計!AL$1+1,1),matsui[実現損益],"&gt;0")</f>
        <v>0</v>
      </c>
    </row>
    <row r="74" spans="1:38" x14ac:dyDescent="0.4">
      <c r="A74" s="57" t="s">
        <v>6</v>
      </c>
      <c r="E74" s="88">
        <f>COUNTIFS(matsui[約定日],"&gt;="&amp;DATE(デイトレ集計!$B$1,デイトレ集計!E$1,1),matsui[約定日],"&lt;"&amp;DATE(デイトレ集計!$B$1,デイトレ集計!E$1+1,1),matsui[実現損益],"&lt;0")</f>
        <v>0</v>
      </c>
      <c r="H74" s="88">
        <f>COUNTIFS(matsui[約定日],"&gt;="&amp;DATE(デイトレ集計!$B$1,デイトレ集計!H$1,1),matsui[約定日],"&lt;"&amp;DATE(デイトレ集計!$B$1,デイトレ集計!H$1+1,1),matsui[実現損益],"&lt;0")</f>
        <v>0</v>
      </c>
      <c r="K74" s="88">
        <f>COUNTIFS(matsui[約定日],"&gt;="&amp;DATE(デイトレ集計!$B$1,デイトレ集計!K$1,1),matsui[約定日],"&lt;"&amp;DATE(デイトレ集計!$B$1,デイトレ集計!K$1+1,1),matsui[実現損益],"&lt;0")</f>
        <v>0</v>
      </c>
      <c r="N74" s="88">
        <f>COUNTIFS(matsui[約定日],"&gt;="&amp;DATE(デイトレ集計!$B$1,デイトレ集計!N$1,1),matsui[約定日],"&lt;"&amp;DATE(デイトレ集計!$B$1,デイトレ集計!N$1+1,1),matsui[実現損益],"&lt;0")</f>
        <v>41</v>
      </c>
      <c r="Q74" s="88">
        <f>COUNTIFS(matsui[約定日],"&gt;="&amp;DATE(デイトレ集計!$B$1,デイトレ集計!Q$1,1),matsui[約定日],"&lt;"&amp;DATE(デイトレ集計!$B$1,デイトレ集計!Q$1+1,1),matsui[実現損益],"&lt;0")</f>
        <v>53</v>
      </c>
      <c r="T74" s="88">
        <f>COUNTIFS(matsui[約定日],"&gt;="&amp;DATE(デイトレ集計!$B$1,デイトレ集計!T$1,1),matsui[約定日],"&lt;"&amp;DATE(デイトレ集計!$B$1,デイトレ集計!T$1+1,1),matsui[実現損益],"&lt;0")</f>
        <v>9</v>
      </c>
      <c r="W74" s="88">
        <f>COUNTIFS(matsui[約定日],"&gt;="&amp;DATE(デイトレ集計!$B$1,デイトレ集計!W$1,1),matsui[約定日],"&lt;"&amp;DATE(デイトレ集計!$B$1,デイトレ集計!W$1+1,1),matsui[実現損益],"&lt;0")</f>
        <v>5</v>
      </c>
      <c r="Z74" s="88">
        <f>COUNTIFS(matsui[約定日],"&gt;="&amp;DATE(デイトレ集計!$B$1,デイトレ集計!Z$1,1),matsui[約定日],"&lt;"&amp;DATE(デイトレ集計!$B$1,デイトレ集計!Z$1+1,1),matsui[実現損益],"&lt;0")</f>
        <v>0</v>
      </c>
      <c r="AC74" s="88">
        <f>COUNTIFS(matsui[約定日],"&gt;="&amp;DATE(デイトレ集計!$B$1,デイトレ集計!AC$1,1),matsui[約定日],"&lt;"&amp;DATE(デイトレ集計!$B$1,デイトレ集計!AC$1+1,1),matsui[実現損益],"&lt;0")</f>
        <v>0</v>
      </c>
      <c r="AF74" s="88">
        <f>COUNTIFS(matsui[約定日],"&gt;="&amp;DATE(デイトレ集計!$B$1,デイトレ集計!AF$1,1),matsui[約定日],"&lt;"&amp;DATE(デイトレ集計!$B$1,デイトレ集計!AF$1+1,1),matsui[実現損益],"&lt;0")</f>
        <v>2</v>
      </c>
      <c r="AI74" s="88">
        <f>COUNTIFS(matsui[約定日],"&gt;="&amp;DATE(デイトレ集計!$B$1,デイトレ集計!AI$1,1),matsui[約定日],"&lt;"&amp;DATE(デイトレ集計!$B$1,デイトレ集計!AI$1+1,1),matsui[実現損益],"&lt;0")</f>
        <v>0</v>
      </c>
      <c r="AL74" s="88">
        <f>COUNTIFS(matsui[約定日],"&gt;="&amp;DATE(デイトレ集計!$B$1,デイトレ集計!AL$1,1),matsui[約定日],"&lt;"&amp;DATE(デイトレ集計!$B$1,デイトレ集計!AL$1+1,1),matsui[実現損益],"&lt;0")</f>
        <v>0</v>
      </c>
    </row>
  </sheetData>
  <phoneticPr fontId="2"/>
  <conditionalFormatting sqref="E16:E46 Q16:Q46 N16:N46 H16:H46 K16:K46 AF16:AF46 AI16:AI46 AL16:AL46 AC16:AC46 Z16:Z46 W16:W46 T16:T46">
    <cfRule type="containsBlanks" dxfId="21" priority="1" stopIfTrue="1">
      <formula>LEN(TRIM(E16))=0</formula>
    </cfRule>
  </conditionalFormatting>
  <conditionalFormatting sqref="E16:E46 H16:H46 K16:K46 N16:N46 Q16:Q46 T16:T46 W16:W46 Z16:Z46 AC16:AC46 AF16:AF46 AI16:AI46 AL16:AL46">
    <cfRule type="expression" dxfId="20" priority="66" stopIfTrue="1">
      <formula>E16&lt;0</formula>
    </cfRule>
    <cfRule type="expression" dxfId="19" priority="87" stopIfTrue="1">
      <formula>E16&gt;0</formula>
    </cfRule>
  </conditionalFormatting>
  <conditionalFormatting sqref="C16:C46 F16:F46 I16:I46 L16:L46 O16:O46 R16:R46 U16:U46 X16:X46 AA16:AA46 AD16:AD46 AG16:AG46 AJ16:AJ46">
    <cfRule type="expression" dxfId="18" priority="88">
      <formula>INDIRECT("R"&amp;ROW()&amp;"C"&amp;E$48,FALSE)&lt;0</formula>
    </cfRule>
    <cfRule type="expression" dxfId="17" priority="89">
      <formula>INDIRECT("R"&amp;ROW()&amp;"C"&amp;E$48,FALSE)&gt;0</formula>
    </cfRule>
  </conditionalFormatting>
  <conditionalFormatting sqref="D16:D46 G16:G46 J16:J46 M16:M46 P16:P46 S16:S46 V16:V46 Y16:Y46 AB16:AB46 AE16:AE46 AH16:AH46 AK16:AK46">
    <cfRule type="expression" dxfId="16" priority="112">
      <formula>INDIRECT("R"&amp;ROW()&amp;"C"&amp;E$49,FALSE)&lt;0</formula>
    </cfRule>
    <cfRule type="expression" dxfId="15" priority="113">
      <formula>INDIRECT("R"&amp;ROW()&amp;"C"&amp;E$49,FALSE)&gt;0</formula>
    </cfRule>
  </conditionalFormatting>
  <pageMargins left="0.7" right="0.7" top="0.75" bottom="0.75" header="0.3" footer="0.3"/>
  <pageSetup paperSize="9" orientation="portrait" horizontalDpi="4294967293" r:id="rId1"/>
  <ignoredErrors>
    <ignoredError sqref="B5" formula="1"/>
  </ignoredError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5CF33-731A-41F4-B4C7-EBCF6DABF8A5}">
  <dimension ref="A1:AB1147"/>
  <sheetViews>
    <sheetView workbookViewId="0"/>
  </sheetViews>
  <sheetFormatPr defaultRowHeight="18.75" x14ac:dyDescent="0.4"/>
  <cols>
    <col min="1" max="2" width="11.375" bestFit="1" customWidth="1"/>
    <col min="3" max="3" width="13.25" bestFit="1" customWidth="1"/>
    <col min="4" max="4" width="69.25" bestFit="1" customWidth="1"/>
    <col min="5" max="6" width="11.25" bestFit="1" customWidth="1"/>
    <col min="7" max="8" width="7.5" bestFit="1" customWidth="1"/>
    <col min="9" max="9" width="11.25" bestFit="1" customWidth="1"/>
    <col min="10" max="10" width="13" bestFit="1" customWidth="1"/>
    <col min="11" max="13" width="11.25" bestFit="1" customWidth="1"/>
    <col min="14" max="14" width="17.375" bestFit="1" customWidth="1"/>
    <col min="15" max="15" width="11.25" bestFit="1" customWidth="1"/>
    <col min="16" max="16" width="9.375" bestFit="1" customWidth="1"/>
    <col min="17" max="17" width="11.375" bestFit="1" customWidth="1"/>
    <col min="18" max="18" width="9.375" bestFit="1" customWidth="1"/>
    <col min="19" max="19" width="19.5" bestFit="1" customWidth="1"/>
    <col min="20" max="20" width="17.375" bestFit="1" customWidth="1"/>
    <col min="21" max="22" width="11.25" bestFit="1" customWidth="1"/>
    <col min="23" max="23" width="21.5" bestFit="1" customWidth="1"/>
    <col min="24" max="24" width="11.25" bestFit="1" customWidth="1"/>
    <col min="25" max="25" width="13.25" bestFit="1" customWidth="1"/>
    <col min="26" max="27" width="9.375" bestFit="1" customWidth="1"/>
    <col min="28" max="28" width="11.875" bestFit="1" customWidth="1"/>
  </cols>
  <sheetData>
    <row r="1" spans="1:28" x14ac:dyDescent="0.4">
      <c r="A1" t="s">
        <v>11</v>
      </c>
      <c r="B1" t="s">
        <v>10</v>
      </c>
      <c r="C1" t="s">
        <v>17</v>
      </c>
      <c r="D1" t="s">
        <v>12</v>
      </c>
      <c r="E1" t="s">
        <v>13</v>
      </c>
      <c r="F1" t="s">
        <v>26</v>
      </c>
      <c r="G1" t="s">
        <v>14</v>
      </c>
      <c r="H1" t="s">
        <v>21</v>
      </c>
      <c r="I1" t="s">
        <v>27</v>
      </c>
      <c r="J1" t="s">
        <v>22</v>
      </c>
      <c r="K1" t="s">
        <v>28</v>
      </c>
      <c r="L1" t="s">
        <v>24</v>
      </c>
      <c r="M1" t="s">
        <v>29</v>
      </c>
      <c r="N1" t="s">
        <v>30</v>
      </c>
      <c r="O1" t="s">
        <v>23</v>
      </c>
      <c r="P1" t="s">
        <v>18</v>
      </c>
      <c r="Q1" t="s">
        <v>19</v>
      </c>
      <c r="R1" t="s">
        <v>20</v>
      </c>
      <c r="S1" t="s">
        <v>31</v>
      </c>
      <c r="T1" t="s">
        <v>32</v>
      </c>
      <c r="U1" t="s">
        <v>33</v>
      </c>
      <c r="V1" t="s">
        <v>34</v>
      </c>
      <c r="W1" t="s">
        <v>35</v>
      </c>
      <c r="X1" t="s">
        <v>25</v>
      </c>
      <c r="Y1" t="s">
        <v>36</v>
      </c>
      <c r="Z1" t="s">
        <v>37</v>
      </c>
      <c r="AA1" t="s">
        <v>38</v>
      </c>
      <c r="AB1" t="s">
        <v>216</v>
      </c>
    </row>
    <row r="2" spans="1:28" x14ac:dyDescent="0.4">
      <c r="A2" s="1">
        <v>45265</v>
      </c>
      <c r="B2" s="1">
        <v>45261</v>
      </c>
      <c r="C2">
        <v>65500</v>
      </c>
      <c r="D2" t="s">
        <v>217</v>
      </c>
      <c r="E2" t="s">
        <v>15</v>
      </c>
      <c r="F2" t="s">
        <v>218</v>
      </c>
      <c r="G2" t="s">
        <v>16</v>
      </c>
      <c r="H2" t="s">
        <v>42</v>
      </c>
      <c r="I2" t="s">
        <v>50</v>
      </c>
      <c r="J2" t="s">
        <v>70</v>
      </c>
      <c r="K2">
        <v>100</v>
      </c>
      <c r="L2">
        <v>192</v>
      </c>
      <c r="M2">
        <v>19200</v>
      </c>
      <c r="N2">
        <v>0</v>
      </c>
      <c r="O2">
        <v>-19200</v>
      </c>
      <c r="P2" t="s">
        <v>218</v>
      </c>
      <c r="Q2" s="1"/>
      <c r="Y2" t="s">
        <v>218</v>
      </c>
      <c r="Z2" t="s">
        <v>218</v>
      </c>
      <c r="AA2" t="s">
        <v>218</v>
      </c>
      <c r="AB2" t="s">
        <v>218</v>
      </c>
    </row>
    <row r="3" spans="1:28" x14ac:dyDescent="0.4">
      <c r="A3" s="1">
        <v>45265</v>
      </c>
      <c r="B3" s="1">
        <v>45261</v>
      </c>
      <c r="C3">
        <v>65500</v>
      </c>
      <c r="D3" t="s">
        <v>217</v>
      </c>
      <c r="E3" t="s">
        <v>15</v>
      </c>
      <c r="F3" t="s">
        <v>218</v>
      </c>
      <c r="G3" t="s">
        <v>16</v>
      </c>
      <c r="H3" t="s">
        <v>40</v>
      </c>
      <c r="I3" t="s">
        <v>50</v>
      </c>
      <c r="J3" t="s">
        <v>70</v>
      </c>
      <c r="K3">
        <v>100</v>
      </c>
      <c r="L3">
        <v>194</v>
      </c>
      <c r="M3">
        <v>19400</v>
      </c>
      <c r="N3">
        <v>0</v>
      </c>
      <c r="O3">
        <v>19400</v>
      </c>
      <c r="P3" t="s">
        <v>218</v>
      </c>
      <c r="Q3" s="1"/>
      <c r="Y3" t="s">
        <v>218</v>
      </c>
      <c r="Z3" t="s">
        <v>218</v>
      </c>
      <c r="AA3" t="s">
        <v>218</v>
      </c>
      <c r="AB3" t="s">
        <v>218</v>
      </c>
    </row>
    <row r="4" spans="1:28" x14ac:dyDescent="0.4">
      <c r="A4" s="1">
        <v>45265</v>
      </c>
      <c r="B4" s="1">
        <v>45261</v>
      </c>
      <c r="C4">
        <v>73570</v>
      </c>
      <c r="D4" t="s">
        <v>191</v>
      </c>
      <c r="E4" t="s">
        <v>15</v>
      </c>
      <c r="F4" t="s">
        <v>218</v>
      </c>
      <c r="G4" t="s">
        <v>16</v>
      </c>
      <c r="H4" t="s">
        <v>42</v>
      </c>
      <c r="I4" t="s">
        <v>50</v>
      </c>
      <c r="J4" t="s">
        <v>70</v>
      </c>
      <c r="K4">
        <v>100</v>
      </c>
      <c r="L4">
        <v>754</v>
      </c>
      <c r="M4">
        <v>75400</v>
      </c>
      <c r="N4">
        <v>0</v>
      </c>
      <c r="O4">
        <v>-75400</v>
      </c>
      <c r="P4" t="s">
        <v>218</v>
      </c>
      <c r="Q4" s="1"/>
      <c r="Y4" t="s">
        <v>218</v>
      </c>
      <c r="Z4" t="s">
        <v>218</v>
      </c>
      <c r="AA4" t="s">
        <v>218</v>
      </c>
      <c r="AB4" t="s">
        <v>218</v>
      </c>
    </row>
    <row r="5" spans="1:28" x14ac:dyDescent="0.4">
      <c r="A5" s="1">
        <v>45265</v>
      </c>
      <c r="B5" s="1">
        <v>45261</v>
      </c>
      <c r="C5">
        <v>73570</v>
      </c>
      <c r="D5" t="s">
        <v>191</v>
      </c>
      <c r="E5" t="s">
        <v>15</v>
      </c>
      <c r="F5" t="s">
        <v>218</v>
      </c>
      <c r="G5" t="s">
        <v>16</v>
      </c>
      <c r="H5" t="s">
        <v>40</v>
      </c>
      <c r="I5" t="s">
        <v>50</v>
      </c>
      <c r="J5" t="s">
        <v>70</v>
      </c>
      <c r="K5">
        <v>100</v>
      </c>
      <c r="L5">
        <v>770</v>
      </c>
      <c r="M5">
        <v>77000</v>
      </c>
      <c r="N5">
        <v>0</v>
      </c>
      <c r="O5">
        <v>77000</v>
      </c>
      <c r="P5" t="s">
        <v>218</v>
      </c>
      <c r="Q5" s="1"/>
      <c r="Y5" t="s">
        <v>218</v>
      </c>
      <c r="Z5" t="s">
        <v>218</v>
      </c>
      <c r="AA5" t="s">
        <v>218</v>
      </c>
      <c r="AB5" t="s">
        <v>218</v>
      </c>
    </row>
    <row r="6" spans="1:28" x14ac:dyDescent="0.4">
      <c r="A6" s="1">
        <v>45264</v>
      </c>
      <c r="B6" s="1">
        <v>45260</v>
      </c>
      <c r="C6">
        <v>37780</v>
      </c>
      <c r="D6" t="s">
        <v>193</v>
      </c>
      <c r="E6" t="s">
        <v>15</v>
      </c>
      <c r="F6" t="s">
        <v>218</v>
      </c>
      <c r="G6" t="s">
        <v>16</v>
      </c>
      <c r="H6" t="s">
        <v>42</v>
      </c>
      <c r="I6" t="s">
        <v>50</v>
      </c>
      <c r="J6" t="s">
        <v>70</v>
      </c>
      <c r="K6">
        <v>100</v>
      </c>
      <c r="L6">
        <v>1745</v>
      </c>
      <c r="M6">
        <v>174500</v>
      </c>
      <c r="N6">
        <v>0</v>
      </c>
      <c r="O6">
        <v>-174500</v>
      </c>
      <c r="P6" t="s">
        <v>218</v>
      </c>
      <c r="Q6" s="1"/>
      <c r="Y6" t="s">
        <v>218</v>
      </c>
      <c r="Z6" t="s">
        <v>218</v>
      </c>
      <c r="AA6" t="s">
        <v>218</v>
      </c>
      <c r="AB6" t="s">
        <v>218</v>
      </c>
    </row>
    <row r="7" spans="1:28" x14ac:dyDescent="0.4">
      <c r="A7" s="1">
        <v>45264</v>
      </c>
      <c r="B7" s="1">
        <v>45260</v>
      </c>
      <c r="C7">
        <v>37780</v>
      </c>
      <c r="D7" t="s">
        <v>193</v>
      </c>
      <c r="E7" t="s">
        <v>15</v>
      </c>
      <c r="F7" t="s">
        <v>218</v>
      </c>
      <c r="G7" t="s">
        <v>16</v>
      </c>
      <c r="H7" t="s">
        <v>40</v>
      </c>
      <c r="I7" t="s">
        <v>50</v>
      </c>
      <c r="J7" t="s">
        <v>70</v>
      </c>
      <c r="K7">
        <v>100</v>
      </c>
      <c r="L7">
        <v>1775</v>
      </c>
      <c r="M7">
        <v>177500</v>
      </c>
      <c r="N7">
        <v>0</v>
      </c>
      <c r="O7">
        <v>177500</v>
      </c>
      <c r="P7" t="s">
        <v>218</v>
      </c>
      <c r="Q7" s="1"/>
      <c r="Y7" t="s">
        <v>218</v>
      </c>
      <c r="Z7" t="s">
        <v>218</v>
      </c>
      <c r="AA7" t="s">
        <v>218</v>
      </c>
      <c r="AB7" t="s">
        <v>218</v>
      </c>
    </row>
    <row r="8" spans="1:28" x14ac:dyDescent="0.4">
      <c r="A8" s="1">
        <v>45261</v>
      </c>
      <c r="B8" s="1">
        <v>45259</v>
      </c>
      <c r="C8">
        <v>31890</v>
      </c>
      <c r="D8" t="s">
        <v>189</v>
      </c>
      <c r="E8" t="s">
        <v>15</v>
      </c>
      <c r="F8" t="s">
        <v>218</v>
      </c>
      <c r="G8" t="s">
        <v>16</v>
      </c>
      <c r="H8" t="s">
        <v>42</v>
      </c>
      <c r="I8" t="s">
        <v>50</v>
      </c>
      <c r="J8" t="s">
        <v>70</v>
      </c>
      <c r="K8">
        <v>100</v>
      </c>
      <c r="L8">
        <v>288</v>
      </c>
      <c r="M8">
        <v>28800</v>
      </c>
      <c r="N8">
        <v>0</v>
      </c>
      <c r="O8">
        <v>-28800</v>
      </c>
      <c r="P8" t="s">
        <v>218</v>
      </c>
      <c r="Q8" s="1"/>
      <c r="Y8" t="s">
        <v>218</v>
      </c>
      <c r="Z8" t="s">
        <v>218</v>
      </c>
      <c r="AA8" t="s">
        <v>218</v>
      </c>
      <c r="AB8" t="s">
        <v>218</v>
      </c>
    </row>
    <row r="9" spans="1:28" x14ac:dyDescent="0.4">
      <c r="A9" s="1">
        <v>45261</v>
      </c>
      <c r="B9" s="1">
        <v>45259</v>
      </c>
      <c r="C9">
        <v>31890</v>
      </c>
      <c r="D9" t="s">
        <v>189</v>
      </c>
      <c r="E9" t="s">
        <v>15</v>
      </c>
      <c r="F9" t="s">
        <v>218</v>
      </c>
      <c r="G9" t="s">
        <v>16</v>
      </c>
      <c r="H9" t="s">
        <v>40</v>
      </c>
      <c r="I9" t="s">
        <v>50</v>
      </c>
      <c r="J9" t="s">
        <v>70</v>
      </c>
      <c r="K9">
        <v>100</v>
      </c>
      <c r="L9">
        <v>289</v>
      </c>
      <c r="M9">
        <v>28900</v>
      </c>
      <c r="N9">
        <v>0</v>
      </c>
      <c r="O9">
        <v>28900</v>
      </c>
      <c r="P9" t="s">
        <v>218</v>
      </c>
      <c r="Q9" s="1"/>
      <c r="Y9" t="s">
        <v>218</v>
      </c>
      <c r="Z9" t="s">
        <v>218</v>
      </c>
      <c r="AA9" t="s">
        <v>218</v>
      </c>
      <c r="AB9" t="s">
        <v>218</v>
      </c>
    </row>
    <row r="10" spans="1:28" x14ac:dyDescent="0.4">
      <c r="A10" s="1">
        <v>45261</v>
      </c>
      <c r="B10" s="1">
        <v>45259</v>
      </c>
      <c r="C10">
        <v>50280</v>
      </c>
      <c r="D10" t="s">
        <v>192</v>
      </c>
      <c r="E10" t="s">
        <v>15</v>
      </c>
      <c r="F10" t="s">
        <v>218</v>
      </c>
      <c r="G10" t="s">
        <v>16</v>
      </c>
      <c r="H10" t="s">
        <v>42</v>
      </c>
      <c r="I10" t="s">
        <v>50</v>
      </c>
      <c r="J10" t="s">
        <v>70</v>
      </c>
      <c r="K10">
        <v>100</v>
      </c>
      <c r="L10">
        <v>702</v>
      </c>
      <c r="M10">
        <v>70200</v>
      </c>
      <c r="N10">
        <v>0</v>
      </c>
      <c r="O10">
        <v>-70200</v>
      </c>
      <c r="P10" t="s">
        <v>218</v>
      </c>
      <c r="Q10" s="1"/>
      <c r="Y10" t="s">
        <v>218</v>
      </c>
      <c r="Z10" t="s">
        <v>218</v>
      </c>
      <c r="AA10" t="s">
        <v>218</v>
      </c>
      <c r="AB10" t="s">
        <v>218</v>
      </c>
    </row>
    <row r="11" spans="1:28" x14ac:dyDescent="0.4">
      <c r="A11" s="1">
        <v>45261</v>
      </c>
      <c r="B11" s="1">
        <v>45259</v>
      </c>
      <c r="C11">
        <v>50280</v>
      </c>
      <c r="D11" t="s">
        <v>192</v>
      </c>
      <c r="E11" t="s">
        <v>15</v>
      </c>
      <c r="F11" t="s">
        <v>218</v>
      </c>
      <c r="G11" t="s">
        <v>16</v>
      </c>
      <c r="H11" t="s">
        <v>40</v>
      </c>
      <c r="I11" t="s">
        <v>50</v>
      </c>
      <c r="J11" t="s">
        <v>70</v>
      </c>
      <c r="K11">
        <v>100</v>
      </c>
      <c r="L11">
        <v>710</v>
      </c>
      <c r="M11">
        <v>71000</v>
      </c>
      <c r="N11">
        <v>0</v>
      </c>
      <c r="O11">
        <v>71000</v>
      </c>
      <c r="P11" t="s">
        <v>218</v>
      </c>
      <c r="Q11" s="1"/>
      <c r="Y11" t="s">
        <v>218</v>
      </c>
      <c r="Z11" t="s">
        <v>218</v>
      </c>
      <c r="AA11" t="s">
        <v>218</v>
      </c>
      <c r="AB11" t="s">
        <v>218</v>
      </c>
    </row>
    <row r="12" spans="1:28" x14ac:dyDescent="0.4">
      <c r="A12" s="1">
        <v>45261</v>
      </c>
      <c r="B12" s="1">
        <v>45259</v>
      </c>
      <c r="C12">
        <v>73570</v>
      </c>
      <c r="D12" t="s">
        <v>191</v>
      </c>
      <c r="E12" t="s">
        <v>15</v>
      </c>
      <c r="F12" t="s">
        <v>218</v>
      </c>
      <c r="G12" t="s">
        <v>16</v>
      </c>
      <c r="H12" t="s">
        <v>42</v>
      </c>
      <c r="I12" t="s">
        <v>50</v>
      </c>
      <c r="J12" t="s">
        <v>70</v>
      </c>
      <c r="K12">
        <v>100</v>
      </c>
      <c r="L12">
        <v>897</v>
      </c>
      <c r="M12">
        <v>89700</v>
      </c>
      <c r="N12">
        <v>0</v>
      </c>
      <c r="O12">
        <v>-89700</v>
      </c>
      <c r="P12" t="s">
        <v>218</v>
      </c>
      <c r="Q12" s="1"/>
      <c r="Y12" t="s">
        <v>218</v>
      </c>
      <c r="Z12" t="s">
        <v>218</v>
      </c>
      <c r="AA12" t="s">
        <v>218</v>
      </c>
      <c r="AB12" t="s">
        <v>218</v>
      </c>
    </row>
    <row r="13" spans="1:28" x14ac:dyDescent="0.4">
      <c r="A13" s="1">
        <v>45261</v>
      </c>
      <c r="B13" s="1">
        <v>45259</v>
      </c>
      <c r="C13">
        <v>73570</v>
      </c>
      <c r="D13" t="s">
        <v>191</v>
      </c>
      <c r="E13" t="s">
        <v>15</v>
      </c>
      <c r="F13" t="s">
        <v>218</v>
      </c>
      <c r="G13" t="s">
        <v>16</v>
      </c>
      <c r="H13" t="s">
        <v>40</v>
      </c>
      <c r="I13" t="s">
        <v>50</v>
      </c>
      <c r="J13" t="s">
        <v>70</v>
      </c>
      <c r="K13">
        <v>100</v>
      </c>
      <c r="L13">
        <v>899</v>
      </c>
      <c r="M13">
        <v>89900</v>
      </c>
      <c r="N13">
        <v>0</v>
      </c>
      <c r="O13">
        <v>89900</v>
      </c>
      <c r="P13" t="s">
        <v>218</v>
      </c>
      <c r="Q13" s="1"/>
      <c r="Y13" t="s">
        <v>218</v>
      </c>
      <c r="Z13" t="s">
        <v>218</v>
      </c>
      <c r="AA13" t="s">
        <v>218</v>
      </c>
      <c r="AB13" t="s">
        <v>218</v>
      </c>
    </row>
    <row r="14" spans="1:28" x14ac:dyDescent="0.4">
      <c r="A14" s="1">
        <v>45261</v>
      </c>
      <c r="B14" s="1">
        <v>45261</v>
      </c>
      <c r="D14" t="s">
        <v>218</v>
      </c>
      <c r="E14" t="s">
        <v>218</v>
      </c>
      <c r="F14" t="s">
        <v>218</v>
      </c>
      <c r="G14" t="s">
        <v>218</v>
      </c>
      <c r="H14" t="s">
        <v>218</v>
      </c>
      <c r="I14" t="s">
        <v>52</v>
      </c>
      <c r="J14" t="s">
        <v>69</v>
      </c>
      <c r="L14">
        <v>3</v>
      </c>
      <c r="O14">
        <v>3</v>
      </c>
      <c r="P14" t="s">
        <v>218</v>
      </c>
      <c r="Q14" s="1"/>
      <c r="Y14" t="s">
        <v>218</v>
      </c>
      <c r="Z14" t="s">
        <v>218</v>
      </c>
      <c r="AA14" t="s">
        <v>218</v>
      </c>
      <c r="AB14" t="s">
        <v>218</v>
      </c>
    </row>
    <row r="15" spans="1:28" x14ac:dyDescent="0.4">
      <c r="A15" s="1">
        <v>45260</v>
      </c>
      <c r="B15" s="1">
        <v>45258</v>
      </c>
      <c r="C15">
        <v>31890</v>
      </c>
      <c r="D15" t="s">
        <v>189</v>
      </c>
      <c r="E15" t="s">
        <v>15</v>
      </c>
      <c r="F15" t="s">
        <v>218</v>
      </c>
      <c r="G15" t="s">
        <v>16</v>
      </c>
      <c r="H15" t="s">
        <v>42</v>
      </c>
      <c r="I15" t="s">
        <v>50</v>
      </c>
      <c r="J15" t="s">
        <v>70</v>
      </c>
      <c r="K15">
        <v>100</v>
      </c>
      <c r="L15">
        <v>310</v>
      </c>
      <c r="M15">
        <v>31000</v>
      </c>
      <c r="N15">
        <v>0</v>
      </c>
      <c r="O15">
        <v>-31000</v>
      </c>
      <c r="P15" t="s">
        <v>218</v>
      </c>
      <c r="Q15" s="1"/>
      <c r="Y15" t="s">
        <v>218</v>
      </c>
      <c r="Z15" t="s">
        <v>218</v>
      </c>
      <c r="AA15" t="s">
        <v>218</v>
      </c>
      <c r="AB15" t="s">
        <v>218</v>
      </c>
    </row>
    <row r="16" spans="1:28" x14ac:dyDescent="0.4">
      <c r="A16" s="1">
        <v>45260</v>
      </c>
      <c r="B16" s="1">
        <v>45258</v>
      </c>
      <c r="C16">
        <v>31890</v>
      </c>
      <c r="D16" t="s">
        <v>189</v>
      </c>
      <c r="E16" t="s">
        <v>15</v>
      </c>
      <c r="F16" t="s">
        <v>218</v>
      </c>
      <c r="G16" t="s">
        <v>16</v>
      </c>
      <c r="H16" t="s">
        <v>40</v>
      </c>
      <c r="I16" t="s">
        <v>50</v>
      </c>
      <c r="J16" t="s">
        <v>70</v>
      </c>
      <c r="K16">
        <v>100</v>
      </c>
      <c r="L16">
        <v>315</v>
      </c>
      <c r="M16">
        <v>31500</v>
      </c>
      <c r="N16">
        <v>0</v>
      </c>
      <c r="O16">
        <v>31500</v>
      </c>
      <c r="P16" t="s">
        <v>218</v>
      </c>
      <c r="Q16" s="1"/>
      <c r="Y16" t="s">
        <v>218</v>
      </c>
      <c r="Z16" t="s">
        <v>218</v>
      </c>
      <c r="AA16" t="s">
        <v>218</v>
      </c>
      <c r="AB16" t="s">
        <v>218</v>
      </c>
    </row>
    <row r="17" spans="1:28" x14ac:dyDescent="0.4">
      <c r="A17" s="1">
        <v>45260</v>
      </c>
      <c r="B17" s="1">
        <v>45258</v>
      </c>
      <c r="C17">
        <v>37790</v>
      </c>
      <c r="D17" t="s">
        <v>127</v>
      </c>
      <c r="E17" t="s">
        <v>15</v>
      </c>
      <c r="F17" t="s">
        <v>218</v>
      </c>
      <c r="G17" t="s">
        <v>16</v>
      </c>
      <c r="H17" t="s">
        <v>42</v>
      </c>
      <c r="I17" t="s">
        <v>50</v>
      </c>
      <c r="J17" t="s">
        <v>70</v>
      </c>
      <c r="K17">
        <v>100</v>
      </c>
      <c r="L17">
        <v>298</v>
      </c>
      <c r="M17">
        <v>29800</v>
      </c>
      <c r="N17">
        <v>0</v>
      </c>
      <c r="O17">
        <v>-29800</v>
      </c>
      <c r="P17" t="s">
        <v>218</v>
      </c>
      <c r="Q17" s="1"/>
      <c r="Y17" t="s">
        <v>218</v>
      </c>
      <c r="Z17" t="s">
        <v>218</v>
      </c>
      <c r="AA17" t="s">
        <v>218</v>
      </c>
      <c r="AB17" t="s">
        <v>218</v>
      </c>
    </row>
    <row r="18" spans="1:28" x14ac:dyDescent="0.4">
      <c r="A18" s="1">
        <v>45260</v>
      </c>
      <c r="B18" s="1">
        <v>45258</v>
      </c>
      <c r="C18">
        <v>37790</v>
      </c>
      <c r="D18" t="s">
        <v>127</v>
      </c>
      <c r="E18" t="s">
        <v>15</v>
      </c>
      <c r="F18" t="s">
        <v>218</v>
      </c>
      <c r="G18" t="s">
        <v>16</v>
      </c>
      <c r="H18" t="s">
        <v>42</v>
      </c>
      <c r="I18" t="s">
        <v>50</v>
      </c>
      <c r="J18" t="s">
        <v>70</v>
      </c>
      <c r="K18">
        <v>100</v>
      </c>
      <c r="L18">
        <v>298</v>
      </c>
      <c r="M18">
        <v>29800</v>
      </c>
      <c r="N18">
        <v>0</v>
      </c>
      <c r="O18">
        <v>-29800</v>
      </c>
      <c r="P18" t="s">
        <v>218</v>
      </c>
      <c r="Q18" s="1"/>
      <c r="Y18" t="s">
        <v>218</v>
      </c>
      <c r="Z18" t="s">
        <v>218</v>
      </c>
      <c r="AA18" t="s">
        <v>218</v>
      </c>
      <c r="AB18" t="s">
        <v>218</v>
      </c>
    </row>
    <row r="19" spans="1:28" x14ac:dyDescent="0.4">
      <c r="A19" s="1">
        <v>45260</v>
      </c>
      <c r="B19" s="1">
        <v>45258</v>
      </c>
      <c r="C19">
        <v>37790</v>
      </c>
      <c r="D19" t="s">
        <v>127</v>
      </c>
      <c r="E19" t="s">
        <v>15</v>
      </c>
      <c r="F19" t="s">
        <v>218</v>
      </c>
      <c r="G19" t="s">
        <v>16</v>
      </c>
      <c r="H19" t="s">
        <v>40</v>
      </c>
      <c r="I19" t="s">
        <v>50</v>
      </c>
      <c r="J19" t="s">
        <v>70</v>
      </c>
      <c r="K19">
        <v>100</v>
      </c>
      <c r="L19">
        <v>300</v>
      </c>
      <c r="M19">
        <v>30000</v>
      </c>
      <c r="N19">
        <v>0</v>
      </c>
      <c r="O19">
        <v>30000</v>
      </c>
      <c r="P19" t="s">
        <v>218</v>
      </c>
      <c r="Q19" s="1"/>
      <c r="Y19" t="s">
        <v>218</v>
      </c>
      <c r="Z19" t="s">
        <v>218</v>
      </c>
      <c r="AA19" t="s">
        <v>218</v>
      </c>
      <c r="AB19" t="s">
        <v>218</v>
      </c>
    </row>
    <row r="20" spans="1:28" x14ac:dyDescent="0.4">
      <c r="A20" s="1">
        <v>45260</v>
      </c>
      <c r="B20" s="1">
        <v>45258</v>
      </c>
      <c r="C20">
        <v>37790</v>
      </c>
      <c r="D20" t="s">
        <v>127</v>
      </c>
      <c r="E20" t="s">
        <v>15</v>
      </c>
      <c r="F20" t="s">
        <v>218</v>
      </c>
      <c r="G20" t="s">
        <v>16</v>
      </c>
      <c r="H20" t="s">
        <v>40</v>
      </c>
      <c r="I20" t="s">
        <v>50</v>
      </c>
      <c r="J20" t="s">
        <v>70</v>
      </c>
      <c r="K20">
        <v>100</v>
      </c>
      <c r="L20">
        <v>299</v>
      </c>
      <c r="M20">
        <v>29900</v>
      </c>
      <c r="N20">
        <v>0</v>
      </c>
      <c r="O20">
        <v>29900</v>
      </c>
      <c r="P20" t="s">
        <v>218</v>
      </c>
      <c r="Q20" s="1"/>
      <c r="Y20" t="s">
        <v>218</v>
      </c>
      <c r="Z20" t="s">
        <v>218</v>
      </c>
      <c r="AA20" t="s">
        <v>218</v>
      </c>
      <c r="AB20" t="s">
        <v>218</v>
      </c>
    </row>
    <row r="21" spans="1:28" x14ac:dyDescent="0.4">
      <c r="A21" s="1">
        <v>45260</v>
      </c>
      <c r="B21" s="1">
        <v>45258</v>
      </c>
      <c r="C21">
        <v>58450</v>
      </c>
      <c r="D21" t="s">
        <v>186</v>
      </c>
      <c r="E21" t="s">
        <v>15</v>
      </c>
      <c r="F21" t="s">
        <v>218</v>
      </c>
      <c r="G21" t="s">
        <v>16</v>
      </c>
      <c r="H21" t="s">
        <v>42</v>
      </c>
      <c r="I21" t="s">
        <v>50</v>
      </c>
      <c r="J21" t="s">
        <v>70</v>
      </c>
      <c r="K21">
        <v>100</v>
      </c>
      <c r="L21">
        <v>955</v>
      </c>
      <c r="M21">
        <v>95500</v>
      </c>
      <c r="N21">
        <v>0</v>
      </c>
      <c r="O21">
        <v>-95500</v>
      </c>
      <c r="P21" t="s">
        <v>218</v>
      </c>
      <c r="Q21" s="1"/>
      <c r="Y21" t="s">
        <v>218</v>
      </c>
      <c r="Z21" t="s">
        <v>218</v>
      </c>
      <c r="AA21" t="s">
        <v>218</v>
      </c>
      <c r="AB21" t="s">
        <v>218</v>
      </c>
    </row>
    <row r="22" spans="1:28" x14ac:dyDescent="0.4">
      <c r="A22" s="1">
        <v>45260</v>
      </c>
      <c r="B22" s="1">
        <v>45258</v>
      </c>
      <c r="C22">
        <v>58450</v>
      </c>
      <c r="D22" t="s">
        <v>186</v>
      </c>
      <c r="E22" t="s">
        <v>15</v>
      </c>
      <c r="F22" t="s">
        <v>218</v>
      </c>
      <c r="G22" t="s">
        <v>16</v>
      </c>
      <c r="H22" t="s">
        <v>40</v>
      </c>
      <c r="I22" t="s">
        <v>50</v>
      </c>
      <c r="J22" t="s">
        <v>70</v>
      </c>
      <c r="K22">
        <v>100</v>
      </c>
      <c r="L22">
        <v>960</v>
      </c>
      <c r="M22">
        <v>96000</v>
      </c>
      <c r="N22">
        <v>0</v>
      </c>
      <c r="O22">
        <v>96000</v>
      </c>
      <c r="P22" t="s">
        <v>218</v>
      </c>
      <c r="Q22" s="1"/>
      <c r="Y22" t="s">
        <v>218</v>
      </c>
      <c r="Z22" t="s">
        <v>218</v>
      </c>
      <c r="AA22" t="s">
        <v>218</v>
      </c>
      <c r="AB22" t="s">
        <v>218</v>
      </c>
    </row>
    <row r="23" spans="1:28" x14ac:dyDescent="0.4">
      <c r="A23" s="1">
        <v>45260</v>
      </c>
      <c r="B23" s="1">
        <v>45258</v>
      </c>
      <c r="C23">
        <v>60720</v>
      </c>
      <c r="D23" t="s">
        <v>190</v>
      </c>
      <c r="E23" t="s">
        <v>15</v>
      </c>
      <c r="F23" t="s">
        <v>218</v>
      </c>
      <c r="G23" t="s">
        <v>16</v>
      </c>
      <c r="H23" t="s">
        <v>42</v>
      </c>
      <c r="I23" t="s">
        <v>50</v>
      </c>
      <c r="J23" t="s">
        <v>70</v>
      </c>
      <c r="K23">
        <v>200</v>
      </c>
      <c r="L23">
        <v>183</v>
      </c>
      <c r="M23">
        <v>36600</v>
      </c>
      <c r="N23">
        <v>0</v>
      </c>
      <c r="O23">
        <v>-36600</v>
      </c>
      <c r="P23" t="s">
        <v>218</v>
      </c>
      <c r="Q23" s="1"/>
      <c r="Y23" t="s">
        <v>218</v>
      </c>
      <c r="Z23" t="s">
        <v>218</v>
      </c>
      <c r="AA23" t="s">
        <v>218</v>
      </c>
      <c r="AB23" t="s">
        <v>218</v>
      </c>
    </row>
    <row r="24" spans="1:28" x14ac:dyDescent="0.4">
      <c r="A24" s="1">
        <v>45260</v>
      </c>
      <c r="B24" s="1">
        <v>45258</v>
      </c>
      <c r="C24">
        <v>60720</v>
      </c>
      <c r="D24" t="s">
        <v>190</v>
      </c>
      <c r="E24" t="s">
        <v>15</v>
      </c>
      <c r="F24" t="s">
        <v>218</v>
      </c>
      <c r="G24" t="s">
        <v>16</v>
      </c>
      <c r="H24" t="s">
        <v>40</v>
      </c>
      <c r="I24" t="s">
        <v>50</v>
      </c>
      <c r="J24" t="s">
        <v>70</v>
      </c>
      <c r="K24">
        <v>200</v>
      </c>
      <c r="L24">
        <v>185</v>
      </c>
      <c r="M24">
        <v>37000</v>
      </c>
      <c r="N24">
        <v>0</v>
      </c>
      <c r="O24">
        <v>37000</v>
      </c>
      <c r="P24" t="s">
        <v>218</v>
      </c>
      <c r="Q24" s="1"/>
      <c r="Y24" t="s">
        <v>218</v>
      </c>
      <c r="Z24" t="s">
        <v>218</v>
      </c>
      <c r="AA24" t="s">
        <v>218</v>
      </c>
      <c r="AB24" t="s">
        <v>218</v>
      </c>
    </row>
    <row r="25" spans="1:28" x14ac:dyDescent="0.4">
      <c r="A25" s="1">
        <v>45259</v>
      </c>
      <c r="B25" s="1">
        <v>45257</v>
      </c>
      <c r="C25">
        <v>60630</v>
      </c>
      <c r="D25" t="s">
        <v>187</v>
      </c>
      <c r="E25" t="s">
        <v>15</v>
      </c>
      <c r="F25" t="s">
        <v>218</v>
      </c>
      <c r="G25" t="s">
        <v>16</v>
      </c>
      <c r="H25" t="s">
        <v>40</v>
      </c>
      <c r="I25" t="s">
        <v>50</v>
      </c>
      <c r="J25" t="s">
        <v>70</v>
      </c>
      <c r="K25">
        <v>100</v>
      </c>
      <c r="L25">
        <v>812</v>
      </c>
      <c r="M25">
        <v>81200</v>
      </c>
      <c r="N25">
        <v>0</v>
      </c>
      <c r="O25">
        <v>81200</v>
      </c>
      <c r="P25" t="s">
        <v>218</v>
      </c>
      <c r="Q25" s="1"/>
      <c r="Y25" t="s">
        <v>218</v>
      </c>
      <c r="Z25" t="s">
        <v>218</v>
      </c>
      <c r="AA25" t="s">
        <v>218</v>
      </c>
      <c r="AB25" t="s">
        <v>218</v>
      </c>
    </row>
    <row r="26" spans="1:28" x14ac:dyDescent="0.4">
      <c r="A26" s="1">
        <v>45259</v>
      </c>
      <c r="B26" s="1">
        <v>45257</v>
      </c>
      <c r="C26">
        <v>78070</v>
      </c>
      <c r="D26" t="s">
        <v>188</v>
      </c>
      <c r="E26" t="s">
        <v>15</v>
      </c>
      <c r="F26" t="s">
        <v>218</v>
      </c>
      <c r="G26" t="s">
        <v>16</v>
      </c>
      <c r="H26" t="s">
        <v>42</v>
      </c>
      <c r="I26" t="s">
        <v>50</v>
      </c>
      <c r="J26" t="s">
        <v>70</v>
      </c>
      <c r="K26">
        <v>100</v>
      </c>
      <c r="L26">
        <v>1340</v>
      </c>
      <c r="M26">
        <v>134000</v>
      </c>
      <c r="N26">
        <v>0</v>
      </c>
      <c r="O26">
        <v>-134000</v>
      </c>
      <c r="P26" t="s">
        <v>218</v>
      </c>
      <c r="Q26" s="1"/>
      <c r="Y26" t="s">
        <v>218</v>
      </c>
      <c r="Z26" t="s">
        <v>218</v>
      </c>
      <c r="AA26" t="s">
        <v>218</v>
      </c>
      <c r="AB26" t="s">
        <v>218</v>
      </c>
    </row>
    <row r="27" spans="1:28" x14ac:dyDescent="0.4">
      <c r="A27" s="1">
        <v>45259</v>
      </c>
      <c r="B27" s="1">
        <v>45257</v>
      </c>
      <c r="C27">
        <v>78070</v>
      </c>
      <c r="D27" t="s">
        <v>188</v>
      </c>
      <c r="E27" t="s">
        <v>15</v>
      </c>
      <c r="F27" t="s">
        <v>218</v>
      </c>
      <c r="G27" t="s">
        <v>16</v>
      </c>
      <c r="H27" t="s">
        <v>40</v>
      </c>
      <c r="I27" t="s">
        <v>50</v>
      </c>
      <c r="J27" t="s">
        <v>70</v>
      </c>
      <c r="K27">
        <v>100</v>
      </c>
      <c r="L27">
        <v>1326</v>
      </c>
      <c r="M27">
        <v>132600</v>
      </c>
      <c r="N27">
        <v>0</v>
      </c>
      <c r="O27">
        <v>132600</v>
      </c>
      <c r="P27" t="s">
        <v>218</v>
      </c>
      <c r="Q27" s="1"/>
      <c r="Y27" t="s">
        <v>218</v>
      </c>
      <c r="Z27" t="s">
        <v>218</v>
      </c>
      <c r="AA27" t="s">
        <v>218</v>
      </c>
      <c r="AB27" t="s">
        <v>218</v>
      </c>
    </row>
    <row r="28" spans="1:28" x14ac:dyDescent="0.4">
      <c r="A28" s="1">
        <v>45258</v>
      </c>
      <c r="B28" s="1">
        <v>45254</v>
      </c>
      <c r="C28">
        <v>48820</v>
      </c>
      <c r="D28" t="s">
        <v>160</v>
      </c>
      <c r="E28" t="s">
        <v>15</v>
      </c>
      <c r="F28" t="s">
        <v>218</v>
      </c>
      <c r="G28" t="s">
        <v>16</v>
      </c>
      <c r="H28" t="s">
        <v>42</v>
      </c>
      <c r="I28" t="s">
        <v>50</v>
      </c>
      <c r="J28" t="s">
        <v>70</v>
      </c>
      <c r="K28">
        <v>100</v>
      </c>
      <c r="L28">
        <v>860</v>
      </c>
      <c r="M28">
        <v>86000</v>
      </c>
      <c r="N28">
        <v>0</v>
      </c>
      <c r="O28">
        <v>-86000</v>
      </c>
      <c r="P28" t="s">
        <v>218</v>
      </c>
      <c r="Q28" s="1"/>
      <c r="Y28" t="s">
        <v>218</v>
      </c>
      <c r="Z28" t="s">
        <v>218</v>
      </c>
      <c r="AA28" t="s">
        <v>218</v>
      </c>
      <c r="AB28" t="s">
        <v>218</v>
      </c>
    </row>
    <row r="29" spans="1:28" x14ac:dyDescent="0.4">
      <c r="A29" s="1">
        <v>45258</v>
      </c>
      <c r="B29" s="1">
        <v>45254</v>
      </c>
      <c r="C29">
        <v>48820</v>
      </c>
      <c r="D29" t="s">
        <v>160</v>
      </c>
      <c r="E29" t="s">
        <v>15</v>
      </c>
      <c r="F29" t="s">
        <v>218</v>
      </c>
      <c r="G29" t="s">
        <v>16</v>
      </c>
      <c r="H29" t="s">
        <v>40</v>
      </c>
      <c r="I29" t="s">
        <v>50</v>
      </c>
      <c r="J29" t="s">
        <v>70</v>
      </c>
      <c r="K29">
        <v>100</v>
      </c>
      <c r="L29">
        <v>865</v>
      </c>
      <c r="M29">
        <v>86500</v>
      </c>
      <c r="N29">
        <v>0</v>
      </c>
      <c r="O29">
        <v>86500</v>
      </c>
      <c r="P29" t="s">
        <v>218</v>
      </c>
      <c r="Q29" s="1"/>
      <c r="Y29" t="s">
        <v>218</v>
      </c>
      <c r="Z29" t="s">
        <v>218</v>
      </c>
      <c r="AA29" t="s">
        <v>218</v>
      </c>
      <c r="AB29" t="s">
        <v>218</v>
      </c>
    </row>
    <row r="30" spans="1:28" x14ac:dyDescent="0.4">
      <c r="A30" s="1">
        <v>45258</v>
      </c>
      <c r="B30" s="1">
        <v>45254</v>
      </c>
      <c r="C30">
        <v>60630</v>
      </c>
      <c r="D30" t="s">
        <v>187</v>
      </c>
      <c r="E30" t="s">
        <v>15</v>
      </c>
      <c r="F30" t="s">
        <v>218</v>
      </c>
      <c r="G30" t="s">
        <v>16</v>
      </c>
      <c r="H30" t="s">
        <v>42</v>
      </c>
      <c r="I30" t="s">
        <v>50</v>
      </c>
      <c r="J30" t="s">
        <v>70</v>
      </c>
      <c r="K30">
        <v>100</v>
      </c>
      <c r="L30">
        <v>796</v>
      </c>
      <c r="M30">
        <v>79600</v>
      </c>
      <c r="N30">
        <v>0</v>
      </c>
      <c r="O30">
        <v>-79600</v>
      </c>
      <c r="P30" t="s">
        <v>218</v>
      </c>
      <c r="Q30" s="1"/>
      <c r="Y30" t="s">
        <v>218</v>
      </c>
      <c r="Z30" t="s">
        <v>218</v>
      </c>
      <c r="AA30" t="s">
        <v>218</v>
      </c>
      <c r="AB30" t="s">
        <v>218</v>
      </c>
    </row>
    <row r="31" spans="1:28" x14ac:dyDescent="0.4">
      <c r="A31" s="1">
        <v>45257</v>
      </c>
      <c r="B31" s="1">
        <v>45252</v>
      </c>
      <c r="C31">
        <v>48820</v>
      </c>
      <c r="D31" t="s">
        <v>160</v>
      </c>
      <c r="E31" t="s">
        <v>15</v>
      </c>
      <c r="F31" t="s">
        <v>218</v>
      </c>
      <c r="G31" t="s">
        <v>16</v>
      </c>
      <c r="H31" t="s">
        <v>42</v>
      </c>
      <c r="I31" t="s">
        <v>50</v>
      </c>
      <c r="J31" t="s">
        <v>70</v>
      </c>
      <c r="K31">
        <v>100</v>
      </c>
      <c r="L31">
        <v>842</v>
      </c>
      <c r="M31">
        <v>84200</v>
      </c>
      <c r="N31">
        <v>0</v>
      </c>
      <c r="O31">
        <v>-84200</v>
      </c>
      <c r="P31" t="s">
        <v>218</v>
      </c>
      <c r="Q31" s="1"/>
      <c r="Y31" t="s">
        <v>218</v>
      </c>
      <c r="Z31" t="s">
        <v>218</v>
      </c>
      <c r="AA31" t="s">
        <v>218</v>
      </c>
      <c r="AB31" t="s">
        <v>218</v>
      </c>
    </row>
    <row r="32" spans="1:28" x14ac:dyDescent="0.4">
      <c r="A32" s="1">
        <v>45257</v>
      </c>
      <c r="B32" s="1">
        <v>45252</v>
      </c>
      <c r="C32">
        <v>48820</v>
      </c>
      <c r="D32" t="s">
        <v>160</v>
      </c>
      <c r="E32" t="s">
        <v>15</v>
      </c>
      <c r="F32" t="s">
        <v>218</v>
      </c>
      <c r="G32" t="s">
        <v>16</v>
      </c>
      <c r="H32" t="s">
        <v>40</v>
      </c>
      <c r="I32" t="s">
        <v>50</v>
      </c>
      <c r="J32" t="s">
        <v>70</v>
      </c>
      <c r="K32">
        <v>100</v>
      </c>
      <c r="L32">
        <v>845</v>
      </c>
      <c r="M32">
        <v>84500</v>
      </c>
      <c r="N32">
        <v>0</v>
      </c>
      <c r="O32">
        <v>84500</v>
      </c>
      <c r="P32" t="s">
        <v>218</v>
      </c>
      <c r="Q32" s="1"/>
      <c r="Y32" t="s">
        <v>218</v>
      </c>
      <c r="Z32" t="s">
        <v>218</v>
      </c>
      <c r="AA32" t="s">
        <v>218</v>
      </c>
      <c r="AB32" t="s">
        <v>218</v>
      </c>
    </row>
    <row r="33" spans="1:28" x14ac:dyDescent="0.4">
      <c r="A33" s="1">
        <v>45257</v>
      </c>
      <c r="B33" s="1">
        <v>45252</v>
      </c>
      <c r="C33">
        <v>58450</v>
      </c>
      <c r="D33" t="s">
        <v>186</v>
      </c>
      <c r="E33" t="s">
        <v>15</v>
      </c>
      <c r="F33" t="s">
        <v>218</v>
      </c>
      <c r="G33" t="s">
        <v>16</v>
      </c>
      <c r="H33" t="s">
        <v>42</v>
      </c>
      <c r="I33" t="s">
        <v>50</v>
      </c>
      <c r="J33" t="s">
        <v>70</v>
      </c>
      <c r="K33">
        <v>100</v>
      </c>
      <c r="L33">
        <v>860</v>
      </c>
      <c r="M33">
        <v>86000</v>
      </c>
      <c r="N33">
        <v>0</v>
      </c>
      <c r="O33">
        <v>-86000</v>
      </c>
      <c r="P33" t="s">
        <v>218</v>
      </c>
      <c r="Q33" s="1"/>
      <c r="Y33" t="s">
        <v>218</v>
      </c>
      <c r="Z33" t="s">
        <v>218</v>
      </c>
      <c r="AA33" t="s">
        <v>218</v>
      </c>
      <c r="AB33" t="s">
        <v>218</v>
      </c>
    </row>
    <row r="34" spans="1:28" x14ac:dyDescent="0.4">
      <c r="A34" s="1">
        <v>45257</v>
      </c>
      <c r="B34" s="1">
        <v>45252</v>
      </c>
      <c r="C34">
        <v>58450</v>
      </c>
      <c r="D34" t="s">
        <v>186</v>
      </c>
      <c r="E34" t="s">
        <v>15</v>
      </c>
      <c r="F34" t="s">
        <v>218</v>
      </c>
      <c r="G34" t="s">
        <v>16</v>
      </c>
      <c r="H34" t="s">
        <v>40</v>
      </c>
      <c r="I34" t="s">
        <v>50</v>
      </c>
      <c r="J34" t="s">
        <v>70</v>
      </c>
      <c r="K34">
        <v>100</v>
      </c>
      <c r="L34">
        <v>862</v>
      </c>
      <c r="M34">
        <v>86200</v>
      </c>
      <c r="N34">
        <v>0</v>
      </c>
      <c r="O34">
        <v>86200</v>
      </c>
      <c r="P34" t="s">
        <v>218</v>
      </c>
      <c r="Q34" s="1"/>
      <c r="Y34" t="s">
        <v>218</v>
      </c>
      <c r="Z34" t="s">
        <v>218</v>
      </c>
      <c r="AA34" t="s">
        <v>218</v>
      </c>
      <c r="AB34" t="s">
        <v>218</v>
      </c>
    </row>
    <row r="35" spans="1:28" x14ac:dyDescent="0.4">
      <c r="A35" s="1">
        <v>45254</v>
      </c>
      <c r="B35" s="1">
        <v>45251</v>
      </c>
      <c r="C35">
        <v>78510</v>
      </c>
      <c r="D35" t="s">
        <v>131</v>
      </c>
      <c r="E35" t="s">
        <v>15</v>
      </c>
      <c r="F35" t="s">
        <v>218</v>
      </c>
      <c r="G35" t="s">
        <v>16</v>
      </c>
      <c r="H35" t="s">
        <v>42</v>
      </c>
      <c r="I35" t="s">
        <v>50</v>
      </c>
      <c r="J35" t="s">
        <v>70</v>
      </c>
      <c r="K35">
        <v>100</v>
      </c>
      <c r="L35">
        <v>303</v>
      </c>
      <c r="M35">
        <v>30300</v>
      </c>
      <c r="N35">
        <v>0</v>
      </c>
      <c r="O35">
        <v>-30300</v>
      </c>
      <c r="P35" t="s">
        <v>218</v>
      </c>
      <c r="Q35" s="1"/>
      <c r="Y35" t="s">
        <v>218</v>
      </c>
      <c r="Z35" t="s">
        <v>218</v>
      </c>
      <c r="AA35" t="s">
        <v>218</v>
      </c>
      <c r="AB35" t="s">
        <v>218</v>
      </c>
    </row>
    <row r="36" spans="1:28" x14ac:dyDescent="0.4">
      <c r="A36" s="1">
        <v>45254</v>
      </c>
      <c r="B36" s="1">
        <v>45251</v>
      </c>
      <c r="C36">
        <v>78510</v>
      </c>
      <c r="D36" t="s">
        <v>131</v>
      </c>
      <c r="E36" t="s">
        <v>15</v>
      </c>
      <c r="F36" t="s">
        <v>218</v>
      </c>
      <c r="G36" t="s">
        <v>16</v>
      </c>
      <c r="H36" t="s">
        <v>42</v>
      </c>
      <c r="I36" t="s">
        <v>50</v>
      </c>
      <c r="J36" t="s">
        <v>70</v>
      </c>
      <c r="K36">
        <v>100</v>
      </c>
      <c r="L36">
        <v>303</v>
      </c>
      <c r="M36">
        <v>30300</v>
      </c>
      <c r="N36">
        <v>0</v>
      </c>
      <c r="O36">
        <v>-30300</v>
      </c>
      <c r="P36" t="s">
        <v>218</v>
      </c>
      <c r="Q36" s="1"/>
      <c r="Y36" t="s">
        <v>218</v>
      </c>
      <c r="Z36" t="s">
        <v>218</v>
      </c>
      <c r="AA36" t="s">
        <v>218</v>
      </c>
      <c r="AB36" t="s">
        <v>218</v>
      </c>
    </row>
    <row r="37" spans="1:28" x14ac:dyDescent="0.4">
      <c r="A37" s="1">
        <v>45254</v>
      </c>
      <c r="B37" s="1">
        <v>45251</v>
      </c>
      <c r="C37">
        <v>78510</v>
      </c>
      <c r="D37" t="s">
        <v>131</v>
      </c>
      <c r="E37" t="s">
        <v>15</v>
      </c>
      <c r="F37" t="s">
        <v>218</v>
      </c>
      <c r="G37" t="s">
        <v>16</v>
      </c>
      <c r="H37" t="s">
        <v>40</v>
      </c>
      <c r="I37" t="s">
        <v>50</v>
      </c>
      <c r="J37" t="s">
        <v>70</v>
      </c>
      <c r="K37">
        <v>100</v>
      </c>
      <c r="L37">
        <v>304</v>
      </c>
      <c r="M37">
        <v>30400</v>
      </c>
      <c r="N37">
        <v>0</v>
      </c>
      <c r="O37">
        <v>30400</v>
      </c>
      <c r="P37" t="s">
        <v>218</v>
      </c>
      <c r="Q37" s="1"/>
      <c r="Y37" t="s">
        <v>218</v>
      </c>
      <c r="Z37" t="s">
        <v>218</v>
      </c>
      <c r="AA37" t="s">
        <v>218</v>
      </c>
      <c r="AB37" t="s">
        <v>218</v>
      </c>
    </row>
    <row r="38" spans="1:28" x14ac:dyDescent="0.4">
      <c r="A38" s="1">
        <v>45254</v>
      </c>
      <c r="B38" s="1">
        <v>45251</v>
      </c>
      <c r="C38">
        <v>78510</v>
      </c>
      <c r="D38" t="s">
        <v>131</v>
      </c>
      <c r="E38" t="s">
        <v>15</v>
      </c>
      <c r="F38" t="s">
        <v>218</v>
      </c>
      <c r="G38" t="s">
        <v>16</v>
      </c>
      <c r="H38" t="s">
        <v>40</v>
      </c>
      <c r="I38" t="s">
        <v>50</v>
      </c>
      <c r="J38" t="s">
        <v>70</v>
      </c>
      <c r="K38">
        <v>100</v>
      </c>
      <c r="L38">
        <v>305</v>
      </c>
      <c r="M38">
        <v>30500</v>
      </c>
      <c r="N38">
        <v>0</v>
      </c>
      <c r="O38">
        <v>30500</v>
      </c>
      <c r="P38" t="s">
        <v>218</v>
      </c>
      <c r="Q38" s="1"/>
      <c r="Y38" t="s">
        <v>218</v>
      </c>
      <c r="Z38" t="s">
        <v>218</v>
      </c>
      <c r="AA38" t="s">
        <v>218</v>
      </c>
      <c r="AB38" t="s">
        <v>218</v>
      </c>
    </row>
    <row r="39" spans="1:28" x14ac:dyDescent="0.4">
      <c r="A39" s="1">
        <v>45252</v>
      </c>
      <c r="B39" s="1">
        <v>45250</v>
      </c>
      <c r="C39">
        <v>37790</v>
      </c>
      <c r="D39" t="s">
        <v>127</v>
      </c>
      <c r="E39" t="s">
        <v>15</v>
      </c>
      <c r="F39" t="s">
        <v>218</v>
      </c>
      <c r="G39" t="s">
        <v>16</v>
      </c>
      <c r="H39" t="s">
        <v>42</v>
      </c>
      <c r="I39" t="s">
        <v>50</v>
      </c>
      <c r="J39" t="s">
        <v>70</v>
      </c>
      <c r="K39">
        <v>200</v>
      </c>
      <c r="L39">
        <v>294</v>
      </c>
      <c r="M39">
        <v>58800</v>
      </c>
      <c r="N39">
        <v>0</v>
      </c>
      <c r="O39">
        <v>-58800</v>
      </c>
      <c r="P39" t="s">
        <v>218</v>
      </c>
      <c r="Q39" s="1"/>
      <c r="Y39" t="s">
        <v>218</v>
      </c>
      <c r="Z39" t="s">
        <v>218</v>
      </c>
      <c r="AA39" t="s">
        <v>218</v>
      </c>
      <c r="AB39" t="s">
        <v>218</v>
      </c>
    </row>
    <row r="40" spans="1:28" x14ac:dyDescent="0.4">
      <c r="A40" s="1">
        <v>45252</v>
      </c>
      <c r="B40" s="1">
        <v>45250</v>
      </c>
      <c r="C40">
        <v>37790</v>
      </c>
      <c r="D40" t="s">
        <v>127</v>
      </c>
      <c r="E40" t="s">
        <v>15</v>
      </c>
      <c r="F40" t="s">
        <v>218</v>
      </c>
      <c r="G40" t="s">
        <v>16</v>
      </c>
      <c r="H40" t="s">
        <v>40</v>
      </c>
      <c r="I40" t="s">
        <v>50</v>
      </c>
      <c r="J40" t="s">
        <v>70</v>
      </c>
      <c r="K40">
        <v>200</v>
      </c>
      <c r="L40">
        <v>295</v>
      </c>
      <c r="M40">
        <v>59000</v>
      </c>
      <c r="N40">
        <v>0</v>
      </c>
      <c r="O40">
        <v>59000</v>
      </c>
      <c r="P40" t="s">
        <v>218</v>
      </c>
      <c r="Q40" s="1"/>
      <c r="Y40" t="s">
        <v>218</v>
      </c>
      <c r="Z40" t="s">
        <v>218</v>
      </c>
      <c r="AA40" t="s">
        <v>218</v>
      </c>
      <c r="AB40" t="s">
        <v>218</v>
      </c>
    </row>
    <row r="41" spans="1:28" x14ac:dyDescent="0.4">
      <c r="A41" s="1">
        <v>45252</v>
      </c>
      <c r="B41" s="1">
        <v>45250</v>
      </c>
      <c r="C41">
        <v>78510</v>
      </c>
      <c r="D41" t="s">
        <v>131</v>
      </c>
      <c r="E41" t="s">
        <v>15</v>
      </c>
      <c r="F41" t="s">
        <v>218</v>
      </c>
      <c r="G41" t="s">
        <v>16</v>
      </c>
      <c r="H41" t="s">
        <v>42</v>
      </c>
      <c r="I41" t="s">
        <v>50</v>
      </c>
      <c r="J41" t="s">
        <v>70</v>
      </c>
      <c r="K41">
        <v>100</v>
      </c>
      <c r="L41">
        <v>289</v>
      </c>
      <c r="M41">
        <v>28900</v>
      </c>
      <c r="N41">
        <v>0</v>
      </c>
      <c r="O41">
        <v>-28900</v>
      </c>
      <c r="P41" t="s">
        <v>218</v>
      </c>
      <c r="Q41" s="1"/>
      <c r="Y41" t="s">
        <v>218</v>
      </c>
      <c r="Z41" t="s">
        <v>218</v>
      </c>
      <c r="AA41" t="s">
        <v>218</v>
      </c>
      <c r="AB41" t="s">
        <v>218</v>
      </c>
    </row>
    <row r="42" spans="1:28" x14ac:dyDescent="0.4">
      <c r="A42" s="1">
        <v>45252</v>
      </c>
      <c r="B42" s="1">
        <v>45250</v>
      </c>
      <c r="C42">
        <v>78510</v>
      </c>
      <c r="D42" t="s">
        <v>131</v>
      </c>
      <c r="E42" t="s">
        <v>15</v>
      </c>
      <c r="F42" t="s">
        <v>218</v>
      </c>
      <c r="G42" t="s">
        <v>16</v>
      </c>
      <c r="H42" t="s">
        <v>40</v>
      </c>
      <c r="I42" t="s">
        <v>50</v>
      </c>
      <c r="J42" t="s">
        <v>70</v>
      </c>
      <c r="K42">
        <v>100</v>
      </c>
      <c r="L42">
        <v>291</v>
      </c>
      <c r="M42">
        <v>29100</v>
      </c>
      <c r="N42">
        <v>0</v>
      </c>
      <c r="O42">
        <v>29100</v>
      </c>
      <c r="P42" t="s">
        <v>218</v>
      </c>
      <c r="Q42" s="1"/>
      <c r="Y42" t="s">
        <v>218</v>
      </c>
      <c r="Z42" t="s">
        <v>218</v>
      </c>
      <c r="AA42" t="s">
        <v>218</v>
      </c>
      <c r="AB42" t="s">
        <v>218</v>
      </c>
    </row>
    <row r="43" spans="1:28" x14ac:dyDescent="0.4">
      <c r="A43" s="1">
        <v>45251</v>
      </c>
      <c r="B43" s="1">
        <v>45247</v>
      </c>
      <c r="C43">
        <v>45980</v>
      </c>
      <c r="D43" t="s">
        <v>173</v>
      </c>
      <c r="E43" t="s">
        <v>15</v>
      </c>
      <c r="F43" t="s">
        <v>218</v>
      </c>
      <c r="G43" t="s">
        <v>16</v>
      </c>
      <c r="H43" t="s">
        <v>42</v>
      </c>
      <c r="I43" t="s">
        <v>50</v>
      </c>
      <c r="J43" t="s">
        <v>70</v>
      </c>
      <c r="K43">
        <v>100</v>
      </c>
      <c r="L43">
        <v>1196</v>
      </c>
      <c r="M43">
        <v>119600</v>
      </c>
      <c r="N43">
        <v>0</v>
      </c>
      <c r="O43">
        <v>-119600</v>
      </c>
      <c r="P43" t="s">
        <v>218</v>
      </c>
      <c r="Q43" s="1"/>
      <c r="Y43" t="s">
        <v>218</v>
      </c>
      <c r="Z43" t="s">
        <v>218</v>
      </c>
      <c r="AA43" t="s">
        <v>218</v>
      </c>
      <c r="AB43" t="s">
        <v>218</v>
      </c>
    </row>
    <row r="44" spans="1:28" x14ac:dyDescent="0.4">
      <c r="A44" s="1">
        <v>45251</v>
      </c>
      <c r="B44" s="1">
        <v>45247</v>
      </c>
      <c r="C44">
        <v>45980</v>
      </c>
      <c r="D44" t="s">
        <v>173</v>
      </c>
      <c r="E44" t="s">
        <v>15</v>
      </c>
      <c r="F44" t="s">
        <v>218</v>
      </c>
      <c r="G44" t="s">
        <v>16</v>
      </c>
      <c r="H44" t="s">
        <v>40</v>
      </c>
      <c r="I44" t="s">
        <v>50</v>
      </c>
      <c r="J44" t="s">
        <v>70</v>
      </c>
      <c r="K44">
        <v>100</v>
      </c>
      <c r="L44">
        <v>1198</v>
      </c>
      <c r="M44">
        <v>119800</v>
      </c>
      <c r="N44">
        <v>0</v>
      </c>
      <c r="O44">
        <v>119800</v>
      </c>
      <c r="P44" t="s">
        <v>218</v>
      </c>
      <c r="Q44" s="1"/>
      <c r="Y44" t="s">
        <v>218</v>
      </c>
      <c r="Z44" t="s">
        <v>218</v>
      </c>
      <c r="AA44" t="s">
        <v>218</v>
      </c>
      <c r="AB44" t="s">
        <v>218</v>
      </c>
    </row>
    <row r="45" spans="1:28" x14ac:dyDescent="0.4">
      <c r="A45" s="1">
        <v>45250</v>
      </c>
      <c r="B45" s="1">
        <v>45246</v>
      </c>
      <c r="C45">
        <v>61920</v>
      </c>
      <c r="D45" t="s">
        <v>169</v>
      </c>
      <c r="E45" t="s">
        <v>15</v>
      </c>
      <c r="F45" t="s">
        <v>218</v>
      </c>
      <c r="G45" t="s">
        <v>16</v>
      </c>
      <c r="H45" t="s">
        <v>40</v>
      </c>
      <c r="I45" t="s">
        <v>50</v>
      </c>
      <c r="J45" t="s">
        <v>70</v>
      </c>
      <c r="K45">
        <v>100</v>
      </c>
      <c r="L45">
        <v>100</v>
      </c>
      <c r="M45">
        <v>10000</v>
      </c>
      <c r="N45">
        <v>0</v>
      </c>
      <c r="O45">
        <v>10000</v>
      </c>
      <c r="P45" t="s">
        <v>218</v>
      </c>
      <c r="Q45" s="1"/>
      <c r="Y45" t="s">
        <v>218</v>
      </c>
      <c r="Z45" t="s">
        <v>218</v>
      </c>
      <c r="AA45" t="s">
        <v>218</v>
      </c>
      <c r="AB45" t="s">
        <v>218</v>
      </c>
    </row>
    <row r="46" spans="1:28" x14ac:dyDescent="0.4">
      <c r="A46" s="1">
        <v>45250</v>
      </c>
      <c r="B46" s="1">
        <v>45246</v>
      </c>
      <c r="C46">
        <v>61920</v>
      </c>
      <c r="D46" t="s">
        <v>169</v>
      </c>
      <c r="E46" t="s">
        <v>15</v>
      </c>
      <c r="F46" t="s">
        <v>218</v>
      </c>
      <c r="G46" t="s">
        <v>16</v>
      </c>
      <c r="H46" t="s">
        <v>40</v>
      </c>
      <c r="I46" t="s">
        <v>50</v>
      </c>
      <c r="J46" t="s">
        <v>70</v>
      </c>
      <c r="K46">
        <v>100</v>
      </c>
      <c r="L46">
        <v>107</v>
      </c>
      <c r="M46">
        <v>10700</v>
      </c>
      <c r="N46">
        <v>0</v>
      </c>
      <c r="O46">
        <v>10700</v>
      </c>
      <c r="P46" t="s">
        <v>218</v>
      </c>
      <c r="Q46" s="1"/>
      <c r="Y46" t="s">
        <v>218</v>
      </c>
      <c r="Z46" t="s">
        <v>218</v>
      </c>
      <c r="AA46" t="s">
        <v>218</v>
      </c>
      <c r="AB46" t="s">
        <v>218</v>
      </c>
    </row>
    <row r="47" spans="1:28" x14ac:dyDescent="0.4">
      <c r="A47" s="1">
        <v>45250</v>
      </c>
      <c r="B47" s="1">
        <v>45246</v>
      </c>
      <c r="C47">
        <v>61920</v>
      </c>
      <c r="D47" t="s">
        <v>169</v>
      </c>
      <c r="E47" t="s">
        <v>15</v>
      </c>
      <c r="F47" t="s">
        <v>218</v>
      </c>
      <c r="G47" t="s">
        <v>16</v>
      </c>
      <c r="H47" t="s">
        <v>40</v>
      </c>
      <c r="I47" t="s">
        <v>50</v>
      </c>
      <c r="J47" t="s">
        <v>70</v>
      </c>
      <c r="K47">
        <v>100</v>
      </c>
      <c r="L47">
        <v>107</v>
      </c>
      <c r="M47">
        <v>10700</v>
      </c>
      <c r="N47">
        <v>0</v>
      </c>
      <c r="O47">
        <v>10700</v>
      </c>
      <c r="P47" t="s">
        <v>218</v>
      </c>
      <c r="Q47" s="1"/>
      <c r="Y47" t="s">
        <v>218</v>
      </c>
      <c r="Z47" t="s">
        <v>218</v>
      </c>
      <c r="AA47" t="s">
        <v>218</v>
      </c>
      <c r="AB47" t="s">
        <v>218</v>
      </c>
    </row>
    <row r="48" spans="1:28" x14ac:dyDescent="0.4">
      <c r="A48" s="1">
        <v>45250</v>
      </c>
      <c r="B48" s="1">
        <v>45246</v>
      </c>
      <c r="C48">
        <v>61920</v>
      </c>
      <c r="D48" t="s">
        <v>169</v>
      </c>
      <c r="E48" t="s">
        <v>15</v>
      </c>
      <c r="F48" t="s">
        <v>218</v>
      </c>
      <c r="G48" t="s">
        <v>16</v>
      </c>
      <c r="H48" t="s">
        <v>40</v>
      </c>
      <c r="I48" t="s">
        <v>50</v>
      </c>
      <c r="J48" t="s">
        <v>70</v>
      </c>
      <c r="K48">
        <v>100</v>
      </c>
      <c r="L48">
        <v>102</v>
      </c>
      <c r="M48">
        <v>10200</v>
      </c>
      <c r="N48">
        <v>0</v>
      </c>
      <c r="O48">
        <v>10200</v>
      </c>
      <c r="P48" t="s">
        <v>218</v>
      </c>
      <c r="Q48" s="1"/>
      <c r="Y48" t="s">
        <v>218</v>
      </c>
      <c r="Z48" t="s">
        <v>218</v>
      </c>
      <c r="AA48" t="s">
        <v>218</v>
      </c>
      <c r="AB48" t="s">
        <v>218</v>
      </c>
    </row>
    <row r="49" spans="1:28" x14ac:dyDescent="0.4">
      <c r="A49" s="1">
        <v>45250</v>
      </c>
      <c r="B49" s="1">
        <v>45246</v>
      </c>
      <c r="C49">
        <v>70590</v>
      </c>
      <c r="D49" t="s">
        <v>185</v>
      </c>
      <c r="E49" t="s">
        <v>15</v>
      </c>
      <c r="F49" t="s">
        <v>218</v>
      </c>
      <c r="G49" t="s">
        <v>16</v>
      </c>
      <c r="H49" t="s">
        <v>42</v>
      </c>
      <c r="I49" t="s">
        <v>50</v>
      </c>
      <c r="J49" t="s">
        <v>70</v>
      </c>
      <c r="K49">
        <v>100</v>
      </c>
      <c r="L49">
        <v>1542</v>
      </c>
      <c r="M49">
        <v>154200</v>
      </c>
      <c r="N49">
        <v>0</v>
      </c>
      <c r="O49">
        <v>-154200</v>
      </c>
      <c r="P49" t="s">
        <v>218</v>
      </c>
      <c r="Q49" s="1"/>
      <c r="Y49" t="s">
        <v>218</v>
      </c>
      <c r="Z49" t="s">
        <v>218</v>
      </c>
      <c r="AA49" t="s">
        <v>218</v>
      </c>
      <c r="AB49" t="s">
        <v>218</v>
      </c>
    </row>
    <row r="50" spans="1:28" x14ac:dyDescent="0.4">
      <c r="A50" s="1">
        <v>45250</v>
      </c>
      <c r="B50" s="1">
        <v>45246</v>
      </c>
      <c r="C50">
        <v>70590</v>
      </c>
      <c r="D50" t="s">
        <v>185</v>
      </c>
      <c r="E50" t="s">
        <v>15</v>
      </c>
      <c r="F50" t="s">
        <v>218</v>
      </c>
      <c r="G50" t="s">
        <v>16</v>
      </c>
      <c r="H50" t="s">
        <v>40</v>
      </c>
      <c r="I50" t="s">
        <v>50</v>
      </c>
      <c r="J50" t="s">
        <v>70</v>
      </c>
      <c r="K50">
        <v>100</v>
      </c>
      <c r="L50">
        <v>1402</v>
      </c>
      <c r="M50">
        <v>140200</v>
      </c>
      <c r="N50">
        <v>0</v>
      </c>
      <c r="O50">
        <v>140200</v>
      </c>
      <c r="P50" t="s">
        <v>218</v>
      </c>
      <c r="Q50" s="1"/>
      <c r="Y50" t="s">
        <v>218</v>
      </c>
      <c r="Z50" t="s">
        <v>218</v>
      </c>
      <c r="AA50" t="s">
        <v>218</v>
      </c>
      <c r="AB50" t="s">
        <v>218</v>
      </c>
    </row>
    <row r="51" spans="1:28" x14ac:dyDescent="0.4">
      <c r="A51" s="1">
        <v>45247</v>
      </c>
      <c r="B51" s="1">
        <v>45245</v>
      </c>
      <c r="C51">
        <v>34940</v>
      </c>
      <c r="D51" t="s">
        <v>142</v>
      </c>
      <c r="E51" t="s">
        <v>15</v>
      </c>
      <c r="F51" t="s">
        <v>218</v>
      </c>
      <c r="G51" t="s">
        <v>16</v>
      </c>
      <c r="H51" t="s">
        <v>42</v>
      </c>
      <c r="I51" t="s">
        <v>50</v>
      </c>
      <c r="J51" t="s">
        <v>70</v>
      </c>
      <c r="K51">
        <v>100</v>
      </c>
      <c r="L51">
        <v>1770</v>
      </c>
      <c r="M51">
        <v>177000</v>
      </c>
      <c r="N51">
        <v>0</v>
      </c>
      <c r="O51">
        <v>-177000</v>
      </c>
      <c r="P51" t="s">
        <v>218</v>
      </c>
      <c r="Q51" s="1"/>
      <c r="Y51" t="s">
        <v>218</v>
      </c>
      <c r="Z51" t="s">
        <v>218</v>
      </c>
      <c r="AA51" t="s">
        <v>218</v>
      </c>
      <c r="AB51" t="s">
        <v>218</v>
      </c>
    </row>
    <row r="52" spans="1:28" x14ac:dyDescent="0.4">
      <c r="A52" s="1">
        <v>45247</v>
      </c>
      <c r="B52" s="1">
        <v>45245</v>
      </c>
      <c r="C52">
        <v>34940</v>
      </c>
      <c r="D52" t="s">
        <v>142</v>
      </c>
      <c r="E52" t="s">
        <v>15</v>
      </c>
      <c r="F52" t="s">
        <v>218</v>
      </c>
      <c r="G52" t="s">
        <v>16</v>
      </c>
      <c r="H52" t="s">
        <v>40</v>
      </c>
      <c r="I52" t="s">
        <v>50</v>
      </c>
      <c r="J52" t="s">
        <v>70</v>
      </c>
      <c r="K52">
        <v>100</v>
      </c>
      <c r="L52">
        <v>1790</v>
      </c>
      <c r="M52">
        <v>179000</v>
      </c>
      <c r="N52">
        <v>0</v>
      </c>
      <c r="O52">
        <v>179000</v>
      </c>
      <c r="P52" t="s">
        <v>218</v>
      </c>
      <c r="Q52" s="1"/>
      <c r="Y52" t="s">
        <v>218</v>
      </c>
      <c r="Z52" t="s">
        <v>218</v>
      </c>
      <c r="AA52" t="s">
        <v>218</v>
      </c>
      <c r="AB52" t="s">
        <v>218</v>
      </c>
    </row>
    <row r="53" spans="1:28" x14ac:dyDescent="0.4">
      <c r="A53" s="1">
        <v>45246</v>
      </c>
      <c r="B53" s="1">
        <v>45244</v>
      </c>
      <c r="C53">
        <v>80230</v>
      </c>
      <c r="D53" t="s">
        <v>184</v>
      </c>
      <c r="E53" t="s">
        <v>15</v>
      </c>
      <c r="F53" t="s">
        <v>218</v>
      </c>
      <c r="G53" t="s">
        <v>16</v>
      </c>
      <c r="H53" t="s">
        <v>42</v>
      </c>
      <c r="I53" t="s">
        <v>50</v>
      </c>
      <c r="J53" t="s">
        <v>70</v>
      </c>
      <c r="K53">
        <v>100</v>
      </c>
      <c r="L53">
        <v>861</v>
      </c>
      <c r="M53">
        <v>86100</v>
      </c>
      <c r="N53">
        <v>0</v>
      </c>
      <c r="O53">
        <v>-86100</v>
      </c>
      <c r="P53" t="s">
        <v>218</v>
      </c>
      <c r="Q53" s="1"/>
      <c r="Y53" t="s">
        <v>218</v>
      </c>
      <c r="Z53" t="s">
        <v>218</v>
      </c>
      <c r="AA53" t="s">
        <v>218</v>
      </c>
      <c r="AB53" t="s">
        <v>218</v>
      </c>
    </row>
    <row r="54" spans="1:28" x14ac:dyDescent="0.4">
      <c r="A54" s="1">
        <v>45246</v>
      </c>
      <c r="B54" s="1">
        <v>45244</v>
      </c>
      <c r="C54">
        <v>80230</v>
      </c>
      <c r="D54" t="s">
        <v>184</v>
      </c>
      <c r="E54" t="s">
        <v>15</v>
      </c>
      <c r="F54" t="s">
        <v>218</v>
      </c>
      <c r="G54" t="s">
        <v>16</v>
      </c>
      <c r="H54" t="s">
        <v>40</v>
      </c>
      <c r="I54" t="s">
        <v>50</v>
      </c>
      <c r="J54" t="s">
        <v>70</v>
      </c>
      <c r="K54">
        <v>100</v>
      </c>
      <c r="L54">
        <v>864</v>
      </c>
      <c r="M54">
        <v>86400</v>
      </c>
      <c r="N54">
        <v>0</v>
      </c>
      <c r="O54">
        <v>86400</v>
      </c>
      <c r="P54" t="s">
        <v>218</v>
      </c>
      <c r="Q54" s="1"/>
      <c r="Y54" t="s">
        <v>218</v>
      </c>
      <c r="Z54" t="s">
        <v>218</v>
      </c>
      <c r="AA54" t="s">
        <v>218</v>
      </c>
      <c r="AB54" t="s">
        <v>218</v>
      </c>
    </row>
    <row r="55" spans="1:28" x14ac:dyDescent="0.4">
      <c r="A55" s="1">
        <v>45245</v>
      </c>
      <c r="B55" s="1">
        <v>45243</v>
      </c>
      <c r="C55">
        <v>23750</v>
      </c>
      <c r="D55" t="s">
        <v>165</v>
      </c>
      <c r="E55" t="s">
        <v>15</v>
      </c>
      <c r="F55" t="s">
        <v>218</v>
      </c>
      <c r="G55" t="s">
        <v>16</v>
      </c>
      <c r="H55" t="s">
        <v>42</v>
      </c>
      <c r="I55" t="s">
        <v>50</v>
      </c>
      <c r="J55" t="s">
        <v>70</v>
      </c>
      <c r="K55">
        <v>100</v>
      </c>
      <c r="L55">
        <v>1015</v>
      </c>
      <c r="M55">
        <v>101500</v>
      </c>
      <c r="N55">
        <v>0</v>
      </c>
      <c r="O55">
        <v>-101500</v>
      </c>
      <c r="P55" t="s">
        <v>218</v>
      </c>
      <c r="Q55" s="1"/>
      <c r="Y55" t="s">
        <v>218</v>
      </c>
      <c r="Z55" t="s">
        <v>218</v>
      </c>
      <c r="AA55" t="s">
        <v>218</v>
      </c>
      <c r="AB55" t="s">
        <v>218</v>
      </c>
    </row>
    <row r="56" spans="1:28" x14ac:dyDescent="0.4">
      <c r="A56" s="1">
        <v>45245</v>
      </c>
      <c r="B56" s="1">
        <v>45243</v>
      </c>
      <c r="C56">
        <v>23750</v>
      </c>
      <c r="D56" t="s">
        <v>165</v>
      </c>
      <c r="E56" t="s">
        <v>15</v>
      </c>
      <c r="F56" t="s">
        <v>218</v>
      </c>
      <c r="G56" t="s">
        <v>16</v>
      </c>
      <c r="H56" t="s">
        <v>40</v>
      </c>
      <c r="I56" t="s">
        <v>50</v>
      </c>
      <c r="J56" t="s">
        <v>70</v>
      </c>
      <c r="K56">
        <v>100</v>
      </c>
      <c r="L56">
        <v>1030</v>
      </c>
      <c r="M56">
        <v>103000</v>
      </c>
      <c r="N56">
        <v>0</v>
      </c>
      <c r="O56">
        <v>103000</v>
      </c>
      <c r="P56" t="s">
        <v>218</v>
      </c>
      <c r="Q56" s="1"/>
      <c r="Y56" t="s">
        <v>218</v>
      </c>
      <c r="Z56" t="s">
        <v>218</v>
      </c>
      <c r="AA56" t="s">
        <v>218</v>
      </c>
      <c r="AB56" t="s">
        <v>218</v>
      </c>
    </row>
    <row r="57" spans="1:28" x14ac:dyDescent="0.4">
      <c r="A57" s="1">
        <v>45245</v>
      </c>
      <c r="B57" s="1">
        <v>45243</v>
      </c>
      <c r="C57">
        <v>72680</v>
      </c>
      <c r="D57" t="s">
        <v>139</v>
      </c>
      <c r="E57" t="s">
        <v>15</v>
      </c>
      <c r="F57" t="s">
        <v>218</v>
      </c>
      <c r="G57" t="s">
        <v>16</v>
      </c>
      <c r="H57" t="s">
        <v>42</v>
      </c>
      <c r="I57" t="s">
        <v>50</v>
      </c>
      <c r="J57" t="s">
        <v>70</v>
      </c>
      <c r="K57">
        <v>100</v>
      </c>
      <c r="L57">
        <v>390</v>
      </c>
      <c r="M57">
        <v>39000</v>
      </c>
      <c r="N57">
        <v>0</v>
      </c>
      <c r="O57">
        <v>-39000</v>
      </c>
      <c r="P57" t="s">
        <v>218</v>
      </c>
      <c r="Q57" s="1"/>
      <c r="Y57" t="s">
        <v>218</v>
      </c>
      <c r="Z57" t="s">
        <v>218</v>
      </c>
      <c r="AA57" t="s">
        <v>218</v>
      </c>
      <c r="AB57" t="s">
        <v>218</v>
      </c>
    </row>
    <row r="58" spans="1:28" x14ac:dyDescent="0.4">
      <c r="A58" s="1">
        <v>45245</v>
      </c>
      <c r="B58" s="1">
        <v>45243</v>
      </c>
      <c r="C58">
        <v>72680</v>
      </c>
      <c r="D58" t="s">
        <v>139</v>
      </c>
      <c r="E58" t="s">
        <v>15</v>
      </c>
      <c r="F58" t="s">
        <v>218</v>
      </c>
      <c r="G58" t="s">
        <v>16</v>
      </c>
      <c r="H58" t="s">
        <v>40</v>
      </c>
      <c r="I58" t="s">
        <v>50</v>
      </c>
      <c r="J58" t="s">
        <v>70</v>
      </c>
      <c r="K58">
        <v>100</v>
      </c>
      <c r="L58">
        <v>400</v>
      </c>
      <c r="M58">
        <v>40000</v>
      </c>
      <c r="N58">
        <v>0</v>
      </c>
      <c r="O58">
        <v>40000</v>
      </c>
      <c r="P58" t="s">
        <v>218</v>
      </c>
      <c r="Q58" s="1"/>
      <c r="Y58" t="s">
        <v>218</v>
      </c>
      <c r="Z58" t="s">
        <v>218</v>
      </c>
      <c r="AA58" t="s">
        <v>218</v>
      </c>
      <c r="AB58" t="s">
        <v>218</v>
      </c>
    </row>
    <row r="59" spans="1:28" x14ac:dyDescent="0.4">
      <c r="A59" s="1">
        <v>45244</v>
      </c>
      <c r="B59" s="1">
        <v>45240</v>
      </c>
      <c r="C59">
        <v>47450</v>
      </c>
      <c r="D59" t="s">
        <v>183</v>
      </c>
      <c r="E59" t="s">
        <v>15</v>
      </c>
      <c r="F59" t="s">
        <v>218</v>
      </c>
      <c r="G59" t="s">
        <v>16</v>
      </c>
      <c r="H59" t="s">
        <v>42</v>
      </c>
      <c r="I59" t="s">
        <v>50</v>
      </c>
      <c r="J59" t="s">
        <v>70</v>
      </c>
      <c r="K59">
        <v>200</v>
      </c>
      <c r="L59">
        <v>520</v>
      </c>
      <c r="M59">
        <v>104000</v>
      </c>
      <c r="N59">
        <v>0</v>
      </c>
      <c r="O59">
        <v>-104000</v>
      </c>
      <c r="P59" t="s">
        <v>218</v>
      </c>
      <c r="Q59" s="1"/>
      <c r="Y59" t="s">
        <v>218</v>
      </c>
      <c r="Z59" t="s">
        <v>218</v>
      </c>
      <c r="AA59" t="s">
        <v>218</v>
      </c>
      <c r="AB59" t="s">
        <v>218</v>
      </c>
    </row>
    <row r="60" spans="1:28" x14ac:dyDescent="0.4">
      <c r="A60" s="1">
        <v>45244</v>
      </c>
      <c r="B60" s="1">
        <v>45240</v>
      </c>
      <c r="C60">
        <v>47450</v>
      </c>
      <c r="D60" t="s">
        <v>183</v>
      </c>
      <c r="E60" t="s">
        <v>15</v>
      </c>
      <c r="F60" t="s">
        <v>218</v>
      </c>
      <c r="G60" t="s">
        <v>16</v>
      </c>
      <c r="H60" t="s">
        <v>40</v>
      </c>
      <c r="I60" t="s">
        <v>50</v>
      </c>
      <c r="J60" t="s">
        <v>70</v>
      </c>
      <c r="K60">
        <v>200</v>
      </c>
      <c r="L60">
        <v>525</v>
      </c>
      <c r="M60">
        <v>105000</v>
      </c>
      <c r="N60">
        <v>0</v>
      </c>
      <c r="O60">
        <v>105000</v>
      </c>
      <c r="P60" t="s">
        <v>218</v>
      </c>
      <c r="Q60" s="1"/>
      <c r="Y60" t="s">
        <v>218</v>
      </c>
      <c r="Z60" t="s">
        <v>218</v>
      </c>
      <c r="AA60" t="s">
        <v>218</v>
      </c>
      <c r="AB60" t="s">
        <v>218</v>
      </c>
    </row>
    <row r="61" spans="1:28" x14ac:dyDescent="0.4">
      <c r="A61" s="1">
        <v>45244</v>
      </c>
      <c r="B61" s="1">
        <v>45240</v>
      </c>
      <c r="C61">
        <v>51210</v>
      </c>
      <c r="D61" t="s">
        <v>182</v>
      </c>
      <c r="E61" t="s">
        <v>15</v>
      </c>
      <c r="F61" t="s">
        <v>218</v>
      </c>
      <c r="G61" t="s">
        <v>16</v>
      </c>
      <c r="H61" t="s">
        <v>42</v>
      </c>
      <c r="I61" t="s">
        <v>50</v>
      </c>
      <c r="J61" t="s">
        <v>70</v>
      </c>
      <c r="K61">
        <v>100</v>
      </c>
      <c r="L61">
        <v>1298</v>
      </c>
      <c r="M61">
        <v>129800</v>
      </c>
      <c r="N61">
        <v>0</v>
      </c>
      <c r="O61">
        <v>-129800</v>
      </c>
      <c r="P61" t="s">
        <v>218</v>
      </c>
      <c r="Q61" s="1"/>
      <c r="Y61" t="s">
        <v>218</v>
      </c>
      <c r="Z61" t="s">
        <v>218</v>
      </c>
      <c r="AA61" t="s">
        <v>218</v>
      </c>
      <c r="AB61" t="s">
        <v>218</v>
      </c>
    </row>
    <row r="62" spans="1:28" x14ac:dyDescent="0.4">
      <c r="A62" s="1">
        <v>45244</v>
      </c>
      <c r="B62" s="1">
        <v>45240</v>
      </c>
      <c r="C62">
        <v>51210</v>
      </c>
      <c r="D62" t="s">
        <v>182</v>
      </c>
      <c r="E62" t="s">
        <v>15</v>
      </c>
      <c r="F62" t="s">
        <v>218</v>
      </c>
      <c r="G62" t="s">
        <v>16</v>
      </c>
      <c r="H62" t="s">
        <v>40</v>
      </c>
      <c r="I62" t="s">
        <v>50</v>
      </c>
      <c r="J62" t="s">
        <v>70</v>
      </c>
      <c r="K62">
        <v>100</v>
      </c>
      <c r="L62">
        <v>1300</v>
      </c>
      <c r="M62">
        <v>130000</v>
      </c>
      <c r="N62">
        <v>0</v>
      </c>
      <c r="O62">
        <v>130000</v>
      </c>
      <c r="P62" t="s">
        <v>218</v>
      </c>
      <c r="Q62" s="1"/>
      <c r="Y62" t="s">
        <v>218</v>
      </c>
      <c r="Z62" t="s">
        <v>218</v>
      </c>
      <c r="AA62" t="s">
        <v>218</v>
      </c>
      <c r="AB62" t="s">
        <v>218</v>
      </c>
    </row>
    <row r="63" spans="1:28" x14ac:dyDescent="0.4">
      <c r="A63" s="1">
        <v>45243</v>
      </c>
      <c r="B63" s="1">
        <v>45239</v>
      </c>
      <c r="C63">
        <v>43910</v>
      </c>
      <c r="D63" t="s">
        <v>166</v>
      </c>
      <c r="E63" t="s">
        <v>15</v>
      </c>
      <c r="F63" t="s">
        <v>218</v>
      </c>
      <c r="G63" t="s">
        <v>16</v>
      </c>
      <c r="H63" t="s">
        <v>42</v>
      </c>
      <c r="I63" t="s">
        <v>50</v>
      </c>
      <c r="J63" t="s">
        <v>70</v>
      </c>
      <c r="K63">
        <v>100</v>
      </c>
      <c r="L63">
        <v>1090</v>
      </c>
      <c r="M63">
        <v>109000</v>
      </c>
      <c r="N63">
        <v>0</v>
      </c>
      <c r="O63">
        <v>-109000</v>
      </c>
      <c r="P63" t="s">
        <v>218</v>
      </c>
      <c r="Q63" s="1"/>
      <c r="Y63" t="s">
        <v>218</v>
      </c>
      <c r="Z63" t="s">
        <v>218</v>
      </c>
      <c r="AA63" t="s">
        <v>218</v>
      </c>
      <c r="AB63" t="s">
        <v>218</v>
      </c>
    </row>
    <row r="64" spans="1:28" x14ac:dyDescent="0.4">
      <c r="A64" s="1">
        <v>45243</v>
      </c>
      <c r="B64" s="1">
        <v>45239</v>
      </c>
      <c r="C64">
        <v>43910</v>
      </c>
      <c r="D64" t="s">
        <v>166</v>
      </c>
      <c r="E64" t="s">
        <v>15</v>
      </c>
      <c r="F64" t="s">
        <v>218</v>
      </c>
      <c r="G64" t="s">
        <v>16</v>
      </c>
      <c r="H64" t="s">
        <v>40</v>
      </c>
      <c r="I64" t="s">
        <v>50</v>
      </c>
      <c r="J64" t="s">
        <v>70</v>
      </c>
      <c r="K64">
        <v>100</v>
      </c>
      <c r="L64">
        <v>1102</v>
      </c>
      <c r="M64">
        <v>110200</v>
      </c>
      <c r="N64">
        <v>0</v>
      </c>
      <c r="O64">
        <v>110200</v>
      </c>
      <c r="P64" t="s">
        <v>218</v>
      </c>
      <c r="Q64" s="1"/>
      <c r="Y64" t="s">
        <v>218</v>
      </c>
      <c r="Z64" t="s">
        <v>218</v>
      </c>
      <c r="AA64" t="s">
        <v>218</v>
      </c>
      <c r="AB64" t="s">
        <v>218</v>
      </c>
    </row>
    <row r="65" spans="1:28" x14ac:dyDescent="0.4">
      <c r="A65" s="1">
        <v>45240</v>
      </c>
      <c r="B65" s="1">
        <v>45238</v>
      </c>
      <c r="C65">
        <v>37790</v>
      </c>
      <c r="D65" t="s">
        <v>127</v>
      </c>
      <c r="E65" t="s">
        <v>15</v>
      </c>
      <c r="F65" t="s">
        <v>218</v>
      </c>
      <c r="G65" t="s">
        <v>16</v>
      </c>
      <c r="H65" t="s">
        <v>42</v>
      </c>
      <c r="I65" t="s">
        <v>50</v>
      </c>
      <c r="J65" t="s">
        <v>70</v>
      </c>
      <c r="K65">
        <v>100</v>
      </c>
      <c r="L65">
        <v>310</v>
      </c>
      <c r="M65">
        <v>31000</v>
      </c>
      <c r="N65">
        <v>0</v>
      </c>
      <c r="O65">
        <v>-31000</v>
      </c>
      <c r="P65" t="s">
        <v>218</v>
      </c>
      <c r="Q65" s="1"/>
      <c r="Y65" t="s">
        <v>218</v>
      </c>
      <c r="Z65" t="s">
        <v>218</v>
      </c>
      <c r="AA65" t="s">
        <v>218</v>
      </c>
      <c r="AB65" t="s">
        <v>218</v>
      </c>
    </row>
    <row r="66" spans="1:28" x14ac:dyDescent="0.4">
      <c r="A66" s="1">
        <v>45240</v>
      </c>
      <c r="B66" s="1">
        <v>45238</v>
      </c>
      <c r="C66">
        <v>37790</v>
      </c>
      <c r="D66" t="s">
        <v>127</v>
      </c>
      <c r="E66" t="s">
        <v>15</v>
      </c>
      <c r="F66" t="s">
        <v>218</v>
      </c>
      <c r="G66" t="s">
        <v>16</v>
      </c>
      <c r="H66" t="s">
        <v>40</v>
      </c>
      <c r="I66" t="s">
        <v>50</v>
      </c>
      <c r="J66" t="s">
        <v>70</v>
      </c>
      <c r="K66">
        <v>100</v>
      </c>
      <c r="L66">
        <v>311</v>
      </c>
      <c r="M66">
        <v>31100</v>
      </c>
      <c r="N66">
        <v>0</v>
      </c>
      <c r="O66">
        <v>31100</v>
      </c>
      <c r="P66" t="s">
        <v>218</v>
      </c>
      <c r="Q66" s="1"/>
      <c r="Y66" t="s">
        <v>218</v>
      </c>
      <c r="Z66" t="s">
        <v>218</v>
      </c>
      <c r="AA66" t="s">
        <v>218</v>
      </c>
      <c r="AB66" t="s">
        <v>218</v>
      </c>
    </row>
    <row r="67" spans="1:28" x14ac:dyDescent="0.4">
      <c r="A67" s="1">
        <v>45240</v>
      </c>
      <c r="B67" s="1">
        <v>45238</v>
      </c>
      <c r="C67">
        <v>43910</v>
      </c>
      <c r="D67" t="s">
        <v>166</v>
      </c>
      <c r="E67" t="s">
        <v>15</v>
      </c>
      <c r="F67" t="s">
        <v>218</v>
      </c>
      <c r="G67" t="s">
        <v>16</v>
      </c>
      <c r="H67" t="s">
        <v>42</v>
      </c>
      <c r="I67" t="s">
        <v>50</v>
      </c>
      <c r="J67" t="s">
        <v>70</v>
      </c>
      <c r="K67">
        <v>100</v>
      </c>
      <c r="L67">
        <v>1099</v>
      </c>
      <c r="M67">
        <v>109900</v>
      </c>
      <c r="N67">
        <v>0</v>
      </c>
      <c r="O67">
        <v>-109900</v>
      </c>
      <c r="P67" t="s">
        <v>218</v>
      </c>
      <c r="Q67" s="1"/>
      <c r="Y67" t="s">
        <v>218</v>
      </c>
      <c r="Z67" t="s">
        <v>218</v>
      </c>
      <c r="AA67" t="s">
        <v>218</v>
      </c>
      <c r="AB67" t="s">
        <v>218</v>
      </c>
    </row>
    <row r="68" spans="1:28" x14ac:dyDescent="0.4">
      <c r="A68" s="1">
        <v>45240</v>
      </c>
      <c r="B68" s="1">
        <v>45238</v>
      </c>
      <c r="C68">
        <v>43910</v>
      </c>
      <c r="D68" t="s">
        <v>166</v>
      </c>
      <c r="E68" t="s">
        <v>15</v>
      </c>
      <c r="F68" t="s">
        <v>218</v>
      </c>
      <c r="G68" t="s">
        <v>16</v>
      </c>
      <c r="H68" t="s">
        <v>40</v>
      </c>
      <c r="I68" t="s">
        <v>50</v>
      </c>
      <c r="J68" t="s">
        <v>70</v>
      </c>
      <c r="K68">
        <v>100</v>
      </c>
      <c r="L68">
        <v>1108</v>
      </c>
      <c r="M68">
        <v>110800</v>
      </c>
      <c r="N68">
        <v>0</v>
      </c>
      <c r="O68">
        <v>110800</v>
      </c>
      <c r="P68" t="s">
        <v>218</v>
      </c>
      <c r="Q68" s="1"/>
      <c r="Y68" t="s">
        <v>218</v>
      </c>
      <c r="Z68" t="s">
        <v>218</v>
      </c>
      <c r="AA68" t="s">
        <v>218</v>
      </c>
      <c r="AB68" t="s">
        <v>218</v>
      </c>
    </row>
    <row r="69" spans="1:28" x14ac:dyDescent="0.4">
      <c r="A69" s="1">
        <v>45240</v>
      </c>
      <c r="B69" s="1">
        <v>45238</v>
      </c>
      <c r="C69">
        <v>78590</v>
      </c>
      <c r="D69" t="s">
        <v>181</v>
      </c>
      <c r="E69" t="s">
        <v>15</v>
      </c>
      <c r="F69" t="s">
        <v>218</v>
      </c>
      <c r="G69" t="s">
        <v>16</v>
      </c>
      <c r="H69" t="s">
        <v>42</v>
      </c>
      <c r="I69" t="s">
        <v>50</v>
      </c>
      <c r="J69" t="s">
        <v>70</v>
      </c>
      <c r="K69">
        <v>100</v>
      </c>
      <c r="L69">
        <v>741</v>
      </c>
      <c r="M69">
        <v>74100</v>
      </c>
      <c r="N69">
        <v>0</v>
      </c>
      <c r="O69">
        <v>-74100</v>
      </c>
      <c r="P69" t="s">
        <v>218</v>
      </c>
      <c r="Q69" s="1"/>
      <c r="Y69" t="s">
        <v>218</v>
      </c>
      <c r="Z69" t="s">
        <v>218</v>
      </c>
      <c r="AA69" t="s">
        <v>218</v>
      </c>
      <c r="AB69" t="s">
        <v>218</v>
      </c>
    </row>
    <row r="70" spans="1:28" x14ac:dyDescent="0.4">
      <c r="A70" s="1">
        <v>45240</v>
      </c>
      <c r="B70" s="1">
        <v>45238</v>
      </c>
      <c r="C70">
        <v>78590</v>
      </c>
      <c r="D70" t="s">
        <v>181</v>
      </c>
      <c r="E70" t="s">
        <v>15</v>
      </c>
      <c r="F70" t="s">
        <v>218</v>
      </c>
      <c r="G70" t="s">
        <v>16</v>
      </c>
      <c r="H70" t="s">
        <v>40</v>
      </c>
      <c r="I70" t="s">
        <v>50</v>
      </c>
      <c r="J70" t="s">
        <v>70</v>
      </c>
      <c r="K70">
        <v>100</v>
      </c>
      <c r="L70">
        <v>746</v>
      </c>
      <c r="M70">
        <v>74600</v>
      </c>
      <c r="N70">
        <v>0</v>
      </c>
      <c r="O70">
        <v>74600</v>
      </c>
      <c r="P70" t="s">
        <v>218</v>
      </c>
      <c r="Q70" s="1"/>
      <c r="Y70" t="s">
        <v>218</v>
      </c>
      <c r="Z70" t="s">
        <v>218</v>
      </c>
      <c r="AA70" t="s">
        <v>218</v>
      </c>
      <c r="AB70" t="s">
        <v>218</v>
      </c>
    </row>
    <row r="71" spans="1:28" x14ac:dyDescent="0.4">
      <c r="A71" s="1">
        <v>45239</v>
      </c>
      <c r="B71" s="1">
        <v>45237</v>
      </c>
      <c r="C71">
        <v>15140</v>
      </c>
      <c r="D71" t="s">
        <v>180</v>
      </c>
      <c r="E71" t="s">
        <v>15</v>
      </c>
      <c r="F71" t="s">
        <v>218</v>
      </c>
      <c r="G71" t="s">
        <v>16</v>
      </c>
      <c r="H71" t="s">
        <v>42</v>
      </c>
      <c r="I71" t="s">
        <v>50</v>
      </c>
      <c r="J71" t="s">
        <v>70</v>
      </c>
      <c r="K71">
        <v>100</v>
      </c>
      <c r="L71">
        <v>635</v>
      </c>
      <c r="M71">
        <v>63500</v>
      </c>
      <c r="N71">
        <v>0</v>
      </c>
      <c r="O71">
        <v>-63500</v>
      </c>
      <c r="P71" t="s">
        <v>218</v>
      </c>
      <c r="Q71" s="1"/>
      <c r="Y71" t="s">
        <v>218</v>
      </c>
      <c r="Z71" t="s">
        <v>218</v>
      </c>
      <c r="AA71" t="s">
        <v>218</v>
      </c>
      <c r="AB71" t="s">
        <v>218</v>
      </c>
    </row>
    <row r="72" spans="1:28" x14ac:dyDescent="0.4">
      <c r="A72" s="1">
        <v>45239</v>
      </c>
      <c r="B72" s="1">
        <v>45237</v>
      </c>
      <c r="C72">
        <v>15140</v>
      </c>
      <c r="D72" t="s">
        <v>180</v>
      </c>
      <c r="E72" t="s">
        <v>15</v>
      </c>
      <c r="F72" t="s">
        <v>218</v>
      </c>
      <c r="G72" t="s">
        <v>16</v>
      </c>
      <c r="H72" t="s">
        <v>40</v>
      </c>
      <c r="I72" t="s">
        <v>50</v>
      </c>
      <c r="J72" t="s">
        <v>70</v>
      </c>
      <c r="K72">
        <v>100</v>
      </c>
      <c r="L72">
        <v>635</v>
      </c>
      <c r="M72">
        <v>63500</v>
      </c>
      <c r="N72">
        <v>0</v>
      </c>
      <c r="O72">
        <v>63500</v>
      </c>
      <c r="P72" t="s">
        <v>218</v>
      </c>
      <c r="Q72" s="1"/>
      <c r="Y72" t="s">
        <v>218</v>
      </c>
      <c r="Z72" t="s">
        <v>218</v>
      </c>
      <c r="AA72" t="s">
        <v>218</v>
      </c>
      <c r="AB72" t="s">
        <v>218</v>
      </c>
    </row>
    <row r="73" spans="1:28" x14ac:dyDescent="0.4">
      <c r="A73" s="1">
        <v>45239</v>
      </c>
      <c r="B73" s="1">
        <v>45237</v>
      </c>
      <c r="C73">
        <v>93270</v>
      </c>
      <c r="D73" t="s">
        <v>168</v>
      </c>
      <c r="E73" t="s">
        <v>15</v>
      </c>
      <c r="F73" t="s">
        <v>218</v>
      </c>
      <c r="G73" t="s">
        <v>16</v>
      </c>
      <c r="H73" t="s">
        <v>42</v>
      </c>
      <c r="I73" t="s">
        <v>50</v>
      </c>
      <c r="J73" t="s">
        <v>70</v>
      </c>
      <c r="K73">
        <v>100</v>
      </c>
      <c r="L73">
        <v>690</v>
      </c>
      <c r="M73">
        <v>69000</v>
      </c>
      <c r="N73">
        <v>0</v>
      </c>
      <c r="O73">
        <v>-69000</v>
      </c>
      <c r="P73" t="s">
        <v>218</v>
      </c>
      <c r="Q73" s="1"/>
      <c r="Y73" t="s">
        <v>218</v>
      </c>
      <c r="Z73" t="s">
        <v>218</v>
      </c>
      <c r="AA73" t="s">
        <v>218</v>
      </c>
      <c r="AB73" t="s">
        <v>218</v>
      </c>
    </row>
    <row r="74" spans="1:28" x14ac:dyDescent="0.4">
      <c r="A74" s="1">
        <v>45239</v>
      </c>
      <c r="B74" s="1">
        <v>45237</v>
      </c>
      <c r="C74">
        <v>93270</v>
      </c>
      <c r="D74" t="s">
        <v>168</v>
      </c>
      <c r="E74" t="s">
        <v>15</v>
      </c>
      <c r="F74" t="s">
        <v>218</v>
      </c>
      <c r="G74" t="s">
        <v>16</v>
      </c>
      <c r="H74" t="s">
        <v>40</v>
      </c>
      <c r="I74" t="s">
        <v>50</v>
      </c>
      <c r="J74" t="s">
        <v>70</v>
      </c>
      <c r="K74">
        <v>100</v>
      </c>
      <c r="L74">
        <v>692</v>
      </c>
      <c r="M74">
        <v>69200</v>
      </c>
      <c r="N74">
        <v>0</v>
      </c>
      <c r="O74">
        <v>69200</v>
      </c>
      <c r="P74" t="s">
        <v>218</v>
      </c>
      <c r="Q74" s="1"/>
      <c r="Y74" t="s">
        <v>218</v>
      </c>
      <c r="Z74" t="s">
        <v>218</v>
      </c>
      <c r="AA74" t="s">
        <v>218</v>
      </c>
      <c r="AB74" t="s">
        <v>218</v>
      </c>
    </row>
    <row r="75" spans="1:28" x14ac:dyDescent="0.4">
      <c r="A75" s="1">
        <v>45238</v>
      </c>
      <c r="B75" s="1">
        <v>45236</v>
      </c>
      <c r="C75">
        <v>92350</v>
      </c>
      <c r="D75" t="s">
        <v>179</v>
      </c>
      <c r="E75" t="s">
        <v>15</v>
      </c>
      <c r="F75" t="s">
        <v>218</v>
      </c>
      <c r="G75" t="s">
        <v>16</v>
      </c>
      <c r="H75" t="s">
        <v>42</v>
      </c>
      <c r="I75" t="s">
        <v>50</v>
      </c>
      <c r="J75" t="s">
        <v>70</v>
      </c>
      <c r="K75">
        <v>100</v>
      </c>
      <c r="L75">
        <v>730</v>
      </c>
      <c r="M75">
        <v>73000</v>
      </c>
      <c r="N75">
        <v>0</v>
      </c>
      <c r="O75">
        <v>-73000</v>
      </c>
      <c r="P75" t="s">
        <v>218</v>
      </c>
      <c r="Q75" s="1"/>
      <c r="Y75" t="s">
        <v>218</v>
      </c>
      <c r="Z75" t="s">
        <v>218</v>
      </c>
      <c r="AA75" t="s">
        <v>218</v>
      </c>
      <c r="AB75" t="s">
        <v>218</v>
      </c>
    </row>
    <row r="76" spans="1:28" x14ac:dyDescent="0.4">
      <c r="A76" s="1">
        <v>45238</v>
      </c>
      <c r="B76" s="1">
        <v>45236</v>
      </c>
      <c r="C76">
        <v>92350</v>
      </c>
      <c r="D76" t="s">
        <v>179</v>
      </c>
      <c r="E76" t="s">
        <v>15</v>
      </c>
      <c r="F76" t="s">
        <v>218</v>
      </c>
      <c r="G76" t="s">
        <v>16</v>
      </c>
      <c r="H76" t="s">
        <v>40</v>
      </c>
      <c r="I76" t="s">
        <v>50</v>
      </c>
      <c r="J76" t="s">
        <v>70</v>
      </c>
      <c r="K76">
        <v>100</v>
      </c>
      <c r="L76">
        <v>733</v>
      </c>
      <c r="M76">
        <v>73300</v>
      </c>
      <c r="N76">
        <v>0</v>
      </c>
      <c r="O76">
        <v>73300</v>
      </c>
      <c r="P76" t="s">
        <v>218</v>
      </c>
      <c r="Q76" s="1"/>
      <c r="Y76" t="s">
        <v>218</v>
      </c>
      <c r="Z76" t="s">
        <v>218</v>
      </c>
      <c r="AA76" t="s">
        <v>218</v>
      </c>
      <c r="AB76" t="s">
        <v>218</v>
      </c>
    </row>
    <row r="77" spans="1:28" x14ac:dyDescent="0.4">
      <c r="A77" s="1">
        <v>45238</v>
      </c>
      <c r="B77" s="1">
        <v>45236</v>
      </c>
      <c r="C77">
        <v>93270</v>
      </c>
      <c r="D77" t="s">
        <v>168</v>
      </c>
      <c r="E77" t="s">
        <v>15</v>
      </c>
      <c r="F77" t="s">
        <v>218</v>
      </c>
      <c r="G77" t="s">
        <v>16</v>
      </c>
      <c r="H77" t="s">
        <v>42</v>
      </c>
      <c r="I77" t="s">
        <v>50</v>
      </c>
      <c r="J77" t="s">
        <v>70</v>
      </c>
      <c r="K77">
        <v>100</v>
      </c>
      <c r="L77">
        <v>639</v>
      </c>
      <c r="M77">
        <v>63900</v>
      </c>
      <c r="N77">
        <v>0</v>
      </c>
      <c r="O77">
        <v>-63900</v>
      </c>
      <c r="P77" t="s">
        <v>218</v>
      </c>
      <c r="Q77" s="1"/>
      <c r="Y77" t="s">
        <v>218</v>
      </c>
      <c r="Z77" t="s">
        <v>218</v>
      </c>
      <c r="AA77" t="s">
        <v>218</v>
      </c>
      <c r="AB77" t="s">
        <v>218</v>
      </c>
    </row>
    <row r="78" spans="1:28" x14ac:dyDescent="0.4">
      <c r="A78" s="1">
        <v>45238</v>
      </c>
      <c r="B78" s="1">
        <v>45236</v>
      </c>
      <c r="C78">
        <v>93270</v>
      </c>
      <c r="D78" t="s">
        <v>168</v>
      </c>
      <c r="E78" t="s">
        <v>15</v>
      </c>
      <c r="F78" t="s">
        <v>218</v>
      </c>
      <c r="G78" t="s">
        <v>16</v>
      </c>
      <c r="H78" t="s">
        <v>40</v>
      </c>
      <c r="I78" t="s">
        <v>50</v>
      </c>
      <c r="J78" t="s">
        <v>70</v>
      </c>
      <c r="K78">
        <v>100</v>
      </c>
      <c r="L78">
        <v>640</v>
      </c>
      <c r="M78">
        <v>64000</v>
      </c>
      <c r="N78">
        <v>0</v>
      </c>
      <c r="O78">
        <v>64000</v>
      </c>
      <c r="P78" t="s">
        <v>218</v>
      </c>
      <c r="Q78" s="1"/>
      <c r="Y78" t="s">
        <v>218</v>
      </c>
      <c r="Z78" t="s">
        <v>218</v>
      </c>
      <c r="AA78" t="s">
        <v>218</v>
      </c>
      <c r="AB78" t="s">
        <v>218</v>
      </c>
    </row>
    <row r="79" spans="1:28" x14ac:dyDescent="0.4">
      <c r="A79" s="1">
        <v>45237</v>
      </c>
      <c r="B79" s="1">
        <v>45232</v>
      </c>
      <c r="C79">
        <v>37790</v>
      </c>
      <c r="D79" t="s">
        <v>127</v>
      </c>
      <c r="E79" t="s">
        <v>15</v>
      </c>
      <c r="F79" t="s">
        <v>218</v>
      </c>
      <c r="G79" t="s">
        <v>16</v>
      </c>
      <c r="H79" t="s">
        <v>42</v>
      </c>
      <c r="I79" t="s">
        <v>50</v>
      </c>
      <c r="J79" t="s">
        <v>70</v>
      </c>
      <c r="K79">
        <v>500</v>
      </c>
      <c r="L79">
        <v>262</v>
      </c>
      <c r="M79">
        <v>131000</v>
      </c>
      <c r="N79">
        <v>0</v>
      </c>
      <c r="O79">
        <v>-131000</v>
      </c>
      <c r="P79" t="s">
        <v>218</v>
      </c>
      <c r="Q79" s="1"/>
      <c r="Y79" t="s">
        <v>218</v>
      </c>
      <c r="Z79" t="s">
        <v>218</v>
      </c>
      <c r="AA79" t="s">
        <v>218</v>
      </c>
      <c r="AB79" t="s">
        <v>218</v>
      </c>
    </row>
    <row r="80" spans="1:28" x14ac:dyDescent="0.4">
      <c r="A80" s="1">
        <v>45237</v>
      </c>
      <c r="B80" s="1">
        <v>45232</v>
      </c>
      <c r="C80">
        <v>37790</v>
      </c>
      <c r="D80" t="s">
        <v>127</v>
      </c>
      <c r="E80" t="s">
        <v>15</v>
      </c>
      <c r="F80" t="s">
        <v>218</v>
      </c>
      <c r="G80" t="s">
        <v>16</v>
      </c>
      <c r="H80" t="s">
        <v>40</v>
      </c>
      <c r="I80" t="s">
        <v>50</v>
      </c>
      <c r="J80" t="s">
        <v>70</v>
      </c>
      <c r="K80">
        <v>500</v>
      </c>
      <c r="L80">
        <v>264</v>
      </c>
      <c r="M80">
        <v>132000</v>
      </c>
      <c r="N80">
        <v>0</v>
      </c>
      <c r="O80">
        <v>132000</v>
      </c>
      <c r="P80" t="s">
        <v>218</v>
      </c>
      <c r="Q80" s="1"/>
      <c r="Y80" t="s">
        <v>218</v>
      </c>
      <c r="Z80" t="s">
        <v>218</v>
      </c>
      <c r="AA80" t="s">
        <v>218</v>
      </c>
      <c r="AB80" t="s">
        <v>218</v>
      </c>
    </row>
    <row r="81" spans="1:28" x14ac:dyDescent="0.4">
      <c r="A81" s="1">
        <v>45237</v>
      </c>
      <c r="B81" s="1">
        <v>45232</v>
      </c>
      <c r="C81">
        <v>61730</v>
      </c>
      <c r="D81" t="s">
        <v>128</v>
      </c>
      <c r="E81" t="s">
        <v>15</v>
      </c>
      <c r="F81" t="s">
        <v>218</v>
      </c>
      <c r="G81" t="s">
        <v>16</v>
      </c>
      <c r="H81" t="s">
        <v>42</v>
      </c>
      <c r="I81" t="s">
        <v>50</v>
      </c>
      <c r="J81" t="s">
        <v>70</v>
      </c>
      <c r="K81">
        <v>100</v>
      </c>
      <c r="L81">
        <v>950</v>
      </c>
      <c r="M81">
        <v>95000</v>
      </c>
      <c r="N81">
        <v>0</v>
      </c>
      <c r="O81">
        <v>-95000</v>
      </c>
      <c r="P81" t="s">
        <v>218</v>
      </c>
      <c r="Q81" s="1"/>
      <c r="Y81" t="s">
        <v>218</v>
      </c>
      <c r="Z81" t="s">
        <v>218</v>
      </c>
      <c r="AA81" t="s">
        <v>218</v>
      </c>
      <c r="AB81" t="s">
        <v>218</v>
      </c>
    </row>
    <row r="82" spans="1:28" x14ac:dyDescent="0.4">
      <c r="A82" s="1">
        <v>45237</v>
      </c>
      <c r="B82" s="1">
        <v>45232</v>
      </c>
      <c r="C82">
        <v>61730</v>
      </c>
      <c r="D82" t="s">
        <v>128</v>
      </c>
      <c r="E82" t="s">
        <v>15</v>
      </c>
      <c r="F82" t="s">
        <v>218</v>
      </c>
      <c r="G82" t="s">
        <v>16</v>
      </c>
      <c r="H82" t="s">
        <v>40</v>
      </c>
      <c r="I82" t="s">
        <v>50</v>
      </c>
      <c r="J82" t="s">
        <v>70</v>
      </c>
      <c r="K82">
        <v>100</v>
      </c>
      <c r="L82">
        <v>960</v>
      </c>
      <c r="M82">
        <v>96000</v>
      </c>
      <c r="N82">
        <v>0</v>
      </c>
      <c r="O82">
        <v>96000</v>
      </c>
      <c r="P82" t="s">
        <v>218</v>
      </c>
      <c r="Q82" s="1"/>
      <c r="Y82" t="s">
        <v>218</v>
      </c>
      <c r="Z82" t="s">
        <v>218</v>
      </c>
      <c r="AA82" t="s">
        <v>218</v>
      </c>
      <c r="AB82" t="s">
        <v>218</v>
      </c>
    </row>
    <row r="83" spans="1:28" x14ac:dyDescent="0.4">
      <c r="A83" s="1">
        <v>45236</v>
      </c>
      <c r="B83" s="1">
        <v>45231</v>
      </c>
      <c r="C83">
        <v>37790</v>
      </c>
      <c r="D83" t="s">
        <v>127</v>
      </c>
      <c r="E83" t="s">
        <v>15</v>
      </c>
      <c r="F83" t="s">
        <v>218</v>
      </c>
      <c r="G83" t="s">
        <v>16</v>
      </c>
      <c r="H83" t="s">
        <v>42</v>
      </c>
      <c r="I83" t="s">
        <v>50</v>
      </c>
      <c r="J83" t="s">
        <v>70</v>
      </c>
      <c r="K83">
        <v>100</v>
      </c>
      <c r="L83">
        <v>252</v>
      </c>
      <c r="M83">
        <v>25200</v>
      </c>
      <c r="N83">
        <v>0</v>
      </c>
      <c r="O83">
        <v>-25200</v>
      </c>
      <c r="P83" t="s">
        <v>218</v>
      </c>
      <c r="Q83" s="1"/>
      <c r="Y83" t="s">
        <v>218</v>
      </c>
      <c r="Z83" t="s">
        <v>218</v>
      </c>
      <c r="AA83" t="s">
        <v>218</v>
      </c>
      <c r="AB83" t="s">
        <v>218</v>
      </c>
    </row>
    <row r="84" spans="1:28" x14ac:dyDescent="0.4">
      <c r="A84" s="1">
        <v>45236</v>
      </c>
      <c r="B84" s="1">
        <v>45231</v>
      </c>
      <c r="C84">
        <v>37790</v>
      </c>
      <c r="D84" t="s">
        <v>127</v>
      </c>
      <c r="E84" t="s">
        <v>15</v>
      </c>
      <c r="F84" t="s">
        <v>218</v>
      </c>
      <c r="G84" t="s">
        <v>16</v>
      </c>
      <c r="H84" t="s">
        <v>40</v>
      </c>
      <c r="I84" t="s">
        <v>50</v>
      </c>
      <c r="J84" t="s">
        <v>70</v>
      </c>
      <c r="K84">
        <v>100</v>
      </c>
      <c r="L84">
        <v>253</v>
      </c>
      <c r="M84">
        <v>25300</v>
      </c>
      <c r="N84">
        <v>0</v>
      </c>
      <c r="O84">
        <v>25300</v>
      </c>
      <c r="P84" t="s">
        <v>218</v>
      </c>
      <c r="Q84" s="1"/>
      <c r="Y84" t="s">
        <v>218</v>
      </c>
      <c r="Z84" t="s">
        <v>218</v>
      </c>
      <c r="AA84" t="s">
        <v>218</v>
      </c>
      <c r="AB84" t="s">
        <v>218</v>
      </c>
    </row>
    <row r="85" spans="1:28" x14ac:dyDescent="0.4">
      <c r="A85" s="1">
        <v>45231</v>
      </c>
      <c r="B85" s="1">
        <v>45229</v>
      </c>
      <c r="C85">
        <v>37790</v>
      </c>
      <c r="D85" t="s">
        <v>127</v>
      </c>
      <c r="E85" t="s">
        <v>15</v>
      </c>
      <c r="F85" t="s">
        <v>218</v>
      </c>
      <c r="G85" t="s">
        <v>16</v>
      </c>
      <c r="H85" t="s">
        <v>42</v>
      </c>
      <c r="I85" t="s">
        <v>50</v>
      </c>
      <c r="J85" t="s">
        <v>70</v>
      </c>
      <c r="K85">
        <v>500</v>
      </c>
      <c r="L85">
        <v>224</v>
      </c>
      <c r="M85">
        <v>112000</v>
      </c>
      <c r="N85">
        <v>0</v>
      </c>
      <c r="O85">
        <v>-112000</v>
      </c>
      <c r="P85" t="s">
        <v>218</v>
      </c>
      <c r="Q85" s="1"/>
      <c r="Y85" t="s">
        <v>218</v>
      </c>
      <c r="Z85" t="s">
        <v>218</v>
      </c>
      <c r="AA85" t="s">
        <v>218</v>
      </c>
      <c r="AB85" t="s">
        <v>218</v>
      </c>
    </row>
    <row r="86" spans="1:28" x14ac:dyDescent="0.4">
      <c r="A86" s="1">
        <v>45231</v>
      </c>
      <c r="B86" s="1">
        <v>45229</v>
      </c>
      <c r="C86">
        <v>37790</v>
      </c>
      <c r="D86" t="s">
        <v>127</v>
      </c>
      <c r="E86" t="s">
        <v>15</v>
      </c>
      <c r="F86" t="s">
        <v>218</v>
      </c>
      <c r="G86" t="s">
        <v>16</v>
      </c>
      <c r="H86" t="s">
        <v>40</v>
      </c>
      <c r="I86" t="s">
        <v>50</v>
      </c>
      <c r="J86" t="s">
        <v>70</v>
      </c>
      <c r="K86">
        <v>500</v>
      </c>
      <c r="L86">
        <v>219</v>
      </c>
      <c r="M86">
        <v>109500</v>
      </c>
      <c r="N86">
        <v>0</v>
      </c>
      <c r="O86">
        <v>109500</v>
      </c>
      <c r="P86" t="s">
        <v>218</v>
      </c>
      <c r="Q86" s="1"/>
      <c r="Y86" t="s">
        <v>218</v>
      </c>
      <c r="Z86" t="s">
        <v>218</v>
      </c>
      <c r="AA86" t="s">
        <v>218</v>
      </c>
      <c r="AB86" t="s">
        <v>218</v>
      </c>
    </row>
    <row r="87" spans="1:28" x14ac:dyDescent="0.4">
      <c r="A87" s="1">
        <v>45231</v>
      </c>
      <c r="B87" s="1">
        <v>45229</v>
      </c>
      <c r="C87">
        <v>45980</v>
      </c>
      <c r="D87" t="s">
        <v>173</v>
      </c>
      <c r="E87" t="s">
        <v>15</v>
      </c>
      <c r="F87" t="s">
        <v>218</v>
      </c>
      <c r="G87" t="s">
        <v>16</v>
      </c>
      <c r="H87" t="s">
        <v>42</v>
      </c>
      <c r="I87" t="s">
        <v>50</v>
      </c>
      <c r="J87" t="s">
        <v>70</v>
      </c>
      <c r="K87">
        <v>100</v>
      </c>
      <c r="L87">
        <v>1329</v>
      </c>
      <c r="M87">
        <v>132900</v>
      </c>
      <c r="N87">
        <v>0</v>
      </c>
      <c r="O87">
        <v>-132900</v>
      </c>
      <c r="P87" t="s">
        <v>218</v>
      </c>
      <c r="Q87" s="1"/>
      <c r="Y87" t="s">
        <v>218</v>
      </c>
      <c r="Z87" t="s">
        <v>218</v>
      </c>
      <c r="AA87" t="s">
        <v>218</v>
      </c>
      <c r="AB87" t="s">
        <v>218</v>
      </c>
    </row>
    <row r="88" spans="1:28" x14ac:dyDescent="0.4">
      <c r="A88" s="1">
        <v>45231</v>
      </c>
      <c r="B88" s="1">
        <v>45229</v>
      </c>
      <c r="C88">
        <v>45980</v>
      </c>
      <c r="D88" t="s">
        <v>173</v>
      </c>
      <c r="E88" t="s">
        <v>15</v>
      </c>
      <c r="F88" t="s">
        <v>218</v>
      </c>
      <c r="G88" t="s">
        <v>16</v>
      </c>
      <c r="H88" t="s">
        <v>40</v>
      </c>
      <c r="I88" t="s">
        <v>50</v>
      </c>
      <c r="J88" t="s">
        <v>70</v>
      </c>
      <c r="K88">
        <v>100</v>
      </c>
      <c r="L88">
        <v>1331</v>
      </c>
      <c r="M88">
        <v>133100</v>
      </c>
      <c r="N88">
        <v>0</v>
      </c>
      <c r="O88">
        <v>133100</v>
      </c>
      <c r="P88" t="s">
        <v>218</v>
      </c>
      <c r="Q88" s="1"/>
      <c r="Y88" t="s">
        <v>218</v>
      </c>
      <c r="Z88" t="s">
        <v>218</v>
      </c>
      <c r="AA88" t="s">
        <v>218</v>
      </c>
      <c r="AB88" t="s">
        <v>218</v>
      </c>
    </row>
    <row r="89" spans="1:28" x14ac:dyDescent="0.4">
      <c r="A89" s="1">
        <v>45231</v>
      </c>
      <c r="B89" s="1">
        <v>45231</v>
      </c>
      <c r="D89" t="s">
        <v>218</v>
      </c>
      <c r="E89" t="s">
        <v>218</v>
      </c>
      <c r="F89" t="s">
        <v>218</v>
      </c>
      <c r="G89" t="s">
        <v>218</v>
      </c>
      <c r="H89" t="s">
        <v>218</v>
      </c>
      <c r="I89" t="s">
        <v>52</v>
      </c>
      <c r="J89" t="s">
        <v>69</v>
      </c>
      <c r="L89">
        <v>10</v>
      </c>
      <c r="O89">
        <v>10</v>
      </c>
      <c r="P89" t="s">
        <v>218</v>
      </c>
      <c r="Q89" s="1"/>
      <c r="Y89" t="s">
        <v>218</v>
      </c>
      <c r="Z89" t="s">
        <v>218</v>
      </c>
      <c r="AA89" t="s">
        <v>218</v>
      </c>
      <c r="AB89" t="s">
        <v>218</v>
      </c>
    </row>
    <row r="90" spans="1:28" x14ac:dyDescent="0.4">
      <c r="A90" s="1">
        <v>45230</v>
      </c>
      <c r="B90" s="1">
        <v>45226</v>
      </c>
      <c r="C90">
        <v>34940</v>
      </c>
      <c r="D90" t="s">
        <v>142</v>
      </c>
      <c r="E90" t="s">
        <v>15</v>
      </c>
      <c r="F90" t="s">
        <v>218</v>
      </c>
      <c r="G90" t="s">
        <v>16</v>
      </c>
      <c r="H90" t="s">
        <v>42</v>
      </c>
      <c r="I90" t="s">
        <v>50</v>
      </c>
      <c r="J90" t="s">
        <v>51</v>
      </c>
      <c r="K90">
        <v>100</v>
      </c>
      <c r="L90">
        <v>1881</v>
      </c>
      <c r="M90">
        <v>188100</v>
      </c>
      <c r="N90">
        <v>0</v>
      </c>
      <c r="P90" t="s">
        <v>218</v>
      </c>
      <c r="Q90" s="1"/>
      <c r="Y90" t="s">
        <v>218</v>
      </c>
      <c r="Z90" t="s">
        <v>218</v>
      </c>
      <c r="AA90" t="s">
        <v>218</v>
      </c>
      <c r="AB90" t="s">
        <v>218</v>
      </c>
    </row>
    <row r="91" spans="1:28" x14ac:dyDescent="0.4">
      <c r="A91" s="1">
        <v>45230</v>
      </c>
      <c r="B91" s="1">
        <v>45226</v>
      </c>
      <c r="C91">
        <v>34940</v>
      </c>
      <c r="D91" t="s">
        <v>142</v>
      </c>
      <c r="E91" t="s">
        <v>15</v>
      </c>
      <c r="F91" t="s">
        <v>218</v>
      </c>
      <c r="G91" t="s">
        <v>16</v>
      </c>
      <c r="H91" t="s">
        <v>42</v>
      </c>
      <c r="I91" t="s">
        <v>50</v>
      </c>
      <c r="J91" t="s">
        <v>51</v>
      </c>
      <c r="K91">
        <v>100</v>
      </c>
      <c r="L91">
        <v>2181</v>
      </c>
      <c r="M91">
        <v>218100</v>
      </c>
      <c r="N91">
        <v>0</v>
      </c>
      <c r="P91" t="s">
        <v>218</v>
      </c>
      <c r="Q91" s="1"/>
      <c r="Y91" t="s">
        <v>218</v>
      </c>
      <c r="Z91" t="s">
        <v>218</v>
      </c>
      <c r="AA91" t="s">
        <v>218</v>
      </c>
      <c r="AB91" t="s">
        <v>218</v>
      </c>
    </row>
    <row r="92" spans="1:28" x14ac:dyDescent="0.4">
      <c r="A92" s="1">
        <v>45230</v>
      </c>
      <c r="B92" s="1">
        <v>45226</v>
      </c>
      <c r="C92">
        <v>34940</v>
      </c>
      <c r="D92" t="s">
        <v>142</v>
      </c>
      <c r="E92" t="s">
        <v>15</v>
      </c>
      <c r="F92" t="s">
        <v>218</v>
      </c>
      <c r="G92" t="s">
        <v>16</v>
      </c>
      <c r="H92" t="s">
        <v>42</v>
      </c>
      <c r="I92" t="s">
        <v>50</v>
      </c>
      <c r="J92" t="s">
        <v>51</v>
      </c>
      <c r="K92">
        <v>100</v>
      </c>
      <c r="L92">
        <v>1961</v>
      </c>
      <c r="M92">
        <v>196100</v>
      </c>
      <c r="N92">
        <v>0</v>
      </c>
      <c r="P92" t="s">
        <v>218</v>
      </c>
      <c r="Q92" s="1"/>
      <c r="Y92" t="s">
        <v>218</v>
      </c>
      <c r="Z92" t="s">
        <v>218</v>
      </c>
      <c r="AA92" t="s">
        <v>218</v>
      </c>
      <c r="AB92" t="s">
        <v>218</v>
      </c>
    </row>
    <row r="93" spans="1:28" x14ac:dyDescent="0.4">
      <c r="A93" s="1">
        <v>45230</v>
      </c>
      <c r="B93" s="1">
        <v>45226</v>
      </c>
      <c r="C93">
        <v>34940</v>
      </c>
      <c r="D93" t="s">
        <v>142</v>
      </c>
      <c r="E93" t="s">
        <v>15</v>
      </c>
      <c r="F93" t="s">
        <v>218</v>
      </c>
      <c r="G93" t="s">
        <v>16</v>
      </c>
      <c r="H93" t="s">
        <v>40</v>
      </c>
      <c r="I93" t="s">
        <v>50</v>
      </c>
      <c r="J93" t="s">
        <v>41</v>
      </c>
      <c r="K93">
        <v>100</v>
      </c>
      <c r="L93">
        <v>1981</v>
      </c>
      <c r="M93">
        <v>198100</v>
      </c>
      <c r="N93">
        <v>0</v>
      </c>
      <c r="O93">
        <v>2000</v>
      </c>
      <c r="P93" t="s">
        <v>16</v>
      </c>
      <c r="Q93" s="1">
        <v>45226</v>
      </c>
      <c r="R93">
        <v>1961</v>
      </c>
      <c r="S93">
        <v>0</v>
      </c>
      <c r="T93">
        <v>0</v>
      </c>
      <c r="U93">
        <v>0</v>
      </c>
      <c r="V93">
        <v>0</v>
      </c>
      <c r="W93">
        <v>0</v>
      </c>
      <c r="X93">
        <v>2000</v>
      </c>
      <c r="Y93" t="s">
        <v>218</v>
      </c>
      <c r="Z93" t="s">
        <v>218</v>
      </c>
      <c r="AA93" t="s">
        <v>218</v>
      </c>
      <c r="AB93" t="s">
        <v>218</v>
      </c>
    </row>
    <row r="94" spans="1:28" x14ac:dyDescent="0.4">
      <c r="A94" s="1">
        <v>45230</v>
      </c>
      <c r="B94" s="1">
        <v>45226</v>
      </c>
      <c r="C94">
        <v>34940</v>
      </c>
      <c r="D94" t="s">
        <v>142</v>
      </c>
      <c r="E94" t="s">
        <v>15</v>
      </c>
      <c r="F94" t="s">
        <v>218</v>
      </c>
      <c r="G94" t="s">
        <v>16</v>
      </c>
      <c r="H94" t="s">
        <v>40</v>
      </c>
      <c r="I94" t="s">
        <v>50</v>
      </c>
      <c r="J94" t="s">
        <v>41</v>
      </c>
      <c r="K94">
        <v>100</v>
      </c>
      <c r="L94">
        <v>1650</v>
      </c>
      <c r="M94">
        <v>165000</v>
      </c>
      <c r="N94">
        <v>0</v>
      </c>
      <c r="O94">
        <v>-23100</v>
      </c>
      <c r="P94" t="s">
        <v>16</v>
      </c>
      <c r="Q94" s="1">
        <v>45226</v>
      </c>
      <c r="R94">
        <v>1881</v>
      </c>
      <c r="S94">
        <v>0</v>
      </c>
      <c r="T94">
        <v>0</v>
      </c>
      <c r="U94">
        <v>0</v>
      </c>
      <c r="V94">
        <v>0</v>
      </c>
      <c r="W94">
        <v>0</v>
      </c>
      <c r="X94">
        <v>-23100</v>
      </c>
      <c r="Y94" t="s">
        <v>218</v>
      </c>
      <c r="Z94" t="s">
        <v>218</v>
      </c>
      <c r="AA94" t="s">
        <v>218</v>
      </c>
      <c r="AB94" t="s">
        <v>218</v>
      </c>
    </row>
    <row r="95" spans="1:28" x14ac:dyDescent="0.4">
      <c r="A95" s="1">
        <v>45230</v>
      </c>
      <c r="B95" s="1">
        <v>45226</v>
      </c>
      <c r="C95">
        <v>34940</v>
      </c>
      <c r="D95" t="s">
        <v>142</v>
      </c>
      <c r="E95" t="s">
        <v>15</v>
      </c>
      <c r="F95" t="s">
        <v>218</v>
      </c>
      <c r="G95" t="s">
        <v>16</v>
      </c>
      <c r="H95" t="s">
        <v>40</v>
      </c>
      <c r="I95" t="s">
        <v>50</v>
      </c>
      <c r="J95" t="s">
        <v>41</v>
      </c>
      <c r="K95">
        <v>100</v>
      </c>
      <c r="L95">
        <v>1650</v>
      </c>
      <c r="M95">
        <v>165000</v>
      </c>
      <c r="N95">
        <v>0</v>
      </c>
      <c r="O95">
        <v>-53100</v>
      </c>
      <c r="P95" t="s">
        <v>16</v>
      </c>
      <c r="Q95" s="1">
        <v>45226</v>
      </c>
      <c r="R95">
        <v>2181</v>
      </c>
      <c r="S95">
        <v>0</v>
      </c>
      <c r="T95">
        <v>0</v>
      </c>
      <c r="U95">
        <v>0</v>
      </c>
      <c r="V95">
        <v>0</v>
      </c>
      <c r="W95">
        <v>0</v>
      </c>
      <c r="X95">
        <v>-53100</v>
      </c>
      <c r="Y95" t="s">
        <v>218</v>
      </c>
      <c r="Z95" t="s">
        <v>218</v>
      </c>
      <c r="AA95" t="s">
        <v>218</v>
      </c>
      <c r="AB95" t="s">
        <v>218</v>
      </c>
    </row>
    <row r="96" spans="1:28" x14ac:dyDescent="0.4">
      <c r="A96" s="1">
        <v>45230</v>
      </c>
      <c r="B96" s="1">
        <v>45226</v>
      </c>
      <c r="C96">
        <v>45980</v>
      </c>
      <c r="D96" t="s">
        <v>173</v>
      </c>
      <c r="E96" t="s">
        <v>15</v>
      </c>
      <c r="F96" t="s">
        <v>218</v>
      </c>
      <c r="G96" t="s">
        <v>16</v>
      </c>
      <c r="H96" t="s">
        <v>42</v>
      </c>
      <c r="I96" t="s">
        <v>50</v>
      </c>
      <c r="J96" t="s">
        <v>51</v>
      </c>
      <c r="K96">
        <v>100</v>
      </c>
      <c r="L96">
        <v>1213</v>
      </c>
      <c r="M96">
        <v>121300</v>
      </c>
      <c r="N96">
        <v>0</v>
      </c>
      <c r="P96" t="s">
        <v>218</v>
      </c>
      <c r="Q96" s="1"/>
      <c r="Y96" t="s">
        <v>218</v>
      </c>
      <c r="Z96" t="s">
        <v>218</v>
      </c>
      <c r="AA96" t="s">
        <v>218</v>
      </c>
      <c r="AB96" t="s">
        <v>218</v>
      </c>
    </row>
    <row r="97" spans="1:28" x14ac:dyDescent="0.4">
      <c r="A97" s="1">
        <v>45230</v>
      </c>
      <c r="B97" s="1">
        <v>45226</v>
      </c>
      <c r="C97">
        <v>45980</v>
      </c>
      <c r="D97" t="s">
        <v>173</v>
      </c>
      <c r="E97" t="s">
        <v>15</v>
      </c>
      <c r="F97" t="s">
        <v>218</v>
      </c>
      <c r="G97" t="s">
        <v>16</v>
      </c>
      <c r="H97" t="s">
        <v>40</v>
      </c>
      <c r="I97" t="s">
        <v>50</v>
      </c>
      <c r="J97" t="s">
        <v>41</v>
      </c>
      <c r="K97">
        <v>100</v>
      </c>
      <c r="L97">
        <v>1215</v>
      </c>
      <c r="M97">
        <v>121500</v>
      </c>
      <c r="N97">
        <v>0</v>
      </c>
      <c r="O97">
        <v>200</v>
      </c>
      <c r="P97" t="s">
        <v>16</v>
      </c>
      <c r="Q97" s="1">
        <v>45226</v>
      </c>
      <c r="R97">
        <v>1213</v>
      </c>
      <c r="S97">
        <v>0</v>
      </c>
      <c r="T97">
        <v>0</v>
      </c>
      <c r="U97">
        <v>0</v>
      </c>
      <c r="V97">
        <v>0</v>
      </c>
      <c r="W97">
        <v>0</v>
      </c>
      <c r="X97">
        <v>200</v>
      </c>
      <c r="Y97" t="s">
        <v>218</v>
      </c>
      <c r="Z97" t="s">
        <v>218</v>
      </c>
      <c r="AA97" t="s">
        <v>218</v>
      </c>
      <c r="AB97" t="s">
        <v>218</v>
      </c>
    </row>
    <row r="98" spans="1:28" x14ac:dyDescent="0.4">
      <c r="A98" s="1">
        <v>45230</v>
      </c>
      <c r="B98" s="1">
        <v>45226</v>
      </c>
      <c r="C98">
        <v>65940</v>
      </c>
      <c r="D98" t="s">
        <v>178</v>
      </c>
      <c r="E98" t="s">
        <v>15</v>
      </c>
      <c r="F98" t="s">
        <v>218</v>
      </c>
      <c r="G98" t="s">
        <v>16</v>
      </c>
      <c r="H98" t="s">
        <v>42</v>
      </c>
      <c r="I98" t="s">
        <v>50</v>
      </c>
      <c r="J98" t="s">
        <v>51</v>
      </c>
      <c r="K98">
        <v>100</v>
      </c>
      <c r="L98">
        <v>5698</v>
      </c>
      <c r="M98">
        <v>569800</v>
      </c>
      <c r="N98">
        <v>0</v>
      </c>
      <c r="P98" t="s">
        <v>218</v>
      </c>
      <c r="Q98" s="1"/>
      <c r="Y98" t="s">
        <v>218</v>
      </c>
      <c r="Z98" t="s">
        <v>218</v>
      </c>
      <c r="AA98" t="s">
        <v>218</v>
      </c>
      <c r="AB98" t="s">
        <v>218</v>
      </c>
    </row>
    <row r="99" spans="1:28" x14ac:dyDescent="0.4">
      <c r="A99" s="1">
        <v>45230</v>
      </c>
      <c r="B99" s="1">
        <v>45226</v>
      </c>
      <c r="C99">
        <v>65940</v>
      </c>
      <c r="D99" t="s">
        <v>178</v>
      </c>
      <c r="E99" t="s">
        <v>15</v>
      </c>
      <c r="F99" t="s">
        <v>218</v>
      </c>
      <c r="G99" t="s">
        <v>16</v>
      </c>
      <c r="H99" t="s">
        <v>40</v>
      </c>
      <c r="I99" t="s">
        <v>50</v>
      </c>
      <c r="J99" t="s">
        <v>41</v>
      </c>
      <c r="K99">
        <v>100</v>
      </c>
      <c r="L99">
        <v>5700</v>
      </c>
      <c r="M99">
        <v>570000</v>
      </c>
      <c r="N99">
        <v>0</v>
      </c>
      <c r="O99">
        <v>200</v>
      </c>
      <c r="P99" t="s">
        <v>16</v>
      </c>
      <c r="Q99" s="1">
        <v>45226</v>
      </c>
      <c r="R99">
        <v>5698</v>
      </c>
      <c r="S99">
        <v>0</v>
      </c>
      <c r="T99">
        <v>0</v>
      </c>
      <c r="U99">
        <v>0</v>
      </c>
      <c r="V99">
        <v>0</v>
      </c>
      <c r="W99">
        <v>0</v>
      </c>
      <c r="X99">
        <v>200</v>
      </c>
      <c r="Y99" t="s">
        <v>218</v>
      </c>
      <c r="Z99" t="s">
        <v>218</v>
      </c>
      <c r="AA99" t="s">
        <v>218</v>
      </c>
      <c r="AB99" t="s">
        <v>218</v>
      </c>
    </row>
    <row r="100" spans="1:28" x14ac:dyDescent="0.4">
      <c r="A100" s="1">
        <v>45229</v>
      </c>
      <c r="B100" s="1">
        <v>45225</v>
      </c>
      <c r="C100">
        <v>37790</v>
      </c>
      <c r="D100" t="s">
        <v>127</v>
      </c>
      <c r="E100" t="s">
        <v>15</v>
      </c>
      <c r="F100" t="s">
        <v>218</v>
      </c>
      <c r="G100" t="s">
        <v>16</v>
      </c>
      <c r="H100" t="s">
        <v>42</v>
      </c>
      <c r="I100" t="s">
        <v>50</v>
      </c>
      <c r="J100" t="s">
        <v>51</v>
      </c>
      <c r="K100">
        <v>500</v>
      </c>
      <c r="L100">
        <v>248</v>
      </c>
      <c r="M100">
        <v>124000</v>
      </c>
      <c r="N100">
        <v>0</v>
      </c>
      <c r="P100" t="s">
        <v>218</v>
      </c>
      <c r="Q100" s="1"/>
      <c r="Y100" t="s">
        <v>218</v>
      </c>
      <c r="Z100" t="s">
        <v>218</v>
      </c>
      <c r="AA100" t="s">
        <v>218</v>
      </c>
      <c r="AB100" t="s">
        <v>218</v>
      </c>
    </row>
    <row r="101" spans="1:28" x14ac:dyDescent="0.4">
      <c r="A101" s="1">
        <v>45229</v>
      </c>
      <c r="B101" s="1">
        <v>45225</v>
      </c>
      <c r="C101">
        <v>37790</v>
      </c>
      <c r="D101" t="s">
        <v>127</v>
      </c>
      <c r="E101" t="s">
        <v>15</v>
      </c>
      <c r="F101" t="s">
        <v>218</v>
      </c>
      <c r="G101" t="s">
        <v>16</v>
      </c>
      <c r="H101" t="s">
        <v>40</v>
      </c>
      <c r="I101" t="s">
        <v>50</v>
      </c>
      <c r="J101" t="s">
        <v>41</v>
      </c>
      <c r="K101">
        <v>500</v>
      </c>
      <c r="L101">
        <v>249</v>
      </c>
      <c r="M101">
        <v>124500</v>
      </c>
      <c r="N101">
        <v>0</v>
      </c>
      <c r="O101">
        <v>500</v>
      </c>
      <c r="P101" t="s">
        <v>16</v>
      </c>
      <c r="Q101" s="1">
        <v>45225</v>
      </c>
      <c r="R101">
        <v>248</v>
      </c>
      <c r="S101">
        <v>0</v>
      </c>
      <c r="T101">
        <v>0</v>
      </c>
      <c r="U101">
        <v>0</v>
      </c>
      <c r="V101">
        <v>0</v>
      </c>
      <c r="W101">
        <v>0</v>
      </c>
      <c r="X101">
        <v>500</v>
      </c>
      <c r="Y101" t="s">
        <v>218</v>
      </c>
      <c r="Z101" t="s">
        <v>218</v>
      </c>
      <c r="AA101" t="s">
        <v>218</v>
      </c>
      <c r="AB101" t="s">
        <v>218</v>
      </c>
    </row>
    <row r="102" spans="1:28" x14ac:dyDescent="0.4">
      <c r="A102" s="1">
        <v>45229</v>
      </c>
      <c r="B102" s="1">
        <v>45225</v>
      </c>
      <c r="C102">
        <v>92360</v>
      </c>
      <c r="D102" t="s">
        <v>174</v>
      </c>
      <c r="E102" t="s">
        <v>15</v>
      </c>
      <c r="F102" t="s">
        <v>218</v>
      </c>
      <c r="G102" t="s">
        <v>16</v>
      </c>
      <c r="H102" t="s">
        <v>42</v>
      </c>
      <c r="I102" t="s">
        <v>50</v>
      </c>
      <c r="J102" t="s">
        <v>51</v>
      </c>
      <c r="K102">
        <v>100</v>
      </c>
      <c r="L102">
        <v>2425</v>
      </c>
      <c r="M102">
        <v>242500</v>
      </c>
      <c r="N102">
        <v>0</v>
      </c>
      <c r="P102" t="s">
        <v>218</v>
      </c>
      <c r="Q102" s="1"/>
      <c r="Y102" t="s">
        <v>218</v>
      </c>
      <c r="Z102" t="s">
        <v>218</v>
      </c>
      <c r="AA102" t="s">
        <v>218</v>
      </c>
      <c r="AB102" t="s">
        <v>218</v>
      </c>
    </row>
    <row r="103" spans="1:28" x14ac:dyDescent="0.4">
      <c r="A103" s="1">
        <v>45229</v>
      </c>
      <c r="B103" s="1">
        <v>45225</v>
      </c>
      <c r="C103">
        <v>92360</v>
      </c>
      <c r="D103" t="s">
        <v>174</v>
      </c>
      <c r="E103" t="s">
        <v>15</v>
      </c>
      <c r="F103" t="s">
        <v>218</v>
      </c>
      <c r="G103" t="s">
        <v>16</v>
      </c>
      <c r="H103" t="s">
        <v>40</v>
      </c>
      <c r="I103" t="s">
        <v>50</v>
      </c>
      <c r="J103" t="s">
        <v>41</v>
      </c>
      <c r="K103">
        <v>100</v>
      </c>
      <c r="L103">
        <v>2435</v>
      </c>
      <c r="M103">
        <v>243500</v>
      </c>
      <c r="N103">
        <v>0</v>
      </c>
      <c r="O103">
        <v>1000</v>
      </c>
      <c r="P103" t="s">
        <v>16</v>
      </c>
      <c r="Q103" s="1">
        <v>45225</v>
      </c>
      <c r="R103">
        <v>2425</v>
      </c>
      <c r="S103">
        <v>0</v>
      </c>
      <c r="T103">
        <v>0</v>
      </c>
      <c r="U103">
        <v>0</v>
      </c>
      <c r="V103">
        <v>0</v>
      </c>
      <c r="W103">
        <v>0</v>
      </c>
      <c r="X103">
        <v>1000</v>
      </c>
      <c r="Y103" t="s">
        <v>218</v>
      </c>
      <c r="Z103" t="s">
        <v>218</v>
      </c>
      <c r="AA103" t="s">
        <v>218</v>
      </c>
      <c r="AB103" t="s">
        <v>218</v>
      </c>
    </row>
    <row r="104" spans="1:28" x14ac:dyDescent="0.4">
      <c r="A104" s="1">
        <v>45226</v>
      </c>
      <c r="B104" s="1">
        <v>45224</v>
      </c>
      <c r="C104">
        <v>44120</v>
      </c>
      <c r="D104" t="s">
        <v>177</v>
      </c>
      <c r="E104" t="s">
        <v>15</v>
      </c>
      <c r="F104" t="s">
        <v>218</v>
      </c>
      <c r="G104" t="s">
        <v>16</v>
      </c>
      <c r="H104" t="s">
        <v>42</v>
      </c>
      <c r="I104" t="s">
        <v>50</v>
      </c>
      <c r="J104" t="s">
        <v>51</v>
      </c>
      <c r="K104">
        <v>100</v>
      </c>
      <c r="L104">
        <v>577</v>
      </c>
      <c r="M104">
        <v>57700</v>
      </c>
      <c r="N104">
        <v>0</v>
      </c>
      <c r="P104" t="s">
        <v>218</v>
      </c>
      <c r="Q104" s="1"/>
      <c r="Y104" t="s">
        <v>218</v>
      </c>
      <c r="Z104" t="s">
        <v>218</v>
      </c>
      <c r="AA104" t="s">
        <v>218</v>
      </c>
      <c r="AB104" t="s">
        <v>218</v>
      </c>
    </row>
    <row r="105" spans="1:28" x14ac:dyDescent="0.4">
      <c r="A105" s="1">
        <v>45226</v>
      </c>
      <c r="B105" s="1">
        <v>45224</v>
      </c>
      <c r="C105">
        <v>44120</v>
      </c>
      <c r="D105" t="s">
        <v>177</v>
      </c>
      <c r="E105" t="s">
        <v>15</v>
      </c>
      <c r="F105" t="s">
        <v>218</v>
      </c>
      <c r="G105" t="s">
        <v>16</v>
      </c>
      <c r="H105" t="s">
        <v>40</v>
      </c>
      <c r="I105" t="s">
        <v>50</v>
      </c>
      <c r="J105" t="s">
        <v>41</v>
      </c>
      <c r="K105">
        <v>100</v>
      </c>
      <c r="L105">
        <v>579</v>
      </c>
      <c r="M105">
        <v>57900</v>
      </c>
      <c r="N105">
        <v>0</v>
      </c>
      <c r="O105">
        <v>200</v>
      </c>
      <c r="P105" t="s">
        <v>16</v>
      </c>
      <c r="Q105" s="1">
        <v>45224</v>
      </c>
      <c r="R105">
        <v>577</v>
      </c>
      <c r="S105">
        <v>0</v>
      </c>
      <c r="T105">
        <v>0</v>
      </c>
      <c r="U105">
        <v>0</v>
      </c>
      <c r="V105">
        <v>0</v>
      </c>
      <c r="W105">
        <v>0</v>
      </c>
      <c r="X105">
        <v>200</v>
      </c>
      <c r="Y105" t="s">
        <v>218</v>
      </c>
      <c r="Z105" t="s">
        <v>218</v>
      </c>
      <c r="AA105" t="s">
        <v>218</v>
      </c>
      <c r="AB105" t="s">
        <v>218</v>
      </c>
    </row>
    <row r="106" spans="1:28" x14ac:dyDescent="0.4">
      <c r="A106" s="1">
        <v>45226</v>
      </c>
      <c r="B106" s="1">
        <v>45224</v>
      </c>
      <c r="C106">
        <v>51290</v>
      </c>
      <c r="D106" t="s">
        <v>176</v>
      </c>
      <c r="E106" t="s">
        <v>15</v>
      </c>
      <c r="F106" t="s">
        <v>218</v>
      </c>
      <c r="G106" t="s">
        <v>16</v>
      </c>
      <c r="H106" t="s">
        <v>42</v>
      </c>
      <c r="I106" t="s">
        <v>50</v>
      </c>
      <c r="J106" t="s">
        <v>51</v>
      </c>
      <c r="K106">
        <v>100</v>
      </c>
      <c r="L106">
        <v>1203</v>
      </c>
      <c r="M106">
        <v>120300</v>
      </c>
      <c r="N106">
        <v>0</v>
      </c>
      <c r="P106" t="s">
        <v>218</v>
      </c>
      <c r="Q106" s="1"/>
      <c r="Y106" t="s">
        <v>218</v>
      </c>
      <c r="Z106" t="s">
        <v>218</v>
      </c>
      <c r="AA106" t="s">
        <v>218</v>
      </c>
      <c r="AB106" t="s">
        <v>218</v>
      </c>
    </row>
    <row r="107" spans="1:28" x14ac:dyDescent="0.4">
      <c r="A107" s="1">
        <v>45226</v>
      </c>
      <c r="B107" s="1">
        <v>45224</v>
      </c>
      <c r="C107">
        <v>51290</v>
      </c>
      <c r="D107" t="s">
        <v>176</v>
      </c>
      <c r="E107" t="s">
        <v>15</v>
      </c>
      <c r="F107" t="s">
        <v>218</v>
      </c>
      <c r="G107" t="s">
        <v>16</v>
      </c>
      <c r="H107" t="s">
        <v>40</v>
      </c>
      <c r="I107" t="s">
        <v>50</v>
      </c>
      <c r="J107" t="s">
        <v>41</v>
      </c>
      <c r="K107">
        <v>100</v>
      </c>
      <c r="L107">
        <v>1209</v>
      </c>
      <c r="M107">
        <v>120900</v>
      </c>
      <c r="N107">
        <v>0</v>
      </c>
      <c r="O107">
        <v>600</v>
      </c>
      <c r="P107" t="s">
        <v>16</v>
      </c>
      <c r="Q107" s="1">
        <v>45224</v>
      </c>
      <c r="R107">
        <v>1203</v>
      </c>
      <c r="S107">
        <v>0</v>
      </c>
      <c r="T107">
        <v>0</v>
      </c>
      <c r="U107">
        <v>0</v>
      </c>
      <c r="V107">
        <v>0</v>
      </c>
      <c r="W107">
        <v>0</v>
      </c>
      <c r="X107">
        <v>600</v>
      </c>
      <c r="Y107" t="s">
        <v>218</v>
      </c>
      <c r="Z107" t="s">
        <v>218</v>
      </c>
      <c r="AA107" t="s">
        <v>218</v>
      </c>
      <c r="AB107" t="s">
        <v>218</v>
      </c>
    </row>
    <row r="108" spans="1:28" x14ac:dyDescent="0.4">
      <c r="A108" s="1">
        <v>45226</v>
      </c>
      <c r="B108" s="1">
        <v>45224</v>
      </c>
      <c r="C108">
        <v>61920</v>
      </c>
      <c r="D108" t="s">
        <v>169</v>
      </c>
      <c r="E108" t="s">
        <v>15</v>
      </c>
      <c r="F108" t="s">
        <v>218</v>
      </c>
      <c r="G108" t="s">
        <v>16</v>
      </c>
      <c r="H108" t="s">
        <v>42</v>
      </c>
      <c r="I108" t="s">
        <v>50</v>
      </c>
      <c r="J108" t="s">
        <v>51</v>
      </c>
      <c r="K108">
        <v>100</v>
      </c>
      <c r="L108">
        <v>87</v>
      </c>
      <c r="M108">
        <v>8700</v>
      </c>
      <c r="N108">
        <v>0</v>
      </c>
      <c r="P108" t="s">
        <v>218</v>
      </c>
      <c r="Q108" s="1"/>
      <c r="Y108" t="s">
        <v>218</v>
      </c>
      <c r="Z108" t="s">
        <v>218</v>
      </c>
      <c r="AA108" t="s">
        <v>218</v>
      </c>
      <c r="AB108" t="s">
        <v>218</v>
      </c>
    </row>
    <row r="109" spans="1:28" x14ac:dyDescent="0.4">
      <c r="A109" s="1">
        <v>45226</v>
      </c>
      <c r="B109" s="1">
        <v>45224</v>
      </c>
      <c r="C109">
        <v>61920</v>
      </c>
      <c r="D109" t="s">
        <v>169</v>
      </c>
      <c r="E109" t="s">
        <v>15</v>
      </c>
      <c r="F109" t="s">
        <v>218</v>
      </c>
      <c r="G109" t="s">
        <v>16</v>
      </c>
      <c r="H109" t="s">
        <v>40</v>
      </c>
      <c r="I109" t="s">
        <v>50</v>
      </c>
      <c r="J109" t="s">
        <v>41</v>
      </c>
      <c r="K109">
        <v>100</v>
      </c>
      <c r="L109">
        <v>87</v>
      </c>
      <c r="M109">
        <v>8700</v>
      </c>
      <c r="N109">
        <v>0</v>
      </c>
      <c r="O109">
        <v>0</v>
      </c>
      <c r="P109" t="s">
        <v>16</v>
      </c>
      <c r="Q109" s="1">
        <v>45224</v>
      </c>
      <c r="R109">
        <v>87</v>
      </c>
      <c r="S109">
        <v>0</v>
      </c>
      <c r="T109">
        <v>0</v>
      </c>
      <c r="U109">
        <v>0</v>
      </c>
      <c r="V109">
        <v>0</v>
      </c>
      <c r="W109">
        <v>0</v>
      </c>
      <c r="X109">
        <v>0</v>
      </c>
      <c r="Y109" t="s">
        <v>218</v>
      </c>
      <c r="Z109" t="s">
        <v>218</v>
      </c>
      <c r="AA109" t="s">
        <v>218</v>
      </c>
      <c r="AB109" t="s">
        <v>218</v>
      </c>
    </row>
    <row r="110" spans="1:28" x14ac:dyDescent="0.4">
      <c r="A110" s="1">
        <v>45226</v>
      </c>
      <c r="B110" s="1">
        <v>45224</v>
      </c>
      <c r="C110">
        <v>71190</v>
      </c>
      <c r="D110" t="s">
        <v>175</v>
      </c>
      <c r="E110" t="s">
        <v>15</v>
      </c>
      <c r="F110" t="s">
        <v>218</v>
      </c>
      <c r="G110" t="s">
        <v>16</v>
      </c>
      <c r="H110" t="s">
        <v>42</v>
      </c>
      <c r="I110" t="s">
        <v>50</v>
      </c>
      <c r="J110" t="s">
        <v>51</v>
      </c>
      <c r="K110">
        <v>100</v>
      </c>
      <c r="L110">
        <v>1491</v>
      </c>
      <c r="M110">
        <v>149100</v>
      </c>
      <c r="N110">
        <v>0</v>
      </c>
      <c r="P110" t="s">
        <v>218</v>
      </c>
      <c r="Q110" s="1"/>
      <c r="Y110" t="s">
        <v>218</v>
      </c>
      <c r="Z110" t="s">
        <v>218</v>
      </c>
      <c r="AA110" t="s">
        <v>218</v>
      </c>
      <c r="AB110" t="s">
        <v>218</v>
      </c>
    </row>
    <row r="111" spans="1:28" x14ac:dyDescent="0.4">
      <c r="A111" s="1">
        <v>45226</v>
      </c>
      <c r="B111" s="1">
        <v>45224</v>
      </c>
      <c r="C111">
        <v>71190</v>
      </c>
      <c r="D111" t="s">
        <v>175</v>
      </c>
      <c r="E111" t="s">
        <v>15</v>
      </c>
      <c r="F111" t="s">
        <v>218</v>
      </c>
      <c r="G111" t="s">
        <v>16</v>
      </c>
      <c r="H111" t="s">
        <v>40</v>
      </c>
      <c r="I111" t="s">
        <v>50</v>
      </c>
      <c r="J111" t="s">
        <v>41</v>
      </c>
      <c r="K111">
        <v>100</v>
      </c>
      <c r="L111">
        <v>1496</v>
      </c>
      <c r="M111">
        <v>149600</v>
      </c>
      <c r="N111">
        <v>0</v>
      </c>
      <c r="O111">
        <v>500</v>
      </c>
      <c r="P111" t="s">
        <v>16</v>
      </c>
      <c r="Q111" s="1">
        <v>45224</v>
      </c>
      <c r="R111">
        <v>1491</v>
      </c>
      <c r="S111">
        <v>0</v>
      </c>
      <c r="T111">
        <v>0</v>
      </c>
      <c r="U111">
        <v>0</v>
      </c>
      <c r="V111">
        <v>0</v>
      </c>
      <c r="W111">
        <v>0</v>
      </c>
      <c r="X111">
        <v>500</v>
      </c>
      <c r="Y111" t="s">
        <v>218</v>
      </c>
      <c r="Z111" t="s">
        <v>218</v>
      </c>
      <c r="AA111" t="s">
        <v>218</v>
      </c>
      <c r="AB111" t="s">
        <v>218</v>
      </c>
    </row>
    <row r="112" spans="1:28" x14ac:dyDescent="0.4">
      <c r="A112" s="1">
        <v>45226</v>
      </c>
      <c r="B112" s="1">
        <v>45224</v>
      </c>
      <c r="C112">
        <v>92360</v>
      </c>
      <c r="D112" t="s">
        <v>174</v>
      </c>
      <c r="E112" t="s">
        <v>15</v>
      </c>
      <c r="F112" t="s">
        <v>218</v>
      </c>
      <c r="G112" t="s">
        <v>16</v>
      </c>
      <c r="H112" t="s">
        <v>42</v>
      </c>
      <c r="I112" t="s">
        <v>50</v>
      </c>
      <c r="J112" t="s">
        <v>51</v>
      </c>
      <c r="K112">
        <v>100</v>
      </c>
      <c r="L112">
        <v>2815</v>
      </c>
      <c r="M112">
        <v>281500</v>
      </c>
      <c r="N112">
        <v>0</v>
      </c>
      <c r="P112" t="s">
        <v>218</v>
      </c>
      <c r="Q112" s="1"/>
      <c r="Y112" t="s">
        <v>218</v>
      </c>
      <c r="Z112" t="s">
        <v>218</v>
      </c>
      <c r="AA112" t="s">
        <v>218</v>
      </c>
      <c r="AB112" t="s">
        <v>218</v>
      </c>
    </row>
    <row r="113" spans="1:28" x14ac:dyDescent="0.4">
      <c r="A113" s="1">
        <v>45226</v>
      </c>
      <c r="B113" s="1">
        <v>45224</v>
      </c>
      <c r="C113">
        <v>92360</v>
      </c>
      <c r="D113" t="s">
        <v>174</v>
      </c>
      <c r="E113" t="s">
        <v>15</v>
      </c>
      <c r="F113" t="s">
        <v>218</v>
      </c>
      <c r="G113" t="s">
        <v>16</v>
      </c>
      <c r="H113" t="s">
        <v>40</v>
      </c>
      <c r="I113" t="s">
        <v>50</v>
      </c>
      <c r="J113" t="s">
        <v>41</v>
      </c>
      <c r="K113">
        <v>100</v>
      </c>
      <c r="L113">
        <v>2817</v>
      </c>
      <c r="M113">
        <v>281700</v>
      </c>
      <c r="N113">
        <v>0</v>
      </c>
      <c r="O113">
        <v>200</v>
      </c>
      <c r="P113" t="s">
        <v>16</v>
      </c>
      <c r="Q113" s="1">
        <v>45224</v>
      </c>
      <c r="R113">
        <v>2815</v>
      </c>
      <c r="S113">
        <v>0</v>
      </c>
      <c r="T113">
        <v>0</v>
      </c>
      <c r="U113">
        <v>0</v>
      </c>
      <c r="V113">
        <v>0</v>
      </c>
      <c r="W113">
        <v>0</v>
      </c>
      <c r="X113">
        <v>200</v>
      </c>
      <c r="Y113" t="s">
        <v>218</v>
      </c>
      <c r="Z113" t="s">
        <v>218</v>
      </c>
      <c r="AA113" t="s">
        <v>218</v>
      </c>
      <c r="AB113" t="s">
        <v>218</v>
      </c>
    </row>
    <row r="114" spans="1:28" x14ac:dyDescent="0.4">
      <c r="A114" s="1">
        <v>45225</v>
      </c>
      <c r="B114" s="1">
        <v>45223</v>
      </c>
      <c r="C114">
        <v>23750</v>
      </c>
      <c r="D114" t="s">
        <v>165</v>
      </c>
      <c r="E114" t="s">
        <v>15</v>
      </c>
      <c r="F114" t="s">
        <v>218</v>
      </c>
      <c r="G114" t="s">
        <v>16</v>
      </c>
      <c r="H114" t="s">
        <v>42</v>
      </c>
      <c r="I114" t="s">
        <v>50</v>
      </c>
      <c r="J114" t="s">
        <v>70</v>
      </c>
      <c r="K114">
        <v>100</v>
      </c>
      <c r="L114">
        <v>985</v>
      </c>
      <c r="M114">
        <v>98500</v>
      </c>
      <c r="N114">
        <v>0</v>
      </c>
      <c r="O114">
        <v>-98500</v>
      </c>
      <c r="P114" t="s">
        <v>218</v>
      </c>
      <c r="Q114" s="1"/>
      <c r="Y114" t="s">
        <v>218</v>
      </c>
      <c r="Z114" t="s">
        <v>218</v>
      </c>
      <c r="AA114" t="s">
        <v>218</v>
      </c>
      <c r="AB114" t="s">
        <v>218</v>
      </c>
    </row>
    <row r="115" spans="1:28" x14ac:dyDescent="0.4">
      <c r="A115" s="1">
        <v>45225</v>
      </c>
      <c r="B115" s="1">
        <v>45223</v>
      </c>
      <c r="C115">
        <v>23750</v>
      </c>
      <c r="D115" t="s">
        <v>165</v>
      </c>
      <c r="E115" t="s">
        <v>15</v>
      </c>
      <c r="F115" t="s">
        <v>218</v>
      </c>
      <c r="G115" t="s">
        <v>16</v>
      </c>
      <c r="H115" t="s">
        <v>40</v>
      </c>
      <c r="I115" t="s">
        <v>50</v>
      </c>
      <c r="J115" t="s">
        <v>70</v>
      </c>
      <c r="K115">
        <v>100</v>
      </c>
      <c r="L115">
        <v>1005</v>
      </c>
      <c r="M115">
        <v>100500</v>
      </c>
      <c r="N115">
        <v>0</v>
      </c>
      <c r="O115">
        <v>100500</v>
      </c>
      <c r="P115" t="s">
        <v>218</v>
      </c>
      <c r="Q115" s="1"/>
      <c r="Y115" t="s">
        <v>218</v>
      </c>
      <c r="Z115" t="s">
        <v>218</v>
      </c>
      <c r="AA115" t="s">
        <v>218</v>
      </c>
      <c r="AB115" t="s">
        <v>218</v>
      </c>
    </row>
    <row r="116" spans="1:28" x14ac:dyDescent="0.4">
      <c r="A116" s="1">
        <v>45225</v>
      </c>
      <c r="B116" s="1">
        <v>45223</v>
      </c>
      <c r="C116">
        <v>45980</v>
      </c>
      <c r="D116" t="s">
        <v>173</v>
      </c>
      <c r="E116" t="s">
        <v>15</v>
      </c>
      <c r="F116" t="s">
        <v>218</v>
      </c>
      <c r="G116" t="s">
        <v>16</v>
      </c>
      <c r="H116" t="s">
        <v>42</v>
      </c>
      <c r="I116" t="s">
        <v>50</v>
      </c>
      <c r="J116" t="s">
        <v>70</v>
      </c>
      <c r="K116">
        <v>100</v>
      </c>
      <c r="L116">
        <v>955</v>
      </c>
      <c r="M116">
        <v>95500</v>
      </c>
      <c r="N116">
        <v>0</v>
      </c>
      <c r="O116">
        <v>-95500</v>
      </c>
      <c r="P116" t="s">
        <v>218</v>
      </c>
      <c r="Q116" s="1"/>
      <c r="Y116" t="s">
        <v>218</v>
      </c>
      <c r="Z116" t="s">
        <v>218</v>
      </c>
      <c r="AA116" t="s">
        <v>218</v>
      </c>
      <c r="AB116" t="s">
        <v>218</v>
      </c>
    </row>
    <row r="117" spans="1:28" x14ac:dyDescent="0.4">
      <c r="A117" s="1">
        <v>45225</v>
      </c>
      <c r="B117" s="1">
        <v>45223</v>
      </c>
      <c r="C117">
        <v>45980</v>
      </c>
      <c r="D117" t="s">
        <v>173</v>
      </c>
      <c r="E117" t="s">
        <v>15</v>
      </c>
      <c r="F117" t="s">
        <v>218</v>
      </c>
      <c r="G117" t="s">
        <v>16</v>
      </c>
      <c r="H117" t="s">
        <v>40</v>
      </c>
      <c r="I117" t="s">
        <v>50</v>
      </c>
      <c r="J117" t="s">
        <v>70</v>
      </c>
      <c r="K117">
        <v>100</v>
      </c>
      <c r="L117">
        <v>970</v>
      </c>
      <c r="M117">
        <v>97000</v>
      </c>
      <c r="N117">
        <v>0</v>
      </c>
      <c r="O117">
        <v>97000</v>
      </c>
      <c r="P117" t="s">
        <v>218</v>
      </c>
      <c r="Q117" s="1"/>
      <c r="Y117" t="s">
        <v>218</v>
      </c>
      <c r="Z117" t="s">
        <v>218</v>
      </c>
      <c r="AA117" t="s">
        <v>218</v>
      </c>
      <c r="AB117" t="s">
        <v>218</v>
      </c>
    </row>
    <row r="118" spans="1:28" x14ac:dyDescent="0.4">
      <c r="A118" s="1">
        <v>45224</v>
      </c>
      <c r="B118" s="1">
        <v>45222</v>
      </c>
      <c r="C118">
        <v>39970</v>
      </c>
      <c r="D118" t="s">
        <v>171</v>
      </c>
      <c r="E118" t="s">
        <v>15</v>
      </c>
      <c r="F118" t="s">
        <v>218</v>
      </c>
      <c r="G118" t="s">
        <v>16</v>
      </c>
      <c r="H118" t="s">
        <v>42</v>
      </c>
      <c r="I118" t="s">
        <v>50</v>
      </c>
      <c r="J118" t="s">
        <v>70</v>
      </c>
      <c r="K118">
        <v>100</v>
      </c>
      <c r="L118">
        <v>1105</v>
      </c>
      <c r="M118">
        <v>110500</v>
      </c>
      <c r="N118">
        <v>0</v>
      </c>
      <c r="O118">
        <v>-110500</v>
      </c>
      <c r="P118" t="s">
        <v>218</v>
      </c>
      <c r="Q118" s="1"/>
      <c r="Y118" t="s">
        <v>218</v>
      </c>
      <c r="Z118" t="s">
        <v>218</v>
      </c>
      <c r="AA118" t="s">
        <v>218</v>
      </c>
      <c r="AB118" t="s">
        <v>218</v>
      </c>
    </row>
    <row r="119" spans="1:28" x14ac:dyDescent="0.4">
      <c r="A119" s="1">
        <v>45224</v>
      </c>
      <c r="B119" s="1">
        <v>45222</v>
      </c>
      <c r="C119">
        <v>39970</v>
      </c>
      <c r="D119" t="s">
        <v>171</v>
      </c>
      <c r="E119" t="s">
        <v>15</v>
      </c>
      <c r="F119" t="s">
        <v>218</v>
      </c>
      <c r="G119" t="s">
        <v>16</v>
      </c>
      <c r="H119" t="s">
        <v>40</v>
      </c>
      <c r="I119" t="s">
        <v>50</v>
      </c>
      <c r="J119" t="s">
        <v>70</v>
      </c>
      <c r="K119">
        <v>100</v>
      </c>
      <c r="L119">
        <v>1115</v>
      </c>
      <c r="M119">
        <v>111500</v>
      </c>
      <c r="N119">
        <v>0</v>
      </c>
      <c r="O119">
        <v>111500</v>
      </c>
      <c r="P119" t="s">
        <v>218</v>
      </c>
      <c r="Q119" s="1"/>
      <c r="Y119" t="s">
        <v>218</v>
      </c>
      <c r="Z119" t="s">
        <v>218</v>
      </c>
      <c r="AA119" t="s">
        <v>218</v>
      </c>
      <c r="AB119" t="s">
        <v>218</v>
      </c>
    </row>
    <row r="120" spans="1:28" x14ac:dyDescent="0.4">
      <c r="A120" s="1">
        <v>45224</v>
      </c>
      <c r="B120" s="1">
        <v>45222</v>
      </c>
      <c r="C120">
        <v>48960</v>
      </c>
      <c r="D120" t="s">
        <v>172</v>
      </c>
      <c r="E120" t="s">
        <v>15</v>
      </c>
      <c r="F120" t="s">
        <v>218</v>
      </c>
      <c r="G120" t="s">
        <v>16</v>
      </c>
      <c r="H120" t="s">
        <v>42</v>
      </c>
      <c r="I120" t="s">
        <v>50</v>
      </c>
      <c r="J120" t="s">
        <v>70</v>
      </c>
      <c r="K120">
        <v>100</v>
      </c>
      <c r="L120">
        <v>811</v>
      </c>
      <c r="M120">
        <v>81100</v>
      </c>
      <c r="N120">
        <v>0</v>
      </c>
      <c r="O120">
        <v>-81100</v>
      </c>
      <c r="P120" t="s">
        <v>218</v>
      </c>
      <c r="Q120" s="1"/>
      <c r="Y120" t="s">
        <v>218</v>
      </c>
      <c r="Z120" t="s">
        <v>218</v>
      </c>
      <c r="AA120" t="s">
        <v>218</v>
      </c>
      <c r="AB120" t="s">
        <v>218</v>
      </c>
    </row>
    <row r="121" spans="1:28" x14ac:dyDescent="0.4">
      <c r="A121" s="1">
        <v>45224</v>
      </c>
      <c r="B121" s="1">
        <v>45222</v>
      </c>
      <c r="C121">
        <v>48960</v>
      </c>
      <c r="D121" t="s">
        <v>172</v>
      </c>
      <c r="E121" t="s">
        <v>15</v>
      </c>
      <c r="F121" t="s">
        <v>218</v>
      </c>
      <c r="G121" t="s">
        <v>16</v>
      </c>
      <c r="H121" t="s">
        <v>40</v>
      </c>
      <c r="I121" t="s">
        <v>50</v>
      </c>
      <c r="J121" t="s">
        <v>70</v>
      </c>
      <c r="K121">
        <v>100</v>
      </c>
      <c r="L121">
        <v>822</v>
      </c>
      <c r="M121">
        <v>82200</v>
      </c>
      <c r="N121">
        <v>0</v>
      </c>
      <c r="O121">
        <v>82200</v>
      </c>
      <c r="P121" t="s">
        <v>218</v>
      </c>
      <c r="Q121" s="1"/>
      <c r="Y121" t="s">
        <v>218</v>
      </c>
      <c r="Z121" t="s">
        <v>218</v>
      </c>
      <c r="AA121" t="s">
        <v>218</v>
      </c>
      <c r="AB121" t="s">
        <v>218</v>
      </c>
    </row>
    <row r="122" spans="1:28" x14ac:dyDescent="0.4">
      <c r="A122" s="1">
        <v>45223</v>
      </c>
      <c r="B122" s="1">
        <v>45219</v>
      </c>
      <c r="C122">
        <v>90820</v>
      </c>
      <c r="D122" t="s">
        <v>170</v>
      </c>
      <c r="E122" t="s">
        <v>15</v>
      </c>
      <c r="F122" t="s">
        <v>218</v>
      </c>
      <c r="G122" t="s">
        <v>16</v>
      </c>
      <c r="H122" t="s">
        <v>42</v>
      </c>
      <c r="I122" t="s">
        <v>50</v>
      </c>
      <c r="J122" t="s">
        <v>70</v>
      </c>
      <c r="K122">
        <v>100</v>
      </c>
      <c r="L122">
        <v>1339</v>
      </c>
      <c r="M122">
        <v>133900</v>
      </c>
      <c r="N122">
        <v>0</v>
      </c>
      <c r="O122">
        <v>-133900</v>
      </c>
      <c r="P122" t="s">
        <v>218</v>
      </c>
      <c r="Q122" s="1"/>
      <c r="Y122" t="s">
        <v>218</v>
      </c>
      <c r="Z122" t="s">
        <v>218</v>
      </c>
      <c r="AA122" t="s">
        <v>218</v>
      </c>
      <c r="AB122" t="s">
        <v>218</v>
      </c>
    </row>
    <row r="123" spans="1:28" x14ac:dyDescent="0.4">
      <c r="A123" s="1">
        <v>45223</v>
      </c>
      <c r="B123" s="1">
        <v>45219</v>
      </c>
      <c r="C123">
        <v>90820</v>
      </c>
      <c r="D123" t="s">
        <v>170</v>
      </c>
      <c r="E123" t="s">
        <v>15</v>
      </c>
      <c r="F123" t="s">
        <v>218</v>
      </c>
      <c r="G123" t="s">
        <v>16</v>
      </c>
      <c r="H123" t="s">
        <v>40</v>
      </c>
      <c r="I123" t="s">
        <v>50</v>
      </c>
      <c r="J123" t="s">
        <v>70</v>
      </c>
      <c r="K123">
        <v>100</v>
      </c>
      <c r="L123">
        <v>1354</v>
      </c>
      <c r="M123">
        <v>135400</v>
      </c>
      <c r="N123">
        <v>0</v>
      </c>
      <c r="O123">
        <v>135400</v>
      </c>
      <c r="P123" t="s">
        <v>218</v>
      </c>
      <c r="Q123" s="1"/>
      <c r="Y123" t="s">
        <v>218</v>
      </c>
      <c r="Z123" t="s">
        <v>218</v>
      </c>
      <c r="AA123" t="s">
        <v>218</v>
      </c>
      <c r="AB123" t="s">
        <v>218</v>
      </c>
    </row>
    <row r="124" spans="1:28" x14ac:dyDescent="0.4">
      <c r="A124" s="1">
        <v>45223</v>
      </c>
      <c r="B124" s="1">
        <v>45219</v>
      </c>
      <c r="C124">
        <v>98120</v>
      </c>
      <c r="D124" t="s">
        <v>124</v>
      </c>
      <c r="E124" t="s">
        <v>15</v>
      </c>
      <c r="F124" t="s">
        <v>218</v>
      </c>
      <c r="G124" t="s">
        <v>16</v>
      </c>
      <c r="H124" t="s">
        <v>42</v>
      </c>
      <c r="I124" t="s">
        <v>50</v>
      </c>
      <c r="J124" t="s">
        <v>70</v>
      </c>
      <c r="K124">
        <v>200</v>
      </c>
      <c r="L124">
        <v>485</v>
      </c>
      <c r="M124">
        <v>97000</v>
      </c>
      <c r="N124">
        <v>0</v>
      </c>
      <c r="O124">
        <v>-97000</v>
      </c>
      <c r="P124" t="s">
        <v>218</v>
      </c>
      <c r="Q124" s="1"/>
      <c r="Y124" t="s">
        <v>218</v>
      </c>
      <c r="Z124" t="s">
        <v>218</v>
      </c>
      <c r="AA124" t="s">
        <v>218</v>
      </c>
      <c r="AB124" t="s">
        <v>218</v>
      </c>
    </row>
    <row r="125" spans="1:28" x14ac:dyDescent="0.4">
      <c r="A125" s="1">
        <v>45223</v>
      </c>
      <c r="B125" s="1">
        <v>45219</v>
      </c>
      <c r="C125">
        <v>98120</v>
      </c>
      <c r="D125" t="s">
        <v>124</v>
      </c>
      <c r="E125" t="s">
        <v>15</v>
      </c>
      <c r="F125" t="s">
        <v>218</v>
      </c>
      <c r="G125" t="s">
        <v>16</v>
      </c>
      <c r="H125" t="s">
        <v>40</v>
      </c>
      <c r="I125" t="s">
        <v>50</v>
      </c>
      <c r="J125" t="s">
        <v>70</v>
      </c>
      <c r="K125">
        <v>200</v>
      </c>
      <c r="L125">
        <v>487</v>
      </c>
      <c r="M125">
        <v>97400</v>
      </c>
      <c r="N125">
        <v>0</v>
      </c>
      <c r="O125">
        <v>97400</v>
      </c>
      <c r="P125" t="s">
        <v>218</v>
      </c>
      <c r="Q125" s="1"/>
      <c r="Y125" t="s">
        <v>218</v>
      </c>
      <c r="Z125" t="s">
        <v>218</v>
      </c>
      <c r="AA125" t="s">
        <v>218</v>
      </c>
      <c r="AB125" t="s">
        <v>218</v>
      </c>
    </row>
    <row r="126" spans="1:28" x14ac:dyDescent="0.4">
      <c r="A126" s="1">
        <v>45222</v>
      </c>
      <c r="B126" s="1">
        <v>45218</v>
      </c>
      <c r="C126">
        <v>61920</v>
      </c>
      <c r="D126" t="s">
        <v>169</v>
      </c>
      <c r="E126" t="s">
        <v>15</v>
      </c>
      <c r="F126" t="s">
        <v>218</v>
      </c>
      <c r="G126" t="s">
        <v>16</v>
      </c>
      <c r="H126" t="s">
        <v>42</v>
      </c>
      <c r="I126" t="s">
        <v>50</v>
      </c>
      <c r="J126" t="s">
        <v>70</v>
      </c>
      <c r="K126">
        <v>300</v>
      </c>
      <c r="L126">
        <v>97</v>
      </c>
      <c r="M126">
        <v>29100</v>
      </c>
      <c r="N126">
        <v>0</v>
      </c>
      <c r="O126">
        <v>-29100</v>
      </c>
      <c r="P126" t="s">
        <v>218</v>
      </c>
      <c r="Q126" s="1"/>
      <c r="Y126" t="s">
        <v>218</v>
      </c>
      <c r="Z126" t="s">
        <v>218</v>
      </c>
      <c r="AA126" t="s">
        <v>218</v>
      </c>
      <c r="AB126" t="s">
        <v>218</v>
      </c>
    </row>
    <row r="127" spans="1:28" x14ac:dyDescent="0.4">
      <c r="A127" s="1">
        <v>45222</v>
      </c>
      <c r="B127" s="1">
        <v>45218</v>
      </c>
      <c r="C127">
        <v>61920</v>
      </c>
      <c r="D127" t="s">
        <v>169</v>
      </c>
      <c r="E127" t="s">
        <v>15</v>
      </c>
      <c r="F127" t="s">
        <v>218</v>
      </c>
      <c r="G127" t="s">
        <v>16</v>
      </c>
      <c r="H127" t="s">
        <v>42</v>
      </c>
      <c r="I127" t="s">
        <v>50</v>
      </c>
      <c r="J127" t="s">
        <v>70</v>
      </c>
      <c r="K127">
        <v>400</v>
      </c>
      <c r="L127">
        <v>97</v>
      </c>
      <c r="M127">
        <v>38800</v>
      </c>
      <c r="N127">
        <v>0</v>
      </c>
      <c r="O127">
        <v>-38800</v>
      </c>
      <c r="P127" t="s">
        <v>218</v>
      </c>
      <c r="Q127" s="1"/>
      <c r="Y127" t="s">
        <v>218</v>
      </c>
      <c r="Z127" t="s">
        <v>218</v>
      </c>
      <c r="AA127" t="s">
        <v>218</v>
      </c>
      <c r="AB127" t="s">
        <v>218</v>
      </c>
    </row>
    <row r="128" spans="1:28" x14ac:dyDescent="0.4">
      <c r="A128" s="1">
        <v>45222</v>
      </c>
      <c r="B128" s="1">
        <v>45218</v>
      </c>
      <c r="C128">
        <v>61920</v>
      </c>
      <c r="D128" t="s">
        <v>169</v>
      </c>
      <c r="E128" t="s">
        <v>15</v>
      </c>
      <c r="F128" t="s">
        <v>218</v>
      </c>
      <c r="G128" t="s">
        <v>16</v>
      </c>
      <c r="H128" t="s">
        <v>42</v>
      </c>
      <c r="I128" t="s">
        <v>50</v>
      </c>
      <c r="J128" t="s">
        <v>70</v>
      </c>
      <c r="K128">
        <v>300</v>
      </c>
      <c r="L128">
        <v>97</v>
      </c>
      <c r="M128">
        <v>29100</v>
      </c>
      <c r="N128">
        <v>0</v>
      </c>
      <c r="O128">
        <v>-29100</v>
      </c>
      <c r="P128" t="s">
        <v>218</v>
      </c>
      <c r="Q128" s="1"/>
      <c r="Y128" t="s">
        <v>218</v>
      </c>
      <c r="Z128" t="s">
        <v>218</v>
      </c>
      <c r="AA128" t="s">
        <v>218</v>
      </c>
      <c r="AB128" t="s">
        <v>218</v>
      </c>
    </row>
    <row r="129" spans="1:28" x14ac:dyDescent="0.4">
      <c r="A129" s="1">
        <v>45222</v>
      </c>
      <c r="B129" s="1">
        <v>45218</v>
      </c>
      <c r="C129">
        <v>61920</v>
      </c>
      <c r="D129" t="s">
        <v>169</v>
      </c>
      <c r="E129" t="s">
        <v>15</v>
      </c>
      <c r="F129" t="s">
        <v>218</v>
      </c>
      <c r="G129" t="s">
        <v>16</v>
      </c>
      <c r="H129" t="s">
        <v>40</v>
      </c>
      <c r="I129" t="s">
        <v>50</v>
      </c>
      <c r="J129" t="s">
        <v>70</v>
      </c>
      <c r="K129">
        <v>300</v>
      </c>
      <c r="L129">
        <v>99</v>
      </c>
      <c r="M129">
        <v>29700</v>
      </c>
      <c r="N129">
        <v>0</v>
      </c>
      <c r="O129">
        <v>29700</v>
      </c>
      <c r="P129" t="s">
        <v>218</v>
      </c>
      <c r="Q129" s="1"/>
      <c r="Y129" t="s">
        <v>218</v>
      </c>
      <c r="Z129" t="s">
        <v>218</v>
      </c>
      <c r="AA129" t="s">
        <v>218</v>
      </c>
      <c r="AB129" t="s">
        <v>218</v>
      </c>
    </row>
    <row r="130" spans="1:28" x14ac:dyDescent="0.4">
      <c r="A130" s="1">
        <v>45222</v>
      </c>
      <c r="B130" s="1">
        <v>45218</v>
      </c>
      <c r="C130">
        <v>61920</v>
      </c>
      <c r="D130" t="s">
        <v>169</v>
      </c>
      <c r="E130" t="s">
        <v>15</v>
      </c>
      <c r="F130" t="s">
        <v>218</v>
      </c>
      <c r="G130" t="s">
        <v>16</v>
      </c>
      <c r="H130" t="s">
        <v>40</v>
      </c>
      <c r="I130" t="s">
        <v>50</v>
      </c>
      <c r="J130" t="s">
        <v>70</v>
      </c>
      <c r="K130">
        <v>300</v>
      </c>
      <c r="L130">
        <v>98</v>
      </c>
      <c r="M130">
        <v>29400</v>
      </c>
      <c r="N130">
        <v>0</v>
      </c>
      <c r="O130">
        <v>29400</v>
      </c>
      <c r="P130" t="s">
        <v>218</v>
      </c>
      <c r="Q130" s="1"/>
      <c r="Y130" t="s">
        <v>218</v>
      </c>
      <c r="Z130" t="s">
        <v>218</v>
      </c>
      <c r="AA130" t="s">
        <v>218</v>
      </c>
      <c r="AB130" t="s">
        <v>218</v>
      </c>
    </row>
    <row r="131" spans="1:28" x14ac:dyDescent="0.4">
      <c r="A131" s="1">
        <v>45219</v>
      </c>
      <c r="B131" s="1">
        <v>45217</v>
      </c>
      <c r="C131">
        <v>37790</v>
      </c>
      <c r="D131" t="s">
        <v>127</v>
      </c>
      <c r="E131" t="s">
        <v>15</v>
      </c>
      <c r="F131" t="s">
        <v>218</v>
      </c>
      <c r="G131" t="s">
        <v>16</v>
      </c>
      <c r="H131" t="s">
        <v>42</v>
      </c>
      <c r="I131" t="s">
        <v>50</v>
      </c>
      <c r="J131" t="s">
        <v>70</v>
      </c>
      <c r="K131">
        <v>500</v>
      </c>
      <c r="L131">
        <v>314</v>
      </c>
      <c r="M131">
        <v>157000</v>
      </c>
      <c r="N131">
        <v>0</v>
      </c>
      <c r="O131">
        <v>-157000</v>
      </c>
      <c r="P131" t="s">
        <v>218</v>
      </c>
      <c r="Q131" s="1"/>
      <c r="Y131" t="s">
        <v>218</v>
      </c>
      <c r="Z131" t="s">
        <v>218</v>
      </c>
      <c r="AA131" t="s">
        <v>218</v>
      </c>
      <c r="AB131" t="s">
        <v>218</v>
      </c>
    </row>
    <row r="132" spans="1:28" x14ac:dyDescent="0.4">
      <c r="A132" s="1">
        <v>45219</v>
      </c>
      <c r="B132" s="1">
        <v>45217</v>
      </c>
      <c r="C132">
        <v>37790</v>
      </c>
      <c r="D132" t="s">
        <v>127</v>
      </c>
      <c r="E132" t="s">
        <v>15</v>
      </c>
      <c r="F132" t="s">
        <v>218</v>
      </c>
      <c r="G132" t="s">
        <v>16</v>
      </c>
      <c r="H132" t="s">
        <v>40</v>
      </c>
      <c r="I132" t="s">
        <v>50</v>
      </c>
      <c r="J132" t="s">
        <v>70</v>
      </c>
      <c r="K132">
        <v>500</v>
      </c>
      <c r="L132">
        <v>317</v>
      </c>
      <c r="M132">
        <v>158500</v>
      </c>
      <c r="N132">
        <v>0</v>
      </c>
      <c r="O132">
        <v>158500</v>
      </c>
      <c r="P132" t="s">
        <v>218</v>
      </c>
      <c r="Q132" s="1"/>
      <c r="Y132" t="s">
        <v>218</v>
      </c>
      <c r="Z132" t="s">
        <v>218</v>
      </c>
      <c r="AA132" t="s">
        <v>218</v>
      </c>
      <c r="AB132" t="s">
        <v>218</v>
      </c>
    </row>
    <row r="133" spans="1:28" x14ac:dyDescent="0.4">
      <c r="A133" s="1">
        <v>45219</v>
      </c>
      <c r="B133" s="1">
        <v>45217</v>
      </c>
      <c r="C133">
        <v>78510</v>
      </c>
      <c r="D133" t="s">
        <v>131</v>
      </c>
      <c r="E133" t="s">
        <v>15</v>
      </c>
      <c r="F133" t="s">
        <v>218</v>
      </c>
      <c r="G133" t="s">
        <v>16</v>
      </c>
      <c r="H133" t="s">
        <v>40</v>
      </c>
      <c r="I133" t="s">
        <v>50</v>
      </c>
      <c r="J133" t="s">
        <v>70</v>
      </c>
      <c r="K133">
        <v>100</v>
      </c>
      <c r="L133">
        <v>276</v>
      </c>
      <c r="M133">
        <v>27600</v>
      </c>
      <c r="N133">
        <v>0</v>
      </c>
      <c r="O133">
        <v>27600</v>
      </c>
      <c r="P133" t="s">
        <v>218</v>
      </c>
      <c r="Q133" s="1"/>
      <c r="Y133" t="s">
        <v>218</v>
      </c>
      <c r="Z133" t="s">
        <v>218</v>
      </c>
      <c r="AA133" t="s">
        <v>218</v>
      </c>
      <c r="AB133" t="s">
        <v>218</v>
      </c>
    </row>
    <row r="134" spans="1:28" x14ac:dyDescent="0.4">
      <c r="A134" s="1">
        <v>45218</v>
      </c>
      <c r="B134" s="1">
        <v>45216</v>
      </c>
      <c r="C134">
        <v>37790</v>
      </c>
      <c r="D134" t="s">
        <v>127</v>
      </c>
      <c r="E134" t="s">
        <v>15</v>
      </c>
      <c r="F134" t="s">
        <v>218</v>
      </c>
      <c r="G134" t="s">
        <v>16</v>
      </c>
      <c r="H134" t="s">
        <v>42</v>
      </c>
      <c r="I134" t="s">
        <v>50</v>
      </c>
      <c r="J134" t="s">
        <v>70</v>
      </c>
      <c r="K134">
        <v>500</v>
      </c>
      <c r="L134">
        <v>291</v>
      </c>
      <c r="M134">
        <v>145500</v>
      </c>
      <c r="N134">
        <v>299</v>
      </c>
      <c r="O134">
        <v>-145799</v>
      </c>
      <c r="P134" t="s">
        <v>218</v>
      </c>
      <c r="Q134" s="1"/>
      <c r="Y134" t="s">
        <v>218</v>
      </c>
      <c r="Z134" t="s">
        <v>218</v>
      </c>
      <c r="AA134" t="s">
        <v>218</v>
      </c>
      <c r="AB134" t="s">
        <v>218</v>
      </c>
    </row>
    <row r="135" spans="1:28" x14ac:dyDescent="0.4">
      <c r="A135" s="1">
        <v>45218</v>
      </c>
      <c r="B135" s="1">
        <v>45216</v>
      </c>
      <c r="C135">
        <v>37790</v>
      </c>
      <c r="D135" t="s">
        <v>127</v>
      </c>
      <c r="E135" t="s">
        <v>15</v>
      </c>
      <c r="F135" t="s">
        <v>218</v>
      </c>
      <c r="G135" t="s">
        <v>16</v>
      </c>
      <c r="H135" t="s">
        <v>40</v>
      </c>
      <c r="I135" t="s">
        <v>50</v>
      </c>
      <c r="J135" t="s">
        <v>70</v>
      </c>
      <c r="K135">
        <v>500</v>
      </c>
      <c r="L135">
        <v>292</v>
      </c>
      <c r="M135">
        <v>146000</v>
      </c>
      <c r="N135">
        <v>306</v>
      </c>
      <c r="O135">
        <v>145694</v>
      </c>
      <c r="P135" t="s">
        <v>218</v>
      </c>
      <c r="Q135" s="1"/>
      <c r="Y135" t="s">
        <v>218</v>
      </c>
      <c r="Z135" t="s">
        <v>218</v>
      </c>
      <c r="AA135" t="s">
        <v>218</v>
      </c>
      <c r="AB135" t="s">
        <v>218</v>
      </c>
    </row>
    <row r="136" spans="1:28" x14ac:dyDescent="0.4">
      <c r="A136" s="1">
        <v>45218</v>
      </c>
      <c r="B136" s="1">
        <v>45216</v>
      </c>
      <c r="C136">
        <v>93270</v>
      </c>
      <c r="D136" t="s">
        <v>168</v>
      </c>
      <c r="E136" t="s">
        <v>15</v>
      </c>
      <c r="F136" t="s">
        <v>218</v>
      </c>
      <c r="G136" t="s">
        <v>16</v>
      </c>
      <c r="H136" t="s">
        <v>42</v>
      </c>
      <c r="I136" t="s">
        <v>50</v>
      </c>
      <c r="J136" t="s">
        <v>70</v>
      </c>
      <c r="K136">
        <v>100</v>
      </c>
      <c r="L136">
        <v>629</v>
      </c>
      <c r="M136">
        <v>62900</v>
      </c>
      <c r="N136">
        <v>128</v>
      </c>
      <c r="O136">
        <v>-63028</v>
      </c>
      <c r="P136" t="s">
        <v>218</v>
      </c>
      <c r="Q136" s="1"/>
      <c r="Y136" t="s">
        <v>218</v>
      </c>
      <c r="Z136" t="s">
        <v>218</v>
      </c>
      <c r="AA136" t="s">
        <v>218</v>
      </c>
      <c r="AB136" t="s">
        <v>218</v>
      </c>
    </row>
    <row r="137" spans="1:28" x14ac:dyDescent="0.4">
      <c r="A137" s="1">
        <v>45218</v>
      </c>
      <c r="B137" s="1">
        <v>45216</v>
      </c>
      <c r="C137">
        <v>93270</v>
      </c>
      <c r="D137" t="s">
        <v>168</v>
      </c>
      <c r="E137" t="s">
        <v>15</v>
      </c>
      <c r="F137" t="s">
        <v>218</v>
      </c>
      <c r="G137" t="s">
        <v>16</v>
      </c>
      <c r="H137" t="s">
        <v>40</v>
      </c>
      <c r="I137" t="s">
        <v>50</v>
      </c>
      <c r="J137" t="s">
        <v>70</v>
      </c>
      <c r="K137">
        <v>100</v>
      </c>
      <c r="L137">
        <v>632</v>
      </c>
      <c r="M137">
        <v>63200</v>
      </c>
      <c r="N137">
        <v>129</v>
      </c>
      <c r="O137">
        <v>63071</v>
      </c>
      <c r="P137" t="s">
        <v>218</v>
      </c>
      <c r="Q137" s="1"/>
      <c r="Y137" t="s">
        <v>218</v>
      </c>
      <c r="Z137" t="s">
        <v>218</v>
      </c>
      <c r="AA137" t="s">
        <v>218</v>
      </c>
      <c r="AB137" t="s">
        <v>218</v>
      </c>
    </row>
    <row r="138" spans="1:28" x14ac:dyDescent="0.4">
      <c r="A138" s="1">
        <v>45218</v>
      </c>
      <c r="B138" s="1">
        <v>45216</v>
      </c>
      <c r="C138">
        <v>98120</v>
      </c>
      <c r="D138" t="s">
        <v>124</v>
      </c>
      <c r="E138" t="s">
        <v>15</v>
      </c>
      <c r="F138" t="s">
        <v>218</v>
      </c>
      <c r="G138" t="s">
        <v>16</v>
      </c>
      <c r="H138" t="s">
        <v>42</v>
      </c>
      <c r="I138" t="s">
        <v>50</v>
      </c>
      <c r="J138" t="s">
        <v>70</v>
      </c>
      <c r="K138">
        <v>100</v>
      </c>
      <c r="L138">
        <v>575</v>
      </c>
      <c r="M138">
        <v>57500</v>
      </c>
      <c r="N138">
        <v>117</v>
      </c>
      <c r="O138">
        <v>-57617</v>
      </c>
      <c r="P138" t="s">
        <v>218</v>
      </c>
      <c r="Q138" s="1"/>
      <c r="Y138" t="s">
        <v>218</v>
      </c>
      <c r="Z138" t="s">
        <v>218</v>
      </c>
      <c r="AA138" t="s">
        <v>218</v>
      </c>
      <c r="AB138" t="s">
        <v>218</v>
      </c>
    </row>
    <row r="139" spans="1:28" x14ac:dyDescent="0.4">
      <c r="A139" s="1">
        <v>45218</v>
      </c>
      <c r="B139" s="1">
        <v>45216</v>
      </c>
      <c r="C139">
        <v>98120</v>
      </c>
      <c r="D139" t="s">
        <v>124</v>
      </c>
      <c r="E139" t="s">
        <v>15</v>
      </c>
      <c r="F139" t="s">
        <v>218</v>
      </c>
      <c r="G139" t="s">
        <v>16</v>
      </c>
      <c r="H139" t="s">
        <v>40</v>
      </c>
      <c r="I139" t="s">
        <v>50</v>
      </c>
      <c r="J139" t="s">
        <v>70</v>
      </c>
      <c r="K139">
        <v>100</v>
      </c>
      <c r="L139">
        <v>590</v>
      </c>
      <c r="M139">
        <v>59000</v>
      </c>
      <c r="N139">
        <v>121</v>
      </c>
      <c r="O139">
        <v>58879</v>
      </c>
      <c r="P139" t="s">
        <v>218</v>
      </c>
      <c r="Q139" s="1"/>
      <c r="Y139" t="s">
        <v>218</v>
      </c>
      <c r="Z139" t="s">
        <v>218</v>
      </c>
      <c r="AA139" t="s">
        <v>218</v>
      </c>
      <c r="AB139" t="s">
        <v>218</v>
      </c>
    </row>
    <row r="140" spans="1:28" x14ac:dyDescent="0.4">
      <c r="A140" s="1">
        <v>45217</v>
      </c>
      <c r="B140" s="1">
        <v>45215</v>
      </c>
      <c r="C140">
        <v>23510</v>
      </c>
      <c r="D140" t="s">
        <v>167</v>
      </c>
      <c r="E140" t="s">
        <v>15</v>
      </c>
      <c r="F140" t="s">
        <v>218</v>
      </c>
      <c r="G140" t="s">
        <v>16</v>
      </c>
      <c r="H140" t="s">
        <v>42</v>
      </c>
      <c r="I140" t="s">
        <v>50</v>
      </c>
      <c r="J140" t="s">
        <v>70</v>
      </c>
      <c r="K140">
        <v>200</v>
      </c>
      <c r="L140">
        <v>765</v>
      </c>
      <c r="M140">
        <v>153000</v>
      </c>
      <c r="N140">
        <v>0</v>
      </c>
      <c r="O140">
        <v>-153000</v>
      </c>
      <c r="P140" t="s">
        <v>218</v>
      </c>
      <c r="Q140" s="1"/>
      <c r="Y140" t="s">
        <v>218</v>
      </c>
      <c r="Z140" t="s">
        <v>218</v>
      </c>
      <c r="AA140" t="s">
        <v>218</v>
      </c>
      <c r="AB140" t="s">
        <v>218</v>
      </c>
    </row>
    <row r="141" spans="1:28" x14ac:dyDescent="0.4">
      <c r="A141" s="1">
        <v>45217</v>
      </c>
      <c r="B141" s="1">
        <v>45215</v>
      </c>
      <c r="C141">
        <v>23510</v>
      </c>
      <c r="D141" t="s">
        <v>167</v>
      </c>
      <c r="E141" t="s">
        <v>15</v>
      </c>
      <c r="F141" t="s">
        <v>218</v>
      </c>
      <c r="G141" t="s">
        <v>16</v>
      </c>
      <c r="H141" t="s">
        <v>40</v>
      </c>
      <c r="I141" t="s">
        <v>50</v>
      </c>
      <c r="J141" t="s">
        <v>70</v>
      </c>
      <c r="K141">
        <v>200</v>
      </c>
      <c r="L141">
        <v>771</v>
      </c>
      <c r="M141">
        <v>154200</v>
      </c>
      <c r="N141">
        <v>0</v>
      </c>
      <c r="O141">
        <v>154200</v>
      </c>
      <c r="P141" t="s">
        <v>218</v>
      </c>
      <c r="Q141" s="1"/>
      <c r="Y141" t="s">
        <v>218</v>
      </c>
      <c r="Z141" t="s">
        <v>218</v>
      </c>
      <c r="AA141" t="s">
        <v>218</v>
      </c>
      <c r="AB141" t="s">
        <v>218</v>
      </c>
    </row>
    <row r="142" spans="1:28" x14ac:dyDescent="0.4">
      <c r="A142" s="1">
        <v>45216</v>
      </c>
      <c r="B142" s="1">
        <v>45212</v>
      </c>
      <c r="C142">
        <v>23750</v>
      </c>
      <c r="D142" t="s">
        <v>165</v>
      </c>
      <c r="E142" t="s">
        <v>15</v>
      </c>
      <c r="F142" t="s">
        <v>218</v>
      </c>
      <c r="G142" t="s">
        <v>16</v>
      </c>
      <c r="H142" t="s">
        <v>42</v>
      </c>
      <c r="I142" t="s">
        <v>50</v>
      </c>
      <c r="J142" t="s">
        <v>70</v>
      </c>
      <c r="K142">
        <v>100</v>
      </c>
      <c r="L142">
        <v>999</v>
      </c>
      <c r="M142">
        <v>99900</v>
      </c>
      <c r="N142">
        <v>0</v>
      </c>
      <c r="O142">
        <v>-99900</v>
      </c>
      <c r="P142" t="s">
        <v>218</v>
      </c>
      <c r="Q142" s="1"/>
      <c r="Y142" t="s">
        <v>218</v>
      </c>
      <c r="Z142" t="s">
        <v>218</v>
      </c>
      <c r="AA142" t="s">
        <v>218</v>
      </c>
      <c r="AB142" t="s">
        <v>218</v>
      </c>
    </row>
    <row r="143" spans="1:28" x14ac:dyDescent="0.4">
      <c r="A143" s="1">
        <v>45216</v>
      </c>
      <c r="B143" s="1">
        <v>45212</v>
      </c>
      <c r="C143">
        <v>23750</v>
      </c>
      <c r="D143" t="s">
        <v>165</v>
      </c>
      <c r="E143" t="s">
        <v>15</v>
      </c>
      <c r="F143" t="s">
        <v>218</v>
      </c>
      <c r="G143" t="s">
        <v>16</v>
      </c>
      <c r="H143" t="s">
        <v>42</v>
      </c>
      <c r="I143" t="s">
        <v>50</v>
      </c>
      <c r="J143" t="s">
        <v>70</v>
      </c>
      <c r="K143">
        <v>100</v>
      </c>
      <c r="L143">
        <v>920</v>
      </c>
      <c r="M143">
        <v>92000</v>
      </c>
      <c r="N143">
        <v>0</v>
      </c>
      <c r="O143">
        <v>-92000</v>
      </c>
      <c r="P143" t="s">
        <v>218</v>
      </c>
      <c r="Q143" s="1"/>
      <c r="Y143" t="s">
        <v>218</v>
      </c>
      <c r="Z143" t="s">
        <v>218</v>
      </c>
      <c r="AA143" t="s">
        <v>218</v>
      </c>
      <c r="AB143" t="s">
        <v>218</v>
      </c>
    </row>
    <row r="144" spans="1:28" x14ac:dyDescent="0.4">
      <c r="A144" s="1">
        <v>45216</v>
      </c>
      <c r="B144" s="1">
        <v>45212</v>
      </c>
      <c r="C144">
        <v>23750</v>
      </c>
      <c r="D144" t="s">
        <v>165</v>
      </c>
      <c r="E144" t="s">
        <v>15</v>
      </c>
      <c r="F144" t="s">
        <v>218</v>
      </c>
      <c r="G144" t="s">
        <v>16</v>
      </c>
      <c r="H144" t="s">
        <v>40</v>
      </c>
      <c r="I144" t="s">
        <v>50</v>
      </c>
      <c r="J144" t="s">
        <v>70</v>
      </c>
      <c r="K144">
        <v>100</v>
      </c>
      <c r="L144">
        <v>925</v>
      </c>
      <c r="M144">
        <v>92500</v>
      </c>
      <c r="N144">
        <v>0</v>
      </c>
      <c r="O144">
        <v>92500</v>
      </c>
      <c r="P144" t="s">
        <v>218</v>
      </c>
      <c r="Q144" s="1"/>
      <c r="Y144" t="s">
        <v>218</v>
      </c>
      <c r="Z144" t="s">
        <v>218</v>
      </c>
      <c r="AA144" t="s">
        <v>218</v>
      </c>
      <c r="AB144" t="s">
        <v>218</v>
      </c>
    </row>
    <row r="145" spans="1:28" x14ac:dyDescent="0.4">
      <c r="A145" s="1">
        <v>45216</v>
      </c>
      <c r="B145" s="1">
        <v>45212</v>
      </c>
      <c r="C145">
        <v>23750</v>
      </c>
      <c r="D145" t="s">
        <v>165</v>
      </c>
      <c r="E145" t="s">
        <v>15</v>
      </c>
      <c r="F145" t="s">
        <v>218</v>
      </c>
      <c r="G145" t="s">
        <v>16</v>
      </c>
      <c r="H145" t="s">
        <v>40</v>
      </c>
      <c r="I145" t="s">
        <v>50</v>
      </c>
      <c r="J145" t="s">
        <v>70</v>
      </c>
      <c r="K145">
        <v>100</v>
      </c>
      <c r="L145">
        <v>1004</v>
      </c>
      <c r="M145">
        <v>100400</v>
      </c>
      <c r="N145">
        <v>0</v>
      </c>
      <c r="O145">
        <v>100400</v>
      </c>
      <c r="P145" t="s">
        <v>218</v>
      </c>
      <c r="Q145" s="1"/>
      <c r="Y145" t="s">
        <v>218</v>
      </c>
      <c r="Z145" t="s">
        <v>218</v>
      </c>
      <c r="AA145" t="s">
        <v>218</v>
      </c>
      <c r="AB145" t="s">
        <v>218</v>
      </c>
    </row>
    <row r="146" spans="1:28" x14ac:dyDescent="0.4">
      <c r="A146" s="1">
        <v>45215</v>
      </c>
      <c r="B146" s="1">
        <v>45211</v>
      </c>
      <c r="C146">
        <v>43910</v>
      </c>
      <c r="D146" t="s">
        <v>166</v>
      </c>
      <c r="E146" t="s">
        <v>15</v>
      </c>
      <c r="F146" t="s">
        <v>218</v>
      </c>
      <c r="G146" t="s">
        <v>16</v>
      </c>
      <c r="H146" t="s">
        <v>42</v>
      </c>
      <c r="I146" t="s">
        <v>50</v>
      </c>
      <c r="J146" t="s">
        <v>70</v>
      </c>
      <c r="K146">
        <v>100</v>
      </c>
      <c r="L146">
        <v>1370</v>
      </c>
      <c r="M146">
        <v>137000</v>
      </c>
      <c r="N146">
        <v>0</v>
      </c>
      <c r="O146">
        <v>-137000</v>
      </c>
      <c r="P146" t="s">
        <v>218</v>
      </c>
      <c r="Q146" s="1"/>
      <c r="Y146" t="s">
        <v>218</v>
      </c>
      <c r="Z146" t="s">
        <v>218</v>
      </c>
      <c r="AA146" t="s">
        <v>218</v>
      </c>
      <c r="AB146" t="s">
        <v>218</v>
      </c>
    </row>
    <row r="147" spans="1:28" x14ac:dyDescent="0.4">
      <c r="A147" s="1">
        <v>45215</v>
      </c>
      <c r="B147" s="1">
        <v>45211</v>
      </c>
      <c r="C147">
        <v>43910</v>
      </c>
      <c r="D147" t="s">
        <v>166</v>
      </c>
      <c r="E147" t="s">
        <v>15</v>
      </c>
      <c r="F147" t="s">
        <v>218</v>
      </c>
      <c r="G147" t="s">
        <v>16</v>
      </c>
      <c r="H147" t="s">
        <v>40</v>
      </c>
      <c r="I147" t="s">
        <v>50</v>
      </c>
      <c r="J147" t="s">
        <v>70</v>
      </c>
      <c r="K147">
        <v>100</v>
      </c>
      <c r="L147">
        <v>1305</v>
      </c>
      <c r="M147">
        <v>130500</v>
      </c>
      <c r="N147">
        <v>0</v>
      </c>
      <c r="O147">
        <v>130500</v>
      </c>
      <c r="P147" t="s">
        <v>218</v>
      </c>
      <c r="Q147" s="1"/>
      <c r="Y147" t="s">
        <v>218</v>
      </c>
      <c r="Z147" t="s">
        <v>218</v>
      </c>
      <c r="AA147" t="s">
        <v>218</v>
      </c>
      <c r="AB147" t="s">
        <v>218</v>
      </c>
    </row>
    <row r="148" spans="1:28" x14ac:dyDescent="0.4">
      <c r="A148" s="1">
        <v>45215</v>
      </c>
      <c r="B148" s="1">
        <v>45211</v>
      </c>
      <c r="C148">
        <v>78510</v>
      </c>
      <c r="D148" t="s">
        <v>131</v>
      </c>
      <c r="E148" t="s">
        <v>15</v>
      </c>
      <c r="F148" t="s">
        <v>218</v>
      </c>
      <c r="G148" t="s">
        <v>16</v>
      </c>
      <c r="H148" t="s">
        <v>40</v>
      </c>
      <c r="I148" t="s">
        <v>50</v>
      </c>
      <c r="J148" t="s">
        <v>70</v>
      </c>
      <c r="K148">
        <v>100</v>
      </c>
      <c r="L148">
        <v>224</v>
      </c>
      <c r="M148">
        <v>22400</v>
      </c>
      <c r="N148">
        <v>0</v>
      </c>
      <c r="O148">
        <v>22400</v>
      </c>
      <c r="P148" t="s">
        <v>218</v>
      </c>
      <c r="Q148" s="1"/>
      <c r="Y148" t="s">
        <v>218</v>
      </c>
      <c r="Z148" t="s">
        <v>218</v>
      </c>
      <c r="AA148" t="s">
        <v>218</v>
      </c>
      <c r="AB148" t="s">
        <v>218</v>
      </c>
    </row>
    <row r="149" spans="1:28" x14ac:dyDescent="0.4">
      <c r="A149" s="1">
        <v>45215</v>
      </c>
      <c r="B149" s="1">
        <v>45211</v>
      </c>
      <c r="C149">
        <v>95220</v>
      </c>
      <c r="D149" t="s">
        <v>90</v>
      </c>
      <c r="E149" t="s">
        <v>15</v>
      </c>
      <c r="F149" t="s">
        <v>218</v>
      </c>
      <c r="G149" t="s">
        <v>16</v>
      </c>
      <c r="H149" t="s">
        <v>42</v>
      </c>
      <c r="I149" t="s">
        <v>50</v>
      </c>
      <c r="J149" t="s">
        <v>70</v>
      </c>
      <c r="K149">
        <v>100</v>
      </c>
      <c r="L149">
        <v>951</v>
      </c>
      <c r="M149">
        <v>95100</v>
      </c>
      <c r="N149">
        <v>0</v>
      </c>
      <c r="O149">
        <v>-95100</v>
      </c>
      <c r="P149" t="s">
        <v>218</v>
      </c>
      <c r="Q149" s="1"/>
      <c r="Y149" t="s">
        <v>218</v>
      </c>
      <c r="Z149" t="s">
        <v>218</v>
      </c>
      <c r="AA149" t="s">
        <v>218</v>
      </c>
      <c r="AB149" t="s">
        <v>218</v>
      </c>
    </row>
    <row r="150" spans="1:28" x14ac:dyDescent="0.4">
      <c r="A150" s="1">
        <v>45215</v>
      </c>
      <c r="B150" s="1">
        <v>45211</v>
      </c>
      <c r="C150">
        <v>95220</v>
      </c>
      <c r="D150" t="s">
        <v>90</v>
      </c>
      <c r="E150" t="s">
        <v>15</v>
      </c>
      <c r="F150" t="s">
        <v>218</v>
      </c>
      <c r="G150" t="s">
        <v>16</v>
      </c>
      <c r="H150" t="s">
        <v>40</v>
      </c>
      <c r="I150" t="s">
        <v>50</v>
      </c>
      <c r="J150" t="s">
        <v>70</v>
      </c>
      <c r="K150">
        <v>100</v>
      </c>
      <c r="L150">
        <v>961</v>
      </c>
      <c r="M150">
        <v>96100</v>
      </c>
      <c r="N150">
        <v>0</v>
      </c>
      <c r="O150">
        <v>96100</v>
      </c>
      <c r="P150" t="s">
        <v>218</v>
      </c>
      <c r="Q150" s="1"/>
      <c r="Y150" t="s">
        <v>218</v>
      </c>
      <c r="Z150" t="s">
        <v>218</v>
      </c>
      <c r="AA150" t="s">
        <v>218</v>
      </c>
      <c r="AB150" t="s">
        <v>218</v>
      </c>
    </row>
    <row r="151" spans="1:28" x14ac:dyDescent="0.4">
      <c r="A151" s="1">
        <v>45212</v>
      </c>
      <c r="B151" s="1">
        <v>45210</v>
      </c>
      <c r="C151">
        <v>23750</v>
      </c>
      <c r="D151" t="s">
        <v>165</v>
      </c>
      <c r="E151" t="s">
        <v>15</v>
      </c>
      <c r="F151" t="s">
        <v>218</v>
      </c>
      <c r="G151" t="s">
        <v>16</v>
      </c>
      <c r="H151" t="s">
        <v>42</v>
      </c>
      <c r="I151" t="s">
        <v>50</v>
      </c>
      <c r="J151" t="s">
        <v>70</v>
      </c>
      <c r="K151">
        <v>100</v>
      </c>
      <c r="L151">
        <v>903</v>
      </c>
      <c r="M151">
        <v>90300</v>
      </c>
      <c r="N151">
        <v>0</v>
      </c>
      <c r="O151">
        <v>-90300</v>
      </c>
      <c r="P151" t="s">
        <v>218</v>
      </c>
      <c r="Q151" s="1"/>
      <c r="Y151" t="s">
        <v>218</v>
      </c>
      <c r="Z151" t="s">
        <v>218</v>
      </c>
      <c r="AA151" t="s">
        <v>218</v>
      </c>
      <c r="AB151" t="s">
        <v>218</v>
      </c>
    </row>
    <row r="152" spans="1:28" x14ac:dyDescent="0.4">
      <c r="A152" s="1">
        <v>45212</v>
      </c>
      <c r="B152" s="1">
        <v>45210</v>
      </c>
      <c r="C152">
        <v>23750</v>
      </c>
      <c r="D152" t="s">
        <v>165</v>
      </c>
      <c r="E152" t="s">
        <v>15</v>
      </c>
      <c r="F152" t="s">
        <v>218</v>
      </c>
      <c r="G152" t="s">
        <v>16</v>
      </c>
      <c r="H152" t="s">
        <v>40</v>
      </c>
      <c r="I152" t="s">
        <v>50</v>
      </c>
      <c r="J152" t="s">
        <v>70</v>
      </c>
      <c r="K152">
        <v>100</v>
      </c>
      <c r="L152">
        <v>908</v>
      </c>
      <c r="M152">
        <v>90800</v>
      </c>
      <c r="N152">
        <v>0</v>
      </c>
      <c r="O152">
        <v>90800</v>
      </c>
      <c r="P152" t="s">
        <v>218</v>
      </c>
      <c r="Q152" s="1"/>
      <c r="Y152" t="s">
        <v>218</v>
      </c>
      <c r="Z152" t="s">
        <v>218</v>
      </c>
      <c r="AA152" t="s">
        <v>218</v>
      </c>
      <c r="AB152" t="s">
        <v>218</v>
      </c>
    </row>
    <row r="153" spans="1:28" x14ac:dyDescent="0.4">
      <c r="A153" s="1">
        <v>45212</v>
      </c>
      <c r="B153" s="1">
        <v>45210</v>
      </c>
      <c r="C153">
        <v>37790</v>
      </c>
      <c r="D153" t="s">
        <v>127</v>
      </c>
      <c r="E153" t="s">
        <v>15</v>
      </c>
      <c r="F153" t="s">
        <v>218</v>
      </c>
      <c r="G153" t="s">
        <v>16</v>
      </c>
      <c r="H153" t="s">
        <v>40</v>
      </c>
      <c r="I153" t="s">
        <v>50</v>
      </c>
      <c r="J153" t="s">
        <v>70</v>
      </c>
      <c r="K153">
        <v>600</v>
      </c>
      <c r="L153">
        <v>240</v>
      </c>
      <c r="M153">
        <v>144000</v>
      </c>
      <c r="N153">
        <v>0</v>
      </c>
      <c r="O153">
        <v>144000</v>
      </c>
      <c r="P153" t="s">
        <v>218</v>
      </c>
      <c r="Q153" s="1"/>
      <c r="Y153" t="s">
        <v>218</v>
      </c>
      <c r="Z153" t="s">
        <v>218</v>
      </c>
      <c r="AA153" t="s">
        <v>218</v>
      </c>
      <c r="AB153" t="s">
        <v>218</v>
      </c>
    </row>
    <row r="154" spans="1:28" x14ac:dyDescent="0.4">
      <c r="A154" s="1">
        <v>45210</v>
      </c>
      <c r="B154" s="1">
        <v>45205</v>
      </c>
      <c r="C154">
        <v>65730</v>
      </c>
      <c r="D154" t="s">
        <v>129</v>
      </c>
      <c r="E154" t="s">
        <v>15</v>
      </c>
      <c r="F154" t="s">
        <v>218</v>
      </c>
      <c r="G154" t="s">
        <v>16</v>
      </c>
      <c r="H154" t="s">
        <v>42</v>
      </c>
      <c r="I154" t="s">
        <v>50</v>
      </c>
      <c r="J154" t="s">
        <v>70</v>
      </c>
      <c r="K154">
        <v>100</v>
      </c>
      <c r="L154">
        <v>702</v>
      </c>
      <c r="M154">
        <v>70200</v>
      </c>
      <c r="N154">
        <v>0</v>
      </c>
      <c r="O154">
        <v>-70200</v>
      </c>
      <c r="P154" t="s">
        <v>218</v>
      </c>
      <c r="Q154" s="1"/>
      <c r="Y154" t="s">
        <v>218</v>
      </c>
      <c r="Z154" t="s">
        <v>218</v>
      </c>
      <c r="AA154" t="s">
        <v>218</v>
      </c>
      <c r="AB154" t="s">
        <v>218</v>
      </c>
    </row>
    <row r="155" spans="1:28" x14ac:dyDescent="0.4">
      <c r="A155" s="1">
        <v>45210</v>
      </c>
      <c r="B155" s="1">
        <v>45205</v>
      </c>
      <c r="C155">
        <v>65730</v>
      </c>
      <c r="D155" t="s">
        <v>129</v>
      </c>
      <c r="E155" t="s">
        <v>15</v>
      </c>
      <c r="F155" t="s">
        <v>218</v>
      </c>
      <c r="G155" t="s">
        <v>16</v>
      </c>
      <c r="H155" t="s">
        <v>40</v>
      </c>
      <c r="I155" t="s">
        <v>50</v>
      </c>
      <c r="J155" t="s">
        <v>70</v>
      </c>
      <c r="K155">
        <v>100</v>
      </c>
      <c r="L155">
        <v>703</v>
      </c>
      <c r="M155">
        <v>70300</v>
      </c>
      <c r="N155">
        <v>0</v>
      </c>
      <c r="O155">
        <v>70300</v>
      </c>
      <c r="P155" t="s">
        <v>218</v>
      </c>
      <c r="Q155" s="1"/>
      <c r="Y155" t="s">
        <v>218</v>
      </c>
      <c r="Z155" t="s">
        <v>218</v>
      </c>
      <c r="AA155" t="s">
        <v>218</v>
      </c>
      <c r="AB155" t="s">
        <v>218</v>
      </c>
    </row>
    <row r="156" spans="1:28" x14ac:dyDescent="0.4">
      <c r="A156" s="1">
        <v>45209</v>
      </c>
      <c r="B156" s="1">
        <v>45204</v>
      </c>
      <c r="C156">
        <v>30420</v>
      </c>
      <c r="D156" t="s">
        <v>164</v>
      </c>
      <c r="E156" t="s">
        <v>15</v>
      </c>
      <c r="F156" t="s">
        <v>218</v>
      </c>
      <c r="G156" t="s">
        <v>16</v>
      </c>
      <c r="H156" t="s">
        <v>42</v>
      </c>
      <c r="I156" t="s">
        <v>50</v>
      </c>
      <c r="J156" t="s">
        <v>70</v>
      </c>
      <c r="K156">
        <v>100</v>
      </c>
      <c r="L156">
        <v>404</v>
      </c>
      <c r="M156">
        <v>40400</v>
      </c>
      <c r="N156">
        <v>0</v>
      </c>
      <c r="O156">
        <v>-40400</v>
      </c>
      <c r="P156" t="s">
        <v>218</v>
      </c>
      <c r="Q156" s="1"/>
      <c r="Y156" t="s">
        <v>218</v>
      </c>
      <c r="Z156" t="s">
        <v>218</v>
      </c>
      <c r="AA156" t="s">
        <v>218</v>
      </c>
      <c r="AB156" t="s">
        <v>218</v>
      </c>
    </row>
    <row r="157" spans="1:28" x14ac:dyDescent="0.4">
      <c r="A157" s="1">
        <v>45209</v>
      </c>
      <c r="B157" s="1">
        <v>45204</v>
      </c>
      <c r="C157">
        <v>30420</v>
      </c>
      <c r="D157" t="s">
        <v>164</v>
      </c>
      <c r="E157" t="s">
        <v>15</v>
      </c>
      <c r="F157" t="s">
        <v>218</v>
      </c>
      <c r="G157" t="s">
        <v>16</v>
      </c>
      <c r="H157" t="s">
        <v>40</v>
      </c>
      <c r="I157" t="s">
        <v>50</v>
      </c>
      <c r="J157" t="s">
        <v>70</v>
      </c>
      <c r="K157">
        <v>100</v>
      </c>
      <c r="L157">
        <v>409</v>
      </c>
      <c r="M157">
        <v>40900</v>
      </c>
      <c r="N157">
        <v>0</v>
      </c>
      <c r="O157">
        <v>40900</v>
      </c>
      <c r="P157" t="s">
        <v>218</v>
      </c>
      <c r="Q157" s="1"/>
      <c r="Y157" t="s">
        <v>218</v>
      </c>
      <c r="Z157" t="s">
        <v>218</v>
      </c>
      <c r="AA157" t="s">
        <v>218</v>
      </c>
      <c r="AB157" t="s">
        <v>218</v>
      </c>
    </row>
    <row r="158" spans="1:28" x14ac:dyDescent="0.4">
      <c r="A158" s="1">
        <v>45205</v>
      </c>
      <c r="B158" s="1">
        <v>45203</v>
      </c>
      <c r="C158">
        <v>37790</v>
      </c>
      <c r="D158" t="s">
        <v>127</v>
      </c>
      <c r="E158" t="s">
        <v>15</v>
      </c>
      <c r="F158" t="s">
        <v>218</v>
      </c>
      <c r="G158" t="s">
        <v>16</v>
      </c>
      <c r="H158" t="s">
        <v>42</v>
      </c>
      <c r="I158" t="s">
        <v>50</v>
      </c>
      <c r="J158" t="s">
        <v>70</v>
      </c>
      <c r="K158">
        <v>100</v>
      </c>
      <c r="L158">
        <v>180</v>
      </c>
      <c r="M158">
        <v>18000</v>
      </c>
      <c r="N158">
        <v>0</v>
      </c>
      <c r="O158">
        <v>-18000</v>
      </c>
      <c r="P158" t="s">
        <v>218</v>
      </c>
      <c r="Q158" s="1"/>
      <c r="Y158" t="s">
        <v>218</v>
      </c>
      <c r="Z158" t="s">
        <v>218</v>
      </c>
      <c r="AA158" t="s">
        <v>218</v>
      </c>
      <c r="AB158" t="s">
        <v>218</v>
      </c>
    </row>
    <row r="159" spans="1:28" x14ac:dyDescent="0.4">
      <c r="A159" s="1">
        <v>45204</v>
      </c>
      <c r="B159" s="1">
        <v>45202</v>
      </c>
      <c r="C159">
        <v>36910</v>
      </c>
      <c r="D159" t="s">
        <v>104</v>
      </c>
      <c r="E159" t="s">
        <v>15</v>
      </c>
      <c r="F159" t="s">
        <v>218</v>
      </c>
      <c r="G159" t="s">
        <v>16</v>
      </c>
      <c r="H159" t="s">
        <v>42</v>
      </c>
      <c r="I159" t="s">
        <v>50</v>
      </c>
      <c r="J159" t="s">
        <v>70</v>
      </c>
      <c r="K159">
        <v>100</v>
      </c>
      <c r="L159">
        <v>784</v>
      </c>
      <c r="M159">
        <v>78400</v>
      </c>
      <c r="N159">
        <v>0</v>
      </c>
      <c r="O159">
        <v>-78400</v>
      </c>
      <c r="P159" t="s">
        <v>218</v>
      </c>
      <c r="Q159" s="1"/>
      <c r="Y159" t="s">
        <v>218</v>
      </c>
      <c r="Z159" t="s">
        <v>218</v>
      </c>
      <c r="AA159" t="s">
        <v>218</v>
      </c>
      <c r="AB159" t="s">
        <v>218</v>
      </c>
    </row>
    <row r="160" spans="1:28" x14ac:dyDescent="0.4">
      <c r="A160" s="1">
        <v>45204</v>
      </c>
      <c r="B160" s="1">
        <v>45202</v>
      </c>
      <c r="C160">
        <v>36910</v>
      </c>
      <c r="D160" t="s">
        <v>104</v>
      </c>
      <c r="E160" t="s">
        <v>15</v>
      </c>
      <c r="F160" t="s">
        <v>218</v>
      </c>
      <c r="G160" t="s">
        <v>16</v>
      </c>
      <c r="H160" t="s">
        <v>40</v>
      </c>
      <c r="I160" t="s">
        <v>50</v>
      </c>
      <c r="J160" t="s">
        <v>70</v>
      </c>
      <c r="K160">
        <v>100</v>
      </c>
      <c r="L160">
        <v>794</v>
      </c>
      <c r="M160">
        <v>79400</v>
      </c>
      <c r="N160">
        <v>0</v>
      </c>
      <c r="O160">
        <v>79400</v>
      </c>
      <c r="P160" t="s">
        <v>218</v>
      </c>
      <c r="Q160" s="1"/>
      <c r="Y160" t="s">
        <v>218</v>
      </c>
      <c r="Z160" t="s">
        <v>218</v>
      </c>
      <c r="AA160" t="s">
        <v>218</v>
      </c>
      <c r="AB160" t="s">
        <v>218</v>
      </c>
    </row>
    <row r="161" spans="1:28" x14ac:dyDescent="0.4">
      <c r="A161" s="1">
        <v>45203</v>
      </c>
      <c r="B161" s="1">
        <v>45201</v>
      </c>
      <c r="C161">
        <v>37790</v>
      </c>
      <c r="D161" t="s">
        <v>127</v>
      </c>
      <c r="E161" t="s">
        <v>15</v>
      </c>
      <c r="F161" t="s">
        <v>218</v>
      </c>
      <c r="G161" t="s">
        <v>16</v>
      </c>
      <c r="H161" t="s">
        <v>42</v>
      </c>
      <c r="I161" t="s">
        <v>50</v>
      </c>
      <c r="J161" t="s">
        <v>70</v>
      </c>
      <c r="K161">
        <v>200</v>
      </c>
      <c r="L161">
        <v>230</v>
      </c>
      <c r="M161">
        <v>46000</v>
      </c>
      <c r="N161">
        <v>0</v>
      </c>
      <c r="O161">
        <v>-46000</v>
      </c>
      <c r="P161" t="s">
        <v>218</v>
      </c>
      <c r="Q161" s="1"/>
      <c r="Y161" t="s">
        <v>218</v>
      </c>
      <c r="Z161" t="s">
        <v>218</v>
      </c>
      <c r="AA161" t="s">
        <v>218</v>
      </c>
      <c r="AB161" t="s">
        <v>218</v>
      </c>
    </row>
    <row r="162" spans="1:28" x14ac:dyDescent="0.4">
      <c r="A162" s="1">
        <v>45203</v>
      </c>
      <c r="B162" s="1">
        <v>45201</v>
      </c>
      <c r="C162">
        <v>37790</v>
      </c>
      <c r="D162" t="s">
        <v>127</v>
      </c>
      <c r="E162" t="s">
        <v>15</v>
      </c>
      <c r="F162" t="s">
        <v>218</v>
      </c>
      <c r="G162" t="s">
        <v>16</v>
      </c>
      <c r="H162" t="s">
        <v>42</v>
      </c>
      <c r="I162" t="s">
        <v>50</v>
      </c>
      <c r="J162" t="s">
        <v>70</v>
      </c>
      <c r="K162">
        <v>300</v>
      </c>
      <c r="L162">
        <v>220</v>
      </c>
      <c r="M162">
        <v>66000</v>
      </c>
      <c r="N162">
        <v>0</v>
      </c>
      <c r="O162">
        <v>-66000</v>
      </c>
      <c r="P162" t="s">
        <v>218</v>
      </c>
      <c r="Q162" s="1"/>
      <c r="Y162" t="s">
        <v>218</v>
      </c>
      <c r="Z162" t="s">
        <v>218</v>
      </c>
      <c r="AA162" t="s">
        <v>218</v>
      </c>
      <c r="AB162" t="s">
        <v>218</v>
      </c>
    </row>
    <row r="163" spans="1:28" x14ac:dyDescent="0.4">
      <c r="A163" s="1">
        <v>45203</v>
      </c>
      <c r="B163" s="1">
        <v>45201</v>
      </c>
      <c r="C163">
        <v>78510</v>
      </c>
      <c r="D163" t="s">
        <v>131</v>
      </c>
      <c r="E163" t="s">
        <v>15</v>
      </c>
      <c r="F163" t="s">
        <v>218</v>
      </c>
      <c r="G163" t="s">
        <v>16</v>
      </c>
      <c r="H163" t="s">
        <v>42</v>
      </c>
      <c r="I163" t="s">
        <v>50</v>
      </c>
      <c r="J163" t="s">
        <v>70</v>
      </c>
      <c r="K163">
        <v>100</v>
      </c>
      <c r="L163">
        <v>269</v>
      </c>
      <c r="M163">
        <v>26900</v>
      </c>
      <c r="N163">
        <v>0</v>
      </c>
      <c r="O163">
        <v>-26900</v>
      </c>
      <c r="P163" t="s">
        <v>218</v>
      </c>
      <c r="Q163" s="1"/>
      <c r="Y163" t="s">
        <v>218</v>
      </c>
      <c r="Z163" t="s">
        <v>218</v>
      </c>
      <c r="AA163" t="s">
        <v>218</v>
      </c>
      <c r="AB163" t="s">
        <v>218</v>
      </c>
    </row>
    <row r="164" spans="1:28" x14ac:dyDescent="0.4">
      <c r="A164" s="1">
        <v>45203</v>
      </c>
      <c r="B164" s="1">
        <v>45201</v>
      </c>
      <c r="C164">
        <v>78510</v>
      </c>
      <c r="D164" t="s">
        <v>131</v>
      </c>
      <c r="E164" t="s">
        <v>15</v>
      </c>
      <c r="F164" t="s">
        <v>218</v>
      </c>
      <c r="G164" t="s">
        <v>16</v>
      </c>
      <c r="H164" t="s">
        <v>42</v>
      </c>
      <c r="I164" t="s">
        <v>50</v>
      </c>
      <c r="J164" t="s">
        <v>70</v>
      </c>
      <c r="K164">
        <v>100</v>
      </c>
      <c r="L164">
        <v>278</v>
      </c>
      <c r="M164">
        <v>27800</v>
      </c>
      <c r="N164">
        <v>0</v>
      </c>
      <c r="O164">
        <v>-27800</v>
      </c>
      <c r="P164" t="s">
        <v>218</v>
      </c>
      <c r="Q164" s="1"/>
      <c r="Y164" t="s">
        <v>218</v>
      </c>
      <c r="Z164" t="s">
        <v>218</v>
      </c>
      <c r="AA164" t="s">
        <v>218</v>
      </c>
      <c r="AB164" t="s">
        <v>218</v>
      </c>
    </row>
    <row r="165" spans="1:28" x14ac:dyDescent="0.4">
      <c r="A165" s="1">
        <v>45202</v>
      </c>
      <c r="B165" s="1">
        <v>45198</v>
      </c>
      <c r="C165">
        <v>71330</v>
      </c>
      <c r="D165" t="s">
        <v>163</v>
      </c>
      <c r="E165" t="s">
        <v>15</v>
      </c>
      <c r="F165" t="s">
        <v>218</v>
      </c>
      <c r="G165" t="s">
        <v>16</v>
      </c>
      <c r="H165" t="s">
        <v>42</v>
      </c>
      <c r="I165" t="s">
        <v>50</v>
      </c>
      <c r="J165" t="s">
        <v>70</v>
      </c>
      <c r="K165">
        <v>100</v>
      </c>
      <c r="L165">
        <v>2012</v>
      </c>
      <c r="M165">
        <v>201200</v>
      </c>
      <c r="N165">
        <v>0</v>
      </c>
      <c r="O165">
        <v>-201200</v>
      </c>
      <c r="P165" t="s">
        <v>218</v>
      </c>
      <c r="Q165" s="1"/>
      <c r="Y165" t="s">
        <v>218</v>
      </c>
      <c r="Z165" t="s">
        <v>218</v>
      </c>
      <c r="AA165" t="s">
        <v>218</v>
      </c>
      <c r="AB165" t="s">
        <v>218</v>
      </c>
    </row>
    <row r="166" spans="1:28" x14ac:dyDescent="0.4">
      <c r="A166" s="1">
        <v>45202</v>
      </c>
      <c r="B166" s="1">
        <v>45198</v>
      </c>
      <c r="C166">
        <v>71330</v>
      </c>
      <c r="D166" t="s">
        <v>163</v>
      </c>
      <c r="E166" t="s">
        <v>15</v>
      </c>
      <c r="F166" t="s">
        <v>218</v>
      </c>
      <c r="G166" t="s">
        <v>16</v>
      </c>
      <c r="H166" t="s">
        <v>40</v>
      </c>
      <c r="I166" t="s">
        <v>50</v>
      </c>
      <c r="J166" t="s">
        <v>70</v>
      </c>
      <c r="K166">
        <v>100</v>
      </c>
      <c r="L166">
        <v>2021</v>
      </c>
      <c r="M166">
        <v>202100</v>
      </c>
      <c r="N166">
        <v>0</v>
      </c>
      <c r="O166">
        <v>202100</v>
      </c>
      <c r="P166" t="s">
        <v>218</v>
      </c>
      <c r="Q166" s="1"/>
      <c r="Y166" t="s">
        <v>218</v>
      </c>
      <c r="Z166" t="s">
        <v>218</v>
      </c>
      <c r="AA166" t="s">
        <v>218</v>
      </c>
      <c r="AB166" t="s">
        <v>218</v>
      </c>
    </row>
    <row r="167" spans="1:28" x14ac:dyDescent="0.4">
      <c r="A167" s="1">
        <v>45201</v>
      </c>
      <c r="B167" s="1">
        <v>45197</v>
      </c>
      <c r="C167">
        <v>50100</v>
      </c>
      <c r="D167" t="s">
        <v>162</v>
      </c>
      <c r="E167" t="s">
        <v>15</v>
      </c>
      <c r="F167" t="s">
        <v>218</v>
      </c>
      <c r="G167" t="s">
        <v>16</v>
      </c>
      <c r="H167" t="s">
        <v>42</v>
      </c>
      <c r="I167" t="s">
        <v>50</v>
      </c>
      <c r="J167" t="s">
        <v>70</v>
      </c>
      <c r="K167">
        <v>100</v>
      </c>
      <c r="L167">
        <v>225</v>
      </c>
      <c r="M167">
        <v>22500</v>
      </c>
      <c r="N167">
        <v>0</v>
      </c>
      <c r="O167">
        <v>-22500</v>
      </c>
      <c r="P167" t="s">
        <v>218</v>
      </c>
      <c r="Q167" s="1"/>
      <c r="Y167" t="s">
        <v>218</v>
      </c>
      <c r="Z167" t="s">
        <v>218</v>
      </c>
      <c r="AA167" t="s">
        <v>218</v>
      </c>
      <c r="AB167" t="s">
        <v>218</v>
      </c>
    </row>
    <row r="168" spans="1:28" x14ac:dyDescent="0.4">
      <c r="A168" s="1">
        <v>45201</v>
      </c>
      <c r="B168" s="1">
        <v>45197</v>
      </c>
      <c r="C168">
        <v>50100</v>
      </c>
      <c r="D168" t="s">
        <v>162</v>
      </c>
      <c r="E168" t="s">
        <v>15</v>
      </c>
      <c r="F168" t="s">
        <v>218</v>
      </c>
      <c r="G168" t="s">
        <v>16</v>
      </c>
      <c r="H168" t="s">
        <v>40</v>
      </c>
      <c r="I168" t="s">
        <v>50</v>
      </c>
      <c r="J168" t="s">
        <v>70</v>
      </c>
      <c r="K168">
        <v>100</v>
      </c>
      <c r="L168">
        <v>228</v>
      </c>
      <c r="M168">
        <v>22800</v>
      </c>
      <c r="N168">
        <v>0</v>
      </c>
      <c r="O168">
        <v>22800</v>
      </c>
      <c r="P168" t="s">
        <v>218</v>
      </c>
      <c r="Q168" s="1"/>
      <c r="Y168" t="s">
        <v>218</v>
      </c>
      <c r="Z168" t="s">
        <v>218</v>
      </c>
      <c r="AA168" t="s">
        <v>218</v>
      </c>
      <c r="AB168" t="s">
        <v>218</v>
      </c>
    </row>
    <row r="169" spans="1:28" x14ac:dyDescent="0.4">
      <c r="A169" s="1">
        <v>45198</v>
      </c>
      <c r="B169" s="1">
        <v>45196</v>
      </c>
      <c r="C169">
        <v>34940</v>
      </c>
      <c r="D169" t="s">
        <v>142</v>
      </c>
      <c r="E169" t="s">
        <v>15</v>
      </c>
      <c r="F169" t="s">
        <v>218</v>
      </c>
      <c r="G169" t="s">
        <v>16</v>
      </c>
      <c r="H169" t="s">
        <v>40</v>
      </c>
      <c r="I169" t="s">
        <v>50</v>
      </c>
      <c r="J169" t="s">
        <v>70</v>
      </c>
      <c r="K169">
        <v>100</v>
      </c>
      <c r="L169">
        <v>1450</v>
      </c>
      <c r="M169">
        <v>145000</v>
      </c>
      <c r="N169">
        <v>0</v>
      </c>
      <c r="O169">
        <v>145000</v>
      </c>
      <c r="P169" t="s">
        <v>218</v>
      </c>
      <c r="Q169" s="1"/>
      <c r="Y169" t="s">
        <v>218</v>
      </c>
      <c r="Z169" t="s">
        <v>218</v>
      </c>
      <c r="AA169" t="s">
        <v>218</v>
      </c>
      <c r="AB169" t="s">
        <v>218</v>
      </c>
    </row>
    <row r="170" spans="1:28" x14ac:dyDescent="0.4">
      <c r="A170" s="1">
        <v>45197</v>
      </c>
      <c r="B170" s="1">
        <v>45195</v>
      </c>
      <c r="C170">
        <v>34940</v>
      </c>
      <c r="D170" t="s">
        <v>142</v>
      </c>
      <c r="E170" t="s">
        <v>15</v>
      </c>
      <c r="F170" t="s">
        <v>218</v>
      </c>
      <c r="G170" t="s">
        <v>16</v>
      </c>
      <c r="H170" t="s">
        <v>42</v>
      </c>
      <c r="I170" t="s">
        <v>50</v>
      </c>
      <c r="J170" t="s">
        <v>70</v>
      </c>
      <c r="K170">
        <v>100</v>
      </c>
      <c r="L170">
        <v>1350</v>
      </c>
      <c r="M170">
        <v>135000</v>
      </c>
      <c r="N170">
        <v>259</v>
      </c>
      <c r="O170">
        <v>-135259</v>
      </c>
      <c r="P170" t="s">
        <v>218</v>
      </c>
      <c r="Q170" s="1"/>
      <c r="Y170" t="s">
        <v>218</v>
      </c>
      <c r="Z170" t="s">
        <v>218</v>
      </c>
      <c r="AA170" t="s">
        <v>218</v>
      </c>
      <c r="AB170" t="s">
        <v>218</v>
      </c>
    </row>
    <row r="171" spans="1:28" x14ac:dyDescent="0.4">
      <c r="A171" s="1">
        <v>45197</v>
      </c>
      <c r="B171" s="1">
        <v>45195</v>
      </c>
      <c r="C171">
        <v>37790</v>
      </c>
      <c r="D171" t="s">
        <v>127</v>
      </c>
      <c r="E171" t="s">
        <v>15</v>
      </c>
      <c r="F171" t="s">
        <v>218</v>
      </c>
      <c r="G171" t="s">
        <v>16</v>
      </c>
      <c r="H171" t="s">
        <v>42</v>
      </c>
      <c r="I171" t="s">
        <v>50</v>
      </c>
      <c r="J171" t="s">
        <v>70</v>
      </c>
      <c r="K171">
        <v>1000</v>
      </c>
      <c r="L171">
        <v>220</v>
      </c>
      <c r="M171">
        <v>220000</v>
      </c>
      <c r="N171">
        <v>415</v>
      </c>
      <c r="O171">
        <v>-220415</v>
      </c>
      <c r="P171" t="s">
        <v>218</v>
      </c>
      <c r="Q171" s="1"/>
      <c r="Y171" t="s">
        <v>218</v>
      </c>
      <c r="Z171" t="s">
        <v>218</v>
      </c>
      <c r="AA171" t="s">
        <v>218</v>
      </c>
      <c r="AB171" t="s">
        <v>218</v>
      </c>
    </row>
    <row r="172" spans="1:28" x14ac:dyDescent="0.4">
      <c r="A172" s="1">
        <v>45197</v>
      </c>
      <c r="B172" s="1">
        <v>45195</v>
      </c>
      <c r="C172">
        <v>37790</v>
      </c>
      <c r="D172" t="s">
        <v>127</v>
      </c>
      <c r="E172" t="s">
        <v>15</v>
      </c>
      <c r="F172" t="s">
        <v>218</v>
      </c>
      <c r="G172" t="s">
        <v>16</v>
      </c>
      <c r="H172" t="s">
        <v>40</v>
      </c>
      <c r="I172" t="s">
        <v>50</v>
      </c>
      <c r="J172" t="s">
        <v>70</v>
      </c>
      <c r="K172">
        <v>1000</v>
      </c>
      <c r="L172">
        <v>226</v>
      </c>
      <c r="M172">
        <v>226000</v>
      </c>
      <c r="N172">
        <v>426</v>
      </c>
      <c r="O172">
        <v>225574</v>
      </c>
      <c r="P172" t="s">
        <v>218</v>
      </c>
      <c r="Q172" s="1"/>
      <c r="Y172" t="s">
        <v>218</v>
      </c>
      <c r="Z172" t="s">
        <v>218</v>
      </c>
      <c r="AA172" t="s">
        <v>218</v>
      </c>
      <c r="AB172" t="s">
        <v>218</v>
      </c>
    </row>
    <row r="173" spans="1:28" x14ac:dyDescent="0.4">
      <c r="A173" s="1">
        <v>45195</v>
      </c>
      <c r="B173" s="1">
        <v>45191</v>
      </c>
      <c r="C173">
        <v>34940</v>
      </c>
      <c r="D173" t="s">
        <v>142</v>
      </c>
      <c r="E173" t="s">
        <v>15</v>
      </c>
      <c r="F173" t="s">
        <v>218</v>
      </c>
      <c r="G173" t="s">
        <v>16</v>
      </c>
      <c r="H173" t="s">
        <v>42</v>
      </c>
      <c r="I173" t="s">
        <v>50</v>
      </c>
      <c r="J173" t="s">
        <v>70</v>
      </c>
      <c r="K173">
        <v>100</v>
      </c>
      <c r="L173">
        <v>1162</v>
      </c>
      <c r="M173">
        <v>116200</v>
      </c>
      <c r="N173">
        <v>0</v>
      </c>
      <c r="O173">
        <v>-116200</v>
      </c>
      <c r="P173" t="s">
        <v>218</v>
      </c>
      <c r="Q173" s="1"/>
      <c r="Y173" t="s">
        <v>218</v>
      </c>
      <c r="Z173" t="s">
        <v>218</v>
      </c>
      <c r="AA173" t="s">
        <v>218</v>
      </c>
      <c r="AB173" t="s">
        <v>218</v>
      </c>
    </row>
    <row r="174" spans="1:28" x14ac:dyDescent="0.4">
      <c r="A174" s="1">
        <v>45195</v>
      </c>
      <c r="B174" s="1">
        <v>45191</v>
      </c>
      <c r="C174">
        <v>34940</v>
      </c>
      <c r="D174" t="s">
        <v>142</v>
      </c>
      <c r="E174" t="s">
        <v>15</v>
      </c>
      <c r="F174" t="s">
        <v>218</v>
      </c>
      <c r="G174" t="s">
        <v>16</v>
      </c>
      <c r="H174" t="s">
        <v>40</v>
      </c>
      <c r="I174" t="s">
        <v>50</v>
      </c>
      <c r="J174" t="s">
        <v>70</v>
      </c>
      <c r="K174">
        <v>100</v>
      </c>
      <c r="L174">
        <v>1176</v>
      </c>
      <c r="M174">
        <v>117600</v>
      </c>
      <c r="N174">
        <v>0</v>
      </c>
      <c r="O174">
        <v>117600</v>
      </c>
      <c r="P174" t="s">
        <v>218</v>
      </c>
      <c r="Q174" s="1"/>
      <c r="Y174" t="s">
        <v>218</v>
      </c>
      <c r="Z174" t="s">
        <v>218</v>
      </c>
      <c r="AA174" t="s">
        <v>218</v>
      </c>
      <c r="AB174" t="s">
        <v>218</v>
      </c>
    </row>
    <row r="175" spans="1:28" x14ac:dyDescent="0.4">
      <c r="A175" s="1">
        <v>45194</v>
      </c>
      <c r="B175" s="1">
        <v>45190</v>
      </c>
      <c r="C175">
        <v>55800</v>
      </c>
      <c r="D175" t="s">
        <v>161</v>
      </c>
      <c r="E175" t="s">
        <v>15</v>
      </c>
      <c r="F175" t="s">
        <v>218</v>
      </c>
      <c r="G175" t="s">
        <v>16</v>
      </c>
      <c r="H175" t="s">
        <v>42</v>
      </c>
      <c r="I175" t="s">
        <v>50</v>
      </c>
      <c r="J175" t="s">
        <v>70</v>
      </c>
      <c r="K175">
        <v>100</v>
      </c>
      <c r="L175">
        <v>1572</v>
      </c>
      <c r="M175">
        <v>157200</v>
      </c>
      <c r="N175">
        <v>0</v>
      </c>
      <c r="O175">
        <v>-157200</v>
      </c>
      <c r="P175" t="s">
        <v>218</v>
      </c>
      <c r="Q175" s="1"/>
      <c r="Y175" t="s">
        <v>218</v>
      </c>
      <c r="Z175" t="s">
        <v>218</v>
      </c>
      <c r="AA175" t="s">
        <v>218</v>
      </c>
      <c r="AB175" t="s">
        <v>218</v>
      </c>
    </row>
    <row r="176" spans="1:28" x14ac:dyDescent="0.4">
      <c r="A176" s="1">
        <v>45194</v>
      </c>
      <c r="B176" s="1">
        <v>45190</v>
      </c>
      <c r="C176">
        <v>55800</v>
      </c>
      <c r="D176" t="s">
        <v>161</v>
      </c>
      <c r="E176" t="s">
        <v>15</v>
      </c>
      <c r="F176" t="s">
        <v>218</v>
      </c>
      <c r="G176" t="s">
        <v>16</v>
      </c>
      <c r="H176" t="s">
        <v>40</v>
      </c>
      <c r="I176" t="s">
        <v>50</v>
      </c>
      <c r="J176" t="s">
        <v>70</v>
      </c>
      <c r="K176">
        <v>100</v>
      </c>
      <c r="L176">
        <v>1576</v>
      </c>
      <c r="M176">
        <v>157600</v>
      </c>
      <c r="N176">
        <v>0</v>
      </c>
      <c r="O176">
        <v>157600</v>
      </c>
      <c r="P176" t="s">
        <v>218</v>
      </c>
      <c r="Q176" s="1"/>
      <c r="Y176" t="s">
        <v>218</v>
      </c>
      <c r="Z176" t="s">
        <v>218</v>
      </c>
      <c r="AA176" t="s">
        <v>218</v>
      </c>
      <c r="AB176" t="s">
        <v>218</v>
      </c>
    </row>
    <row r="177" spans="1:28" x14ac:dyDescent="0.4">
      <c r="A177" s="1">
        <v>45191</v>
      </c>
      <c r="B177" s="1">
        <v>45189</v>
      </c>
      <c r="C177">
        <v>37790</v>
      </c>
      <c r="D177" t="s">
        <v>127</v>
      </c>
      <c r="E177" t="s">
        <v>15</v>
      </c>
      <c r="F177" t="s">
        <v>218</v>
      </c>
      <c r="G177" t="s">
        <v>16</v>
      </c>
      <c r="H177" t="s">
        <v>42</v>
      </c>
      <c r="I177" t="s">
        <v>50</v>
      </c>
      <c r="J177" t="s">
        <v>70</v>
      </c>
      <c r="K177">
        <v>100</v>
      </c>
      <c r="L177">
        <v>185</v>
      </c>
      <c r="M177">
        <v>18500</v>
      </c>
      <c r="N177">
        <v>0</v>
      </c>
      <c r="O177">
        <v>-18500</v>
      </c>
      <c r="P177" t="s">
        <v>218</v>
      </c>
      <c r="Q177" s="1"/>
      <c r="Y177" t="s">
        <v>218</v>
      </c>
      <c r="Z177" t="s">
        <v>218</v>
      </c>
      <c r="AA177" t="s">
        <v>218</v>
      </c>
      <c r="AB177" t="s">
        <v>218</v>
      </c>
    </row>
    <row r="178" spans="1:28" x14ac:dyDescent="0.4">
      <c r="A178" s="1">
        <v>45191</v>
      </c>
      <c r="B178" s="1">
        <v>45189</v>
      </c>
      <c r="C178">
        <v>37790</v>
      </c>
      <c r="D178" t="s">
        <v>127</v>
      </c>
      <c r="E178" t="s">
        <v>15</v>
      </c>
      <c r="F178" t="s">
        <v>218</v>
      </c>
      <c r="G178" t="s">
        <v>16</v>
      </c>
      <c r="H178" t="s">
        <v>40</v>
      </c>
      <c r="I178" t="s">
        <v>50</v>
      </c>
      <c r="J178" t="s">
        <v>70</v>
      </c>
      <c r="K178">
        <v>100</v>
      </c>
      <c r="L178">
        <v>187</v>
      </c>
      <c r="M178">
        <v>18700</v>
      </c>
      <c r="N178">
        <v>0</v>
      </c>
      <c r="O178">
        <v>18700</v>
      </c>
      <c r="P178" t="s">
        <v>218</v>
      </c>
      <c r="Q178" s="1"/>
      <c r="Y178" t="s">
        <v>218</v>
      </c>
      <c r="Z178" t="s">
        <v>218</v>
      </c>
      <c r="AA178" t="s">
        <v>218</v>
      </c>
      <c r="AB178" t="s">
        <v>218</v>
      </c>
    </row>
    <row r="179" spans="1:28" x14ac:dyDescent="0.4">
      <c r="A179" s="1">
        <v>45191</v>
      </c>
      <c r="B179" s="1">
        <v>45189</v>
      </c>
      <c r="C179">
        <v>48820</v>
      </c>
      <c r="D179" t="s">
        <v>160</v>
      </c>
      <c r="E179" t="s">
        <v>15</v>
      </c>
      <c r="F179" t="s">
        <v>218</v>
      </c>
      <c r="G179" t="s">
        <v>16</v>
      </c>
      <c r="H179" t="s">
        <v>42</v>
      </c>
      <c r="I179" t="s">
        <v>50</v>
      </c>
      <c r="J179" t="s">
        <v>70</v>
      </c>
      <c r="K179">
        <v>100</v>
      </c>
      <c r="L179">
        <v>466</v>
      </c>
      <c r="M179">
        <v>46600</v>
      </c>
      <c r="N179">
        <v>0</v>
      </c>
      <c r="O179">
        <v>-46600</v>
      </c>
      <c r="P179" t="s">
        <v>218</v>
      </c>
      <c r="Q179" s="1"/>
      <c r="Y179" t="s">
        <v>218</v>
      </c>
      <c r="Z179" t="s">
        <v>218</v>
      </c>
      <c r="AA179" t="s">
        <v>218</v>
      </c>
      <c r="AB179" t="s">
        <v>218</v>
      </c>
    </row>
    <row r="180" spans="1:28" x14ac:dyDescent="0.4">
      <c r="A180" s="1">
        <v>45191</v>
      </c>
      <c r="B180" s="1">
        <v>45189</v>
      </c>
      <c r="C180">
        <v>48820</v>
      </c>
      <c r="D180" t="s">
        <v>160</v>
      </c>
      <c r="E180" t="s">
        <v>15</v>
      </c>
      <c r="F180" t="s">
        <v>218</v>
      </c>
      <c r="G180" t="s">
        <v>16</v>
      </c>
      <c r="H180" t="s">
        <v>40</v>
      </c>
      <c r="I180" t="s">
        <v>50</v>
      </c>
      <c r="J180" t="s">
        <v>70</v>
      </c>
      <c r="K180">
        <v>100</v>
      </c>
      <c r="L180">
        <v>468</v>
      </c>
      <c r="M180">
        <v>46800</v>
      </c>
      <c r="N180">
        <v>0</v>
      </c>
      <c r="O180">
        <v>46800</v>
      </c>
      <c r="P180" t="s">
        <v>218</v>
      </c>
      <c r="Q180" s="1"/>
      <c r="Y180" t="s">
        <v>218</v>
      </c>
      <c r="Z180" t="s">
        <v>218</v>
      </c>
      <c r="AA180" t="s">
        <v>218</v>
      </c>
      <c r="AB180" t="s">
        <v>218</v>
      </c>
    </row>
    <row r="181" spans="1:28" x14ac:dyDescent="0.4">
      <c r="A181" s="1">
        <v>45191</v>
      </c>
      <c r="B181" s="1">
        <v>45189</v>
      </c>
      <c r="C181">
        <v>54760</v>
      </c>
      <c r="D181" t="s">
        <v>159</v>
      </c>
      <c r="E181" t="s">
        <v>15</v>
      </c>
      <c r="F181" t="s">
        <v>218</v>
      </c>
      <c r="G181" t="s">
        <v>16</v>
      </c>
      <c r="H181" t="s">
        <v>42</v>
      </c>
      <c r="I181" t="s">
        <v>50</v>
      </c>
      <c r="J181" t="s">
        <v>70</v>
      </c>
      <c r="K181">
        <v>100</v>
      </c>
      <c r="L181">
        <v>700</v>
      </c>
      <c r="M181">
        <v>70000</v>
      </c>
      <c r="N181">
        <v>0</v>
      </c>
      <c r="O181">
        <v>-70000</v>
      </c>
      <c r="P181" t="s">
        <v>218</v>
      </c>
      <c r="Q181" s="1"/>
      <c r="Y181" t="s">
        <v>218</v>
      </c>
      <c r="Z181" t="s">
        <v>218</v>
      </c>
      <c r="AA181" t="s">
        <v>218</v>
      </c>
      <c r="AB181" t="s">
        <v>218</v>
      </c>
    </row>
    <row r="182" spans="1:28" x14ac:dyDescent="0.4">
      <c r="A182" s="1">
        <v>45191</v>
      </c>
      <c r="B182" s="1">
        <v>45189</v>
      </c>
      <c r="C182">
        <v>54760</v>
      </c>
      <c r="D182" t="s">
        <v>159</v>
      </c>
      <c r="E182" t="s">
        <v>15</v>
      </c>
      <c r="F182" t="s">
        <v>218</v>
      </c>
      <c r="G182" t="s">
        <v>16</v>
      </c>
      <c r="H182" t="s">
        <v>40</v>
      </c>
      <c r="I182" t="s">
        <v>50</v>
      </c>
      <c r="J182" t="s">
        <v>70</v>
      </c>
      <c r="K182">
        <v>100</v>
      </c>
      <c r="L182">
        <v>710</v>
      </c>
      <c r="M182">
        <v>71000</v>
      </c>
      <c r="N182">
        <v>0</v>
      </c>
      <c r="O182">
        <v>71000</v>
      </c>
      <c r="P182" t="s">
        <v>218</v>
      </c>
      <c r="Q182" s="1"/>
      <c r="Y182" t="s">
        <v>218</v>
      </c>
      <c r="Z182" t="s">
        <v>218</v>
      </c>
      <c r="AA182" t="s">
        <v>218</v>
      </c>
      <c r="AB182" t="s">
        <v>218</v>
      </c>
    </row>
    <row r="183" spans="1:28" x14ac:dyDescent="0.4">
      <c r="A183" s="1">
        <v>45190</v>
      </c>
      <c r="B183" s="1">
        <v>45188</v>
      </c>
      <c r="C183">
        <v>70930</v>
      </c>
      <c r="D183" t="s">
        <v>158</v>
      </c>
      <c r="E183" t="s">
        <v>15</v>
      </c>
      <c r="F183" t="s">
        <v>218</v>
      </c>
      <c r="G183" t="s">
        <v>16</v>
      </c>
      <c r="H183" t="s">
        <v>40</v>
      </c>
      <c r="I183" t="s">
        <v>50</v>
      </c>
      <c r="J183" t="s">
        <v>70</v>
      </c>
      <c r="K183">
        <v>100</v>
      </c>
      <c r="L183">
        <v>1169</v>
      </c>
      <c r="M183">
        <v>116900</v>
      </c>
      <c r="N183">
        <v>0</v>
      </c>
      <c r="O183">
        <v>116900</v>
      </c>
      <c r="P183" t="s">
        <v>218</v>
      </c>
      <c r="Q183" s="1"/>
      <c r="Y183" t="s">
        <v>218</v>
      </c>
      <c r="Z183" t="s">
        <v>218</v>
      </c>
      <c r="AA183" t="s">
        <v>218</v>
      </c>
      <c r="AB183" t="s">
        <v>218</v>
      </c>
    </row>
    <row r="184" spans="1:28" x14ac:dyDescent="0.4">
      <c r="A184" s="1">
        <v>45189</v>
      </c>
      <c r="B184" s="1">
        <v>45184</v>
      </c>
      <c r="C184">
        <v>70930</v>
      </c>
      <c r="D184" t="s">
        <v>158</v>
      </c>
      <c r="E184" t="s">
        <v>15</v>
      </c>
      <c r="F184" t="s">
        <v>218</v>
      </c>
      <c r="G184" t="s">
        <v>16</v>
      </c>
      <c r="H184" t="s">
        <v>42</v>
      </c>
      <c r="I184" t="s">
        <v>50</v>
      </c>
      <c r="J184" t="s">
        <v>70</v>
      </c>
      <c r="K184">
        <v>100</v>
      </c>
      <c r="L184">
        <v>1168</v>
      </c>
      <c r="M184">
        <v>116800</v>
      </c>
      <c r="N184">
        <v>0</v>
      </c>
      <c r="O184">
        <v>-116800</v>
      </c>
      <c r="P184" t="s">
        <v>218</v>
      </c>
      <c r="Q184" s="1"/>
      <c r="Y184" t="s">
        <v>218</v>
      </c>
      <c r="Z184" t="s">
        <v>218</v>
      </c>
      <c r="AA184" t="s">
        <v>218</v>
      </c>
      <c r="AB184" t="s">
        <v>218</v>
      </c>
    </row>
    <row r="185" spans="1:28" x14ac:dyDescent="0.4">
      <c r="A185" s="1">
        <v>45188</v>
      </c>
      <c r="B185" s="1">
        <v>45183</v>
      </c>
      <c r="C185">
        <v>37790</v>
      </c>
      <c r="D185" t="s">
        <v>127</v>
      </c>
      <c r="E185" t="s">
        <v>15</v>
      </c>
      <c r="F185" t="s">
        <v>218</v>
      </c>
      <c r="G185" t="s">
        <v>16</v>
      </c>
      <c r="H185" t="s">
        <v>42</v>
      </c>
      <c r="I185" t="s">
        <v>50</v>
      </c>
      <c r="J185" t="s">
        <v>70</v>
      </c>
      <c r="K185">
        <v>1000</v>
      </c>
      <c r="L185">
        <v>208</v>
      </c>
      <c r="M185">
        <v>208000</v>
      </c>
      <c r="N185">
        <v>0</v>
      </c>
      <c r="O185">
        <v>-208000</v>
      </c>
      <c r="P185" t="s">
        <v>218</v>
      </c>
      <c r="Q185" s="1"/>
      <c r="Y185" t="s">
        <v>218</v>
      </c>
      <c r="Z185" t="s">
        <v>218</v>
      </c>
      <c r="AA185" t="s">
        <v>218</v>
      </c>
      <c r="AB185" t="s">
        <v>218</v>
      </c>
    </row>
    <row r="186" spans="1:28" x14ac:dyDescent="0.4">
      <c r="A186" s="1">
        <v>45188</v>
      </c>
      <c r="B186" s="1">
        <v>45183</v>
      </c>
      <c r="C186">
        <v>37790</v>
      </c>
      <c r="D186" t="s">
        <v>127</v>
      </c>
      <c r="E186" t="s">
        <v>15</v>
      </c>
      <c r="F186" t="s">
        <v>218</v>
      </c>
      <c r="G186" t="s">
        <v>16</v>
      </c>
      <c r="H186" t="s">
        <v>40</v>
      </c>
      <c r="I186" t="s">
        <v>50</v>
      </c>
      <c r="J186" t="s">
        <v>70</v>
      </c>
      <c r="K186">
        <v>1000</v>
      </c>
      <c r="L186">
        <v>211</v>
      </c>
      <c r="M186">
        <v>211000</v>
      </c>
      <c r="N186">
        <v>0</v>
      </c>
      <c r="O186">
        <v>211000</v>
      </c>
      <c r="P186" t="s">
        <v>218</v>
      </c>
      <c r="Q186" s="1"/>
      <c r="Y186" t="s">
        <v>218</v>
      </c>
      <c r="Z186" t="s">
        <v>218</v>
      </c>
      <c r="AA186" t="s">
        <v>218</v>
      </c>
      <c r="AB186" t="s">
        <v>218</v>
      </c>
    </row>
    <row r="187" spans="1:28" x14ac:dyDescent="0.4">
      <c r="A187" s="1">
        <v>45188</v>
      </c>
      <c r="B187" s="1">
        <v>45183</v>
      </c>
      <c r="C187">
        <v>98120</v>
      </c>
      <c r="D187" t="s">
        <v>124</v>
      </c>
      <c r="E187" t="s">
        <v>15</v>
      </c>
      <c r="F187" t="s">
        <v>218</v>
      </c>
      <c r="G187" t="s">
        <v>16</v>
      </c>
      <c r="H187" t="s">
        <v>42</v>
      </c>
      <c r="I187" t="s">
        <v>50</v>
      </c>
      <c r="J187" t="s">
        <v>70</v>
      </c>
      <c r="K187">
        <v>100</v>
      </c>
      <c r="L187">
        <v>327</v>
      </c>
      <c r="M187">
        <v>32700</v>
      </c>
      <c r="N187">
        <v>0</v>
      </c>
      <c r="O187">
        <v>-32700</v>
      </c>
      <c r="P187" t="s">
        <v>218</v>
      </c>
      <c r="Q187" s="1"/>
      <c r="Y187" t="s">
        <v>218</v>
      </c>
      <c r="Z187" t="s">
        <v>218</v>
      </c>
      <c r="AA187" t="s">
        <v>218</v>
      </c>
      <c r="AB187" t="s">
        <v>218</v>
      </c>
    </row>
    <row r="188" spans="1:28" x14ac:dyDescent="0.4">
      <c r="A188" s="1">
        <v>45188</v>
      </c>
      <c r="B188" s="1">
        <v>45183</v>
      </c>
      <c r="C188">
        <v>98120</v>
      </c>
      <c r="D188" t="s">
        <v>124</v>
      </c>
      <c r="E188" t="s">
        <v>15</v>
      </c>
      <c r="F188" t="s">
        <v>218</v>
      </c>
      <c r="G188" t="s">
        <v>16</v>
      </c>
      <c r="H188" t="s">
        <v>40</v>
      </c>
      <c r="I188" t="s">
        <v>50</v>
      </c>
      <c r="J188" t="s">
        <v>70</v>
      </c>
      <c r="K188">
        <v>100</v>
      </c>
      <c r="L188">
        <v>306</v>
      </c>
      <c r="M188">
        <v>30600</v>
      </c>
      <c r="N188">
        <v>0</v>
      </c>
      <c r="O188">
        <v>30600</v>
      </c>
      <c r="P188" t="s">
        <v>218</v>
      </c>
      <c r="Q188" s="1"/>
      <c r="Y188" t="s">
        <v>218</v>
      </c>
      <c r="Z188" t="s">
        <v>218</v>
      </c>
      <c r="AA188" t="s">
        <v>218</v>
      </c>
      <c r="AB188" t="s">
        <v>218</v>
      </c>
    </row>
    <row r="189" spans="1:28" x14ac:dyDescent="0.4">
      <c r="A189" s="1">
        <v>45184</v>
      </c>
      <c r="B189" s="1">
        <v>45182</v>
      </c>
      <c r="C189">
        <v>37790</v>
      </c>
      <c r="D189" t="s">
        <v>127</v>
      </c>
      <c r="E189" t="s">
        <v>15</v>
      </c>
      <c r="F189" t="s">
        <v>218</v>
      </c>
      <c r="G189" t="s">
        <v>16</v>
      </c>
      <c r="H189" t="s">
        <v>42</v>
      </c>
      <c r="I189" t="s">
        <v>50</v>
      </c>
      <c r="J189" t="s">
        <v>70</v>
      </c>
      <c r="K189">
        <v>500</v>
      </c>
      <c r="L189">
        <v>216</v>
      </c>
      <c r="M189">
        <v>108000</v>
      </c>
      <c r="N189">
        <v>0</v>
      </c>
      <c r="O189">
        <v>-108000</v>
      </c>
      <c r="P189" t="s">
        <v>218</v>
      </c>
      <c r="Q189" s="1"/>
      <c r="Y189" t="s">
        <v>218</v>
      </c>
      <c r="Z189" t="s">
        <v>218</v>
      </c>
      <c r="AA189" t="s">
        <v>218</v>
      </c>
      <c r="AB189" t="s">
        <v>218</v>
      </c>
    </row>
    <row r="190" spans="1:28" x14ac:dyDescent="0.4">
      <c r="A190" s="1">
        <v>45184</v>
      </c>
      <c r="B190" s="1">
        <v>45182</v>
      </c>
      <c r="C190">
        <v>37790</v>
      </c>
      <c r="D190" t="s">
        <v>127</v>
      </c>
      <c r="E190" t="s">
        <v>15</v>
      </c>
      <c r="F190" t="s">
        <v>218</v>
      </c>
      <c r="G190" t="s">
        <v>16</v>
      </c>
      <c r="H190" t="s">
        <v>42</v>
      </c>
      <c r="I190" t="s">
        <v>50</v>
      </c>
      <c r="J190" t="s">
        <v>70</v>
      </c>
      <c r="K190">
        <v>100</v>
      </c>
      <c r="L190">
        <v>197</v>
      </c>
      <c r="M190">
        <v>19700</v>
      </c>
      <c r="N190">
        <v>0</v>
      </c>
      <c r="O190">
        <v>-19700</v>
      </c>
      <c r="P190" t="s">
        <v>218</v>
      </c>
      <c r="Q190" s="1"/>
      <c r="Y190" t="s">
        <v>218</v>
      </c>
      <c r="Z190" t="s">
        <v>218</v>
      </c>
      <c r="AA190" t="s">
        <v>218</v>
      </c>
      <c r="AB190" t="s">
        <v>218</v>
      </c>
    </row>
    <row r="191" spans="1:28" x14ac:dyDescent="0.4">
      <c r="A191" s="1">
        <v>45184</v>
      </c>
      <c r="B191" s="1">
        <v>45182</v>
      </c>
      <c r="C191">
        <v>37790</v>
      </c>
      <c r="D191" t="s">
        <v>127</v>
      </c>
      <c r="E191" t="s">
        <v>15</v>
      </c>
      <c r="F191" t="s">
        <v>218</v>
      </c>
      <c r="G191" t="s">
        <v>16</v>
      </c>
      <c r="H191" t="s">
        <v>40</v>
      </c>
      <c r="I191" t="s">
        <v>50</v>
      </c>
      <c r="J191" t="s">
        <v>70</v>
      </c>
      <c r="K191">
        <v>100</v>
      </c>
      <c r="L191">
        <v>198</v>
      </c>
      <c r="M191">
        <v>19800</v>
      </c>
      <c r="N191">
        <v>0</v>
      </c>
      <c r="O191">
        <v>19800</v>
      </c>
      <c r="P191" t="s">
        <v>218</v>
      </c>
      <c r="Q191" s="1"/>
      <c r="Y191" t="s">
        <v>218</v>
      </c>
      <c r="Z191" t="s">
        <v>218</v>
      </c>
      <c r="AA191" t="s">
        <v>218</v>
      </c>
      <c r="AB191" t="s">
        <v>218</v>
      </c>
    </row>
    <row r="192" spans="1:28" x14ac:dyDescent="0.4">
      <c r="A192" s="1">
        <v>45184</v>
      </c>
      <c r="B192" s="1">
        <v>45182</v>
      </c>
      <c r="C192">
        <v>37790</v>
      </c>
      <c r="D192" t="s">
        <v>127</v>
      </c>
      <c r="E192" t="s">
        <v>15</v>
      </c>
      <c r="F192" t="s">
        <v>218</v>
      </c>
      <c r="G192" t="s">
        <v>16</v>
      </c>
      <c r="H192" t="s">
        <v>40</v>
      </c>
      <c r="I192" t="s">
        <v>50</v>
      </c>
      <c r="J192" t="s">
        <v>70</v>
      </c>
      <c r="K192">
        <v>500</v>
      </c>
      <c r="L192">
        <v>217</v>
      </c>
      <c r="M192">
        <v>108500</v>
      </c>
      <c r="N192">
        <v>0</v>
      </c>
      <c r="O192">
        <v>108500</v>
      </c>
      <c r="P192" t="s">
        <v>218</v>
      </c>
      <c r="Q192" s="1"/>
      <c r="Y192" t="s">
        <v>218</v>
      </c>
      <c r="Z192" t="s">
        <v>218</v>
      </c>
      <c r="AA192" t="s">
        <v>218</v>
      </c>
      <c r="AB192" t="s">
        <v>218</v>
      </c>
    </row>
    <row r="193" spans="1:28" x14ac:dyDescent="0.4">
      <c r="A193" s="1">
        <v>45183</v>
      </c>
      <c r="B193" s="1">
        <v>45181</v>
      </c>
      <c r="C193">
        <v>34940</v>
      </c>
      <c r="D193" t="s">
        <v>142</v>
      </c>
      <c r="E193" t="s">
        <v>15</v>
      </c>
      <c r="F193" t="s">
        <v>218</v>
      </c>
      <c r="G193" t="s">
        <v>16</v>
      </c>
      <c r="H193" t="s">
        <v>42</v>
      </c>
      <c r="I193" t="s">
        <v>50</v>
      </c>
      <c r="J193" t="s">
        <v>70</v>
      </c>
      <c r="K193">
        <v>100</v>
      </c>
      <c r="L193">
        <v>1770</v>
      </c>
      <c r="M193">
        <v>177000</v>
      </c>
      <c r="N193">
        <v>0</v>
      </c>
      <c r="O193">
        <v>-177000</v>
      </c>
      <c r="P193" t="s">
        <v>218</v>
      </c>
      <c r="Q193" s="1"/>
      <c r="Y193" t="s">
        <v>218</v>
      </c>
      <c r="Z193" t="s">
        <v>218</v>
      </c>
      <c r="AA193" t="s">
        <v>218</v>
      </c>
      <c r="AB193" t="s">
        <v>218</v>
      </c>
    </row>
    <row r="194" spans="1:28" x14ac:dyDescent="0.4">
      <c r="A194" s="1">
        <v>45183</v>
      </c>
      <c r="B194" s="1">
        <v>45181</v>
      </c>
      <c r="C194">
        <v>34940</v>
      </c>
      <c r="D194" t="s">
        <v>142</v>
      </c>
      <c r="E194" t="s">
        <v>15</v>
      </c>
      <c r="F194" t="s">
        <v>218</v>
      </c>
      <c r="G194" t="s">
        <v>16</v>
      </c>
      <c r="H194" t="s">
        <v>40</v>
      </c>
      <c r="I194" t="s">
        <v>50</v>
      </c>
      <c r="J194" t="s">
        <v>70</v>
      </c>
      <c r="K194">
        <v>100</v>
      </c>
      <c r="L194">
        <v>1870</v>
      </c>
      <c r="M194">
        <v>187000</v>
      </c>
      <c r="N194">
        <v>0</v>
      </c>
      <c r="O194">
        <v>187000</v>
      </c>
      <c r="P194" t="s">
        <v>218</v>
      </c>
      <c r="Q194" s="1"/>
      <c r="Y194" t="s">
        <v>218</v>
      </c>
      <c r="Z194" t="s">
        <v>218</v>
      </c>
      <c r="AA194" t="s">
        <v>218</v>
      </c>
      <c r="AB194" t="s">
        <v>218</v>
      </c>
    </row>
    <row r="195" spans="1:28" x14ac:dyDescent="0.4">
      <c r="A195" s="1">
        <v>45183</v>
      </c>
      <c r="B195" s="1">
        <v>45181</v>
      </c>
      <c r="C195">
        <v>37790</v>
      </c>
      <c r="D195" t="s">
        <v>127</v>
      </c>
      <c r="E195" t="s">
        <v>15</v>
      </c>
      <c r="F195" t="s">
        <v>218</v>
      </c>
      <c r="G195" t="s">
        <v>16</v>
      </c>
      <c r="H195" t="s">
        <v>40</v>
      </c>
      <c r="I195" t="s">
        <v>50</v>
      </c>
      <c r="J195" t="s">
        <v>70</v>
      </c>
      <c r="K195">
        <v>100</v>
      </c>
      <c r="L195">
        <v>180</v>
      </c>
      <c r="M195">
        <v>18000</v>
      </c>
      <c r="N195">
        <v>0</v>
      </c>
      <c r="O195">
        <v>18000</v>
      </c>
      <c r="P195" t="s">
        <v>218</v>
      </c>
      <c r="Q195" s="1"/>
      <c r="Y195" t="s">
        <v>218</v>
      </c>
      <c r="Z195" t="s">
        <v>218</v>
      </c>
      <c r="AA195" t="s">
        <v>218</v>
      </c>
      <c r="AB195" t="s">
        <v>218</v>
      </c>
    </row>
    <row r="196" spans="1:28" x14ac:dyDescent="0.4">
      <c r="A196" s="1">
        <v>45182</v>
      </c>
      <c r="B196" s="1">
        <v>45180</v>
      </c>
      <c r="C196">
        <v>37790</v>
      </c>
      <c r="D196" t="s">
        <v>127</v>
      </c>
      <c r="E196" t="s">
        <v>15</v>
      </c>
      <c r="F196" t="s">
        <v>218</v>
      </c>
      <c r="G196" t="s">
        <v>16</v>
      </c>
      <c r="H196" t="s">
        <v>42</v>
      </c>
      <c r="I196" t="s">
        <v>50</v>
      </c>
      <c r="J196" t="s">
        <v>70</v>
      </c>
      <c r="K196">
        <v>100</v>
      </c>
      <c r="L196">
        <v>176</v>
      </c>
      <c r="M196">
        <v>17600</v>
      </c>
      <c r="N196">
        <v>0</v>
      </c>
      <c r="O196">
        <v>-17600</v>
      </c>
      <c r="P196" t="s">
        <v>218</v>
      </c>
      <c r="Q196" s="1"/>
      <c r="Y196" t="s">
        <v>218</v>
      </c>
      <c r="Z196" t="s">
        <v>218</v>
      </c>
      <c r="AA196" t="s">
        <v>218</v>
      </c>
      <c r="AB196" t="s">
        <v>218</v>
      </c>
    </row>
    <row r="197" spans="1:28" x14ac:dyDescent="0.4">
      <c r="A197" s="1">
        <v>45182</v>
      </c>
      <c r="B197" s="1">
        <v>45180</v>
      </c>
      <c r="C197">
        <v>37790</v>
      </c>
      <c r="D197" t="s">
        <v>127</v>
      </c>
      <c r="E197" t="s">
        <v>15</v>
      </c>
      <c r="F197" t="s">
        <v>218</v>
      </c>
      <c r="G197" t="s">
        <v>16</v>
      </c>
      <c r="H197" t="s">
        <v>40</v>
      </c>
      <c r="I197" t="s">
        <v>50</v>
      </c>
      <c r="J197" t="s">
        <v>70</v>
      </c>
      <c r="K197">
        <v>100</v>
      </c>
      <c r="L197">
        <v>177</v>
      </c>
      <c r="M197">
        <v>17700</v>
      </c>
      <c r="N197">
        <v>0</v>
      </c>
      <c r="O197">
        <v>17700</v>
      </c>
      <c r="P197" t="s">
        <v>218</v>
      </c>
      <c r="Q197" s="1"/>
      <c r="Y197" t="s">
        <v>218</v>
      </c>
      <c r="Z197" t="s">
        <v>218</v>
      </c>
      <c r="AA197" t="s">
        <v>218</v>
      </c>
      <c r="AB197" t="s">
        <v>218</v>
      </c>
    </row>
    <row r="198" spans="1:28" x14ac:dyDescent="0.4">
      <c r="A198" s="1">
        <v>45182</v>
      </c>
      <c r="B198" s="1">
        <v>45180</v>
      </c>
      <c r="C198">
        <v>70770</v>
      </c>
      <c r="D198" t="s">
        <v>140</v>
      </c>
      <c r="E198" t="s">
        <v>15</v>
      </c>
      <c r="F198" t="s">
        <v>218</v>
      </c>
      <c r="G198" t="s">
        <v>16</v>
      </c>
      <c r="H198" t="s">
        <v>42</v>
      </c>
      <c r="I198" t="s">
        <v>50</v>
      </c>
      <c r="J198" t="s">
        <v>70</v>
      </c>
      <c r="K198">
        <v>100</v>
      </c>
      <c r="L198">
        <v>1180</v>
      </c>
      <c r="M198">
        <v>118000</v>
      </c>
      <c r="N198">
        <v>0</v>
      </c>
      <c r="O198">
        <v>-118000</v>
      </c>
      <c r="P198" t="s">
        <v>218</v>
      </c>
      <c r="Q198" s="1"/>
      <c r="Y198" t="s">
        <v>218</v>
      </c>
      <c r="Z198" t="s">
        <v>218</v>
      </c>
      <c r="AA198" t="s">
        <v>218</v>
      </c>
      <c r="AB198" t="s">
        <v>218</v>
      </c>
    </row>
    <row r="199" spans="1:28" x14ac:dyDescent="0.4">
      <c r="A199" s="1">
        <v>45182</v>
      </c>
      <c r="B199" s="1">
        <v>45180</v>
      </c>
      <c r="C199">
        <v>70770</v>
      </c>
      <c r="D199" t="s">
        <v>140</v>
      </c>
      <c r="E199" t="s">
        <v>15</v>
      </c>
      <c r="F199" t="s">
        <v>218</v>
      </c>
      <c r="G199" t="s">
        <v>16</v>
      </c>
      <c r="H199" t="s">
        <v>40</v>
      </c>
      <c r="I199" t="s">
        <v>50</v>
      </c>
      <c r="J199" t="s">
        <v>70</v>
      </c>
      <c r="K199">
        <v>100</v>
      </c>
      <c r="L199">
        <v>1190</v>
      </c>
      <c r="M199">
        <v>119000</v>
      </c>
      <c r="N199">
        <v>0</v>
      </c>
      <c r="O199">
        <v>119000</v>
      </c>
      <c r="P199" t="s">
        <v>218</v>
      </c>
      <c r="Q199" s="1"/>
      <c r="Y199" t="s">
        <v>218</v>
      </c>
      <c r="Z199" t="s">
        <v>218</v>
      </c>
      <c r="AA199" t="s">
        <v>218</v>
      </c>
      <c r="AB199" t="s">
        <v>218</v>
      </c>
    </row>
    <row r="200" spans="1:28" x14ac:dyDescent="0.4">
      <c r="A200" s="1">
        <v>45182</v>
      </c>
      <c r="B200" s="1">
        <v>45180</v>
      </c>
      <c r="C200">
        <v>81430</v>
      </c>
      <c r="D200" t="s">
        <v>141</v>
      </c>
      <c r="E200" t="s">
        <v>15</v>
      </c>
      <c r="F200" t="s">
        <v>218</v>
      </c>
      <c r="G200" t="s">
        <v>16</v>
      </c>
      <c r="H200" t="s">
        <v>42</v>
      </c>
      <c r="I200" t="s">
        <v>50</v>
      </c>
      <c r="J200" t="s">
        <v>70</v>
      </c>
      <c r="K200">
        <v>100</v>
      </c>
      <c r="L200">
        <v>369</v>
      </c>
      <c r="M200">
        <v>36900</v>
      </c>
      <c r="N200">
        <v>0</v>
      </c>
      <c r="O200">
        <v>-36900</v>
      </c>
      <c r="P200" t="s">
        <v>218</v>
      </c>
      <c r="Q200" s="1"/>
      <c r="Y200" t="s">
        <v>218</v>
      </c>
      <c r="Z200" t="s">
        <v>218</v>
      </c>
      <c r="AA200" t="s">
        <v>218</v>
      </c>
      <c r="AB200" t="s">
        <v>218</v>
      </c>
    </row>
    <row r="201" spans="1:28" x14ac:dyDescent="0.4">
      <c r="A201" s="1">
        <v>45182</v>
      </c>
      <c r="B201" s="1">
        <v>45180</v>
      </c>
      <c r="C201">
        <v>81430</v>
      </c>
      <c r="D201" t="s">
        <v>141</v>
      </c>
      <c r="E201" t="s">
        <v>15</v>
      </c>
      <c r="F201" t="s">
        <v>218</v>
      </c>
      <c r="G201" t="s">
        <v>16</v>
      </c>
      <c r="H201" t="s">
        <v>42</v>
      </c>
      <c r="I201" t="s">
        <v>50</v>
      </c>
      <c r="J201" t="s">
        <v>70</v>
      </c>
      <c r="K201">
        <v>100</v>
      </c>
      <c r="L201">
        <v>390</v>
      </c>
      <c r="M201">
        <v>39000</v>
      </c>
      <c r="N201">
        <v>0</v>
      </c>
      <c r="O201">
        <v>-39000</v>
      </c>
      <c r="P201" t="s">
        <v>218</v>
      </c>
      <c r="Q201" s="1"/>
      <c r="Y201" t="s">
        <v>218</v>
      </c>
      <c r="Z201" t="s">
        <v>218</v>
      </c>
      <c r="AA201" t="s">
        <v>218</v>
      </c>
      <c r="AB201" t="s">
        <v>218</v>
      </c>
    </row>
    <row r="202" spans="1:28" x14ac:dyDescent="0.4">
      <c r="A202" s="1">
        <v>45182</v>
      </c>
      <c r="B202" s="1">
        <v>45180</v>
      </c>
      <c r="C202">
        <v>81430</v>
      </c>
      <c r="D202" t="s">
        <v>141</v>
      </c>
      <c r="E202" t="s">
        <v>15</v>
      </c>
      <c r="F202" t="s">
        <v>218</v>
      </c>
      <c r="G202" t="s">
        <v>16</v>
      </c>
      <c r="H202" t="s">
        <v>40</v>
      </c>
      <c r="I202" t="s">
        <v>50</v>
      </c>
      <c r="J202" t="s">
        <v>70</v>
      </c>
      <c r="K202">
        <v>100</v>
      </c>
      <c r="L202">
        <v>386</v>
      </c>
      <c r="M202">
        <v>38600</v>
      </c>
      <c r="N202">
        <v>0</v>
      </c>
      <c r="O202">
        <v>38600</v>
      </c>
      <c r="P202" t="s">
        <v>218</v>
      </c>
      <c r="Q202" s="1"/>
      <c r="Y202" t="s">
        <v>218</v>
      </c>
      <c r="Z202" t="s">
        <v>218</v>
      </c>
      <c r="AA202" t="s">
        <v>218</v>
      </c>
      <c r="AB202" t="s">
        <v>218</v>
      </c>
    </row>
    <row r="203" spans="1:28" x14ac:dyDescent="0.4">
      <c r="A203" s="1">
        <v>45182</v>
      </c>
      <c r="B203" s="1">
        <v>45180</v>
      </c>
      <c r="C203">
        <v>81430</v>
      </c>
      <c r="D203" t="s">
        <v>141</v>
      </c>
      <c r="E203" t="s">
        <v>15</v>
      </c>
      <c r="F203" t="s">
        <v>218</v>
      </c>
      <c r="G203" t="s">
        <v>16</v>
      </c>
      <c r="H203" t="s">
        <v>40</v>
      </c>
      <c r="I203" t="s">
        <v>50</v>
      </c>
      <c r="J203" t="s">
        <v>70</v>
      </c>
      <c r="K203">
        <v>100</v>
      </c>
      <c r="L203">
        <v>386</v>
      </c>
      <c r="M203">
        <v>38600</v>
      </c>
      <c r="N203">
        <v>0</v>
      </c>
      <c r="O203">
        <v>38600</v>
      </c>
      <c r="P203" t="s">
        <v>218</v>
      </c>
      <c r="Q203" s="1"/>
      <c r="Y203" t="s">
        <v>218</v>
      </c>
      <c r="Z203" t="s">
        <v>218</v>
      </c>
      <c r="AA203" t="s">
        <v>218</v>
      </c>
      <c r="AB203" t="s">
        <v>218</v>
      </c>
    </row>
    <row r="204" spans="1:28" x14ac:dyDescent="0.4">
      <c r="A204" s="1">
        <v>45181</v>
      </c>
      <c r="B204" s="1">
        <v>45177</v>
      </c>
      <c r="C204">
        <v>37790</v>
      </c>
      <c r="D204" t="s">
        <v>127</v>
      </c>
      <c r="E204" t="s">
        <v>15</v>
      </c>
      <c r="F204" t="s">
        <v>218</v>
      </c>
      <c r="G204" t="s">
        <v>16</v>
      </c>
      <c r="H204" t="s">
        <v>42</v>
      </c>
      <c r="I204" t="s">
        <v>50</v>
      </c>
      <c r="J204" t="s">
        <v>70</v>
      </c>
      <c r="K204">
        <v>100</v>
      </c>
      <c r="L204">
        <v>177</v>
      </c>
      <c r="M204">
        <v>17700</v>
      </c>
      <c r="N204">
        <v>0</v>
      </c>
      <c r="O204">
        <v>-17700</v>
      </c>
      <c r="P204" t="s">
        <v>218</v>
      </c>
      <c r="Q204" s="1"/>
      <c r="Y204" t="s">
        <v>218</v>
      </c>
      <c r="Z204" t="s">
        <v>218</v>
      </c>
      <c r="AA204" t="s">
        <v>218</v>
      </c>
      <c r="AB204" t="s">
        <v>218</v>
      </c>
    </row>
    <row r="205" spans="1:28" x14ac:dyDescent="0.4">
      <c r="A205" s="1">
        <v>45181</v>
      </c>
      <c r="B205" s="1">
        <v>45177</v>
      </c>
      <c r="C205">
        <v>72680</v>
      </c>
      <c r="D205" t="s">
        <v>139</v>
      </c>
      <c r="E205" t="s">
        <v>15</v>
      </c>
      <c r="F205" t="s">
        <v>218</v>
      </c>
      <c r="G205" t="s">
        <v>16</v>
      </c>
      <c r="H205" t="s">
        <v>42</v>
      </c>
      <c r="I205" t="s">
        <v>50</v>
      </c>
      <c r="J205" t="s">
        <v>70</v>
      </c>
      <c r="K205">
        <v>100</v>
      </c>
      <c r="L205">
        <v>397</v>
      </c>
      <c r="M205">
        <v>39700</v>
      </c>
      <c r="N205">
        <v>0</v>
      </c>
      <c r="O205">
        <v>-39700</v>
      </c>
      <c r="P205" t="s">
        <v>218</v>
      </c>
      <c r="Q205" s="1"/>
      <c r="Y205" t="s">
        <v>218</v>
      </c>
      <c r="Z205" t="s">
        <v>218</v>
      </c>
      <c r="AA205" t="s">
        <v>218</v>
      </c>
      <c r="AB205" t="s">
        <v>218</v>
      </c>
    </row>
    <row r="206" spans="1:28" x14ac:dyDescent="0.4">
      <c r="A206" s="1">
        <v>45181</v>
      </c>
      <c r="B206" s="1">
        <v>45177</v>
      </c>
      <c r="C206">
        <v>72680</v>
      </c>
      <c r="D206" t="s">
        <v>139</v>
      </c>
      <c r="E206" t="s">
        <v>15</v>
      </c>
      <c r="F206" t="s">
        <v>218</v>
      </c>
      <c r="G206" t="s">
        <v>16</v>
      </c>
      <c r="H206" t="s">
        <v>42</v>
      </c>
      <c r="I206" t="s">
        <v>50</v>
      </c>
      <c r="J206" t="s">
        <v>70</v>
      </c>
      <c r="K206">
        <v>100</v>
      </c>
      <c r="L206">
        <v>393</v>
      </c>
      <c r="M206">
        <v>39300</v>
      </c>
      <c r="N206">
        <v>0</v>
      </c>
      <c r="O206">
        <v>-39300</v>
      </c>
      <c r="P206" t="s">
        <v>218</v>
      </c>
      <c r="Q206" s="1"/>
      <c r="Y206" t="s">
        <v>218</v>
      </c>
      <c r="Z206" t="s">
        <v>218</v>
      </c>
      <c r="AA206" t="s">
        <v>218</v>
      </c>
      <c r="AB206" t="s">
        <v>218</v>
      </c>
    </row>
    <row r="207" spans="1:28" x14ac:dyDescent="0.4">
      <c r="A207" s="1">
        <v>45181</v>
      </c>
      <c r="B207" s="1">
        <v>45177</v>
      </c>
      <c r="C207">
        <v>72680</v>
      </c>
      <c r="D207" t="s">
        <v>139</v>
      </c>
      <c r="E207" t="s">
        <v>15</v>
      </c>
      <c r="F207" t="s">
        <v>218</v>
      </c>
      <c r="G207" t="s">
        <v>16</v>
      </c>
      <c r="H207" t="s">
        <v>42</v>
      </c>
      <c r="I207" t="s">
        <v>50</v>
      </c>
      <c r="J207" t="s">
        <v>70</v>
      </c>
      <c r="K207">
        <v>100</v>
      </c>
      <c r="L207">
        <v>392</v>
      </c>
      <c r="M207">
        <v>39200</v>
      </c>
      <c r="N207">
        <v>0</v>
      </c>
      <c r="O207">
        <v>-39200</v>
      </c>
      <c r="P207" t="s">
        <v>218</v>
      </c>
      <c r="Q207" s="1"/>
      <c r="Y207" t="s">
        <v>218</v>
      </c>
      <c r="Z207" t="s">
        <v>218</v>
      </c>
      <c r="AA207" t="s">
        <v>218</v>
      </c>
      <c r="AB207" t="s">
        <v>218</v>
      </c>
    </row>
    <row r="208" spans="1:28" x14ac:dyDescent="0.4">
      <c r="A208" s="1">
        <v>45181</v>
      </c>
      <c r="B208" s="1">
        <v>45177</v>
      </c>
      <c r="C208">
        <v>72680</v>
      </c>
      <c r="D208" t="s">
        <v>139</v>
      </c>
      <c r="E208" t="s">
        <v>15</v>
      </c>
      <c r="F208" t="s">
        <v>218</v>
      </c>
      <c r="G208" t="s">
        <v>16</v>
      </c>
      <c r="H208" t="s">
        <v>40</v>
      </c>
      <c r="I208" t="s">
        <v>50</v>
      </c>
      <c r="J208" t="s">
        <v>70</v>
      </c>
      <c r="K208">
        <v>100</v>
      </c>
      <c r="L208">
        <v>396</v>
      </c>
      <c r="M208">
        <v>39600</v>
      </c>
      <c r="N208">
        <v>0</v>
      </c>
      <c r="O208">
        <v>39600</v>
      </c>
      <c r="P208" t="s">
        <v>218</v>
      </c>
      <c r="Q208" s="1"/>
      <c r="Y208" t="s">
        <v>218</v>
      </c>
      <c r="Z208" t="s">
        <v>218</v>
      </c>
      <c r="AA208" t="s">
        <v>218</v>
      </c>
      <c r="AB208" t="s">
        <v>218</v>
      </c>
    </row>
    <row r="209" spans="1:28" x14ac:dyDescent="0.4">
      <c r="A209" s="1">
        <v>45181</v>
      </c>
      <c r="B209" s="1">
        <v>45177</v>
      </c>
      <c r="C209">
        <v>72680</v>
      </c>
      <c r="D209" t="s">
        <v>139</v>
      </c>
      <c r="E209" t="s">
        <v>15</v>
      </c>
      <c r="F209" t="s">
        <v>218</v>
      </c>
      <c r="G209" t="s">
        <v>16</v>
      </c>
      <c r="H209" t="s">
        <v>40</v>
      </c>
      <c r="I209" t="s">
        <v>50</v>
      </c>
      <c r="J209" t="s">
        <v>70</v>
      </c>
      <c r="K209">
        <v>100</v>
      </c>
      <c r="L209">
        <v>401</v>
      </c>
      <c r="M209">
        <v>40100</v>
      </c>
      <c r="N209">
        <v>0</v>
      </c>
      <c r="O209">
        <v>40100</v>
      </c>
      <c r="P209" t="s">
        <v>218</v>
      </c>
      <c r="Q209" s="1"/>
      <c r="Y209" t="s">
        <v>218</v>
      </c>
      <c r="Z209" t="s">
        <v>218</v>
      </c>
      <c r="AA209" t="s">
        <v>218</v>
      </c>
      <c r="AB209" t="s">
        <v>218</v>
      </c>
    </row>
    <row r="210" spans="1:28" x14ac:dyDescent="0.4">
      <c r="A210" s="1">
        <v>45181</v>
      </c>
      <c r="B210" s="1">
        <v>45177</v>
      </c>
      <c r="C210">
        <v>72680</v>
      </c>
      <c r="D210" t="s">
        <v>139</v>
      </c>
      <c r="E210" t="s">
        <v>15</v>
      </c>
      <c r="F210" t="s">
        <v>218</v>
      </c>
      <c r="G210" t="s">
        <v>16</v>
      </c>
      <c r="H210" t="s">
        <v>40</v>
      </c>
      <c r="I210" t="s">
        <v>50</v>
      </c>
      <c r="J210" t="s">
        <v>70</v>
      </c>
      <c r="K210">
        <v>100</v>
      </c>
      <c r="L210">
        <v>395</v>
      </c>
      <c r="M210">
        <v>39500</v>
      </c>
      <c r="N210">
        <v>0</v>
      </c>
      <c r="O210">
        <v>39500</v>
      </c>
      <c r="P210" t="s">
        <v>218</v>
      </c>
      <c r="Q210" s="1"/>
      <c r="Y210" t="s">
        <v>218</v>
      </c>
      <c r="Z210" t="s">
        <v>218</v>
      </c>
      <c r="AA210" t="s">
        <v>218</v>
      </c>
      <c r="AB210" t="s">
        <v>218</v>
      </c>
    </row>
    <row r="211" spans="1:28" x14ac:dyDescent="0.4">
      <c r="A211" s="1">
        <v>45180</v>
      </c>
      <c r="B211" s="1">
        <v>45176</v>
      </c>
      <c r="C211">
        <v>65730</v>
      </c>
      <c r="D211" t="s">
        <v>129</v>
      </c>
      <c r="E211" t="s">
        <v>15</v>
      </c>
      <c r="F211" t="s">
        <v>218</v>
      </c>
      <c r="G211" t="s">
        <v>16</v>
      </c>
      <c r="H211" t="s">
        <v>42</v>
      </c>
      <c r="I211" t="s">
        <v>50</v>
      </c>
      <c r="J211" t="s">
        <v>70</v>
      </c>
      <c r="K211">
        <v>100</v>
      </c>
      <c r="L211">
        <v>2309</v>
      </c>
      <c r="M211">
        <v>230900</v>
      </c>
      <c r="N211">
        <v>0</v>
      </c>
      <c r="O211">
        <v>-230900</v>
      </c>
      <c r="P211" t="s">
        <v>218</v>
      </c>
      <c r="Q211" s="1"/>
      <c r="Y211" t="s">
        <v>218</v>
      </c>
      <c r="Z211" t="s">
        <v>218</v>
      </c>
      <c r="AA211" t="s">
        <v>218</v>
      </c>
      <c r="AB211" t="s">
        <v>218</v>
      </c>
    </row>
    <row r="212" spans="1:28" x14ac:dyDescent="0.4">
      <c r="A212" s="1">
        <v>45180</v>
      </c>
      <c r="B212" s="1">
        <v>45176</v>
      </c>
      <c r="C212">
        <v>65730</v>
      </c>
      <c r="D212" t="s">
        <v>129</v>
      </c>
      <c r="E212" t="s">
        <v>15</v>
      </c>
      <c r="F212" t="s">
        <v>218</v>
      </c>
      <c r="G212" t="s">
        <v>16</v>
      </c>
      <c r="H212" t="s">
        <v>40</v>
      </c>
      <c r="I212" t="s">
        <v>50</v>
      </c>
      <c r="J212" t="s">
        <v>70</v>
      </c>
      <c r="K212">
        <v>100</v>
      </c>
      <c r="L212">
        <v>2339</v>
      </c>
      <c r="M212">
        <v>233900</v>
      </c>
      <c r="N212">
        <v>0</v>
      </c>
      <c r="O212">
        <v>233900</v>
      </c>
      <c r="P212" t="s">
        <v>218</v>
      </c>
      <c r="Q212" s="1"/>
      <c r="Y212" t="s">
        <v>218</v>
      </c>
      <c r="Z212" t="s">
        <v>218</v>
      </c>
      <c r="AA212" t="s">
        <v>218</v>
      </c>
      <c r="AB212" t="s">
        <v>218</v>
      </c>
    </row>
    <row r="213" spans="1:28" x14ac:dyDescent="0.4">
      <c r="A213" s="1">
        <v>45177</v>
      </c>
      <c r="B213" s="1">
        <v>45175</v>
      </c>
      <c r="C213">
        <v>37790</v>
      </c>
      <c r="D213" t="s">
        <v>127</v>
      </c>
      <c r="E213" t="s">
        <v>15</v>
      </c>
      <c r="F213" t="s">
        <v>218</v>
      </c>
      <c r="G213" t="s">
        <v>16</v>
      </c>
      <c r="H213" t="s">
        <v>42</v>
      </c>
      <c r="I213" t="s">
        <v>50</v>
      </c>
      <c r="J213" t="s">
        <v>70</v>
      </c>
      <c r="K213">
        <v>100</v>
      </c>
      <c r="L213">
        <v>181</v>
      </c>
      <c r="M213">
        <v>18100</v>
      </c>
      <c r="N213">
        <v>0</v>
      </c>
      <c r="O213">
        <v>-18100</v>
      </c>
      <c r="P213" t="s">
        <v>218</v>
      </c>
      <c r="Q213" s="1"/>
      <c r="Y213" t="s">
        <v>218</v>
      </c>
      <c r="Z213" t="s">
        <v>218</v>
      </c>
      <c r="AA213" t="s">
        <v>218</v>
      </c>
      <c r="AB213" t="s">
        <v>218</v>
      </c>
    </row>
    <row r="214" spans="1:28" x14ac:dyDescent="0.4">
      <c r="A214" s="1">
        <v>45177</v>
      </c>
      <c r="B214" s="1">
        <v>45175</v>
      </c>
      <c r="C214">
        <v>37790</v>
      </c>
      <c r="D214" t="s">
        <v>127</v>
      </c>
      <c r="E214" t="s">
        <v>15</v>
      </c>
      <c r="F214" t="s">
        <v>218</v>
      </c>
      <c r="G214" t="s">
        <v>16</v>
      </c>
      <c r="H214" t="s">
        <v>42</v>
      </c>
      <c r="I214" t="s">
        <v>50</v>
      </c>
      <c r="J214" t="s">
        <v>70</v>
      </c>
      <c r="K214">
        <v>100</v>
      </c>
      <c r="L214">
        <v>181</v>
      </c>
      <c r="M214">
        <v>18100</v>
      </c>
      <c r="N214">
        <v>0</v>
      </c>
      <c r="O214">
        <v>-18100</v>
      </c>
      <c r="P214" t="s">
        <v>218</v>
      </c>
      <c r="Q214" s="1"/>
      <c r="Y214" t="s">
        <v>218</v>
      </c>
      <c r="Z214" t="s">
        <v>218</v>
      </c>
      <c r="AA214" t="s">
        <v>218</v>
      </c>
      <c r="AB214" t="s">
        <v>218</v>
      </c>
    </row>
    <row r="215" spans="1:28" x14ac:dyDescent="0.4">
      <c r="A215" s="1">
        <v>45177</v>
      </c>
      <c r="B215" s="1">
        <v>45175</v>
      </c>
      <c r="C215">
        <v>37790</v>
      </c>
      <c r="D215" t="s">
        <v>127</v>
      </c>
      <c r="E215" t="s">
        <v>15</v>
      </c>
      <c r="F215" t="s">
        <v>218</v>
      </c>
      <c r="G215" t="s">
        <v>16</v>
      </c>
      <c r="H215" t="s">
        <v>42</v>
      </c>
      <c r="I215" t="s">
        <v>50</v>
      </c>
      <c r="J215" t="s">
        <v>70</v>
      </c>
      <c r="K215">
        <v>100</v>
      </c>
      <c r="L215">
        <v>180</v>
      </c>
      <c r="M215">
        <v>18000</v>
      </c>
      <c r="N215">
        <v>0</v>
      </c>
      <c r="O215">
        <v>-18000</v>
      </c>
      <c r="P215" t="s">
        <v>218</v>
      </c>
      <c r="Q215" s="1"/>
      <c r="Y215" t="s">
        <v>218</v>
      </c>
      <c r="Z215" t="s">
        <v>218</v>
      </c>
      <c r="AA215" t="s">
        <v>218</v>
      </c>
      <c r="AB215" t="s">
        <v>218</v>
      </c>
    </row>
    <row r="216" spans="1:28" x14ac:dyDescent="0.4">
      <c r="A216" s="1">
        <v>45177</v>
      </c>
      <c r="B216" s="1">
        <v>45175</v>
      </c>
      <c r="C216">
        <v>37790</v>
      </c>
      <c r="D216" t="s">
        <v>127</v>
      </c>
      <c r="E216" t="s">
        <v>15</v>
      </c>
      <c r="F216" t="s">
        <v>218</v>
      </c>
      <c r="G216" t="s">
        <v>16</v>
      </c>
      <c r="H216" t="s">
        <v>42</v>
      </c>
      <c r="I216" t="s">
        <v>50</v>
      </c>
      <c r="J216" t="s">
        <v>70</v>
      </c>
      <c r="K216">
        <v>100</v>
      </c>
      <c r="L216">
        <v>179</v>
      </c>
      <c r="M216">
        <v>17900</v>
      </c>
      <c r="N216">
        <v>0</v>
      </c>
      <c r="O216">
        <v>-17900</v>
      </c>
      <c r="P216" t="s">
        <v>218</v>
      </c>
      <c r="Q216" s="1"/>
      <c r="Y216" t="s">
        <v>218</v>
      </c>
      <c r="Z216" t="s">
        <v>218</v>
      </c>
      <c r="AA216" t="s">
        <v>218</v>
      </c>
      <c r="AB216" t="s">
        <v>218</v>
      </c>
    </row>
    <row r="217" spans="1:28" x14ac:dyDescent="0.4">
      <c r="A217" s="1">
        <v>45177</v>
      </c>
      <c r="B217" s="1">
        <v>45175</v>
      </c>
      <c r="C217">
        <v>37790</v>
      </c>
      <c r="D217" t="s">
        <v>127</v>
      </c>
      <c r="E217" t="s">
        <v>15</v>
      </c>
      <c r="F217" t="s">
        <v>218</v>
      </c>
      <c r="G217" t="s">
        <v>16</v>
      </c>
      <c r="H217" t="s">
        <v>40</v>
      </c>
      <c r="I217" t="s">
        <v>50</v>
      </c>
      <c r="J217" t="s">
        <v>70</v>
      </c>
      <c r="K217">
        <v>100</v>
      </c>
      <c r="L217">
        <v>182</v>
      </c>
      <c r="M217">
        <v>18200</v>
      </c>
      <c r="N217">
        <v>0</v>
      </c>
      <c r="O217">
        <v>18200</v>
      </c>
      <c r="P217" t="s">
        <v>218</v>
      </c>
      <c r="Q217" s="1"/>
      <c r="Y217" t="s">
        <v>218</v>
      </c>
      <c r="Z217" t="s">
        <v>218</v>
      </c>
      <c r="AA217" t="s">
        <v>218</v>
      </c>
      <c r="AB217" t="s">
        <v>218</v>
      </c>
    </row>
    <row r="218" spans="1:28" x14ac:dyDescent="0.4">
      <c r="A218" s="1">
        <v>45177</v>
      </c>
      <c r="B218" s="1">
        <v>45175</v>
      </c>
      <c r="C218">
        <v>37790</v>
      </c>
      <c r="D218" t="s">
        <v>127</v>
      </c>
      <c r="E218" t="s">
        <v>15</v>
      </c>
      <c r="F218" t="s">
        <v>218</v>
      </c>
      <c r="G218" t="s">
        <v>16</v>
      </c>
      <c r="H218" t="s">
        <v>40</v>
      </c>
      <c r="I218" t="s">
        <v>50</v>
      </c>
      <c r="J218" t="s">
        <v>70</v>
      </c>
      <c r="K218">
        <v>100</v>
      </c>
      <c r="L218">
        <v>182</v>
      </c>
      <c r="M218">
        <v>18200</v>
      </c>
      <c r="N218">
        <v>0</v>
      </c>
      <c r="O218">
        <v>18200</v>
      </c>
      <c r="P218" t="s">
        <v>218</v>
      </c>
      <c r="Q218" s="1"/>
      <c r="Y218" t="s">
        <v>218</v>
      </c>
      <c r="Z218" t="s">
        <v>218</v>
      </c>
      <c r="AA218" t="s">
        <v>218</v>
      </c>
      <c r="AB218" t="s">
        <v>218</v>
      </c>
    </row>
    <row r="219" spans="1:28" x14ac:dyDescent="0.4">
      <c r="A219" s="1">
        <v>45177</v>
      </c>
      <c r="B219" s="1">
        <v>45175</v>
      </c>
      <c r="C219">
        <v>37790</v>
      </c>
      <c r="D219" t="s">
        <v>127</v>
      </c>
      <c r="E219" t="s">
        <v>15</v>
      </c>
      <c r="F219" t="s">
        <v>218</v>
      </c>
      <c r="G219" t="s">
        <v>16</v>
      </c>
      <c r="H219" t="s">
        <v>40</v>
      </c>
      <c r="I219" t="s">
        <v>50</v>
      </c>
      <c r="J219" t="s">
        <v>70</v>
      </c>
      <c r="K219">
        <v>100</v>
      </c>
      <c r="L219">
        <v>180</v>
      </c>
      <c r="M219">
        <v>18000</v>
      </c>
      <c r="N219">
        <v>0</v>
      </c>
      <c r="O219">
        <v>18000</v>
      </c>
      <c r="P219" t="s">
        <v>218</v>
      </c>
      <c r="Q219" s="1"/>
      <c r="Y219" t="s">
        <v>218</v>
      </c>
      <c r="Z219" t="s">
        <v>218</v>
      </c>
      <c r="AA219" t="s">
        <v>218</v>
      </c>
      <c r="AB219" t="s">
        <v>218</v>
      </c>
    </row>
    <row r="220" spans="1:28" x14ac:dyDescent="0.4">
      <c r="A220" s="1">
        <v>45177</v>
      </c>
      <c r="B220" s="1">
        <v>45175</v>
      </c>
      <c r="C220">
        <v>37790</v>
      </c>
      <c r="D220" t="s">
        <v>127</v>
      </c>
      <c r="E220" t="s">
        <v>15</v>
      </c>
      <c r="F220" t="s">
        <v>218</v>
      </c>
      <c r="G220" t="s">
        <v>16</v>
      </c>
      <c r="H220" t="s">
        <v>40</v>
      </c>
      <c r="I220" t="s">
        <v>50</v>
      </c>
      <c r="J220" t="s">
        <v>70</v>
      </c>
      <c r="K220">
        <v>100</v>
      </c>
      <c r="L220">
        <v>181</v>
      </c>
      <c r="M220">
        <v>18100</v>
      </c>
      <c r="N220">
        <v>0</v>
      </c>
      <c r="O220">
        <v>18100</v>
      </c>
      <c r="P220" t="s">
        <v>218</v>
      </c>
      <c r="Q220" s="1"/>
      <c r="Y220" t="s">
        <v>218</v>
      </c>
      <c r="Z220" t="s">
        <v>218</v>
      </c>
      <c r="AA220" t="s">
        <v>218</v>
      </c>
      <c r="AB220" t="s">
        <v>218</v>
      </c>
    </row>
    <row r="221" spans="1:28" x14ac:dyDescent="0.4">
      <c r="A221" s="1">
        <v>45177</v>
      </c>
      <c r="B221" s="1">
        <v>45175</v>
      </c>
      <c r="C221">
        <v>47540</v>
      </c>
      <c r="D221" t="s">
        <v>138</v>
      </c>
      <c r="E221" t="s">
        <v>15</v>
      </c>
      <c r="F221" t="s">
        <v>218</v>
      </c>
      <c r="G221" t="s">
        <v>16</v>
      </c>
      <c r="H221" t="s">
        <v>42</v>
      </c>
      <c r="I221" t="s">
        <v>50</v>
      </c>
      <c r="J221" t="s">
        <v>70</v>
      </c>
      <c r="K221">
        <v>100</v>
      </c>
      <c r="L221">
        <v>1299</v>
      </c>
      <c r="M221">
        <v>129900</v>
      </c>
      <c r="N221">
        <v>0</v>
      </c>
      <c r="O221">
        <v>-129900</v>
      </c>
      <c r="P221" t="s">
        <v>218</v>
      </c>
      <c r="Q221" s="1"/>
      <c r="Y221" t="s">
        <v>218</v>
      </c>
      <c r="Z221" t="s">
        <v>218</v>
      </c>
      <c r="AA221" t="s">
        <v>218</v>
      </c>
      <c r="AB221" t="s">
        <v>218</v>
      </c>
    </row>
    <row r="222" spans="1:28" x14ac:dyDescent="0.4">
      <c r="A222" s="1">
        <v>45177</v>
      </c>
      <c r="B222" s="1">
        <v>45175</v>
      </c>
      <c r="C222">
        <v>47540</v>
      </c>
      <c r="D222" t="s">
        <v>138</v>
      </c>
      <c r="E222" t="s">
        <v>15</v>
      </c>
      <c r="F222" t="s">
        <v>218</v>
      </c>
      <c r="G222" t="s">
        <v>16</v>
      </c>
      <c r="H222" t="s">
        <v>40</v>
      </c>
      <c r="I222" t="s">
        <v>50</v>
      </c>
      <c r="J222" t="s">
        <v>70</v>
      </c>
      <c r="K222">
        <v>100</v>
      </c>
      <c r="L222">
        <v>1310</v>
      </c>
      <c r="M222">
        <v>131000</v>
      </c>
      <c r="N222">
        <v>0</v>
      </c>
      <c r="O222">
        <v>131000</v>
      </c>
      <c r="P222" t="s">
        <v>218</v>
      </c>
      <c r="Q222" s="1"/>
      <c r="Y222" t="s">
        <v>218</v>
      </c>
      <c r="Z222" t="s">
        <v>218</v>
      </c>
      <c r="AA222" t="s">
        <v>218</v>
      </c>
      <c r="AB222" t="s">
        <v>218</v>
      </c>
    </row>
    <row r="223" spans="1:28" x14ac:dyDescent="0.4">
      <c r="A223" s="1">
        <v>45176</v>
      </c>
      <c r="B223" s="1">
        <v>45174</v>
      </c>
      <c r="C223">
        <v>47540</v>
      </c>
      <c r="D223" t="s">
        <v>138</v>
      </c>
      <c r="E223" t="s">
        <v>15</v>
      </c>
      <c r="F223" t="s">
        <v>218</v>
      </c>
      <c r="G223" t="s">
        <v>16</v>
      </c>
      <c r="H223" t="s">
        <v>42</v>
      </c>
      <c r="I223" t="s">
        <v>50</v>
      </c>
      <c r="J223" t="s">
        <v>70</v>
      </c>
      <c r="K223">
        <v>100</v>
      </c>
      <c r="L223">
        <v>1408</v>
      </c>
      <c r="M223">
        <v>140800</v>
      </c>
      <c r="N223">
        <v>0</v>
      </c>
      <c r="O223">
        <v>-140800</v>
      </c>
      <c r="P223" t="s">
        <v>218</v>
      </c>
      <c r="Q223" s="1"/>
      <c r="Y223" t="s">
        <v>218</v>
      </c>
      <c r="Z223" t="s">
        <v>218</v>
      </c>
      <c r="AA223" t="s">
        <v>218</v>
      </c>
      <c r="AB223" t="s">
        <v>218</v>
      </c>
    </row>
    <row r="224" spans="1:28" x14ac:dyDescent="0.4">
      <c r="A224" s="1">
        <v>45176</v>
      </c>
      <c r="B224" s="1">
        <v>45174</v>
      </c>
      <c r="C224">
        <v>47540</v>
      </c>
      <c r="D224" t="s">
        <v>138</v>
      </c>
      <c r="E224" t="s">
        <v>15</v>
      </c>
      <c r="F224" t="s">
        <v>218</v>
      </c>
      <c r="G224" t="s">
        <v>16</v>
      </c>
      <c r="H224" t="s">
        <v>40</v>
      </c>
      <c r="I224" t="s">
        <v>50</v>
      </c>
      <c r="J224" t="s">
        <v>70</v>
      </c>
      <c r="K224">
        <v>100</v>
      </c>
      <c r="L224">
        <v>1300</v>
      </c>
      <c r="M224">
        <v>130000</v>
      </c>
      <c r="N224">
        <v>0</v>
      </c>
      <c r="O224">
        <v>130000</v>
      </c>
      <c r="P224" t="s">
        <v>218</v>
      </c>
      <c r="Q224" s="1"/>
      <c r="Y224" t="s">
        <v>218</v>
      </c>
      <c r="Z224" t="s">
        <v>218</v>
      </c>
      <c r="AA224" t="s">
        <v>218</v>
      </c>
      <c r="AB224" t="s">
        <v>218</v>
      </c>
    </row>
    <row r="225" spans="1:28" x14ac:dyDescent="0.4">
      <c r="A225" s="1">
        <v>45176</v>
      </c>
      <c r="B225" s="1">
        <v>45174</v>
      </c>
      <c r="C225">
        <v>75850</v>
      </c>
      <c r="D225" t="s">
        <v>132</v>
      </c>
      <c r="E225" t="s">
        <v>15</v>
      </c>
      <c r="F225" t="s">
        <v>218</v>
      </c>
      <c r="G225" t="s">
        <v>16</v>
      </c>
      <c r="H225" t="s">
        <v>40</v>
      </c>
      <c r="I225" t="s">
        <v>50</v>
      </c>
      <c r="J225" t="s">
        <v>70</v>
      </c>
      <c r="K225">
        <v>100</v>
      </c>
      <c r="L225">
        <v>573</v>
      </c>
      <c r="M225">
        <v>57300</v>
      </c>
      <c r="N225">
        <v>0</v>
      </c>
      <c r="O225">
        <v>57300</v>
      </c>
      <c r="P225" t="s">
        <v>218</v>
      </c>
      <c r="Q225" s="1"/>
      <c r="Y225" t="s">
        <v>218</v>
      </c>
      <c r="Z225" t="s">
        <v>218</v>
      </c>
      <c r="AA225" t="s">
        <v>218</v>
      </c>
      <c r="AB225" t="s">
        <v>218</v>
      </c>
    </row>
    <row r="226" spans="1:28" x14ac:dyDescent="0.4">
      <c r="A226" s="1">
        <v>45175</v>
      </c>
      <c r="B226" s="1">
        <v>45173</v>
      </c>
      <c r="C226">
        <v>65730</v>
      </c>
      <c r="D226" t="s">
        <v>129</v>
      </c>
      <c r="E226" t="s">
        <v>15</v>
      </c>
      <c r="F226" t="s">
        <v>218</v>
      </c>
      <c r="G226" t="s">
        <v>16</v>
      </c>
      <c r="H226" t="s">
        <v>42</v>
      </c>
      <c r="I226" t="s">
        <v>50</v>
      </c>
      <c r="J226" t="s">
        <v>70</v>
      </c>
      <c r="K226">
        <v>100</v>
      </c>
      <c r="L226">
        <v>1766</v>
      </c>
      <c r="M226">
        <v>176600</v>
      </c>
      <c r="N226">
        <v>0</v>
      </c>
      <c r="O226">
        <v>-176600</v>
      </c>
      <c r="P226" t="s">
        <v>218</v>
      </c>
      <c r="Q226" s="1"/>
      <c r="Y226" t="s">
        <v>218</v>
      </c>
      <c r="Z226" t="s">
        <v>218</v>
      </c>
      <c r="AA226" t="s">
        <v>218</v>
      </c>
      <c r="AB226" t="s">
        <v>218</v>
      </c>
    </row>
    <row r="227" spans="1:28" x14ac:dyDescent="0.4">
      <c r="A227" s="1">
        <v>45175</v>
      </c>
      <c r="B227" s="1">
        <v>45173</v>
      </c>
      <c r="C227">
        <v>65730</v>
      </c>
      <c r="D227" t="s">
        <v>129</v>
      </c>
      <c r="E227" t="s">
        <v>15</v>
      </c>
      <c r="F227" t="s">
        <v>218</v>
      </c>
      <c r="G227" t="s">
        <v>16</v>
      </c>
      <c r="H227" t="s">
        <v>40</v>
      </c>
      <c r="I227" t="s">
        <v>50</v>
      </c>
      <c r="J227" t="s">
        <v>70</v>
      </c>
      <c r="K227">
        <v>100</v>
      </c>
      <c r="L227">
        <v>1789</v>
      </c>
      <c r="M227">
        <v>178900</v>
      </c>
      <c r="N227">
        <v>0</v>
      </c>
      <c r="O227">
        <v>178900</v>
      </c>
      <c r="P227" t="s">
        <v>218</v>
      </c>
      <c r="Q227" s="1"/>
      <c r="Y227" t="s">
        <v>218</v>
      </c>
      <c r="Z227" t="s">
        <v>218</v>
      </c>
      <c r="AA227" t="s">
        <v>218</v>
      </c>
      <c r="AB227" t="s">
        <v>218</v>
      </c>
    </row>
    <row r="228" spans="1:28" x14ac:dyDescent="0.4">
      <c r="A228" s="1">
        <v>45175</v>
      </c>
      <c r="B228" s="1">
        <v>45173</v>
      </c>
      <c r="C228">
        <v>78510</v>
      </c>
      <c r="D228" t="s">
        <v>131</v>
      </c>
      <c r="E228" t="s">
        <v>15</v>
      </c>
      <c r="F228" t="s">
        <v>218</v>
      </c>
      <c r="G228" t="s">
        <v>16</v>
      </c>
      <c r="H228" t="s">
        <v>40</v>
      </c>
      <c r="I228" t="s">
        <v>50</v>
      </c>
      <c r="J228" t="s">
        <v>70</v>
      </c>
      <c r="K228">
        <v>100</v>
      </c>
      <c r="L228">
        <v>321</v>
      </c>
      <c r="M228">
        <v>32100</v>
      </c>
      <c r="N228">
        <v>0</v>
      </c>
      <c r="O228">
        <v>32100</v>
      </c>
      <c r="P228" t="s">
        <v>218</v>
      </c>
      <c r="Q228" s="1"/>
      <c r="Y228" t="s">
        <v>218</v>
      </c>
      <c r="Z228" t="s">
        <v>218</v>
      </c>
      <c r="AA228" t="s">
        <v>218</v>
      </c>
      <c r="AB228" t="s">
        <v>218</v>
      </c>
    </row>
    <row r="229" spans="1:28" x14ac:dyDescent="0.4">
      <c r="A229" s="1">
        <v>45174</v>
      </c>
      <c r="B229" s="1">
        <v>45170</v>
      </c>
      <c r="C229">
        <v>53800</v>
      </c>
      <c r="D229" t="s">
        <v>130</v>
      </c>
      <c r="E229" t="s">
        <v>15</v>
      </c>
      <c r="F229" t="s">
        <v>218</v>
      </c>
      <c r="G229" t="s">
        <v>16</v>
      </c>
      <c r="H229" t="s">
        <v>42</v>
      </c>
      <c r="I229" t="s">
        <v>50</v>
      </c>
      <c r="J229" t="s">
        <v>70</v>
      </c>
      <c r="K229">
        <v>100</v>
      </c>
      <c r="L229">
        <v>1454</v>
      </c>
      <c r="M229">
        <v>145400</v>
      </c>
      <c r="N229">
        <v>0</v>
      </c>
      <c r="O229">
        <v>-145400</v>
      </c>
      <c r="P229" t="s">
        <v>218</v>
      </c>
      <c r="Q229" s="1"/>
      <c r="Y229" t="s">
        <v>218</v>
      </c>
      <c r="Z229" t="s">
        <v>218</v>
      </c>
      <c r="AA229" t="s">
        <v>218</v>
      </c>
      <c r="AB229" t="s">
        <v>218</v>
      </c>
    </row>
    <row r="230" spans="1:28" x14ac:dyDescent="0.4">
      <c r="A230" s="1">
        <v>45174</v>
      </c>
      <c r="B230" s="1">
        <v>45170</v>
      </c>
      <c r="C230">
        <v>53800</v>
      </c>
      <c r="D230" t="s">
        <v>130</v>
      </c>
      <c r="E230" t="s">
        <v>15</v>
      </c>
      <c r="F230" t="s">
        <v>218</v>
      </c>
      <c r="G230" t="s">
        <v>16</v>
      </c>
      <c r="H230" t="s">
        <v>40</v>
      </c>
      <c r="I230" t="s">
        <v>50</v>
      </c>
      <c r="J230" t="s">
        <v>70</v>
      </c>
      <c r="K230">
        <v>100</v>
      </c>
      <c r="L230">
        <v>1503</v>
      </c>
      <c r="M230">
        <v>150300</v>
      </c>
      <c r="N230">
        <v>0</v>
      </c>
      <c r="O230">
        <v>150300</v>
      </c>
      <c r="P230" t="s">
        <v>218</v>
      </c>
      <c r="Q230" s="1"/>
      <c r="Y230" t="s">
        <v>218</v>
      </c>
      <c r="Z230" t="s">
        <v>218</v>
      </c>
      <c r="AA230" t="s">
        <v>218</v>
      </c>
      <c r="AB230" t="s">
        <v>218</v>
      </c>
    </row>
    <row r="231" spans="1:28" x14ac:dyDescent="0.4">
      <c r="A231" s="1">
        <v>45174</v>
      </c>
      <c r="B231" s="1">
        <v>45170</v>
      </c>
      <c r="C231">
        <v>75850</v>
      </c>
      <c r="D231" t="s">
        <v>132</v>
      </c>
      <c r="E231" t="s">
        <v>15</v>
      </c>
      <c r="F231" t="s">
        <v>218</v>
      </c>
      <c r="G231" t="s">
        <v>16</v>
      </c>
      <c r="H231" t="s">
        <v>42</v>
      </c>
      <c r="I231" t="s">
        <v>50</v>
      </c>
      <c r="J231" t="s">
        <v>70</v>
      </c>
      <c r="K231">
        <v>100</v>
      </c>
      <c r="L231">
        <v>732</v>
      </c>
      <c r="M231">
        <v>73200</v>
      </c>
      <c r="N231">
        <v>0</v>
      </c>
      <c r="O231">
        <v>-73200</v>
      </c>
      <c r="P231" t="s">
        <v>218</v>
      </c>
      <c r="Q231" s="1"/>
      <c r="Y231" t="s">
        <v>218</v>
      </c>
      <c r="Z231" t="s">
        <v>218</v>
      </c>
      <c r="AA231" t="s">
        <v>218</v>
      </c>
      <c r="AB231" t="s">
        <v>218</v>
      </c>
    </row>
    <row r="232" spans="1:28" x14ac:dyDescent="0.4">
      <c r="A232" s="1">
        <v>45174</v>
      </c>
      <c r="B232" s="1">
        <v>45170</v>
      </c>
      <c r="C232">
        <v>78510</v>
      </c>
      <c r="D232" t="s">
        <v>131</v>
      </c>
      <c r="E232" t="s">
        <v>15</v>
      </c>
      <c r="F232" t="s">
        <v>218</v>
      </c>
      <c r="G232" t="s">
        <v>16</v>
      </c>
      <c r="H232" t="s">
        <v>42</v>
      </c>
      <c r="I232" t="s">
        <v>50</v>
      </c>
      <c r="J232" t="s">
        <v>70</v>
      </c>
      <c r="K232">
        <v>100</v>
      </c>
      <c r="L232">
        <v>310</v>
      </c>
      <c r="M232">
        <v>31000</v>
      </c>
      <c r="N232">
        <v>0</v>
      </c>
      <c r="O232">
        <v>-31000</v>
      </c>
      <c r="P232" t="s">
        <v>218</v>
      </c>
      <c r="Q232" s="1"/>
      <c r="Y232" t="s">
        <v>218</v>
      </c>
      <c r="Z232" t="s">
        <v>218</v>
      </c>
      <c r="AA232" t="s">
        <v>218</v>
      </c>
      <c r="AB232" t="s">
        <v>218</v>
      </c>
    </row>
    <row r="233" spans="1:28" x14ac:dyDescent="0.4">
      <c r="A233" s="1">
        <v>45173</v>
      </c>
      <c r="B233" s="1">
        <v>45169</v>
      </c>
      <c r="C233">
        <v>30350</v>
      </c>
      <c r="D233" t="s">
        <v>118</v>
      </c>
      <c r="E233" t="s">
        <v>15</v>
      </c>
      <c r="F233" t="s">
        <v>218</v>
      </c>
      <c r="G233" t="s">
        <v>16</v>
      </c>
      <c r="H233" t="s">
        <v>42</v>
      </c>
      <c r="I233" t="s">
        <v>50</v>
      </c>
      <c r="J233" t="s">
        <v>70</v>
      </c>
      <c r="K233">
        <v>100</v>
      </c>
      <c r="L233">
        <v>563</v>
      </c>
      <c r="M233">
        <v>56300</v>
      </c>
      <c r="N233">
        <v>0</v>
      </c>
      <c r="O233">
        <v>-56300</v>
      </c>
      <c r="P233" t="s">
        <v>218</v>
      </c>
      <c r="Q233" s="1"/>
      <c r="Y233" t="s">
        <v>218</v>
      </c>
      <c r="Z233" t="s">
        <v>218</v>
      </c>
      <c r="AA233" t="s">
        <v>218</v>
      </c>
      <c r="AB233" t="s">
        <v>218</v>
      </c>
    </row>
    <row r="234" spans="1:28" x14ac:dyDescent="0.4">
      <c r="A234" s="1">
        <v>45173</v>
      </c>
      <c r="B234" s="1">
        <v>45169</v>
      </c>
      <c r="C234">
        <v>30350</v>
      </c>
      <c r="D234" t="s">
        <v>118</v>
      </c>
      <c r="E234" t="s">
        <v>15</v>
      </c>
      <c r="F234" t="s">
        <v>218</v>
      </c>
      <c r="G234" t="s">
        <v>16</v>
      </c>
      <c r="H234" t="s">
        <v>40</v>
      </c>
      <c r="I234" t="s">
        <v>50</v>
      </c>
      <c r="J234" t="s">
        <v>70</v>
      </c>
      <c r="K234">
        <v>100</v>
      </c>
      <c r="L234">
        <v>564</v>
      </c>
      <c r="M234">
        <v>56400</v>
      </c>
      <c r="N234">
        <v>0</v>
      </c>
      <c r="O234">
        <v>56400</v>
      </c>
      <c r="P234" t="s">
        <v>218</v>
      </c>
      <c r="Q234" s="1"/>
      <c r="Y234" t="s">
        <v>218</v>
      </c>
      <c r="Z234" t="s">
        <v>218</v>
      </c>
      <c r="AA234" t="s">
        <v>218</v>
      </c>
      <c r="AB234" t="s">
        <v>218</v>
      </c>
    </row>
    <row r="235" spans="1:28" x14ac:dyDescent="0.4">
      <c r="A235" s="1">
        <v>45173</v>
      </c>
      <c r="B235" s="1">
        <v>45169</v>
      </c>
      <c r="C235">
        <v>65730</v>
      </c>
      <c r="D235" t="s">
        <v>129</v>
      </c>
      <c r="E235" t="s">
        <v>15</v>
      </c>
      <c r="F235" t="s">
        <v>218</v>
      </c>
      <c r="G235" t="s">
        <v>16</v>
      </c>
      <c r="H235" t="s">
        <v>42</v>
      </c>
      <c r="I235" t="s">
        <v>50</v>
      </c>
      <c r="J235" t="s">
        <v>70</v>
      </c>
      <c r="K235">
        <v>100</v>
      </c>
      <c r="L235">
        <v>1604</v>
      </c>
      <c r="M235">
        <v>160400</v>
      </c>
      <c r="N235">
        <v>0</v>
      </c>
      <c r="O235">
        <v>-160400</v>
      </c>
      <c r="P235" t="s">
        <v>218</v>
      </c>
      <c r="Q235" s="1"/>
      <c r="Y235" t="s">
        <v>218</v>
      </c>
      <c r="Z235" t="s">
        <v>218</v>
      </c>
      <c r="AA235" t="s">
        <v>218</v>
      </c>
      <c r="AB235" t="s">
        <v>218</v>
      </c>
    </row>
    <row r="236" spans="1:28" x14ac:dyDescent="0.4">
      <c r="A236" s="1">
        <v>45173</v>
      </c>
      <c r="B236" s="1">
        <v>45169</v>
      </c>
      <c r="C236">
        <v>65730</v>
      </c>
      <c r="D236" t="s">
        <v>129</v>
      </c>
      <c r="E236" t="s">
        <v>15</v>
      </c>
      <c r="F236" t="s">
        <v>218</v>
      </c>
      <c r="G236" t="s">
        <v>16</v>
      </c>
      <c r="H236" t="s">
        <v>40</v>
      </c>
      <c r="I236" t="s">
        <v>50</v>
      </c>
      <c r="J236" t="s">
        <v>70</v>
      </c>
      <c r="K236">
        <v>100</v>
      </c>
      <c r="L236">
        <v>1624</v>
      </c>
      <c r="M236">
        <v>162400</v>
      </c>
      <c r="N236">
        <v>0</v>
      </c>
      <c r="O236">
        <v>162400</v>
      </c>
      <c r="P236" t="s">
        <v>218</v>
      </c>
      <c r="Q236" s="1"/>
      <c r="Y236" t="s">
        <v>218</v>
      </c>
      <c r="Z236" t="s">
        <v>218</v>
      </c>
      <c r="AA236" t="s">
        <v>218</v>
      </c>
      <c r="AB236" t="s">
        <v>218</v>
      </c>
    </row>
    <row r="237" spans="1:28" x14ac:dyDescent="0.4">
      <c r="A237" s="1">
        <v>45170</v>
      </c>
      <c r="B237" s="1">
        <v>45168</v>
      </c>
      <c r="C237">
        <v>37790</v>
      </c>
      <c r="D237" t="s">
        <v>127</v>
      </c>
      <c r="E237" t="s">
        <v>15</v>
      </c>
      <c r="F237" t="s">
        <v>218</v>
      </c>
      <c r="G237" t="s">
        <v>16</v>
      </c>
      <c r="H237" t="s">
        <v>42</v>
      </c>
      <c r="I237" t="s">
        <v>50</v>
      </c>
      <c r="J237" t="s">
        <v>70</v>
      </c>
      <c r="K237">
        <v>200</v>
      </c>
      <c r="L237">
        <v>160</v>
      </c>
      <c r="M237">
        <v>32000</v>
      </c>
      <c r="N237">
        <v>0</v>
      </c>
      <c r="O237">
        <v>-32000</v>
      </c>
      <c r="P237" t="s">
        <v>218</v>
      </c>
      <c r="Q237" s="1"/>
      <c r="Y237" t="s">
        <v>218</v>
      </c>
      <c r="Z237" t="s">
        <v>218</v>
      </c>
      <c r="AA237" t="s">
        <v>218</v>
      </c>
      <c r="AB237" t="s">
        <v>218</v>
      </c>
    </row>
    <row r="238" spans="1:28" x14ac:dyDescent="0.4">
      <c r="A238" s="1">
        <v>45170</v>
      </c>
      <c r="B238" s="1">
        <v>45168</v>
      </c>
      <c r="C238">
        <v>37790</v>
      </c>
      <c r="D238" t="s">
        <v>127</v>
      </c>
      <c r="E238" t="s">
        <v>15</v>
      </c>
      <c r="F238" t="s">
        <v>218</v>
      </c>
      <c r="G238" t="s">
        <v>16</v>
      </c>
      <c r="H238" t="s">
        <v>40</v>
      </c>
      <c r="I238" t="s">
        <v>50</v>
      </c>
      <c r="J238" t="s">
        <v>70</v>
      </c>
      <c r="K238">
        <v>200</v>
      </c>
      <c r="L238">
        <v>161</v>
      </c>
      <c r="M238">
        <v>32200</v>
      </c>
      <c r="N238">
        <v>0</v>
      </c>
      <c r="O238">
        <v>32200</v>
      </c>
      <c r="P238" t="s">
        <v>218</v>
      </c>
      <c r="Q238" s="1"/>
      <c r="Y238" t="s">
        <v>218</v>
      </c>
      <c r="Z238" t="s">
        <v>218</v>
      </c>
      <c r="AA238" t="s">
        <v>218</v>
      </c>
      <c r="AB238" t="s">
        <v>218</v>
      </c>
    </row>
    <row r="239" spans="1:28" x14ac:dyDescent="0.4">
      <c r="A239" s="1">
        <v>45170</v>
      </c>
      <c r="B239" s="1">
        <v>45168</v>
      </c>
      <c r="C239">
        <v>61730</v>
      </c>
      <c r="D239" t="s">
        <v>128</v>
      </c>
      <c r="E239" t="s">
        <v>15</v>
      </c>
      <c r="F239" t="s">
        <v>218</v>
      </c>
      <c r="G239" t="s">
        <v>16</v>
      </c>
      <c r="H239" t="s">
        <v>42</v>
      </c>
      <c r="I239" t="s">
        <v>50</v>
      </c>
      <c r="J239" t="s">
        <v>70</v>
      </c>
      <c r="K239">
        <v>100</v>
      </c>
      <c r="L239">
        <v>990</v>
      </c>
      <c r="M239">
        <v>99000</v>
      </c>
      <c r="N239">
        <v>0</v>
      </c>
      <c r="O239">
        <v>-99000</v>
      </c>
      <c r="P239" t="s">
        <v>218</v>
      </c>
      <c r="Q239" s="1"/>
      <c r="Y239" t="s">
        <v>218</v>
      </c>
      <c r="Z239" t="s">
        <v>218</v>
      </c>
      <c r="AA239" t="s">
        <v>218</v>
      </c>
      <c r="AB239" t="s">
        <v>218</v>
      </c>
    </row>
    <row r="240" spans="1:28" x14ac:dyDescent="0.4">
      <c r="A240" s="1">
        <v>45170</v>
      </c>
      <c r="B240" s="1">
        <v>45168</v>
      </c>
      <c r="C240">
        <v>61730</v>
      </c>
      <c r="D240" t="s">
        <v>128</v>
      </c>
      <c r="E240" t="s">
        <v>15</v>
      </c>
      <c r="F240" t="s">
        <v>218</v>
      </c>
      <c r="G240" t="s">
        <v>16</v>
      </c>
      <c r="H240" t="s">
        <v>40</v>
      </c>
      <c r="I240" t="s">
        <v>50</v>
      </c>
      <c r="J240" t="s">
        <v>70</v>
      </c>
      <c r="K240">
        <v>100</v>
      </c>
      <c r="L240">
        <v>1020</v>
      </c>
      <c r="M240">
        <v>102000</v>
      </c>
      <c r="N240">
        <v>0</v>
      </c>
      <c r="O240">
        <v>102000</v>
      </c>
      <c r="P240" t="s">
        <v>218</v>
      </c>
      <c r="Q240" s="1"/>
      <c r="Y240" t="s">
        <v>218</v>
      </c>
      <c r="Z240" t="s">
        <v>218</v>
      </c>
      <c r="AA240" t="s">
        <v>218</v>
      </c>
      <c r="AB240" t="s">
        <v>218</v>
      </c>
    </row>
    <row r="241" spans="1:28" x14ac:dyDescent="0.4">
      <c r="A241" s="1">
        <v>45170</v>
      </c>
      <c r="B241" s="1">
        <v>45168</v>
      </c>
      <c r="C241">
        <v>75240</v>
      </c>
      <c r="D241" t="s">
        <v>126</v>
      </c>
      <c r="E241" t="s">
        <v>15</v>
      </c>
      <c r="F241" t="s">
        <v>218</v>
      </c>
      <c r="G241" t="s">
        <v>16</v>
      </c>
      <c r="H241" t="s">
        <v>42</v>
      </c>
      <c r="I241" t="s">
        <v>50</v>
      </c>
      <c r="J241" t="s">
        <v>70</v>
      </c>
      <c r="K241">
        <v>100</v>
      </c>
      <c r="L241">
        <v>351</v>
      </c>
      <c r="M241">
        <v>35100</v>
      </c>
      <c r="N241">
        <v>0</v>
      </c>
      <c r="O241">
        <v>-35100</v>
      </c>
      <c r="P241" t="s">
        <v>218</v>
      </c>
      <c r="Q241" s="1"/>
      <c r="Y241" t="s">
        <v>218</v>
      </c>
      <c r="Z241" t="s">
        <v>218</v>
      </c>
      <c r="AA241" t="s">
        <v>218</v>
      </c>
      <c r="AB241" t="s">
        <v>218</v>
      </c>
    </row>
    <row r="242" spans="1:28" x14ac:dyDescent="0.4">
      <c r="A242" s="1">
        <v>45170</v>
      </c>
      <c r="B242" s="1">
        <v>45168</v>
      </c>
      <c r="C242">
        <v>75240</v>
      </c>
      <c r="D242" t="s">
        <v>126</v>
      </c>
      <c r="E242" t="s">
        <v>15</v>
      </c>
      <c r="F242" t="s">
        <v>218</v>
      </c>
      <c r="G242" t="s">
        <v>16</v>
      </c>
      <c r="H242" t="s">
        <v>40</v>
      </c>
      <c r="I242" t="s">
        <v>50</v>
      </c>
      <c r="J242" t="s">
        <v>70</v>
      </c>
      <c r="K242">
        <v>100</v>
      </c>
      <c r="L242">
        <v>342</v>
      </c>
      <c r="M242">
        <v>34200</v>
      </c>
      <c r="N242">
        <v>0</v>
      </c>
      <c r="O242">
        <v>34200</v>
      </c>
      <c r="P242" t="s">
        <v>218</v>
      </c>
      <c r="Q242" s="1"/>
      <c r="Y242" t="s">
        <v>218</v>
      </c>
      <c r="Z242" t="s">
        <v>218</v>
      </c>
      <c r="AA242" t="s">
        <v>218</v>
      </c>
      <c r="AB242" t="s">
        <v>218</v>
      </c>
    </row>
    <row r="243" spans="1:28" x14ac:dyDescent="0.4">
      <c r="A243" s="1">
        <v>45170</v>
      </c>
      <c r="B243" s="1">
        <v>45168</v>
      </c>
      <c r="C243">
        <v>98120</v>
      </c>
      <c r="D243" t="s">
        <v>124</v>
      </c>
      <c r="E243" t="s">
        <v>15</v>
      </c>
      <c r="F243" t="s">
        <v>218</v>
      </c>
      <c r="G243" t="s">
        <v>16</v>
      </c>
      <c r="H243" t="s">
        <v>42</v>
      </c>
      <c r="I243" t="s">
        <v>50</v>
      </c>
      <c r="J243" t="s">
        <v>70</v>
      </c>
      <c r="K243">
        <v>200</v>
      </c>
      <c r="L243">
        <v>395</v>
      </c>
      <c r="M243">
        <v>79000</v>
      </c>
      <c r="N243">
        <v>0</v>
      </c>
      <c r="O243">
        <v>-79000</v>
      </c>
      <c r="P243" t="s">
        <v>218</v>
      </c>
      <c r="Q243" s="1"/>
      <c r="Y243" t="s">
        <v>218</v>
      </c>
      <c r="Z243" t="s">
        <v>218</v>
      </c>
      <c r="AA243" t="s">
        <v>218</v>
      </c>
      <c r="AB243" t="s">
        <v>218</v>
      </c>
    </row>
    <row r="244" spans="1:28" x14ac:dyDescent="0.4">
      <c r="A244" s="1">
        <v>45170</v>
      </c>
      <c r="B244" s="1">
        <v>45168</v>
      </c>
      <c r="C244">
        <v>98120</v>
      </c>
      <c r="D244" t="s">
        <v>124</v>
      </c>
      <c r="E244" t="s">
        <v>15</v>
      </c>
      <c r="F244" t="s">
        <v>218</v>
      </c>
      <c r="G244" t="s">
        <v>16</v>
      </c>
      <c r="H244" t="s">
        <v>40</v>
      </c>
      <c r="I244" t="s">
        <v>50</v>
      </c>
      <c r="J244" t="s">
        <v>70</v>
      </c>
      <c r="K244">
        <v>100</v>
      </c>
      <c r="L244">
        <v>384</v>
      </c>
      <c r="M244">
        <v>38400</v>
      </c>
      <c r="N244">
        <v>0</v>
      </c>
      <c r="O244">
        <v>38400</v>
      </c>
      <c r="P244" t="s">
        <v>218</v>
      </c>
      <c r="Q244" s="1"/>
      <c r="Y244" t="s">
        <v>218</v>
      </c>
      <c r="Z244" t="s">
        <v>218</v>
      </c>
      <c r="AA244" t="s">
        <v>218</v>
      </c>
      <c r="AB244" t="s">
        <v>218</v>
      </c>
    </row>
    <row r="245" spans="1:28" x14ac:dyDescent="0.4">
      <c r="A245" s="1">
        <v>45170</v>
      </c>
      <c r="B245" s="1">
        <v>45168</v>
      </c>
      <c r="C245">
        <v>98120</v>
      </c>
      <c r="D245" t="s">
        <v>124</v>
      </c>
      <c r="E245" t="s">
        <v>15</v>
      </c>
      <c r="F245" t="s">
        <v>218</v>
      </c>
      <c r="G245" t="s">
        <v>16</v>
      </c>
      <c r="H245" t="s">
        <v>40</v>
      </c>
      <c r="I245" t="s">
        <v>50</v>
      </c>
      <c r="J245" t="s">
        <v>70</v>
      </c>
      <c r="K245">
        <v>100</v>
      </c>
      <c r="L245">
        <v>384</v>
      </c>
      <c r="M245">
        <v>38400</v>
      </c>
      <c r="N245">
        <v>0</v>
      </c>
      <c r="O245">
        <v>38400</v>
      </c>
      <c r="P245" t="s">
        <v>218</v>
      </c>
      <c r="Q245" s="1"/>
      <c r="Y245" t="s">
        <v>218</v>
      </c>
      <c r="Z245" t="s">
        <v>218</v>
      </c>
      <c r="AA245" t="s">
        <v>218</v>
      </c>
      <c r="AB245" t="s">
        <v>218</v>
      </c>
    </row>
    <row r="246" spans="1:28" x14ac:dyDescent="0.4">
      <c r="A246" s="1">
        <v>45170</v>
      </c>
      <c r="B246" s="1">
        <v>45170</v>
      </c>
      <c r="D246" t="s">
        <v>218</v>
      </c>
      <c r="E246" t="s">
        <v>218</v>
      </c>
      <c r="F246" t="s">
        <v>218</v>
      </c>
      <c r="G246" t="s">
        <v>218</v>
      </c>
      <c r="H246" t="s">
        <v>218</v>
      </c>
      <c r="I246" t="s">
        <v>52</v>
      </c>
      <c r="J246" t="s">
        <v>69</v>
      </c>
      <c r="L246">
        <v>19</v>
      </c>
      <c r="O246">
        <v>19</v>
      </c>
      <c r="P246" t="s">
        <v>218</v>
      </c>
      <c r="Q246" s="1"/>
      <c r="Y246" t="s">
        <v>218</v>
      </c>
      <c r="Z246" t="s">
        <v>218</v>
      </c>
      <c r="AA246" t="s">
        <v>218</v>
      </c>
      <c r="AB246" t="s">
        <v>218</v>
      </c>
    </row>
    <row r="247" spans="1:28" x14ac:dyDescent="0.4">
      <c r="A247" s="1">
        <v>45169</v>
      </c>
      <c r="B247" s="1">
        <v>45167</v>
      </c>
      <c r="C247">
        <v>28760</v>
      </c>
      <c r="D247" t="s">
        <v>116</v>
      </c>
      <c r="E247" t="s">
        <v>15</v>
      </c>
      <c r="F247" t="s">
        <v>218</v>
      </c>
      <c r="G247" t="s">
        <v>16</v>
      </c>
      <c r="H247" t="s">
        <v>42</v>
      </c>
      <c r="I247" t="s">
        <v>50</v>
      </c>
      <c r="J247" t="s">
        <v>70</v>
      </c>
      <c r="K247">
        <v>100</v>
      </c>
      <c r="L247">
        <v>540</v>
      </c>
      <c r="M247">
        <v>54000</v>
      </c>
      <c r="N247">
        <v>0</v>
      </c>
      <c r="O247">
        <v>-54000</v>
      </c>
      <c r="P247" t="s">
        <v>218</v>
      </c>
      <c r="Q247" s="1"/>
      <c r="Y247" t="s">
        <v>218</v>
      </c>
      <c r="Z247" t="s">
        <v>218</v>
      </c>
      <c r="AA247" t="s">
        <v>218</v>
      </c>
      <c r="AB247" t="s">
        <v>218</v>
      </c>
    </row>
    <row r="248" spans="1:28" x14ac:dyDescent="0.4">
      <c r="A248" s="1">
        <v>45169</v>
      </c>
      <c r="B248" s="1">
        <v>45167</v>
      </c>
      <c r="C248">
        <v>28760</v>
      </c>
      <c r="D248" t="s">
        <v>116</v>
      </c>
      <c r="E248" t="s">
        <v>15</v>
      </c>
      <c r="F248" t="s">
        <v>218</v>
      </c>
      <c r="G248" t="s">
        <v>16</v>
      </c>
      <c r="H248" t="s">
        <v>40</v>
      </c>
      <c r="I248" t="s">
        <v>50</v>
      </c>
      <c r="J248" t="s">
        <v>70</v>
      </c>
      <c r="K248">
        <v>100</v>
      </c>
      <c r="L248">
        <v>525</v>
      </c>
      <c r="M248">
        <v>52500</v>
      </c>
      <c r="N248">
        <v>0</v>
      </c>
      <c r="O248">
        <v>52500</v>
      </c>
      <c r="P248" t="s">
        <v>218</v>
      </c>
      <c r="Q248" s="1"/>
      <c r="Y248" t="s">
        <v>218</v>
      </c>
      <c r="Z248" t="s">
        <v>218</v>
      </c>
      <c r="AA248" t="s">
        <v>218</v>
      </c>
      <c r="AB248" t="s">
        <v>218</v>
      </c>
    </row>
    <row r="249" spans="1:28" x14ac:dyDescent="0.4">
      <c r="A249" s="1">
        <v>45169</v>
      </c>
      <c r="B249" s="1">
        <v>45167</v>
      </c>
      <c r="C249">
        <v>39870</v>
      </c>
      <c r="D249" t="s">
        <v>125</v>
      </c>
      <c r="E249" t="s">
        <v>15</v>
      </c>
      <c r="F249" t="s">
        <v>218</v>
      </c>
      <c r="G249" t="s">
        <v>16</v>
      </c>
      <c r="H249" t="s">
        <v>42</v>
      </c>
      <c r="I249" t="s">
        <v>50</v>
      </c>
      <c r="J249" t="s">
        <v>70</v>
      </c>
      <c r="K249">
        <v>100</v>
      </c>
      <c r="L249">
        <v>674</v>
      </c>
      <c r="M249">
        <v>67400</v>
      </c>
      <c r="N249">
        <v>0</v>
      </c>
      <c r="O249">
        <v>-67400</v>
      </c>
      <c r="P249" t="s">
        <v>218</v>
      </c>
      <c r="Q249" s="1"/>
      <c r="Y249" t="s">
        <v>218</v>
      </c>
      <c r="Z249" t="s">
        <v>218</v>
      </c>
      <c r="AA249" t="s">
        <v>218</v>
      </c>
      <c r="AB249" t="s">
        <v>218</v>
      </c>
    </row>
    <row r="250" spans="1:28" x14ac:dyDescent="0.4">
      <c r="A250" s="1">
        <v>45169</v>
      </c>
      <c r="B250" s="1">
        <v>45167</v>
      </c>
      <c r="C250">
        <v>39870</v>
      </c>
      <c r="D250" t="s">
        <v>125</v>
      </c>
      <c r="E250" t="s">
        <v>15</v>
      </c>
      <c r="F250" t="s">
        <v>218</v>
      </c>
      <c r="G250" t="s">
        <v>16</v>
      </c>
      <c r="H250" t="s">
        <v>40</v>
      </c>
      <c r="I250" t="s">
        <v>50</v>
      </c>
      <c r="J250" t="s">
        <v>70</v>
      </c>
      <c r="K250">
        <v>100</v>
      </c>
      <c r="L250">
        <v>653</v>
      </c>
      <c r="M250">
        <v>65300</v>
      </c>
      <c r="N250">
        <v>0</v>
      </c>
      <c r="O250">
        <v>65300</v>
      </c>
      <c r="P250" t="s">
        <v>218</v>
      </c>
      <c r="Q250" s="1"/>
      <c r="Y250" t="s">
        <v>218</v>
      </c>
      <c r="Z250" t="s">
        <v>218</v>
      </c>
      <c r="AA250" t="s">
        <v>218</v>
      </c>
      <c r="AB250" t="s">
        <v>218</v>
      </c>
    </row>
    <row r="251" spans="1:28" x14ac:dyDescent="0.4">
      <c r="A251" s="1">
        <v>45169</v>
      </c>
      <c r="B251" s="1">
        <v>45167</v>
      </c>
      <c r="C251">
        <v>98120</v>
      </c>
      <c r="D251" t="s">
        <v>124</v>
      </c>
      <c r="E251" t="s">
        <v>15</v>
      </c>
      <c r="F251" t="s">
        <v>218</v>
      </c>
      <c r="G251" t="s">
        <v>16</v>
      </c>
      <c r="H251" t="s">
        <v>42</v>
      </c>
      <c r="I251" t="s">
        <v>50</v>
      </c>
      <c r="J251" t="s">
        <v>70</v>
      </c>
      <c r="K251">
        <v>100</v>
      </c>
      <c r="L251">
        <v>350</v>
      </c>
      <c r="M251">
        <v>35000</v>
      </c>
      <c r="N251">
        <v>0</v>
      </c>
      <c r="O251">
        <v>-35000</v>
      </c>
      <c r="P251" t="s">
        <v>218</v>
      </c>
      <c r="Q251" s="1"/>
      <c r="Y251" t="s">
        <v>218</v>
      </c>
      <c r="Z251" t="s">
        <v>218</v>
      </c>
      <c r="AA251" t="s">
        <v>218</v>
      </c>
      <c r="AB251" t="s">
        <v>218</v>
      </c>
    </row>
    <row r="252" spans="1:28" x14ac:dyDescent="0.4">
      <c r="A252" s="1">
        <v>45169</v>
      </c>
      <c r="B252" s="1">
        <v>45167</v>
      </c>
      <c r="C252">
        <v>98120</v>
      </c>
      <c r="D252" t="s">
        <v>124</v>
      </c>
      <c r="E252" t="s">
        <v>15</v>
      </c>
      <c r="F252" t="s">
        <v>218</v>
      </c>
      <c r="G252" t="s">
        <v>16</v>
      </c>
      <c r="H252" t="s">
        <v>40</v>
      </c>
      <c r="I252" t="s">
        <v>50</v>
      </c>
      <c r="J252" t="s">
        <v>70</v>
      </c>
      <c r="K252">
        <v>100</v>
      </c>
      <c r="L252">
        <v>360</v>
      </c>
      <c r="M252">
        <v>36000</v>
      </c>
      <c r="N252">
        <v>0</v>
      </c>
      <c r="O252">
        <v>36000</v>
      </c>
      <c r="P252" t="s">
        <v>218</v>
      </c>
      <c r="Q252" s="1"/>
      <c r="Y252" t="s">
        <v>218</v>
      </c>
      <c r="Z252" t="s">
        <v>218</v>
      </c>
      <c r="AA252" t="s">
        <v>218</v>
      </c>
      <c r="AB252" t="s">
        <v>218</v>
      </c>
    </row>
    <row r="253" spans="1:28" x14ac:dyDescent="0.4">
      <c r="A253" s="1">
        <v>45168</v>
      </c>
      <c r="B253" s="1">
        <v>45166</v>
      </c>
      <c r="C253">
        <v>24020</v>
      </c>
      <c r="D253" t="s">
        <v>123</v>
      </c>
      <c r="E253" t="s">
        <v>15</v>
      </c>
      <c r="F253" t="s">
        <v>218</v>
      </c>
      <c r="G253" t="s">
        <v>16</v>
      </c>
      <c r="H253" t="s">
        <v>42</v>
      </c>
      <c r="I253" t="s">
        <v>50</v>
      </c>
      <c r="J253" t="s">
        <v>70</v>
      </c>
      <c r="K253">
        <v>100</v>
      </c>
      <c r="L253">
        <v>460</v>
      </c>
      <c r="M253">
        <v>46000</v>
      </c>
      <c r="N253">
        <v>0</v>
      </c>
      <c r="O253">
        <v>-46000</v>
      </c>
      <c r="P253" t="s">
        <v>218</v>
      </c>
      <c r="Q253" s="1"/>
      <c r="Y253" t="s">
        <v>218</v>
      </c>
      <c r="Z253" t="s">
        <v>218</v>
      </c>
      <c r="AA253" t="s">
        <v>218</v>
      </c>
      <c r="AB253" t="s">
        <v>218</v>
      </c>
    </row>
    <row r="254" spans="1:28" x14ac:dyDescent="0.4">
      <c r="A254" s="1">
        <v>45168</v>
      </c>
      <c r="B254" s="1">
        <v>45166</v>
      </c>
      <c r="C254">
        <v>24020</v>
      </c>
      <c r="D254" t="s">
        <v>123</v>
      </c>
      <c r="E254" t="s">
        <v>15</v>
      </c>
      <c r="F254" t="s">
        <v>218</v>
      </c>
      <c r="G254" t="s">
        <v>16</v>
      </c>
      <c r="H254" t="s">
        <v>40</v>
      </c>
      <c r="I254" t="s">
        <v>50</v>
      </c>
      <c r="J254" t="s">
        <v>70</v>
      </c>
      <c r="K254">
        <v>100</v>
      </c>
      <c r="L254">
        <v>465</v>
      </c>
      <c r="M254">
        <v>46500</v>
      </c>
      <c r="N254">
        <v>0</v>
      </c>
      <c r="O254">
        <v>46500</v>
      </c>
      <c r="P254" t="s">
        <v>218</v>
      </c>
      <c r="Q254" s="1"/>
      <c r="Y254" t="s">
        <v>218</v>
      </c>
      <c r="Z254" t="s">
        <v>218</v>
      </c>
      <c r="AA254" t="s">
        <v>218</v>
      </c>
      <c r="AB254" t="s">
        <v>218</v>
      </c>
    </row>
    <row r="255" spans="1:28" x14ac:dyDescent="0.4">
      <c r="A255" s="1">
        <v>45167</v>
      </c>
      <c r="B255" s="1">
        <v>45163</v>
      </c>
      <c r="C255">
        <v>55750</v>
      </c>
      <c r="D255" t="s">
        <v>109</v>
      </c>
      <c r="E255" t="s">
        <v>15</v>
      </c>
      <c r="F255" t="s">
        <v>218</v>
      </c>
      <c r="G255" t="s">
        <v>16</v>
      </c>
      <c r="H255" t="s">
        <v>40</v>
      </c>
      <c r="I255" t="s">
        <v>50</v>
      </c>
      <c r="J255" t="s">
        <v>70</v>
      </c>
      <c r="K255">
        <v>100</v>
      </c>
      <c r="L255">
        <v>2015</v>
      </c>
      <c r="M255">
        <v>201500</v>
      </c>
      <c r="N255">
        <v>0</v>
      </c>
      <c r="O255">
        <v>201500</v>
      </c>
      <c r="P255" t="s">
        <v>218</v>
      </c>
      <c r="Q255" s="1"/>
      <c r="Y255" t="s">
        <v>218</v>
      </c>
      <c r="Z255" t="s">
        <v>218</v>
      </c>
      <c r="AA255" t="s">
        <v>218</v>
      </c>
      <c r="AB255" t="s">
        <v>218</v>
      </c>
    </row>
    <row r="256" spans="1:28" x14ac:dyDescent="0.4">
      <c r="A256" s="1">
        <v>45167</v>
      </c>
      <c r="B256" s="1">
        <v>45163</v>
      </c>
      <c r="C256">
        <v>70740</v>
      </c>
      <c r="D256" t="s">
        <v>122</v>
      </c>
      <c r="E256" t="s">
        <v>15</v>
      </c>
      <c r="F256" t="s">
        <v>218</v>
      </c>
      <c r="G256" t="s">
        <v>16</v>
      </c>
      <c r="H256" t="s">
        <v>42</v>
      </c>
      <c r="I256" t="s">
        <v>50</v>
      </c>
      <c r="J256" t="s">
        <v>70</v>
      </c>
      <c r="K256">
        <v>100</v>
      </c>
      <c r="L256">
        <v>362</v>
      </c>
      <c r="M256">
        <v>36200</v>
      </c>
      <c r="N256">
        <v>0</v>
      </c>
      <c r="O256">
        <v>-36200</v>
      </c>
      <c r="P256" t="s">
        <v>218</v>
      </c>
      <c r="Q256" s="1"/>
      <c r="Y256" t="s">
        <v>218</v>
      </c>
      <c r="Z256" t="s">
        <v>218</v>
      </c>
      <c r="AA256" t="s">
        <v>218</v>
      </c>
      <c r="AB256" t="s">
        <v>218</v>
      </c>
    </row>
    <row r="257" spans="1:28" x14ac:dyDescent="0.4">
      <c r="A257" s="1">
        <v>45167</v>
      </c>
      <c r="B257" s="1">
        <v>45163</v>
      </c>
      <c r="C257">
        <v>70740</v>
      </c>
      <c r="D257" t="s">
        <v>122</v>
      </c>
      <c r="E257" t="s">
        <v>15</v>
      </c>
      <c r="F257" t="s">
        <v>218</v>
      </c>
      <c r="G257" t="s">
        <v>16</v>
      </c>
      <c r="H257" t="s">
        <v>42</v>
      </c>
      <c r="I257" t="s">
        <v>50</v>
      </c>
      <c r="J257" t="s">
        <v>70</v>
      </c>
      <c r="K257">
        <v>100</v>
      </c>
      <c r="L257">
        <v>362</v>
      </c>
      <c r="M257">
        <v>36200</v>
      </c>
      <c r="N257">
        <v>0</v>
      </c>
      <c r="O257">
        <v>-36200</v>
      </c>
      <c r="P257" t="s">
        <v>218</v>
      </c>
      <c r="Q257" s="1"/>
      <c r="Y257" t="s">
        <v>218</v>
      </c>
      <c r="Z257" t="s">
        <v>218</v>
      </c>
      <c r="AA257" t="s">
        <v>218</v>
      </c>
      <c r="AB257" t="s">
        <v>218</v>
      </c>
    </row>
    <row r="258" spans="1:28" x14ac:dyDescent="0.4">
      <c r="A258" s="1">
        <v>45167</v>
      </c>
      <c r="B258" s="1">
        <v>45163</v>
      </c>
      <c r="C258">
        <v>70740</v>
      </c>
      <c r="D258" t="s">
        <v>122</v>
      </c>
      <c r="E258" t="s">
        <v>15</v>
      </c>
      <c r="F258" t="s">
        <v>218</v>
      </c>
      <c r="G258" t="s">
        <v>16</v>
      </c>
      <c r="H258" t="s">
        <v>40</v>
      </c>
      <c r="I258" t="s">
        <v>50</v>
      </c>
      <c r="J258" t="s">
        <v>70</v>
      </c>
      <c r="K258">
        <v>100</v>
      </c>
      <c r="L258">
        <v>366</v>
      </c>
      <c r="M258">
        <v>36600</v>
      </c>
      <c r="N258">
        <v>0</v>
      </c>
      <c r="O258">
        <v>36600</v>
      </c>
      <c r="P258" t="s">
        <v>218</v>
      </c>
      <c r="Q258" s="1"/>
      <c r="Y258" t="s">
        <v>218</v>
      </c>
      <c r="Z258" t="s">
        <v>218</v>
      </c>
      <c r="AA258" t="s">
        <v>218</v>
      </c>
      <c r="AB258" t="s">
        <v>218</v>
      </c>
    </row>
    <row r="259" spans="1:28" x14ac:dyDescent="0.4">
      <c r="A259" s="1">
        <v>45167</v>
      </c>
      <c r="B259" s="1">
        <v>45163</v>
      </c>
      <c r="C259">
        <v>70740</v>
      </c>
      <c r="D259" t="s">
        <v>122</v>
      </c>
      <c r="E259" t="s">
        <v>15</v>
      </c>
      <c r="F259" t="s">
        <v>218</v>
      </c>
      <c r="G259" t="s">
        <v>16</v>
      </c>
      <c r="H259" t="s">
        <v>40</v>
      </c>
      <c r="I259" t="s">
        <v>50</v>
      </c>
      <c r="J259" t="s">
        <v>70</v>
      </c>
      <c r="K259">
        <v>100</v>
      </c>
      <c r="L259">
        <v>366</v>
      </c>
      <c r="M259">
        <v>36600</v>
      </c>
      <c r="N259">
        <v>0</v>
      </c>
      <c r="O259">
        <v>36600</v>
      </c>
      <c r="P259" t="s">
        <v>218</v>
      </c>
      <c r="Q259" s="1"/>
      <c r="Y259" t="s">
        <v>218</v>
      </c>
      <c r="Z259" t="s">
        <v>218</v>
      </c>
      <c r="AA259" t="s">
        <v>218</v>
      </c>
      <c r="AB259" t="s">
        <v>218</v>
      </c>
    </row>
    <row r="260" spans="1:28" x14ac:dyDescent="0.4">
      <c r="A260" s="1">
        <v>45166</v>
      </c>
      <c r="B260" s="1">
        <v>45162</v>
      </c>
      <c r="C260">
        <v>45860</v>
      </c>
      <c r="D260" t="s">
        <v>121</v>
      </c>
      <c r="E260" t="s">
        <v>15</v>
      </c>
      <c r="F260" t="s">
        <v>218</v>
      </c>
      <c r="G260" t="s">
        <v>16</v>
      </c>
      <c r="H260" t="s">
        <v>42</v>
      </c>
      <c r="I260" t="s">
        <v>50</v>
      </c>
      <c r="J260" t="s">
        <v>70</v>
      </c>
      <c r="K260">
        <v>100</v>
      </c>
      <c r="L260">
        <v>242</v>
      </c>
      <c r="M260">
        <v>24200</v>
      </c>
      <c r="N260">
        <v>0</v>
      </c>
      <c r="O260">
        <v>-24200</v>
      </c>
      <c r="P260" t="s">
        <v>218</v>
      </c>
      <c r="Q260" s="1"/>
      <c r="Y260" t="s">
        <v>218</v>
      </c>
      <c r="Z260" t="s">
        <v>218</v>
      </c>
      <c r="AA260" t="s">
        <v>218</v>
      </c>
      <c r="AB260" t="s">
        <v>218</v>
      </c>
    </row>
    <row r="261" spans="1:28" x14ac:dyDescent="0.4">
      <c r="A261" s="1">
        <v>45166</v>
      </c>
      <c r="B261" s="1">
        <v>45162</v>
      </c>
      <c r="C261">
        <v>45860</v>
      </c>
      <c r="D261" t="s">
        <v>121</v>
      </c>
      <c r="E261" t="s">
        <v>15</v>
      </c>
      <c r="F261" t="s">
        <v>218</v>
      </c>
      <c r="G261" t="s">
        <v>16</v>
      </c>
      <c r="H261" t="s">
        <v>40</v>
      </c>
      <c r="I261" t="s">
        <v>50</v>
      </c>
      <c r="J261" t="s">
        <v>70</v>
      </c>
      <c r="K261">
        <v>100</v>
      </c>
      <c r="L261">
        <v>233</v>
      </c>
      <c r="M261">
        <v>23300</v>
      </c>
      <c r="N261">
        <v>0</v>
      </c>
      <c r="O261">
        <v>23300</v>
      </c>
      <c r="P261" t="s">
        <v>218</v>
      </c>
      <c r="Q261" s="1"/>
      <c r="Y261" t="s">
        <v>218</v>
      </c>
      <c r="Z261" t="s">
        <v>218</v>
      </c>
      <c r="AA261" t="s">
        <v>218</v>
      </c>
      <c r="AB261" t="s">
        <v>218</v>
      </c>
    </row>
    <row r="262" spans="1:28" x14ac:dyDescent="0.4">
      <c r="A262" s="1">
        <v>45166</v>
      </c>
      <c r="B262" s="1">
        <v>45162</v>
      </c>
      <c r="C262">
        <v>52440</v>
      </c>
      <c r="D262" t="s">
        <v>114</v>
      </c>
      <c r="E262" t="s">
        <v>15</v>
      </c>
      <c r="F262" t="s">
        <v>218</v>
      </c>
      <c r="G262" t="s">
        <v>16</v>
      </c>
      <c r="H262" t="s">
        <v>42</v>
      </c>
      <c r="I262" t="s">
        <v>50</v>
      </c>
      <c r="J262" t="s">
        <v>70</v>
      </c>
      <c r="K262">
        <v>100</v>
      </c>
      <c r="L262">
        <v>428</v>
      </c>
      <c r="M262">
        <v>42800</v>
      </c>
      <c r="N262">
        <v>0</v>
      </c>
      <c r="O262">
        <v>-42800</v>
      </c>
      <c r="P262" t="s">
        <v>218</v>
      </c>
      <c r="Q262" s="1"/>
      <c r="Y262" t="s">
        <v>218</v>
      </c>
      <c r="Z262" t="s">
        <v>218</v>
      </c>
      <c r="AA262" t="s">
        <v>218</v>
      </c>
      <c r="AB262" t="s">
        <v>218</v>
      </c>
    </row>
    <row r="263" spans="1:28" x14ac:dyDescent="0.4">
      <c r="A263" s="1">
        <v>45166</v>
      </c>
      <c r="B263" s="1">
        <v>45162</v>
      </c>
      <c r="C263">
        <v>52440</v>
      </c>
      <c r="D263" t="s">
        <v>114</v>
      </c>
      <c r="E263" t="s">
        <v>15</v>
      </c>
      <c r="F263" t="s">
        <v>218</v>
      </c>
      <c r="G263" t="s">
        <v>16</v>
      </c>
      <c r="H263" t="s">
        <v>40</v>
      </c>
      <c r="I263" t="s">
        <v>50</v>
      </c>
      <c r="J263" t="s">
        <v>70</v>
      </c>
      <c r="K263">
        <v>100</v>
      </c>
      <c r="L263">
        <v>443</v>
      </c>
      <c r="M263">
        <v>44300</v>
      </c>
      <c r="N263">
        <v>0</v>
      </c>
      <c r="O263">
        <v>44300</v>
      </c>
      <c r="P263" t="s">
        <v>218</v>
      </c>
      <c r="Q263" s="1"/>
      <c r="Y263" t="s">
        <v>218</v>
      </c>
      <c r="Z263" t="s">
        <v>218</v>
      </c>
      <c r="AA263" t="s">
        <v>218</v>
      </c>
      <c r="AB263" t="s">
        <v>218</v>
      </c>
    </row>
    <row r="264" spans="1:28" x14ac:dyDescent="0.4">
      <c r="A264" s="1">
        <v>45166</v>
      </c>
      <c r="B264" s="1">
        <v>45162</v>
      </c>
      <c r="C264">
        <v>77090</v>
      </c>
      <c r="D264" t="s">
        <v>120</v>
      </c>
      <c r="E264" t="s">
        <v>15</v>
      </c>
      <c r="F264" t="s">
        <v>218</v>
      </c>
      <c r="G264" t="s">
        <v>16</v>
      </c>
      <c r="H264" t="s">
        <v>42</v>
      </c>
      <c r="I264" t="s">
        <v>50</v>
      </c>
      <c r="J264" t="s">
        <v>70</v>
      </c>
      <c r="K264">
        <v>100</v>
      </c>
      <c r="L264">
        <v>297</v>
      </c>
      <c r="M264">
        <v>29700</v>
      </c>
      <c r="N264">
        <v>0</v>
      </c>
      <c r="O264">
        <v>-29700</v>
      </c>
      <c r="P264" t="s">
        <v>218</v>
      </c>
      <c r="Q264" s="1"/>
      <c r="Y264" t="s">
        <v>218</v>
      </c>
      <c r="Z264" t="s">
        <v>218</v>
      </c>
      <c r="AA264" t="s">
        <v>218</v>
      </c>
      <c r="AB264" t="s">
        <v>218</v>
      </c>
    </row>
    <row r="265" spans="1:28" x14ac:dyDescent="0.4">
      <c r="A265" s="1">
        <v>45166</v>
      </c>
      <c r="B265" s="1">
        <v>45162</v>
      </c>
      <c r="C265">
        <v>77090</v>
      </c>
      <c r="D265" t="s">
        <v>120</v>
      </c>
      <c r="E265" t="s">
        <v>15</v>
      </c>
      <c r="F265" t="s">
        <v>218</v>
      </c>
      <c r="G265" t="s">
        <v>16</v>
      </c>
      <c r="H265" t="s">
        <v>40</v>
      </c>
      <c r="I265" t="s">
        <v>50</v>
      </c>
      <c r="J265" t="s">
        <v>70</v>
      </c>
      <c r="K265">
        <v>100</v>
      </c>
      <c r="L265">
        <v>299</v>
      </c>
      <c r="M265">
        <v>29900</v>
      </c>
      <c r="N265">
        <v>0</v>
      </c>
      <c r="O265">
        <v>29900</v>
      </c>
      <c r="P265" t="s">
        <v>218</v>
      </c>
      <c r="Q265" s="1"/>
      <c r="Y265" t="s">
        <v>218</v>
      </c>
      <c r="Z265" t="s">
        <v>218</v>
      </c>
      <c r="AA265" t="s">
        <v>218</v>
      </c>
      <c r="AB265" t="s">
        <v>218</v>
      </c>
    </row>
    <row r="266" spans="1:28" x14ac:dyDescent="0.4">
      <c r="A266" s="1">
        <v>45163</v>
      </c>
      <c r="B266" s="1">
        <v>45161</v>
      </c>
      <c r="C266">
        <v>55750</v>
      </c>
      <c r="D266" t="s">
        <v>109</v>
      </c>
      <c r="E266" t="s">
        <v>15</v>
      </c>
      <c r="F266" t="s">
        <v>218</v>
      </c>
      <c r="G266" t="s">
        <v>16</v>
      </c>
      <c r="H266" t="s">
        <v>42</v>
      </c>
      <c r="I266" t="s">
        <v>50</v>
      </c>
      <c r="J266" t="s">
        <v>70</v>
      </c>
      <c r="K266">
        <v>100</v>
      </c>
      <c r="L266">
        <v>2003</v>
      </c>
      <c r="M266">
        <v>200300</v>
      </c>
      <c r="N266">
        <v>0</v>
      </c>
      <c r="O266">
        <v>-200300</v>
      </c>
      <c r="P266" t="s">
        <v>218</v>
      </c>
      <c r="Q266" s="1"/>
      <c r="Y266" t="s">
        <v>218</v>
      </c>
      <c r="Z266" t="s">
        <v>218</v>
      </c>
      <c r="AA266" t="s">
        <v>218</v>
      </c>
      <c r="AB266" t="s">
        <v>218</v>
      </c>
    </row>
    <row r="267" spans="1:28" x14ac:dyDescent="0.4">
      <c r="A267" s="1">
        <v>45162</v>
      </c>
      <c r="B267" s="1">
        <v>45160</v>
      </c>
      <c r="C267">
        <v>28760</v>
      </c>
      <c r="D267" t="s">
        <v>116</v>
      </c>
      <c r="E267" t="s">
        <v>15</v>
      </c>
      <c r="F267" t="s">
        <v>218</v>
      </c>
      <c r="G267" t="s">
        <v>16</v>
      </c>
      <c r="H267" t="s">
        <v>42</v>
      </c>
      <c r="I267" t="s">
        <v>50</v>
      </c>
      <c r="J267" t="s">
        <v>70</v>
      </c>
      <c r="K267">
        <v>100</v>
      </c>
      <c r="L267">
        <v>510</v>
      </c>
      <c r="M267">
        <v>51000</v>
      </c>
      <c r="N267">
        <v>0</v>
      </c>
      <c r="O267">
        <v>-51000</v>
      </c>
      <c r="P267" t="s">
        <v>218</v>
      </c>
      <c r="Q267" s="1"/>
      <c r="Y267" t="s">
        <v>218</v>
      </c>
      <c r="Z267" t="s">
        <v>218</v>
      </c>
      <c r="AA267" t="s">
        <v>218</v>
      </c>
      <c r="AB267" t="s">
        <v>218</v>
      </c>
    </row>
    <row r="268" spans="1:28" x14ac:dyDescent="0.4">
      <c r="A268" s="1">
        <v>45162</v>
      </c>
      <c r="B268" s="1">
        <v>45160</v>
      </c>
      <c r="C268">
        <v>28760</v>
      </c>
      <c r="D268" t="s">
        <v>116</v>
      </c>
      <c r="E268" t="s">
        <v>15</v>
      </c>
      <c r="F268" t="s">
        <v>218</v>
      </c>
      <c r="G268" t="s">
        <v>16</v>
      </c>
      <c r="H268" t="s">
        <v>40</v>
      </c>
      <c r="I268" t="s">
        <v>50</v>
      </c>
      <c r="J268" t="s">
        <v>70</v>
      </c>
      <c r="K268">
        <v>100</v>
      </c>
      <c r="L268">
        <v>512</v>
      </c>
      <c r="M268">
        <v>51200</v>
      </c>
      <c r="N268">
        <v>0</v>
      </c>
      <c r="O268">
        <v>51200</v>
      </c>
      <c r="P268" t="s">
        <v>218</v>
      </c>
      <c r="Q268" s="1"/>
      <c r="Y268" t="s">
        <v>218</v>
      </c>
      <c r="Z268" t="s">
        <v>218</v>
      </c>
      <c r="AA268" t="s">
        <v>218</v>
      </c>
      <c r="AB268" t="s">
        <v>218</v>
      </c>
    </row>
    <row r="269" spans="1:28" x14ac:dyDescent="0.4">
      <c r="A269" s="1">
        <v>45162</v>
      </c>
      <c r="B269" s="1">
        <v>45160</v>
      </c>
      <c r="C269">
        <v>48940</v>
      </c>
      <c r="D269" t="s">
        <v>100</v>
      </c>
      <c r="E269" t="s">
        <v>15</v>
      </c>
      <c r="F269" t="s">
        <v>218</v>
      </c>
      <c r="G269" t="s">
        <v>16</v>
      </c>
      <c r="H269" t="s">
        <v>40</v>
      </c>
      <c r="I269" t="s">
        <v>50</v>
      </c>
      <c r="J269" t="s">
        <v>70</v>
      </c>
      <c r="K269">
        <v>100</v>
      </c>
      <c r="L269">
        <v>1900</v>
      </c>
      <c r="M269">
        <v>190000</v>
      </c>
      <c r="N269">
        <v>0</v>
      </c>
      <c r="O269">
        <v>190000</v>
      </c>
      <c r="P269" t="s">
        <v>218</v>
      </c>
      <c r="Q269" s="1"/>
      <c r="Y269" t="s">
        <v>218</v>
      </c>
      <c r="Z269" t="s">
        <v>218</v>
      </c>
      <c r="AA269" t="s">
        <v>218</v>
      </c>
      <c r="AB269" t="s">
        <v>218</v>
      </c>
    </row>
    <row r="270" spans="1:28" x14ac:dyDescent="0.4">
      <c r="A270" s="1">
        <v>45161</v>
      </c>
      <c r="B270" s="1">
        <v>45159</v>
      </c>
      <c r="C270">
        <v>75780</v>
      </c>
      <c r="D270" t="s">
        <v>119</v>
      </c>
      <c r="E270" t="s">
        <v>15</v>
      </c>
      <c r="F270" t="s">
        <v>218</v>
      </c>
      <c r="G270" t="s">
        <v>16</v>
      </c>
      <c r="H270" t="s">
        <v>42</v>
      </c>
      <c r="I270" t="s">
        <v>50</v>
      </c>
      <c r="J270" t="s">
        <v>70</v>
      </c>
      <c r="K270">
        <v>100</v>
      </c>
      <c r="L270">
        <v>479</v>
      </c>
      <c r="M270">
        <v>47900</v>
      </c>
      <c r="N270">
        <v>0</v>
      </c>
      <c r="O270">
        <v>-47900</v>
      </c>
      <c r="P270" t="s">
        <v>218</v>
      </c>
      <c r="Q270" s="1"/>
      <c r="Y270" t="s">
        <v>218</v>
      </c>
      <c r="Z270" t="s">
        <v>218</v>
      </c>
      <c r="AA270" t="s">
        <v>218</v>
      </c>
      <c r="AB270" t="s">
        <v>218</v>
      </c>
    </row>
    <row r="271" spans="1:28" x14ac:dyDescent="0.4">
      <c r="A271" s="1">
        <v>45161</v>
      </c>
      <c r="B271" s="1">
        <v>45159</v>
      </c>
      <c r="C271">
        <v>75780</v>
      </c>
      <c r="D271" t="s">
        <v>119</v>
      </c>
      <c r="E271" t="s">
        <v>15</v>
      </c>
      <c r="F271" t="s">
        <v>218</v>
      </c>
      <c r="G271" t="s">
        <v>16</v>
      </c>
      <c r="H271" t="s">
        <v>40</v>
      </c>
      <c r="I271" t="s">
        <v>50</v>
      </c>
      <c r="J271" t="s">
        <v>70</v>
      </c>
      <c r="K271">
        <v>100</v>
      </c>
      <c r="L271">
        <v>505</v>
      </c>
      <c r="M271">
        <v>50500</v>
      </c>
      <c r="N271">
        <v>0</v>
      </c>
      <c r="O271">
        <v>50500</v>
      </c>
      <c r="P271" t="s">
        <v>218</v>
      </c>
      <c r="Q271" s="1"/>
      <c r="Y271" t="s">
        <v>218</v>
      </c>
      <c r="Z271" t="s">
        <v>218</v>
      </c>
      <c r="AA271" t="s">
        <v>218</v>
      </c>
      <c r="AB271" t="s">
        <v>218</v>
      </c>
    </row>
    <row r="272" spans="1:28" x14ac:dyDescent="0.4">
      <c r="A272" s="1">
        <v>45160</v>
      </c>
      <c r="B272" s="1">
        <v>45156</v>
      </c>
      <c r="C272">
        <v>30350</v>
      </c>
      <c r="D272" t="s">
        <v>118</v>
      </c>
      <c r="E272" t="s">
        <v>15</v>
      </c>
      <c r="F272" t="s">
        <v>218</v>
      </c>
      <c r="G272" t="s">
        <v>16</v>
      </c>
      <c r="H272" t="s">
        <v>42</v>
      </c>
      <c r="I272" t="s">
        <v>50</v>
      </c>
      <c r="J272" t="s">
        <v>70</v>
      </c>
      <c r="K272">
        <v>100</v>
      </c>
      <c r="L272">
        <v>564</v>
      </c>
      <c r="M272">
        <v>56400</v>
      </c>
      <c r="N272">
        <v>0</v>
      </c>
      <c r="O272">
        <v>-56400</v>
      </c>
      <c r="P272" t="s">
        <v>218</v>
      </c>
      <c r="Q272" s="1"/>
      <c r="Y272" t="s">
        <v>218</v>
      </c>
      <c r="Z272" t="s">
        <v>218</v>
      </c>
      <c r="AA272" t="s">
        <v>218</v>
      </c>
      <c r="AB272" t="s">
        <v>218</v>
      </c>
    </row>
    <row r="273" spans="1:28" x14ac:dyDescent="0.4">
      <c r="A273" s="1">
        <v>45160</v>
      </c>
      <c r="B273" s="1">
        <v>45156</v>
      </c>
      <c r="C273">
        <v>30350</v>
      </c>
      <c r="D273" t="s">
        <v>118</v>
      </c>
      <c r="E273" t="s">
        <v>15</v>
      </c>
      <c r="F273" t="s">
        <v>218</v>
      </c>
      <c r="G273" t="s">
        <v>16</v>
      </c>
      <c r="H273" t="s">
        <v>40</v>
      </c>
      <c r="I273" t="s">
        <v>50</v>
      </c>
      <c r="J273" t="s">
        <v>70</v>
      </c>
      <c r="K273">
        <v>100</v>
      </c>
      <c r="L273">
        <v>567</v>
      </c>
      <c r="M273">
        <v>56700</v>
      </c>
      <c r="N273">
        <v>0</v>
      </c>
      <c r="O273">
        <v>56700</v>
      </c>
      <c r="P273" t="s">
        <v>218</v>
      </c>
      <c r="Q273" s="1"/>
      <c r="Y273" t="s">
        <v>218</v>
      </c>
      <c r="Z273" t="s">
        <v>218</v>
      </c>
      <c r="AA273" t="s">
        <v>218</v>
      </c>
      <c r="AB273" t="s">
        <v>218</v>
      </c>
    </row>
    <row r="274" spans="1:28" x14ac:dyDescent="0.4">
      <c r="A274" s="1">
        <v>45159</v>
      </c>
      <c r="B274" s="1">
        <v>45155</v>
      </c>
      <c r="C274">
        <v>28760</v>
      </c>
      <c r="D274" t="s">
        <v>116</v>
      </c>
      <c r="E274" t="s">
        <v>15</v>
      </c>
      <c r="F274" t="s">
        <v>218</v>
      </c>
      <c r="G274" t="s">
        <v>16</v>
      </c>
      <c r="H274" t="s">
        <v>42</v>
      </c>
      <c r="I274" t="s">
        <v>50</v>
      </c>
      <c r="J274" t="s">
        <v>70</v>
      </c>
      <c r="K274">
        <v>100</v>
      </c>
      <c r="L274">
        <v>480</v>
      </c>
      <c r="M274">
        <v>48000</v>
      </c>
      <c r="N274">
        <v>0</v>
      </c>
      <c r="O274">
        <v>-48000</v>
      </c>
      <c r="P274" t="s">
        <v>218</v>
      </c>
      <c r="Q274" s="1"/>
      <c r="Y274" t="s">
        <v>218</v>
      </c>
      <c r="Z274" t="s">
        <v>218</v>
      </c>
      <c r="AA274" t="s">
        <v>218</v>
      </c>
      <c r="AB274" t="s">
        <v>218</v>
      </c>
    </row>
    <row r="275" spans="1:28" x14ac:dyDescent="0.4">
      <c r="A275" s="1">
        <v>45159</v>
      </c>
      <c r="B275" s="1">
        <v>45155</v>
      </c>
      <c r="C275">
        <v>28760</v>
      </c>
      <c r="D275" t="s">
        <v>116</v>
      </c>
      <c r="E275" t="s">
        <v>15</v>
      </c>
      <c r="F275" t="s">
        <v>218</v>
      </c>
      <c r="G275" t="s">
        <v>16</v>
      </c>
      <c r="H275" t="s">
        <v>40</v>
      </c>
      <c r="I275" t="s">
        <v>50</v>
      </c>
      <c r="J275" t="s">
        <v>70</v>
      </c>
      <c r="K275">
        <v>100</v>
      </c>
      <c r="L275">
        <v>484</v>
      </c>
      <c r="M275">
        <v>48400</v>
      </c>
      <c r="N275">
        <v>0</v>
      </c>
      <c r="O275">
        <v>48400</v>
      </c>
      <c r="P275" t="s">
        <v>218</v>
      </c>
      <c r="Q275" s="1"/>
      <c r="Y275" t="s">
        <v>218</v>
      </c>
      <c r="Z275" t="s">
        <v>218</v>
      </c>
      <c r="AA275" t="s">
        <v>218</v>
      </c>
      <c r="AB275" t="s">
        <v>218</v>
      </c>
    </row>
    <row r="276" spans="1:28" x14ac:dyDescent="0.4">
      <c r="A276" s="1">
        <v>45159</v>
      </c>
      <c r="B276" s="1">
        <v>45155</v>
      </c>
      <c r="C276">
        <v>34690</v>
      </c>
      <c r="D276" t="s">
        <v>117</v>
      </c>
      <c r="E276" t="s">
        <v>15</v>
      </c>
      <c r="F276" t="s">
        <v>218</v>
      </c>
      <c r="G276" t="s">
        <v>16</v>
      </c>
      <c r="H276" t="s">
        <v>42</v>
      </c>
      <c r="I276" t="s">
        <v>50</v>
      </c>
      <c r="J276" t="s">
        <v>70</v>
      </c>
      <c r="K276">
        <v>100</v>
      </c>
      <c r="L276">
        <v>430</v>
      </c>
      <c r="M276">
        <v>43000</v>
      </c>
      <c r="N276">
        <v>0</v>
      </c>
      <c r="O276">
        <v>-43000</v>
      </c>
      <c r="P276" t="s">
        <v>218</v>
      </c>
      <c r="Q276" s="1"/>
      <c r="Y276" t="s">
        <v>218</v>
      </c>
      <c r="Z276" t="s">
        <v>218</v>
      </c>
      <c r="AA276" t="s">
        <v>218</v>
      </c>
      <c r="AB276" t="s">
        <v>218</v>
      </c>
    </row>
    <row r="277" spans="1:28" x14ac:dyDescent="0.4">
      <c r="A277" s="1">
        <v>45159</v>
      </c>
      <c r="B277" s="1">
        <v>45155</v>
      </c>
      <c r="C277">
        <v>34690</v>
      </c>
      <c r="D277" t="s">
        <v>117</v>
      </c>
      <c r="E277" t="s">
        <v>15</v>
      </c>
      <c r="F277" t="s">
        <v>218</v>
      </c>
      <c r="G277" t="s">
        <v>16</v>
      </c>
      <c r="H277" t="s">
        <v>40</v>
      </c>
      <c r="I277" t="s">
        <v>50</v>
      </c>
      <c r="J277" t="s">
        <v>70</v>
      </c>
      <c r="K277">
        <v>100</v>
      </c>
      <c r="L277">
        <v>436</v>
      </c>
      <c r="M277">
        <v>43600</v>
      </c>
      <c r="N277">
        <v>0</v>
      </c>
      <c r="O277">
        <v>43600</v>
      </c>
      <c r="P277" t="s">
        <v>218</v>
      </c>
      <c r="Q277" s="1"/>
      <c r="Y277" t="s">
        <v>218</v>
      </c>
      <c r="Z277" t="s">
        <v>218</v>
      </c>
      <c r="AA277" t="s">
        <v>218</v>
      </c>
      <c r="AB277" t="s">
        <v>218</v>
      </c>
    </row>
    <row r="278" spans="1:28" x14ac:dyDescent="0.4">
      <c r="A278" s="1">
        <v>45159</v>
      </c>
      <c r="B278" s="1">
        <v>45155</v>
      </c>
      <c r="C278">
        <v>50700</v>
      </c>
      <c r="D278" t="s">
        <v>115</v>
      </c>
      <c r="E278" t="s">
        <v>15</v>
      </c>
      <c r="F278" t="s">
        <v>218</v>
      </c>
      <c r="G278" t="s">
        <v>16</v>
      </c>
      <c r="H278" t="s">
        <v>42</v>
      </c>
      <c r="I278" t="s">
        <v>50</v>
      </c>
      <c r="J278" t="s">
        <v>70</v>
      </c>
      <c r="K278">
        <v>100</v>
      </c>
      <c r="L278">
        <v>493</v>
      </c>
      <c r="M278">
        <v>49300</v>
      </c>
      <c r="N278">
        <v>0</v>
      </c>
      <c r="O278">
        <v>-49300</v>
      </c>
      <c r="P278" t="s">
        <v>218</v>
      </c>
      <c r="Q278" s="1"/>
      <c r="Y278" t="s">
        <v>218</v>
      </c>
      <c r="Z278" t="s">
        <v>218</v>
      </c>
      <c r="AA278" t="s">
        <v>218</v>
      </c>
      <c r="AB278" t="s">
        <v>218</v>
      </c>
    </row>
    <row r="279" spans="1:28" x14ac:dyDescent="0.4">
      <c r="A279" s="1">
        <v>45159</v>
      </c>
      <c r="B279" s="1">
        <v>45155</v>
      </c>
      <c r="C279">
        <v>50700</v>
      </c>
      <c r="D279" t="s">
        <v>115</v>
      </c>
      <c r="E279" t="s">
        <v>15</v>
      </c>
      <c r="F279" t="s">
        <v>218</v>
      </c>
      <c r="G279" t="s">
        <v>16</v>
      </c>
      <c r="H279" t="s">
        <v>40</v>
      </c>
      <c r="I279" t="s">
        <v>50</v>
      </c>
      <c r="J279" t="s">
        <v>70</v>
      </c>
      <c r="K279">
        <v>100</v>
      </c>
      <c r="L279">
        <v>495</v>
      </c>
      <c r="M279">
        <v>49500</v>
      </c>
      <c r="N279">
        <v>0</v>
      </c>
      <c r="O279">
        <v>49500</v>
      </c>
      <c r="P279" t="s">
        <v>218</v>
      </c>
      <c r="Q279" s="1"/>
      <c r="Y279" t="s">
        <v>218</v>
      </c>
      <c r="Z279" t="s">
        <v>218</v>
      </c>
      <c r="AA279" t="s">
        <v>218</v>
      </c>
      <c r="AB279" t="s">
        <v>218</v>
      </c>
    </row>
    <row r="280" spans="1:28" x14ac:dyDescent="0.4">
      <c r="A280" s="1">
        <v>45156</v>
      </c>
      <c r="B280" s="1">
        <v>45154</v>
      </c>
      <c r="C280">
        <v>15700</v>
      </c>
      <c r="D280" t="s">
        <v>53</v>
      </c>
      <c r="E280" t="s">
        <v>15</v>
      </c>
      <c r="F280" t="s">
        <v>218</v>
      </c>
      <c r="G280" t="s">
        <v>16</v>
      </c>
      <c r="H280" t="s">
        <v>42</v>
      </c>
      <c r="I280" t="s">
        <v>50</v>
      </c>
      <c r="J280" t="s">
        <v>70</v>
      </c>
      <c r="K280">
        <v>1</v>
      </c>
      <c r="L280">
        <v>19170</v>
      </c>
      <c r="M280">
        <v>19170</v>
      </c>
      <c r="N280">
        <v>0</v>
      </c>
      <c r="O280">
        <v>-19170</v>
      </c>
      <c r="P280" t="s">
        <v>218</v>
      </c>
      <c r="Q280" s="1"/>
      <c r="Y280" t="s">
        <v>218</v>
      </c>
      <c r="Z280" t="s">
        <v>218</v>
      </c>
      <c r="AA280" t="s">
        <v>218</v>
      </c>
      <c r="AB280" t="s">
        <v>218</v>
      </c>
    </row>
    <row r="281" spans="1:28" x14ac:dyDescent="0.4">
      <c r="A281" s="1">
        <v>45156</v>
      </c>
      <c r="B281" s="1">
        <v>45154</v>
      </c>
      <c r="C281">
        <v>15700</v>
      </c>
      <c r="D281" t="s">
        <v>53</v>
      </c>
      <c r="E281" t="s">
        <v>15</v>
      </c>
      <c r="F281" t="s">
        <v>218</v>
      </c>
      <c r="G281" t="s">
        <v>16</v>
      </c>
      <c r="H281" t="s">
        <v>40</v>
      </c>
      <c r="I281" t="s">
        <v>50</v>
      </c>
      <c r="J281" t="s">
        <v>70</v>
      </c>
      <c r="K281">
        <v>1</v>
      </c>
      <c r="L281">
        <v>19180</v>
      </c>
      <c r="M281">
        <v>19180</v>
      </c>
      <c r="N281">
        <v>0</v>
      </c>
      <c r="O281">
        <v>19180</v>
      </c>
      <c r="P281" t="s">
        <v>218</v>
      </c>
      <c r="Q281" s="1"/>
      <c r="Y281" t="s">
        <v>218</v>
      </c>
      <c r="Z281" t="s">
        <v>218</v>
      </c>
      <c r="AA281" t="s">
        <v>218</v>
      </c>
      <c r="AB281" t="s">
        <v>218</v>
      </c>
    </row>
    <row r="282" spans="1:28" x14ac:dyDescent="0.4">
      <c r="A282" s="1">
        <v>45156</v>
      </c>
      <c r="B282" s="1">
        <v>45154</v>
      </c>
      <c r="C282">
        <v>52440</v>
      </c>
      <c r="D282" t="s">
        <v>114</v>
      </c>
      <c r="E282" t="s">
        <v>15</v>
      </c>
      <c r="F282" t="s">
        <v>218</v>
      </c>
      <c r="G282" t="s">
        <v>16</v>
      </c>
      <c r="H282" t="s">
        <v>42</v>
      </c>
      <c r="I282" t="s">
        <v>50</v>
      </c>
      <c r="J282" t="s">
        <v>70</v>
      </c>
      <c r="K282">
        <v>100</v>
      </c>
      <c r="L282">
        <v>424</v>
      </c>
      <c r="M282">
        <v>42400</v>
      </c>
      <c r="N282">
        <v>0</v>
      </c>
      <c r="O282">
        <v>-42400</v>
      </c>
      <c r="P282" t="s">
        <v>218</v>
      </c>
      <c r="Q282" s="1"/>
      <c r="Y282" t="s">
        <v>218</v>
      </c>
      <c r="Z282" t="s">
        <v>218</v>
      </c>
      <c r="AA282" t="s">
        <v>218</v>
      </c>
      <c r="AB282" t="s">
        <v>218</v>
      </c>
    </row>
    <row r="283" spans="1:28" x14ac:dyDescent="0.4">
      <c r="A283" s="1">
        <v>45156</v>
      </c>
      <c r="B283" s="1">
        <v>45154</v>
      </c>
      <c r="C283">
        <v>52440</v>
      </c>
      <c r="D283" t="s">
        <v>114</v>
      </c>
      <c r="E283" t="s">
        <v>15</v>
      </c>
      <c r="F283" t="s">
        <v>218</v>
      </c>
      <c r="G283" t="s">
        <v>16</v>
      </c>
      <c r="H283" t="s">
        <v>40</v>
      </c>
      <c r="I283" t="s">
        <v>50</v>
      </c>
      <c r="J283" t="s">
        <v>70</v>
      </c>
      <c r="K283">
        <v>100</v>
      </c>
      <c r="L283">
        <v>444</v>
      </c>
      <c r="M283">
        <v>44400</v>
      </c>
      <c r="N283">
        <v>0</v>
      </c>
      <c r="O283">
        <v>44400</v>
      </c>
      <c r="P283" t="s">
        <v>218</v>
      </c>
      <c r="Q283" s="1"/>
      <c r="Y283" t="s">
        <v>218</v>
      </c>
      <c r="Z283" t="s">
        <v>218</v>
      </c>
      <c r="AA283" t="s">
        <v>218</v>
      </c>
      <c r="AB283" t="s">
        <v>218</v>
      </c>
    </row>
    <row r="284" spans="1:28" x14ac:dyDescent="0.4">
      <c r="A284" s="1">
        <v>45152</v>
      </c>
      <c r="B284" s="1">
        <v>45147</v>
      </c>
      <c r="C284">
        <v>48930</v>
      </c>
      <c r="D284" t="s">
        <v>113</v>
      </c>
      <c r="E284" t="s">
        <v>15</v>
      </c>
      <c r="F284" t="s">
        <v>218</v>
      </c>
      <c r="G284" t="s">
        <v>16</v>
      </c>
      <c r="H284" t="s">
        <v>42</v>
      </c>
      <c r="I284" t="s">
        <v>50</v>
      </c>
      <c r="J284" t="s">
        <v>70</v>
      </c>
      <c r="K284">
        <v>100</v>
      </c>
      <c r="L284">
        <v>500</v>
      </c>
      <c r="M284">
        <v>50000</v>
      </c>
      <c r="N284">
        <v>0</v>
      </c>
      <c r="O284">
        <v>-50000</v>
      </c>
      <c r="P284" t="s">
        <v>218</v>
      </c>
      <c r="Q284" s="1"/>
      <c r="Y284" t="s">
        <v>218</v>
      </c>
      <c r="Z284" t="s">
        <v>218</v>
      </c>
      <c r="AA284" t="s">
        <v>218</v>
      </c>
      <c r="AB284" t="s">
        <v>218</v>
      </c>
    </row>
    <row r="285" spans="1:28" x14ac:dyDescent="0.4">
      <c r="A285" s="1">
        <v>45152</v>
      </c>
      <c r="B285" s="1">
        <v>45147</v>
      </c>
      <c r="C285">
        <v>48930</v>
      </c>
      <c r="D285" t="s">
        <v>113</v>
      </c>
      <c r="E285" t="s">
        <v>15</v>
      </c>
      <c r="F285" t="s">
        <v>218</v>
      </c>
      <c r="G285" t="s">
        <v>16</v>
      </c>
      <c r="H285" t="s">
        <v>40</v>
      </c>
      <c r="I285" t="s">
        <v>50</v>
      </c>
      <c r="J285" t="s">
        <v>70</v>
      </c>
      <c r="K285">
        <v>100</v>
      </c>
      <c r="L285">
        <v>501</v>
      </c>
      <c r="M285">
        <v>50100</v>
      </c>
      <c r="N285">
        <v>0</v>
      </c>
      <c r="O285">
        <v>50100</v>
      </c>
      <c r="P285" t="s">
        <v>218</v>
      </c>
      <c r="Q285" s="1"/>
      <c r="Y285" t="s">
        <v>218</v>
      </c>
      <c r="Z285" t="s">
        <v>218</v>
      </c>
      <c r="AA285" t="s">
        <v>218</v>
      </c>
      <c r="AB285" t="s">
        <v>218</v>
      </c>
    </row>
    <row r="286" spans="1:28" x14ac:dyDescent="0.4">
      <c r="A286" s="1">
        <v>45148</v>
      </c>
      <c r="B286" s="1">
        <v>45146</v>
      </c>
      <c r="C286">
        <v>48930</v>
      </c>
      <c r="D286" t="s">
        <v>113</v>
      </c>
      <c r="E286" t="s">
        <v>15</v>
      </c>
      <c r="F286" t="s">
        <v>218</v>
      </c>
      <c r="G286" t="s">
        <v>16</v>
      </c>
      <c r="H286" t="s">
        <v>42</v>
      </c>
      <c r="I286" t="s">
        <v>50</v>
      </c>
      <c r="J286" t="s">
        <v>70</v>
      </c>
      <c r="K286">
        <v>100</v>
      </c>
      <c r="L286">
        <v>515</v>
      </c>
      <c r="M286">
        <v>51500</v>
      </c>
      <c r="N286">
        <v>0</v>
      </c>
      <c r="O286">
        <v>-51500</v>
      </c>
      <c r="P286" t="s">
        <v>218</v>
      </c>
      <c r="Q286" s="1"/>
      <c r="Y286" t="s">
        <v>218</v>
      </c>
      <c r="Z286" t="s">
        <v>218</v>
      </c>
      <c r="AA286" t="s">
        <v>218</v>
      </c>
      <c r="AB286" t="s">
        <v>218</v>
      </c>
    </row>
    <row r="287" spans="1:28" x14ac:dyDescent="0.4">
      <c r="A287" s="1">
        <v>45148</v>
      </c>
      <c r="B287" s="1">
        <v>45146</v>
      </c>
      <c r="C287">
        <v>48930</v>
      </c>
      <c r="D287" t="s">
        <v>113</v>
      </c>
      <c r="E287" t="s">
        <v>15</v>
      </c>
      <c r="F287" t="s">
        <v>218</v>
      </c>
      <c r="G287" t="s">
        <v>16</v>
      </c>
      <c r="H287" t="s">
        <v>40</v>
      </c>
      <c r="I287" t="s">
        <v>50</v>
      </c>
      <c r="J287" t="s">
        <v>70</v>
      </c>
      <c r="K287">
        <v>100</v>
      </c>
      <c r="L287">
        <v>520</v>
      </c>
      <c r="M287">
        <v>52000</v>
      </c>
      <c r="N287">
        <v>0</v>
      </c>
      <c r="O287">
        <v>52000</v>
      </c>
      <c r="P287" t="s">
        <v>218</v>
      </c>
      <c r="Q287" s="1"/>
      <c r="Y287" t="s">
        <v>218</v>
      </c>
      <c r="Z287" t="s">
        <v>218</v>
      </c>
      <c r="AA287" t="s">
        <v>218</v>
      </c>
      <c r="AB287" t="s">
        <v>218</v>
      </c>
    </row>
    <row r="288" spans="1:28" x14ac:dyDescent="0.4">
      <c r="A288" s="1">
        <v>45147</v>
      </c>
      <c r="B288" s="1">
        <v>45145</v>
      </c>
      <c r="C288">
        <v>48930</v>
      </c>
      <c r="D288" t="s">
        <v>113</v>
      </c>
      <c r="E288" t="s">
        <v>15</v>
      </c>
      <c r="F288" t="s">
        <v>218</v>
      </c>
      <c r="G288" t="s">
        <v>16</v>
      </c>
      <c r="H288" t="s">
        <v>42</v>
      </c>
      <c r="I288" t="s">
        <v>50</v>
      </c>
      <c r="J288" t="s">
        <v>70</v>
      </c>
      <c r="K288">
        <v>100</v>
      </c>
      <c r="L288">
        <v>512</v>
      </c>
      <c r="M288">
        <v>51200</v>
      </c>
      <c r="N288">
        <v>0</v>
      </c>
      <c r="O288">
        <v>-51200</v>
      </c>
      <c r="P288" t="s">
        <v>218</v>
      </c>
      <c r="Q288" s="1"/>
      <c r="Y288" t="s">
        <v>218</v>
      </c>
      <c r="Z288" t="s">
        <v>218</v>
      </c>
      <c r="AA288" t="s">
        <v>218</v>
      </c>
      <c r="AB288" t="s">
        <v>218</v>
      </c>
    </row>
    <row r="289" spans="1:28" x14ac:dyDescent="0.4">
      <c r="A289" s="1">
        <v>45147</v>
      </c>
      <c r="B289" s="1">
        <v>45145</v>
      </c>
      <c r="C289">
        <v>48930</v>
      </c>
      <c r="D289" t="s">
        <v>113</v>
      </c>
      <c r="E289" t="s">
        <v>15</v>
      </c>
      <c r="F289" t="s">
        <v>218</v>
      </c>
      <c r="G289" t="s">
        <v>16</v>
      </c>
      <c r="H289" t="s">
        <v>40</v>
      </c>
      <c r="I289" t="s">
        <v>50</v>
      </c>
      <c r="J289" t="s">
        <v>70</v>
      </c>
      <c r="K289">
        <v>100</v>
      </c>
      <c r="L289">
        <v>517</v>
      </c>
      <c r="M289">
        <v>51700</v>
      </c>
      <c r="N289">
        <v>0</v>
      </c>
      <c r="O289">
        <v>51700</v>
      </c>
      <c r="P289" t="s">
        <v>218</v>
      </c>
      <c r="Q289" s="1"/>
      <c r="Y289" t="s">
        <v>218</v>
      </c>
      <c r="Z289" t="s">
        <v>218</v>
      </c>
      <c r="AA289" t="s">
        <v>218</v>
      </c>
      <c r="AB289" t="s">
        <v>218</v>
      </c>
    </row>
    <row r="290" spans="1:28" x14ac:dyDescent="0.4">
      <c r="A290" s="1">
        <v>45146</v>
      </c>
      <c r="B290" s="1">
        <v>45142</v>
      </c>
      <c r="C290">
        <v>48940</v>
      </c>
      <c r="D290" t="s">
        <v>100</v>
      </c>
      <c r="E290" t="s">
        <v>15</v>
      </c>
      <c r="F290" t="s">
        <v>218</v>
      </c>
      <c r="G290" t="s">
        <v>16</v>
      </c>
      <c r="H290" t="s">
        <v>42</v>
      </c>
      <c r="I290" t="s">
        <v>50</v>
      </c>
      <c r="J290" t="s">
        <v>70</v>
      </c>
      <c r="K290">
        <v>100</v>
      </c>
      <c r="L290">
        <v>1846</v>
      </c>
      <c r="M290">
        <v>184600</v>
      </c>
      <c r="N290">
        <v>0</v>
      </c>
      <c r="O290">
        <v>-184600</v>
      </c>
      <c r="P290" t="s">
        <v>218</v>
      </c>
      <c r="Q290" s="1"/>
      <c r="Y290" t="s">
        <v>218</v>
      </c>
      <c r="Z290" t="s">
        <v>218</v>
      </c>
      <c r="AA290" t="s">
        <v>218</v>
      </c>
      <c r="AB290" t="s">
        <v>218</v>
      </c>
    </row>
    <row r="291" spans="1:28" x14ac:dyDescent="0.4">
      <c r="A291" s="1">
        <v>45145</v>
      </c>
      <c r="B291" s="1">
        <v>45141</v>
      </c>
      <c r="C291">
        <v>48940</v>
      </c>
      <c r="D291" t="s">
        <v>100</v>
      </c>
      <c r="E291" t="s">
        <v>15</v>
      </c>
      <c r="F291" t="s">
        <v>218</v>
      </c>
      <c r="G291" t="s">
        <v>16</v>
      </c>
      <c r="H291" t="s">
        <v>42</v>
      </c>
      <c r="I291" t="s">
        <v>50</v>
      </c>
      <c r="J291" t="s">
        <v>70</v>
      </c>
      <c r="K291">
        <v>100</v>
      </c>
      <c r="L291">
        <v>1858</v>
      </c>
      <c r="M291">
        <v>185800</v>
      </c>
      <c r="N291">
        <v>0</v>
      </c>
      <c r="O291">
        <v>-185800</v>
      </c>
      <c r="P291" t="s">
        <v>218</v>
      </c>
      <c r="Q291" s="1"/>
      <c r="Y291" t="s">
        <v>218</v>
      </c>
      <c r="Z291" t="s">
        <v>218</v>
      </c>
      <c r="AA291" t="s">
        <v>218</v>
      </c>
      <c r="AB291" t="s">
        <v>218</v>
      </c>
    </row>
    <row r="292" spans="1:28" x14ac:dyDescent="0.4">
      <c r="A292" s="1">
        <v>45145</v>
      </c>
      <c r="B292" s="1">
        <v>45141</v>
      </c>
      <c r="C292">
        <v>48940</v>
      </c>
      <c r="D292" t="s">
        <v>100</v>
      </c>
      <c r="E292" t="s">
        <v>15</v>
      </c>
      <c r="F292" t="s">
        <v>218</v>
      </c>
      <c r="G292" t="s">
        <v>16</v>
      </c>
      <c r="H292" t="s">
        <v>40</v>
      </c>
      <c r="I292" t="s">
        <v>50</v>
      </c>
      <c r="J292" t="s">
        <v>70</v>
      </c>
      <c r="K292">
        <v>100</v>
      </c>
      <c r="L292">
        <v>1859</v>
      </c>
      <c r="M292">
        <v>185900</v>
      </c>
      <c r="N292">
        <v>0</v>
      </c>
      <c r="O292">
        <v>185900</v>
      </c>
      <c r="P292" t="s">
        <v>218</v>
      </c>
      <c r="Q292" s="1"/>
      <c r="Y292" t="s">
        <v>218</v>
      </c>
      <c r="Z292" t="s">
        <v>218</v>
      </c>
      <c r="AA292" t="s">
        <v>218</v>
      </c>
      <c r="AB292" t="s">
        <v>218</v>
      </c>
    </row>
    <row r="293" spans="1:28" x14ac:dyDescent="0.4">
      <c r="A293" s="1">
        <v>45142</v>
      </c>
      <c r="B293" s="1">
        <v>45140</v>
      </c>
      <c r="C293">
        <v>79910</v>
      </c>
      <c r="D293" t="s">
        <v>111</v>
      </c>
      <c r="E293" t="s">
        <v>15</v>
      </c>
      <c r="F293" t="s">
        <v>218</v>
      </c>
      <c r="G293" t="s">
        <v>16</v>
      </c>
      <c r="H293" t="s">
        <v>42</v>
      </c>
      <c r="I293" t="s">
        <v>50</v>
      </c>
      <c r="J293" t="s">
        <v>70</v>
      </c>
      <c r="K293">
        <v>100</v>
      </c>
      <c r="L293">
        <v>1653</v>
      </c>
      <c r="M293">
        <v>165300</v>
      </c>
      <c r="N293">
        <v>0</v>
      </c>
      <c r="O293">
        <v>-165300</v>
      </c>
      <c r="P293" t="s">
        <v>218</v>
      </c>
      <c r="Q293" s="1"/>
      <c r="Y293" t="s">
        <v>218</v>
      </c>
      <c r="Z293" t="s">
        <v>218</v>
      </c>
      <c r="AA293" t="s">
        <v>218</v>
      </c>
      <c r="AB293" t="s">
        <v>218</v>
      </c>
    </row>
    <row r="294" spans="1:28" x14ac:dyDescent="0.4">
      <c r="A294" s="1">
        <v>45142</v>
      </c>
      <c r="B294" s="1">
        <v>45140</v>
      </c>
      <c r="C294">
        <v>79910</v>
      </c>
      <c r="D294" t="s">
        <v>111</v>
      </c>
      <c r="E294" t="s">
        <v>15</v>
      </c>
      <c r="F294" t="s">
        <v>218</v>
      </c>
      <c r="G294" t="s">
        <v>16</v>
      </c>
      <c r="H294" t="s">
        <v>40</v>
      </c>
      <c r="I294" t="s">
        <v>50</v>
      </c>
      <c r="J294" t="s">
        <v>70</v>
      </c>
      <c r="K294">
        <v>100</v>
      </c>
      <c r="L294">
        <v>1654</v>
      </c>
      <c r="M294">
        <v>165400</v>
      </c>
      <c r="N294">
        <v>0</v>
      </c>
      <c r="O294">
        <v>165400</v>
      </c>
      <c r="P294" t="s">
        <v>218</v>
      </c>
      <c r="Q294" s="1"/>
      <c r="Y294" t="s">
        <v>218</v>
      </c>
      <c r="Z294" t="s">
        <v>218</v>
      </c>
      <c r="AA294" t="s">
        <v>218</v>
      </c>
      <c r="AB294" t="s">
        <v>218</v>
      </c>
    </row>
    <row r="295" spans="1:28" x14ac:dyDescent="0.4">
      <c r="A295" s="1">
        <v>45141</v>
      </c>
      <c r="B295" s="1">
        <v>45139</v>
      </c>
      <c r="C295">
        <v>79910</v>
      </c>
      <c r="D295" t="s">
        <v>111</v>
      </c>
      <c r="E295" t="s">
        <v>15</v>
      </c>
      <c r="F295" t="s">
        <v>218</v>
      </c>
      <c r="G295" t="s">
        <v>16</v>
      </c>
      <c r="H295" t="s">
        <v>42</v>
      </c>
      <c r="I295" t="s">
        <v>50</v>
      </c>
      <c r="J295" t="s">
        <v>70</v>
      </c>
      <c r="K295">
        <v>100</v>
      </c>
      <c r="L295">
        <v>1628</v>
      </c>
      <c r="M295">
        <v>162800</v>
      </c>
      <c r="N295">
        <v>0</v>
      </c>
      <c r="O295">
        <v>-162800</v>
      </c>
      <c r="P295" t="s">
        <v>218</v>
      </c>
      <c r="Q295" s="1"/>
      <c r="Y295" t="s">
        <v>218</v>
      </c>
      <c r="Z295" t="s">
        <v>218</v>
      </c>
      <c r="AA295" t="s">
        <v>218</v>
      </c>
      <c r="AB295" t="s">
        <v>218</v>
      </c>
    </row>
    <row r="296" spans="1:28" x14ac:dyDescent="0.4">
      <c r="A296" s="1">
        <v>45141</v>
      </c>
      <c r="B296" s="1">
        <v>45139</v>
      </c>
      <c r="C296">
        <v>79910</v>
      </c>
      <c r="D296" t="s">
        <v>111</v>
      </c>
      <c r="E296" t="s">
        <v>15</v>
      </c>
      <c r="F296" t="s">
        <v>218</v>
      </c>
      <c r="G296" t="s">
        <v>16</v>
      </c>
      <c r="H296" t="s">
        <v>40</v>
      </c>
      <c r="I296" t="s">
        <v>50</v>
      </c>
      <c r="J296" t="s">
        <v>70</v>
      </c>
      <c r="K296">
        <v>100</v>
      </c>
      <c r="L296">
        <v>1638</v>
      </c>
      <c r="M296">
        <v>163800</v>
      </c>
      <c r="N296">
        <v>0</v>
      </c>
      <c r="O296">
        <v>163800</v>
      </c>
      <c r="P296" t="s">
        <v>218</v>
      </c>
      <c r="Q296" s="1"/>
      <c r="Y296" t="s">
        <v>218</v>
      </c>
      <c r="Z296" t="s">
        <v>218</v>
      </c>
      <c r="AA296" t="s">
        <v>218</v>
      </c>
      <c r="AB296" t="s">
        <v>218</v>
      </c>
    </row>
    <row r="297" spans="1:28" x14ac:dyDescent="0.4">
      <c r="A297" s="1">
        <v>45140</v>
      </c>
      <c r="B297" s="1">
        <v>45138</v>
      </c>
      <c r="C297">
        <v>71100</v>
      </c>
      <c r="D297" t="s">
        <v>110</v>
      </c>
      <c r="E297" t="s">
        <v>15</v>
      </c>
      <c r="F297" t="s">
        <v>218</v>
      </c>
      <c r="G297" t="s">
        <v>16</v>
      </c>
      <c r="H297" t="s">
        <v>42</v>
      </c>
      <c r="I297" t="s">
        <v>50</v>
      </c>
      <c r="J297" t="s">
        <v>70</v>
      </c>
      <c r="K297">
        <v>100</v>
      </c>
      <c r="L297">
        <v>1512</v>
      </c>
      <c r="M297">
        <v>151200</v>
      </c>
      <c r="N297">
        <v>0</v>
      </c>
      <c r="O297">
        <v>-151200</v>
      </c>
      <c r="P297" t="s">
        <v>218</v>
      </c>
      <c r="Q297" s="1"/>
      <c r="Y297" t="s">
        <v>218</v>
      </c>
      <c r="Z297" t="s">
        <v>218</v>
      </c>
      <c r="AA297" t="s">
        <v>218</v>
      </c>
      <c r="AB297" t="s">
        <v>218</v>
      </c>
    </row>
    <row r="298" spans="1:28" x14ac:dyDescent="0.4">
      <c r="A298" s="1">
        <v>45140</v>
      </c>
      <c r="B298" s="1">
        <v>45138</v>
      </c>
      <c r="C298">
        <v>71100</v>
      </c>
      <c r="D298" t="s">
        <v>110</v>
      </c>
      <c r="E298" t="s">
        <v>15</v>
      </c>
      <c r="F298" t="s">
        <v>218</v>
      </c>
      <c r="G298" t="s">
        <v>16</v>
      </c>
      <c r="H298" t="s">
        <v>40</v>
      </c>
      <c r="I298" t="s">
        <v>50</v>
      </c>
      <c r="J298" t="s">
        <v>70</v>
      </c>
      <c r="K298">
        <v>100</v>
      </c>
      <c r="L298">
        <v>1517</v>
      </c>
      <c r="M298">
        <v>151700</v>
      </c>
      <c r="N298">
        <v>0</v>
      </c>
      <c r="O298">
        <v>151700</v>
      </c>
      <c r="P298" t="s">
        <v>218</v>
      </c>
      <c r="Q298" s="1"/>
      <c r="Y298" t="s">
        <v>218</v>
      </c>
      <c r="Z298" t="s">
        <v>218</v>
      </c>
      <c r="AA298" t="s">
        <v>218</v>
      </c>
      <c r="AB298" t="s">
        <v>218</v>
      </c>
    </row>
    <row r="299" spans="1:28" x14ac:dyDescent="0.4">
      <c r="A299" s="1">
        <v>45139</v>
      </c>
      <c r="B299" s="1">
        <v>45135</v>
      </c>
      <c r="C299">
        <v>93380</v>
      </c>
      <c r="D299" t="s">
        <v>60</v>
      </c>
      <c r="E299" t="s">
        <v>15</v>
      </c>
      <c r="F299" t="s">
        <v>218</v>
      </c>
      <c r="G299" t="s">
        <v>16</v>
      </c>
      <c r="H299" t="s">
        <v>42</v>
      </c>
      <c r="I299" t="s">
        <v>50</v>
      </c>
      <c r="J299" t="s">
        <v>70</v>
      </c>
      <c r="K299">
        <v>100</v>
      </c>
      <c r="L299">
        <v>2367</v>
      </c>
      <c r="M299">
        <v>236700</v>
      </c>
      <c r="N299">
        <v>0</v>
      </c>
      <c r="O299">
        <v>-236700</v>
      </c>
      <c r="P299" t="s">
        <v>218</v>
      </c>
      <c r="Q299" s="1"/>
      <c r="Y299" t="s">
        <v>218</v>
      </c>
      <c r="Z299" t="s">
        <v>218</v>
      </c>
      <c r="AA299" t="s">
        <v>218</v>
      </c>
      <c r="AB299" t="s">
        <v>218</v>
      </c>
    </row>
    <row r="300" spans="1:28" x14ac:dyDescent="0.4">
      <c r="A300" s="1">
        <v>45139</v>
      </c>
      <c r="B300" s="1">
        <v>45135</v>
      </c>
      <c r="C300">
        <v>93380</v>
      </c>
      <c r="D300" t="s">
        <v>60</v>
      </c>
      <c r="E300" t="s">
        <v>15</v>
      </c>
      <c r="F300" t="s">
        <v>218</v>
      </c>
      <c r="G300" t="s">
        <v>16</v>
      </c>
      <c r="H300" t="s">
        <v>40</v>
      </c>
      <c r="I300" t="s">
        <v>50</v>
      </c>
      <c r="J300" t="s">
        <v>70</v>
      </c>
      <c r="K300">
        <v>100</v>
      </c>
      <c r="L300">
        <v>2382</v>
      </c>
      <c r="M300">
        <v>238200</v>
      </c>
      <c r="N300">
        <v>0</v>
      </c>
      <c r="O300">
        <v>238200</v>
      </c>
      <c r="P300" t="s">
        <v>218</v>
      </c>
      <c r="Q300" s="1"/>
      <c r="Y300" t="s">
        <v>218</v>
      </c>
      <c r="Z300" t="s">
        <v>218</v>
      </c>
      <c r="AA300" t="s">
        <v>218</v>
      </c>
      <c r="AB300" t="s">
        <v>218</v>
      </c>
    </row>
    <row r="301" spans="1:28" x14ac:dyDescent="0.4">
      <c r="A301" s="1">
        <v>45139</v>
      </c>
      <c r="B301" s="1">
        <v>45139</v>
      </c>
      <c r="D301" t="s">
        <v>218</v>
      </c>
      <c r="E301" t="s">
        <v>218</v>
      </c>
      <c r="F301" t="s">
        <v>218</v>
      </c>
      <c r="G301" t="s">
        <v>218</v>
      </c>
      <c r="H301" t="s">
        <v>218</v>
      </c>
      <c r="I301" t="s">
        <v>52</v>
      </c>
      <c r="J301" t="s">
        <v>69</v>
      </c>
      <c r="L301">
        <v>31</v>
      </c>
      <c r="O301">
        <v>31</v>
      </c>
      <c r="P301" t="s">
        <v>218</v>
      </c>
      <c r="Q301" s="1"/>
      <c r="Y301" t="s">
        <v>218</v>
      </c>
      <c r="Z301" t="s">
        <v>218</v>
      </c>
      <c r="AA301" t="s">
        <v>218</v>
      </c>
      <c r="AB301" t="s">
        <v>218</v>
      </c>
    </row>
    <row r="302" spans="1:28" x14ac:dyDescent="0.4">
      <c r="A302" s="1">
        <v>45138</v>
      </c>
      <c r="B302" s="1">
        <v>45134</v>
      </c>
      <c r="C302">
        <v>77940</v>
      </c>
      <c r="D302" t="s">
        <v>92</v>
      </c>
      <c r="E302" t="s">
        <v>15</v>
      </c>
      <c r="F302" t="s">
        <v>218</v>
      </c>
      <c r="G302" t="s">
        <v>16</v>
      </c>
      <c r="H302" t="s">
        <v>42</v>
      </c>
      <c r="I302" t="s">
        <v>50</v>
      </c>
      <c r="J302" t="s">
        <v>70</v>
      </c>
      <c r="K302">
        <v>100</v>
      </c>
      <c r="L302">
        <v>2354</v>
      </c>
      <c r="M302">
        <v>235400</v>
      </c>
      <c r="N302">
        <v>0</v>
      </c>
      <c r="O302">
        <v>-235400</v>
      </c>
      <c r="P302" t="s">
        <v>218</v>
      </c>
      <c r="Q302" s="1"/>
      <c r="Y302" t="s">
        <v>218</v>
      </c>
      <c r="Z302" t="s">
        <v>218</v>
      </c>
      <c r="AA302" t="s">
        <v>218</v>
      </c>
      <c r="AB302" t="s">
        <v>218</v>
      </c>
    </row>
    <row r="303" spans="1:28" x14ac:dyDescent="0.4">
      <c r="A303" s="1">
        <v>45138</v>
      </c>
      <c r="B303" s="1">
        <v>45134</v>
      </c>
      <c r="C303">
        <v>77940</v>
      </c>
      <c r="D303" t="s">
        <v>92</v>
      </c>
      <c r="E303" t="s">
        <v>15</v>
      </c>
      <c r="F303" t="s">
        <v>218</v>
      </c>
      <c r="G303" t="s">
        <v>16</v>
      </c>
      <c r="H303" t="s">
        <v>40</v>
      </c>
      <c r="I303" t="s">
        <v>50</v>
      </c>
      <c r="J303" t="s">
        <v>70</v>
      </c>
      <c r="K303">
        <v>100</v>
      </c>
      <c r="L303">
        <v>2364</v>
      </c>
      <c r="M303">
        <v>236400</v>
      </c>
      <c r="N303">
        <v>0</v>
      </c>
      <c r="O303">
        <v>236400</v>
      </c>
      <c r="P303" t="s">
        <v>218</v>
      </c>
      <c r="Q303" s="1"/>
      <c r="Y303" t="s">
        <v>218</v>
      </c>
      <c r="Z303" t="s">
        <v>218</v>
      </c>
      <c r="AA303" t="s">
        <v>218</v>
      </c>
      <c r="AB303" t="s">
        <v>218</v>
      </c>
    </row>
    <row r="304" spans="1:28" x14ac:dyDescent="0.4">
      <c r="A304" s="1">
        <v>45135</v>
      </c>
      <c r="B304" s="1">
        <v>45133</v>
      </c>
      <c r="C304">
        <v>15700</v>
      </c>
      <c r="D304" t="s">
        <v>53</v>
      </c>
      <c r="E304" t="s">
        <v>15</v>
      </c>
      <c r="F304" t="s">
        <v>218</v>
      </c>
      <c r="G304" t="s">
        <v>16</v>
      </c>
      <c r="H304" t="s">
        <v>42</v>
      </c>
      <c r="I304" t="s">
        <v>50</v>
      </c>
      <c r="J304" t="s">
        <v>70</v>
      </c>
      <c r="K304">
        <v>1</v>
      </c>
      <c r="L304">
        <v>20100</v>
      </c>
      <c r="M304">
        <v>20100</v>
      </c>
      <c r="N304">
        <v>0</v>
      </c>
      <c r="O304">
        <v>-20100</v>
      </c>
      <c r="P304" t="s">
        <v>218</v>
      </c>
      <c r="Q304" s="1"/>
      <c r="Y304" t="s">
        <v>218</v>
      </c>
      <c r="Z304" t="s">
        <v>218</v>
      </c>
      <c r="AA304" t="s">
        <v>218</v>
      </c>
      <c r="AB304" t="s">
        <v>218</v>
      </c>
    </row>
    <row r="305" spans="1:28" x14ac:dyDescent="0.4">
      <c r="A305" s="1">
        <v>45135</v>
      </c>
      <c r="B305" s="1">
        <v>45133</v>
      </c>
      <c r="C305">
        <v>15700</v>
      </c>
      <c r="D305" t="s">
        <v>53</v>
      </c>
      <c r="E305" t="s">
        <v>15</v>
      </c>
      <c r="F305" t="s">
        <v>218</v>
      </c>
      <c r="G305" t="s">
        <v>16</v>
      </c>
      <c r="H305" t="s">
        <v>40</v>
      </c>
      <c r="I305" t="s">
        <v>50</v>
      </c>
      <c r="J305" t="s">
        <v>70</v>
      </c>
      <c r="K305">
        <v>1</v>
      </c>
      <c r="L305">
        <v>20105</v>
      </c>
      <c r="M305">
        <v>20105</v>
      </c>
      <c r="N305">
        <v>0</v>
      </c>
      <c r="O305">
        <v>20105</v>
      </c>
      <c r="P305" t="s">
        <v>218</v>
      </c>
      <c r="Q305" s="1"/>
      <c r="Y305" t="s">
        <v>218</v>
      </c>
      <c r="Z305" t="s">
        <v>218</v>
      </c>
      <c r="AA305" t="s">
        <v>218</v>
      </c>
      <c r="AB305" t="s">
        <v>218</v>
      </c>
    </row>
    <row r="306" spans="1:28" x14ac:dyDescent="0.4">
      <c r="A306" s="1">
        <v>45135</v>
      </c>
      <c r="B306" s="1">
        <v>45133</v>
      </c>
      <c r="C306">
        <v>55750</v>
      </c>
      <c r="D306" t="s">
        <v>109</v>
      </c>
      <c r="E306" t="s">
        <v>15</v>
      </c>
      <c r="F306" t="s">
        <v>218</v>
      </c>
      <c r="G306" t="s">
        <v>16</v>
      </c>
      <c r="H306" t="s">
        <v>42</v>
      </c>
      <c r="I306" t="s">
        <v>50</v>
      </c>
      <c r="J306" t="s">
        <v>70</v>
      </c>
      <c r="K306">
        <v>100</v>
      </c>
      <c r="L306">
        <v>2136</v>
      </c>
      <c r="M306">
        <v>213600</v>
      </c>
      <c r="N306">
        <v>0</v>
      </c>
      <c r="O306">
        <v>-213600</v>
      </c>
      <c r="P306" t="s">
        <v>218</v>
      </c>
      <c r="Q306" s="1"/>
      <c r="Y306" t="s">
        <v>218</v>
      </c>
      <c r="Z306" t="s">
        <v>218</v>
      </c>
      <c r="AA306" t="s">
        <v>218</v>
      </c>
      <c r="AB306" t="s">
        <v>218</v>
      </c>
    </row>
    <row r="307" spans="1:28" x14ac:dyDescent="0.4">
      <c r="A307" s="1">
        <v>45135</v>
      </c>
      <c r="B307" s="1">
        <v>45133</v>
      </c>
      <c r="C307">
        <v>55750</v>
      </c>
      <c r="D307" t="s">
        <v>109</v>
      </c>
      <c r="E307" t="s">
        <v>15</v>
      </c>
      <c r="F307" t="s">
        <v>218</v>
      </c>
      <c r="G307" t="s">
        <v>16</v>
      </c>
      <c r="H307" t="s">
        <v>40</v>
      </c>
      <c r="I307" t="s">
        <v>50</v>
      </c>
      <c r="J307" t="s">
        <v>70</v>
      </c>
      <c r="K307">
        <v>100</v>
      </c>
      <c r="L307">
        <v>2137</v>
      </c>
      <c r="M307">
        <v>213700</v>
      </c>
      <c r="N307">
        <v>0</v>
      </c>
      <c r="O307">
        <v>213700</v>
      </c>
      <c r="P307" t="s">
        <v>218</v>
      </c>
      <c r="Q307" s="1"/>
      <c r="Y307" t="s">
        <v>218</v>
      </c>
      <c r="Z307" t="s">
        <v>218</v>
      </c>
      <c r="AA307" t="s">
        <v>218</v>
      </c>
      <c r="AB307" t="s">
        <v>218</v>
      </c>
    </row>
    <row r="308" spans="1:28" x14ac:dyDescent="0.4">
      <c r="A308" s="1">
        <v>45134</v>
      </c>
      <c r="B308" s="1">
        <v>45132</v>
      </c>
      <c r="C308">
        <v>66260</v>
      </c>
      <c r="D308" t="s">
        <v>108</v>
      </c>
      <c r="E308" t="s">
        <v>15</v>
      </c>
      <c r="F308" t="s">
        <v>218</v>
      </c>
      <c r="G308" t="s">
        <v>16</v>
      </c>
      <c r="H308" t="s">
        <v>42</v>
      </c>
      <c r="I308" t="s">
        <v>50</v>
      </c>
      <c r="J308" t="s">
        <v>70</v>
      </c>
      <c r="K308">
        <v>100</v>
      </c>
      <c r="L308">
        <v>2263</v>
      </c>
      <c r="M308">
        <v>226300</v>
      </c>
      <c r="N308">
        <v>0</v>
      </c>
      <c r="O308">
        <v>-226300</v>
      </c>
      <c r="P308" t="s">
        <v>218</v>
      </c>
      <c r="Q308" s="1"/>
      <c r="Y308" t="s">
        <v>218</v>
      </c>
      <c r="Z308" t="s">
        <v>218</v>
      </c>
      <c r="AA308" t="s">
        <v>218</v>
      </c>
      <c r="AB308" t="s">
        <v>218</v>
      </c>
    </row>
    <row r="309" spans="1:28" x14ac:dyDescent="0.4">
      <c r="A309" s="1">
        <v>45134</v>
      </c>
      <c r="B309" s="1">
        <v>45132</v>
      </c>
      <c r="C309">
        <v>66260</v>
      </c>
      <c r="D309" t="s">
        <v>108</v>
      </c>
      <c r="E309" t="s">
        <v>15</v>
      </c>
      <c r="F309" t="s">
        <v>218</v>
      </c>
      <c r="G309" t="s">
        <v>16</v>
      </c>
      <c r="H309" t="s">
        <v>40</v>
      </c>
      <c r="I309" t="s">
        <v>50</v>
      </c>
      <c r="J309" t="s">
        <v>70</v>
      </c>
      <c r="K309">
        <v>100</v>
      </c>
      <c r="L309">
        <v>2264</v>
      </c>
      <c r="M309">
        <v>226400</v>
      </c>
      <c r="N309">
        <v>0</v>
      </c>
      <c r="O309">
        <v>226400</v>
      </c>
      <c r="P309" t="s">
        <v>218</v>
      </c>
      <c r="Q309" s="1"/>
      <c r="Y309" t="s">
        <v>218</v>
      </c>
      <c r="Z309" t="s">
        <v>218</v>
      </c>
      <c r="AA309" t="s">
        <v>218</v>
      </c>
      <c r="AB309" t="s">
        <v>218</v>
      </c>
    </row>
    <row r="310" spans="1:28" x14ac:dyDescent="0.4">
      <c r="A310" s="1">
        <v>45133</v>
      </c>
      <c r="B310" s="1">
        <v>45131</v>
      </c>
      <c r="C310">
        <v>55320</v>
      </c>
      <c r="D310" t="s">
        <v>107</v>
      </c>
      <c r="E310" t="s">
        <v>15</v>
      </c>
      <c r="F310" t="s">
        <v>218</v>
      </c>
      <c r="G310" t="s">
        <v>16</v>
      </c>
      <c r="H310" t="s">
        <v>42</v>
      </c>
      <c r="I310" t="s">
        <v>50</v>
      </c>
      <c r="J310" t="s">
        <v>70</v>
      </c>
      <c r="K310">
        <v>100</v>
      </c>
      <c r="L310">
        <v>2271</v>
      </c>
      <c r="M310">
        <v>227100</v>
      </c>
      <c r="N310">
        <v>0</v>
      </c>
      <c r="O310">
        <v>-227100</v>
      </c>
      <c r="P310" t="s">
        <v>218</v>
      </c>
      <c r="Q310" s="1"/>
      <c r="Y310" t="s">
        <v>218</v>
      </c>
      <c r="Z310" t="s">
        <v>218</v>
      </c>
      <c r="AA310" t="s">
        <v>218</v>
      </c>
      <c r="AB310" t="s">
        <v>218</v>
      </c>
    </row>
    <row r="311" spans="1:28" x14ac:dyDescent="0.4">
      <c r="A311" s="1">
        <v>45133</v>
      </c>
      <c r="B311" s="1">
        <v>45131</v>
      </c>
      <c r="C311">
        <v>55320</v>
      </c>
      <c r="D311" t="s">
        <v>107</v>
      </c>
      <c r="E311" t="s">
        <v>15</v>
      </c>
      <c r="F311" t="s">
        <v>218</v>
      </c>
      <c r="G311" t="s">
        <v>16</v>
      </c>
      <c r="H311" t="s">
        <v>40</v>
      </c>
      <c r="I311" t="s">
        <v>50</v>
      </c>
      <c r="J311" t="s">
        <v>70</v>
      </c>
      <c r="K311">
        <v>100</v>
      </c>
      <c r="L311">
        <v>2282</v>
      </c>
      <c r="M311">
        <v>228200</v>
      </c>
      <c r="N311">
        <v>0</v>
      </c>
      <c r="O311">
        <v>228200</v>
      </c>
      <c r="P311" t="s">
        <v>218</v>
      </c>
      <c r="Q311" s="1"/>
      <c r="Y311" t="s">
        <v>218</v>
      </c>
      <c r="Z311" t="s">
        <v>218</v>
      </c>
      <c r="AA311" t="s">
        <v>218</v>
      </c>
      <c r="AB311" t="s">
        <v>218</v>
      </c>
    </row>
    <row r="312" spans="1:28" x14ac:dyDescent="0.4">
      <c r="A312" s="1">
        <v>45132</v>
      </c>
      <c r="B312" s="1">
        <v>45128</v>
      </c>
      <c r="C312">
        <v>15700</v>
      </c>
      <c r="D312" t="s">
        <v>53</v>
      </c>
      <c r="E312" t="s">
        <v>15</v>
      </c>
      <c r="F312" t="s">
        <v>218</v>
      </c>
      <c r="G312" t="s">
        <v>16</v>
      </c>
      <c r="H312" t="s">
        <v>42</v>
      </c>
      <c r="I312" t="s">
        <v>50</v>
      </c>
      <c r="J312" t="s">
        <v>70</v>
      </c>
      <c r="K312">
        <v>5</v>
      </c>
      <c r="L312">
        <v>19750</v>
      </c>
      <c r="M312">
        <v>98750</v>
      </c>
      <c r="N312">
        <v>0</v>
      </c>
      <c r="O312">
        <v>-98750</v>
      </c>
      <c r="P312" t="s">
        <v>218</v>
      </c>
      <c r="Q312" s="1"/>
      <c r="Y312" t="s">
        <v>218</v>
      </c>
      <c r="Z312" t="s">
        <v>218</v>
      </c>
      <c r="AA312" t="s">
        <v>218</v>
      </c>
      <c r="AB312" t="s">
        <v>218</v>
      </c>
    </row>
    <row r="313" spans="1:28" x14ac:dyDescent="0.4">
      <c r="A313" s="1">
        <v>45132</v>
      </c>
      <c r="B313" s="1">
        <v>45128</v>
      </c>
      <c r="C313">
        <v>15700</v>
      </c>
      <c r="D313" t="s">
        <v>53</v>
      </c>
      <c r="E313" t="s">
        <v>15</v>
      </c>
      <c r="F313" t="s">
        <v>218</v>
      </c>
      <c r="G313" t="s">
        <v>16</v>
      </c>
      <c r="H313" t="s">
        <v>40</v>
      </c>
      <c r="I313" t="s">
        <v>50</v>
      </c>
      <c r="J313" t="s">
        <v>70</v>
      </c>
      <c r="K313">
        <v>5</v>
      </c>
      <c r="L313">
        <v>19760</v>
      </c>
      <c r="M313">
        <v>98800</v>
      </c>
      <c r="N313">
        <v>0</v>
      </c>
      <c r="O313">
        <v>98800</v>
      </c>
      <c r="P313" t="s">
        <v>218</v>
      </c>
      <c r="Q313" s="1"/>
      <c r="Y313" t="s">
        <v>218</v>
      </c>
      <c r="Z313" t="s">
        <v>218</v>
      </c>
      <c r="AA313" t="s">
        <v>218</v>
      </c>
      <c r="AB313" t="s">
        <v>218</v>
      </c>
    </row>
    <row r="314" spans="1:28" x14ac:dyDescent="0.4">
      <c r="A314" s="1">
        <v>45131</v>
      </c>
      <c r="B314" s="1">
        <v>45127</v>
      </c>
      <c r="C314">
        <v>15700</v>
      </c>
      <c r="D314" t="s">
        <v>53</v>
      </c>
      <c r="E314" t="s">
        <v>15</v>
      </c>
      <c r="F314" t="s">
        <v>218</v>
      </c>
      <c r="G314" t="s">
        <v>16</v>
      </c>
      <c r="H314" t="s">
        <v>42</v>
      </c>
      <c r="I314" t="s">
        <v>50</v>
      </c>
      <c r="J314" t="s">
        <v>70</v>
      </c>
      <c r="K314">
        <v>10</v>
      </c>
      <c r="L314">
        <v>20150</v>
      </c>
      <c r="M314">
        <v>201500</v>
      </c>
      <c r="N314">
        <v>0</v>
      </c>
      <c r="O314">
        <v>-201500</v>
      </c>
      <c r="P314" t="s">
        <v>218</v>
      </c>
      <c r="Q314" s="1"/>
      <c r="Y314" t="s">
        <v>218</v>
      </c>
      <c r="Z314" t="s">
        <v>218</v>
      </c>
      <c r="AA314" t="s">
        <v>218</v>
      </c>
      <c r="AB314" t="s">
        <v>218</v>
      </c>
    </row>
    <row r="315" spans="1:28" x14ac:dyDescent="0.4">
      <c r="A315" s="1">
        <v>45131</v>
      </c>
      <c r="B315" s="1">
        <v>45127</v>
      </c>
      <c r="C315">
        <v>15700</v>
      </c>
      <c r="D315" t="s">
        <v>53</v>
      </c>
      <c r="E315" t="s">
        <v>15</v>
      </c>
      <c r="F315" t="s">
        <v>218</v>
      </c>
      <c r="G315" t="s">
        <v>16</v>
      </c>
      <c r="H315" t="s">
        <v>40</v>
      </c>
      <c r="I315" t="s">
        <v>50</v>
      </c>
      <c r="J315" t="s">
        <v>70</v>
      </c>
      <c r="K315">
        <v>5</v>
      </c>
      <c r="L315">
        <v>19850</v>
      </c>
      <c r="M315">
        <v>99250</v>
      </c>
      <c r="N315">
        <v>0</v>
      </c>
      <c r="O315">
        <v>99250</v>
      </c>
      <c r="P315" t="s">
        <v>218</v>
      </c>
      <c r="Q315" s="1"/>
      <c r="Y315" t="s">
        <v>218</v>
      </c>
      <c r="Z315" t="s">
        <v>218</v>
      </c>
      <c r="AA315" t="s">
        <v>218</v>
      </c>
      <c r="AB315" t="s">
        <v>218</v>
      </c>
    </row>
    <row r="316" spans="1:28" x14ac:dyDescent="0.4">
      <c r="A316" s="1">
        <v>45131</v>
      </c>
      <c r="B316" s="1">
        <v>45127</v>
      </c>
      <c r="C316">
        <v>15700</v>
      </c>
      <c r="D316" t="s">
        <v>53</v>
      </c>
      <c r="E316" t="s">
        <v>15</v>
      </c>
      <c r="F316" t="s">
        <v>218</v>
      </c>
      <c r="G316" t="s">
        <v>16</v>
      </c>
      <c r="H316" t="s">
        <v>40</v>
      </c>
      <c r="I316" t="s">
        <v>50</v>
      </c>
      <c r="J316" t="s">
        <v>70</v>
      </c>
      <c r="K316">
        <v>5</v>
      </c>
      <c r="L316">
        <v>19905</v>
      </c>
      <c r="M316">
        <v>99525</v>
      </c>
      <c r="N316">
        <v>0</v>
      </c>
      <c r="O316">
        <v>99525</v>
      </c>
      <c r="P316" t="s">
        <v>218</v>
      </c>
      <c r="Q316" s="1"/>
      <c r="Y316" t="s">
        <v>218</v>
      </c>
      <c r="Z316" t="s">
        <v>218</v>
      </c>
      <c r="AA316" t="s">
        <v>218</v>
      </c>
      <c r="AB316" t="s">
        <v>218</v>
      </c>
    </row>
    <row r="317" spans="1:28" x14ac:dyDescent="0.4">
      <c r="A317" s="1">
        <v>45128</v>
      </c>
      <c r="B317" s="1">
        <v>45126</v>
      </c>
      <c r="C317">
        <v>15700</v>
      </c>
      <c r="D317" t="s">
        <v>53</v>
      </c>
      <c r="E317" t="s">
        <v>15</v>
      </c>
      <c r="F317" t="s">
        <v>218</v>
      </c>
      <c r="G317" t="s">
        <v>16</v>
      </c>
      <c r="H317" t="s">
        <v>42</v>
      </c>
      <c r="I317" t="s">
        <v>50</v>
      </c>
      <c r="J317" t="s">
        <v>70</v>
      </c>
      <c r="K317">
        <v>10</v>
      </c>
      <c r="L317">
        <v>20245</v>
      </c>
      <c r="M317">
        <v>202450</v>
      </c>
      <c r="N317">
        <v>0</v>
      </c>
      <c r="O317">
        <v>-202450</v>
      </c>
      <c r="P317" t="s">
        <v>218</v>
      </c>
      <c r="Q317" s="1"/>
      <c r="Y317" t="s">
        <v>218</v>
      </c>
      <c r="Z317" t="s">
        <v>218</v>
      </c>
      <c r="AA317" t="s">
        <v>218</v>
      </c>
      <c r="AB317" t="s">
        <v>218</v>
      </c>
    </row>
    <row r="318" spans="1:28" x14ac:dyDescent="0.4">
      <c r="A318" s="1">
        <v>45128</v>
      </c>
      <c r="B318" s="1">
        <v>45126</v>
      </c>
      <c r="C318">
        <v>15700</v>
      </c>
      <c r="D318" t="s">
        <v>53</v>
      </c>
      <c r="E318" t="s">
        <v>15</v>
      </c>
      <c r="F318" t="s">
        <v>218</v>
      </c>
      <c r="G318" t="s">
        <v>16</v>
      </c>
      <c r="H318" t="s">
        <v>40</v>
      </c>
      <c r="I318" t="s">
        <v>50</v>
      </c>
      <c r="J318" t="s">
        <v>70</v>
      </c>
      <c r="K318">
        <v>10</v>
      </c>
      <c r="L318">
        <v>20255</v>
      </c>
      <c r="M318">
        <v>202550</v>
      </c>
      <c r="N318">
        <v>0</v>
      </c>
      <c r="O318">
        <v>202550</v>
      </c>
      <c r="P318" t="s">
        <v>218</v>
      </c>
      <c r="Q318" s="1"/>
      <c r="Y318" t="s">
        <v>218</v>
      </c>
      <c r="Z318" t="s">
        <v>218</v>
      </c>
      <c r="AA318" t="s">
        <v>218</v>
      </c>
      <c r="AB318" t="s">
        <v>218</v>
      </c>
    </row>
    <row r="319" spans="1:28" x14ac:dyDescent="0.4">
      <c r="A319" s="1">
        <v>45127</v>
      </c>
      <c r="B319" s="1">
        <v>45125</v>
      </c>
      <c r="C319">
        <v>15700</v>
      </c>
      <c r="D319" t="s">
        <v>53</v>
      </c>
      <c r="E319" t="s">
        <v>15</v>
      </c>
      <c r="F319" t="s">
        <v>218</v>
      </c>
      <c r="G319" t="s">
        <v>16</v>
      </c>
      <c r="H319" t="s">
        <v>42</v>
      </c>
      <c r="I319" t="s">
        <v>50</v>
      </c>
      <c r="J319" t="s">
        <v>70</v>
      </c>
      <c r="K319">
        <v>5</v>
      </c>
      <c r="L319">
        <v>19865</v>
      </c>
      <c r="M319">
        <v>99325</v>
      </c>
      <c r="N319">
        <v>0</v>
      </c>
      <c r="O319">
        <v>-99325</v>
      </c>
      <c r="P319" t="s">
        <v>218</v>
      </c>
      <c r="Q319" s="1"/>
      <c r="Y319" t="s">
        <v>218</v>
      </c>
      <c r="Z319" t="s">
        <v>218</v>
      </c>
      <c r="AA319" t="s">
        <v>218</v>
      </c>
      <c r="AB319" t="s">
        <v>218</v>
      </c>
    </row>
    <row r="320" spans="1:28" x14ac:dyDescent="0.4">
      <c r="A320" s="1">
        <v>45127</v>
      </c>
      <c r="B320" s="1">
        <v>45125</v>
      </c>
      <c r="C320">
        <v>15700</v>
      </c>
      <c r="D320" t="s">
        <v>53</v>
      </c>
      <c r="E320" t="s">
        <v>15</v>
      </c>
      <c r="F320" t="s">
        <v>218</v>
      </c>
      <c r="G320" t="s">
        <v>16</v>
      </c>
      <c r="H320" t="s">
        <v>40</v>
      </c>
      <c r="I320" t="s">
        <v>50</v>
      </c>
      <c r="J320" t="s">
        <v>70</v>
      </c>
      <c r="K320">
        <v>5</v>
      </c>
      <c r="L320">
        <v>19870</v>
      </c>
      <c r="M320">
        <v>99350</v>
      </c>
      <c r="N320">
        <v>0</v>
      </c>
      <c r="O320">
        <v>99350</v>
      </c>
      <c r="P320" t="s">
        <v>218</v>
      </c>
      <c r="Q320" s="1"/>
      <c r="Y320" t="s">
        <v>218</v>
      </c>
      <c r="Z320" t="s">
        <v>218</v>
      </c>
      <c r="AA320" t="s">
        <v>218</v>
      </c>
      <c r="AB320" t="s">
        <v>218</v>
      </c>
    </row>
    <row r="321" spans="1:28" x14ac:dyDescent="0.4">
      <c r="A321" s="1">
        <v>45126</v>
      </c>
      <c r="B321" s="1">
        <v>45121</v>
      </c>
      <c r="C321">
        <v>15700</v>
      </c>
      <c r="D321" t="s">
        <v>53</v>
      </c>
      <c r="E321" t="s">
        <v>15</v>
      </c>
      <c r="F321" t="s">
        <v>218</v>
      </c>
      <c r="G321" t="s">
        <v>16</v>
      </c>
      <c r="H321" t="s">
        <v>42</v>
      </c>
      <c r="I321" t="s">
        <v>50</v>
      </c>
      <c r="J321" t="s">
        <v>70</v>
      </c>
      <c r="K321">
        <v>5</v>
      </c>
      <c r="L321">
        <v>19800</v>
      </c>
      <c r="M321">
        <v>99000</v>
      </c>
      <c r="N321">
        <v>0</v>
      </c>
      <c r="O321">
        <v>-99000</v>
      </c>
      <c r="P321" t="s">
        <v>218</v>
      </c>
      <c r="Q321" s="1"/>
      <c r="Y321" t="s">
        <v>218</v>
      </c>
      <c r="Z321" t="s">
        <v>218</v>
      </c>
      <c r="AA321" t="s">
        <v>218</v>
      </c>
      <c r="AB321" t="s">
        <v>218</v>
      </c>
    </row>
    <row r="322" spans="1:28" x14ac:dyDescent="0.4">
      <c r="A322" s="1">
        <v>45126</v>
      </c>
      <c r="B322" s="1">
        <v>45121</v>
      </c>
      <c r="C322">
        <v>15700</v>
      </c>
      <c r="D322" t="s">
        <v>53</v>
      </c>
      <c r="E322" t="s">
        <v>15</v>
      </c>
      <c r="F322" t="s">
        <v>218</v>
      </c>
      <c r="G322" t="s">
        <v>16</v>
      </c>
      <c r="H322" t="s">
        <v>40</v>
      </c>
      <c r="I322" t="s">
        <v>50</v>
      </c>
      <c r="J322" t="s">
        <v>70</v>
      </c>
      <c r="K322">
        <v>5</v>
      </c>
      <c r="L322">
        <v>19820</v>
      </c>
      <c r="M322">
        <v>99100</v>
      </c>
      <c r="N322">
        <v>0</v>
      </c>
      <c r="O322">
        <v>99100</v>
      </c>
      <c r="P322" t="s">
        <v>218</v>
      </c>
      <c r="Q322" s="1"/>
      <c r="Y322" t="s">
        <v>218</v>
      </c>
      <c r="Z322" t="s">
        <v>218</v>
      </c>
      <c r="AA322" t="s">
        <v>218</v>
      </c>
      <c r="AB322" t="s">
        <v>218</v>
      </c>
    </row>
    <row r="323" spans="1:28" x14ac:dyDescent="0.4">
      <c r="A323" s="1">
        <v>45126</v>
      </c>
      <c r="B323" s="1">
        <v>45121</v>
      </c>
      <c r="C323">
        <v>52460</v>
      </c>
      <c r="D323" t="s">
        <v>101</v>
      </c>
      <c r="E323" t="s">
        <v>15</v>
      </c>
      <c r="F323" t="s">
        <v>218</v>
      </c>
      <c r="G323" t="s">
        <v>16</v>
      </c>
      <c r="H323" t="s">
        <v>40</v>
      </c>
      <c r="I323" t="s">
        <v>50</v>
      </c>
      <c r="J323" t="s">
        <v>70</v>
      </c>
      <c r="K323">
        <v>100</v>
      </c>
      <c r="L323">
        <v>700</v>
      </c>
      <c r="M323">
        <v>70010</v>
      </c>
      <c r="N323">
        <v>3</v>
      </c>
      <c r="O323">
        <v>70007</v>
      </c>
      <c r="P323" t="s">
        <v>218</v>
      </c>
      <c r="Q323" s="1"/>
      <c r="Y323" t="s">
        <v>218</v>
      </c>
      <c r="Z323" t="s">
        <v>218</v>
      </c>
      <c r="AA323" t="s">
        <v>218</v>
      </c>
      <c r="AB323" t="s">
        <v>218</v>
      </c>
    </row>
    <row r="324" spans="1:28" x14ac:dyDescent="0.4">
      <c r="A324" s="1">
        <v>45126</v>
      </c>
      <c r="B324" s="1">
        <v>45121</v>
      </c>
      <c r="C324">
        <v>94320</v>
      </c>
      <c r="D324" t="s">
        <v>86</v>
      </c>
      <c r="E324" t="s">
        <v>15</v>
      </c>
      <c r="F324" t="s">
        <v>218</v>
      </c>
      <c r="G324" t="s">
        <v>16</v>
      </c>
      <c r="H324" t="s">
        <v>40</v>
      </c>
      <c r="I324" t="s">
        <v>50</v>
      </c>
      <c r="J324" t="s">
        <v>70</v>
      </c>
      <c r="K324">
        <v>100</v>
      </c>
      <c r="L324">
        <v>162</v>
      </c>
      <c r="M324">
        <v>16250</v>
      </c>
      <c r="N324">
        <v>0</v>
      </c>
      <c r="O324">
        <v>16250</v>
      </c>
      <c r="P324" t="s">
        <v>218</v>
      </c>
      <c r="Q324" s="1"/>
      <c r="Y324" t="s">
        <v>218</v>
      </c>
      <c r="Z324" t="s">
        <v>218</v>
      </c>
      <c r="AA324" t="s">
        <v>218</v>
      </c>
      <c r="AB324" t="s">
        <v>218</v>
      </c>
    </row>
    <row r="325" spans="1:28" x14ac:dyDescent="0.4">
      <c r="A325" s="1">
        <v>45125</v>
      </c>
      <c r="B325" s="1">
        <v>45120</v>
      </c>
      <c r="C325">
        <v>15700</v>
      </c>
      <c r="D325" t="s">
        <v>53</v>
      </c>
      <c r="E325" t="s">
        <v>15</v>
      </c>
      <c r="F325" t="s">
        <v>218</v>
      </c>
      <c r="G325" t="s">
        <v>16</v>
      </c>
      <c r="H325" t="s">
        <v>42</v>
      </c>
      <c r="I325" t="s">
        <v>50</v>
      </c>
      <c r="J325" t="s">
        <v>70</v>
      </c>
      <c r="K325">
        <v>1</v>
      </c>
      <c r="L325">
        <v>19680</v>
      </c>
      <c r="M325">
        <v>19680</v>
      </c>
      <c r="N325">
        <v>0</v>
      </c>
      <c r="O325">
        <v>-19680</v>
      </c>
      <c r="P325" t="s">
        <v>218</v>
      </c>
      <c r="Q325" s="1"/>
      <c r="Y325" t="s">
        <v>218</v>
      </c>
      <c r="Z325" t="s">
        <v>218</v>
      </c>
      <c r="AA325" t="s">
        <v>218</v>
      </c>
      <c r="AB325" t="s">
        <v>218</v>
      </c>
    </row>
    <row r="326" spans="1:28" x14ac:dyDescent="0.4">
      <c r="A326" s="1">
        <v>45125</v>
      </c>
      <c r="B326" s="1">
        <v>45120</v>
      </c>
      <c r="C326">
        <v>15700</v>
      </c>
      <c r="D326" t="s">
        <v>53</v>
      </c>
      <c r="E326" t="s">
        <v>15</v>
      </c>
      <c r="F326" t="s">
        <v>218</v>
      </c>
      <c r="G326" t="s">
        <v>16</v>
      </c>
      <c r="H326" t="s">
        <v>40</v>
      </c>
      <c r="I326" t="s">
        <v>50</v>
      </c>
      <c r="J326" t="s">
        <v>70</v>
      </c>
      <c r="K326">
        <v>1</v>
      </c>
      <c r="L326">
        <v>19690</v>
      </c>
      <c r="M326">
        <v>19690</v>
      </c>
      <c r="N326">
        <v>0</v>
      </c>
      <c r="O326">
        <v>19690</v>
      </c>
      <c r="P326" t="s">
        <v>218</v>
      </c>
      <c r="Q326" s="1"/>
      <c r="Y326" t="s">
        <v>218</v>
      </c>
      <c r="Z326" t="s">
        <v>218</v>
      </c>
      <c r="AA326" t="s">
        <v>218</v>
      </c>
      <c r="AB326" t="s">
        <v>218</v>
      </c>
    </row>
    <row r="327" spans="1:28" x14ac:dyDescent="0.4">
      <c r="A327" s="1">
        <v>45125</v>
      </c>
      <c r="B327" s="1">
        <v>45120</v>
      </c>
      <c r="C327">
        <v>45720</v>
      </c>
      <c r="D327" t="s">
        <v>106</v>
      </c>
      <c r="E327" t="s">
        <v>15</v>
      </c>
      <c r="F327" t="s">
        <v>218</v>
      </c>
      <c r="G327" t="s">
        <v>16</v>
      </c>
      <c r="H327" t="s">
        <v>42</v>
      </c>
      <c r="I327" t="s">
        <v>50</v>
      </c>
      <c r="J327" t="s">
        <v>70</v>
      </c>
      <c r="K327">
        <v>100</v>
      </c>
      <c r="L327">
        <v>816</v>
      </c>
      <c r="M327">
        <v>81600</v>
      </c>
      <c r="N327">
        <v>0</v>
      </c>
      <c r="O327">
        <v>-81600</v>
      </c>
      <c r="P327" t="s">
        <v>218</v>
      </c>
      <c r="Q327" s="1"/>
      <c r="Y327" t="s">
        <v>218</v>
      </c>
      <c r="Z327" t="s">
        <v>218</v>
      </c>
      <c r="AA327" t="s">
        <v>218</v>
      </c>
      <c r="AB327" t="s">
        <v>218</v>
      </c>
    </row>
    <row r="328" spans="1:28" x14ac:dyDescent="0.4">
      <c r="A328" s="1">
        <v>45125</v>
      </c>
      <c r="B328" s="1">
        <v>45120</v>
      </c>
      <c r="C328">
        <v>45720</v>
      </c>
      <c r="D328" t="s">
        <v>106</v>
      </c>
      <c r="E328" t="s">
        <v>15</v>
      </c>
      <c r="F328" t="s">
        <v>218</v>
      </c>
      <c r="G328" t="s">
        <v>16</v>
      </c>
      <c r="H328" t="s">
        <v>40</v>
      </c>
      <c r="I328" t="s">
        <v>50</v>
      </c>
      <c r="J328" t="s">
        <v>70</v>
      </c>
      <c r="K328">
        <v>100</v>
      </c>
      <c r="L328">
        <v>816</v>
      </c>
      <c r="M328">
        <v>81600</v>
      </c>
      <c r="N328">
        <v>0</v>
      </c>
      <c r="O328">
        <v>81600</v>
      </c>
      <c r="P328" t="s">
        <v>218</v>
      </c>
      <c r="Q328" s="1"/>
      <c r="Y328" t="s">
        <v>218</v>
      </c>
      <c r="Z328" t="s">
        <v>218</v>
      </c>
      <c r="AA328" t="s">
        <v>218</v>
      </c>
      <c r="AB328" t="s">
        <v>218</v>
      </c>
    </row>
    <row r="329" spans="1:28" x14ac:dyDescent="0.4">
      <c r="A329" s="1">
        <v>45120</v>
      </c>
      <c r="B329" s="1">
        <v>45118</v>
      </c>
      <c r="C329">
        <v>36910</v>
      </c>
      <c r="D329" t="s">
        <v>104</v>
      </c>
      <c r="E329" t="s">
        <v>15</v>
      </c>
      <c r="F329" t="s">
        <v>218</v>
      </c>
      <c r="G329" t="s">
        <v>16</v>
      </c>
      <c r="H329" t="s">
        <v>42</v>
      </c>
      <c r="I329" t="s">
        <v>50</v>
      </c>
      <c r="J329" t="s">
        <v>70</v>
      </c>
      <c r="K329">
        <v>100</v>
      </c>
      <c r="L329">
        <v>864</v>
      </c>
      <c r="M329">
        <v>86400</v>
      </c>
      <c r="N329">
        <v>0</v>
      </c>
      <c r="O329">
        <v>-86400</v>
      </c>
      <c r="P329" t="s">
        <v>218</v>
      </c>
      <c r="Q329" s="1"/>
      <c r="Y329" t="s">
        <v>218</v>
      </c>
      <c r="Z329" t="s">
        <v>218</v>
      </c>
      <c r="AA329" t="s">
        <v>218</v>
      </c>
      <c r="AB329" t="s">
        <v>218</v>
      </c>
    </row>
    <row r="330" spans="1:28" x14ac:dyDescent="0.4">
      <c r="A330" s="1">
        <v>45120</v>
      </c>
      <c r="B330" s="1">
        <v>45118</v>
      </c>
      <c r="C330">
        <v>36910</v>
      </c>
      <c r="D330" t="s">
        <v>104</v>
      </c>
      <c r="E330" t="s">
        <v>15</v>
      </c>
      <c r="F330" t="s">
        <v>218</v>
      </c>
      <c r="G330" t="s">
        <v>16</v>
      </c>
      <c r="H330" t="s">
        <v>40</v>
      </c>
      <c r="I330" t="s">
        <v>50</v>
      </c>
      <c r="J330" t="s">
        <v>70</v>
      </c>
      <c r="K330">
        <v>100</v>
      </c>
      <c r="L330">
        <v>836</v>
      </c>
      <c r="M330">
        <v>83600</v>
      </c>
      <c r="N330">
        <v>0</v>
      </c>
      <c r="O330">
        <v>83600</v>
      </c>
      <c r="P330" t="s">
        <v>218</v>
      </c>
      <c r="Q330" s="1"/>
      <c r="Y330" t="s">
        <v>218</v>
      </c>
      <c r="Z330" t="s">
        <v>218</v>
      </c>
      <c r="AA330" t="s">
        <v>218</v>
      </c>
      <c r="AB330" t="s">
        <v>218</v>
      </c>
    </row>
    <row r="331" spans="1:28" x14ac:dyDescent="0.4">
      <c r="A331" s="1">
        <v>45120</v>
      </c>
      <c r="B331" s="1">
        <v>45117</v>
      </c>
      <c r="C331">
        <v>69270</v>
      </c>
      <c r="D331" t="s">
        <v>77</v>
      </c>
      <c r="E331" t="s">
        <v>15</v>
      </c>
      <c r="F331" t="s">
        <v>218</v>
      </c>
      <c r="G331" t="s">
        <v>105</v>
      </c>
      <c r="H331" t="s">
        <v>40</v>
      </c>
      <c r="I331" t="s">
        <v>50</v>
      </c>
      <c r="J331" t="s">
        <v>70</v>
      </c>
      <c r="K331">
        <v>100</v>
      </c>
      <c r="L331">
        <v>520</v>
      </c>
      <c r="M331">
        <v>52010</v>
      </c>
      <c r="N331">
        <v>0</v>
      </c>
      <c r="O331">
        <v>52010</v>
      </c>
      <c r="P331" t="s">
        <v>218</v>
      </c>
      <c r="Q331" s="1"/>
      <c r="Y331" t="s">
        <v>218</v>
      </c>
      <c r="Z331" t="s">
        <v>218</v>
      </c>
      <c r="AA331" t="s">
        <v>218</v>
      </c>
      <c r="AB331" t="s">
        <v>218</v>
      </c>
    </row>
    <row r="332" spans="1:28" x14ac:dyDescent="0.4">
      <c r="A332" s="1">
        <v>45120</v>
      </c>
      <c r="B332" s="1">
        <v>45117</v>
      </c>
      <c r="C332">
        <v>69270</v>
      </c>
      <c r="D332" t="s">
        <v>77</v>
      </c>
      <c r="E332" t="s">
        <v>15</v>
      </c>
      <c r="F332" t="s">
        <v>218</v>
      </c>
      <c r="G332" t="s">
        <v>105</v>
      </c>
      <c r="H332" t="s">
        <v>40</v>
      </c>
      <c r="I332" t="s">
        <v>50</v>
      </c>
      <c r="J332" t="s">
        <v>70</v>
      </c>
      <c r="K332">
        <v>100</v>
      </c>
      <c r="L332">
        <v>524</v>
      </c>
      <c r="M332">
        <v>52420</v>
      </c>
      <c r="N332">
        <v>0</v>
      </c>
      <c r="O332">
        <v>52420</v>
      </c>
      <c r="P332" t="s">
        <v>218</v>
      </c>
      <c r="Q332" s="1"/>
      <c r="Y332" t="s">
        <v>218</v>
      </c>
      <c r="Z332" t="s">
        <v>218</v>
      </c>
      <c r="AA332" t="s">
        <v>218</v>
      </c>
      <c r="AB332" t="s">
        <v>218</v>
      </c>
    </row>
    <row r="333" spans="1:28" x14ac:dyDescent="0.4">
      <c r="A333" s="1">
        <v>45120</v>
      </c>
      <c r="B333" s="1">
        <v>45117</v>
      </c>
      <c r="C333">
        <v>69270</v>
      </c>
      <c r="D333" t="s">
        <v>77</v>
      </c>
      <c r="E333" t="s">
        <v>15</v>
      </c>
      <c r="F333" t="s">
        <v>218</v>
      </c>
      <c r="G333" t="s">
        <v>105</v>
      </c>
      <c r="H333" t="s">
        <v>40</v>
      </c>
      <c r="I333" t="s">
        <v>50</v>
      </c>
      <c r="J333" t="s">
        <v>70</v>
      </c>
      <c r="K333">
        <v>100</v>
      </c>
      <c r="L333">
        <v>516</v>
      </c>
      <c r="M333">
        <v>51590</v>
      </c>
      <c r="N333">
        <v>0</v>
      </c>
      <c r="O333">
        <v>51590</v>
      </c>
      <c r="P333" t="s">
        <v>218</v>
      </c>
      <c r="Q333" s="1"/>
      <c r="Y333" t="s">
        <v>218</v>
      </c>
      <c r="Z333" t="s">
        <v>218</v>
      </c>
      <c r="AA333" t="s">
        <v>218</v>
      </c>
      <c r="AB333" t="s">
        <v>218</v>
      </c>
    </row>
    <row r="334" spans="1:28" x14ac:dyDescent="0.4">
      <c r="A334" s="1">
        <v>45117</v>
      </c>
      <c r="B334" s="1">
        <v>45113</v>
      </c>
      <c r="C334">
        <v>48940</v>
      </c>
      <c r="D334" t="s">
        <v>100</v>
      </c>
      <c r="E334" t="s">
        <v>15</v>
      </c>
      <c r="F334" t="s">
        <v>218</v>
      </c>
      <c r="G334" t="s">
        <v>16</v>
      </c>
      <c r="H334" t="s">
        <v>42</v>
      </c>
      <c r="I334" t="s">
        <v>50</v>
      </c>
      <c r="J334" t="s">
        <v>51</v>
      </c>
      <c r="K334">
        <v>100</v>
      </c>
      <c r="L334">
        <v>2601</v>
      </c>
      <c r="M334">
        <v>260100</v>
      </c>
      <c r="N334">
        <v>0</v>
      </c>
      <c r="P334" t="s">
        <v>218</v>
      </c>
      <c r="Q334" s="1"/>
      <c r="Y334" t="s">
        <v>218</v>
      </c>
      <c r="Z334" t="s">
        <v>218</v>
      </c>
      <c r="AA334" t="s">
        <v>218</v>
      </c>
      <c r="AB334" t="s">
        <v>218</v>
      </c>
    </row>
    <row r="335" spans="1:28" x14ac:dyDescent="0.4">
      <c r="A335" s="1">
        <v>45117</v>
      </c>
      <c r="B335" s="1">
        <v>45113</v>
      </c>
      <c r="C335">
        <v>48940</v>
      </c>
      <c r="D335" t="s">
        <v>100</v>
      </c>
      <c r="E335" t="s">
        <v>15</v>
      </c>
      <c r="F335" t="s">
        <v>218</v>
      </c>
      <c r="G335" t="s">
        <v>16</v>
      </c>
      <c r="H335" t="s">
        <v>42</v>
      </c>
      <c r="I335" t="s">
        <v>50</v>
      </c>
      <c r="J335" t="s">
        <v>51</v>
      </c>
      <c r="K335">
        <v>100</v>
      </c>
      <c r="L335">
        <v>2658</v>
      </c>
      <c r="M335">
        <v>265800</v>
      </c>
      <c r="N335">
        <v>0</v>
      </c>
      <c r="P335" t="s">
        <v>218</v>
      </c>
      <c r="Q335" s="1"/>
      <c r="Y335" t="s">
        <v>218</v>
      </c>
      <c r="Z335" t="s">
        <v>218</v>
      </c>
      <c r="AA335" t="s">
        <v>218</v>
      </c>
      <c r="AB335" t="s">
        <v>218</v>
      </c>
    </row>
    <row r="336" spans="1:28" x14ac:dyDescent="0.4">
      <c r="A336" s="1">
        <v>45117</v>
      </c>
      <c r="B336" s="1">
        <v>45113</v>
      </c>
      <c r="C336">
        <v>48940</v>
      </c>
      <c r="D336" t="s">
        <v>100</v>
      </c>
      <c r="E336" t="s">
        <v>15</v>
      </c>
      <c r="F336" t="s">
        <v>218</v>
      </c>
      <c r="G336" t="s">
        <v>16</v>
      </c>
      <c r="H336" t="s">
        <v>42</v>
      </c>
      <c r="I336" t="s">
        <v>50</v>
      </c>
      <c r="J336" t="s">
        <v>51</v>
      </c>
      <c r="K336">
        <v>100</v>
      </c>
      <c r="L336">
        <v>2574</v>
      </c>
      <c r="M336">
        <v>257400</v>
      </c>
      <c r="N336">
        <v>0</v>
      </c>
      <c r="P336" t="s">
        <v>218</v>
      </c>
      <c r="Q336" s="1"/>
      <c r="Y336" t="s">
        <v>218</v>
      </c>
      <c r="Z336" t="s">
        <v>218</v>
      </c>
      <c r="AA336" t="s">
        <v>218</v>
      </c>
      <c r="AB336" t="s">
        <v>218</v>
      </c>
    </row>
    <row r="337" spans="1:28" x14ac:dyDescent="0.4">
      <c r="A337" s="1">
        <v>45117</v>
      </c>
      <c r="B337" s="1">
        <v>45113</v>
      </c>
      <c r="C337">
        <v>48940</v>
      </c>
      <c r="D337" t="s">
        <v>100</v>
      </c>
      <c r="E337" t="s">
        <v>15</v>
      </c>
      <c r="F337" t="s">
        <v>218</v>
      </c>
      <c r="G337" t="s">
        <v>16</v>
      </c>
      <c r="H337" t="s">
        <v>42</v>
      </c>
      <c r="I337" t="s">
        <v>50</v>
      </c>
      <c r="J337" t="s">
        <v>51</v>
      </c>
      <c r="K337">
        <v>100</v>
      </c>
      <c r="L337">
        <v>2572</v>
      </c>
      <c r="M337">
        <v>257200</v>
      </c>
      <c r="N337">
        <v>0</v>
      </c>
      <c r="P337" t="s">
        <v>218</v>
      </c>
      <c r="Q337" s="1"/>
      <c r="Y337" t="s">
        <v>218</v>
      </c>
      <c r="Z337" t="s">
        <v>218</v>
      </c>
      <c r="AA337" t="s">
        <v>218</v>
      </c>
      <c r="AB337" t="s">
        <v>218</v>
      </c>
    </row>
    <row r="338" spans="1:28" x14ac:dyDescent="0.4">
      <c r="A338" s="1">
        <v>45117</v>
      </c>
      <c r="B338" s="1">
        <v>45113</v>
      </c>
      <c r="C338">
        <v>48940</v>
      </c>
      <c r="D338" t="s">
        <v>100</v>
      </c>
      <c r="E338" t="s">
        <v>15</v>
      </c>
      <c r="F338" t="s">
        <v>218</v>
      </c>
      <c r="G338" t="s">
        <v>16</v>
      </c>
      <c r="H338" t="s">
        <v>42</v>
      </c>
      <c r="I338" t="s">
        <v>50</v>
      </c>
      <c r="J338" t="s">
        <v>51</v>
      </c>
      <c r="K338">
        <v>100</v>
      </c>
      <c r="L338">
        <v>2573</v>
      </c>
      <c r="M338">
        <v>257300</v>
      </c>
      <c r="N338">
        <v>0</v>
      </c>
      <c r="P338" t="s">
        <v>218</v>
      </c>
      <c r="Q338" s="1"/>
      <c r="Y338" t="s">
        <v>218</v>
      </c>
      <c r="Z338" t="s">
        <v>218</v>
      </c>
      <c r="AA338" t="s">
        <v>218</v>
      </c>
      <c r="AB338" t="s">
        <v>218</v>
      </c>
    </row>
    <row r="339" spans="1:28" x14ac:dyDescent="0.4">
      <c r="A339" s="1">
        <v>45117</v>
      </c>
      <c r="B339" s="1">
        <v>45113</v>
      </c>
      <c r="C339">
        <v>48940</v>
      </c>
      <c r="D339" t="s">
        <v>100</v>
      </c>
      <c r="E339" t="s">
        <v>15</v>
      </c>
      <c r="F339" t="s">
        <v>218</v>
      </c>
      <c r="G339" t="s">
        <v>16</v>
      </c>
      <c r="H339" t="s">
        <v>42</v>
      </c>
      <c r="I339" t="s">
        <v>50</v>
      </c>
      <c r="J339" t="s">
        <v>51</v>
      </c>
      <c r="K339">
        <v>100</v>
      </c>
      <c r="L339">
        <v>2551</v>
      </c>
      <c r="M339">
        <v>255100</v>
      </c>
      <c r="N339">
        <v>0</v>
      </c>
      <c r="P339" t="s">
        <v>218</v>
      </c>
      <c r="Q339" s="1"/>
      <c r="Y339" t="s">
        <v>218</v>
      </c>
      <c r="Z339" t="s">
        <v>218</v>
      </c>
      <c r="AA339" t="s">
        <v>218</v>
      </c>
      <c r="AB339" t="s">
        <v>218</v>
      </c>
    </row>
    <row r="340" spans="1:28" x14ac:dyDescent="0.4">
      <c r="A340" s="1">
        <v>45117</v>
      </c>
      <c r="B340" s="1">
        <v>45113</v>
      </c>
      <c r="C340">
        <v>48940</v>
      </c>
      <c r="D340" t="s">
        <v>100</v>
      </c>
      <c r="E340" t="s">
        <v>15</v>
      </c>
      <c r="F340" t="s">
        <v>218</v>
      </c>
      <c r="G340" t="s">
        <v>16</v>
      </c>
      <c r="H340" t="s">
        <v>42</v>
      </c>
      <c r="I340" t="s">
        <v>50</v>
      </c>
      <c r="J340" t="s">
        <v>51</v>
      </c>
      <c r="K340">
        <v>100</v>
      </c>
      <c r="L340">
        <v>2677</v>
      </c>
      <c r="M340">
        <v>267700</v>
      </c>
      <c r="N340">
        <v>0</v>
      </c>
      <c r="P340" t="s">
        <v>218</v>
      </c>
      <c r="Q340" s="1"/>
      <c r="Y340" t="s">
        <v>218</v>
      </c>
      <c r="Z340" t="s">
        <v>218</v>
      </c>
      <c r="AA340" t="s">
        <v>218</v>
      </c>
      <c r="AB340" t="s">
        <v>218</v>
      </c>
    </row>
    <row r="341" spans="1:28" x14ac:dyDescent="0.4">
      <c r="A341" s="1">
        <v>45117</v>
      </c>
      <c r="B341" s="1">
        <v>45113</v>
      </c>
      <c r="C341">
        <v>48940</v>
      </c>
      <c r="D341" t="s">
        <v>100</v>
      </c>
      <c r="E341" t="s">
        <v>15</v>
      </c>
      <c r="F341" t="s">
        <v>218</v>
      </c>
      <c r="G341" t="s">
        <v>16</v>
      </c>
      <c r="H341" t="s">
        <v>40</v>
      </c>
      <c r="I341" t="s">
        <v>50</v>
      </c>
      <c r="J341" t="s">
        <v>41</v>
      </c>
      <c r="K341">
        <v>100</v>
      </c>
      <c r="L341">
        <v>2553</v>
      </c>
      <c r="M341">
        <v>255300</v>
      </c>
      <c r="N341">
        <v>0</v>
      </c>
      <c r="O341">
        <v>200</v>
      </c>
      <c r="P341" t="s">
        <v>16</v>
      </c>
      <c r="Q341" s="1">
        <v>45113</v>
      </c>
      <c r="R341">
        <v>2551</v>
      </c>
      <c r="S341">
        <v>0</v>
      </c>
      <c r="T341">
        <v>0</v>
      </c>
      <c r="U341">
        <v>0</v>
      </c>
      <c r="V341">
        <v>0</v>
      </c>
      <c r="W341">
        <v>0</v>
      </c>
      <c r="X341">
        <v>200</v>
      </c>
      <c r="Y341" t="s">
        <v>218</v>
      </c>
      <c r="Z341" t="s">
        <v>218</v>
      </c>
      <c r="AA341" t="s">
        <v>218</v>
      </c>
      <c r="AB341" t="s">
        <v>218</v>
      </c>
    </row>
    <row r="342" spans="1:28" x14ac:dyDescent="0.4">
      <c r="A342" s="1">
        <v>45117</v>
      </c>
      <c r="B342" s="1">
        <v>45113</v>
      </c>
      <c r="C342">
        <v>48940</v>
      </c>
      <c r="D342" t="s">
        <v>100</v>
      </c>
      <c r="E342" t="s">
        <v>15</v>
      </c>
      <c r="F342" t="s">
        <v>218</v>
      </c>
      <c r="G342" t="s">
        <v>16</v>
      </c>
      <c r="H342" t="s">
        <v>40</v>
      </c>
      <c r="I342" t="s">
        <v>50</v>
      </c>
      <c r="J342" t="s">
        <v>41</v>
      </c>
      <c r="K342">
        <v>100</v>
      </c>
      <c r="L342">
        <v>2680</v>
      </c>
      <c r="M342">
        <v>268000</v>
      </c>
      <c r="N342">
        <v>0</v>
      </c>
      <c r="O342">
        <v>300</v>
      </c>
      <c r="P342" t="s">
        <v>16</v>
      </c>
      <c r="Q342" s="1">
        <v>45113</v>
      </c>
      <c r="R342">
        <v>2677</v>
      </c>
      <c r="S342">
        <v>0</v>
      </c>
      <c r="T342">
        <v>0</v>
      </c>
      <c r="U342">
        <v>0</v>
      </c>
      <c r="V342">
        <v>0</v>
      </c>
      <c r="W342">
        <v>0</v>
      </c>
      <c r="X342">
        <v>300</v>
      </c>
      <c r="Y342" t="s">
        <v>218</v>
      </c>
      <c r="Z342" t="s">
        <v>218</v>
      </c>
      <c r="AA342" t="s">
        <v>218</v>
      </c>
      <c r="AB342" t="s">
        <v>218</v>
      </c>
    </row>
    <row r="343" spans="1:28" x14ac:dyDescent="0.4">
      <c r="A343" s="1">
        <v>45117</v>
      </c>
      <c r="B343" s="1">
        <v>45113</v>
      </c>
      <c r="C343">
        <v>48940</v>
      </c>
      <c r="D343" t="s">
        <v>100</v>
      </c>
      <c r="E343" t="s">
        <v>15</v>
      </c>
      <c r="F343" t="s">
        <v>218</v>
      </c>
      <c r="G343" t="s">
        <v>16</v>
      </c>
      <c r="H343" t="s">
        <v>40</v>
      </c>
      <c r="I343" t="s">
        <v>50</v>
      </c>
      <c r="J343" t="s">
        <v>41</v>
      </c>
      <c r="K343">
        <v>100</v>
      </c>
      <c r="L343">
        <v>2660</v>
      </c>
      <c r="M343">
        <v>266000</v>
      </c>
      <c r="N343">
        <v>0</v>
      </c>
      <c r="O343">
        <v>200</v>
      </c>
      <c r="P343" t="s">
        <v>16</v>
      </c>
      <c r="Q343" s="1">
        <v>45113</v>
      </c>
      <c r="R343">
        <v>2658</v>
      </c>
      <c r="S343">
        <v>0</v>
      </c>
      <c r="T343">
        <v>0</v>
      </c>
      <c r="U343">
        <v>0</v>
      </c>
      <c r="V343">
        <v>0</v>
      </c>
      <c r="W343">
        <v>0</v>
      </c>
      <c r="X343">
        <v>200</v>
      </c>
      <c r="Y343" t="s">
        <v>218</v>
      </c>
      <c r="Z343" t="s">
        <v>218</v>
      </c>
      <c r="AA343" t="s">
        <v>218</v>
      </c>
      <c r="AB343" t="s">
        <v>218</v>
      </c>
    </row>
    <row r="344" spans="1:28" x14ac:dyDescent="0.4">
      <c r="A344" s="1">
        <v>45117</v>
      </c>
      <c r="B344" s="1">
        <v>45113</v>
      </c>
      <c r="C344">
        <v>48940</v>
      </c>
      <c r="D344" t="s">
        <v>100</v>
      </c>
      <c r="E344" t="s">
        <v>15</v>
      </c>
      <c r="F344" t="s">
        <v>218</v>
      </c>
      <c r="G344" t="s">
        <v>16</v>
      </c>
      <c r="H344" t="s">
        <v>40</v>
      </c>
      <c r="I344" t="s">
        <v>50</v>
      </c>
      <c r="J344" t="s">
        <v>41</v>
      </c>
      <c r="K344">
        <v>100</v>
      </c>
      <c r="L344">
        <v>2573</v>
      </c>
      <c r="M344">
        <v>257300</v>
      </c>
      <c r="N344">
        <v>0</v>
      </c>
      <c r="O344">
        <v>100</v>
      </c>
      <c r="P344" t="s">
        <v>16</v>
      </c>
      <c r="Q344" s="1">
        <v>45113</v>
      </c>
      <c r="R344">
        <v>2572</v>
      </c>
      <c r="S344">
        <v>0</v>
      </c>
      <c r="T344">
        <v>0</v>
      </c>
      <c r="U344">
        <v>0</v>
      </c>
      <c r="V344">
        <v>0</v>
      </c>
      <c r="W344">
        <v>0</v>
      </c>
      <c r="X344">
        <v>100</v>
      </c>
      <c r="Y344" t="s">
        <v>218</v>
      </c>
      <c r="Z344" t="s">
        <v>218</v>
      </c>
      <c r="AA344" t="s">
        <v>218</v>
      </c>
      <c r="AB344" t="s">
        <v>218</v>
      </c>
    </row>
    <row r="345" spans="1:28" x14ac:dyDescent="0.4">
      <c r="A345" s="1">
        <v>45117</v>
      </c>
      <c r="B345" s="1">
        <v>45113</v>
      </c>
      <c r="C345">
        <v>48940</v>
      </c>
      <c r="D345" t="s">
        <v>100</v>
      </c>
      <c r="E345" t="s">
        <v>15</v>
      </c>
      <c r="F345" t="s">
        <v>218</v>
      </c>
      <c r="G345" t="s">
        <v>16</v>
      </c>
      <c r="H345" t="s">
        <v>40</v>
      </c>
      <c r="I345" t="s">
        <v>50</v>
      </c>
      <c r="J345" t="s">
        <v>41</v>
      </c>
      <c r="K345">
        <v>100</v>
      </c>
      <c r="L345">
        <v>2575</v>
      </c>
      <c r="M345">
        <v>257500</v>
      </c>
      <c r="N345">
        <v>0</v>
      </c>
      <c r="O345">
        <v>200</v>
      </c>
      <c r="P345" t="s">
        <v>16</v>
      </c>
      <c r="Q345" s="1">
        <v>45113</v>
      </c>
      <c r="R345">
        <v>2573</v>
      </c>
      <c r="S345">
        <v>0</v>
      </c>
      <c r="T345">
        <v>0</v>
      </c>
      <c r="U345">
        <v>0</v>
      </c>
      <c r="V345">
        <v>0</v>
      </c>
      <c r="W345">
        <v>0</v>
      </c>
      <c r="X345">
        <v>200</v>
      </c>
      <c r="Y345" t="s">
        <v>218</v>
      </c>
      <c r="Z345" t="s">
        <v>218</v>
      </c>
      <c r="AA345" t="s">
        <v>218</v>
      </c>
      <c r="AB345" t="s">
        <v>218</v>
      </c>
    </row>
    <row r="346" spans="1:28" x14ac:dyDescent="0.4">
      <c r="A346" s="1">
        <v>45117</v>
      </c>
      <c r="B346" s="1">
        <v>45113</v>
      </c>
      <c r="C346">
        <v>48940</v>
      </c>
      <c r="D346" t="s">
        <v>100</v>
      </c>
      <c r="E346" t="s">
        <v>15</v>
      </c>
      <c r="F346" t="s">
        <v>218</v>
      </c>
      <c r="G346" t="s">
        <v>16</v>
      </c>
      <c r="H346" t="s">
        <v>40</v>
      </c>
      <c r="I346" t="s">
        <v>50</v>
      </c>
      <c r="J346" t="s">
        <v>41</v>
      </c>
      <c r="K346">
        <v>100</v>
      </c>
      <c r="L346">
        <v>2575</v>
      </c>
      <c r="M346">
        <v>257500</v>
      </c>
      <c r="N346">
        <v>0</v>
      </c>
      <c r="O346">
        <v>100</v>
      </c>
      <c r="P346" t="s">
        <v>16</v>
      </c>
      <c r="Q346" s="1">
        <v>45113</v>
      </c>
      <c r="R346">
        <v>2574</v>
      </c>
      <c r="S346">
        <v>0</v>
      </c>
      <c r="T346">
        <v>0</v>
      </c>
      <c r="U346">
        <v>0</v>
      </c>
      <c r="V346">
        <v>0</v>
      </c>
      <c r="W346">
        <v>0</v>
      </c>
      <c r="X346">
        <v>100</v>
      </c>
      <c r="Y346" t="s">
        <v>218</v>
      </c>
      <c r="Z346" t="s">
        <v>218</v>
      </c>
      <c r="AA346" t="s">
        <v>218</v>
      </c>
      <c r="AB346" t="s">
        <v>218</v>
      </c>
    </row>
    <row r="347" spans="1:28" x14ac:dyDescent="0.4">
      <c r="A347" s="1">
        <v>45117</v>
      </c>
      <c r="B347" s="1">
        <v>45113</v>
      </c>
      <c r="C347">
        <v>48940</v>
      </c>
      <c r="D347" t="s">
        <v>100</v>
      </c>
      <c r="E347" t="s">
        <v>15</v>
      </c>
      <c r="F347" t="s">
        <v>218</v>
      </c>
      <c r="G347" t="s">
        <v>16</v>
      </c>
      <c r="H347" t="s">
        <v>40</v>
      </c>
      <c r="I347" t="s">
        <v>50</v>
      </c>
      <c r="J347" t="s">
        <v>41</v>
      </c>
      <c r="K347">
        <v>100</v>
      </c>
      <c r="L347">
        <v>2431</v>
      </c>
      <c r="M347">
        <v>243100</v>
      </c>
      <c r="N347">
        <v>0</v>
      </c>
      <c r="O347">
        <v>-17000</v>
      </c>
      <c r="P347" t="s">
        <v>16</v>
      </c>
      <c r="Q347" s="1">
        <v>45113</v>
      </c>
      <c r="R347">
        <v>2601</v>
      </c>
      <c r="S347">
        <v>0</v>
      </c>
      <c r="T347">
        <v>0</v>
      </c>
      <c r="U347">
        <v>0</v>
      </c>
      <c r="V347">
        <v>0</v>
      </c>
      <c r="W347">
        <v>0</v>
      </c>
      <c r="X347">
        <v>-17000</v>
      </c>
      <c r="Y347" t="s">
        <v>218</v>
      </c>
      <c r="Z347" t="s">
        <v>218</v>
      </c>
      <c r="AA347" t="s">
        <v>218</v>
      </c>
      <c r="AB347" t="s">
        <v>218</v>
      </c>
    </row>
    <row r="348" spans="1:28" x14ac:dyDescent="0.4">
      <c r="A348" s="1">
        <v>45117</v>
      </c>
      <c r="B348" s="1">
        <v>45113</v>
      </c>
      <c r="C348">
        <v>58200</v>
      </c>
      <c r="D348" t="s">
        <v>103</v>
      </c>
      <c r="E348" t="s">
        <v>15</v>
      </c>
      <c r="F348" t="s">
        <v>218</v>
      </c>
      <c r="G348" t="s">
        <v>16</v>
      </c>
      <c r="H348" t="s">
        <v>42</v>
      </c>
      <c r="I348" t="s">
        <v>50</v>
      </c>
      <c r="J348" t="s">
        <v>51</v>
      </c>
      <c r="K348">
        <v>100</v>
      </c>
      <c r="L348">
        <v>2282</v>
      </c>
      <c r="M348">
        <v>228200</v>
      </c>
      <c r="N348">
        <v>0</v>
      </c>
      <c r="P348" t="s">
        <v>218</v>
      </c>
      <c r="Q348" s="1"/>
      <c r="Y348" t="s">
        <v>218</v>
      </c>
      <c r="Z348" t="s">
        <v>218</v>
      </c>
      <c r="AA348" t="s">
        <v>218</v>
      </c>
      <c r="AB348" t="s">
        <v>218</v>
      </c>
    </row>
    <row r="349" spans="1:28" x14ac:dyDescent="0.4">
      <c r="A349" s="1">
        <v>45117</v>
      </c>
      <c r="B349" s="1">
        <v>45113</v>
      </c>
      <c r="C349">
        <v>58200</v>
      </c>
      <c r="D349" t="s">
        <v>103</v>
      </c>
      <c r="E349" t="s">
        <v>15</v>
      </c>
      <c r="F349" t="s">
        <v>218</v>
      </c>
      <c r="G349" t="s">
        <v>16</v>
      </c>
      <c r="H349" t="s">
        <v>40</v>
      </c>
      <c r="I349" t="s">
        <v>50</v>
      </c>
      <c r="J349" t="s">
        <v>41</v>
      </c>
      <c r="K349">
        <v>100</v>
      </c>
      <c r="L349">
        <v>2298</v>
      </c>
      <c r="M349">
        <v>229800</v>
      </c>
      <c r="N349">
        <v>0</v>
      </c>
      <c r="O349">
        <v>1600</v>
      </c>
      <c r="P349" t="s">
        <v>16</v>
      </c>
      <c r="Q349" s="1">
        <v>45113</v>
      </c>
      <c r="R349">
        <v>2282</v>
      </c>
      <c r="S349">
        <v>0</v>
      </c>
      <c r="T349">
        <v>0</v>
      </c>
      <c r="U349">
        <v>0</v>
      </c>
      <c r="V349">
        <v>0</v>
      </c>
      <c r="W349">
        <v>0</v>
      </c>
      <c r="X349">
        <v>1600</v>
      </c>
      <c r="Y349" t="s">
        <v>218</v>
      </c>
      <c r="Z349" t="s">
        <v>218</v>
      </c>
      <c r="AA349" t="s">
        <v>218</v>
      </c>
      <c r="AB349" t="s">
        <v>218</v>
      </c>
    </row>
    <row r="350" spans="1:28" x14ac:dyDescent="0.4">
      <c r="A350" s="1">
        <v>45117</v>
      </c>
      <c r="B350" s="1">
        <v>45113</v>
      </c>
      <c r="C350">
        <v>65680</v>
      </c>
      <c r="D350" t="s">
        <v>102</v>
      </c>
      <c r="E350" t="s">
        <v>15</v>
      </c>
      <c r="F350" t="s">
        <v>218</v>
      </c>
      <c r="G350" t="s">
        <v>16</v>
      </c>
      <c r="H350" t="s">
        <v>42</v>
      </c>
      <c r="I350" t="s">
        <v>50</v>
      </c>
      <c r="J350" t="s">
        <v>51</v>
      </c>
      <c r="K350">
        <v>100</v>
      </c>
      <c r="L350">
        <v>2053</v>
      </c>
      <c r="M350">
        <v>205300</v>
      </c>
      <c r="N350">
        <v>0</v>
      </c>
      <c r="P350" t="s">
        <v>218</v>
      </c>
      <c r="Q350" s="1"/>
      <c r="Y350" t="s">
        <v>218</v>
      </c>
      <c r="Z350" t="s">
        <v>218</v>
      </c>
      <c r="AA350" t="s">
        <v>218</v>
      </c>
      <c r="AB350" t="s">
        <v>218</v>
      </c>
    </row>
    <row r="351" spans="1:28" x14ac:dyDescent="0.4">
      <c r="A351" s="1">
        <v>45117</v>
      </c>
      <c r="B351" s="1">
        <v>45113</v>
      </c>
      <c r="C351">
        <v>65680</v>
      </c>
      <c r="D351" t="s">
        <v>102</v>
      </c>
      <c r="E351" t="s">
        <v>15</v>
      </c>
      <c r="F351" t="s">
        <v>218</v>
      </c>
      <c r="G351" t="s">
        <v>16</v>
      </c>
      <c r="H351" t="s">
        <v>42</v>
      </c>
      <c r="I351" t="s">
        <v>50</v>
      </c>
      <c r="J351" t="s">
        <v>51</v>
      </c>
      <c r="K351">
        <v>100</v>
      </c>
      <c r="L351">
        <v>2042</v>
      </c>
      <c r="M351">
        <v>204200</v>
      </c>
      <c r="N351">
        <v>0</v>
      </c>
      <c r="P351" t="s">
        <v>218</v>
      </c>
      <c r="Q351" s="1"/>
      <c r="Y351" t="s">
        <v>218</v>
      </c>
      <c r="Z351" t="s">
        <v>218</v>
      </c>
      <c r="AA351" t="s">
        <v>218</v>
      </c>
      <c r="AB351" t="s">
        <v>218</v>
      </c>
    </row>
    <row r="352" spans="1:28" x14ac:dyDescent="0.4">
      <c r="A352" s="1">
        <v>45117</v>
      </c>
      <c r="B352" s="1">
        <v>45113</v>
      </c>
      <c r="C352">
        <v>65680</v>
      </c>
      <c r="D352" t="s">
        <v>102</v>
      </c>
      <c r="E352" t="s">
        <v>15</v>
      </c>
      <c r="F352" t="s">
        <v>218</v>
      </c>
      <c r="G352" t="s">
        <v>16</v>
      </c>
      <c r="H352" t="s">
        <v>42</v>
      </c>
      <c r="I352" t="s">
        <v>50</v>
      </c>
      <c r="J352" t="s">
        <v>51</v>
      </c>
      <c r="K352">
        <v>100</v>
      </c>
      <c r="L352">
        <v>2027</v>
      </c>
      <c r="M352">
        <v>202700</v>
      </c>
      <c r="N352">
        <v>0</v>
      </c>
      <c r="P352" t="s">
        <v>218</v>
      </c>
      <c r="Q352" s="1"/>
      <c r="Y352" t="s">
        <v>218</v>
      </c>
      <c r="Z352" t="s">
        <v>218</v>
      </c>
      <c r="AA352" t="s">
        <v>218</v>
      </c>
      <c r="AB352" t="s">
        <v>218</v>
      </c>
    </row>
    <row r="353" spans="1:28" x14ac:dyDescent="0.4">
      <c r="A353" s="1">
        <v>45117</v>
      </c>
      <c r="B353" s="1">
        <v>45113</v>
      </c>
      <c r="C353">
        <v>65680</v>
      </c>
      <c r="D353" t="s">
        <v>102</v>
      </c>
      <c r="E353" t="s">
        <v>15</v>
      </c>
      <c r="F353" t="s">
        <v>218</v>
      </c>
      <c r="G353" t="s">
        <v>16</v>
      </c>
      <c r="H353" t="s">
        <v>42</v>
      </c>
      <c r="I353" t="s">
        <v>50</v>
      </c>
      <c r="J353" t="s">
        <v>51</v>
      </c>
      <c r="K353">
        <v>100</v>
      </c>
      <c r="L353">
        <v>2028</v>
      </c>
      <c r="M353">
        <v>202800</v>
      </c>
      <c r="N353">
        <v>0</v>
      </c>
      <c r="P353" t="s">
        <v>218</v>
      </c>
      <c r="Q353" s="1"/>
      <c r="Y353" t="s">
        <v>218</v>
      </c>
      <c r="Z353" t="s">
        <v>218</v>
      </c>
      <c r="AA353" t="s">
        <v>218</v>
      </c>
      <c r="AB353" t="s">
        <v>218</v>
      </c>
    </row>
    <row r="354" spans="1:28" x14ac:dyDescent="0.4">
      <c r="A354" s="1">
        <v>45117</v>
      </c>
      <c r="B354" s="1">
        <v>45113</v>
      </c>
      <c r="C354">
        <v>65680</v>
      </c>
      <c r="D354" t="s">
        <v>102</v>
      </c>
      <c r="E354" t="s">
        <v>15</v>
      </c>
      <c r="F354" t="s">
        <v>218</v>
      </c>
      <c r="G354" t="s">
        <v>16</v>
      </c>
      <c r="H354" t="s">
        <v>42</v>
      </c>
      <c r="I354" t="s">
        <v>50</v>
      </c>
      <c r="J354" t="s">
        <v>51</v>
      </c>
      <c r="K354">
        <v>100</v>
      </c>
      <c r="L354">
        <v>2025</v>
      </c>
      <c r="M354">
        <v>202500</v>
      </c>
      <c r="N354">
        <v>0</v>
      </c>
      <c r="P354" t="s">
        <v>218</v>
      </c>
      <c r="Q354" s="1"/>
      <c r="Y354" t="s">
        <v>218</v>
      </c>
      <c r="Z354" t="s">
        <v>218</v>
      </c>
      <c r="AA354" t="s">
        <v>218</v>
      </c>
      <c r="AB354" t="s">
        <v>218</v>
      </c>
    </row>
    <row r="355" spans="1:28" x14ac:dyDescent="0.4">
      <c r="A355" s="1">
        <v>45117</v>
      </c>
      <c r="B355" s="1">
        <v>45113</v>
      </c>
      <c r="C355">
        <v>65680</v>
      </c>
      <c r="D355" t="s">
        <v>102</v>
      </c>
      <c r="E355" t="s">
        <v>15</v>
      </c>
      <c r="F355" t="s">
        <v>218</v>
      </c>
      <c r="G355" t="s">
        <v>16</v>
      </c>
      <c r="H355" t="s">
        <v>42</v>
      </c>
      <c r="I355" t="s">
        <v>50</v>
      </c>
      <c r="J355" t="s">
        <v>51</v>
      </c>
      <c r="K355">
        <v>100</v>
      </c>
      <c r="L355">
        <v>1987</v>
      </c>
      <c r="M355">
        <v>198700</v>
      </c>
      <c r="N355">
        <v>0</v>
      </c>
      <c r="P355" t="s">
        <v>218</v>
      </c>
      <c r="Q355" s="1"/>
      <c r="Y355" t="s">
        <v>218</v>
      </c>
      <c r="Z355" t="s">
        <v>218</v>
      </c>
      <c r="AA355" t="s">
        <v>218</v>
      </c>
      <c r="AB355" t="s">
        <v>218</v>
      </c>
    </row>
    <row r="356" spans="1:28" x14ac:dyDescent="0.4">
      <c r="A356" s="1">
        <v>45117</v>
      </c>
      <c r="B356" s="1">
        <v>45113</v>
      </c>
      <c r="C356">
        <v>65680</v>
      </c>
      <c r="D356" t="s">
        <v>102</v>
      </c>
      <c r="E356" t="s">
        <v>15</v>
      </c>
      <c r="F356" t="s">
        <v>218</v>
      </c>
      <c r="G356" t="s">
        <v>16</v>
      </c>
      <c r="H356" t="s">
        <v>42</v>
      </c>
      <c r="I356" t="s">
        <v>50</v>
      </c>
      <c r="J356" t="s">
        <v>51</v>
      </c>
      <c r="K356">
        <v>100</v>
      </c>
      <c r="L356">
        <v>2061</v>
      </c>
      <c r="M356">
        <v>206100</v>
      </c>
      <c r="N356">
        <v>0</v>
      </c>
      <c r="P356" t="s">
        <v>218</v>
      </c>
      <c r="Q356" s="1"/>
      <c r="Y356" t="s">
        <v>218</v>
      </c>
      <c r="Z356" t="s">
        <v>218</v>
      </c>
      <c r="AA356" t="s">
        <v>218</v>
      </c>
      <c r="AB356" t="s">
        <v>218</v>
      </c>
    </row>
    <row r="357" spans="1:28" x14ac:dyDescent="0.4">
      <c r="A357" s="1">
        <v>45117</v>
      </c>
      <c r="B357" s="1">
        <v>45113</v>
      </c>
      <c r="C357">
        <v>65680</v>
      </c>
      <c r="D357" t="s">
        <v>102</v>
      </c>
      <c r="E357" t="s">
        <v>15</v>
      </c>
      <c r="F357" t="s">
        <v>218</v>
      </c>
      <c r="G357" t="s">
        <v>16</v>
      </c>
      <c r="H357" t="s">
        <v>40</v>
      </c>
      <c r="I357" t="s">
        <v>50</v>
      </c>
      <c r="J357" t="s">
        <v>41</v>
      </c>
      <c r="K357">
        <v>100</v>
      </c>
      <c r="L357">
        <v>2058</v>
      </c>
      <c r="M357">
        <v>205800</v>
      </c>
      <c r="N357">
        <v>0</v>
      </c>
      <c r="O357">
        <v>500</v>
      </c>
      <c r="P357" t="s">
        <v>16</v>
      </c>
      <c r="Q357" s="1">
        <v>45113</v>
      </c>
      <c r="R357">
        <v>2053</v>
      </c>
      <c r="S357">
        <v>0</v>
      </c>
      <c r="T357">
        <v>0</v>
      </c>
      <c r="U357">
        <v>0</v>
      </c>
      <c r="V357">
        <v>0</v>
      </c>
      <c r="W357">
        <v>0</v>
      </c>
      <c r="X357">
        <v>500</v>
      </c>
      <c r="Y357" t="s">
        <v>218</v>
      </c>
      <c r="Z357" t="s">
        <v>218</v>
      </c>
      <c r="AA357" t="s">
        <v>218</v>
      </c>
      <c r="AB357" t="s">
        <v>218</v>
      </c>
    </row>
    <row r="358" spans="1:28" x14ac:dyDescent="0.4">
      <c r="A358" s="1">
        <v>45117</v>
      </c>
      <c r="B358" s="1">
        <v>45113</v>
      </c>
      <c r="C358">
        <v>65680</v>
      </c>
      <c r="D358" t="s">
        <v>102</v>
      </c>
      <c r="E358" t="s">
        <v>15</v>
      </c>
      <c r="F358" t="s">
        <v>218</v>
      </c>
      <c r="G358" t="s">
        <v>16</v>
      </c>
      <c r="H358" t="s">
        <v>40</v>
      </c>
      <c r="I358" t="s">
        <v>50</v>
      </c>
      <c r="J358" t="s">
        <v>41</v>
      </c>
      <c r="K358">
        <v>100</v>
      </c>
      <c r="L358">
        <v>2030</v>
      </c>
      <c r="M358">
        <v>203000</v>
      </c>
      <c r="N358">
        <v>0</v>
      </c>
      <c r="O358">
        <v>300</v>
      </c>
      <c r="P358" t="s">
        <v>16</v>
      </c>
      <c r="Q358" s="1">
        <v>45113</v>
      </c>
      <c r="R358">
        <v>2027</v>
      </c>
      <c r="S358">
        <v>0</v>
      </c>
      <c r="T358">
        <v>0</v>
      </c>
      <c r="U358">
        <v>0</v>
      </c>
      <c r="V358">
        <v>0</v>
      </c>
      <c r="W358">
        <v>0</v>
      </c>
      <c r="X358">
        <v>300</v>
      </c>
      <c r="Y358" t="s">
        <v>218</v>
      </c>
      <c r="Z358" t="s">
        <v>218</v>
      </c>
      <c r="AA358" t="s">
        <v>218</v>
      </c>
      <c r="AB358" t="s">
        <v>218</v>
      </c>
    </row>
    <row r="359" spans="1:28" x14ac:dyDescent="0.4">
      <c r="A359" s="1">
        <v>45117</v>
      </c>
      <c r="B359" s="1">
        <v>45113</v>
      </c>
      <c r="C359">
        <v>65680</v>
      </c>
      <c r="D359" t="s">
        <v>102</v>
      </c>
      <c r="E359" t="s">
        <v>15</v>
      </c>
      <c r="F359" t="s">
        <v>218</v>
      </c>
      <c r="G359" t="s">
        <v>16</v>
      </c>
      <c r="H359" t="s">
        <v>40</v>
      </c>
      <c r="I359" t="s">
        <v>50</v>
      </c>
      <c r="J359" t="s">
        <v>41</v>
      </c>
      <c r="K359">
        <v>100</v>
      </c>
      <c r="L359">
        <v>2027</v>
      </c>
      <c r="M359">
        <v>202700</v>
      </c>
      <c r="N359">
        <v>0</v>
      </c>
      <c r="O359">
        <v>200</v>
      </c>
      <c r="P359" t="s">
        <v>16</v>
      </c>
      <c r="Q359" s="1">
        <v>45113</v>
      </c>
      <c r="R359">
        <v>2025</v>
      </c>
      <c r="S359">
        <v>0</v>
      </c>
      <c r="T359">
        <v>0</v>
      </c>
      <c r="U359">
        <v>0</v>
      </c>
      <c r="V359">
        <v>0</v>
      </c>
      <c r="W359">
        <v>0</v>
      </c>
      <c r="X359">
        <v>200</v>
      </c>
      <c r="Y359" t="s">
        <v>218</v>
      </c>
      <c r="Z359" t="s">
        <v>218</v>
      </c>
      <c r="AA359" t="s">
        <v>218</v>
      </c>
      <c r="AB359" t="s">
        <v>218</v>
      </c>
    </row>
    <row r="360" spans="1:28" x14ac:dyDescent="0.4">
      <c r="A360" s="1">
        <v>45117</v>
      </c>
      <c r="B360" s="1">
        <v>45113</v>
      </c>
      <c r="C360">
        <v>65680</v>
      </c>
      <c r="D360" t="s">
        <v>102</v>
      </c>
      <c r="E360" t="s">
        <v>15</v>
      </c>
      <c r="F360" t="s">
        <v>218</v>
      </c>
      <c r="G360" t="s">
        <v>16</v>
      </c>
      <c r="H360" t="s">
        <v>40</v>
      </c>
      <c r="I360" t="s">
        <v>50</v>
      </c>
      <c r="J360" t="s">
        <v>41</v>
      </c>
      <c r="K360">
        <v>100</v>
      </c>
      <c r="L360">
        <v>2031</v>
      </c>
      <c r="M360">
        <v>203100</v>
      </c>
      <c r="N360">
        <v>0</v>
      </c>
      <c r="O360">
        <v>300</v>
      </c>
      <c r="P360" t="s">
        <v>16</v>
      </c>
      <c r="Q360" s="1">
        <v>45113</v>
      </c>
      <c r="R360">
        <v>2028</v>
      </c>
      <c r="S360">
        <v>0</v>
      </c>
      <c r="T360">
        <v>0</v>
      </c>
      <c r="U360">
        <v>0</v>
      </c>
      <c r="V360">
        <v>0</v>
      </c>
      <c r="W360">
        <v>0</v>
      </c>
      <c r="X360">
        <v>300</v>
      </c>
      <c r="Y360" t="s">
        <v>218</v>
      </c>
      <c r="Z360" t="s">
        <v>218</v>
      </c>
      <c r="AA360" t="s">
        <v>218</v>
      </c>
      <c r="AB360" t="s">
        <v>218</v>
      </c>
    </row>
    <row r="361" spans="1:28" x14ac:dyDescent="0.4">
      <c r="A361" s="1">
        <v>45117</v>
      </c>
      <c r="B361" s="1">
        <v>45113</v>
      </c>
      <c r="C361">
        <v>65680</v>
      </c>
      <c r="D361" t="s">
        <v>102</v>
      </c>
      <c r="E361" t="s">
        <v>15</v>
      </c>
      <c r="F361" t="s">
        <v>218</v>
      </c>
      <c r="G361" t="s">
        <v>16</v>
      </c>
      <c r="H361" t="s">
        <v>40</v>
      </c>
      <c r="I361" t="s">
        <v>50</v>
      </c>
      <c r="J361" t="s">
        <v>41</v>
      </c>
      <c r="K361">
        <v>100</v>
      </c>
      <c r="L361">
        <v>2044</v>
      </c>
      <c r="M361">
        <v>204400</v>
      </c>
      <c r="N361">
        <v>0</v>
      </c>
      <c r="O361">
        <v>200</v>
      </c>
      <c r="P361" t="s">
        <v>16</v>
      </c>
      <c r="Q361" s="1">
        <v>45113</v>
      </c>
      <c r="R361">
        <v>2042</v>
      </c>
      <c r="S361">
        <v>0</v>
      </c>
      <c r="T361">
        <v>0</v>
      </c>
      <c r="U361">
        <v>0</v>
      </c>
      <c r="V361">
        <v>0</v>
      </c>
      <c r="W361">
        <v>0</v>
      </c>
      <c r="X361">
        <v>200</v>
      </c>
      <c r="Y361" t="s">
        <v>218</v>
      </c>
      <c r="Z361" t="s">
        <v>218</v>
      </c>
      <c r="AA361" t="s">
        <v>218</v>
      </c>
      <c r="AB361" t="s">
        <v>218</v>
      </c>
    </row>
    <row r="362" spans="1:28" x14ac:dyDescent="0.4">
      <c r="A362" s="1">
        <v>45117</v>
      </c>
      <c r="B362" s="1">
        <v>45113</v>
      </c>
      <c r="C362">
        <v>65680</v>
      </c>
      <c r="D362" t="s">
        <v>102</v>
      </c>
      <c r="E362" t="s">
        <v>15</v>
      </c>
      <c r="F362" t="s">
        <v>218</v>
      </c>
      <c r="G362" t="s">
        <v>16</v>
      </c>
      <c r="H362" t="s">
        <v>40</v>
      </c>
      <c r="I362" t="s">
        <v>50</v>
      </c>
      <c r="J362" t="s">
        <v>41</v>
      </c>
      <c r="K362">
        <v>100</v>
      </c>
      <c r="L362">
        <v>1900</v>
      </c>
      <c r="M362">
        <v>190000</v>
      </c>
      <c r="N362">
        <v>0</v>
      </c>
      <c r="O362">
        <v>-8700</v>
      </c>
      <c r="P362" t="s">
        <v>16</v>
      </c>
      <c r="Q362" s="1">
        <v>45113</v>
      </c>
      <c r="R362">
        <v>1987</v>
      </c>
      <c r="S362">
        <v>0</v>
      </c>
      <c r="T362">
        <v>0</v>
      </c>
      <c r="U362">
        <v>0</v>
      </c>
      <c r="V362">
        <v>0</v>
      </c>
      <c r="W362">
        <v>0</v>
      </c>
      <c r="X362">
        <v>-8700</v>
      </c>
      <c r="Y362" t="s">
        <v>218</v>
      </c>
      <c r="Z362" t="s">
        <v>218</v>
      </c>
      <c r="AA362" t="s">
        <v>218</v>
      </c>
      <c r="AB362" t="s">
        <v>218</v>
      </c>
    </row>
    <row r="363" spans="1:28" x14ac:dyDescent="0.4">
      <c r="A363" s="1">
        <v>45117</v>
      </c>
      <c r="B363" s="1">
        <v>45113</v>
      </c>
      <c r="C363">
        <v>65680</v>
      </c>
      <c r="D363" t="s">
        <v>102</v>
      </c>
      <c r="E363" t="s">
        <v>15</v>
      </c>
      <c r="F363" t="s">
        <v>218</v>
      </c>
      <c r="G363" t="s">
        <v>16</v>
      </c>
      <c r="H363" t="s">
        <v>40</v>
      </c>
      <c r="I363" t="s">
        <v>50</v>
      </c>
      <c r="J363" t="s">
        <v>41</v>
      </c>
      <c r="K363">
        <v>100</v>
      </c>
      <c r="L363">
        <v>2057</v>
      </c>
      <c r="M363">
        <v>205700</v>
      </c>
      <c r="N363">
        <v>0</v>
      </c>
      <c r="O363">
        <v>-400</v>
      </c>
      <c r="P363" t="s">
        <v>16</v>
      </c>
      <c r="Q363" s="1">
        <v>45113</v>
      </c>
      <c r="R363">
        <v>2061</v>
      </c>
      <c r="S363">
        <v>0</v>
      </c>
      <c r="T363">
        <v>0</v>
      </c>
      <c r="U363">
        <v>0</v>
      </c>
      <c r="V363">
        <v>0</v>
      </c>
      <c r="W363">
        <v>0</v>
      </c>
      <c r="X363">
        <v>-400</v>
      </c>
      <c r="Y363" t="s">
        <v>218</v>
      </c>
      <c r="Z363" t="s">
        <v>218</v>
      </c>
      <c r="AA363" t="s">
        <v>218</v>
      </c>
      <c r="AB363" t="s">
        <v>218</v>
      </c>
    </row>
    <row r="364" spans="1:28" x14ac:dyDescent="0.4">
      <c r="A364" s="1">
        <v>45117</v>
      </c>
      <c r="B364" s="1">
        <v>45113</v>
      </c>
      <c r="C364">
        <v>69270</v>
      </c>
      <c r="D364" t="s">
        <v>77</v>
      </c>
      <c r="E364" t="s">
        <v>15</v>
      </c>
      <c r="F364" t="s">
        <v>218</v>
      </c>
      <c r="G364" t="s">
        <v>16</v>
      </c>
      <c r="H364" t="s">
        <v>42</v>
      </c>
      <c r="I364" t="s">
        <v>50</v>
      </c>
      <c r="J364" t="s">
        <v>51</v>
      </c>
      <c r="K364">
        <v>100</v>
      </c>
      <c r="L364">
        <v>922</v>
      </c>
      <c r="M364">
        <v>92200</v>
      </c>
      <c r="N364">
        <v>0</v>
      </c>
      <c r="P364" t="s">
        <v>218</v>
      </c>
      <c r="Q364" s="1"/>
      <c r="Y364" t="s">
        <v>218</v>
      </c>
      <c r="Z364" t="s">
        <v>218</v>
      </c>
      <c r="AA364" t="s">
        <v>218</v>
      </c>
      <c r="AB364" t="s">
        <v>218</v>
      </c>
    </row>
    <row r="365" spans="1:28" x14ac:dyDescent="0.4">
      <c r="A365" s="1">
        <v>45117</v>
      </c>
      <c r="B365" s="1">
        <v>45113</v>
      </c>
      <c r="C365">
        <v>69270</v>
      </c>
      <c r="D365" t="s">
        <v>77</v>
      </c>
      <c r="E365" t="s">
        <v>15</v>
      </c>
      <c r="F365" t="s">
        <v>218</v>
      </c>
      <c r="G365" t="s">
        <v>16</v>
      </c>
      <c r="H365" t="s">
        <v>42</v>
      </c>
      <c r="I365" t="s">
        <v>50</v>
      </c>
      <c r="J365" t="s">
        <v>51</v>
      </c>
      <c r="K365">
        <v>100</v>
      </c>
      <c r="L365">
        <v>922</v>
      </c>
      <c r="M365">
        <v>92200</v>
      </c>
      <c r="N365">
        <v>0</v>
      </c>
      <c r="P365" t="s">
        <v>218</v>
      </c>
      <c r="Q365" s="1"/>
      <c r="Y365" t="s">
        <v>218</v>
      </c>
      <c r="Z365" t="s">
        <v>218</v>
      </c>
      <c r="AA365" t="s">
        <v>218</v>
      </c>
      <c r="AB365" t="s">
        <v>218</v>
      </c>
    </row>
    <row r="366" spans="1:28" x14ac:dyDescent="0.4">
      <c r="A366" s="1">
        <v>45117</v>
      </c>
      <c r="B366" s="1">
        <v>45113</v>
      </c>
      <c r="C366">
        <v>69270</v>
      </c>
      <c r="D366" t="s">
        <v>77</v>
      </c>
      <c r="E366" t="s">
        <v>15</v>
      </c>
      <c r="F366" t="s">
        <v>218</v>
      </c>
      <c r="G366" t="s">
        <v>16</v>
      </c>
      <c r="H366" t="s">
        <v>218</v>
      </c>
      <c r="I366" t="s">
        <v>50</v>
      </c>
      <c r="J366" t="s">
        <v>64</v>
      </c>
      <c r="K366">
        <v>100</v>
      </c>
      <c r="N366">
        <v>0</v>
      </c>
      <c r="O366">
        <v>-92200</v>
      </c>
      <c r="P366" t="s">
        <v>16</v>
      </c>
      <c r="Q366" s="1">
        <v>45113</v>
      </c>
      <c r="R366">
        <v>922</v>
      </c>
      <c r="S366">
        <v>0</v>
      </c>
      <c r="T366">
        <v>0</v>
      </c>
      <c r="U366">
        <v>0</v>
      </c>
      <c r="V366">
        <v>0</v>
      </c>
      <c r="W366">
        <v>0</v>
      </c>
      <c r="Y366" t="s">
        <v>218</v>
      </c>
      <c r="Z366" t="s">
        <v>218</v>
      </c>
      <c r="AA366" t="s">
        <v>218</v>
      </c>
      <c r="AB366" t="s">
        <v>218</v>
      </c>
    </row>
    <row r="367" spans="1:28" x14ac:dyDescent="0.4">
      <c r="A367" s="1">
        <v>45117</v>
      </c>
      <c r="B367" s="1">
        <v>45113</v>
      </c>
      <c r="C367">
        <v>69270</v>
      </c>
      <c r="D367" t="s">
        <v>77</v>
      </c>
      <c r="E367" t="s">
        <v>15</v>
      </c>
      <c r="F367" t="s">
        <v>218</v>
      </c>
      <c r="G367" t="s">
        <v>16</v>
      </c>
      <c r="H367" t="s">
        <v>218</v>
      </c>
      <c r="I367" t="s">
        <v>50</v>
      </c>
      <c r="J367" t="s">
        <v>64</v>
      </c>
      <c r="K367">
        <v>100</v>
      </c>
      <c r="N367">
        <v>0</v>
      </c>
      <c r="O367">
        <v>-92200</v>
      </c>
      <c r="P367" t="s">
        <v>16</v>
      </c>
      <c r="Q367" s="1">
        <v>45113</v>
      </c>
      <c r="R367">
        <v>922</v>
      </c>
      <c r="S367">
        <v>0</v>
      </c>
      <c r="T367">
        <v>0</v>
      </c>
      <c r="U367">
        <v>0</v>
      </c>
      <c r="V367">
        <v>0</v>
      </c>
      <c r="W367">
        <v>0</v>
      </c>
      <c r="Y367" t="s">
        <v>218</v>
      </c>
      <c r="Z367" t="s">
        <v>218</v>
      </c>
      <c r="AA367" t="s">
        <v>218</v>
      </c>
      <c r="AB367" t="s">
        <v>218</v>
      </c>
    </row>
    <row r="368" spans="1:28" x14ac:dyDescent="0.4">
      <c r="A368" s="1">
        <v>45114</v>
      </c>
      <c r="B368" s="1">
        <v>45112</v>
      </c>
      <c r="C368">
        <v>48940</v>
      </c>
      <c r="D368" t="s">
        <v>100</v>
      </c>
      <c r="E368" t="s">
        <v>15</v>
      </c>
      <c r="F368" t="s">
        <v>218</v>
      </c>
      <c r="G368" t="s">
        <v>16</v>
      </c>
      <c r="H368" t="s">
        <v>42</v>
      </c>
      <c r="I368" t="s">
        <v>50</v>
      </c>
      <c r="J368" t="s">
        <v>51</v>
      </c>
      <c r="K368">
        <v>100</v>
      </c>
      <c r="L368">
        <v>2454</v>
      </c>
      <c r="M368">
        <v>245400</v>
      </c>
      <c r="N368">
        <v>0</v>
      </c>
      <c r="P368" t="s">
        <v>218</v>
      </c>
      <c r="Q368" s="1"/>
      <c r="Y368" t="s">
        <v>218</v>
      </c>
      <c r="Z368" t="s">
        <v>218</v>
      </c>
      <c r="AA368" t="s">
        <v>218</v>
      </c>
      <c r="AB368" t="s">
        <v>218</v>
      </c>
    </row>
    <row r="369" spans="1:28" x14ac:dyDescent="0.4">
      <c r="A369" s="1">
        <v>45114</v>
      </c>
      <c r="B369" s="1">
        <v>45112</v>
      </c>
      <c r="C369">
        <v>48940</v>
      </c>
      <c r="D369" t="s">
        <v>100</v>
      </c>
      <c r="E369" t="s">
        <v>15</v>
      </c>
      <c r="F369" t="s">
        <v>218</v>
      </c>
      <c r="G369" t="s">
        <v>16</v>
      </c>
      <c r="H369" t="s">
        <v>42</v>
      </c>
      <c r="I369" t="s">
        <v>50</v>
      </c>
      <c r="J369" t="s">
        <v>51</v>
      </c>
      <c r="K369">
        <v>100</v>
      </c>
      <c r="L369">
        <v>2507</v>
      </c>
      <c r="M369">
        <v>250700</v>
      </c>
      <c r="N369">
        <v>0</v>
      </c>
      <c r="P369" t="s">
        <v>218</v>
      </c>
      <c r="Q369" s="1"/>
      <c r="Y369" t="s">
        <v>218</v>
      </c>
      <c r="Z369" t="s">
        <v>218</v>
      </c>
      <c r="AA369" t="s">
        <v>218</v>
      </c>
      <c r="AB369" t="s">
        <v>218</v>
      </c>
    </row>
    <row r="370" spans="1:28" x14ac:dyDescent="0.4">
      <c r="A370" s="1">
        <v>45114</v>
      </c>
      <c r="B370" s="1">
        <v>45112</v>
      </c>
      <c r="C370">
        <v>48940</v>
      </c>
      <c r="D370" t="s">
        <v>100</v>
      </c>
      <c r="E370" t="s">
        <v>15</v>
      </c>
      <c r="F370" t="s">
        <v>218</v>
      </c>
      <c r="G370" t="s">
        <v>16</v>
      </c>
      <c r="H370" t="s">
        <v>40</v>
      </c>
      <c r="I370" t="s">
        <v>50</v>
      </c>
      <c r="J370" t="s">
        <v>41</v>
      </c>
      <c r="K370">
        <v>100</v>
      </c>
      <c r="L370">
        <v>2512</v>
      </c>
      <c r="M370">
        <v>251200</v>
      </c>
      <c r="N370">
        <v>0</v>
      </c>
      <c r="O370">
        <v>500</v>
      </c>
      <c r="P370" t="s">
        <v>16</v>
      </c>
      <c r="Q370" s="1">
        <v>45112</v>
      </c>
      <c r="R370">
        <v>2507</v>
      </c>
      <c r="S370">
        <v>0</v>
      </c>
      <c r="T370">
        <v>0</v>
      </c>
      <c r="U370">
        <v>0</v>
      </c>
      <c r="V370">
        <v>0</v>
      </c>
      <c r="W370">
        <v>0</v>
      </c>
      <c r="X370">
        <v>500</v>
      </c>
      <c r="Y370" t="s">
        <v>218</v>
      </c>
      <c r="Z370" t="s">
        <v>218</v>
      </c>
      <c r="AA370" t="s">
        <v>218</v>
      </c>
      <c r="AB370" t="s">
        <v>218</v>
      </c>
    </row>
    <row r="371" spans="1:28" x14ac:dyDescent="0.4">
      <c r="A371" s="1">
        <v>45114</v>
      </c>
      <c r="B371" s="1">
        <v>45112</v>
      </c>
      <c r="C371">
        <v>48940</v>
      </c>
      <c r="D371" t="s">
        <v>100</v>
      </c>
      <c r="E371" t="s">
        <v>15</v>
      </c>
      <c r="F371" t="s">
        <v>218</v>
      </c>
      <c r="G371" t="s">
        <v>16</v>
      </c>
      <c r="H371" t="s">
        <v>40</v>
      </c>
      <c r="I371" t="s">
        <v>50</v>
      </c>
      <c r="J371" t="s">
        <v>41</v>
      </c>
      <c r="K371">
        <v>100</v>
      </c>
      <c r="L371">
        <v>2457</v>
      </c>
      <c r="M371">
        <v>245700</v>
      </c>
      <c r="N371">
        <v>0</v>
      </c>
      <c r="O371">
        <v>300</v>
      </c>
      <c r="P371" t="s">
        <v>16</v>
      </c>
      <c r="Q371" s="1">
        <v>45112</v>
      </c>
      <c r="R371">
        <v>2454</v>
      </c>
      <c r="S371">
        <v>0</v>
      </c>
      <c r="T371">
        <v>0</v>
      </c>
      <c r="U371">
        <v>0</v>
      </c>
      <c r="V371">
        <v>0</v>
      </c>
      <c r="W371">
        <v>0</v>
      </c>
      <c r="X371">
        <v>300</v>
      </c>
      <c r="Y371" t="s">
        <v>218</v>
      </c>
      <c r="Z371" t="s">
        <v>218</v>
      </c>
      <c r="AA371" t="s">
        <v>218</v>
      </c>
      <c r="AB371" t="s">
        <v>218</v>
      </c>
    </row>
    <row r="372" spans="1:28" x14ac:dyDescent="0.4">
      <c r="A372" s="1">
        <v>45114</v>
      </c>
      <c r="B372" s="1">
        <v>45112</v>
      </c>
      <c r="C372">
        <v>52460</v>
      </c>
      <c r="D372" t="s">
        <v>101</v>
      </c>
      <c r="E372" t="s">
        <v>15</v>
      </c>
      <c r="F372" t="s">
        <v>218</v>
      </c>
      <c r="G372" t="s">
        <v>16</v>
      </c>
      <c r="H372" t="s">
        <v>42</v>
      </c>
      <c r="I372" t="s">
        <v>50</v>
      </c>
      <c r="J372" t="s">
        <v>51</v>
      </c>
      <c r="K372">
        <v>100</v>
      </c>
      <c r="L372">
        <v>977</v>
      </c>
      <c r="M372">
        <v>97700</v>
      </c>
      <c r="N372">
        <v>0</v>
      </c>
      <c r="P372" t="s">
        <v>218</v>
      </c>
      <c r="Q372" s="1"/>
      <c r="Y372" t="s">
        <v>218</v>
      </c>
      <c r="Z372" t="s">
        <v>218</v>
      </c>
      <c r="AA372" t="s">
        <v>218</v>
      </c>
      <c r="AB372" t="s">
        <v>218</v>
      </c>
    </row>
    <row r="373" spans="1:28" x14ac:dyDescent="0.4">
      <c r="A373" s="1">
        <v>45114</v>
      </c>
      <c r="B373" s="1">
        <v>45112</v>
      </c>
      <c r="C373">
        <v>52460</v>
      </c>
      <c r="D373" t="s">
        <v>101</v>
      </c>
      <c r="E373" t="s">
        <v>15</v>
      </c>
      <c r="F373" t="s">
        <v>218</v>
      </c>
      <c r="G373" t="s">
        <v>16</v>
      </c>
      <c r="H373" t="s">
        <v>218</v>
      </c>
      <c r="I373" t="s">
        <v>50</v>
      </c>
      <c r="J373" t="s">
        <v>64</v>
      </c>
      <c r="K373">
        <v>100</v>
      </c>
      <c r="N373">
        <v>0</v>
      </c>
      <c r="O373">
        <v>-97700</v>
      </c>
      <c r="P373" t="s">
        <v>16</v>
      </c>
      <c r="Q373" s="1">
        <v>45112</v>
      </c>
      <c r="R373">
        <v>977</v>
      </c>
      <c r="S373">
        <v>0</v>
      </c>
      <c r="T373">
        <v>0</v>
      </c>
      <c r="U373">
        <v>0</v>
      </c>
      <c r="V373">
        <v>0</v>
      </c>
      <c r="W373">
        <v>0</v>
      </c>
      <c r="Y373" t="s">
        <v>218</v>
      </c>
      <c r="Z373" t="s">
        <v>218</v>
      </c>
      <c r="AA373" t="s">
        <v>218</v>
      </c>
      <c r="AB373" t="s">
        <v>218</v>
      </c>
    </row>
    <row r="374" spans="1:28" x14ac:dyDescent="0.4">
      <c r="A374" s="1">
        <v>45114</v>
      </c>
      <c r="B374" s="1">
        <v>45112</v>
      </c>
      <c r="C374">
        <v>55780</v>
      </c>
      <c r="D374" t="s">
        <v>80</v>
      </c>
      <c r="E374" t="s">
        <v>15</v>
      </c>
      <c r="F374" t="s">
        <v>218</v>
      </c>
      <c r="G374" t="s">
        <v>16</v>
      </c>
      <c r="H374" t="s">
        <v>42</v>
      </c>
      <c r="I374" t="s">
        <v>50</v>
      </c>
      <c r="J374" t="s">
        <v>51</v>
      </c>
      <c r="K374">
        <v>100</v>
      </c>
      <c r="L374">
        <v>3795</v>
      </c>
      <c r="M374">
        <v>379500</v>
      </c>
      <c r="N374">
        <v>0</v>
      </c>
      <c r="P374" t="s">
        <v>218</v>
      </c>
      <c r="Q374" s="1"/>
      <c r="Y374" t="s">
        <v>218</v>
      </c>
      <c r="Z374" t="s">
        <v>218</v>
      </c>
      <c r="AA374" t="s">
        <v>218</v>
      </c>
      <c r="AB374" t="s">
        <v>218</v>
      </c>
    </row>
    <row r="375" spans="1:28" x14ac:dyDescent="0.4">
      <c r="A375" s="1">
        <v>45114</v>
      </c>
      <c r="B375" s="1">
        <v>45112</v>
      </c>
      <c r="C375">
        <v>55780</v>
      </c>
      <c r="D375" t="s">
        <v>80</v>
      </c>
      <c r="E375" t="s">
        <v>15</v>
      </c>
      <c r="F375" t="s">
        <v>218</v>
      </c>
      <c r="G375" t="s">
        <v>16</v>
      </c>
      <c r="H375" t="s">
        <v>40</v>
      </c>
      <c r="I375" t="s">
        <v>50</v>
      </c>
      <c r="J375" t="s">
        <v>41</v>
      </c>
      <c r="K375">
        <v>100</v>
      </c>
      <c r="L375">
        <v>3810</v>
      </c>
      <c r="M375">
        <v>381000</v>
      </c>
      <c r="N375">
        <v>0</v>
      </c>
      <c r="O375">
        <v>1500</v>
      </c>
      <c r="P375" t="s">
        <v>16</v>
      </c>
      <c r="Q375" s="1">
        <v>45112</v>
      </c>
      <c r="R375">
        <v>3795</v>
      </c>
      <c r="S375">
        <v>0</v>
      </c>
      <c r="T375">
        <v>0</v>
      </c>
      <c r="U375">
        <v>0</v>
      </c>
      <c r="V375">
        <v>0</v>
      </c>
      <c r="W375">
        <v>0</v>
      </c>
      <c r="X375">
        <v>1500</v>
      </c>
      <c r="Y375" t="s">
        <v>218</v>
      </c>
      <c r="Z375" t="s">
        <v>218</v>
      </c>
      <c r="AA375" t="s">
        <v>218</v>
      </c>
      <c r="AB375" t="s">
        <v>218</v>
      </c>
    </row>
    <row r="376" spans="1:28" x14ac:dyDescent="0.4">
      <c r="A376" s="1">
        <v>45114</v>
      </c>
      <c r="B376" s="1">
        <v>45112</v>
      </c>
      <c r="C376">
        <v>93380</v>
      </c>
      <c r="D376" t="s">
        <v>60</v>
      </c>
      <c r="E376" t="s">
        <v>15</v>
      </c>
      <c r="F376" t="s">
        <v>218</v>
      </c>
      <c r="G376" t="s">
        <v>16</v>
      </c>
      <c r="H376" t="s">
        <v>42</v>
      </c>
      <c r="I376" t="s">
        <v>50</v>
      </c>
      <c r="J376" t="s">
        <v>51</v>
      </c>
      <c r="K376">
        <v>100</v>
      </c>
      <c r="L376">
        <v>2353</v>
      </c>
      <c r="M376">
        <v>235300</v>
      </c>
      <c r="N376">
        <v>0</v>
      </c>
      <c r="P376" t="s">
        <v>218</v>
      </c>
      <c r="Q376" s="1"/>
      <c r="Y376" t="s">
        <v>218</v>
      </c>
      <c r="Z376" t="s">
        <v>218</v>
      </c>
      <c r="AA376" t="s">
        <v>218</v>
      </c>
      <c r="AB376" t="s">
        <v>218</v>
      </c>
    </row>
    <row r="377" spans="1:28" x14ac:dyDescent="0.4">
      <c r="A377" s="1">
        <v>45114</v>
      </c>
      <c r="B377" s="1">
        <v>45112</v>
      </c>
      <c r="C377">
        <v>93380</v>
      </c>
      <c r="D377" t="s">
        <v>60</v>
      </c>
      <c r="E377" t="s">
        <v>15</v>
      </c>
      <c r="F377" t="s">
        <v>218</v>
      </c>
      <c r="G377" t="s">
        <v>16</v>
      </c>
      <c r="H377" t="s">
        <v>40</v>
      </c>
      <c r="I377" t="s">
        <v>50</v>
      </c>
      <c r="J377" t="s">
        <v>41</v>
      </c>
      <c r="K377">
        <v>100</v>
      </c>
      <c r="L377">
        <v>2367</v>
      </c>
      <c r="M377">
        <v>236700</v>
      </c>
      <c r="N377">
        <v>0</v>
      </c>
      <c r="O377">
        <v>1400</v>
      </c>
      <c r="P377" t="s">
        <v>16</v>
      </c>
      <c r="Q377" s="1">
        <v>45112</v>
      </c>
      <c r="R377">
        <v>2353</v>
      </c>
      <c r="S377">
        <v>0</v>
      </c>
      <c r="T377">
        <v>0</v>
      </c>
      <c r="U377">
        <v>0</v>
      </c>
      <c r="V377">
        <v>0</v>
      </c>
      <c r="W377">
        <v>0</v>
      </c>
      <c r="X377">
        <v>1400</v>
      </c>
      <c r="Y377" t="s">
        <v>218</v>
      </c>
      <c r="Z377" t="s">
        <v>218</v>
      </c>
      <c r="AA377" t="s">
        <v>218</v>
      </c>
      <c r="AB377" t="s">
        <v>218</v>
      </c>
    </row>
    <row r="378" spans="1:28" x14ac:dyDescent="0.4">
      <c r="A378" s="1">
        <v>45113</v>
      </c>
      <c r="B378" s="1">
        <v>45111</v>
      </c>
      <c r="C378">
        <v>31330</v>
      </c>
      <c r="D378" t="s">
        <v>98</v>
      </c>
      <c r="E378" t="s">
        <v>15</v>
      </c>
      <c r="F378" t="s">
        <v>218</v>
      </c>
      <c r="G378" t="s">
        <v>16</v>
      </c>
      <c r="H378" t="s">
        <v>42</v>
      </c>
      <c r="I378" t="s">
        <v>50</v>
      </c>
      <c r="J378" t="s">
        <v>51</v>
      </c>
      <c r="K378">
        <v>100</v>
      </c>
      <c r="L378">
        <v>865</v>
      </c>
      <c r="M378">
        <v>86500</v>
      </c>
      <c r="N378">
        <v>0</v>
      </c>
      <c r="P378" t="s">
        <v>218</v>
      </c>
      <c r="Q378" s="1"/>
      <c r="Y378" t="s">
        <v>218</v>
      </c>
      <c r="Z378" t="s">
        <v>218</v>
      </c>
      <c r="AA378" t="s">
        <v>218</v>
      </c>
      <c r="AB378" t="s">
        <v>218</v>
      </c>
    </row>
    <row r="379" spans="1:28" x14ac:dyDescent="0.4">
      <c r="A379" s="1">
        <v>45113</v>
      </c>
      <c r="B379" s="1">
        <v>45111</v>
      </c>
      <c r="C379">
        <v>31330</v>
      </c>
      <c r="D379" t="s">
        <v>98</v>
      </c>
      <c r="E379" t="s">
        <v>15</v>
      </c>
      <c r="F379" t="s">
        <v>218</v>
      </c>
      <c r="G379" t="s">
        <v>16</v>
      </c>
      <c r="H379" t="s">
        <v>40</v>
      </c>
      <c r="I379" t="s">
        <v>50</v>
      </c>
      <c r="J379" t="s">
        <v>41</v>
      </c>
      <c r="K379">
        <v>100</v>
      </c>
      <c r="L379">
        <v>870</v>
      </c>
      <c r="M379">
        <v>87000</v>
      </c>
      <c r="N379">
        <v>0</v>
      </c>
      <c r="O379">
        <v>500</v>
      </c>
      <c r="P379" t="s">
        <v>16</v>
      </c>
      <c r="Q379" s="1">
        <v>45111</v>
      </c>
      <c r="R379">
        <v>865</v>
      </c>
      <c r="S379">
        <v>0</v>
      </c>
      <c r="T379">
        <v>0</v>
      </c>
      <c r="U379">
        <v>0</v>
      </c>
      <c r="V379">
        <v>0</v>
      </c>
      <c r="W379">
        <v>0</v>
      </c>
      <c r="X379">
        <v>500</v>
      </c>
      <c r="Y379" t="s">
        <v>218</v>
      </c>
      <c r="Z379" t="s">
        <v>218</v>
      </c>
      <c r="AA379" t="s">
        <v>218</v>
      </c>
      <c r="AB379" t="s">
        <v>218</v>
      </c>
    </row>
    <row r="380" spans="1:28" x14ac:dyDescent="0.4">
      <c r="A380" s="1">
        <v>45113</v>
      </c>
      <c r="B380" s="1">
        <v>45111</v>
      </c>
      <c r="C380">
        <v>45650</v>
      </c>
      <c r="D380" t="s">
        <v>97</v>
      </c>
      <c r="E380" t="s">
        <v>15</v>
      </c>
      <c r="F380" t="s">
        <v>218</v>
      </c>
      <c r="G380" t="s">
        <v>16</v>
      </c>
      <c r="H380" t="s">
        <v>42</v>
      </c>
      <c r="I380" t="s">
        <v>50</v>
      </c>
      <c r="J380" t="s">
        <v>51</v>
      </c>
      <c r="K380">
        <v>100</v>
      </c>
      <c r="L380">
        <v>1564</v>
      </c>
      <c r="M380">
        <v>156400</v>
      </c>
      <c r="N380">
        <v>0</v>
      </c>
      <c r="P380" t="s">
        <v>218</v>
      </c>
      <c r="Q380" s="1"/>
      <c r="Y380" t="s">
        <v>218</v>
      </c>
      <c r="Z380" t="s">
        <v>218</v>
      </c>
      <c r="AA380" t="s">
        <v>218</v>
      </c>
      <c r="AB380" t="s">
        <v>218</v>
      </c>
    </row>
    <row r="381" spans="1:28" x14ac:dyDescent="0.4">
      <c r="A381" s="1">
        <v>45113</v>
      </c>
      <c r="B381" s="1">
        <v>45111</v>
      </c>
      <c r="C381">
        <v>45650</v>
      </c>
      <c r="D381" t="s">
        <v>97</v>
      </c>
      <c r="E381" t="s">
        <v>15</v>
      </c>
      <c r="F381" t="s">
        <v>218</v>
      </c>
      <c r="G381" t="s">
        <v>16</v>
      </c>
      <c r="H381" t="s">
        <v>42</v>
      </c>
      <c r="I381" t="s">
        <v>50</v>
      </c>
      <c r="J381" t="s">
        <v>51</v>
      </c>
      <c r="K381">
        <v>100</v>
      </c>
      <c r="L381">
        <v>1565</v>
      </c>
      <c r="M381">
        <v>156500</v>
      </c>
      <c r="N381">
        <v>0</v>
      </c>
      <c r="P381" t="s">
        <v>218</v>
      </c>
      <c r="Q381" s="1"/>
      <c r="Y381" t="s">
        <v>218</v>
      </c>
      <c r="Z381" t="s">
        <v>218</v>
      </c>
      <c r="AA381" t="s">
        <v>218</v>
      </c>
      <c r="AB381" t="s">
        <v>218</v>
      </c>
    </row>
    <row r="382" spans="1:28" x14ac:dyDescent="0.4">
      <c r="A382" s="1">
        <v>45113</v>
      </c>
      <c r="B382" s="1">
        <v>45111</v>
      </c>
      <c r="C382">
        <v>45650</v>
      </c>
      <c r="D382" t="s">
        <v>97</v>
      </c>
      <c r="E382" t="s">
        <v>15</v>
      </c>
      <c r="F382" t="s">
        <v>218</v>
      </c>
      <c r="G382" t="s">
        <v>16</v>
      </c>
      <c r="H382" t="s">
        <v>40</v>
      </c>
      <c r="I382" t="s">
        <v>50</v>
      </c>
      <c r="J382" t="s">
        <v>41</v>
      </c>
      <c r="K382">
        <v>100</v>
      </c>
      <c r="L382">
        <v>1565</v>
      </c>
      <c r="M382">
        <v>156500</v>
      </c>
      <c r="N382">
        <v>0</v>
      </c>
      <c r="O382">
        <v>100</v>
      </c>
      <c r="P382" t="s">
        <v>16</v>
      </c>
      <c r="Q382" s="1">
        <v>45111</v>
      </c>
      <c r="R382">
        <v>1564</v>
      </c>
      <c r="S382">
        <v>0</v>
      </c>
      <c r="T382">
        <v>0</v>
      </c>
      <c r="U382">
        <v>0</v>
      </c>
      <c r="V382">
        <v>0</v>
      </c>
      <c r="W382">
        <v>0</v>
      </c>
      <c r="X382">
        <v>100</v>
      </c>
      <c r="Y382" t="s">
        <v>218</v>
      </c>
      <c r="Z382" t="s">
        <v>218</v>
      </c>
      <c r="AA382" t="s">
        <v>218</v>
      </c>
      <c r="AB382" t="s">
        <v>218</v>
      </c>
    </row>
    <row r="383" spans="1:28" x14ac:dyDescent="0.4">
      <c r="A383" s="1">
        <v>45113</v>
      </c>
      <c r="B383" s="1">
        <v>45111</v>
      </c>
      <c r="C383">
        <v>45650</v>
      </c>
      <c r="D383" t="s">
        <v>97</v>
      </c>
      <c r="E383" t="s">
        <v>15</v>
      </c>
      <c r="F383" t="s">
        <v>218</v>
      </c>
      <c r="G383" t="s">
        <v>16</v>
      </c>
      <c r="H383" t="s">
        <v>40</v>
      </c>
      <c r="I383" t="s">
        <v>50</v>
      </c>
      <c r="J383" t="s">
        <v>41</v>
      </c>
      <c r="K383">
        <v>100</v>
      </c>
      <c r="L383">
        <v>1559</v>
      </c>
      <c r="M383">
        <v>155900</v>
      </c>
      <c r="N383">
        <v>0</v>
      </c>
      <c r="O383">
        <v>-600</v>
      </c>
      <c r="P383" t="s">
        <v>16</v>
      </c>
      <c r="Q383" s="1">
        <v>45111</v>
      </c>
      <c r="R383">
        <v>1565</v>
      </c>
      <c r="S383">
        <v>0</v>
      </c>
      <c r="T383">
        <v>0</v>
      </c>
      <c r="U383">
        <v>0</v>
      </c>
      <c r="V383">
        <v>0</v>
      </c>
      <c r="W383">
        <v>0</v>
      </c>
      <c r="X383">
        <v>-600</v>
      </c>
      <c r="Y383" t="s">
        <v>218</v>
      </c>
      <c r="Z383" t="s">
        <v>218</v>
      </c>
      <c r="AA383" t="s">
        <v>218</v>
      </c>
      <c r="AB383" t="s">
        <v>218</v>
      </c>
    </row>
    <row r="384" spans="1:28" x14ac:dyDescent="0.4">
      <c r="A384" s="1">
        <v>45113</v>
      </c>
      <c r="B384" s="1">
        <v>45111</v>
      </c>
      <c r="C384">
        <v>52580</v>
      </c>
      <c r="D384" t="s">
        <v>99</v>
      </c>
      <c r="E384" t="s">
        <v>15</v>
      </c>
      <c r="F384" t="s">
        <v>218</v>
      </c>
      <c r="G384" t="s">
        <v>16</v>
      </c>
      <c r="H384" t="s">
        <v>42</v>
      </c>
      <c r="I384" t="s">
        <v>50</v>
      </c>
      <c r="J384" t="s">
        <v>51</v>
      </c>
      <c r="K384">
        <v>100</v>
      </c>
      <c r="L384">
        <v>1960</v>
      </c>
      <c r="M384">
        <v>196000</v>
      </c>
      <c r="N384">
        <v>0</v>
      </c>
      <c r="P384" t="s">
        <v>218</v>
      </c>
      <c r="Q384" s="1"/>
      <c r="Y384" t="s">
        <v>218</v>
      </c>
      <c r="Z384" t="s">
        <v>218</v>
      </c>
      <c r="AA384" t="s">
        <v>218</v>
      </c>
      <c r="AB384" t="s">
        <v>218</v>
      </c>
    </row>
    <row r="385" spans="1:28" x14ac:dyDescent="0.4">
      <c r="A385" s="1">
        <v>45113</v>
      </c>
      <c r="B385" s="1">
        <v>45111</v>
      </c>
      <c r="C385">
        <v>52580</v>
      </c>
      <c r="D385" t="s">
        <v>99</v>
      </c>
      <c r="E385" t="s">
        <v>15</v>
      </c>
      <c r="F385" t="s">
        <v>218</v>
      </c>
      <c r="G385" t="s">
        <v>16</v>
      </c>
      <c r="H385" t="s">
        <v>40</v>
      </c>
      <c r="I385" t="s">
        <v>50</v>
      </c>
      <c r="J385" t="s">
        <v>41</v>
      </c>
      <c r="K385">
        <v>100</v>
      </c>
      <c r="L385">
        <v>1946</v>
      </c>
      <c r="M385">
        <v>194600</v>
      </c>
      <c r="N385">
        <v>0</v>
      </c>
      <c r="O385">
        <v>-1400</v>
      </c>
      <c r="P385" t="s">
        <v>16</v>
      </c>
      <c r="Q385" s="1">
        <v>45111</v>
      </c>
      <c r="R385">
        <v>1960</v>
      </c>
      <c r="S385">
        <v>0</v>
      </c>
      <c r="T385">
        <v>0</v>
      </c>
      <c r="U385">
        <v>0</v>
      </c>
      <c r="V385">
        <v>0</v>
      </c>
      <c r="W385">
        <v>0</v>
      </c>
      <c r="X385">
        <v>-1400</v>
      </c>
      <c r="Y385" t="s">
        <v>218</v>
      </c>
      <c r="Z385" t="s">
        <v>218</v>
      </c>
      <c r="AA385" t="s">
        <v>218</v>
      </c>
      <c r="AB385" t="s">
        <v>218</v>
      </c>
    </row>
    <row r="386" spans="1:28" x14ac:dyDescent="0.4">
      <c r="A386" s="1">
        <v>45113</v>
      </c>
      <c r="B386" s="1">
        <v>45111</v>
      </c>
      <c r="C386">
        <v>55760</v>
      </c>
      <c r="D386" t="s">
        <v>96</v>
      </c>
      <c r="E386" t="s">
        <v>15</v>
      </c>
      <c r="F386" t="s">
        <v>218</v>
      </c>
      <c r="G386" t="s">
        <v>16</v>
      </c>
      <c r="H386" t="s">
        <v>42</v>
      </c>
      <c r="I386" t="s">
        <v>50</v>
      </c>
      <c r="J386" t="s">
        <v>51</v>
      </c>
      <c r="K386">
        <v>100</v>
      </c>
      <c r="L386">
        <v>2682</v>
      </c>
      <c r="M386">
        <v>268200</v>
      </c>
      <c r="N386">
        <v>0</v>
      </c>
      <c r="P386" t="s">
        <v>218</v>
      </c>
      <c r="Q386" s="1"/>
      <c r="Y386" t="s">
        <v>218</v>
      </c>
      <c r="Z386" t="s">
        <v>218</v>
      </c>
      <c r="AA386" t="s">
        <v>218</v>
      </c>
      <c r="AB386" t="s">
        <v>218</v>
      </c>
    </row>
    <row r="387" spans="1:28" x14ac:dyDescent="0.4">
      <c r="A387" s="1">
        <v>45113</v>
      </c>
      <c r="B387" s="1">
        <v>45111</v>
      </c>
      <c r="C387">
        <v>55760</v>
      </c>
      <c r="D387" t="s">
        <v>96</v>
      </c>
      <c r="E387" t="s">
        <v>15</v>
      </c>
      <c r="F387" t="s">
        <v>218</v>
      </c>
      <c r="G387" t="s">
        <v>16</v>
      </c>
      <c r="H387" t="s">
        <v>40</v>
      </c>
      <c r="I387" t="s">
        <v>50</v>
      </c>
      <c r="J387" t="s">
        <v>41</v>
      </c>
      <c r="K387">
        <v>100</v>
      </c>
      <c r="L387">
        <v>2692</v>
      </c>
      <c r="M387">
        <v>269200</v>
      </c>
      <c r="N387">
        <v>0</v>
      </c>
      <c r="O387">
        <v>1000</v>
      </c>
      <c r="P387" t="s">
        <v>16</v>
      </c>
      <c r="Q387" s="1">
        <v>45111</v>
      </c>
      <c r="R387">
        <v>2682</v>
      </c>
      <c r="S387">
        <v>0</v>
      </c>
      <c r="T387">
        <v>0</v>
      </c>
      <c r="U387">
        <v>0</v>
      </c>
      <c r="V387">
        <v>0</v>
      </c>
      <c r="W387">
        <v>0</v>
      </c>
      <c r="X387">
        <v>1000</v>
      </c>
      <c r="Y387" t="s">
        <v>218</v>
      </c>
      <c r="Z387" t="s">
        <v>218</v>
      </c>
      <c r="AA387" t="s">
        <v>218</v>
      </c>
      <c r="AB387" t="s">
        <v>218</v>
      </c>
    </row>
    <row r="388" spans="1:28" x14ac:dyDescent="0.4">
      <c r="A388" s="1">
        <v>45113</v>
      </c>
      <c r="B388" s="1">
        <v>45111</v>
      </c>
      <c r="C388">
        <v>93380</v>
      </c>
      <c r="D388" t="s">
        <v>60</v>
      </c>
      <c r="E388" t="s">
        <v>15</v>
      </c>
      <c r="F388" t="s">
        <v>218</v>
      </c>
      <c r="G388" t="s">
        <v>16</v>
      </c>
      <c r="H388" t="s">
        <v>42</v>
      </c>
      <c r="I388" t="s">
        <v>50</v>
      </c>
      <c r="J388" t="s">
        <v>51</v>
      </c>
      <c r="K388">
        <v>100</v>
      </c>
      <c r="L388">
        <v>2423</v>
      </c>
      <c r="M388">
        <v>242300</v>
      </c>
      <c r="N388">
        <v>0</v>
      </c>
      <c r="P388" t="s">
        <v>218</v>
      </c>
      <c r="Q388" s="1"/>
      <c r="Y388" t="s">
        <v>218</v>
      </c>
      <c r="Z388" t="s">
        <v>218</v>
      </c>
      <c r="AA388" t="s">
        <v>218</v>
      </c>
      <c r="AB388" t="s">
        <v>218</v>
      </c>
    </row>
    <row r="389" spans="1:28" x14ac:dyDescent="0.4">
      <c r="A389" s="1">
        <v>45113</v>
      </c>
      <c r="B389" s="1">
        <v>45111</v>
      </c>
      <c r="C389">
        <v>93380</v>
      </c>
      <c r="D389" t="s">
        <v>60</v>
      </c>
      <c r="E389" t="s">
        <v>15</v>
      </c>
      <c r="F389" t="s">
        <v>218</v>
      </c>
      <c r="G389" t="s">
        <v>16</v>
      </c>
      <c r="H389" t="s">
        <v>42</v>
      </c>
      <c r="I389" t="s">
        <v>50</v>
      </c>
      <c r="J389" t="s">
        <v>51</v>
      </c>
      <c r="K389">
        <v>100</v>
      </c>
      <c r="L389">
        <v>2426</v>
      </c>
      <c r="M389">
        <v>242600</v>
      </c>
      <c r="N389">
        <v>0</v>
      </c>
      <c r="P389" t="s">
        <v>218</v>
      </c>
      <c r="Q389" s="1"/>
      <c r="Y389" t="s">
        <v>218</v>
      </c>
      <c r="Z389" t="s">
        <v>218</v>
      </c>
      <c r="AA389" t="s">
        <v>218</v>
      </c>
      <c r="AB389" t="s">
        <v>218</v>
      </c>
    </row>
    <row r="390" spans="1:28" x14ac:dyDescent="0.4">
      <c r="A390" s="1">
        <v>45113</v>
      </c>
      <c r="B390" s="1">
        <v>45111</v>
      </c>
      <c r="C390">
        <v>93380</v>
      </c>
      <c r="D390" t="s">
        <v>60</v>
      </c>
      <c r="E390" t="s">
        <v>15</v>
      </c>
      <c r="F390" t="s">
        <v>218</v>
      </c>
      <c r="G390" t="s">
        <v>16</v>
      </c>
      <c r="H390" t="s">
        <v>42</v>
      </c>
      <c r="I390" t="s">
        <v>50</v>
      </c>
      <c r="J390" t="s">
        <v>51</v>
      </c>
      <c r="K390">
        <v>100</v>
      </c>
      <c r="L390">
        <v>2440</v>
      </c>
      <c r="M390">
        <v>244000</v>
      </c>
      <c r="N390">
        <v>0</v>
      </c>
      <c r="P390" t="s">
        <v>218</v>
      </c>
      <c r="Q390" s="1"/>
      <c r="Y390" t="s">
        <v>218</v>
      </c>
      <c r="Z390" t="s">
        <v>218</v>
      </c>
      <c r="AA390" t="s">
        <v>218</v>
      </c>
      <c r="AB390" t="s">
        <v>218</v>
      </c>
    </row>
    <row r="391" spans="1:28" x14ac:dyDescent="0.4">
      <c r="A391" s="1">
        <v>45113</v>
      </c>
      <c r="B391" s="1">
        <v>45111</v>
      </c>
      <c r="C391">
        <v>93380</v>
      </c>
      <c r="D391" t="s">
        <v>60</v>
      </c>
      <c r="E391" t="s">
        <v>15</v>
      </c>
      <c r="F391" t="s">
        <v>218</v>
      </c>
      <c r="G391" t="s">
        <v>16</v>
      </c>
      <c r="H391" t="s">
        <v>40</v>
      </c>
      <c r="I391" t="s">
        <v>50</v>
      </c>
      <c r="J391" t="s">
        <v>41</v>
      </c>
      <c r="K391">
        <v>100</v>
      </c>
      <c r="L391">
        <v>2428</v>
      </c>
      <c r="M391">
        <v>242800</v>
      </c>
      <c r="N391">
        <v>0</v>
      </c>
      <c r="O391">
        <v>200</v>
      </c>
      <c r="P391" t="s">
        <v>16</v>
      </c>
      <c r="Q391" s="1">
        <v>45111</v>
      </c>
      <c r="R391">
        <v>2426</v>
      </c>
      <c r="S391">
        <v>0</v>
      </c>
      <c r="T391">
        <v>0</v>
      </c>
      <c r="U391">
        <v>0</v>
      </c>
      <c r="V391">
        <v>0</v>
      </c>
      <c r="W391">
        <v>0</v>
      </c>
      <c r="X391">
        <v>200</v>
      </c>
      <c r="Y391" t="s">
        <v>218</v>
      </c>
      <c r="Z391" t="s">
        <v>218</v>
      </c>
      <c r="AA391" t="s">
        <v>218</v>
      </c>
      <c r="AB391" t="s">
        <v>218</v>
      </c>
    </row>
    <row r="392" spans="1:28" x14ac:dyDescent="0.4">
      <c r="A392" s="1">
        <v>45113</v>
      </c>
      <c r="B392" s="1">
        <v>45111</v>
      </c>
      <c r="C392">
        <v>93380</v>
      </c>
      <c r="D392" t="s">
        <v>60</v>
      </c>
      <c r="E392" t="s">
        <v>15</v>
      </c>
      <c r="F392" t="s">
        <v>218</v>
      </c>
      <c r="G392" t="s">
        <v>16</v>
      </c>
      <c r="H392" t="s">
        <v>40</v>
      </c>
      <c r="I392" t="s">
        <v>50</v>
      </c>
      <c r="J392" t="s">
        <v>41</v>
      </c>
      <c r="K392">
        <v>100</v>
      </c>
      <c r="L392">
        <v>2425</v>
      </c>
      <c r="M392">
        <v>242500</v>
      </c>
      <c r="N392">
        <v>0</v>
      </c>
      <c r="O392">
        <v>200</v>
      </c>
      <c r="P392" t="s">
        <v>16</v>
      </c>
      <c r="Q392" s="1">
        <v>45111</v>
      </c>
      <c r="R392">
        <v>2423</v>
      </c>
      <c r="S392">
        <v>0</v>
      </c>
      <c r="T392">
        <v>0</v>
      </c>
      <c r="U392">
        <v>0</v>
      </c>
      <c r="V392">
        <v>0</v>
      </c>
      <c r="W392">
        <v>0</v>
      </c>
      <c r="X392">
        <v>200</v>
      </c>
      <c r="Y392" t="s">
        <v>218</v>
      </c>
      <c r="Z392" t="s">
        <v>218</v>
      </c>
      <c r="AA392" t="s">
        <v>218</v>
      </c>
      <c r="AB392" t="s">
        <v>218</v>
      </c>
    </row>
    <row r="393" spans="1:28" x14ac:dyDescent="0.4">
      <c r="A393" s="1">
        <v>45113</v>
      </c>
      <c r="B393" s="1">
        <v>45111</v>
      </c>
      <c r="C393">
        <v>93380</v>
      </c>
      <c r="D393" t="s">
        <v>60</v>
      </c>
      <c r="E393" t="s">
        <v>15</v>
      </c>
      <c r="F393" t="s">
        <v>218</v>
      </c>
      <c r="G393" t="s">
        <v>16</v>
      </c>
      <c r="H393" t="s">
        <v>40</v>
      </c>
      <c r="I393" t="s">
        <v>50</v>
      </c>
      <c r="J393" t="s">
        <v>41</v>
      </c>
      <c r="K393">
        <v>100</v>
      </c>
      <c r="L393">
        <v>2442</v>
      </c>
      <c r="M393">
        <v>244200</v>
      </c>
      <c r="N393">
        <v>0</v>
      </c>
      <c r="O393">
        <v>200</v>
      </c>
      <c r="P393" t="s">
        <v>16</v>
      </c>
      <c r="Q393" s="1">
        <v>45111</v>
      </c>
      <c r="R393">
        <v>2440</v>
      </c>
      <c r="S393">
        <v>0</v>
      </c>
      <c r="T393">
        <v>0</v>
      </c>
      <c r="U393">
        <v>0</v>
      </c>
      <c r="V393">
        <v>0</v>
      </c>
      <c r="W393">
        <v>0</v>
      </c>
      <c r="X393">
        <v>200</v>
      </c>
      <c r="Y393" t="s">
        <v>218</v>
      </c>
      <c r="Z393" t="s">
        <v>218</v>
      </c>
      <c r="AA393" t="s">
        <v>218</v>
      </c>
      <c r="AB393" t="s">
        <v>218</v>
      </c>
    </row>
    <row r="394" spans="1:28" x14ac:dyDescent="0.4">
      <c r="A394" s="1">
        <v>45112</v>
      </c>
      <c r="B394" s="1">
        <v>45110</v>
      </c>
      <c r="C394">
        <v>26670</v>
      </c>
      <c r="D394" t="s">
        <v>95</v>
      </c>
      <c r="E394" t="s">
        <v>15</v>
      </c>
      <c r="F394" t="s">
        <v>218</v>
      </c>
      <c r="G394" t="s">
        <v>16</v>
      </c>
      <c r="H394" t="s">
        <v>42</v>
      </c>
      <c r="I394" t="s">
        <v>50</v>
      </c>
      <c r="J394" t="s">
        <v>51</v>
      </c>
      <c r="K394">
        <v>100</v>
      </c>
      <c r="L394">
        <v>845</v>
      </c>
      <c r="M394">
        <v>84500</v>
      </c>
      <c r="N394">
        <v>0</v>
      </c>
      <c r="P394" t="s">
        <v>218</v>
      </c>
      <c r="Q394" s="1"/>
      <c r="Y394" t="s">
        <v>218</v>
      </c>
      <c r="Z394" t="s">
        <v>218</v>
      </c>
      <c r="AA394" t="s">
        <v>218</v>
      </c>
      <c r="AB394" t="s">
        <v>218</v>
      </c>
    </row>
    <row r="395" spans="1:28" x14ac:dyDescent="0.4">
      <c r="A395" s="1">
        <v>45112</v>
      </c>
      <c r="B395" s="1">
        <v>45110</v>
      </c>
      <c r="C395">
        <v>26670</v>
      </c>
      <c r="D395" t="s">
        <v>95</v>
      </c>
      <c r="E395" t="s">
        <v>15</v>
      </c>
      <c r="F395" t="s">
        <v>218</v>
      </c>
      <c r="G395" t="s">
        <v>16</v>
      </c>
      <c r="H395" t="s">
        <v>40</v>
      </c>
      <c r="I395" t="s">
        <v>50</v>
      </c>
      <c r="J395" t="s">
        <v>41</v>
      </c>
      <c r="K395">
        <v>100</v>
      </c>
      <c r="L395">
        <v>845</v>
      </c>
      <c r="M395">
        <v>84500</v>
      </c>
      <c r="N395">
        <v>0</v>
      </c>
      <c r="O395">
        <v>0</v>
      </c>
      <c r="P395" t="s">
        <v>16</v>
      </c>
      <c r="Q395" s="1">
        <v>45110</v>
      </c>
      <c r="R395">
        <v>845</v>
      </c>
      <c r="S395">
        <v>0</v>
      </c>
      <c r="T395">
        <v>0</v>
      </c>
      <c r="U395">
        <v>0</v>
      </c>
      <c r="V395">
        <v>0</v>
      </c>
      <c r="W395">
        <v>0</v>
      </c>
      <c r="X395">
        <v>0</v>
      </c>
      <c r="Y395" t="s">
        <v>218</v>
      </c>
      <c r="Z395" t="s">
        <v>218</v>
      </c>
      <c r="AA395" t="s">
        <v>218</v>
      </c>
      <c r="AB395" t="s">
        <v>218</v>
      </c>
    </row>
    <row r="396" spans="1:28" x14ac:dyDescent="0.4">
      <c r="A396" s="1">
        <v>45112</v>
      </c>
      <c r="B396" s="1">
        <v>45110</v>
      </c>
      <c r="C396">
        <v>43810</v>
      </c>
      <c r="D396" t="s">
        <v>94</v>
      </c>
      <c r="E396" t="s">
        <v>15</v>
      </c>
      <c r="F396" t="s">
        <v>218</v>
      </c>
      <c r="G396" t="s">
        <v>16</v>
      </c>
      <c r="H396" t="s">
        <v>42</v>
      </c>
      <c r="I396" t="s">
        <v>50</v>
      </c>
      <c r="J396" t="s">
        <v>51</v>
      </c>
      <c r="K396">
        <v>100</v>
      </c>
      <c r="L396">
        <v>3170</v>
      </c>
      <c r="M396">
        <v>317000</v>
      </c>
      <c r="N396">
        <v>0</v>
      </c>
      <c r="P396" t="s">
        <v>218</v>
      </c>
      <c r="Q396" s="1"/>
      <c r="Y396" t="s">
        <v>218</v>
      </c>
      <c r="Z396" t="s">
        <v>218</v>
      </c>
      <c r="AA396" t="s">
        <v>218</v>
      </c>
      <c r="AB396" t="s">
        <v>218</v>
      </c>
    </row>
    <row r="397" spans="1:28" x14ac:dyDescent="0.4">
      <c r="A397" s="1">
        <v>45112</v>
      </c>
      <c r="B397" s="1">
        <v>45110</v>
      </c>
      <c r="C397">
        <v>43810</v>
      </c>
      <c r="D397" t="s">
        <v>94</v>
      </c>
      <c r="E397" t="s">
        <v>15</v>
      </c>
      <c r="F397" t="s">
        <v>218</v>
      </c>
      <c r="G397" t="s">
        <v>16</v>
      </c>
      <c r="H397" t="s">
        <v>40</v>
      </c>
      <c r="I397" t="s">
        <v>50</v>
      </c>
      <c r="J397" t="s">
        <v>41</v>
      </c>
      <c r="K397">
        <v>100</v>
      </c>
      <c r="L397">
        <v>3175</v>
      </c>
      <c r="M397">
        <v>317500</v>
      </c>
      <c r="N397">
        <v>0</v>
      </c>
      <c r="O397">
        <v>500</v>
      </c>
      <c r="P397" t="s">
        <v>16</v>
      </c>
      <c r="Q397" s="1">
        <v>45110</v>
      </c>
      <c r="R397">
        <v>3170</v>
      </c>
      <c r="S397">
        <v>0</v>
      </c>
      <c r="T397">
        <v>0</v>
      </c>
      <c r="U397">
        <v>0</v>
      </c>
      <c r="V397">
        <v>0</v>
      </c>
      <c r="W397">
        <v>0</v>
      </c>
      <c r="X397">
        <v>500</v>
      </c>
      <c r="Y397" t="s">
        <v>218</v>
      </c>
      <c r="Z397" t="s">
        <v>218</v>
      </c>
      <c r="AA397" t="s">
        <v>218</v>
      </c>
      <c r="AB397" t="s">
        <v>218</v>
      </c>
    </row>
    <row r="398" spans="1:28" x14ac:dyDescent="0.4">
      <c r="A398" s="1">
        <v>45112</v>
      </c>
      <c r="B398" s="1">
        <v>45110</v>
      </c>
      <c r="C398">
        <v>49370</v>
      </c>
      <c r="D398" t="s">
        <v>63</v>
      </c>
      <c r="E398" t="s">
        <v>15</v>
      </c>
      <c r="F398" t="s">
        <v>218</v>
      </c>
      <c r="G398" t="s">
        <v>16</v>
      </c>
      <c r="H398" t="s">
        <v>42</v>
      </c>
      <c r="I398" t="s">
        <v>50</v>
      </c>
      <c r="J398" t="s">
        <v>51</v>
      </c>
      <c r="K398">
        <v>100</v>
      </c>
      <c r="L398">
        <v>2638</v>
      </c>
      <c r="M398">
        <v>263800</v>
      </c>
      <c r="N398">
        <v>0</v>
      </c>
      <c r="P398" t="s">
        <v>218</v>
      </c>
      <c r="Q398" s="1"/>
      <c r="Y398" t="s">
        <v>218</v>
      </c>
      <c r="Z398" t="s">
        <v>218</v>
      </c>
      <c r="AA398" t="s">
        <v>218</v>
      </c>
      <c r="AB398" t="s">
        <v>218</v>
      </c>
    </row>
    <row r="399" spans="1:28" x14ac:dyDescent="0.4">
      <c r="A399" s="1">
        <v>45112</v>
      </c>
      <c r="B399" s="1">
        <v>45110</v>
      </c>
      <c r="C399">
        <v>49370</v>
      </c>
      <c r="D399" t="s">
        <v>63</v>
      </c>
      <c r="E399" t="s">
        <v>15</v>
      </c>
      <c r="F399" t="s">
        <v>218</v>
      </c>
      <c r="G399" t="s">
        <v>16</v>
      </c>
      <c r="H399" t="s">
        <v>42</v>
      </c>
      <c r="I399" t="s">
        <v>50</v>
      </c>
      <c r="J399" t="s">
        <v>51</v>
      </c>
      <c r="K399">
        <v>100</v>
      </c>
      <c r="L399">
        <v>2586</v>
      </c>
      <c r="M399">
        <v>258600</v>
      </c>
      <c r="N399">
        <v>0</v>
      </c>
      <c r="P399" t="s">
        <v>218</v>
      </c>
      <c r="Q399" s="1"/>
      <c r="Y399" t="s">
        <v>218</v>
      </c>
      <c r="Z399" t="s">
        <v>218</v>
      </c>
      <c r="AA399" t="s">
        <v>218</v>
      </c>
      <c r="AB399" t="s">
        <v>218</v>
      </c>
    </row>
    <row r="400" spans="1:28" x14ac:dyDescent="0.4">
      <c r="A400" s="1">
        <v>45112</v>
      </c>
      <c r="B400" s="1">
        <v>45110</v>
      </c>
      <c r="C400">
        <v>49370</v>
      </c>
      <c r="D400" t="s">
        <v>63</v>
      </c>
      <c r="E400" t="s">
        <v>15</v>
      </c>
      <c r="F400" t="s">
        <v>218</v>
      </c>
      <c r="G400" t="s">
        <v>16</v>
      </c>
      <c r="H400" t="s">
        <v>40</v>
      </c>
      <c r="I400" t="s">
        <v>50</v>
      </c>
      <c r="J400" t="s">
        <v>41</v>
      </c>
      <c r="K400">
        <v>100</v>
      </c>
      <c r="L400">
        <v>2639</v>
      </c>
      <c r="M400">
        <v>263900</v>
      </c>
      <c r="N400">
        <v>0</v>
      </c>
      <c r="O400">
        <v>100</v>
      </c>
      <c r="P400" t="s">
        <v>16</v>
      </c>
      <c r="Q400" s="1">
        <v>45110</v>
      </c>
      <c r="R400">
        <v>2638</v>
      </c>
      <c r="S400">
        <v>0</v>
      </c>
      <c r="T400">
        <v>0</v>
      </c>
      <c r="U400">
        <v>0</v>
      </c>
      <c r="V400">
        <v>0</v>
      </c>
      <c r="W400">
        <v>0</v>
      </c>
      <c r="X400">
        <v>100</v>
      </c>
      <c r="Y400" t="s">
        <v>218</v>
      </c>
      <c r="Z400" t="s">
        <v>218</v>
      </c>
      <c r="AA400" t="s">
        <v>218</v>
      </c>
      <c r="AB400" t="s">
        <v>218</v>
      </c>
    </row>
    <row r="401" spans="1:28" x14ac:dyDescent="0.4">
      <c r="A401" s="1">
        <v>45112</v>
      </c>
      <c r="B401" s="1">
        <v>45110</v>
      </c>
      <c r="C401">
        <v>49370</v>
      </c>
      <c r="D401" t="s">
        <v>63</v>
      </c>
      <c r="E401" t="s">
        <v>15</v>
      </c>
      <c r="F401" t="s">
        <v>218</v>
      </c>
      <c r="G401" t="s">
        <v>16</v>
      </c>
      <c r="H401" t="s">
        <v>40</v>
      </c>
      <c r="I401" t="s">
        <v>50</v>
      </c>
      <c r="J401" t="s">
        <v>41</v>
      </c>
      <c r="K401">
        <v>100</v>
      </c>
      <c r="L401">
        <v>2591</v>
      </c>
      <c r="M401">
        <v>259100</v>
      </c>
      <c r="N401">
        <v>0</v>
      </c>
      <c r="O401">
        <v>500</v>
      </c>
      <c r="P401" t="s">
        <v>16</v>
      </c>
      <c r="Q401" s="1">
        <v>45110</v>
      </c>
      <c r="R401">
        <v>2586</v>
      </c>
      <c r="S401">
        <v>0</v>
      </c>
      <c r="T401">
        <v>0</v>
      </c>
      <c r="U401">
        <v>0</v>
      </c>
      <c r="V401">
        <v>0</v>
      </c>
      <c r="W401">
        <v>0</v>
      </c>
      <c r="X401">
        <v>500</v>
      </c>
      <c r="Y401" t="s">
        <v>218</v>
      </c>
      <c r="Z401" t="s">
        <v>218</v>
      </c>
      <c r="AA401" t="s">
        <v>218</v>
      </c>
      <c r="AB401" t="s">
        <v>218</v>
      </c>
    </row>
    <row r="402" spans="1:28" x14ac:dyDescent="0.4">
      <c r="A402" s="1">
        <v>45112</v>
      </c>
      <c r="B402" s="1">
        <v>45110</v>
      </c>
      <c r="C402">
        <v>55780</v>
      </c>
      <c r="D402" t="s">
        <v>80</v>
      </c>
      <c r="E402" t="s">
        <v>15</v>
      </c>
      <c r="F402" t="s">
        <v>218</v>
      </c>
      <c r="G402" t="s">
        <v>16</v>
      </c>
      <c r="H402" t="s">
        <v>42</v>
      </c>
      <c r="I402" t="s">
        <v>50</v>
      </c>
      <c r="J402" t="s">
        <v>51</v>
      </c>
      <c r="K402">
        <v>100</v>
      </c>
      <c r="L402">
        <v>3915</v>
      </c>
      <c r="M402">
        <v>391500</v>
      </c>
      <c r="N402">
        <v>0</v>
      </c>
      <c r="P402" t="s">
        <v>218</v>
      </c>
      <c r="Q402" s="1"/>
      <c r="Y402" t="s">
        <v>218</v>
      </c>
      <c r="Z402" t="s">
        <v>218</v>
      </c>
      <c r="AA402" t="s">
        <v>218</v>
      </c>
      <c r="AB402" t="s">
        <v>218</v>
      </c>
    </row>
    <row r="403" spans="1:28" x14ac:dyDescent="0.4">
      <c r="A403" s="1">
        <v>45112</v>
      </c>
      <c r="B403" s="1">
        <v>45110</v>
      </c>
      <c r="C403">
        <v>55780</v>
      </c>
      <c r="D403" t="s">
        <v>80</v>
      </c>
      <c r="E403" t="s">
        <v>15</v>
      </c>
      <c r="F403" t="s">
        <v>218</v>
      </c>
      <c r="G403" t="s">
        <v>16</v>
      </c>
      <c r="H403" t="s">
        <v>40</v>
      </c>
      <c r="I403" t="s">
        <v>50</v>
      </c>
      <c r="J403" t="s">
        <v>41</v>
      </c>
      <c r="K403">
        <v>100</v>
      </c>
      <c r="L403">
        <v>3925</v>
      </c>
      <c r="M403">
        <v>392500</v>
      </c>
      <c r="N403">
        <v>0</v>
      </c>
      <c r="O403">
        <v>1000</v>
      </c>
      <c r="P403" t="s">
        <v>16</v>
      </c>
      <c r="Q403" s="1">
        <v>45110</v>
      </c>
      <c r="R403">
        <v>3915</v>
      </c>
      <c r="S403">
        <v>0</v>
      </c>
      <c r="T403">
        <v>0</v>
      </c>
      <c r="U403">
        <v>0</v>
      </c>
      <c r="V403">
        <v>0</v>
      </c>
      <c r="W403">
        <v>0</v>
      </c>
      <c r="X403">
        <v>1000</v>
      </c>
      <c r="Y403" t="s">
        <v>218</v>
      </c>
      <c r="Z403" t="s">
        <v>218</v>
      </c>
      <c r="AA403" t="s">
        <v>218</v>
      </c>
      <c r="AB403" t="s">
        <v>218</v>
      </c>
    </row>
    <row r="404" spans="1:28" x14ac:dyDescent="0.4">
      <c r="A404" s="1">
        <v>45112</v>
      </c>
      <c r="B404" s="1">
        <v>45110</v>
      </c>
      <c r="C404">
        <v>70460</v>
      </c>
      <c r="D404" t="s">
        <v>72</v>
      </c>
      <c r="E404" t="s">
        <v>15</v>
      </c>
      <c r="F404" t="s">
        <v>218</v>
      </c>
      <c r="G404" t="s">
        <v>16</v>
      </c>
      <c r="H404" t="s">
        <v>42</v>
      </c>
      <c r="I404" t="s">
        <v>50</v>
      </c>
      <c r="J404" t="s">
        <v>51</v>
      </c>
      <c r="K404">
        <v>100</v>
      </c>
      <c r="L404">
        <v>2940</v>
      </c>
      <c r="M404">
        <v>294000</v>
      </c>
      <c r="N404">
        <v>0</v>
      </c>
      <c r="P404" t="s">
        <v>218</v>
      </c>
      <c r="Q404" s="1"/>
      <c r="Y404" t="s">
        <v>218</v>
      </c>
      <c r="Z404" t="s">
        <v>218</v>
      </c>
      <c r="AA404" t="s">
        <v>218</v>
      </c>
      <c r="AB404" t="s">
        <v>218</v>
      </c>
    </row>
    <row r="405" spans="1:28" x14ac:dyDescent="0.4">
      <c r="A405" s="1">
        <v>45112</v>
      </c>
      <c r="B405" s="1">
        <v>45110</v>
      </c>
      <c r="C405">
        <v>70460</v>
      </c>
      <c r="D405" t="s">
        <v>72</v>
      </c>
      <c r="E405" t="s">
        <v>15</v>
      </c>
      <c r="F405" t="s">
        <v>218</v>
      </c>
      <c r="G405" t="s">
        <v>16</v>
      </c>
      <c r="H405" t="s">
        <v>42</v>
      </c>
      <c r="I405" t="s">
        <v>50</v>
      </c>
      <c r="J405" t="s">
        <v>51</v>
      </c>
      <c r="K405">
        <v>100</v>
      </c>
      <c r="L405">
        <v>2935</v>
      </c>
      <c r="M405">
        <v>293500</v>
      </c>
      <c r="N405">
        <v>0</v>
      </c>
      <c r="P405" t="s">
        <v>218</v>
      </c>
      <c r="Q405" s="1"/>
      <c r="Y405" t="s">
        <v>218</v>
      </c>
      <c r="Z405" t="s">
        <v>218</v>
      </c>
      <c r="AA405" t="s">
        <v>218</v>
      </c>
      <c r="AB405" t="s">
        <v>218</v>
      </c>
    </row>
    <row r="406" spans="1:28" x14ac:dyDescent="0.4">
      <c r="A406" s="1">
        <v>45112</v>
      </c>
      <c r="B406" s="1">
        <v>45110</v>
      </c>
      <c r="C406">
        <v>70460</v>
      </c>
      <c r="D406" t="s">
        <v>72</v>
      </c>
      <c r="E406" t="s">
        <v>15</v>
      </c>
      <c r="F406" t="s">
        <v>218</v>
      </c>
      <c r="G406" t="s">
        <v>16</v>
      </c>
      <c r="H406" t="s">
        <v>40</v>
      </c>
      <c r="I406" t="s">
        <v>50</v>
      </c>
      <c r="J406" t="s">
        <v>41</v>
      </c>
      <c r="K406">
        <v>100</v>
      </c>
      <c r="L406">
        <v>2942</v>
      </c>
      <c r="M406">
        <v>294200</v>
      </c>
      <c r="N406">
        <v>0</v>
      </c>
      <c r="O406">
        <v>200</v>
      </c>
      <c r="P406" t="s">
        <v>16</v>
      </c>
      <c r="Q406" s="1">
        <v>45110</v>
      </c>
      <c r="R406">
        <v>2940</v>
      </c>
      <c r="S406">
        <v>0</v>
      </c>
      <c r="T406">
        <v>0</v>
      </c>
      <c r="U406">
        <v>0</v>
      </c>
      <c r="V406">
        <v>0</v>
      </c>
      <c r="W406">
        <v>0</v>
      </c>
      <c r="X406">
        <v>200</v>
      </c>
      <c r="Y406" t="s">
        <v>218</v>
      </c>
      <c r="Z406" t="s">
        <v>218</v>
      </c>
      <c r="AA406" t="s">
        <v>218</v>
      </c>
      <c r="AB406" t="s">
        <v>218</v>
      </c>
    </row>
    <row r="407" spans="1:28" x14ac:dyDescent="0.4">
      <c r="A407" s="1">
        <v>45112</v>
      </c>
      <c r="B407" s="1">
        <v>45110</v>
      </c>
      <c r="C407">
        <v>70460</v>
      </c>
      <c r="D407" t="s">
        <v>72</v>
      </c>
      <c r="E407" t="s">
        <v>15</v>
      </c>
      <c r="F407" t="s">
        <v>218</v>
      </c>
      <c r="G407" t="s">
        <v>16</v>
      </c>
      <c r="H407" t="s">
        <v>40</v>
      </c>
      <c r="I407" t="s">
        <v>50</v>
      </c>
      <c r="J407" t="s">
        <v>41</v>
      </c>
      <c r="K407">
        <v>100</v>
      </c>
      <c r="L407">
        <v>2941</v>
      </c>
      <c r="M407">
        <v>294100</v>
      </c>
      <c r="N407">
        <v>0</v>
      </c>
      <c r="O407">
        <v>600</v>
      </c>
      <c r="P407" t="s">
        <v>16</v>
      </c>
      <c r="Q407" s="1">
        <v>45110</v>
      </c>
      <c r="R407">
        <v>2935</v>
      </c>
      <c r="S407">
        <v>0</v>
      </c>
      <c r="T407">
        <v>0</v>
      </c>
      <c r="U407">
        <v>0</v>
      </c>
      <c r="V407">
        <v>0</v>
      </c>
      <c r="W407">
        <v>0</v>
      </c>
      <c r="X407">
        <v>600</v>
      </c>
      <c r="Y407" t="s">
        <v>218</v>
      </c>
      <c r="Z407" t="s">
        <v>218</v>
      </c>
      <c r="AA407" t="s">
        <v>218</v>
      </c>
      <c r="AB407" t="s">
        <v>218</v>
      </c>
    </row>
    <row r="408" spans="1:28" x14ac:dyDescent="0.4">
      <c r="A408" s="1">
        <v>45112</v>
      </c>
      <c r="B408" s="1">
        <v>45110</v>
      </c>
      <c r="C408">
        <v>70470</v>
      </c>
      <c r="D408" t="s">
        <v>91</v>
      </c>
      <c r="E408" t="s">
        <v>15</v>
      </c>
      <c r="F408" t="s">
        <v>218</v>
      </c>
      <c r="G408" t="s">
        <v>16</v>
      </c>
      <c r="H408" t="s">
        <v>42</v>
      </c>
      <c r="I408" t="s">
        <v>50</v>
      </c>
      <c r="J408" t="s">
        <v>51</v>
      </c>
      <c r="K408">
        <v>100</v>
      </c>
      <c r="L408">
        <v>2367</v>
      </c>
      <c r="M408">
        <v>236700</v>
      </c>
      <c r="N408">
        <v>0</v>
      </c>
      <c r="P408" t="s">
        <v>218</v>
      </c>
      <c r="Q408" s="1"/>
      <c r="Y408" t="s">
        <v>218</v>
      </c>
      <c r="Z408" t="s">
        <v>218</v>
      </c>
      <c r="AA408" t="s">
        <v>218</v>
      </c>
      <c r="AB408" t="s">
        <v>218</v>
      </c>
    </row>
    <row r="409" spans="1:28" x14ac:dyDescent="0.4">
      <c r="A409" s="1">
        <v>45112</v>
      </c>
      <c r="B409" s="1">
        <v>45110</v>
      </c>
      <c r="C409">
        <v>70470</v>
      </c>
      <c r="D409" t="s">
        <v>91</v>
      </c>
      <c r="E409" t="s">
        <v>15</v>
      </c>
      <c r="F409" t="s">
        <v>218</v>
      </c>
      <c r="G409" t="s">
        <v>16</v>
      </c>
      <c r="H409" t="s">
        <v>40</v>
      </c>
      <c r="I409" t="s">
        <v>50</v>
      </c>
      <c r="J409" t="s">
        <v>41</v>
      </c>
      <c r="K409">
        <v>100</v>
      </c>
      <c r="L409">
        <v>2370</v>
      </c>
      <c r="M409">
        <v>237000</v>
      </c>
      <c r="N409">
        <v>0</v>
      </c>
      <c r="O409">
        <v>300</v>
      </c>
      <c r="P409" t="s">
        <v>16</v>
      </c>
      <c r="Q409" s="1">
        <v>45110</v>
      </c>
      <c r="R409">
        <v>2367</v>
      </c>
      <c r="S409">
        <v>0</v>
      </c>
      <c r="T409">
        <v>0</v>
      </c>
      <c r="U409">
        <v>0</v>
      </c>
      <c r="V409">
        <v>0</v>
      </c>
      <c r="W409">
        <v>0</v>
      </c>
      <c r="X409">
        <v>300</v>
      </c>
      <c r="Y409" t="s">
        <v>218</v>
      </c>
      <c r="Z409" t="s">
        <v>218</v>
      </c>
      <c r="AA409" t="s">
        <v>218</v>
      </c>
      <c r="AB409" t="s">
        <v>218</v>
      </c>
    </row>
    <row r="410" spans="1:28" x14ac:dyDescent="0.4">
      <c r="A410" s="1">
        <v>45112</v>
      </c>
      <c r="B410" s="1">
        <v>45110</v>
      </c>
      <c r="C410">
        <v>70680</v>
      </c>
      <c r="D410" t="s">
        <v>89</v>
      </c>
      <c r="E410" t="s">
        <v>15</v>
      </c>
      <c r="F410" t="s">
        <v>218</v>
      </c>
      <c r="G410" t="s">
        <v>16</v>
      </c>
      <c r="H410" t="s">
        <v>42</v>
      </c>
      <c r="I410" t="s">
        <v>50</v>
      </c>
      <c r="J410" t="s">
        <v>51</v>
      </c>
      <c r="K410">
        <v>100</v>
      </c>
      <c r="L410">
        <v>1098</v>
      </c>
      <c r="M410">
        <v>109800</v>
      </c>
      <c r="N410">
        <v>0</v>
      </c>
      <c r="P410" t="s">
        <v>218</v>
      </c>
      <c r="Q410" s="1"/>
      <c r="Y410" t="s">
        <v>218</v>
      </c>
      <c r="Z410" t="s">
        <v>218</v>
      </c>
      <c r="AA410" t="s">
        <v>218</v>
      </c>
      <c r="AB410" t="s">
        <v>218</v>
      </c>
    </row>
    <row r="411" spans="1:28" x14ac:dyDescent="0.4">
      <c r="A411" s="1">
        <v>45112</v>
      </c>
      <c r="B411" s="1">
        <v>45110</v>
      </c>
      <c r="C411">
        <v>70680</v>
      </c>
      <c r="D411" t="s">
        <v>89</v>
      </c>
      <c r="E411" t="s">
        <v>15</v>
      </c>
      <c r="F411" t="s">
        <v>218</v>
      </c>
      <c r="G411" t="s">
        <v>16</v>
      </c>
      <c r="H411" t="s">
        <v>42</v>
      </c>
      <c r="I411" t="s">
        <v>50</v>
      </c>
      <c r="J411" t="s">
        <v>51</v>
      </c>
      <c r="K411">
        <v>100</v>
      </c>
      <c r="L411">
        <v>1102</v>
      </c>
      <c r="M411">
        <v>110200</v>
      </c>
      <c r="N411">
        <v>0</v>
      </c>
      <c r="P411" t="s">
        <v>218</v>
      </c>
      <c r="Q411" s="1"/>
      <c r="Y411" t="s">
        <v>218</v>
      </c>
      <c r="Z411" t="s">
        <v>218</v>
      </c>
      <c r="AA411" t="s">
        <v>218</v>
      </c>
      <c r="AB411" t="s">
        <v>218</v>
      </c>
    </row>
    <row r="412" spans="1:28" x14ac:dyDescent="0.4">
      <c r="A412" s="1">
        <v>45112</v>
      </c>
      <c r="B412" s="1">
        <v>45110</v>
      </c>
      <c r="C412">
        <v>70680</v>
      </c>
      <c r="D412" t="s">
        <v>89</v>
      </c>
      <c r="E412" t="s">
        <v>15</v>
      </c>
      <c r="F412" t="s">
        <v>218</v>
      </c>
      <c r="G412" t="s">
        <v>16</v>
      </c>
      <c r="H412" t="s">
        <v>40</v>
      </c>
      <c r="I412" t="s">
        <v>50</v>
      </c>
      <c r="J412" t="s">
        <v>41</v>
      </c>
      <c r="K412">
        <v>100</v>
      </c>
      <c r="L412">
        <v>1100</v>
      </c>
      <c r="M412">
        <v>110000</v>
      </c>
      <c r="N412">
        <v>0</v>
      </c>
      <c r="O412">
        <v>200</v>
      </c>
      <c r="P412" t="s">
        <v>16</v>
      </c>
      <c r="Q412" s="1">
        <v>45110</v>
      </c>
      <c r="R412">
        <v>1098</v>
      </c>
      <c r="S412">
        <v>0</v>
      </c>
      <c r="T412">
        <v>0</v>
      </c>
      <c r="U412">
        <v>0</v>
      </c>
      <c r="V412">
        <v>0</v>
      </c>
      <c r="W412">
        <v>0</v>
      </c>
      <c r="X412">
        <v>200</v>
      </c>
      <c r="Y412" t="s">
        <v>218</v>
      </c>
      <c r="Z412" t="s">
        <v>218</v>
      </c>
      <c r="AA412" t="s">
        <v>218</v>
      </c>
      <c r="AB412" t="s">
        <v>218</v>
      </c>
    </row>
    <row r="413" spans="1:28" x14ac:dyDescent="0.4">
      <c r="A413" s="1">
        <v>45112</v>
      </c>
      <c r="B413" s="1">
        <v>45110</v>
      </c>
      <c r="C413">
        <v>70680</v>
      </c>
      <c r="D413" t="s">
        <v>89</v>
      </c>
      <c r="E413" t="s">
        <v>15</v>
      </c>
      <c r="F413" t="s">
        <v>218</v>
      </c>
      <c r="G413" t="s">
        <v>16</v>
      </c>
      <c r="H413" t="s">
        <v>40</v>
      </c>
      <c r="I413" t="s">
        <v>50</v>
      </c>
      <c r="J413" t="s">
        <v>41</v>
      </c>
      <c r="K413">
        <v>100</v>
      </c>
      <c r="L413">
        <v>1104</v>
      </c>
      <c r="M413">
        <v>110400</v>
      </c>
      <c r="N413">
        <v>0</v>
      </c>
      <c r="O413">
        <v>200</v>
      </c>
      <c r="P413" t="s">
        <v>16</v>
      </c>
      <c r="Q413" s="1">
        <v>45110</v>
      </c>
      <c r="R413">
        <v>1102</v>
      </c>
      <c r="S413">
        <v>0</v>
      </c>
      <c r="T413">
        <v>0</v>
      </c>
      <c r="U413">
        <v>0</v>
      </c>
      <c r="V413">
        <v>0</v>
      </c>
      <c r="W413">
        <v>0</v>
      </c>
      <c r="X413">
        <v>200</v>
      </c>
      <c r="Y413" t="s">
        <v>218</v>
      </c>
      <c r="Z413" t="s">
        <v>218</v>
      </c>
      <c r="AA413" t="s">
        <v>218</v>
      </c>
      <c r="AB413" t="s">
        <v>218</v>
      </c>
    </row>
    <row r="414" spans="1:28" x14ac:dyDescent="0.4">
      <c r="A414" s="1">
        <v>45112</v>
      </c>
      <c r="B414" s="1">
        <v>45110</v>
      </c>
      <c r="C414">
        <v>77940</v>
      </c>
      <c r="D414" t="s">
        <v>92</v>
      </c>
      <c r="E414" t="s">
        <v>15</v>
      </c>
      <c r="F414" t="s">
        <v>218</v>
      </c>
      <c r="G414" t="s">
        <v>16</v>
      </c>
      <c r="H414" t="s">
        <v>42</v>
      </c>
      <c r="I414" t="s">
        <v>50</v>
      </c>
      <c r="J414" t="s">
        <v>51</v>
      </c>
      <c r="K414">
        <v>100</v>
      </c>
      <c r="L414">
        <v>2458</v>
      </c>
      <c r="M414">
        <v>245800</v>
      </c>
      <c r="N414">
        <v>0</v>
      </c>
      <c r="P414" t="s">
        <v>218</v>
      </c>
      <c r="Q414" s="1"/>
      <c r="Y414" t="s">
        <v>218</v>
      </c>
      <c r="Z414" t="s">
        <v>218</v>
      </c>
      <c r="AA414" t="s">
        <v>218</v>
      </c>
      <c r="AB414" t="s">
        <v>218</v>
      </c>
    </row>
    <row r="415" spans="1:28" x14ac:dyDescent="0.4">
      <c r="A415" s="1">
        <v>45112</v>
      </c>
      <c r="B415" s="1">
        <v>45110</v>
      </c>
      <c r="C415">
        <v>77940</v>
      </c>
      <c r="D415" t="s">
        <v>92</v>
      </c>
      <c r="E415" t="s">
        <v>15</v>
      </c>
      <c r="F415" t="s">
        <v>218</v>
      </c>
      <c r="G415" t="s">
        <v>16</v>
      </c>
      <c r="H415" t="s">
        <v>40</v>
      </c>
      <c r="I415" t="s">
        <v>50</v>
      </c>
      <c r="J415" t="s">
        <v>41</v>
      </c>
      <c r="K415">
        <v>100</v>
      </c>
      <c r="L415">
        <v>2460</v>
      </c>
      <c r="M415">
        <v>246000</v>
      </c>
      <c r="N415">
        <v>0</v>
      </c>
      <c r="O415">
        <v>200</v>
      </c>
      <c r="P415" t="s">
        <v>16</v>
      </c>
      <c r="Q415" s="1">
        <v>45110</v>
      </c>
      <c r="R415">
        <v>2458</v>
      </c>
      <c r="S415">
        <v>0</v>
      </c>
      <c r="T415">
        <v>0</v>
      </c>
      <c r="U415">
        <v>0</v>
      </c>
      <c r="V415">
        <v>0</v>
      </c>
      <c r="W415">
        <v>0</v>
      </c>
      <c r="X415">
        <v>200</v>
      </c>
      <c r="Y415" t="s">
        <v>218</v>
      </c>
      <c r="Z415" t="s">
        <v>218</v>
      </c>
      <c r="AA415" t="s">
        <v>218</v>
      </c>
      <c r="AB415" t="s">
        <v>218</v>
      </c>
    </row>
    <row r="416" spans="1:28" x14ac:dyDescent="0.4">
      <c r="A416" s="1">
        <v>45112</v>
      </c>
      <c r="B416" s="1">
        <v>45110</v>
      </c>
      <c r="C416">
        <v>91590</v>
      </c>
      <c r="D416" t="s">
        <v>88</v>
      </c>
      <c r="E416" t="s">
        <v>15</v>
      </c>
      <c r="F416" t="s">
        <v>218</v>
      </c>
      <c r="G416" t="s">
        <v>16</v>
      </c>
      <c r="H416" t="s">
        <v>42</v>
      </c>
      <c r="I416" t="s">
        <v>50</v>
      </c>
      <c r="J416" t="s">
        <v>51</v>
      </c>
      <c r="K416">
        <v>100</v>
      </c>
      <c r="L416">
        <v>5810</v>
      </c>
      <c r="M416">
        <v>581000</v>
      </c>
      <c r="N416">
        <v>0</v>
      </c>
      <c r="P416" t="s">
        <v>218</v>
      </c>
      <c r="Q416" s="1"/>
      <c r="Y416" t="s">
        <v>218</v>
      </c>
      <c r="Z416" t="s">
        <v>218</v>
      </c>
      <c r="AA416" t="s">
        <v>218</v>
      </c>
      <c r="AB416" t="s">
        <v>218</v>
      </c>
    </row>
    <row r="417" spans="1:28" x14ac:dyDescent="0.4">
      <c r="A417" s="1">
        <v>45112</v>
      </c>
      <c r="B417" s="1">
        <v>45110</v>
      </c>
      <c r="C417">
        <v>91590</v>
      </c>
      <c r="D417" t="s">
        <v>88</v>
      </c>
      <c r="E417" t="s">
        <v>15</v>
      </c>
      <c r="F417" t="s">
        <v>218</v>
      </c>
      <c r="G417" t="s">
        <v>16</v>
      </c>
      <c r="H417" t="s">
        <v>40</v>
      </c>
      <c r="I417" t="s">
        <v>50</v>
      </c>
      <c r="J417" t="s">
        <v>41</v>
      </c>
      <c r="K417">
        <v>100</v>
      </c>
      <c r="L417">
        <v>5840</v>
      </c>
      <c r="M417">
        <v>584000</v>
      </c>
      <c r="N417">
        <v>0</v>
      </c>
      <c r="O417">
        <v>3000</v>
      </c>
      <c r="P417" t="s">
        <v>16</v>
      </c>
      <c r="Q417" s="1">
        <v>45110</v>
      </c>
      <c r="R417">
        <v>5810</v>
      </c>
      <c r="S417">
        <v>0</v>
      </c>
      <c r="T417">
        <v>0</v>
      </c>
      <c r="U417">
        <v>0</v>
      </c>
      <c r="V417">
        <v>0</v>
      </c>
      <c r="W417">
        <v>0</v>
      </c>
      <c r="X417">
        <v>3000</v>
      </c>
      <c r="Y417" t="s">
        <v>218</v>
      </c>
      <c r="Z417" t="s">
        <v>218</v>
      </c>
      <c r="AA417" t="s">
        <v>218</v>
      </c>
      <c r="AB417" t="s">
        <v>218</v>
      </c>
    </row>
    <row r="418" spans="1:28" x14ac:dyDescent="0.4">
      <c r="A418" s="1">
        <v>45112</v>
      </c>
      <c r="B418" s="1">
        <v>45110</v>
      </c>
      <c r="C418">
        <v>93380</v>
      </c>
      <c r="D418" t="s">
        <v>60</v>
      </c>
      <c r="E418" t="s">
        <v>15</v>
      </c>
      <c r="F418" t="s">
        <v>218</v>
      </c>
      <c r="G418" t="s">
        <v>16</v>
      </c>
      <c r="H418" t="s">
        <v>42</v>
      </c>
      <c r="I418" t="s">
        <v>50</v>
      </c>
      <c r="J418" t="s">
        <v>51</v>
      </c>
      <c r="K418">
        <v>100</v>
      </c>
      <c r="L418">
        <v>2299</v>
      </c>
      <c r="M418">
        <v>229900</v>
      </c>
      <c r="N418">
        <v>0</v>
      </c>
      <c r="P418" t="s">
        <v>218</v>
      </c>
      <c r="Q418" s="1"/>
      <c r="Y418" t="s">
        <v>218</v>
      </c>
      <c r="Z418" t="s">
        <v>218</v>
      </c>
      <c r="AA418" t="s">
        <v>218</v>
      </c>
      <c r="AB418" t="s">
        <v>218</v>
      </c>
    </row>
    <row r="419" spans="1:28" x14ac:dyDescent="0.4">
      <c r="A419" s="1">
        <v>45112</v>
      </c>
      <c r="B419" s="1">
        <v>45110</v>
      </c>
      <c r="C419">
        <v>93380</v>
      </c>
      <c r="D419" t="s">
        <v>60</v>
      </c>
      <c r="E419" t="s">
        <v>15</v>
      </c>
      <c r="F419" t="s">
        <v>218</v>
      </c>
      <c r="G419" t="s">
        <v>16</v>
      </c>
      <c r="H419" t="s">
        <v>40</v>
      </c>
      <c r="I419" t="s">
        <v>50</v>
      </c>
      <c r="J419" t="s">
        <v>41</v>
      </c>
      <c r="K419">
        <v>100</v>
      </c>
      <c r="L419">
        <v>2300</v>
      </c>
      <c r="M419">
        <v>230000</v>
      </c>
      <c r="N419">
        <v>0</v>
      </c>
      <c r="O419">
        <v>100</v>
      </c>
      <c r="P419" t="s">
        <v>16</v>
      </c>
      <c r="Q419" s="1">
        <v>45110</v>
      </c>
      <c r="R419">
        <v>2299</v>
      </c>
      <c r="S419">
        <v>0</v>
      </c>
      <c r="T419">
        <v>0</v>
      </c>
      <c r="U419">
        <v>0</v>
      </c>
      <c r="V419">
        <v>0</v>
      </c>
      <c r="W419">
        <v>0</v>
      </c>
      <c r="X419">
        <v>100</v>
      </c>
      <c r="Y419" t="s">
        <v>218</v>
      </c>
      <c r="Z419" t="s">
        <v>218</v>
      </c>
      <c r="AA419" t="s">
        <v>218</v>
      </c>
      <c r="AB419" t="s">
        <v>218</v>
      </c>
    </row>
    <row r="420" spans="1:28" x14ac:dyDescent="0.4">
      <c r="A420" s="1">
        <v>45112</v>
      </c>
      <c r="B420" s="1">
        <v>45110</v>
      </c>
      <c r="C420">
        <v>95220</v>
      </c>
      <c r="D420" t="s">
        <v>90</v>
      </c>
      <c r="E420" t="s">
        <v>15</v>
      </c>
      <c r="F420" t="s">
        <v>218</v>
      </c>
      <c r="G420" t="s">
        <v>16</v>
      </c>
      <c r="H420" t="s">
        <v>42</v>
      </c>
      <c r="I420" t="s">
        <v>50</v>
      </c>
      <c r="J420" t="s">
        <v>51</v>
      </c>
      <c r="K420">
        <v>100</v>
      </c>
      <c r="L420">
        <v>914</v>
      </c>
      <c r="M420">
        <v>91400</v>
      </c>
      <c r="N420">
        <v>0</v>
      </c>
      <c r="P420" t="s">
        <v>218</v>
      </c>
      <c r="Q420" s="1"/>
      <c r="Y420" t="s">
        <v>218</v>
      </c>
      <c r="Z420" t="s">
        <v>218</v>
      </c>
      <c r="AA420" t="s">
        <v>218</v>
      </c>
      <c r="AB420" t="s">
        <v>218</v>
      </c>
    </row>
    <row r="421" spans="1:28" x14ac:dyDescent="0.4">
      <c r="A421" s="1">
        <v>45112</v>
      </c>
      <c r="B421" s="1">
        <v>45110</v>
      </c>
      <c r="C421">
        <v>95220</v>
      </c>
      <c r="D421" t="s">
        <v>90</v>
      </c>
      <c r="E421" t="s">
        <v>15</v>
      </c>
      <c r="F421" t="s">
        <v>218</v>
      </c>
      <c r="G421" t="s">
        <v>16</v>
      </c>
      <c r="H421" t="s">
        <v>40</v>
      </c>
      <c r="I421" t="s">
        <v>50</v>
      </c>
      <c r="J421" t="s">
        <v>41</v>
      </c>
      <c r="K421">
        <v>100</v>
      </c>
      <c r="L421">
        <v>916</v>
      </c>
      <c r="M421">
        <v>91600</v>
      </c>
      <c r="N421">
        <v>0</v>
      </c>
      <c r="O421">
        <v>200</v>
      </c>
      <c r="P421" t="s">
        <v>16</v>
      </c>
      <c r="Q421" s="1">
        <v>45110</v>
      </c>
      <c r="R421">
        <v>914</v>
      </c>
      <c r="S421">
        <v>0</v>
      </c>
      <c r="T421">
        <v>0</v>
      </c>
      <c r="U421">
        <v>0</v>
      </c>
      <c r="V421">
        <v>0</v>
      </c>
      <c r="W421">
        <v>0</v>
      </c>
      <c r="X421">
        <v>200</v>
      </c>
      <c r="Y421" t="s">
        <v>218</v>
      </c>
      <c r="Z421" t="s">
        <v>218</v>
      </c>
      <c r="AA421" t="s">
        <v>218</v>
      </c>
      <c r="AB421" t="s">
        <v>218</v>
      </c>
    </row>
    <row r="422" spans="1:28" x14ac:dyDescent="0.4">
      <c r="A422" s="1">
        <v>45112</v>
      </c>
      <c r="B422" s="1">
        <v>45110</v>
      </c>
      <c r="C422">
        <v>95600</v>
      </c>
      <c r="D422" t="s">
        <v>93</v>
      </c>
      <c r="E422" t="s">
        <v>15</v>
      </c>
      <c r="F422" t="s">
        <v>218</v>
      </c>
      <c r="G422" t="s">
        <v>16</v>
      </c>
      <c r="H422" t="s">
        <v>42</v>
      </c>
      <c r="I422" t="s">
        <v>50</v>
      </c>
      <c r="J422" t="s">
        <v>51</v>
      </c>
      <c r="K422">
        <v>100</v>
      </c>
      <c r="L422">
        <v>1157</v>
      </c>
      <c r="M422">
        <v>115700</v>
      </c>
      <c r="N422">
        <v>0</v>
      </c>
      <c r="P422" t="s">
        <v>218</v>
      </c>
      <c r="Q422" s="1"/>
      <c r="Y422" t="s">
        <v>218</v>
      </c>
      <c r="Z422" t="s">
        <v>218</v>
      </c>
      <c r="AA422" t="s">
        <v>218</v>
      </c>
      <c r="AB422" t="s">
        <v>218</v>
      </c>
    </row>
    <row r="423" spans="1:28" x14ac:dyDescent="0.4">
      <c r="A423" s="1">
        <v>45112</v>
      </c>
      <c r="B423" s="1">
        <v>45110</v>
      </c>
      <c r="C423">
        <v>95600</v>
      </c>
      <c r="D423" t="s">
        <v>93</v>
      </c>
      <c r="E423" t="s">
        <v>15</v>
      </c>
      <c r="F423" t="s">
        <v>218</v>
      </c>
      <c r="G423" t="s">
        <v>16</v>
      </c>
      <c r="H423" t="s">
        <v>40</v>
      </c>
      <c r="I423" t="s">
        <v>50</v>
      </c>
      <c r="J423" t="s">
        <v>41</v>
      </c>
      <c r="K423">
        <v>100</v>
      </c>
      <c r="L423">
        <v>1159</v>
      </c>
      <c r="M423">
        <v>115900</v>
      </c>
      <c r="N423">
        <v>0</v>
      </c>
      <c r="O423">
        <v>200</v>
      </c>
      <c r="P423" t="s">
        <v>16</v>
      </c>
      <c r="Q423" s="1">
        <v>45110</v>
      </c>
      <c r="R423">
        <v>1157</v>
      </c>
      <c r="S423">
        <v>0</v>
      </c>
      <c r="T423">
        <v>0</v>
      </c>
      <c r="U423">
        <v>0</v>
      </c>
      <c r="V423">
        <v>0</v>
      </c>
      <c r="W423">
        <v>0</v>
      </c>
      <c r="X423">
        <v>200</v>
      </c>
      <c r="Y423" t="s">
        <v>218</v>
      </c>
      <c r="Z423" t="s">
        <v>218</v>
      </c>
      <c r="AA423" t="s">
        <v>218</v>
      </c>
      <c r="AB423" t="s">
        <v>218</v>
      </c>
    </row>
    <row r="424" spans="1:28" x14ac:dyDescent="0.4">
      <c r="A424" s="1">
        <v>45111</v>
      </c>
      <c r="B424" s="1">
        <v>45107</v>
      </c>
      <c r="C424">
        <v>43950</v>
      </c>
      <c r="D424" t="s">
        <v>87</v>
      </c>
      <c r="E424" t="s">
        <v>15</v>
      </c>
      <c r="F424" t="s">
        <v>218</v>
      </c>
      <c r="G424" t="s">
        <v>16</v>
      </c>
      <c r="H424" t="s">
        <v>42</v>
      </c>
      <c r="I424" t="s">
        <v>50</v>
      </c>
      <c r="J424" t="s">
        <v>51</v>
      </c>
      <c r="K424">
        <v>100</v>
      </c>
      <c r="L424">
        <v>1592</v>
      </c>
      <c r="M424">
        <v>159200</v>
      </c>
      <c r="N424">
        <v>0</v>
      </c>
      <c r="P424" t="s">
        <v>218</v>
      </c>
      <c r="Q424" s="1"/>
      <c r="Y424" t="s">
        <v>218</v>
      </c>
      <c r="Z424" t="s">
        <v>218</v>
      </c>
      <c r="AA424" t="s">
        <v>218</v>
      </c>
      <c r="AB424" t="s">
        <v>218</v>
      </c>
    </row>
    <row r="425" spans="1:28" x14ac:dyDescent="0.4">
      <c r="A425" s="1">
        <v>45111</v>
      </c>
      <c r="B425" s="1">
        <v>45107</v>
      </c>
      <c r="C425">
        <v>43950</v>
      </c>
      <c r="D425" t="s">
        <v>87</v>
      </c>
      <c r="E425" t="s">
        <v>15</v>
      </c>
      <c r="F425" t="s">
        <v>218</v>
      </c>
      <c r="G425" t="s">
        <v>16</v>
      </c>
      <c r="H425" t="s">
        <v>40</v>
      </c>
      <c r="I425" t="s">
        <v>50</v>
      </c>
      <c r="J425" t="s">
        <v>41</v>
      </c>
      <c r="K425">
        <v>100</v>
      </c>
      <c r="L425">
        <v>1598</v>
      </c>
      <c r="M425">
        <v>159800</v>
      </c>
      <c r="N425">
        <v>0</v>
      </c>
      <c r="O425">
        <v>600</v>
      </c>
      <c r="P425" t="s">
        <v>16</v>
      </c>
      <c r="Q425" s="1">
        <v>45107</v>
      </c>
      <c r="R425">
        <v>1592</v>
      </c>
      <c r="S425">
        <v>0</v>
      </c>
      <c r="T425">
        <v>0</v>
      </c>
      <c r="U425">
        <v>0</v>
      </c>
      <c r="V425">
        <v>0</v>
      </c>
      <c r="W425">
        <v>0</v>
      </c>
      <c r="X425">
        <v>600</v>
      </c>
      <c r="Y425" t="s">
        <v>218</v>
      </c>
      <c r="Z425" t="s">
        <v>218</v>
      </c>
      <c r="AA425" t="s">
        <v>218</v>
      </c>
      <c r="AB425" t="s">
        <v>218</v>
      </c>
    </row>
    <row r="426" spans="1:28" x14ac:dyDescent="0.4">
      <c r="A426" s="1">
        <v>45111</v>
      </c>
      <c r="B426" s="1">
        <v>45107</v>
      </c>
      <c r="C426">
        <v>44990</v>
      </c>
      <c r="D426" t="s">
        <v>78</v>
      </c>
      <c r="E426" t="s">
        <v>15</v>
      </c>
      <c r="F426" t="s">
        <v>218</v>
      </c>
      <c r="G426" t="s">
        <v>16</v>
      </c>
      <c r="H426" t="s">
        <v>42</v>
      </c>
      <c r="I426" t="s">
        <v>50</v>
      </c>
      <c r="J426" t="s">
        <v>51</v>
      </c>
      <c r="K426">
        <v>100</v>
      </c>
      <c r="L426">
        <v>2503</v>
      </c>
      <c r="M426">
        <v>250300</v>
      </c>
      <c r="N426">
        <v>0</v>
      </c>
      <c r="P426" t="s">
        <v>218</v>
      </c>
      <c r="Q426" s="1"/>
      <c r="Y426" t="s">
        <v>218</v>
      </c>
      <c r="Z426" t="s">
        <v>218</v>
      </c>
      <c r="AA426" t="s">
        <v>218</v>
      </c>
      <c r="AB426" t="s">
        <v>218</v>
      </c>
    </row>
    <row r="427" spans="1:28" x14ac:dyDescent="0.4">
      <c r="A427" s="1">
        <v>45111</v>
      </c>
      <c r="B427" s="1">
        <v>45107</v>
      </c>
      <c r="C427">
        <v>44990</v>
      </c>
      <c r="D427" t="s">
        <v>78</v>
      </c>
      <c r="E427" t="s">
        <v>15</v>
      </c>
      <c r="F427" t="s">
        <v>218</v>
      </c>
      <c r="G427" t="s">
        <v>16</v>
      </c>
      <c r="H427" t="s">
        <v>40</v>
      </c>
      <c r="I427" t="s">
        <v>50</v>
      </c>
      <c r="J427" t="s">
        <v>41</v>
      </c>
      <c r="K427">
        <v>100</v>
      </c>
      <c r="L427">
        <v>2508</v>
      </c>
      <c r="M427">
        <v>250800</v>
      </c>
      <c r="N427">
        <v>0</v>
      </c>
      <c r="O427">
        <v>500</v>
      </c>
      <c r="P427" t="s">
        <v>16</v>
      </c>
      <c r="Q427" s="1">
        <v>45107</v>
      </c>
      <c r="R427">
        <v>2503</v>
      </c>
      <c r="S427">
        <v>0</v>
      </c>
      <c r="T427">
        <v>0</v>
      </c>
      <c r="U427">
        <v>0</v>
      </c>
      <c r="V427">
        <v>0</v>
      </c>
      <c r="W427">
        <v>0</v>
      </c>
      <c r="X427">
        <v>500</v>
      </c>
      <c r="Y427" t="s">
        <v>218</v>
      </c>
      <c r="Z427" t="s">
        <v>218</v>
      </c>
      <c r="AA427" t="s">
        <v>218</v>
      </c>
      <c r="AB427" t="s">
        <v>218</v>
      </c>
    </row>
    <row r="428" spans="1:28" x14ac:dyDescent="0.4">
      <c r="A428" s="1">
        <v>45111</v>
      </c>
      <c r="B428" s="1">
        <v>45107</v>
      </c>
      <c r="C428">
        <v>55780</v>
      </c>
      <c r="D428" t="s">
        <v>80</v>
      </c>
      <c r="E428" t="s">
        <v>15</v>
      </c>
      <c r="F428" t="s">
        <v>218</v>
      </c>
      <c r="G428" t="s">
        <v>16</v>
      </c>
      <c r="H428" t="s">
        <v>42</v>
      </c>
      <c r="I428" t="s">
        <v>50</v>
      </c>
      <c r="J428" t="s">
        <v>51</v>
      </c>
      <c r="K428">
        <v>100</v>
      </c>
      <c r="L428">
        <v>3860</v>
      </c>
      <c r="M428">
        <v>386000</v>
      </c>
      <c r="N428">
        <v>0</v>
      </c>
      <c r="P428" t="s">
        <v>218</v>
      </c>
      <c r="Q428" s="1"/>
      <c r="Y428" t="s">
        <v>218</v>
      </c>
      <c r="Z428" t="s">
        <v>218</v>
      </c>
      <c r="AA428" t="s">
        <v>218</v>
      </c>
      <c r="AB428" t="s">
        <v>218</v>
      </c>
    </row>
    <row r="429" spans="1:28" x14ac:dyDescent="0.4">
      <c r="A429" s="1">
        <v>45111</v>
      </c>
      <c r="B429" s="1">
        <v>45107</v>
      </c>
      <c r="C429">
        <v>55780</v>
      </c>
      <c r="D429" t="s">
        <v>80</v>
      </c>
      <c r="E429" t="s">
        <v>15</v>
      </c>
      <c r="F429" t="s">
        <v>218</v>
      </c>
      <c r="G429" t="s">
        <v>16</v>
      </c>
      <c r="H429" t="s">
        <v>40</v>
      </c>
      <c r="I429" t="s">
        <v>50</v>
      </c>
      <c r="J429" t="s">
        <v>41</v>
      </c>
      <c r="K429">
        <v>100</v>
      </c>
      <c r="L429">
        <v>3865</v>
      </c>
      <c r="M429">
        <v>386500</v>
      </c>
      <c r="N429">
        <v>0</v>
      </c>
      <c r="O429">
        <v>500</v>
      </c>
      <c r="P429" t="s">
        <v>16</v>
      </c>
      <c r="Q429" s="1">
        <v>45107</v>
      </c>
      <c r="R429">
        <v>3860</v>
      </c>
      <c r="S429">
        <v>0</v>
      </c>
      <c r="T429">
        <v>0</v>
      </c>
      <c r="U429">
        <v>0</v>
      </c>
      <c r="V429">
        <v>0</v>
      </c>
      <c r="W429">
        <v>0</v>
      </c>
      <c r="X429">
        <v>500</v>
      </c>
      <c r="Y429" t="s">
        <v>218</v>
      </c>
      <c r="Z429" t="s">
        <v>218</v>
      </c>
      <c r="AA429" t="s">
        <v>218</v>
      </c>
      <c r="AB429" t="s">
        <v>218</v>
      </c>
    </row>
    <row r="430" spans="1:28" x14ac:dyDescent="0.4">
      <c r="A430" s="1">
        <v>45111</v>
      </c>
      <c r="B430" s="1">
        <v>45107</v>
      </c>
      <c r="C430">
        <v>91590</v>
      </c>
      <c r="D430" t="s">
        <v>88</v>
      </c>
      <c r="E430" t="s">
        <v>15</v>
      </c>
      <c r="F430" t="s">
        <v>218</v>
      </c>
      <c r="G430" t="s">
        <v>16</v>
      </c>
      <c r="H430" t="s">
        <v>42</v>
      </c>
      <c r="I430" t="s">
        <v>50</v>
      </c>
      <c r="J430" t="s">
        <v>51</v>
      </c>
      <c r="K430">
        <v>100</v>
      </c>
      <c r="L430">
        <v>6860</v>
      </c>
      <c r="M430">
        <v>686000</v>
      </c>
      <c r="N430">
        <v>0</v>
      </c>
      <c r="P430" t="s">
        <v>218</v>
      </c>
      <c r="Q430" s="1"/>
      <c r="Y430" t="s">
        <v>218</v>
      </c>
      <c r="Z430" t="s">
        <v>218</v>
      </c>
      <c r="AA430" t="s">
        <v>218</v>
      </c>
      <c r="AB430" t="s">
        <v>218</v>
      </c>
    </row>
    <row r="431" spans="1:28" x14ac:dyDescent="0.4">
      <c r="A431" s="1">
        <v>45111</v>
      </c>
      <c r="B431" s="1">
        <v>45107</v>
      </c>
      <c r="C431">
        <v>91590</v>
      </c>
      <c r="D431" t="s">
        <v>88</v>
      </c>
      <c r="E431" t="s">
        <v>15</v>
      </c>
      <c r="F431" t="s">
        <v>218</v>
      </c>
      <c r="G431" t="s">
        <v>16</v>
      </c>
      <c r="H431" t="s">
        <v>40</v>
      </c>
      <c r="I431" t="s">
        <v>50</v>
      </c>
      <c r="J431" t="s">
        <v>41</v>
      </c>
      <c r="K431">
        <v>100</v>
      </c>
      <c r="L431">
        <v>6870</v>
      </c>
      <c r="M431">
        <v>687000</v>
      </c>
      <c r="N431">
        <v>0</v>
      </c>
      <c r="O431">
        <v>1000</v>
      </c>
      <c r="P431" t="s">
        <v>16</v>
      </c>
      <c r="Q431" s="1">
        <v>45107</v>
      </c>
      <c r="R431">
        <v>6860</v>
      </c>
      <c r="S431">
        <v>0</v>
      </c>
      <c r="T431">
        <v>0</v>
      </c>
      <c r="U431">
        <v>0</v>
      </c>
      <c r="V431">
        <v>0</v>
      </c>
      <c r="W431">
        <v>0</v>
      </c>
      <c r="X431">
        <v>1000</v>
      </c>
      <c r="Y431" t="s">
        <v>218</v>
      </c>
      <c r="Z431" t="s">
        <v>218</v>
      </c>
      <c r="AA431" t="s">
        <v>218</v>
      </c>
      <c r="AB431" t="s">
        <v>218</v>
      </c>
    </row>
    <row r="432" spans="1:28" x14ac:dyDescent="0.4">
      <c r="A432" s="1">
        <v>45110</v>
      </c>
      <c r="B432" s="1">
        <v>45106</v>
      </c>
      <c r="C432">
        <v>15700</v>
      </c>
      <c r="D432" t="s">
        <v>53</v>
      </c>
      <c r="E432" t="s">
        <v>15</v>
      </c>
      <c r="F432" t="s">
        <v>218</v>
      </c>
      <c r="G432" t="s">
        <v>16</v>
      </c>
      <c r="H432" t="s">
        <v>42</v>
      </c>
      <c r="I432" t="s">
        <v>50</v>
      </c>
      <c r="J432" t="s">
        <v>51</v>
      </c>
      <c r="K432">
        <v>10</v>
      </c>
      <c r="L432">
        <v>21190</v>
      </c>
      <c r="M432">
        <v>211900</v>
      </c>
      <c r="N432">
        <v>0</v>
      </c>
      <c r="P432" t="s">
        <v>218</v>
      </c>
      <c r="Q432" s="1"/>
      <c r="Y432" t="s">
        <v>218</v>
      </c>
      <c r="Z432" t="s">
        <v>218</v>
      </c>
      <c r="AA432" t="s">
        <v>218</v>
      </c>
      <c r="AB432" t="s">
        <v>218</v>
      </c>
    </row>
    <row r="433" spans="1:28" x14ac:dyDescent="0.4">
      <c r="A433" s="1">
        <v>45110</v>
      </c>
      <c r="B433" s="1">
        <v>45106</v>
      </c>
      <c r="C433">
        <v>15700</v>
      </c>
      <c r="D433" t="s">
        <v>53</v>
      </c>
      <c r="E433" t="s">
        <v>15</v>
      </c>
      <c r="F433" t="s">
        <v>218</v>
      </c>
      <c r="G433" t="s">
        <v>16</v>
      </c>
      <c r="H433" t="s">
        <v>42</v>
      </c>
      <c r="I433" t="s">
        <v>50</v>
      </c>
      <c r="J433" t="s">
        <v>51</v>
      </c>
      <c r="K433">
        <v>10</v>
      </c>
      <c r="L433">
        <v>20910</v>
      </c>
      <c r="M433">
        <v>209100</v>
      </c>
      <c r="N433">
        <v>0</v>
      </c>
      <c r="P433" t="s">
        <v>218</v>
      </c>
      <c r="Q433" s="1"/>
      <c r="Y433" t="s">
        <v>218</v>
      </c>
      <c r="Z433" t="s">
        <v>218</v>
      </c>
      <c r="AA433" t="s">
        <v>218</v>
      </c>
      <c r="AB433" t="s">
        <v>218</v>
      </c>
    </row>
    <row r="434" spans="1:28" x14ac:dyDescent="0.4">
      <c r="A434" s="1">
        <v>45110</v>
      </c>
      <c r="B434" s="1">
        <v>45106</v>
      </c>
      <c r="C434">
        <v>15700</v>
      </c>
      <c r="D434" t="s">
        <v>53</v>
      </c>
      <c r="E434" t="s">
        <v>15</v>
      </c>
      <c r="F434" t="s">
        <v>218</v>
      </c>
      <c r="G434" t="s">
        <v>16</v>
      </c>
      <c r="H434" t="s">
        <v>40</v>
      </c>
      <c r="I434" t="s">
        <v>50</v>
      </c>
      <c r="J434" t="s">
        <v>41</v>
      </c>
      <c r="K434">
        <v>10</v>
      </c>
      <c r="L434">
        <v>21010</v>
      </c>
      <c r="M434">
        <v>210100</v>
      </c>
      <c r="N434">
        <v>0</v>
      </c>
      <c r="O434">
        <v>1000</v>
      </c>
      <c r="P434" t="s">
        <v>16</v>
      </c>
      <c r="Q434" s="1">
        <v>45106</v>
      </c>
      <c r="R434">
        <v>20910</v>
      </c>
      <c r="S434">
        <v>0</v>
      </c>
      <c r="T434">
        <v>0</v>
      </c>
      <c r="U434">
        <v>0</v>
      </c>
      <c r="V434">
        <v>0</v>
      </c>
      <c r="W434">
        <v>0</v>
      </c>
      <c r="X434">
        <v>1000</v>
      </c>
      <c r="Y434" t="s">
        <v>218</v>
      </c>
      <c r="Z434" t="s">
        <v>218</v>
      </c>
      <c r="AA434" t="s">
        <v>218</v>
      </c>
      <c r="AB434" t="s">
        <v>218</v>
      </c>
    </row>
    <row r="435" spans="1:28" x14ac:dyDescent="0.4">
      <c r="A435" s="1">
        <v>45110</v>
      </c>
      <c r="B435" s="1">
        <v>45106</v>
      </c>
      <c r="C435">
        <v>15700</v>
      </c>
      <c r="D435" t="s">
        <v>53</v>
      </c>
      <c r="E435" t="s">
        <v>15</v>
      </c>
      <c r="F435" t="s">
        <v>218</v>
      </c>
      <c r="G435" t="s">
        <v>16</v>
      </c>
      <c r="H435" t="s">
        <v>40</v>
      </c>
      <c r="I435" t="s">
        <v>50</v>
      </c>
      <c r="J435" t="s">
        <v>41</v>
      </c>
      <c r="K435">
        <v>10</v>
      </c>
      <c r="L435">
        <v>21200</v>
      </c>
      <c r="M435">
        <v>212000</v>
      </c>
      <c r="N435">
        <v>0</v>
      </c>
      <c r="O435">
        <v>100</v>
      </c>
      <c r="P435" t="s">
        <v>16</v>
      </c>
      <c r="Q435" s="1">
        <v>45106</v>
      </c>
      <c r="R435">
        <v>21190</v>
      </c>
      <c r="S435">
        <v>0</v>
      </c>
      <c r="T435">
        <v>0</v>
      </c>
      <c r="U435">
        <v>0</v>
      </c>
      <c r="V435">
        <v>0</v>
      </c>
      <c r="W435">
        <v>0</v>
      </c>
      <c r="X435">
        <v>100</v>
      </c>
      <c r="Y435" t="s">
        <v>218</v>
      </c>
      <c r="Z435" t="s">
        <v>218</v>
      </c>
      <c r="AA435" t="s">
        <v>218</v>
      </c>
      <c r="AB435" t="s">
        <v>218</v>
      </c>
    </row>
    <row r="436" spans="1:28" x14ac:dyDescent="0.4">
      <c r="A436" s="1">
        <v>45110</v>
      </c>
      <c r="B436" s="1">
        <v>45106</v>
      </c>
      <c r="C436">
        <v>18010</v>
      </c>
      <c r="D436" t="s">
        <v>84</v>
      </c>
      <c r="E436" t="s">
        <v>15</v>
      </c>
      <c r="F436" t="s">
        <v>218</v>
      </c>
      <c r="G436" t="s">
        <v>16</v>
      </c>
      <c r="H436" t="s">
        <v>42</v>
      </c>
      <c r="I436" t="s">
        <v>50</v>
      </c>
      <c r="J436" t="s">
        <v>51</v>
      </c>
      <c r="K436">
        <v>100</v>
      </c>
      <c r="L436">
        <v>5108</v>
      </c>
      <c r="M436">
        <v>510800</v>
      </c>
      <c r="N436">
        <v>0</v>
      </c>
      <c r="P436" t="s">
        <v>218</v>
      </c>
      <c r="Q436" s="1"/>
      <c r="Y436" t="s">
        <v>218</v>
      </c>
      <c r="Z436" t="s">
        <v>218</v>
      </c>
      <c r="AA436" t="s">
        <v>218</v>
      </c>
      <c r="AB436" t="s">
        <v>218</v>
      </c>
    </row>
    <row r="437" spans="1:28" x14ac:dyDescent="0.4">
      <c r="A437" s="1">
        <v>45110</v>
      </c>
      <c r="B437" s="1">
        <v>45106</v>
      </c>
      <c r="C437">
        <v>18010</v>
      </c>
      <c r="D437" t="s">
        <v>84</v>
      </c>
      <c r="E437" t="s">
        <v>15</v>
      </c>
      <c r="F437" t="s">
        <v>218</v>
      </c>
      <c r="G437" t="s">
        <v>16</v>
      </c>
      <c r="H437" t="s">
        <v>40</v>
      </c>
      <c r="I437" t="s">
        <v>50</v>
      </c>
      <c r="J437" t="s">
        <v>41</v>
      </c>
      <c r="K437">
        <v>100</v>
      </c>
      <c r="L437">
        <v>5109</v>
      </c>
      <c r="M437">
        <v>510900</v>
      </c>
      <c r="N437">
        <v>0</v>
      </c>
      <c r="O437">
        <v>100</v>
      </c>
      <c r="P437" t="s">
        <v>16</v>
      </c>
      <c r="Q437" s="1">
        <v>45106</v>
      </c>
      <c r="R437">
        <v>5108</v>
      </c>
      <c r="S437">
        <v>0</v>
      </c>
      <c r="T437">
        <v>0</v>
      </c>
      <c r="U437">
        <v>0</v>
      </c>
      <c r="V437">
        <v>0</v>
      </c>
      <c r="W437">
        <v>0</v>
      </c>
      <c r="X437">
        <v>100</v>
      </c>
      <c r="Y437" t="s">
        <v>218</v>
      </c>
      <c r="Z437" t="s">
        <v>218</v>
      </c>
      <c r="AA437" t="s">
        <v>218</v>
      </c>
      <c r="AB437" t="s">
        <v>218</v>
      </c>
    </row>
    <row r="438" spans="1:28" x14ac:dyDescent="0.4">
      <c r="A438" s="1">
        <v>45110</v>
      </c>
      <c r="B438" s="1">
        <v>45106</v>
      </c>
      <c r="C438">
        <v>23340</v>
      </c>
      <c r="D438" t="s">
        <v>85</v>
      </c>
      <c r="E438" t="s">
        <v>15</v>
      </c>
      <c r="F438" t="s">
        <v>218</v>
      </c>
      <c r="G438" t="s">
        <v>16</v>
      </c>
      <c r="H438" t="s">
        <v>42</v>
      </c>
      <c r="I438" t="s">
        <v>50</v>
      </c>
      <c r="J438" t="s">
        <v>51</v>
      </c>
      <c r="K438">
        <v>100</v>
      </c>
      <c r="L438">
        <v>2378</v>
      </c>
      <c r="M438">
        <v>237800</v>
      </c>
      <c r="N438">
        <v>0</v>
      </c>
      <c r="P438" t="s">
        <v>218</v>
      </c>
      <c r="Q438" s="1"/>
      <c r="Y438" t="s">
        <v>218</v>
      </c>
      <c r="Z438" t="s">
        <v>218</v>
      </c>
      <c r="AA438" t="s">
        <v>218</v>
      </c>
      <c r="AB438" t="s">
        <v>218</v>
      </c>
    </row>
    <row r="439" spans="1:28" x14ac:dyDescent="0.4">
      <c r="A439" s="1">
        <v>45110</v>
      </c>
      <c r="B439" s="1">
        <v>45106</v>
      </c>
      <c r="C439">
        <v>23340</v>
      </c>
      <c r="D439" t="s">
        <v>85</v>
      </c>
      <c r="E439" t="s">
        <v>15</v>
      </c>
      <c r="F439" t="s">
        <v>218</v>
      </c>
      <c r="G439" t="s">
        <v>16</v>
      </c>
      <c r="H439" t="s">
        <v>40</v>
      </c>
      <c r="I439" t="s">
        <v>50</v>
      </c>
      <c r="J439" t="s">
        <v>41</v>
      </c>
      <c r="K439">
        <v>100</v>
      </c>
      <c r="L439">
        <v>2384</v>
      </c>
      <c r="M439">
        <v>238400</v>
      </c>
      <c r="N439">
        <v>0</v>
      </c>
      <c r="O439">
        <v>600</v>
      </c>
      <c r="P439" t="s">
        <v>16</v>
      </c>
      <c r="Q439" s="1">
        <v>45106</v>
      </c>
      <c r="R439">
        <v>2378</v>
      </c>
      <c r="S439">
        <v>0</v>
      </c>
      <c r="T439">
        <v>0</v>
      </c>
      <c r="U439">
        <v>0</v>
      </c>
      <c r="V439">
        <v>0</v>
      </c>
      <c r="W439">
        <v>0</v>
      </c>
      <c r="X439">
        <v>600</v>
      </c>
      <c r="Y439" t="s">
        <v>218</v>
      </c>
      <c r="Z439" t="s">
        <v>218</v>
      </c>
      <c r="AA439" t="s">
        <v>218</v>
      </c>
      <c r="AB439" t="s">
        <v>218</v>
      </c>
    </row>
    <row r="440" spans="1:28" x14ac:dyDescent="0.4">
      <c r="A440" s="1">
        <v>45110</v>
      </c>
      <c r="B440" s="1">
        <v>45106</v>
      </c>
      <c r="C440">
        <v>49370</v>
      </c>
      <c r="D440" t="s">
        <v>63</v>
      </c>
      <c r="E440" t="s">
        <v>15</v>
      </c>
      <c r="F440" t="s">
        <v>218</v>
      </c>
      <c r="G440" t="s">
        <v>16</v>
      </c>
      <c r="H440" t="s">
        <v>42</v>
      </c>
      <c r="I440" t="s">
        <v>50</v>
      </c>
      <c r="J440" t="s">
        <v>51</v>
      </c>
      <c r="K440">
        <v>100</v>
      </c>
      <c r="L440">
        <v>2653</v>
      </c>
      <c r="M440">
        <v>265300</v>
      </c>
      <c r="N440">
        <v>0</v>
      </c>
      <c r="P440" t="s">
        <v>218</v>
      </c>
      <c r="Q440" s="1"/>
      <c r="Y440" t="s">
        <v>218</v>
      </c>
      <c r="Z440" t="s">
        <v>218</v>
      </c>
      <c r="AA440" t="s">
        <v>218</v>
      </c>
      <c r="AB440" t="s">
        <v>218</v>
      </c>
    </row>
    <row r="441" spans="1:28" x14ac:dyDescent="0.4">
      <c r="A441" s="1">
        <v>45110</v>
      </c>
      <c r="B441" s="1">
        <v>45106</v>
      </c>
      <c r="C441">
        <v>49370</v>
      </c>
      <c r="D441" t="s">
        <v>63</v>
      </c>
      <c r="E441" t="s">
        <v>15</v>
      </c>
      <c r="F441" t="s">
        <v>218</v>
      </c>
      <c r="G441" t="s">
        <v>16</v>
      </c>
      <c r="H441" t="s">
        <v>42</v>
      </c>
      <c r="I441" t="s">
        <v>50</v>
      </c>
      <c r="J441" t="s">
        <v>51</v>
      </c>
      <c r="K441">
        <v>100</v>
      </c>
      <c r="L441">
        <v>2693</v>
      </c>
      <c r="M441">
        <v>269300</v>
      </c>
      <c r="N441">
        <v>0</v>
      </c>
      <c r="P441" t="s">
        <v>218</v>
      </c>
      <c r="Q441" s="1"/>
      <c r="Y441" t="s">
        <v>218</v>
      </c>
      <c r="Z441" t="s">
        <v>218</v>
      </c>
      <c r="AA441" t="s">
        <v>218</v>
      </c>
      <c r="AB441" t="s">
        <v>218</v>
      </c>
    </row>
    <row r="442" spans="1:28" x14ac:dyDescent="0.4">
      <c r="A442" s="1">
        <v>45110</v>
      </c>
      <c r="B442" s="1">
        <v>45106</v>
      </c>
      <c r="C442">
        <v>49370</v>
      </c>
      <c r="D442" t="s">
        <v>63</v>
      </c>
      <c r="E442" t="s">
        <v>15</v>
      </c>
      <c r="F442" t="s">
        <v>218</v>
      </c>
      <c r="G442" t="s">
        <v>16</v>
      </c>
      <c r="H442" t="s">
        <v>40</v>
      </c>
      <c r="I442" t="s">
        <v>50</v>
      </c>
      <c r="J442" t="s">
        <v>41</v>
      </c>
      <c r="K442">
        <v>100</v>
      </c>
      <c r="L442">
        <v>2703</v>
      </c>
      <c r="M442">
        <v>270300</v>
      </c>
      <c r="N442">
        <v>0</v>
      </c>
      <c r="O442">
        <v>1000</v>
      </c>
      <c r="P442" t="s">
        <v>16</v>
      </c>
      <c r="Q442" s="1">
        <v>45106</v>
      </c>
      <c r="R442">
        <v>2693</v>
      </c>
      <c r="S442">
        <v>0</v>
      </c>
      <c r="T442">
        <v>0</v>
      </c>
      <c r="U442">
        <v>0</v>
      </c>
      <c r="V442">
        <v>0</v>
      </c>
      <c r="W442">
        <v>0</v>
      </c>
      <c r="X442">
        <v>1000</v>
      </c>
      <c r="Y442" t="s">
        <v>218</v>
      </c>
      <c r="Z442" t="s">
        <v>218</v>
      </c>
      <c r="AA442" t="s">
        <v>218</v>
      </c>
      <c r="AB442" t="s">
        <v>218</v>
      </c>
    </row>
    <row r="443" spans="1:28" x14ac:dyDescent="0.4">
      <c r="A443" s="1">
        <v>45110</v>
      </c>
      <c r="B443" s="1">
        <v>45106</v>
      </c>
      <c r="C443">
        <v>49370</v>
      </c>
      <c r="D443" t="s">
        <v>63</v>
      </c>
      <c r="E443" t="s">
        <v>15</v>
      </c>
      <c r="F443" t="s">
        <v>218</v>
      </c>
      <c r="G443" t="s">
        <v>16</v>
      </c>
      <c r="H443" t="s">
        <v>40</v>
      </c>
      <c r="I443" t="s">
        <v>50</v>
      </c>
      <c r="J443" t="s">
        <v>41</v>
      </c>
      <c r="K443">
        <v>100</v>
      </c>
      <c r="L443">
        <v>2674</v>
      </c>
      <c r="M443">
        <v>267400</v>
      </c>
      <c r="N443">
        <v>0</v>
      </c>
      <c r="O443">
        <v>2100</v>
      </c>
      <c r="P443" t="s">
        <v>16</v>
      </c>
      <c r="Q443" s="1">
        <v>45106</v>
      </c>
      <c r="R443">
        <v>2653</v>
      </c>
      <c r="S443">
        <v>0</v>
      </c>
      <c r="T443">
        <v>0</v>
      </c>
      <c r="U443">
        <v>0</v>
      </c>
      <c r="V443">
        <v>0</v>
      </c>
      <c r="W443">
        <v>0</v>
      </c>
      <c r="X443">
        <v>2100</v>
      </c>
      <c r="Y443" t="s">
        <v>218</v>
      </c>
      <c r="Z443" t="s">
        <v>218</v>
      </c>
      <c r="AA443" t="s">
        <v>218</v>
      </c>
      <c r="AB443" t="s">
        <v>218</v>
      </c>
    </row>
    <row r="444" spans="1:28" x14ac:dyDescent="0.4">
      <c r="A444" s="1">
        <v>45110</v>
      </c>
      <c r="B444" s="1">
        <v>45106</v>
      </c>
      <c r="C444">
        <v>52530</v>
      </c>
      <c r="D444" t="s">
        <v>59</v>
      </c>
      <c r="E444" t="s">
        <v>15</v>
      </c>
      <c r="F444" t="s">
        <v>218</v>
      </c>
      <c r="G444" t="s">
        <v>16</v>
      </c>
      <c r="H444" t="s">
        <v>42</v>
      </c>
      <c r="I444" t="s">
        <v>50</v>
      </c>
      <c r="J444" t="s">
        <v>51</v>
      </c>
      <c r="K444">
        <v>100</v>
      </c>
      <c r="L444">
        <v>2902</v>
      </c>
      <c r="M444">
        <v>290200</v>
      </c>
      <c r="N444">
        <v>0</v>
      </c>
      <c r="P444" t="s">
        <v>218</v>
      </c>
      <c r="Q444" s="1"/>
      <c r="Y444" t="s">
        <v>218</v>
      </c>
      <c r="Z444" t="s">
        <v>218</v>
      </c>
      <c r="AA444" t="s">
        <v>218</v>
      </c>
      <c r="AB444" t="s">
        <v>218</v>
      </c>
    </row>
    <row r="445" spans="1:28" x14ac:dyDescent="0.4">
      <c r="A445" s="1">
        <v>45110</v>
      </c>
      <c r="B445" s="1">
        <v>45106</v>
      </c>
      <c r="C445">
        <v>52530</v>
      </c>
      <c r="D445" t="s">
        <v>59</v>
      </c>
      <c r="E445" t="s">
        <v>15</v>
      </c>
      <c r="F445" t="s">
        <v>218</v>
      </c>
      <c r="G445" t="s">
        <v>16</v>
      </c>
      <c r="H445" t="s">
        <v>40</v>
      </c>
      <c r="I445" t="s">
        <v>50</v>
      </c>
      <c r="J445" t="s">
        <v>41</v>
      </c>
      <c r="K445">
        <v>100</v>
      </c>
      <c r="L445">
        <v>2903</v>
      </c>
      <c r="M445">
        <v>290300</v>
      </c>
      <c r="N445">
        <v>0</v>
      </c>
      <c r="O445">
        <v>100</v>
      </c>
      <c r="P445" t="s">
        <v>16</v>
      </c>
      <c r="Q445" s="1">
        <v>45106</v>
      </c>
      <c r="R445">
        <v>2902</v>
      </c>
      <c r="S445">
        <v>0</v>
      </c>
      <c r="T445">
        <v>0</v>
      </c>
      <c r="U445">
        <v>0</v>
      </c>
      <c r="V445">
        <v>0</v>
      </c>
      <c r="W445">
        <v>0</v>
      </c>
      <c r="X445">
        <v>100</v>
      </c>
      <c r="Y445" t="s">
        <v>218</v>
      </c>
      <c r="Z445" t="s">
        <v>218</v>
      </c>
      <c r="AA445" t="s">
        <v>218</v>
      </c>
      <c r="AB445" t="s">
        <v>218</v>
      </c>
    </row>
    <row r="446" spans="1:28" x14ac:dyDescent="0.4">
      <c r="A446" s="1">
        <v>45110</v>
      </c>
      <c r="B446" s="1">
        <v>45106</v>
      </c>
      <c r="C446">
        <v>55780</v>
      </c>
      <c r="D446" t="s">
        <v>80</v>
      </c>
      <c r="E446" t="s">
        <v>15</v>
      </c>
      <c r="F446" t="s">
        <v>218</v>
      </c>
      <c r="G446" t="s">
        <v>16</v>
      </c>
      <c r="H446" t="s">
        <v>42</v>
      </c>
      <c r="I446" t="s">
        <v>50</v>
      </c>
      <c r="J446" t="s">
        <v>51</v>
      </c>
      <c r="K446">
        <v>100</v>
      </c>
      <c r="L446">
        <v>4070</v>
      </c>
      <c r="M446">
        <v>407000</v>
      </c>
      <c r="N446">
        <v>0</v>
      </c>
      <c r="P446" t="s">
        <v>218</v>
      </c>
      <c r="Q446" s="1"/>
      <c r="Y446" t="s">
        <v>218</v>
      </c>
      <c r="Z446" t="s">
        <v>218</v>
      </c>
      <c r="AA446" t="s">
        <v>218</v>
      </c>
      <c r="AB446" t="s">
        <v>218</v>
      </c>
    </row>
    <row r="447" spans="1:28" x14ac:dyDescent="0.4">
      <c r="A447" s="1">
        <v>45110</v>
      </c>
      <c r="B447" s="1">
        <v>45106</v>
      </c>
      <c r="C447">
        <v>55780</v>
      </c>
      <c r="D447" t="s">
        <v>80</v>
      </c>
      <c r="E447" t="s">
        <v>15</v>
      </c>
      <c r="F447" t="s">
        <v>218</v>
      </c>
      <c r="G447" t="s">
        <v>16</v>
      </c>
      <c r="H447" t="s">
        <v>40</v>
      </c>
      <c r="I447" t="s">
        <v>50</v>
      </c>
      <c r="J447" t="s">
        <v>41</v>
      </c>
      <c r="K447">
        <v>100</v>
      </c>
      <c r="L447">
        <v>4080</v>
      </c>
      <c r="M447">
        <v>408000</v>
      </c>
      <c r="N447">
        <v>0</v>
      </c>
      <c r="O447">
        <v>1000</v>
      </c>
      <c r="P447" t="s">
        <v>16</v>
      </c>
      <c r="Q447" s="1">
        <v>45106</v>
      </c>
      <c r="R447">
        <v>4070</v>
      </c>
      <c r="S447">
        <v>0</v>
      </c>
      <c r="T447">
        <v>0</v>
      </c>
      <c r="U447">
        <v>0</v>
      </c>
      <c r="V447">
        <v>0</v>
      </c>
      <c r="W447">
        <v>0</v>
      </c>
      <c r="X447">
        <v>1000</v>
      </c>
      <c r="Y447" t="s">
        <v>218</v>
      </c>
      <c r="Z447" t="s">
        <v>218</v>
      </c>
      <c r="AA447" t="s">
        <v>218</v>
      </c>
      <c r="AB447" t="s">
        <v>218</v>
      </c>
    </row>
    <row r="448" spans="1:28" x14ac:dyDescent="0.4">
      <c r="A448" s="1">
        <v>45110</v>
      </c>
      <c r="B448" s="1">
        <v>45106</v>
      </c>
      <c r="C448">
        <v>94320</v>
      </c>
      <c r="D448" t="s">
        <v>86</v>
      </c>
      <c r="E448" t="s">
        <v>15</v>
      </c>
      <c r="F448" t="s">
        <v>218</v>
      </c>
      <c r="G448" t="s">
        <v>16</v>
      </c>
      <c r="H448" t="s">
        <v>42</v>
      </c>
      <c r="I448" t="s">
        <v>50</v>
      </c>
      <c r="J448" t="s">
        <v>51</v>
      </c>
      <c r="K448">
        <v>100</v>
      </c>
      <c r="L448">
        <v>179</v>
      </c>
      <c r="M448">
        <v>17890</v>
      </c>
      <c r="N448">
        <v>0</v>
      </c>
      <c r="P448" t="s">
        <v>218</v>
      </c>
      <c r="Q448" s="1"/>
      <c r="Y448" t="s">
        <v>218</v>
      </c>
      <c r="Z448" t="s">
        <v>218</v>
      </c>
      <c r="AA448" t="s">
        <v>218</v>
      </c>
      <c r="AB448" t="s">
        <v>218</v>
      </c>
    </row>
    <row r="449" spans="1:28" x14ac:dyDescent="0.4">
      <c r="A449" s="1">
        <v>45110</v>
      </c>
      <c r="B449" s="1">
        <v>45106</v>
      </c>
      <c r="C449">
        <v>94320</v>
      </c>
      <c r="D449" t="s">
        <v>86</v>
      </c>
      <c r="E449" t="s">
        <v>15</v>
      </c>
      <c r="F449" t="s">
        <v>218</v>
      </c>
      <c r="G449" t="s">
        <v>16</v>
      </c>
      <c r="H449" t="s">
        <v>218</v>
      </c>
      <c r="I449" t="s">
        <v>50</v>
      </c>
      <c r="J449" t="s">
        <v>64</v>
      </c>
      <c r="K449">
        <v>100</v>
      </c>
      <c r="N449">
        <v>0</v>
      </c>
      <c r="O449">
        <v>-17890</v>
      </c>
      <c r="P449" t="s">
        <v>16</v>
      </c>
      <c r="Q449" s="1">
        <v>45106</v>
      </c>
      <c r="R449">
        <v>179</v>
      </c>
      <c r="S449">
        <v>0</v>
      </c>
      <c r="T449">
        <v>0</v>
      </c>
      <c r="U449">
        <v>0</v>
      </c>
      <c r="V449">
        <v>0</v>
      </c>
      <c r="W449">
        <v>0</v>
      </c>
      <c r="Y449" t="s">
        <v>218</v>
      </c>
      <c r="Z449" t="s">
        <v>218</v>
      </c>
      <c r="AA449" t="s">
        <v>218</v>
      </c>
      <c r="AB449" t="s">
        <v>218</v>
      </c>
    </row>
    <row r="450" spans="1:28" x14ac:dyDescent="0.4">
      <c r="A450" s="1">
        <v>45110</v>
      </c>
      <c r="B450" s="1">
        <v>45110</v>
      </c>
      <c r="D450" t="s">
        <v>218</v>
      </c>
      <c r="E450" t="s">
        <v>218</v>
      </c>
      <c r="F450" t="s">
        <v>218</v>
      </c>
      <c r="G450" t="s">
        <v>218</v>
      </c>
      <c r="H450" t="s">
        <v>218</v>
      </c>
      <c r="I450" t="s">
        <v>52</v>
      </c>
      <c r="J450" t="s">
        <v>69</v>
      </c>
      <c r="L450">
        <v>37</v>
      </c>
      <c r="O450">
        <v>37</v>
      </c>
      <c r="P450" t="s">
        <v>218</v>
      </c>
      <c r="Q450" s="1"/>
      <c r="Y450" t="s">
        <v>218</v>
      </c>
      <c r="Z450" t="s">
        <v>218</v>
      </c>
      <c r="AA450" t="s">
        <v>218</v>
      </c>
      <c r="AB450" t="s">
        <v>218</v>
      </c>
    </row>
    <row r="451" spans="1:28" x14ac:dyDescent="0.4">
      <c r="A451" s="1">
        <v>45107</v>
      </c>
      <c r="B451" s="1">
        <v>45105</v>
      </c>
      <c r="C451">
        <v>15700</v>
      </c>
      <c r="D451" t="s">
        <v>53</v>
      </c>
      <c r="E451" t="s">
        <v>15</v>
      </c>
      <c r="F451" t="s">
        <v>218</v>
      </c>
      <c r="G451" t="s">
        <v>16</v>
      </c>
      <c r="H451" t="s">
        <v>42</v>
      </c>
      <c r="I451" t="s">
        <v>50</v>
      </c>
      <c r="J451" t="s">
        <v>51</v>
      </c>
      <c r="K451">
        <v>10</v>
      </c>
      <c r="L451">
        <v>20600</v>
      </c>
      <c r="M451">
        <v>206000</v>
      </c>
      <c r="N451">
        <v>0</v>
      </c>
      <c r="P451" t="s">
        <v>218</v>
      </c>
      <c r="Q451" s="1"/>
      <c r="Y451" t="s">
        <v>218</v>
      </c>
      <c r="Z451" t="s">
        <v>218</v>
      </c>
      <c r="AA451" t="s">
        <v>218</v>
      </c>
      <c r="AB451" t="s">
        <v>218</v>
      </c>
    </row>
    <row r="452" spans="1:28" x14ac:dyDescent="0.4">
      <c r="A452" s="1">
        <v>45107</v>
      </c>
      <c r="B452" s="1">
        <v>45105</v>
      </c>
      <c r="C452">
        <v>15700</v>
      </c>
      <c r="D452" t="s">
        <v>53</v>
      </c>
      <c r="E452" t="s">
        <v>15</v>
      </c>
      <c r="F452" t="s">
        <v>218</v>
      </c>
      <c r="G452" t="s">
        <v>16</v>
      </c>
      <c r="H452" t="s">
        <v>40</v>
      </c>
      <c r="I452" t="s">
        <v>50</v>
      </c>
      <c r="J452" t="s">
        <v>41</v>
      </c>
      <c r="K452">
        <v>10</v>
      </c>
      <c r="L452">
        <v>20610</v>
      </c>
      <c r="M452">
        <v>206100</v>
      </c>
      <c r="N452">
        <v>0</v>
      </c>
      <c r="O452">
        <v>100</v>
      </c>
      <c r="P452" t="s">
        <v>16</v>
      </c>
      <c r="Q452" s="1">
        <v>45105</v>
      </c>
      <c r="R452">
        <v>20600</v>
      </c>
      <c r="S452">
        <v>0</v>
      </c>
      <c r="T452">
        <v>0</v>
      </c>
      <c r="U452">
        <v>0</v>
      </c>
      <c r="V452">
        <v>0</v>
      </c>
      <c r="W452">
        <v>0</v>
      </c>
      <c r="X452">
        <v>100</v>
      </c>
      <c r="Y452" t="s">
        <v>218</v>
      </c>
      <c r="Z452" t="s">
        <v>218</v>
      </c>
      <c r="AA452" t="s">
        <v>218</v>
      </c>
      <c r="AB452" t="s">
        <v>218</v>
      </c>
    </row>
    <row r="453" spans="1:28" x14ac:dyDescent="0.4">
      <c r="A453" s="1">
        <v>45107</v>
      </c>
      <c r="B453" s="1">
        <v>45105</v>
      </c>
      <c r="C453">
        <v>40550</v>
      </c>
      <c r="D453" t="s">
        <v>82</v>
      </c>
      <c r="E453" t="s">
        <v>15</v>
      </c>
      <c r="F453" t="s">
        <v>218</v>
      </c>
      <c r="G453" t="s">
        <v>16</v>
      </c>
      <c r="H453" t="s">
        <v>42</v>
      </c>
      <c r="I453" t="s">
        <v>50</v>
      </c>
      <c r="J453" t="s">
        <v>51</v>
      </c>
      <c r="K453">
        <v>100</v>
      </c>
      <c r="L453">
        <v>3015</v>
      </c>
      <c r="M453">
        <v>301500</v>
      </c>
      <c r="N453">
        <v>0</v>
      </c>
      <c r="P453" t="s">
        <v>218</v>
      </c>
      <c r="Q453" s="1"/>
      <c r="Y453" t="s">
        <v>218</v>
      </c>
      <c r="Z453" t="s">
        <v>218</v>
      </c>
      <c r="AA453" t="s">
        <v>218</v>
      </c>
      <c r="AB453" t="s">
        <v>218</v>
      </c>
    </row>
    <row r="454" spans="1:28" x14ac:dyDescent="0.4">
      <c r="A454" s="1">
        <v>45107</v>
      </c>
      <c r="B454" s="1">
        <v>45105</v>
      </c>
      <c r="C454">
        <v>40550</v>
      </c>
      <c r="D454" t="s">
        <v>82</v>
      </c>
      <c r="E454" t="s">
        <v>15</v>
      </c>
      <c r="F454" t="s">
        <v>218</v>
      </c>
      <c r="G454" t="s">
        <v>16</v>
      </c>
      <c r="H454" t="s">
        <v>40</v>
      </c>
      <c r="I454" t="s">
        <v>50</v>
      </c>
      <c r="J454" t="s">
        <v>41</v>
      </c>
      <c r="K454">
        <v>100</v>
      </c>
      <c r="L454">
        <v>3020</v>
      </c>
      <c r="M454">
        <v>302000</v>
      </c>
      <c r="N454">
        <v>0</v>
      </c>
      <c r="O454">
        <v>500</v>
      </c>
      <c r="P454" t="s">
        <v>16</v>
      </c>
      <c r="Q454" s="1">
        <v>45105</v>
      </c>
      <c r="R454">
        <v>3015</v>
      </c>
      <c r="S454">
        <v>0</v>
      </c>
      <c r="T454">
        <v>0</v>
      </c>
      <c r="U454">
        <v>0</v>
      </c>
      <c r="V454">
        <v>0</v>
      </c>
      <c r="W454">
        <v>0</v>
      </c>
      <c r="X454">
        <v>500</v>
      </c>
      <c r="Y454" t="s">
        <v>218</v>
      </c>
      <c r="Z454" t="s">
        <v>218</v>
      </c>
      <c r="AA454" t="s">
        <v>218</v>
      </c>
      <c r="AB454" t="s">
        <v>218</v>
      </c>
    </row>
    <row r="455" spans="1:28" x14ac:dyDescent="0.4">
      <c r="A455" s="1">
        <v>45107</v>
      </c>
      <c r="B455" s="1">
        <v>45105</v>
      </c>
      <c r="C455">
        <v>55780</v>
      </c>
      <c r="D455" t="s">
        <v>80</v>
      </c>
      <c r="E455" t="s">
        <v>15</v>
      </c>
      <c r="F455" t="s">
        <v>218</v>
      </c>
      <c r="G455" t="s">
        <v>16</v>
      </c>
      <c r="H455" t="s">
        <v>42</v>
      </c>
      <c r="I455" t="s">
        <v>50</v>
      </c>
      <c r="J455" t="s">
        <v>51</v>
      </c>
      <c r="K455">
        <v>100</v>
      </c>
      <c r="L455">
        <v>4935</v>
      </c>
      <c r="M455">
        <v>493500</v>
      </c>
      <c r="N455">
        <v>0</v>
      </c>
      <c r="P455" t="s">
        <v>218</v>
      </c>
      <c r="Q455" s="1"/>
      <c r="Y455" t="s">
        <v>218</v>
      </c>
      <c r="Z455" t="s">
        <v>218</v>
      </c>
      <c r="AA455" t="s">
        <v>218</v>
      </c>
      <c r="AB455" t="s">
        <v>218</v>
      </c>
    </row>
    <row r="456" spans="1:28" x14ac:dyDescent="0.4">
      <c r="A456" s="1">
        <v>45107</v>
      </c>
      <c r="B456" s="1">
        <v>45105</v>
      </c>
      <c r="C456">
        <v>55780</v>
      </c>
      <c r="D456" t="s">
        <v>80</v>
      </c>
      <c r="E456" t="s">
        <v>15</v>
      </c>
      <c r="F456" t="s">
        <v>218</v>
      </c>
      <c r="G456" t="s">
        <v>16</v>
      </c>
      <c r="H456" t="s">
        <v>42</v>
      </c>
      <c r="I456" t="s">
        <v>50</v>
      </c>
      <c r="J456" t="s">
        <v>51</v>
      </c>
      <c r="K456">
        <v>100</v>
      </c>
      <c r="L456">
        <v>4510</v>
      </c>
      <c r="M456">
        <v>451000</v>
      </c>
      <c r="N456">
        <v>0</v>
      </c>
      <c r="P456" t="s">
        <v>218</v>
      </c>
      <c r="Q456" s="1"/>
      <c r="Y456" t="s">
        <v>218</v>
      </c>
      <c r="Z456" t="s">
        <v>218</v>
      </c>
      <c r="AA456" t="s">
        <v>218</v>
      </c>
      <c r="AB456" t="s">
        <v>218</v>
      </c>
    </row>
    <row r="457" spans="1:28" x14ac:dyDescent="0.4">
      <c r="A457" s="1">
        <v>45107</v>
      </c>
      <c r="B457" s="1">
        <v>45105</v>
      </c>
      <c r="C457">
        <v>55780</v>
      </c>
      <c r="D457" t="s">
        <v>80</v>
      </c>
      <c r="E457" t="s">
        <v>15</v>
      </c>
      <c r="F457" t="s">
        <v>218</v>
      </c>
      <c r="G457" t="s">
        <v>16</v>
      </c>
      <c r="H457" t="s">
        <v>42</v>
      </c>
      <c r="I457" t="s">
        <v>50</v>
      </c>
      <c r="J457" t="s">
        <v>51</v>
      </c>
      <c r="K457">
        <v>100</v>
      </c>
      <c r="L457">
        <v>4490</v>
      </c>
      <c r="M457">
        <v>449000</v>
      </c>
      <c r="N457">
        <v>0</v>
      </c>
      <c r="P457" t="s">
        <v>218</v>
      </c>
      <c r="Q457" s="1"/>
      <c r="Y457" t="s">
        <v>218</v>
      </c>
      <c r="Z457" t="s">
        <v>218</v>
      </c>
      <c r="AA457" t="s">
        <v>218</v>
      </c>
      <c r="AB457" t="s">
        <v>218</v>
      </c>
    </row>
    <row r="458" spans="1:28" x14ac:dyDescent="0.4">
      <c r="A458" s="1">
        <v>45107</v>
      </c>
      <c r="B458" s="1">
        <v>45105</v>
      </c>
      <c r="C458">
        <v>55780</v>
      </c>
      <c r="D458" t="s">
        <v>80</v>
      </c>
      <c r="E458" t="s">
        <v>15</v>
      </c>
      <c r="F458" t="s">
        <v>218</v>
      </c>
      <c r="G458" t="s">
        <v>16</v>
      </c>
      <c r="H458" t="s">
        <v>42</v>
      </c>
      <c r="I458" t="s">
        <v>50</v>
      </c>
      <c r="J458" t="s">
        <v>51</v>
      </c>
      <c r="K458">
        <v>100</v>
      </c>
      <c r="L458">
        <v>4950</v>
      </c>
      <c r="M458">
        <v>495000</v>
      </c>
      <c r="N458">
        <v>0</v>
      </c>
      <c r="P458" t="s">
        <v>218</v>
      </c>
      <c r="Q458" s="1"/>
      <c r="Y458" t="s">
        <v>218</v>
      </c>
      <c r="Z458" t="s">
        <v>218</v>
      </c>
      <c r="AA458" t="s">
        <v>218</v>
      </c>
      <c r="AB458" t="s">
        <v>218</v>
      </c>
    </row>
    <row r="459" spans="1:28" x14ac:dyDescent="0.4">
      <c r="A459" s="1">
        <v>45107</v>
      </c>
      <c r="B459" s="1">
        <v>45105</v>
      </c>
      <c r="C459">
        <v>55780</v>
      </c>
      <c r="D459" t="s">
        <v>80</v>
      </c>
      <c r="E459" t="s">
        <v>15</v>
      </c>
      <c r="F459" t="s">
        <v>218</v>
      </c>
      <c r="G459" t="s">
        <v>16</v>
      </c>
      <c r="H459" t="s">
        <v>40</v>
      </c>
      <c r="I459" t="s">
        <v>50</v>
      </c>
      <c r="J459" t="s">
        <v>41</v>
      </c>
      <c r="K459">
        <v>100</v>
      </c>
      <c r="L459">
        <v>4945</v>
      </c>
      <c r="M459">
        <v>494500</v>
      </c>
      <c r="N459">
        <v>0</v>
      </c>
      <c r="O459">
        <v>1000</v>
      </c>
      <c r="P459" t="s">
        <v>16</v>
      </c>
      <c r="Q459" s="1">
        <v>45105</v>
      </c>
      <c r="R459">
        <v>4935</v>
      </c>
      <c r="S459">
        <v>0</v>
      </c>
      <c r="T459">
        <v>0</v>
      </c>
      <c r="U459">
        <v>0</v>
      </c>
      <c r="V459">
        <v>0</v>
      </c>
      <c r="W459">
        <v>0</v>
      </c>
      <c r="X459">
        <v>1000</v>
      </c>
      <c r="Y459" t="s">
        <v>218</v>
      </c>
      <c r="Z459" t="s">
        <v>218</v>
      </c>
      <c r="AA459" t="s">
        <v>218</v>
      </c>
      <c r="AB459" t="s">
        <v>218</v>
      </c>
    </row>
    <row r="460" spans="1:28" x14ac:dyDescent="0.4">
      <c r="A460" s="1">
        <v>45107</v>
      </c>
      <c r="B460" s="1">
        <v>45105</v>
      </c>
      <c r="C460">
        <v>55780</v>
      </c>
      <c r="D460" t="s">
        <v>80</v>
      </c>
      <c r="E460" t="s">
        <v>15</v>
      </c>
      <c r="F460" t="s">
        <v>218</v>
      </c>
      <c r="G460" t="s">
        <v>16</v>
      </c>
      <c r="H460" t="s">
        <v>40</v>
      </c>
      <c r="I460" t="s">
        <v>50</v>
      </c>
      <c r="J460" t="s">
        <v>41</v>
      </c>
      <c r="K460">
        <v>100</v>
      </c>
      <c r="L460">
        <v>4955</v>
      </c>
      <c r="M460">
        <v>495500</v>
      </c>
      <c r="N460">
        <v>0</v>
      </c>
      <c r="O460">
        <v>500</v>
      </c>
      <c r="P460" t="s">
        <v>16</v>
      </c>
      <c r="Q460" s="1">
        <v>45105</v>
      </c>
      <c r="R460">
        <v>4950</v>
      </c>
      <c r="S460">
        <v>0</v>
      </c>
      <c r="T460">
        <v>0</v>
      </c>
      <c r="U460">
        <v>0</v>
      </c>
      <c r="V460">
        <v>0</v>
      </c>
      <c r="W460">
        <v>0</v>
      </c>
      <c r="X460">
        <v>500</v>
      </c>
      <c r="Y460" t="s">
        <v>218</v>
      </c>
      <c r="Z460" t="s">
        <v>218</v>
      </c>
      <c r="AA460" t="s">
        <v>218</v>
      </c>
      <c r="AB460" t="s">
        <v>218</v>
      </c>
    </row>
    <row r="461" spans="1:28" x14ac:dyDescent="0.4">
      <c r="A461" s="1">
        <v>45107</v>
      </c>
      <c r="B461" s="1">
        <v>45105</v>
      </c>
      <c r="C461">
        <v>55780</v>
      </c>
      <c r="D461" t="s">
        <v>80</v>
      </c>
      <c r="E461" t="s">
        <v>15</v>
      </c>
      <c r="F461" t="s">
        <v>218</v>
      </c>
      <c r="G461" t="s">
        <v>16</v>
      </c>
      <c r="H461" t="s">
        <v>40</v>
      </c>
      <c r="I461" t="s">
        <v>50</v>
      </c>
      <c r="J461" t="s">
        <v>41</v>
      </c>
      <c r="K461">
        <v>100</v>
      </c>
      <c r="L461">
        <v>4530</v>
      </c>
      <c r="M461">
        <v>453000</v>
      </c>
      <c r="N461">
        <v>0</v>
      </c>
      <c r="O461">
        <v>2000</v>
      </c>
      <c r="P461" t="s">
        <v>16</v>
      </c>
      <c r="Q461" s="1">
        <v>45105</v>
      </c>
      <c r="R461">
        <v>4510</v>
      </c>
      <c r="S461">
        <v>0</v>
      </c>
      <c r="T461">
        <v>0</v>
      </c>
      <c r="U461">
        <v>0</v>
      </c>
      <c r="V461">
        <v>0</v>
      </c>
      <c r="W461">
        <v>0</v>
      </c>
      <c r="X461">
        <v>2000</v>
      </c>
      <c r="Y461" t="s">
        <v>218</v>
      </c>
      <c r="Z461" t="s">
        <v>218</v>
      </c>
      <c r="AA461" t="s">
        <v>218</v>
      </c>
      <c r="AB461" t="s">
        <v>218</v>
      </c>
    </row>
    <row r="462" spans="1:28" x14ac:dyDescent="0.4">
      <c r="A462" s="1">
        <v>45107</v>
      </c>
      <c r="B462" s="1">
        <v>45105</v>
      </c>
      <c r="C462">
        <v>55780</v>
      </c>
      <c r="D462" t="s">
        <v>80</v>
      </c>
      <c r="E462" t="s">
        <v>15</v>
      </c>
      <c r="F462" t="s">
        <v>218</v>
      </c>
      <c r="G462" t="s">
        <v>16</v>
      </c>
      <c r="H462" t="s">
        <v>40</v>
      </c>
      <c r="I462" t="s">
        <v>50</v>
      </c>
      <c r="J462" t="s">
        <v>41</v>
      </c>
      <c r="K462">
        <v>100</v>
      </c>
      <c r="L462">
        <v>4500</v>
      </c>
      <c r="M462">
        <v>450000</v>
      </c>
      <c r="N462">
        <v>0</v>
      </c>
      <c r="O462">
        <v>1000</v>
      </c>
      <c r="P462" t="s">
        <v>16</v>
      </c>
      <c r="Q462" s="1">
        <v>45105</v>
      </c>
      <c r="R462">
        <v>4490</v>
      </c>
      <c r="S462">
        <v>0</v>
      </c>
      <c r="T462">
        <v>0</v>
      </c>
      <c r="U462">
        <v>0</v>
      </c>
      <c r="V462">
        <v>0</v>
      </c>
      <c r="W462">
        <v>0</v>
      </c>
      <c r="X462">
        <v>1000</v>
      </c>
      <c r="Y462" t="s">
        <v>218</v>
      </c>
      <c r="Z462" t="s">
        <v>218</v>
      </c>
      <c r="AA462" t="s">
        <v>218</v>
      </c>
      <c r="AB462" t="s">
        <v>218</v>
      </c>
    </row>
    <row r="463" spans="1:28" x14ac:dyDescent="0.4">
      <c r="A463" s="1">
        <v>45107</v>
      </c>
      <c r="B463" s="1">
        <v>45105</v>
      </c>
      <c r="C463">
        <v>65610</v>
      </c>
      <c r="D463" t="s">
        <v>83</v>
      </c>
      <c r="E463" t="s">
        <v>15</v>
      </c>
      <c r="F463" t="s">
        <v>218</v>
      </c>
      <c r="G463" t="s">
        <v>16</v>
      </c>
      <c r="H463" t="s">
        <v>42</v>
      </c>
      <c r="I463" t="s">
        <v>50</v>
      </c>
      <c r="J463" t="s">
        <v>51</v>
      </c>
      <c r="K463">
        <v>100</v>
      </c>
      <c r="L463">
        <v>2147</v>
      </c>
      <c r="M463">
        <v>214700</v>
      </c>
      <c r="N463">
        <v>0</v>
      </c>
      <c r="P463" t="s">
        <v>218</v>
      </c>
      <c r="Q463" s="1"/>
      <c r="Y463" t="s">
        <v>218</v>
      </c>
      <c r="Z463" t="s">
        <v>218</v>
      </c>
      <c r="AA463" t="s">
        <v>218</v>
      </c>
      <c r="AB463" t="s">
        <v>218</v>
      </c>
    </row>
    <row r="464" spans="1:28" x14ac:dyDescent="0.4">
      <c r="A464" s="1">
        <v>45107</v>
      </c>
      <c r="B464" s="1">
        <v>45105</v>
      </c>
      <c r="C464">
        <v>65610</v>
      </c>
      <c r="D464" t="s">
        <v>83</v>
      </c>
      <c r="E464" t="s">
        <v>15</v>
      </c>
      <c r="F464" t="s">
        <v>218</v>
      </c>
      <c r="G464" t="s">
        <v>16</v>
      </c>
      <c r="H464" t="s">
        <v>40</v>
      </c>
      <c r="I464" t="s">
        <v>50</v>
      </c>
      <c r="J464" t="s">
        <v>41</v>
      </c>
      <c r="K464">
        <v>100</v>
      </c>
      <c r="L464">
        <v>2149</v>
      </c>
      <c r="M464">
        <v>214900</v>
      </c>
      <c r="N464">
        <v>0</v>
      </c>
      <c r="O464">
        <v>200</v>
      </c>
      <c r="P464" t="s">
        <v>16</v>
      </c>
      <c r="Q464" s="1">
        <v>45105</v>
      </c>
      <c r="R464">
        <v>2147</v>
      </c>
      <c r="S464">
        <v>0</v>
      </c>
      <c r="T464">
        <v>0</v>
      </c>
      <c r="U464">
        <v>0</v>
      </c>
      <c r="V464">
        <v>0</v>
      </c>
      <c r="W464">
        <v>0</v>
      </c>
      <c r="X464">
        <v>200</v>
      </c>
      <c r="Y464" t="s">
        <v>218</v>
      </c>
      <c r="Z464" t="s">
        <v>218</v>
      </c>
      <c r="AA464" t="s">
        <v>218</v>
      </c>
      <c r="AB464" t="s">
        <v>218</v>
      </c>
    </row>
    <row r="465" spans="1:28" x14ac:dyDescent="0.4">
      <c r="A465" s="1">
        <v>45106</v>
      </c>
      <c r="B465" s="1">
        <v>45104</v>
      </c>
      <c r="C465">
        <v>39090</v>
      </c>
      <c r="D465" t="s">
        <v>79</v>
      </c>
      <c r="E465" t="s">
        <v>15</v>
      </c>
      <c r="F465" t="s">
        <v>218</v>
      </c>
      <c r="G465" t="s">
        <v>16</v>
      </c>
      <c r="H465" t="s">
        <v>42</v>
      </c>
      <c r="I465" t="s">
        <v>50</v>
      </c>
      <c r="J465" t="s">
        <v>51</v>
      </c>
      <c r="K465">
        <v>100</v>
      </c>
      <c r="L465">
        <v>400</v>
      </c>
      <c r="M465">
        <v>40000</v>
      </c>
      <c r="N465">
        <v>0</v>
      </c>
      <c r="P465" t="s">
        <v>218</v>
      </c>
      <c r="Q465" s="1"/>
      <c r="Y465" t="s">
        <v>218</v>
      </c>
      <c r="Z465" t="s">
        <v>218</v>
      </c>
      <c r="AA465" t="s">
        <v>218</v>
      </c>
      <c r="AB465" t="s">
        <v>218</v>
      </c>
    </row>
    <row r="466" spans="1:28" x14ac:dyDescent="0.4">
      <c r="A466" s="1">
        <v>45106</v>
      </c>
      <c r="B466" s="1">
        <v>45104</v>
      </c>
      <c r="C466">
        <v>39090</v>
      </c>
      <c r="D466" t="s">
        <v>79</v>
      </c>
      <c r="E466" t="s">
        <v>15</v>
      </c>
      <c r="F466" t="s">
        <v>218</v>
      </c>
      <c r="G466" t="s">
        <v>16</v>
      </c>
      <c r="H466" t="s">
        <v>40</v>
      </c>
      <c r="I466" t="s">
        <v>50</v>
      </c>
      <c r="J466" t="s">
        <v>41</v>
      </c>
      <c r="K466">
        <v>100</v>
      </c>
      <c r="L466">
        <v>401</v>
      </c>
      <c r="M466">
        <v>40100</v>
      </c>
      <c r="N466">
        <v>0</v>
      </c>
      <c r="O466">
        <v>100</v>
      </c>
      <c r="P466" t="s">
        <v>16</v>
      </c>
      <c r="Q466" s="1">
        <v>45104</v>
      </c>
      <c r="R466">
        <v>400</v>
      </c>
      <c r="S466">
        <v>0</v>
      </c>
      <c r="T466">
        <v>0</v>
      </c>
      <c r="U466">
        <v>0</v>
      </c>
      <c r="V466">
        <v>0</v>
      </c>
      <c r="W466">
        <v>0</v>
      </c>
      <c r="X466">
        <v>100</v>
      </c>
      <c r="Y466" t="s">
        <v>218</v>
      </c>
      <c r="Z466" t="s">
        <v>218</v>
      </c>
      <c r="AA466" t="s">
        <v>218</v>
      </c>
      <c r="AB466" t="s">
        <v>218</v>
      </c>
    </row>
    <row r="467" spans="1:28" x14ac:dyDescent="0.4">
      <c r="A467" s="1">
        <v>45106</v>
      </c>
      <c r="B467" s="1">
        <v>45104</v>
      </c>
      <c r="C467">
        <v>44310</v>
      </c>
      <c r="D467" t="s">
        <v>62</v>
      </c>
      <c r="E467" t="s">
        <v>15</v>
      </c>
      <c r="F467" t="s">
        <v>218</v>
      </c>
      <c r="G467" t="s">
        <v>16</v>
      </c>
      <c r="H467" t="s">
        <v>42</v>
      </c>
      <c r="I467" t="s">
        <v>50</v>
      </c>
      <c r="J467" t="s">
        <v>51</v>
      </c>
      <c r="K467">
        <v>100</v>
      </c>
      <c r="L467">
        <v>2303</v>
      </c>
      <c r="M467">
        <v>230300</v>
      </c>
      <c r="N467">
        <v>0</v>
      </c>
      <c r="P467" t="s">
        <v>218</v>
      </c>
      <c r="Q467" s="1"/>
      <c r="Y467" t="s">
        <v>218</v>
      </c>
      <c r="Z467" t="s">
        <v>218</v>
      </c>
      <c r="AA467" t="s">
        <v>218</v>
      </c>
      <c r="AB467" t="s">
        <v>218</v>
      </c>
    </row>
    <row r="468" spans="1:28" x14ac:dyDescent="0.4">
      <c r="A468" s="1">
        <v>45106</v>
      </c>
      <c r="B468" s="1">
        <v>45104</v>
      </c>
      <c r="C468">
        <v>44310</v>
      </c>
      <c r="D468" t="s">
        <v>62</v>
      </c>
      <c r="E468" t="s">
        <v>15</v>
      </c>
      <c r="F468" t="s">
        <v>218</v>
      </c>
      <c r="G468" t="s">
        <v>16</v>
      </c>
      <c r="H468" t="s">
        <v>40</v>
      </c>
      <c r="I468" t="s">
        <v>50</v>
      </c>
      <c r="J468" t="s">
        <v>41</v>
      </c>
      <c r="K468">
        <v>100</v>
      </c>
      <c r="L468">
        <v>2304</v>
      </c>
      <c r="M468">
        <v>230400</v>
      </c>
      <c r="N468">
        <v>0</v>
      </c>
      <c r="O468">
        <v>100</v>
      </c>
      <c r="P468" t="s">
        <v>16</v>
      </c>
      <c r="Q468" s="1">
        <v>45104</v>
      </c>
      <c r="R468">
        <v>2303</v>
      </c>
      <c r="S468">
        <v>0</v>
      </c>
      <c r="T468">
        <v>0</v>
      </c>
      <c r="U468">
        <v>0</v>
      </c>
      <c r="V468">
        <v>0</v>
      </c>
      <c r="W468">
        <v>0</v>
      </c>
      <c r="X468">
        <v>100</v>
      </c>
      <c r="Y468" t="s">
        <v>218</v>
      </c>
      <c r="Z468" t="s">
        <v>218</v>
      </c>
      <c r="AA468" t="s">
        <v>218</v>
      </c>
      <c r="AB468" t="s">
        <v>218</v>
      </c>
    </row>
    <row r="469" spans="1:28" x14ac:dyDescent="0.4">
      <c r="A469" s="1">
        <v>45106</v>
      </c>
      <c r="B469" s="1">
        <v>45104</v>
      </c>
      <c r="C469">
        <v>55780</v>
      </c>
      <c r="D469" t="s">
        <v>80</v>
      </c>
      <c r="E469" t="s">
        <v>15</v>
      </c>
      <c r="F469" t="s">
        <v>218</v>
      </c>
      <c r="G469" t="s">
        <v>16</v>
      </c>
      <c r="H469" t="s">
        <v>42</v>
      </c>
      <c r="I469" t="s">
        <v>50</v>
      </c>
      <c r="J469" t="s">
        <v>51</v>
      </c>
      <c r="K469">
        <v>100</v>
      </c>
      <c r="L469">
        <v>3940</v>
      </c>
      <c r="M469">
        <v>394000</v>
      </c>
      <c r="N469">
        <v>0</v>
      </c>
      <c r="P469" t="s">
        <v>218</v>
      </c>
      <c r="Q469" s="1"/>
      <c r="Y469" t="s">
        <v>218</v>
      </c>
      <c r="Z469" t="s">
        <v>218</v>
      </c>
      <c r="AA469" t="s">
        <v>218</v>
      </c>
      <c r="AB469" t="s">
        <v>218</v>
      </c>
    </row>
    <row r="470" spans="1:28" x14ac:dyDescent="0.4">
      <c r="A470" s="1">
        <v>45106</v>
      </c>
      <c r="B470" s="1">
        <v>45104</v>
      </c>
      <c r="C470">
        <v>55780</v>
      </c>
      <c r="D470" t="s">
        <v>80</v>
      </c>
      <c r="E470" t="s">
        <v>15</v>
      </c>
      <c r="F470" t="s">
        <v>218</v>
      </c>
      <c r="G470" t="s">
        <v>16</v>
      </c>
      <c r="H470" t="s">
        <v>42</v>
      </c>
      <c r="I470" t="s">
        <v>50</v>
      </c>
      <c r="J470" t="s">
        <v>51</v>
      </c>
      <c r="K470">
        <v>100</v>
      </c>
      <c r="L470">
        <v>4230</v>
      </c>
      <c r="M470">
        <v>423000</v>
      </c>
      <c r="N470">
        <v>0</v>
      </c>
      <c r="P470" t="s">
        <v>218</v>
      </c>
      <c r="Q470" s="1"/>
      <c r="Y470" t="s">
        <v>218</v>
      </c>
      <c r="Z470" t="s">
        <v>218</v>
      </c>
      <c r="AA470" t="s">
        <v>218</v>
      </c>
      <c r="AB470" t="s">
        <v>218</v>
      </c>
    </row>
    <row r="471" spans="1:28" x14ac:dyDescent="0.4">
      <c r="A471" s="1">
        <v>45106</v>
      </c>
      <c r="B471" s="1">
        <v>45104</v>
      </c>
      <c r="C471">
        <v>55780</v>
      </c>
      <c r="D471" t="s">
        <v>80</v>
      </c>
      <c r="E471" t="s">
        <v>15</v>
      </c>
      <c r="F471" t="s">
        <v>218</v>
      </c>
      <c r="G471" t="s">
        <v>16</v>
      </c>
      <c r="H471" t="s">
        <v>40</v>
      </c>
      <c r="I471" t="s">
        <v>50</v>
      </c>
      <c r="J471" t="s">
        <v>41</v>
      </c>
      <c r="K471">
        <v>100</v>
      </c>
      <c r="L471">
        <v>4250</v>
      </c>
      <c r="M471">
        <v>425000</v>
      </c>
      <c r="N471">
        <v>0</v>
      </c>
      <c r="O471">
        <v>2000</v>
      </c>
      <c r="P471" t="s">
        <v>16</v>
      </c>
      <c r="Q471" s="1">
        <v>45104</v>
      </c>
      <c r="R471">
        <v>4230</v>
      </c>
      <c r="S471">
        <v>0</v>
      </c>
      <c r="T471">
        <v>0</v>
      </c>
      <c r="U471">
        <v>0</v>
      </c>
      <c r="V471">
        <v>0</v>
      </c>
      <c r="W471">
        <v>0</v>
      </c>
      <c r="X471">
        <v>2000</v>
      </c>
      <c r="Y471" t="s">
        <v>218</v>
      </c>
      <c r="Z471" t="s">
        <v>218</v>
      </c>
      <c r="AA471" t="s">
        <v>218</v>
      </c>
      <c r="AB471" t="s">
        <v>218</v>
      </c>
    </row>
    <row r="472" spans="1:28" x14ac:dyDescent="0.4">
      <c r="A472" s="1">
        <v>45106</v>
      </c>
      <c r="B472" s="1">
        <v>45104</v>
      </c>
      <c r="C472">
        <v>55780</v>
      </c>
      <c r="D472" t="s">
        <v>80</v>
      </c>
      <c r="E472" t="s">
        <v>15</v>
      </c>
      <c r="F472" t="s">
        <v>218</v>
      </c>
      <c r="G472" t="s">
        <v>16</v>
      </c>
      <c r="H472" t="s">
        <v>40</v>
      </c>
      <c r="I472" t="s">
        <v>50</v>
      </c>
      <c r="J472" t="s">
        <v>41</v>
      </c>
      <c r="K472">
        <v>100</v>
      </c>
      <c r="L472">
        <v>3950</v>
      </c>
      <c r="M472">
        <v>395000</v>
      </c>
      <c r="N472">
        <v>0</v>
      </c>
      <c r="O472">
        <v>1000</v>
      </c>
      <c r="P472" t="s">
        <v>16</v>
      </c>
      <c r="Q472" s="1">
        <v>45104</v>
      </c>
      <c r="R472">
        <v>3940</v>
      </c>
      <c r="S472">
        <v>0</v>
      </c>
      <c r="T472">
        <v>0</v>
      </c>
      <c r="U472">
        <v>0</v>
      </c>
      <c r="V472">
        <v>0</v>
      </c>
      <c r="W472">
        <v>0</v>
      </c>
      <c r="X472">
        <v>1000</v>
      </c>
      <c r="Y472" t="s">
        <v>218</v>
      </c>
      <c r="Z472" t="s">
        <v>218</v>
      </c>
      <c r="AA472" t="s">
        <v>218</v>
      </c>
      <c r="AB472" t="s">
        <v>218</v>
      </c>
    </row>
    <row r="473" spans="1:28" x14ac:dyDescent="0.4">
      <c r="A473" s="1">
        <v>45106</v>
      </c>
      <c r="B473" s="1">
        <v>45104</v>
      </c>
      <c r="C473">
        <v>61820</v>
      </c>
      <c r="D473" t="s">
        <v>81</v>
      </c>
      <c r="E473" t="s">
        <v>15</v>
      </c>
      <c r="F473" t="s">
        <v>218</v>
      </c>
      <c r="G473" t="s">
        <v>16</v>
      </c>
      <c r="H473" t="s">
        <v>42</v>
      </c>
      <c r="I473" t="s">
        <v>50</v>
      </c>
      <c r="J473" t="s">
        <v>51</v>
      </c>
      <c r="K473">
        <v>100</v>
      </c>
      <c r="L473">
        <v>1995</v>
      </c>
      <c r="M473">
        <v>199500</v>
      </c>
      <c r="N473">
        <v>0</v>
      </c>
      <c r="P473" t="s">
        <v>218</v>
      </c>
      <c r="Q473" s="1"/>
      <c r="Y473" t="s">
        <v>218</v>
      </c>
      <c r="Z473" t="s">
        <v>218</v>
      </c>
      <c r="AA473" t="s">
        <v>218</v>
      </c>
      <c r="AB473" t="s">
        <v>218</v>
      </c>
    </row>
    <row r="474" spans="1:28" x14ac:dyDescent="0.4">
      <c r="A474" s="1">
        <v>45106</v>
      </c>
      <c r="B474" s="1">
        <v>45104</v>
      </c>
      <c r="C474">
        <v>61820</v>
      </c>
      <c r="D474" t="s">
        <v>81</v>
      </c>
      <c r="E474" t="s">
        <v>15</v>
      </c>
      <c r="F474" t="s">
        <v>218</v>
      </c>
      <c r="G474" t="s">
        <v>16</v>
      </c>
      <c r="H474" t="s">
        <v>40</v>
      </c>
      <c r="I474" t="s">
        <v>50</v>
      </c>
      <c r="J474" t="s">
        <v>41</v>
      </c>
      <c r="K474">
        <v>100</v>
      </c>
      <c r="L474">
        <v>1997</v>
      </c>
      <c r="M474">
        <v>199700</v>
      </c>
      <c r="N474">
        <v>0</v>
      </c>
      <c r="O474">
        <v>200</v>
      </c>
      <c r="P474" t="s">
        <v>16</v>
      </c>
      <c r="Q474" s="1">
        <v>45104</v>
      </c>
      <c r="R474">
        <v>1995</v>
      </c>
      <c r="S474">
        <v>0</v>
      </c>
      <c r="T474">
        <v>0</v>
      </c>
      <c r="U474">
        <v>0</v>
      </c>
      <c r="V474">
        <v>0</v>
      </c>
      <c r="W474">
        <v>0</v>
      </c>
      <c r="X474">
        <v>200</v>
      </c>
      <c r="Y474" t="s">
        <v>218</v>
      </c>
      <c r="Z474" t="s">
        <v>218</v>
      </c>
      <c r="AA474" t="s">
        <v>218</v>
      </c>
      <c r="AB474" t="s">
        <v>218</v>
      </c>
    </row>
    <row r="475" spans="1:28" x14ac:dyDescent="0.4">
      <c r="A475" s="1">
        <v>45105</v>
      </c>
      <c r="B475" s="1">
        <v>45103</v>
      </c>
      <c r="C475">
        <v>15700</v>
      </c>
      <c r="D475" t="s">
        <v>53</v>
      </c>
      <c r="E475" t="s">
        <v>15</v>
      </c>
      <c r="F475" t="s">
        <v>218</v>
      </c>
      <c r="G475" t="s">
        <v>16</v>
      </c>
      <c r="H475" t="s">
        <v>42</v>
      </c>
      <c r="I475" t="s">
        <v>50</v>
      </c>
      <c r="J475" t="s">
        <v>51</v>
      </c>
      <c r="K475">
        <v>10</v>
      </c>
      <c r="L475">
        <v>20245</v>
      </c>
      <c r="M475">
        <v>202450</v>
      </c>
      <c r="N475">
        <v>0</v>
      </c>
      <c r="P475" t="s">
        <v>218</v>
      </c>
      <c r="Q475" s="1"/>
      <c r="Y475" t="s">
        <v>218</v>
      </c>
      <c r="Z475" t="s">
        <v>218</v>
      </c>
      <c r="AA475" t="s">
        <v>218</v>
      </c>
      <c r="AB475" t="s">
        <v>218</v>
      </c>
    </row>
    <row r="476" spans="1:28" x14ac:dyDescent="0.4">
      <c r="A476" s="1">
        <v>45105</v>
      </c>
      <c r="B476" s="1">
        <v>45103</v>
      </c>
      <c r="C476">
        <v>15700</v>
      </c>
      <c r="D476" t="s">
        <v>53</v>
      </c>
      <c r="E476" t="s">
        <v>15</v>
      </c>
      <c r="F476" t="s">
        <v>218</v>
      </c>
      <c r="G476" t="s">
        <v>16</v>
      </c>
      <c r="H476" t="s">
        <v>40</v>
      </c>
      <c r="I476" t="s">
        <v>50</v>
      </c>
      <c r="J476" t="s">
        <v>41</v>
      </c>
      <c r="K476">
        <v>10</v>
      </c>
      <c r="L476">
        <v>20250</v>
      </c>
      <c r="M476">
        <v>202500</v>
      </c>
      <c r="N476">
        <v>0</v>
      </c>
      <c r="O476">
        <v>50</v>
      </c>
      <c r="P476" t="s">
        <v>16</v>
      </c>
      <c r="Q476" s="1">
        <v>45103</v>
      </c>
      <c r="R476">
        <v>20245</v>
      </c>
      <c r="S476">
        <v>0</v>
      </c>
      <c r="T476">
        <v>0</v>
      </c>
      <c r="U476">
        <v>0</v>
      </c>
      <c r="V476">
        <v>0</v>
      </c>
      <c r="W476">
        <v>0</v>
      </c>
      <c r="X476">
        <v>50</v>
      </c>
      <c r="Y476" t="s">
        <v>218</v>
      </c>
      <c r="Z476" t="s">
        <v>218</v>
      </c>
      <c r="AA476" t="s">
        <v>218</v>
      </c>
      <c r="AB476" t="s">
        <v>218</v>
      </c>
    </row>
    <row r="477" spans="1:28" x14ac:dyDescent="0.4">
      <c r="A477" s="1">
        <v>45105</v>
      </c>
      <c r="B477" s="1">
        <v>45103</v>
      </c>
      <c r="C477">
        <v>44990</v>
      </c>
      <c r="D477" t="s">
        <v>78</v>
      </c>
      <c r="E477" t="s">
        <v>15</v>
      </c>
      <c r="F477" t="s">
        <v>218</v>
      </c>
      <c r="G477" t="s">
        <v>16</v>
      </c>
      <c r="H477" t="s">
        <v>42</v>
      </c>
      <c r="I477" t="s">
        <v>50</v>
      </c>
      <c r="J477" t="s">
        <v>51</v>
      </c>
      <c r="K477">
        <v>100</v>
      </c>
      <c r="L477">
        <v>2359</v>
      </c>
      <c r="M477">
        <v>235900</v>
      </c>
      <c r="N477">
        <v>0</v>
      </c>
      <c r="P477" t="s">
        <v>218</v>
      </c>
      <c r="Q477" s="1"/>
      <c r="Y477" t="s">
        <v>218</v>
      </c>
      <c r="Z477" t="s">
        <v>218</v>
      </c>
      <c r="AA477" t="s">
        <v>218</v>
      </c>
      <c r="AB477" t="s">
        <v>218</v>
      </c>
    </row>
    <row r="478" spans="1:28" x14ac:dyDescent="0.4">
      <c r="A478" s="1">
        <v>45105</v>
      </c>
      <c r="B478" s="1">
        <v>45103</v>
      </c>
      <c r="C478">
        <v>44990</v>
      </c>
      <c r="D478" t="s">
        <v>78</v>
      </c>
      <c r="E478" t="s">
        <v>15</v>
      </c>
      <c r="F478" t="s">
        <v>218</v>
      </c>
      <c r="G478" t="s">
        <v>16</v>
      </c>
      <c r="H478" t="s">
        <v>40</v>
      </c>
      <c r="I478" t="s">
        <v>50</v>
      </c>
      <c r="J478" t="s">
        <v>41</v>
      </c>
      <c r="K478">
        <v>100</v>
      </c>
      <c r="L478">
        <v>2361</v>
      </c>
      <c r="M478">
        <v>236100</v>
      </c>
      <c r="N478">
        <v>0</v>
      </c>
      <c r="O478">
        <v>200</v>
      </c>
      <c r="P478" t="s">
        <v>16</v>
      </c>
      <c r="Q478" s="1">
        <v>45103</v>
      </c>
      <c r="R478">
        <v>2359</v>
      </c>
      <c r="S478">
        <v>0</v>
      </c>
      <c r="T478">
        <v>0</v>
      </c>
      <c r="U478">
        <v>0</v>
      </c>
      <c r="V478">
        <v>0</v>
      </c>
      <c r="W478">
        <v>0</v>
      </c>
      <c r="X478">
        <v>200</v>
      </c>
      <c r="Y478" t="s">
        <v>218</v>
      </c>
      <c r="Z478" t="s">
        <v>218</v>
      </c>
      <c r="AA478" t="s">
        <v>218</v>
      </c>
      <c r="AB478" t="s">
        <v>218</v>
      </c>
    </row>
    <row r="479" spans="1:28" x14ac:dyDescent="0.4">
      <c r="A479" s="1">
        <v>45105</v>
      </c>
      <c r="B479" s="1">
        <v>45103</v>
      </c>
      <c r="C479">
        <v>51370</v>
      </c>
      <c r="D479" t="s">
        <v>68</v>
      </c>
      <c r="E479" t="s">
        <v>15</v>
      </c>
      <c r="F479" t="s">
        <v>218</v>
      </c>
      <c r="G479" t="s">
        <v>16</v>
      </c>
      <c r="H479" t="s">
        <v>42</v>
      </c>
      <c r="I479" t="s">
        <v>50</v>
      </c>
      <c r="J479" t="s">
        <v>51</v>
      </c>
      <c r="K479">
        <v>100</v>
      </c>
      <c r="L479">
        <v>3105</v>
      </c>
      <c r="M479">
        <v>310500</v>
      </c>
      <c r="N479">
        <v>0</v>
      </c>
      <c r="P479" t="s">
        <v>218</v>
      </c>
      <c r="Q479" s="1"/>
      <c r="Y479" t="s">
        <v>218</v>
      </c>
      <c r="Z479" t="s">
        <v>218</v>
      </c>
      <c r="AA479" t="s">
        <v>218</v>
      </c>
      <c r="AB479" t="s">
        <v>218</v>
      </c>
    </row>
    <row r="480" spans="1:28" x14ac:dyDescent="0.4">
      <c r="A480" s="1">
        <v>45105</v>
      </c>
      <c r="B480" s="1">
        <v>45103</v>
      </c>
      <c r="C480">
        <v>51370</v>
      </c>
      <c r="D480" t="s">
        <v>68</v>
      </c>
      <c r="E480" t="s">
        <v>15</v>
      </c>
      <c r="F480" t="s">
        <v>218</v>
      </c>
      <c r="G480" t="s">
        <v>16</v>
      </c>
      <c r="H480" t="s">
        <v>40</v>
      </c>
      <c r="I480" t="s">
        <v>50</v>
      </c>
      <c r="J480" t="s">
        <v>41</v>
      </c>
      <c r="K480">
        <v>100</v>
      </c>
      <c r="L480">
        <v>3110</v>
      </c>
      <c r="M480">
        <v>311000</v>
      </c>
      <c r="N480">
        <v>0</v>
      </c>
      <c r="O480">
        <v>500</v>
      </c>
      <c r="P480" t="s">
        <v>16</v>
      </c>
      <c r="Q480" s="1">
        <v>45103</v>
      </c>
      <c r="R480">
        <v>3105</v>
      </c>
      <c r="S480">
        <v>0</v>
      </c>
      <c r="T480">
        <v>0</v>
      </c>
      <c r="U480">
        <v>0</v>
      </c>
      <c r="V480">
        <v>0</v>
      </c>
      <c r="W480">
        <v>0</v>
      </c>
      <c r="X480">
        <v>500</v>
      </c>
      <c r="Y480" t="s">
        <v>218</v>
      </c>
      <c r="Z480" t="s">
        <v>218</v>
      </c>
      <c r="AA480" t="s">
        <v>218</v>
      </c>
      <c r="AB480" t="s">
        <v>218</v>
      </c>
    </row>
    <row r="481" spans="1:28" x14ac:dyDescent="0.4">
      <c r="A481" s="1">
        <v>45104</v>
      </c>
      <c r="B481" s="1">
        <v>45100</v>
      </c>
      <c r="C481">
        <v>49370</v>
      </c>
      <c r="D481" t="s">
        <v>63</v>
      </c>
      <c r="E481" t="s">
        <v>15</v>
      </c>
      <c r="F481" t="s">
        <v>218</v>
      </c>
      <c r="G481" t="s">
        <v>16</v>
      </c>
      <c r="H481" t="s">
        <v>42</v>
      </c>
      <c r="I481" t="s">
        <v>50</v>
      </c>
      <c r="J481" t="s">
        <v>51</v>
      </c>
      <c r="K481">
        <v>100</v>
      </c>
      <c r="L481">
        <v>2058</v>
      </c>
      <c r="M481">
        <v>205800</v>
      </c>
      <c r="N481">
        <v>0</v>
      </c>
      <c r="P481" t="s">
        <v>218</v>
      </c>
      <c r="Q481" s="1"/>
      <c r="Y481" t="s">
        <v>218</v>
      </c>
      <c r="Z481" t="s">
        <v>218</v>
      </c>
      <c r="AA481" t="s">
        <v>218</v>
      </c>
      <c r="AB481" t="s">
        <v>218</v>
      </c>
    </row>
    <row r="482" spans="1:28" x14ac:dyDescent="0.4">
      <c r="A482" s="1">
        <v>45104</v>
      </c>
      <c r="B482" s="1">
        <v>45100</v>
      </c>
      <c r="C482">
        <v>49370</v>
      </c>
      <c r="D482" t="s">
        <v>63</v>
      </c>
      <c r="E482" t="s">
        <v>15</v>
      </c>
      <c r="F482" t="s">
        <v>218</v>
      </c>
      <c r="G482" t="s">
        <v>16</v>
      </c>
      <c r="H482" t="s">
        <v>40</v>
      </c>
      <c r="I482" t="s">
        <v>50</v>
      </c>
      <c r="J482" t="s">
        <v>41</v>
      </c>
      <c r="K482">
        <v>100</v>
      </c>
      <c r="L482">
        <v>2079</v>
      </c>
      <c r="M482">
        <v>207900</v>
      </c>
      <c r="N482">
        <v>0</v>
      </c>
      <c r="O482">
        <v>2100</v>
      </c>
      <c r="P482" t="s">
        <v>16</v>
      </c>
      <c r="Q482" s="1">
        <v>45100</v>
      </c>
      <c r="R482">
        <v>2058</v>
      </c>
      <c r="S482">
        <v>0</v>
      </c>
      <c r="T482">
        <v>0</v>
      </c>
      <c r="U482">
        <v>0</v>
      </c>
      <c r="V482">
        <v>0</v>
      </c>
      <c r="W482">
        <v>0</v>
      </c>
      <c r="X482">
        <v>2100</v>
      </c>
      <c r="Y482" t="s">
        <v>218</v>
      </c>
      <c r="Z482" t="s">
        <v>218</v>
      </c>
      <c r="AA482" t="s">
        <v>218</v>
      </c>
      <c r="AB482" t="s">
        <v>218</v>
      </c>
    </row>
    <row r="483" spans="1:28" x14ac:dyDescent="0.4">
      <c r="A483" s="1">
        <v>45103</v>
      </c>
      <c r="B483" s="1">
        <v>45099</v>
      </c>
      <c r="C483">
        <v>49370</v>
      </c>
      <c r="D483" t="s">
        <v>63</v>
      </c>
      <c r="E483" t="s">
        <v>15</v>
      </c>
      <c r="F483" t="s">
        <v>218</v>
      </c>
      <c r="G483" t="s">
        <v>16</v>
      </c>
      <c r="H483" t="s">
        <v>40</v>
      </c>
      <c r="I483" t="s">
        <v>50</v>
      </c>
      <c r="J483" t="s">
        <v>70</v>
      </c>
      <c r="K483">
        <v>100</v>
      </c>
      <c r="L483">
        <v>1902</v>
      </c>
      <c r="M483">
        <v>190200</v>
      </c>
      <c r="N483">
        <v>0</v>
      </c>
      <c r="O483">
        <v>190200</v>
      </c>
      <c r="P483" t="s">
        <v>218</v>
      </c>
      <c r="Q483" s="1"/>
      <c r="Y483" t="s">
        <v>218</v>
      </c>
      <c r="Z483" t="s">
        <v>218</v>
      </c>
      <c r="AA483" t="s">
        <v>218</v>
      </c>
      <c r="AB483" t="s">
        <v>218</v>
      </c>
    </row>
    <row r="484" spans="1:28" x14ac:dyDescent="0.4">
      <c r="A484" s="1">
        <v>45103</v>
      </c>
      <c r="B484" s="1">
        <v>45099</v>
      </c>
      <c r="C484">
        <v>69270</v>
      </c>
      <c r="D484" t="s">
        <v>77</v>
      </c>
      <c r="E484" t="s">
        <v>15</v>
      </c>
      <c r="F484" t="s">
        <v>218</v>
      </c>
      <c r="G484" t="s">
        <v>16</v>
      </c>
      <c r="H484" t="s">
        <v>42</v>
      </c>
      <c r="I484" t="s">
        <v>50</v>
      </c>
      <c r="J484" t="s">
        <v>51</v>
      </c>
      <c r="K484">
        <v>100</v>
      </c>
      <c r="L484">
        <v>1300</v>
      </c>
      <c r="M484">
        <v>130000</v>
      </c>
      <c r="N484">
        <v>0</v>
      </c>
      <c r="P484" t="s">
        <v>218</v>
      </c>
      <c r="Q484" s="1"/>
      <c r="Y484" t="s">
        <v>218</v>
      </c>
      <c r="Z484" t="s">
        <v>218</v>
      </c>
      <c r="AA484" t="s">
        <v>218</v>
      </c>
      <c r="AB484" t="s">
        <v>218</v>
      </c>
    </row>
    <row r="485" spans="1:28" x14ac:dyDescent="0.4">
      <c r="A485" s="1">
        <v>45103</v>
      </c>
      <c r="B485" s="1">
        <v>45099</v>
      </c>
      <c r="C485">
        <v>69270</v>
      </c>
      <c r="D485" t="s">
        <v>77</v>
      </c>
      <c r="E485" t="s">
        <v>15</v>
      </c>
      <c r="F485" t="s">
        <v>218</v>
      </c>
      <c r="G485" t="s">
        <v>16</v>
      </c>
      <c r="H485" t="s">
        <v>218</v>
      </c>
      <c r="I485" t="s">
        <v>50</v>
      </c>
      <c r="J485" t="s">
        <v>64</v>
      </c>
      <c r="K485">
        <v>100</v>
      </c>
      <c r="N485">
        <v>0</v>
      </c>
      <c r="O485">
        <v>-130000</v>
      </c>
      <c r="P485" t="s">
        <v>16</v>
      </c>
      <c r="Q485" s="1">
        <v>45099</v>
      </c>
      <c r="R485">
        <v>1300</v>
      </c>
      <c r="S485">
        <v>0</v>
      </c>
      <c r="T485">
        <v>0</v>
      </c>
      <c r="U485">
        <v>0</v>
      </c>
      <c r="V485">
        <v>0</v>
      </c>
      <c r="W485">
        <v>0</v>
      </c>
      <c r="Y485" t="s">
        <v>218</v>
      </c>
      <c r="Z485" t="s">
        <v>218</v>
      </c>
      <c r="AA485" t="s">
        <v>218</v>
      </c>
      <c r="AB485" t="s">
        <v>218</v>
      </c>
    </row>
    <row r="486" spans="1:28" x14ac:dyDescent="0.4">
      <c r="A486" s="1">
        <v>45100</v>
      </c>
      <c r="B486" s="1">
        <v>45098</v>
      </c>
      <c r="C486">
        <v>44440</v>
      </c>
      <c r="D486" t="s">
        <v>67</v>
      </c>
      <c r="E486" t="s">
        <v>15</v>
      </c>
      <c r="F486" t="s">
        <v>218</v>
      </c>
      <c r="G486" t="s">
        <v>16</v>
      </c>
      <c r="H486" t="s">
        <v>42</v>
      </c>
      <c r="I486" t="s">
        <v>50</v>
      </c>
      <c r="J486" t="s">
        <v>51</v>
      </c>
      <c r="K486">
        <v>100</v>
      </c>
      <c r="L486">
        <v>2785</v>
      </c>
      <c r="M486">
        <v>278500</v>
      </c>
      <c r="N486">
        <v>0</v>
      </c>
      <c r="P486" t="s">
        <v>218</v>
      </c>
      <c r="Q486" s="1"/>
      <c r="Y486" t="s">
        <v>218</v>
      </c>
      <c r="Z486" t="s">
        <v>218</v>
      </c>
      <c r="AA486" t="s">
        <v>218</v>
      </c>
      <c r="AB486" t="s">
        <v>218</v>
      </c>
    </row>
    <row r="487" spans="1:28" x14ac:dyDescent="0.4">
      <c r="A487" s="1">
        <v>45100</v>
      </c>
      <c r="B487" s="1">
        <v>45098</v>
      </c>
      <c r="C487">
        <v>44440</v>
      </c>
      <c r="D487" t="s">
        <v>67</v>
      </c>
      <c r="E487" t="s">
        <v>15</v>
      </c>
      <c r="F487" t="s">
        <v>218</v>
      </c>
      <c r="G487" t="s">
        <v>16</v>
      </c>
      <c r="H487" t="s">
        <v>42</v>
      </c>
      <c r="I487" t="s">
        <v>50</v>
      </c>
      <c r="J487" t="s">
        <v>51</v>
      </c>
      <c r="K487">
        <v>100</v>
      </c>
      <c r="L487">
        <v>2781</v>
      </c>
      <c r="M487">
        <v>278100</v>
      </c>
      <c r="N487">
        <v>0</v>
      </c>
      <c r="P487" t="s">
        <v>218</v>
      </c>
      <c r="Q487" s="1"/>
      <c r="Y487" t="s">
        <v>218</v>
      </c>
      <c r="Z487" t="s">
        <v>218</v>
      </c>
      <c r="AA487" t="s">
        <v>218</v>
      </c>
      <c r="AB487" t="s">
        <v>218</v>
      </c>
    </row>
    <row r="488" spans="1:28" x14ac:dyDescent="0.4">
      <c r="A488" s="1">
        <v>45100</v>
      </c>
      <c r="B488" s="1">
        <v>45098</v>
      </c>
      <c r="C488">
        <v>44440</v>
      </c>
      <c r="D488" t="s">
        <v>67</v>
      </c>
      <c r="E488" t="s">
        <v>15</v>
      </c>
      <c r="F488" t="s">
        <v>218</v>
      </c>
      <c r="G488" t="s">
        <v>16</v>
      </c>
      <c r="H488" t="s">
        <v>42</v>
      </c>
      <c r="I488" t="s">
        <v>50</v>
      </c>
      <c r="J488" t="s">
        <v>51</v>
      </c>
      <c r="K488">
        <v>100</v>
      </c>
      <c r="L488">
        <v>2782</v>
      </c>
      <c r="M488">
        <v>278200</v>
      </c>
      <c r="N488">
        <v>0</v>
      </c>
      <c r="P488" t="s">
        <v>218</v>
      </c>
      <c r="Q488" s="1"/>
      <c r="Y488" t="s">
        <v>218</v>
      </c>
      <c r="Z488" t="s">
        <v>218</v>
      </c>
      <c r="AA488" t="s">
        <v>218</v>
      </c>
      <c r="AB488" t="s">
        <v>218</v>
      </c>
    </row>
    <row r="489" spans="1:28" x14ac:dyDescent="0.4">
      <c r="A489" s="1">
        <v>45100</v>
      </c>
      <c r="B489" s="1">
        <v>45098</v>
      </c>
      <c r="C489">
        <v>44440</v>
      </c>
      <c r="D489" t="s">
        <v>67</v>
      </c>
      <c r="E489" t="s">
        <v>15</v>
      </c>
      <c r="F489" t="s">
        <v>218</v>
      </c>
      <c r="G489" t="s">
        <v>16</v>
      </c>
      <c r="H489" t="s">
        <v>42</v>
      </c>
      <c r="I489" t="s">
        <v>50</v>
      </c>
      <c r="J489" t="s">
        <v>51</v>
      </c>
      <c r="K489">
        <v>100</v>
      </c>
      <c r="L489">
        <v>2805</v>
      </c>
      <c r="M489">
        <v>280500</v>
      </c>
      <c r="N489">
        <v>0</v>
      </c>
      <c r="P489" t="s">
        <v>218</v>
      </c>
      <c r="Q489" s="1"/>
      <c r="Y489" t="s">
        <v>218</v>
      </c>
      <c r="Z489" t="s">
        <v>218</v>
      </c>
      <c r="AA489" t="s">
        <v>218</v>
      </c>
      <c r="AB489" t="s">
        <v>218</v>
      </c>
    </row>
    <row r="490" spans="1:28" x14ac:dyDescent="0.4">
      <c r="A490" s="1">
        <v>45100</v>
      </c>
      <c r="B490" s="1">
        <v>45098</v>
      </c>
      <c r="C490">
        <v>44440</v>
      </c>
      <c r="D490" t="s">
        <v>67</v>
      </c>
      <c r="E490" t="s">
        <v>15</v>
      </c>
      <c r="F490" t="s">
        <v>218</v>
      </c>
      <c r="G490" t="s">
        <v>16</v>
      </c>
      <c r="H490" t="s">
        <v>42</v>
      </c>
      <c r="I490" t="s">
        <v>50</v>
      </c>
      <c r="J490" t="s">
        <v>51</v>
      </c>
      <c r="K490">
        <v>100</v>
      </c>
      <c r="L490">
        <v>2565</v>
      </c>
      <c r="M490">
        <v>256500</v>
      </c>
      <c r="N490">
        <v>0</v>
      </c>
      <c r="P490" t="s">
        <v>218</v>
      </c>
      <c r="Q490" s="1"/>
      <c r="Y490" t="s">
        <v>218</v>
      </c>
      <c r="Z490" t="s">
        <v>218</v>
      </c>
      <c r="AA490" t="s">
        <v>218</v>
      </c>
      <c r="AB490" t="s">
        <v>218</v>
      </c>
    </row>
    <row r="491" spans="1:28" x14ac:dyDescent="0.4">
      <c r="A491" s="1">
        <v>45100</v>
      </c>
      <c r="B491" s="1">
        <v>45098</v>
      </c>
      <c r="C491">
        <v>44440</v>
      </c>
      <c r="D491" t="s">
        <v>67</v>
      </c>
      <c r="E491" t="s">
        <v>15</v>
      </c>
      <c r="F491" t="s">
        <v>218</v>
      </c>
      <c r="G491" t="s">
        <v>16</v>
      </c>
      <c r="H491" t="s">
        <v>42</v>
      </c>
      <c r="I491" t="s">
        <v>50</v>
      </c>
      <c r="J491" t="s">
        <v>51</v>
      </c>
      <c r="K491">
        <v>100</v>
      </c>
      <c r="L491">
        <v>2568</v>
      </c>
      <c r="M491">
        <v>256800</v>
      </c>
      <c r="N491">
        <v>0</v>
      </c>
      <c r="P491" t="s">
        <v>218</v>
      </c>
      <c r="Q491" s="1"/>
      <c r="Y491" t="s">
        <v>218</v>
      </c>
      <c r="Z491" t="s">
        <v>218</v>
      </c>
      <c r="AA491" t="s">
        <v>218</v>
      </c>
      <c r="AB491" t="s">
        <v>218</v>
      </c>
    </row>
    <row r="492" spans="1:28" x14ac:dyDescent="0.4">
      <c r="A492" s="1">
        <v>45100</v>
      </c>
      <c r="B492" s="1">
        <v>45098</v>
      </c>
      <c r="C492">
        <v>44440</v>
      </c>
      <c r="D492" t="s">
        <v>67</v>
      </c>
      <c r="E492" t="s">
        <v>15</v>
      </c>
      <c r="F492" t="s">
        <v>218</v>
      </c>
      <c r="G492" t="s">
        <v>16</v>
      </c>
      <c r="H492" t="s">
        <v>42</v>
      </c>
      <c r="I492" t="s">
        <v>50</v>
      </c>
      <c r="J492" t="s">
        <v>51</v>
      </c>
      <c r="K492">
        <v>100</v>
      </c>
      <c r="L492">
        <v>2665</v>
      </c>
      <c r="M492">
        <v>266500</v>
      </c>
      <c r="N492">
        <v>0</v>
      </c>
      <c r="P492" t="s">
        <v>218</v>
      </c>
      <c r="Q492" s="1"/>
      <c r="Y492" t="s">
        <v>218</v>
      </c>
      <c r="Z492" t="s">
        <v>218</v>
      </c>
      <c r="AA492" t="s">
        <v>218</v>
      </c>
      <c r="AB492" t="s">
        <v>218</v>
      </c>
    </row>
    <row r="493" spans="1:28" x14ac:dyDescent="0.4">
      <c r="A493" s="1">
        <v>45100</v>
      </c>
      <c r="B493" s="1">
        <v>45098</v>
      </c>
      <c r="C493">
        <v>44440</v>
      </c>
      <c r="D493" t="s">
        <v>67</v>
      </c>
      <c r="E493" t="s">
        <v>15</v>
      </c>
      <c r="F493" t="s">
        <v>218</v>
      </c>
      <c r="G493" t="s">
        <v>16</v>
      </c>
      <c r="H493" t="s">
        <v>42</v>
      </c>
      <c r="I493" t="s">
        <v>50</v>
      </c>
      <c r="J493" t="s">
        <v>51</v>
      </c>
      <c r="K493">
        <v>100</v>
      </c>
      <c r="L493">
        <v>2606</v>
      </c>
      <c r="M493">
        <v>260600</v>
      </c>
      <c r="N493">
        <v>0</v>
      </c>
      <c r="P493" t="s">
        <v>218</v>
      </c>
      <c r="Q493" s="1"/>
      <c r="Y493" t="s">
        <v>218</v>
      </c>
      <c r="Z493" t="s">
        <v>218</v>
      </c>
      <c r="AA493" t="s">
        <v>218</v>
      </c>
      <c r="AB493" t="s">
        <v>218</v>
      </c>
    </row>
    <row r="494" spans="1:28" x14ac:dyDescent="0.4">
      <c r="A494" s="1">
        <v>45100</v>
      </c>
      <c r="B494" s="1">
        <v>45098</v>
      </c>
      <c r="C494">
        <v>44440</v>
      </c>
      <c r="D494" t="s">
        <v>67</v>
      </c>
      <c r="E494" t="s">
        <v>15</v>
      </c>
      <c r="F494" t="s">
        <v>218</v>
      </c>
      <c r="G494" t="s">
        <v>16</v>
      </c>
      <c r="H494" t="s">
        <v>42</v>
      </c>
      <c r="I494" t="s">
        <v>50</v>
      </c>
      <c r="J494" t="s">
        <v>51</v>
      </c>
      <c r="K494">
        <v>100</v>
      </c>
      <c r="L494">
        <v>2537</v>
      </c>
      <c r="M494">
        <v>253700</v>
      </c>
      <c r="N494">
        <v>0</v>
      </c>
      <c r="P494" t="s">
        <v>218</v>
      </c>
      <c r="Q494" s="1"/>
      <c r="Y494" t="s">
        <v>218</v>
      </c>
      <c r="Z494" t="s">
        <v>218</v>
      </c>
      <c r="AA494" t="s">
        <v>218</v>
      </c>
      <c r="AB494" t="s">
        <v>218</v>
      </c>
    </row>
    <row r="495" spans="1:28" x14ac:dyDescent="0.4">
      <c r="A495" s="1">
        <v>45100</v>
      </c>
      <c r="B495" s="1">
        <v>45098</v>
      </c>
      <c r="C495">
        <v>44440</v>
      </c>
      <c r="D495" t="s">
        <v>67</v>
      </c>
      <c r="E495" t="s">
        <v>15</v>
      </c>
      <c r="F495" t="s">
        <v>218</v>
      </c>
      <c r="G495" t="s">
        <v>16</v>
      </c>
      <c r="H495" t="s">
        <v>42</v>
      </c>
      <c r="I495" t="s">
        <v>50</v>
      </c>
      <c r="J495" t="s">
        <v>51</v>
      </c>
      <c r="K495">
        <v>100</v>
      </c>
      <c r="L495">
        <v>2586</v>
      </c>
      <c r="M495">
        <v>258600</v>
      </c>
      <c r="N495">
        <v>0</v>
      </c>
      <c r="P495" t="s">
        <v>218</v>
      </c>
      <c r="Q495" s="1"/>
      <c r="Y495" t="s">
        <v>218</v>
      </c>
      <c r="Z495" t="s">
        <v>218</v>
      </c>
      <c r="AA495" t="s">
        <v>218</v>
      </c>
      <c r="AB495" t="s">
        <v>218</v>
      </c>
    </row>
    <row r="496" spans="1:28" x14ac:dyDescent="0.4">
      <c r="A496" s="1">
        <v>45100</v>
      </c>
      <c r="B496" s="1">
        <v>45098</v>
      </c>
      <c r="C496">
        <v>44440</v>
      </c>
      <c r="D496" t="s">
        <v>67</v>
      </c>
      <c r="E496" t="s">
        <v>15</v>
      </c>
      <c r="F496" t="s">
        <v>218</v>
      </c>
      <c r="G496" t="s">
        <v>16</v>
      </c>
      <c r="H496" t="s">
        <v>42</v>
      </c>
      <c r="I496" t="s">
        <v>50</v>
      </c>
      <c r="J496" t="s">
        <v>51</v>
      </c>
      <c r="K496">
        <v>100</v>
      </c>
      <c r="L496">
        <v>2776</v>
      </c>
      <c r="M496">
        <v>277600</v>
      </c>
      <c r="N496">
        <v>0</v>
      </c>
      <c r="P496" t="s">
        <v>218</v>
      </c>
      <c r="Q496" s="1"/>
      <c r="Y496" t="s">
        <v>218</v>
      </c>
      <c r="Z496" t="s">
        <v>218</v>
      </c>
      <c r="AA496" t="s">
        <v>218</v>
      </c>
      <c r="AB496" t="s">
        <v>218</v>
      </c>
    </row>
    <row r="497" spans="1:28" x14ac:dyDescent="0.4">
      <c r="A497" s="1">
        <v>45100</v>
      </c>
      <c r="B497" s="1">
        <v>45098</v>
      </c>
      <c r="C497">
        <v>44440</v>
      </c>
      <c r="D497" t="s">
        <v>67</v>
      </c>
      <c r="E497" t="s">
        <v>15</v>
      </c>
      <c r="F497" t="s">
        <v>218</v>
      </c>
      <c r="G497" t="s">
        <v>16</v>
      </c>
      <c r="H497" t="s">
        <v>42</v>
      </c>
      <c r="I497" t="s">
        <v>50</v>
      </c>
      <c r="J497" t="s">
        <v>51</v>
      </c>
      <c r="K497">
        <v>100</v>
      </c>
      <c r="L497">
        <v>2627</v>
      </c>
      <c r="M497">
        <v>262700</v>
      </c>
      <c r="N497">
        <v>0</v>
      </c>
      <c r="P497" t="s">
        <v>218</v>
      </c>
      <c r="Q497" s="1"/>
      <c r="Y497" t="s">
        <v>218</v>
      </c>
      <c r="Z497" t="s">
        <v>218</v>
      </c>
      <c r="AA497" t="s">
        <v>218</v>
      </c>
      <c r="AB497" t="s">
        <v>218</v>
      </c>
    </row>
    <row r="498" spans="1:28" x14ac:dyDescent="0.4">
      <c r="A498" s="1">
        <v>45100</v>
      </c>
      <c r="B498" s="1">
        <v>45098</v>
      </c>
      <c r="C498">
        <v>44440</v>
      </c>
      <c r="D498" t="s">
        <v>67</v>
      </c>
      <c r="E498" t="s">
        <v>15</v>
      </c>
      <c r="F498" t="s">
        <v>218</v>
      </c>
      <c r="G498" t="s">
        <v>16</v>
      </c>
      <c r="H498" t="s">
        <v>42</v>
      </c>
      <c r="I498" t="s">
        <v>50</v>
      </c>
      <c r="J498" t="s">
        <v>51</v>
      </c>
      <c r="K498">
        <v>100</v>
      </c>
      <c r="L498">
        <v>2813</v>
      </c>
      <c r="M498">
        <v>281300</v>
      </c>
      <c r="N498">
        <v>0</v>
      </c>
      <c r="P498" t="s">
        <v>218</v>
      </c>
      <c r="Q498" s="1"/>
      <c r="Y498" t="s">
        <v>218</v>
      </c>
      <c r="Z498" t="s">
        <v>218</v>
      </c>
      <c r="AA498" t="s">
        <v>218</v>
      </c>
      <c r="AB498" t="s">
        <v>218</v>
      </c>
    </row>
    <row r="499" spans="1:28" x14ac:dyDescent="0.4">
      <c r="A499" s="1">
        <v>45100</v>
      </c>
      <c r="B499" s="1">
        <v>45098</v>
      </c>
      <c r="C499">
        <v>44440</v>
      </c>
      <c r="D499" t="s">
        <v>67</v>
      </c>
      <c r="E499" t="s">
        <v>15</v>
      </c>
      <c r="F499" t="s">
        <v>218</v>
      </c>
      <c r="G499" t="s">
        <v>16</v>
      </c>
      <c r="H499" t="s">
        <v>42</v>
      </c>
      <c r="I499" t="s">
        <v>50</v>
      </c>
      <c r="J499" t="s">
        <v>51</v>
      </c>
      <c r="K499">
        <v>100</v>
      </c>
      <c r="L499">
        <v>2812</v>
      </c>
      <c r="M499">
        <v>281200</v>
      </c>
      <c r="N499">
        <v>0</v>
      </c>
      <c r="P499" t="s">
        <v>218</v>
      </c>
      <c r="Q499" s="1"/>
      <c r="Y499" t="s">
        <v>218</v>
      </c>
      <c r="Z499" t="s">
        <v>218</v>
      </c>
      <c r="AA499" t="s">
        <v>218</v>
      </c>
      <c r="AB499" t="s">
        <v>218</v>
      </c>
    </row>
    <row r="500" spans="1:28" x14ac:dyDescent="0.4">
      <c r="A500" s="1">
        <v>45100</v>
      </c>
      <c r="B500" s="1">
        <v>45098</v>
      </c>
      <c r="C500">
        <v>44440</v>
      </c>
      <c r="D500" t="s">
        <v>67</v>
      </c>
      <c r="E500" t="s">
        <v>15</v>
      </c>
      <c r="F500" t="s">
        <v>218</v>
      </c>
      <c r="G500" t="s">
        <v>16</v>
      </c>
      <c r="H500" t="s">
        <v>42</v>
      </c>
      <c r="I500" t="s">
        <v>50</v>
      </c>
      <c r="J500" t="s">
        <v>51</v>
      </c>
      <c r="K500">
        <v>100</v>
      </c>
      <c r="L500">
        <v>2775</v>
      </c>
      <c r="M500">
        <v>277500</v>
      </c>
      <c r="N500">
        <v>0</v>
      </c>
      <c r="P500" t="s">
        <v>218</v>
      </c>
      <c r="Q500" s="1"/>
      <c r="Y500" t="s">
        <v>218</v>
      </c>
      <c r="Z500" t="s">
        <v>218</v>
      </c>
      <c r="AA500" t="s">
        <v>218</v>
      </c>
      <c r="AB500" t="s">
        <v>218</v>
      </c>
    </row>
    <row r="501" spans="1:28" x14ac:dyDescent="0.4">
      <c r="A501" s="1">
        <v>45100</v>
      </c>
      <c r="B501" s="1">
        <v>45098</v>
      </c>
      <c r="C501">
        <v>44440</v>
      </c>
      <c r="D501" t="s">
        <v>67</v>
      </c>
      <c r="E501" t="s">
        <v>15</v>
      </c>
      <c r="F501" t="s">
        <v>218</v>
      </c>
      <c r="G501" t="s">
        <v>16</v>
      </c>
      <c r="H501" t="s">
        <v>40</v>
      </c>
      <c r="I501" t="s">
        <v>50</v>
      </c>
      <c r="J501" t="s">
        <v>41</v>
      </c>
      <c r="K501">
        <v>100</v>
      </c>
      <c r="L501">
        <v>2814</v>
      </c>
      <c r="M501">
        <v>281400</v>
      </c>
      <c r="N501">
        <v>0</v>
      </c>
      <c r="O501">
        <v>200</v>
      </c>
      <c r="P501" t="s">
        <v>16</v>
      </c>
      <c r="Q501" s="1">
        <v>45098</v>
      </c>
      <c r="R501">
        <v>2812</v>
      </c>
      <c r="S501">
        <v>0</v>
      </c>
      <c r="T501">
        <v>0</v>
      </c>
      <c r="U501">
        <v>0</v>
      </c>
      <c r="V501">
        <v>0</v>
      </c>
      <c r="W501">
        <v>0</v>
      </c>
      <c r="X501">
        <v>200</v>
      </c>
      <c r="Y501" t="s">
        <v>218</v>
      </c>
      <c r="Z501" t="s">
        <v>218</v>
      </c>
      <c r="AA501" t="s">
        <v>218</v>
      </c>
      <c r="AB501" t="s">
        <v>218</v>
      </c>
    </row>
    <row r="502" spans="1:28" x14ac:dyDescent="0.4">
      <c r="A502" s="1">
        <v>45100</v>
      </c>
      <c r="B502" s="1">
        <v>45098</v>
      </c>
      <c r="C502">
        <v>44440</v>
      </c>
      <c r="D502" t="s">
        <v>67</v>
      </c>
      <c r="E502" t="s">
        <v>15</v>
      </c>
      <c r="F502" t="s">
        <v>218</v>
      </c>
      <c r="G502" t="s">
        <v>16</v>
      </c>
      <c r="H502" t="s">
        <v>40</v>
      </c>
      <c r="I502" t="s">
        <v>50</v>
      </c>
      <c r="J502" t="s">
        <v>41</v>
      </c>
      <c r="K502">
        <v>100</v>
      </c>
      <c r="L502">
        <v>2814</v>
      </c>
      <c r="M502">
        <v>281400</v>
      </c>
      <c r="N502">
        <v>0</v>
      </c>
      <c r="O502">
        <v>100</v>
      </c>
      <c r="P502" t="s">
        <v>16</v>
      </c>
      <c r="Q502" s="1">
        <v>45098</v>
      </c>
      <c r="R502">
        <v>2813</v>
      </c>
      <c r="S502">
        <v>0</v>
      </c>
      <c r="T502">
        <v>0</v>
      </c>
      <c r="U502">
        <v>0</v>
      </c>
      <c r="V502">
        <v>0</v>
      </c>
      <c r="W502">
        <v>0</v>
      </c>
      <c r="X502">
        <v>100</v>
      </c>
      <c r="Y502" t="s">
        <v>218</v>
      </c>
      <c r="Z502" t="s">
        <v>218</v>
      </c>
      <c r="AA502" t="s">
        <v>218</v>
      </c>
      <c r="AB502" t="s">
        <v>218</v>
      </c>
    </row>
    <row r="503" spans="1:28" x14ac:dyDescent="0.4">
      <c r="A503" s="1">
        <v>45100</v>
      </c>
      <c r="B503" s="1">
        <v>45098</v>
      </c>
      <c r="C503">
        <v>44440</v>
      </c>
      <c r="D503" t="s">
        <v>67</v>
      </c>
      <c r="E503" t="s">
        <v>15</v>
      </c>
      <c r="F503" t="s">
        <v>218</v>
      </c>
      <c r="G503" t="s">
        <v>16</v>
      </c>
      <c r="H503" t="s">
        <v>40</v>
      </c>
      <c r="I503" t="s">
        <v>50</v>
      </c>
      <c r="J503" t="s">
        <v>41</v>
      </c>
      <c r="K503">
        <v>100</v>
      </c>
      <c r="L503">
        <v>2783</v>
      </c>
      <c r="M503">
        <v>278300</v>
      </c>
      <c r="N503">
        <v>0</v>
      </c>
      <c r="O503">
        <v>200</v>
      </c>
      <c r="P503" t="s">
        <v>16</v>
      </c>
      <c r="Q503" s="1">
        <v>45098</v>
      </c>
      <c r="R503">
        <v>2781</v>
      </c>
      <c r="S503">
        <v>0</v>
      </c>
      <c r="T503">
        <v>0</v>
      </c>
      <c r="U503">
        <v>0</v>
      </c>
      <c r="V503">
        <v>0</v>
      </c>
      <c r="W503">
        <v>0</v>
      </c>
      <c r="X503">
        <v>200</v>
      </c>
      <c r="Y503" t="s">
        <v>218</v>
      </c>
      <c r="Z503" t="s">
        <v>218</v>
      </c>
      <c r="AA503" t="s">
        <v>218</v>
      </c>
      <c r="AB503" t="s">
        <v>218</v>
      </c>
    </row>
    <row r="504" spans="1:28" x14ac:dyDescent="0.4">
      <c r="A504" s="1">
        <v>45100</v>
      </c>
      <c r="B504" s="1">
        <v>45098</v>
      </c>
      <c r="C504">
        <v>44440</v>
      </c>
      <c r="D504" t="s">
        <v>67</v>
      </c>
      <c r="E504" t="s">
        <v>15</v>
      </c>
      <c r="F504" t="s">
        <v>218</v>
      </c>
      <c r="G504" t="s">
        <v>16</v>
      </c>
      <c r="H504" t="s">
        <v>40</v>
      </c>
      <c r="I504" t="s">
        <v>50</v>
      </c>
      <c r="J504" t="s">
        <v>41</v>
      </c>
      <c r="K504">
        <v>100</v>
      </c>
      <c r="L504">
        <v>2591</v>
      </c>
      <c r="M504">
        <v>259100</v>
      </c>
      <c r="N504">
        <v>0</v>
      </c>
      <c r="O504">
        <v>500</v>
      </c>
      <c r="P504" t="s">
        <v>16</v>
      </c>
      <c r="Q504" s="1">
        <v>45098</v>
      </c>
      <c r="R504">
        <v>2586</v>
      </c>
      <c r="S504">
        <v>0</v>
      </c>
      <c r="T504">
        <v>0</v>
      </c>
      <c r="U504">
        <v>0</v>
      </c>
      <c r="V504">
        <v>0</v>
      </c>
      <c r="W504">
        <v>0</v>
      </c>
      <c r="X504">
        <v>500</v>
      </c>
      <c r="Y504" t="s">
        <v>218</v>
      </c>
      <c r="Z504" t="s">
        <v>218</v>
      </c>
      <c r="AA504" t="s">
        <v>218</v>
      </c>
      <c r="AB504" t="s">
        <v>218</v>
      </c>
    </row>
    <row r="505" spans="1:28" x14ac:dyDescent="0.4">
      <c r="A505" s="1">
        <v>45100</v>
      </c>
      <c r="B505" s="1">
        <v>45098</v>
      </c>
      <c r="C505">
        <v>44440</v>
      </c>
      <c r="D505" t="s">
        <v>67</v>
      </c>
      <c r="E505" t="s">
        <v>15</v>
      </c>
      <c r="F505" t="s">
        <v>218</v>
      </c>
      <c r="G505" t="s">
        <v>16</v>
      </c>
      <c r="H505" t="s">
        <v>40</v>
      </c>
      <c r="I505" t="s">
        <v>50</v>
      </c>
      <c r="J505" t="s">
        <v>41</v>
      </c>
      <c r="K505">
        <v>100</v>
      </c>
      <c r="L505">
        <v>2573</v>
      </c>
      <c r="M505">
        <v>257300</v>
      </c>
      <c r="N505">
        <v>0</v>
      </c>
      <c r="O505">
        <v>500</v>
      </c>
      <c r="P505" t="s">
        <v>16</v>
      </c>
      <c r="Q505" s="1">
        <v>45098</v>
      </c>
      <c r="R505">
        <v>2568</v>
      </c>
      <c r="S505">
        <v>0</v>
      </c>
      <c r="T505">
        <v>0</v>
      </c>
      <c r="U505">
        <v>0</v>
      </c>
      <c r="V505">
        <v>0</v>
      </c>
      <c r="W505">
        <v>0</v>
      </c>
      <c r="X505">
        <v>500</v>
      </c>
      <c r="Y505" t="s">
        <v>218</v>
      </c>
      <c r="Z505" t="s">
        <v>218</v>
      </c>
      <c r="AA505" t="s">
        <v>218</v>
      </c>
      <c r="AB505" t="s">
        <v>218</v>
      </c>
    </row>
    <row r="506" spans="1:28" x14ac:dyDescent="0.4">
      <c r="A506" s="1">
        <v>45100</v>
      </c>
      <c r="B506" s="1">
        <v>45098</v>
      </c>
      <c r="C506">
        <v>44440</v>
      </c>
      <c r="D506" t="s">
        <v>67</v>
      </c>
      <c r="E506" t="s">
        <v>15</v>
      </c>
      <c r="F506" t="s">
        <v>218</v>
      </c>
      <c r="G506" t="s">
        <v>16</v>
      </c>
      <c r="H506" t="s">
        <v>40</v>
      </c>
      <c r="I506" t="s">
        <v>50</v>
      </c>
      <c r="J506" t="s">
        <v>41</v>
      </c>
      <c r="K506">
        <v>100</v>
      </c>
      <c r="L506">
        <v>2569</v>
      </c>
      <c r="M506">
        <v>256900</v>
      </c>
      <c r="N506">
        <v>0</v>
      </c>
      <c r="O506">
        <v>400</v>
      </c>
      <c r="P506" t="s">
        <v>16</v>
      </c>
      <c r="Q506" s="1">
        <v>45098</v>
      </c>
      <c r="R506">
        <v>2565</v>
      </c>
      <c r="S506">
        <v>0</v>
      </c>
      <c r="T506">
        <v>0</v>
      </c>
      <c r="U506">
        <v>0</v>
      </c>
      <c r="V506">
        <v>0</v>
      </c>
      <c r="W506">
        <v>0</v>
      </c>
      <c r="X506">
        <v>400</v>
      </c>
      <c r="Y506" t="s">
        <v>218</v>
      </c>
      <c r="Z506" t="s">
        <v>218</v>
      </c>
      <c r="AA506" t="s">
        <v>218</v>
      </c>
      <c r="AB506" t="s">
        <v>218</v>
      </c>
    </row>
    <row r="507" spans="1:28" x14ac:dyDescent="0.4">
      <c r="A507" s="1">
        <v>45100</v>
      </c>
      <c r="B507" s="1">
        <v>45098</v>
      </c>
      <c r="C507">
        <v>44440</v>
      </c>
      <c r="D507" t="s">
        <v>67</v>
      </c>
      <c r="E507" t="s">
        <v>15</v>
      </c>
      <c r="F507" t="s">
        <v>218</v>
      </c>
      <c r="G507" t="s">
        <v>16</v>
      </c>
      <c r="H507" t="s">
        <v>40</v>
      </c>
      <c r="I507" t="s">
        <v>50</v>
      </c>
      <c r="J507" t="s">
        <v>41</v>
      </c>
      <c r="K507">
        <v>100</v>
      </c>
      <c r="L507">
        <v>2542</v>
      </c>
      <c r="M507">
        <v>254200</v>
      </c>
      <c r="N507">
        <v>0</v>
      </c>
      <c r="O507">
        <v>500</v>
      </c>
      <c r="P507" t="s">
        <v>16</v>
      </c>
      <c r="Q507" s="1">
        <v>45098</v>
      </c>
      <c r="R507">
        <v>2537</v>
      </c>
      <c r="S507">
        <v>0</v>
      </c>
      <c r="T507">
        <v>0</v>
      </c>
      <c r="U507">
        <v>0</v>
      </c>
      <c r="V507">
        <v>0</v>
      </c>
      <c r="W507">
        <v>0</v>
      </c>
      <c r="X507">
        <v>500</v>
      </c>
      <c r="Y507" t="s">
        <v>218</v>
      </c>
      <c r="Z507" t="s">
        <v>218</v>
      </c>
      <c r="AA507" t="s">
        <v>218</v>
      </c>
      <c r="AB507" t="s">
        <v>218</v>
      </c>
    </row>
    <row r="508" spans="1:28" x14ac:dyDescent="0.4">
      <c r="A508" s="1">
        <v>45100</v>
      </c>
      <c r="B508" s="1">
        <v>45098</v>
      </c>
      <c r="C508">
        <v>44440</v>
      </c>
      <c r="D508" t="s">
        <v>67</v>
      </c>
      <c r="E508" t="s">
        <v>15</v>
      </c>
      <c r="F508" t="s">
        <v>218</v>
      </c>
      <c r="G508" t="s">
        <v>16</v>
      </c>
      <c r="H508" t="s">
        <v>40</v>
      </c>
      <c r="I508" t="s">
        <v>50</v>
      </c>
      <c r="J508" t="s">
        <v>41</v>
      </c>
      <c r="K508">
        <v>100</v>
      </c>
      <c r="L508">
        <v>2629</v>
      </c>
      <c r="M508">
        <v>262900</v>
      </c>
      <c r="N508">
        <v>0</v>
      </c>
      <c r="O508">
        <v>200</v>
      </c>
      <c r="P508" t="s">
        <v>16</v>
      </c>
      <c r="Q508" s="1">
        <v>45098</v>
      </c>
      <c r="R508">
        <v>2627</v>
      </c>
      <c r="S508">
        <v>0</v>
      </c>
      <c r="T508">
        <v>0</v>
      </c>
      <c r="U508">
        <v>0</v>
      </c>
      <c r="V508">
        <v>0</v>
      </c>
      <c r="W508">
        <v>0</v>
      </c>
      <c r="X508">
        <v>200</v>
      </c>
      <c r="Y508" t="s">
        <v>218</v>
      </c>
      <c r="Z508" t="s">
        <v>218</v>
      </c>
      <c r="AA508" t="s">
        <v>218</v>
      </c>
      <c r="AB508" t="s">
        <v>218</v>
      </c>
    </row>
    <row r="509" spans="1:28" x14ac:dyDescent="0.4">
      <c r="A509" s="1">
        <v>45100</v>
      </c>
      <c r="B509" s="1">
        <v>45098</v>
      </c>
      <c r="C509">
        <v>44440</v>
      </c>
      <c r="D509" t="s">
        <v>67</v>
      </c>
      <c r="E509" t="s">
        <v>15</v>
      </c>
      <c r="F509" t="s">
        <v>218</v>
      </c>
      <c r="G509" t="s">
        <v>16</v>
      </c>
      <c r="H509" t="s">
        <v>40</v>
      </c>
      <c r="I509" t="s">
        <v>50</v>
      </c>
      <c r="J509" t="s">
        <v>41</v>
      </c>
      <c r="K509">
        <v>100</v>
      </c>
      <c r="L509">
        <v>2678</v>
      </c>
      <c r="M509">
        <v>267800</v>
      </c>
      <c r="N509">
        <v>0</v>
      </c>
      <c r="O509">
        <v>1300</v>
      </c>
      <c r="P509" t="s">
        <v>16</v>
      </c>
      <c r="Q509" s="1">
        <v>45098</v>
      </c>
      <c r="R509">
        <v>2665</v>
      </c>
      <c r="S509">
        <v>0</v>
      </c>
      <c r="T509">
        <v>0</v>
      </c>
      <c r="U509">
        <v>0</v>
      </c>
      <c r="V509">
        <v>0</v>
      </c>
      <c r="W509">
        <v>0</v>
      </c>
      <c r="X509">
        <v>1300</v>
      </c>
      <c r="Y509" t="s">
        <v>218</v>
      </c>
      <c r="Z509" t="s">
        <v>218</v>
      </c>
      <c r="AA509" t="s">
        <v>218</v>
      </c>
      <c r="AB509" t="s">
        <v>218</v>
      </c>
    </row>
    <row r="510" spans="1:28" x14ac:dyDescent="0.4">
      <c r="A510" s="1">
        <v>45100</v>
      </c>
      <c r="B510" s="1">
        <v>45098</v>
      </c>
      <c r="C510">
        <v>44440</v>
      </c>
      <c r="D510" t="s">
        <v>67</v>
      </c>
      <c r="E510" t="s">
        <v>15</v>
      </c>
      <c r="F510" t="s">
        <v>218</v>
      </c>
      <c r="G510" t="s">
        <v>16</v>
      </c>
      <c r="H510" t="s">
        <v>40</v>
      </c>
      <c r="I510" t="s">
        <v>50</v>
      </c>
      <c r="J510" t="s">
        <v>41</v>
      </c>
      <c r="K510">
        <v>100</v>
      </c>
      <c r="L510">
        <v>2611</v>
      </c>
      <c r="M510">
        <v>261100</v>
      </c>
      <c r="N510">
        <v>0</v>
      </c>
      <c r="O510">
        <v>500</v>
      </c>
      <c r="P510" t="s">
        <v>16</v>
      </c>
      <c r="Q510" s="1">
        <v>45098</v>
      </c>
      <c r="R510">
        <v>2606</v>
      </c>
      <c r="S510">
        <v>0</v>
      </c>
      <c r="T510">
        <v>0</v>
      </c>
      <c r="U510">
        <v>0</v>
      </c>
      <c r="V510">
        <v>0</v>
      </c>
      <c r="W510">
        <v>0</v>
      </c>
      <c r="X510">
        <v>500</v>
      </c>
      <c r="Y510" t="s">
        <v>218</v>
      </c>
      <c r="Z510" t="s">
        <v>218</v>
      </c>
      <c r="AA510" t="s">
        <v>218</v>
      </c>
      <c r="AB510" t="s">
        <v>218</v>
      </c>
    </row>
    <row r="511" spans="1:28" x14ac:dyDescent="0.4">
      <c r="A511" s="1">
        <v>45100</v>
      </c>
      <c r="B511" s="1">
        <v>45098</v>
      </c>
      <c r="C511">
        <v>44440</v>
      </c>
      <c r="D511" t="s">
        <v>67</v>
      </c>
      <c r="E511" t="s">
        <v>15</v>
      </c>
      <c r="F511" t="s">
        <v>218</v>
      </c>
      <c r="G511" t="s">
        <v>16</v>
      </c>
      <c r="H511" t="s">
        <v>40</v>
      </c>
      <c r="I511" t="s">
        <v>50</v>
      </c>
      <c r="J511" t="s">
        <v>41</v>
      </c>
      <c r="K511">
        <v>100</v>
      </c>
      <c r="L511">
        <v>2784</v>
      </c>
      <c r="M511">
        <v>278400</v>
      </c>
      <c r="N511">
        <v>0</v>
      </c>
      <c r="O511">
        <v>200</v>
      </c>
      <c r="P511" t="s">
        <v>16</v>
      </c>
      <c r="Q511" s="1">
        <v>45098</v>
      </c>
      <c r="R511">
        <v>2782</v>
      </c>
      <c r="S511">
        <v>0</v>
      </c>
      <c r="T511">
        <v>0</v>
      </c>
      <c r="U511">
        <v>0</v>
      </c>
      <c r="V511">
        <v>0</v>
      </c>
      <c r="W511">
        <v>0</v>
      </c>
      <c r="X511">
        <v>200</v>
      </c>
      <c r="Y511" t="s">
        <v>218</v>
      </c>
      <c r="Z511" t="s">
        <v>218</v>
      </c>
      <c r="AA511" t="s">
        <v>218</v>
      </c>
      <c r="AB511" t="s">
        <v>218</v>
      </c>
    </row>
    <row r="512" spans="1:28" x14ac:dyDescent="0.4">
      <c r="A512" s="1">
        <v>45100</v>
      </c>
      <c r="B512" s="1">
        <v>45098</v>
      </c>
      <c r="C512">
        <v>44440</v>
      </c>
      <c r="D512" t="s">
        <v>67</v>
      </c>
      <c r="E512" t="s">
        <v>15</v>
      </c>
      <c r="F512" t="s">
        <v>218</v>
      </c>
      <c r="G512" t="s">
        <v>16</v>
      </c>
      <c r="H512" t="s">
        <v>40</v>
      </c>
      <c r="I512" t="s">
        <v>50</v>
      </c>
      <c r="J512" t="s">
        <v>41</v>
      </c>
      <c r="K512">
        <v>100</v>
      </c>
      <c r="L512">
        <v>2807</v>
      </c>
      <c r="M512">
        <v>280700</v>
      </c>
      <c r="N512">
        <v>0</v>
      </c>
      <c r="O512">
        <v>200</v>
      </c>
      <c r="P512" t="s">
        <v>16</v>
      </c>
      <c r="Q512" s="1">
        <v>45098</v>
      </c>
      <c r="R512">
        <v>2805</v>
      </c>
      <c r="S512">
        <v>0</v>
      </c>
      <c r="T512">
        <v>0</v>
      </c>
      <c r="U512">
        <v>0</v>
      </c>
      <c r="V512">
        <v>0</v>
      </c>
      <c r="W512">
        <v>0</v>
      </c>
      <c r="X512">
        <v>200</v>
      </c>
      <c r="Y512" t="s">
        <v>218</v>
      </c>
      <c r="Z512" t="s">
        <v>218</v>
      </c>
      <c r="AA512" t="s">
        <v>218</v>
      </c>
      <c r="AB512" t="s">
        <v>218</v>
      </c>
    </row>
    <row r="513" spans="1:28" x14ac:dyDescent="0.4">
      <c r="A513" s="1">
        <v>45100</v>
      </c>
      <c r="B513" s="1">
        <v>45098</v>
      </c>
      <c r="C513">
        <v>44440</v>
      </c>
      <c r="D513" t="s">
        <v>67</v>
      </c>
      <c r="E513" t="s">
        <v>15</v>
      </c>
      <c r="F513" t="s">
        <v>218</v>
      </c>
      <c r="G513" t="s">
        <v>16</v>
      </c>
      <c r="H513" t="s">
        <v>40</v>
      </c>
      <c r="I513" t="s">
        <v>50</v>
      </c>
      <c r="J513" t="s">
        <v>41</v>
      </c>
      <c r="K513">
        <v>100</v>
      </c>
      <c r="L513">
        <v>2766</v>
      </c>
      <c r="M513">
        <v>276600</v>
      </c>
      <c r="N513">
        <v>0</v>
      </c>
      <c r="O513">
        <v>-1000</v>
      </c>
      <c r="P513" t="s">
        <v>16</v>
      </c>
      <c r="Q513" s="1">
        <v>45098</v>
      </c>
      <c r="R513">
        <v>2776</v>
      </c>
      <c r="S513">
        <v>0</v>
      </c>
      <c r="T513">
        <v>0</v>
      </c>
      <c r="U513">
        <v>0</v>
      </c>
      <c r="V513">
        <v>0</v>
      </c>
      <c r="W513">
        <v>0</v>
      </c>
      <c r="X513">
        <v>-1000</v>
      </c>
      <c r="Y513" t="s">
        <v>218</v>
      </c>
      <c r="Z513" t="s">
        <v>218</v>
      </c>
      <c r="AA513" t="s">
        <v>218</v>
      </c>
      <c r="AB513" t="s">
        <v>218</v>
      </c>
    </row>
    <row r="514" spans="1:28" x14ac:dyDescent="0.4">
      <c r="A514" s="1">
        <v>45100</v>
      </c>
      <c r="B514" s="1">
        <v>45098</v>
      </c>
      <c r="C514">
        <v>44440</v>
      </c>
      <c r="D514" t="s">
        <v>67</v>
      </c>
      <c r="E514" t="s">
        <v>15</v>
      </c>
      <c r="F514" t="s">
        <v>218</v>
      </c>
      <c r="G514" t="s">
        <v>16</v>
      </c>
      <c r="H514" t="s">
        <v>40</v>
      </c>
      <c r="I514" t="s">
        <v>50</v>
      </c>
      <c r="J514" t="s">
        <v>41</v>
      </c>
      <c r="K514">
        <v>100</v>
      </c>
      <c r="L514">
        <v>2778</v>
      </c>
      <c r="M514">
        <v>277800</v>
      </c>
      <c r="N514">
        <v>0</v>
      </c>
      <c r="O514">
        <v>-700</v>
      </c>
      <c r="P514" t="s">
        <v>16</v>
      </c>
      <c r="Q514" s="1">
        <v>45098</v>
      </c>
      <c r="R514">
        <v>2785</v>
      </c>
      <c r="S514">
        <v>0</v>
      </c>
      <c r="T514">
        <v>0</v>
      </c>
      <c r="U514">
        <v>0</v>
      </c>
      <c r="V514">
        <v>0</v>
      </c>
      <c r="W514">
        <v>0</v>
      </c>
      <c r="X514">
        <v>-700</v>
      </c>
      <c r="Y514" t="s">
        <v>218</v>
      </c>
      <c r="Z514" t="s">
        <v>218</v>
      </c>
      <c r="AA514" t="s">
        <v>218</v>
      </c>
      <c r="AB514" t="s">
        <v>218</v>
      </c>
    </row>
    <row r="515" spans="1:28" x14ac:dyDescent="0.4">
      <c r="A515" s="1">
        <v>45100</v>
      </c>
      <c r="B515" s="1">
        <v>45098</v>
      </c>
      <c r="C515">
        <v>44440</v>
      </c>
      <c r="D515" t="s">
        <v>67</v>
      </c>
      <c r="E515" t="s">
        <v>15</v>
      </c>
      <c r="F515" t="s">
        <v>218</v>
      </c>
      <c r="G515" t="s">
        <v>16</v>
      </c>
      <c r="H515" t="s">
        <v>40</v>
      </c>
      <c r="I515" t="s">
        <v>50</v>
      </c>
      <c r="J515" t="s">
        <v>41</v>
      </c>
      <c r="K515">
        <v>100</v>
      </c>
      <c r="L515">
        <v>2758</v>
      </c>
      <c r="M515">
        <v>275800</v>
      </c>
      <c r="N515">
        <v>0</v>
      </c>
      <c r="O515">
        <v>-1700</v>
      </c>
      <c r="P515" t="s">
        <v>16</v>
      </c>
      <c r="Q515" s="1">
        <v>45098</v>
      </c>
      <c r="R515">
        <v>2775</v>
      </c>
      <c r="S515">
        <v>0</v>
      </c>
      <c r="T515">
        <v>0</v>
      </c>
      <c r="U515">
        <v>0</v>
      </c>
      <c r="V515">
        <v>0</v>
      </c>
      <c r="W515">
        <v>0</v>
      </c>
      <c r="X515">
        <v>-1700</v>
      </c>
      <c r="Y515" t="s">
        <v>218</v>
      </c>
      <c r="Z515" t="s">
        <v>218</v>
      </c>
      <c r="AA515" t="s">
        <v>218</v>
      </c>
      <c r="AB515" t="s">
        <v>218</v>
      </c>
    </row>
    <row r="516" spans="1:28" x14ac:dyDescent="0.4">
      <c r="A516" s="1">
        <v>45100</v>
      </c>
      <c r="B516" s="1">
        <v>45098</v>
      </c>
      <c r="C516">
        <v>69270</v>
      </c>
      <c r="D516" t="s">
        <v>77</v>
      </c>
      <c r="E516" t="s">
        <v>15</v>
      </c>
      <c r="F516" t="s">
        <v>218</v>
      </c>
      <c r="G516" t="s">
        <v>16</v>
      </c>
      <c r="H516" t="s">
        <v>42</v>
      </c>
      <c r="I516" t="s">
        <v>50</v>
      </c>
      <c r="J516" t="s">
        <v>51</v>
      </c>
      <c r="K516">
        <v>100</v>
      </c>
      <c r="L516">
        <v>1126</v>
      </c>
      <c r="M516">
        <v>112600</v>
      </c>
      <c r="N516">
        <v>0</v>
      </c>
      <c r="P516" t="s">
        <v>218</v>
      </c>
      <c r="Q516" s="1"/>
      <c r="Y516" t="s">
        <v>218</v>
      </c>
      <c r="Z516" t="s">
        <v>218</v>
      </c>
      <c r="AA516" t="s">
        <v>218</v>
      </c>
      <c r="AB516" t="s">
        <v>218</v>
      </c>
    </row>
    <row r="517" spans="1:28" x14ac:dyDescent="0.4">
      <c r="A517" s="1">
        <v>45100</v>
      </c>
      <c r="B517" s="1">
        <v>45098</v>
      </c>
      <c r="C517">
        <v>69270</v>
      </c>
      <c r="D517" t="s">
        <v>77</v>
      </c>
      <c r="E517" t="s">
        <v>15</v>
      </c>
      <c r="F517" t="s">
        <v>218</v>
      </c>
      <c r="G517" t="s">
        <v>16</v>
      </c>
      <c r="H517" t="s">
        <v>42</v>
      </c>
      <c r="I517" t="s">
        <v>50</v>
      </c>
      <c r="J517" t="s">
        <v>51</v>
      </c>
      <c r="K517">
        <v>100</v>
      </c>
      <c r="L517">
        <v>1129</v>
      </c>
      <c r="M517">
        <v>112900</v>
      </c>
      <c r="N517">
        <v>0</v>
      </c>
      <c r="P517" t="s">
        <v>218</v>
      </c>
      <c r="Q517" s="1"/>
      <c r="Y517" t="s">
        <v>218</v>
      </c>
      <c r="Z517" t="s">
        <v>218</v>
      </c>
      <c r="AA517" t="s">
        <v>218</v>
      </c>
      <c r="AB517" t="s">
        <v>218</v>
      </c>
    </row>
    <row r="518" spans="1:28" x14ac:dyDescent="0.4">
      <c r="A518" s="1">
        <v>45100</v>
      </c>
      <c r="B518" s="1">
        <v>45098</v>
      </c>
      <c r="C518">
        <v>69270</v>
      </c>
      <c r="D518" t="s">
        <v>77</v>
      </c>
      <c r="E518" t="s">
        <v>15</v>
      </c>
      <c r="F518" t="s">
        <v>218</v>
      </c>
      <c r="G518" t="s">
        <v>16</v>
      </c>
      <c r="H518" t="s">
        <v>42</v>
      </c>
      <c r="I518" t="s">
        <v>50</v>
      </c>
      <c r="J518" t="s">
        <v>51</v>
      </c>
      <c r="K518">
        <v>100</v>
      </c>
      <c r="L518">
        <v>1234</v>
      </c>
      <c r="M518">
        <v>123400</v>
      </c>
      <c r="N518">
        <v>0</v>
      </c>
      <c r="P518" t="s">
        <v>218</v>
      </c>
      <c r="Q518" s="1"/>
      <c r="Y518" t="s">
        <v>218</v>
      </c>
      <c r="Z518" t="s">
        <v>218</v>
      </c>
      <c r="AA518" t="s">
        <v>218</v>
      </c>
      <c r="AB518" t="s">
        <v>218</v>
      </c>
    </row>
    <row r="519" spans="1:28" x14ac:dyDescent="0.4">
      <c r="A519" s="1">
        <v>45100</v>
      </c>
      <c r="B519" s="1">
        <v>45098</v>
      </c>
      <c r="C519">
        <v>69270</v>
      </c>
      <c r="D519" t="s">
        <v>77</v>
      </c>
      <c r="E519" t="s">
        <v>15</v>
      </c>
      <c r="F519" t="s">
        <v>218</v>
      </c>
      <c r="G519" t="s">
        <v>16</v>
      </c>
      <c r="H519" t="s">
        <v>42</v>
      </c>
      <c r="I519" t="s">
        <v>50</v>
      </c>
      <c r="J519" t="s">
        <v>51</v>
      </c>
      <c r="K519">
        <v>100</v>
      </c>
      <c r="L519">
        <v>1278</v>
      </c>
      <c r="M519">
        <v>127800</v>
      </c>
      <c r="N519">
        <v>0</v>
      </c>
      <c r="P519" t="s">
        <v>218</v>
      </c>
      <c r="Q519" s="1"/>
      <c r="Y519" t="s">
        <v>218</v>
      </c>
      <c r="Z519" t="s">
        <v>218</v>
      </c>
      <c r="AA519" t="s">
        <v>218</v>
      </c>
      <c r="AB519" t="s">
        <v>218</v>
      </c>
    </row>
    <row r="520" spans="1:28" x14ac:dyDescent="0.4">
      <c r="A520" s="1">
        <v>45100</v>
      </c>
      <c r="B520" s="1">
        <v>45098</v>
      </c>
      <c r="C520">
        <v>69270</v>
      </c>
      <c r="D520" t="s">
        <v>77</v>
      </c>
      <c r="E520" t="s">
        <v>15</v>
      </c>
      <c r="F520" t="s">
        <v>218</v>
      </c>
      <c r="G520" t="s">
        <v>16</v>
      </c>
      <c r="H520" t="s">
        <v>42</v>
      </c>
      <c r="I520" t="s">
        <v>50</v>
      </c>
      <c r="J520" t="s">
        <v>51</v>
      </c>
      <c r="K520">
        <v>100</v>
      </c>
      <c r="L520">
        <v>1252</v>
      </c>
      <c r="M520">
        <v>125200</v>
      </c>
      <c r="N520">
        <v>0</v>
      </c>
      <c r="P520" t="s">
        <v>218</v>
      </c>
      <c r="Q520" s="1"/>
      <c r="Y520" t="s">
        <v>218</v>
      </c>
      <c r="Z520" t="s">
        <v>218</v>
      </c>
      <c r="AA520" t="s">
        <v>218</v>
      </c>
      <c r="AB520" t="s">
        <v>218</v>
      </c>
    </row>
    <row r="521" spans="1:28" x14ac:dyDescent="0.4">
      <c r="A521" s="1">
        <v>45100</v>
      </c>
      <c r="B521" s="1">
        <v>45098</v>
      </c>
      <c r="C521">
        <v>69270</v>
      </c>
      <c r="D521" t="s">
        <v>77</v>
      </c>
      <c r="E521" t="s">
        <v>15</v>
      </c>
      <c r="F521" t="s">
        <v>218</v>
      </c>
      <c r="G521" t="s">
        <v>16</v>
      </c>
      <c r="H521" t="s">
        <v>42</v>
      </c>
      <c r="I521" t="s">
        <v>50</v>
      </c>
      <c r="J521" t="s">
        <v>51</v>
      </c>
      <c r="K521">
        <v>100</v>
      </c>
      <c r="L521">
        <v>1120</v>
      </c>
      <c r="M521">
        <v>112000</v>
      </c>
      <c r="N521">
        <v>0</v>
      </c>
      <c r="P521" t="s">
        <v>218</v>
      </c>
      <c r="Q521" s="1"/>
      <c r="Y521" t="s">
        <v>218</v>
      </c>
      <c r="Z521" t="s">
        <v>218</v>
      </c>
      <c r="AA521" t="s">
        <v>218</v>
      </c>
      <c r="AB521" t="s">
        <v>218</v>
      </c>
    </row>
    <row r="522" spans="1:28" x14ac:dyDescent="0.4">
      <c r="A522" s="1">
        <v>45100</v>
      </c>
      <c r="B522" s="1">
        <v>45098</v>
      </c>
      <c r="C522">
        <v>69270</v>
      </c>
      <c r="D522" t="s">
        <v>77</v>
      </c>
      <c r="E522" t="s">
        <v>15</v>
      </c>
      <c r="F522" t="s">
        <v>218</v>
      </c>
      <c r="G522" t="s">
        <v>16</v>
      </c>
      <c r="H522" t="s">
        <v>42</v>
      </c>
      <c r="I522" t="s">
        <v>50</v>
      </c>
      <c r="J522" t="s">
        <v>51</v>
      </c>
      <c r="K522">
        <v>100</v>
      </c>
      <c r="L522">
        <v>1068</v>
      </c>
      <c r="M522">
        <v>106800</v>
      </c>
      <c r="N522">
        <v>0</v>
      </c>
      <c r="P522" t="s">
        <v>218</v>
      </c>
      <c r="Q522" s="1"/>
      <c r="Y522" t="s">
        <v>218</v>
      </c>
      <c r="Z522" t="s">
        <v>218</v>
      </c>
      <c r="AA522" t="s">
        <v>218</v>
      </c>
      <c r="AB522" t="s">
        <v>218</v>
      </c>
    </row>
    <row r="523" spans="1:28" x14ac:dyDescent="0.4">
      <c r="A523" s="1">
        <v>45100</v>
      </c>
      <c r="B523" s="1">
        <v>45098</v>
      </c>
      <c r="C523">
        <v>69270</v>
      </c>
      <c r="D523" t="s">
        <v>77</v>
      </c>
      <c r="E523" t="s">
        <v>15</v>
      </c>
      <c r="F523" t="s">
        <v>218</v>
      </c>
      <c r="G523" t="s">
        <v>16</v>
      </c>
      <c r="H523" t="s">
        <v>40</v>
      </c>
      <c r="I523" t="s">
        <v>50</v>
      </c>
      <c r="J523" t="s">
        <v>41</v>
      </c>
      <c r="K523">
        <v>100</v>
      </c>
      <c r="L523">
        <v>1239</v>
      </c>
      <c r="M523">
        <v>123900</v>
      </c>
      <c r="N523">
        <v>0</v>
      </c>
      <c r="O523">
        <v>500</v>
      </c>
      <c r="P523" t="s">
        <v>16</v>
      </c>
      <c r="Q523" s="1">
        <v>45098</v>
      </c>
      <c r="R523">
        <v>1234</v>
      </c>
      <c r="S523">
        <v>0</v>
      </c>
      <c r="T523">
        <v>0</v>
      </c>
      <c r="U523">
        <v>0</v>
      </c>
      <c r="V523">
        <v>0</v>
      </c>
      <c r="W523">
        <v>0</v>
      </c>
      <c r="X523">
        <v>500</v>
      </c>
      <c r="Y523" t="s">
        <v>218</v>
      </c>
      <c r="Z523" t="s">
        <v>218</v>
      </c>
      <c r="AA523" t="s">
        <v>218</v>
      </c>
      <c r="AB523" t="s">
        <v>218</v>
      </c>
    </row>
    <row r="524" spans="1:28" x14ac:dyDescent="0.4">
      <c r="A524" s="1">
        <v>45100</v>
      </c>
      <c r="B524" s="1">
        <v>45098</v>
      </c>
      <c r="C524">
        <v>69270</v>
      </c>
      <c r="D524" t="s">
        <v>77</v>
      </c>
      <c r="E524" t="s">
        <v>15</v>
      </c>
      <c r="F524" t="s">
        <v>218</v>
      </c>
      <c r="G524" t="s">
        <v>16</v>
      </c>
      <c r="H524" t="s">
        <v>40</v>
      </c>
      <c r="I524" t="s">
        <v>50</v>
      </c>
      <c r="J524" t="s">
        <v>41</v>
      </c>
      <c r="K524">
        <v>100</v>
      </c>
      <c r="L524">
        <v>1134</v>
      </c>
      <c r="M524">
        <v>113400</v>
      </c>
      <c r="N524">
        <v>0</v>
      </c>
      <c r="O524">
        <v>500</v>
      </c>
      <c r="P524" t="s">
        <v>16</v>
      </c>
      <c r="Q524" s="1">
        <v>45098</v>
      </c>
      <c r="R524">
        <v>1129</v>
      </c>
      <c r="S524">
        <v>0</v>
      </c>
      <c r="T524">
        <v>0</v>
      </c>
      <c r="U524">
        <v>0</v>
      </c>
      <c r="V524">
        <v>0</v>
      </c>
      <c r="W524">
        <v>0</v>
      </c>
      <c r="X524">
        <v>500</v>
      </c>
      <c r="Y524" t="s">
        <v>218</v>
      </c>
      <c r="Z524" t="s">
        <v>218</v>
      </c>
      <c r="AA524" t="s">
        <v>218</v>
      </c>
      <c r="AB524" t="s">
        <v>218</v>
      </c>
    </row>
    <row r="525" spans="1:28" x14ac:dyDescent="0.4">
      <c r="A525" s="1">
        <v>45100</v>
      </c>
      <c r="B525" s="1">
        <v>45098</v>
      </c>
      <c r="C525">
        <v>69270</v>
      </c>
      <c r="D525" t="s">
        <v>77</v>
      </c>
      <c r="E525" t="s">
        <v>15</v>
      </c>
      <c r="F525" t="s">
        <v>218</v>
      </c>
      <c r="G525" t="s">
        <v>16</v>
      </c>
      <c r="H525" t="s">
        <v>40</v>
      </c>
      <c r="I525" t="s">
        <v>50</v>
      </c>
      <c r="J525" t="s">
        <v>41</v>
      </c>
      <c r="K525">
        <v>100</v>
      </c>
      <c r="L525">
        <v>1121</v>
      </c>
      <c r="M525">
        <v>112100</v>
      </c>
      <c r="N525">
        <v>0</v>
      </c>
      <c r="O525">
        <v>100</v>
      </c>
      <c r="P525" t="s">
        <v>16</v>
      </c>
      <c r="Q525" s="1">
        <v>45098</v>
      </c>
      <c r="R525">
        <v>1120</v>
      </c>
      <c r="S525">
        <v>0</v>
      </c>
      <c r="T525">
        <v>0</v>
      </c>
      <c r="U525">
        <v>0</v>
      </c>
      <c r="V525">
        <v>0</v>
      </c>
      <c r="W525">
        <v>0</v>
      </c>
      <c r="X525">
        <v>100</v>
      </c>
      <c r="Y525" t="s">
        <v>218</v>
      </c>
      <c r="Z525" t="s">
        <v>218</v>
      </c>
      <c r="AA525" t="s">
        <v>218</v>
      </c>
      <c r="AB525" t="s">
        <v>218</v>
      </c>
    </row>
    <row r="526" spans="1:28" x14ac:dyDescent="0.4">
      <c r="A526" s="1">
        <v>45100</v>
      </c>
      <c r="B526" s="1">
        <v>45098</v>
      </c>
      <c r="C526">
        <v>69270</v>
      </c>
      <c r="D526" t="s">
        <v>77</v>
      </c>
      <c r="E526" t="s">
        <v>15</v>
      </c>
      <c r="F526" t="s">
        <v>218</v>
      </c>
      <c r="G526" t="s">
        <v>16</v>
      </c>
      <c r="H526" t="s">
        <v>40</v>
      </c>
      <c r="I526" t="s">
        <v>50</v>
      </c>
      <c r="J526" t="s">
        <v>41</v>
      </c>
      <c r="K526">
        <v>100</v>
      </c>
      <c r="L526">
        <v>1070</v>
      </c>
      <c r="M526">
        <v>107000</v>
      </c>
      <c r="N526">
        <v>0</v>
      </c>
      <c r="O526">
        <v>200</v>
      </c>
      <c r="P526" t="s">
        <v>16</v>
      </c>
      <c r="Q526" s="1">
        <v>45098</v>
      </c>
      <c r="R526">
        <v>1068</v>
      </c>
      <c r="S526">
        <v>0</v>
      </c>
      <c r="T526">
        <v>0</v>
      </c>
      <c r="U526">
        <v>0</v>
      </c>
      <c r="V526">
        <v>0</v>
      </c>
      <c r="W526">
        <v>0</v>
      </c>
      <c r="X526">
        <v>200</v>
      </c>
      <c r="Y526" t="s">
        <v>218</v>
      </c>
      <c r="Z526" t="s">
        <v>218</v>
      </c>
      <c r="AA526" t="s">
        <v>218</v>
      </c>
      <c r="AB526" t="s">
        <v>218</v>
      </c>
    </row>
    <row r="527" spans="1:28" x14ac:dyDescent="0.4">
      <c r="A527" s="1">
        <v>45100</v>
      </c>
      <c r="B527" s="1">
        <v>45098</v>
      </c>
      <c r="C527">
        <v>69270</v>
      </c>
      <c r="D527" t="s">
        <v>77</v>
      </c>
      <c r="E527" t="s">
        <v>15</v>
      </c>
      <c r="F527" t="s">
        <v>218</v>
      </c>
      <c r="G527" t="s">
        <v>16</v>
      </c>
      <c r="H527" t="s">
        <v>40</v>
      </c>
      <c r="I527" t="s">
        <v>50</v>
      </c>
      <c r="J527" t="s">
        <v>41</v>
      </c>
      <c r="K527">
        <v>100</v>
      </c>
      <c r="L527">
        <v>1131</v>
      </c>
      <c r="M527">
        <v>113100</v>
      </c>
      <c r="N527">
        <v>0</v>
      </c>
      <c r="O527">
        <v>500</v>
      </c>
      <c r="P527" t="s">
        <v>16</v>
      </c>
      <c r="Q527" s="1">
        <v>45098</v>
      </c>
      <c r="R527">
        <v>1126</v>
      </c>
      <c r="S527">
        <v>0</v>
      </c>
      <c r="T527">
        <v>0</v>
      </c>
      <c r="U527">
        <v>0</v>
      </c>
      <c r="V527">
        <v>0</v>
      </c>
      <c r="W527">
        <v>0</v>
      </c>
      <c r="X527">
        <v>500</v>
      </c>
      <c r="Y527" t="s">
        <v>218</v>
      </c>
      <c r="Z527" t="s">
        <v>218</v>
      </c>
      <c r="AA527" t="s">
        <v>218</v>
      </c>
      <c r="AB527" t="s">
        <v>218</v>
      </c>
    </row>
    <row r="528" spans="1:28" x14ac:dyDescent="0.4">
      <c r="A528" s="1">
        <v>45100</v>
      </c>
      <c r="B528" s="1">
        <v>45098</v>
      </c>
      <c r="C528">
        <v>69270</v>
      </c>
      <c r="D528" t="s">
        <v>77</v>
      </c>
      <c r="E528" t="s">
        <v>15</v>
      </c>
      <c r="F528" t="s">
        <v>218</v>
      </c>
      <c r="G528" t="s">
        <v>16</v>
      </c>
      <c r="H528" t="s">
        <v>40</v>
      </c>
      <c r="I528" t="s">
        <v>50</v>
      </c>
      <c r="J528" t="s">
        <v>41</v>
      </c>
      <c r="K528">
        <v>100</v>
      </c>
      <c r="L528">
        <v>1253</v>
      </c>
      <c r="M528">
        <v>125300</v>
      </c>
      <c r="N528">
        <v>0</v>
      </c>
      <c r="O528">
        <v>100</v>
      </c>
      <c r="P528" t="s">
        <v>16</v>
      </c>
      <c r="Q528" s="1">
        <v>45098</v>
      </c>
      <c r="R528">
        <v>1252</v>
      </c>
      <c r="S528">
        <v>0</v>
      </c>
      <c r="T528">
        <v>0</v>
      </c>
      <c r="U528">
        <v>0</v>
      </c>
      <c r="V528">
        <v>0</v>
      </c>
      <c r="W528">
        <v>0</v>
      </c>
      <c r="X528">
        <v>100</v>
      </c>
      <c r="Y528" t="s">
        <v>218</v>
      </c>
      <c r="Z528" t="s">
        <v>218</v>
      </c>
      <c r="AA528" t="s">
        <v>218</v>
      </c>
      <c r="AB528" t="s">
        <v>218</v>
      </c>
    </row>
    <row r="529" spans="1:28" x14ac:dyDescent="0.4">
      <c r="A529" s="1">
        <v>45100</v>
      </c>
      <c r="B529" s="1">
        <v>45098</v>
      </c>
      <c r="C529">
        <v>69270</v>
      </c>
      <c r="D529" t="s">
        <v>77</v>
      </c>
      <c r="E529" t="s">
        <v>15</v>
      </c>
      <c r="F529" t="s">
        <v>218</v>
      </c>
      <c r="G529" t="s">
        <v>16</v>
      </c>
      <c r="H529" t="s">
        <v>40</v>
      </c>
      <c r="I529" t="s">
        <v>50</v>
      </c>
      <c r="J529" t="s">
        <v>41</v>
      </c>
      <c r="K529">
        <v>100</v>
      </c>
      <c r="L529">
        <v>1248</v>
      </c>
      <c r="M529">
        <v>124800</v>
      </c>
      <c r="N529">
        <v>0</v>
      </c>
      <c r="O529">
        <v>-3000</v>
      </c>
      <c r="P529" t="s">
        <v>16</v>
      </c>
      <c r="Q529" s="1">
        <v>45098</v>
      </c>
      <c r="R529">
        <v>1278</v>
      </c>
      <c r="S529">
        <v>0</v>
      </c>
      <c r="T529">
        <v>0</v>
      </c>
      <c r="U529">
        <v>0</v>
      </c>
      <c r="V529">
        <v>0</v>
      </c>
      <c r="W529">
        <v>0</v>
      </c>
      <c r="X529">
        <v>-3000</v>
      </c>
      <c r="Y529" t="s">
        <v>218</v>
      </c>
      <c r="Z529" t="s">
        <v>218</v>
      </c>
      <c r="AA529" t="s">
        <v>218</v>
      </c>
      <c r="AB529" t="s">
        <v>218</v>
      </c>
    </row>
    <row r="530" spans="1:28" x14ac:dyDescent="0.4">
      <c r="A530" s="1">
        <v>45099</v>
      </c>
      <c r="B530" s="1">
        <v>45097</v>
      </c>
      <c r="C530">
        <v>69270</v>
      </c>
      <c r="D530" t="s">
        <v>77</v>
      </c>
      <c r="E530" t="s">
        <v>15</v>
      </c>
      <c r="F530" t="s">
        <v>218</v>
      </c>
      <c r="G530" t="s">
        <v>16</v>
      </c>
      <c r="H530" t="s">
        <v>42</v>
      </c>
      <c r="I530" t="s">
        <v>50</v>
      </c>
      <c r="J530" t="s">
        <v>51</v>
      </c>
      <c r="K530">
        <v>100</v>
      </c>
      <c r="L530">
        <v>995</v>
      </c>
      <c r="M530">
        <v>99500</v>
      </c>
      <c r="N530">
        <v>0</v>
      </c>
      <c r="P530" t="s">
        <v>218</v>
      </c>
      <c r="Q530" s="1"/>
      <c r="Y530" t="s">
        <v>218</v>
      </c>
      <c r="Z530" t="s">
        <v>218</v>
      </c>
      <c r="AA530" t="s">
        <v>218</v>
      </c>
      <c r="AB530" t="s">
        <v>218</v>
      </c>
    </row>
    <row r="531" spans="1:28" x14ac:dyDescent="0.4">
      <c r="A531" s="1">
        <v>45099</v>
      </c>
      <c r="B531" s="1">
        <v>45097</v>
      </c>
      <c r="C531">
        <v>69270</v>
      </c>
      <c r="D531" t="s">
        <v>77</v>
      </c>
      <c r="E531" t="s">
        <v>15</v>
      </c>
      <c r="F531" t="s">
        <v>218</v>
      </c>
      <c r="G531" t="s">
        <v>16</v>
      </c>
      <c r="H531" t="s">
        <v>42</v>
      </c>
      <c r="I531" t="s">
        <v>50</v>
      </c>
      <c r="J531" t="s">
        <v>51</v>
      </c>
      <c r="K531">
        <v>100</v>
      </c>
      <c r="L531">
        <v>1016</v>
      </c>
      <c r="M531">
        <v>101600</v>
      </c>
      <c r="N531">
        <v>0</v>
      </c>
      <c r="P531" t="s">
        <v>218</v>
      </c>
      <c r="Q531" s="1"/>
      <c r="Y531" t="s">
        <v>218</v>
      </c>
      <c r="Z531" t="s">
        <v>218</v>
      </c>
      <c r="AA531" t="s">
        <v>218</v>
      </c>
      <c r="AB531" t="s">
        <v>218</v>
      </c>
    </row>
    <row r="532" spans="1:28" x14ac:dyDescent="0.4">
      <c r="A532" s="1">
        <v>45099</v>
      </c>
      <c r="B532" s="1">
        <v>45097</v>
      </c>
      <c r="C532">
        <v>69270</v>
      </c>
      <c r="D532" t="s">
        <v>77</v>
      </c>
      <c r="E532" t="s">
        <v>15</v>
      </c>
      <c r="F532" t="s">
        <v>218</v>
      </c>
      <c r="G532" t="s">
        <v>16</v>
      </c>
      <c r="H532" t="s">
        <v>42</v>
      </c>
      <c r="I532" t="s">
        <v>50</v>
      </c>
      <c r="J532" t="s">
        <v>51</v>
      </c>
      <c r="K532">
        <v>100</v>
      </c>
      <c r="L532">
        <v>1039</v>
      </c>
      <c r="M532">
        <v>103900</v>
      </c>
      <c r="N532">
        <v>0</v>
      </c>
      <c r="P532" t="s">
        <v>218</v>
      </c>
      <c r="Q532" s="1"/>
      <c r="Y532" t="s">
        <v>218</v>
      </c>
      <c r="Z532" t="s">
        <v>218</v>
      </c>
      <c r="AA532" t="s">
        <v>218</v>
      </c>
      <c r="AB532" t="s">
        <v>218</v>
      </c>
    </row>
    <row r="533" spans="1:28" x14ac:dyDescent="0.4">
      <c r="A533" s="1">
        <v>45099</v>
      </c>
      <c r="B533" s="1">
        <v>45097</v>
      </c>
      <c r="C533">
        <v>69270</v>
      </c>
      <c r="D533" t="s">
        <v>77</v>
      </c>
      <c r="E533" t="s">
        <v>15</v>
      </c>
      <c r="F533" t="s">
        <v>218</v>
      </c>
      <c r="G533" t="s">
        <v>16</v>
      </c>
      <c r="H533" t="s">
        <v>42</v>
      </c>
      <c r="I533" t="s">
        <v>50</v>
      </c>
      <c r="J533" t="s">
        <v>51</v>
      </c>
      <c r="K533">
        <v>100</v>
      </c>
      <c r="L533">
        <v>1039</v>
      </c>
      <c r="M533">
        <v>103900</v>
      </c>
      <c r="N533">
        <v>0</v>
      </c>
      <c r="P533" t="s">
        <v>218</v>
      </c>
      <c r="Q533" s="1"/>
      <c r="Y533" t="s">
        <v>218</v>
      </c>
      <c r="Z533" t="s">
        <v>218</v>
      </c>
      <c r="AA533" t="s">
        <v>218</v>
      </c>
      <c r="AB533" t="s">
        <v>218</v>
      </c>
    </row>
    <row r="534" spans="1:28" x14ac:dyDescent="0.4">
      <c r="A534" s="1">
        <v>45099</v>
      </c>
      <c r="B534" s="1">
        <v>45097</v>
      </c>
      <c r="C534">
        <v>69270</v>
      </c>
      <c r="D534" t="s">
        <v>77</v>
      </c>
      <c r="E534" t="s">
        <v>15</v>
      </c>
      <c r="F534" t="s">
        <v>218</v>
      </c>
      <c r="G534" t="s">
        <v>16</v>
      </c>
      <c r="H534" t="s">
        <v>42</v>
      </c>
      <c r="I534" t="s">
        <v>50</v>
      </c>
      <c r="J534" t="s">
        <v>51</v>
      </c>
      <c r="K534">
        <v>100</v>
      </c>
      <c r="L534">
        <v>1031</v>
      </c>
      <c r="M534">
        <v>103100</v>
      </c>
      <c r="N534">
        <v>0</v>
      </c>
      <c r="P534" t="s">
        <v>218</v>
      </c>
      <c r="Q534" s="1"/>
      <c r="Y534" t="s">
        <v>218</v>
      </c>
      <c r="Z534" t="s">
        <v>218</v>
      </c>
      <c r="AA534" t="s">
        <v>218</v>
      </c>
      <c r="AB534" t="s">
        <v>218</v>
      </c>
    </row>
    <row r="535" spans="1:28" x14ac:dyDescent="0.4">
      <c r="A535" s="1">
        <v>45099</v>
      </c>
      <c r="B535" s="1">
        <v>45097</v>
      </c>
      <c r="C535">
        <v>69270</v>
      </c>
      <c r="D535" t="s">
        <v>77</v>
      </c>
      <c r="E535" t="s">
        <v>15</v>
      </c>
      <c r="F535" t="s">
        <v>218</v>
      </c>
      <c r="G535" t="s">
        <v>16</v>
      </c>
      <c r="H535" t="s">
        <v>42</v>
      </c>
      <c r="I535" t="s">
        <v>50</v>
      </c>
      <c r="J535" t="s">
        <v>51</v>
      </c>
      <c r="K535">
        <v>100</v>
      </c>
      <c r="L535">
        <v>1026</v>
      </c>
      <c r="M535">
        <v>102600</v>
      </c>
      <c r="N535">
        <v>0</v>
      </c>
      <c r="P535" t="s">
        <v>218</v>
      </c>
      <c r="Q535" s="1"/>
      <c r="Y535" t="s">
        <v>218</v>
      </c>
      <c r="Z535" t="s">
        <v>218</v>
      </c>
      <c r="AA535" t="s">
        <v>218</v>
      </c>
      <c r="AB535" t="s">
        <v>218</v>
      </c>
    </row>
    <row r="536" spans="1:28" x14ac:dyDescent="0.4">
      <c r="A536" s="1">
        <v>45099</v>
      </c>
      <c r="B536" s="1">
        <v>45097</v>
      </c>
      <c r="C536">
        <v>69270</v>
      </c>
      <c r="D536" t="s">
        <v>77</v>
      </c>
      <c r="E536" t="s">
        <v>15</v>
      </c>
      <c r="F536" t="s">
        <v>218</v>
      </c>
      <c r="G536" t="s">
        <v>16</v>
      </c>
      <c r="H536" t="s">
        <v>42</v>
      </c>
      <c r="I536" t="s">
        <v>50</v>
      </c>
      <c r="J536" t="s">
        <v>51</v>
      </c>
      <c r="K536">
        <v>100</v>
      </c>
      <c r="L536">
        <v>1037</v>
      </c>
      <c r="M536">
        <v>103700</v>
      </c>
      <c r="N536">
        <v>0</v>
      </c>
      <c r="P536" t="s">
        <v>218</v>
      </c>
      <c r="Q536" s="1"/>
      <c r="Y536" t="s">
        <v>218</v>
      </c>
      <c r="Z536" t="s">
        <v>218</v>
      </c>
      <c r="AA536" t="s">
        <v>218</v>
      </c>
      <c r="AB536" t="s">
        <v>218</v>
      </c>
    </row>
    <row r="537" spans="1:28" x14ac:dyDescent="0.4">
      <c r="A537" s="1">
        <v>45099</v>
      </c>
      <c r="B537" s="1">
        <v>45097</v>
      </c>
      <c r="C537">
        <v>69270</v>
      </c>
      <c r="D537" t="s">
        <v>77</v>
      </c>
      <c r="E537" t="s">
        <v>15</v>
      </c>
      <c r="F537" t="s">
        <v>218</v>
      </c>
      <c r="G537" t="s">
        <v>16</v>
      </c>
      <c r="H537" t="s">
        <v>42</v>
      </c>
      <c r="I537" t="s">
        <v>50</v>
      </c>
      <c r="J537" t="s">
        <v>51</v>
      </c>
      <c r="K537">
        <v>100</v>
      </c>
      <c r="L537">
        <v>1042</v>
      </c>
      <c r="M537">
        <v>104200</v>
      </c>
      <c r="N537">
        <v>0</v>
      </c>
      <c r="P537" t="s">
        <v>218</v>
      </c>
      <c r="Q537" s="1"/>
      <c r="Y537" t="s">
        <v>218</v>
      </c>
      <c r="Z537" t="s">
        <v>218</v>
      </c>
      <c r="AA537" t="s">
        <v>218</v>
      </c>
      <c r="AB537" t="s">
        <v>218</v>
      </c>
    </row>
    <row r="538" spans="1:28" x14ac:dyDescent="0.4">
      <c r="A538" s="1">
        <v>45099</v>
      </c>
      <c r="B538" s="1">
        <v>45097</v>
      </c>
      <c r="C538">
        <v>69270</v>
      </c>
      <c r="D538" t="s">
        <v>77</v>
      </c>
      <c r="E538" t="s">
        <v>15</v>
      </c>
      <c r="F538" t="s">
        <v>218</v>
      </c>
      <c r="G538" t="s">
        <v>16</v>
      </c>
      <c r="H538" t="s">
        <v>42</v>
      </c>
      <c r="I538" t="s">
        <v>50</v>
      </c>
      <c r="J538" t="s">
        <v>51</v>
      </c>
      <c r="K538">
        <v>100</v>
      </c>
      <c r="L538">
        <v>1060</v>
      </c>
      <c r="M538">
        <v>106000</v>
      </c>
      <c r="N538">
        <v>0</v>
      </c>
      <c r="P538" t="s">
        <v>218</v>
      </c>
      <c r="Q538" s="1"/>
      <c r="Y538" t="s">
        <v>218</v>
      </c>
      <c r="Z538" t="s">
        <v>218</v>
      </c>
      <c r="AA538" t="s">
        <v>218</v>
      </c>
      <c r="AB538" t="s">
        <v>218</v>
      </c>
    </row>
    <row r="539" spans="1:28" x14ac:dyDescent="0.4">
      <c r="A539" s="1">
        <v>45099</v>
      </c>
      <c r="B539" s="1">
        <v>45097</v>
      </c>
      <c r="C539">
        <v>69270</v>
      </c>
      <c r="D539" t="s">
        <v>77</v>
      </c>
      <c r="E539" t="s">
        <v>15</v>
      </c>
      <c r="F539" t="s">
        <v>218</v>
      </c>
      <c r="G539" t="s">
        <v>16</v>
      </c>
      <c r="H539" t="s">
        <v>42</v>
      </c>
      <c r="I539" t="s">
        <v>50</v>
      </c>
      <c r="J539" t="s">
        <v>51</v>
      </c>
      <c r="K539">
        <v>100</v>
      </c>
      <c r="L539">
        <v>1022</v>
      </c>
      <c r="M539">
        <v>102200</v>
      </c>
      <c r="N539">
        <v>0</v>
      </c>
      <c r="P539" t="s">
        <v>218</v>
      </c>
      <c r="Q539" s="1"/>
      <c r="Y539" t="s">
        <v>218</v>
      </c>
      <c r="Z539" t="s">
        <v>218</v>
      </c>
      <c r="AA539" t="s">
        <v>218</v>
      </c>
      <c r="AB539" t="s">
        <v>218</v>
      </c>
    </row>
    <row r="540" spans="1:28" x14ac:dyDescent="0.4">
      <c r="A540" s="1">
        <v>45099</v>
      </c>
      <c r="B540" s="1">
        <v>45097</v>
      </c>
      <c r="C540">
        <v>69270</v>
      </c>
      <c r="D540" t="s">
        <v>77</v>
      </c>
      <c r="E540" t="s">
        <v>15</v>
      </c>
      <c r="F540" t="s">
        <v>218</v>
      </c>
      <c r="G540" t="s">
        <v>16</v>
      </c>
      <c r="H540" t="s">
        <v>40</v>
      </c>
      <c r="I540" t="s">
        <v>50</v>
      </c>
      <c r="J540" t="s">
        <v>41</v>
      </c>
      <c r="K540">
        <v>100</v>
      </c>
      <c r="L540">
        <v>1044</v>
      </c>
      <c r="M540">
        <v>104400</v>
      </c>
      <c r="N540">
        <v>0</v>
      </c>
      <c r="O540">
        <v>200</v>
      </c>
      <c r="P540" t="s">
        <v>16</v>
      </c>
      <c r="Q540" s="1">
        <v>45097</v>
      </c>
      <c r="R540">
        <v>1042</v>
      </c>
      <c r="S540">
        <v>0</v>
      </c>
      <c r="T540">
        <v>0</v>
      </c>
      <c r="U540">
        <v>0</v>
      </c>
      <c r="V540">
        <v>0</v>
      </c>
      <c r="W540">
        <v>0</v>
      </c>
      <c r="X540">
        <v>200</v>
      </c>
      <c r="Y540" t="s">
        <v>218</v>
      </c>
      <c r="Z540" t="s">
        <v>218</v>
      </c>
      <c r="AA540" t="s">
        <v>218</v>
      </c>
      <c r="AB540" t="s">
        <v>218</v>
      </c>
    </row>
    <row r="541" spans="1:28" x14ac:dyDescent="0.4">
      <c r="A541" s="1">
        <v>45099</v>
      </c>
      <c r="B541" s="1">
        <v>45097</v>
      </c>
      <c r="C541">
        <v>69270</v>
      </c>
      <c r="D541" t="s">
        <v>77</v>
      </c>
      <c r="E541" t="s">
        <v>15</v>
      </c>
      <c r="F541" t="s">
        <v>218</v>
      </c>
      <c r="G541" t="s">
        <v>16</v>
      </c>
      <c r="H541" t="s">
        <v>40</v>
      </c>
      <c r="I541" t="s">
        <v>50</v>
      </c>
      <c r="J541" t="s">
        <v>41</v>
      </c>
      <c r="K541">
        <v>100</v>
      </c>
      <c r="L541">
        <v>1062</v>
      </c>
      <c r="M541">
        <v>106200</v>
      </c>
      <c r="N541">
        <v>0</v>
      </c>
      <c r="O541">
        <v>200</v>
      </c>
      <c r="P541" t="s">
        <v>16</v>
      </c>
      <c r="Q541" s="1">
        <v>45097</v>
      </c>
      <c r="R541">
        <v>1060</v>
      </c>
      <c r="S541">
        <v>0</v>
      </c>
      <c r="T541">
        <v>0</v>
      </c>
      <c r="U541">
        <v>0</v>
      </c>
      <c r="V541">
        <v>0</v>
      </c>
      <c r="W541">
        <v>0</v>
      </c>
      <c r="X541">
        <v>200</v>
      </c>
      <c r="Y541" t="s">
        <v>218</v>
      </c>
      <c r="Z541" t="s">
        <v>218</v>
      </c>
      <c r="AA541" t="s">
        <v>218</v>
      </c>
      <c r="AB541" t="s">
        <v>218</v>
      </c>
    </row>
    <row r="542" spans="1:28" x14ac:dyDescent="0.4">
      <c r="A542" s="1">
        <v>45099</v>
      </c>
      <c r="B542" s="1">
        <v>45097</v>
      </c>
      <c r="C542">
        <v>69270</v>
      </c>
      <c r="D542" t="s">
        <v>77</v>
      </c>
      <c r="E542" t="s">
        <v>15</v>
      </c>
      <c r="F542" t="s">
        <v>218</v>
      </c>
      <c r="G542" t="s">
        <v>16</v>
      </c>
      <c r="H542" t="s">
        <v>40</v>
      </c>
      <c r="I542" t="s">
        <v>50</v>
      </c>
      <c r="J542" t="s">
        <v>41</v>
      </c>
      <c r="K542">
        <v>100</v>
      </c>
      <c r="L542">
        <v>1023</v>
      </c>
      <c r="M542">
        <v>102300</v>
      </c>
      <c r="N542">
        <v>0</v>
      </c>
      <c r="O542">
        <v>100</v>
      </c>
      <c r="P542" t="s">
        <v>16</v>
      </c>
      <c r="Q542" s="1">
        <v>45097</v>
      </c>
      <c r="R542">
        <v>1022</v>
      </c>
      <c r="S542">
        <v>0</v>
      </c>
      <c r="T542">
        <v>0</v>
      </c>
      <c r="U542">
        <v>0</v>
      </c>
      <c r="V542">
        <v>0</v>
      </c>
      <c r="W542">
        <v>0</v>
      </c>
      <c r="X542">
        <v>100</v>
      </c>
      <c r="Y542" t="s">
        <v>218</v>
      </c>
      <c r="Z542" t="s">
        <v>218</v>
      </c>
      <c r="AA542" t="s">
        <v>218</v>
      </c>
      <c r="AB542" t="s">
        <v>218</v>
      </c>
    </row>
    <row r="543" spans="1:28" x14ac:dyDescent="0.4">
      <c r="A543" s="1">
        <v>45099</v>
      </c>
      <c r="B543" s="1">
        <v>45097</v>
      </c>
      <c r="C543">
        <v>69270</v>
      </c>
      <c r="D543" t="s">
        <v>77</v>
      </c>
      <c r="E543" t="s">
        <v>15</v>
      </c>
      <c r="F543" t="s">
        <v>218</v>
      </c>
      <c r="G543" t="s">
        <v>16</v>
      </c>
      <c r="H543" t="s">
        <v>40</v>
      </c>
      <c r="I543" t="s">
        <v>50</v>
      </c>
      <c r="J543" t="s">
        <v>41</v>
      </c>
      <c r="K543">
        <v>100</v>
      </c>
      <c r="L543">
        <v>1041</v>
      </c>
      <c r="M543">
        <v>104100</v>
      </c>
      <c r="N543">
        <v>0</v>
      </c>
      <c r="O543">
        <v>200</v>
      </c>
      <c r="P543" t="s">
        <v>16</v>
      </c>
      <c r="Q543" s="1">
        <v>45097</v>
      </c>
      <c r="R543">
        <v>1039</v>
      </c>
      <c r="S543">
        <v>0</v>
      </c>
      <c r="T543">
        <v>0</v>
      </c>
      <c r="U543">
        <v>0</v>
      </c>
      <c r="V543">
        <v>0</v>
      </c>
      <c r="W543">
        <v>0</v>
      </c>
      <c r="X543">
        <v>200</v>
      </c>
      <c r="Y543" t="s">
        <v>218</v>
      </c>
      <c r="Z543" t="s">
        <v>218</v>
      </c>
      <c r="AA543" t="s">
        <v>218</v>
      </c>
      <c r="AB543" t="s">
        <v>218</v>
      </c>
    </row>
    <row r="544" spans="1:28" x14ac:dyDescent="0.4">
      <c r="A544" s="1">
        <v>45099</v>
      </c>
      <c r="B544" s="1">
        <v>45097</v>
      </c>
      <c r="C544">
        <v>69270</v>
      </c>
      <c r="D544" t="s">
        <v>77</v>
      </c>
      <c r="E544" t="s">
        <v>15</v>
      </c>
      <c r="F544" t="s">
        <v>218</v>
      </c>
      <c r="G544" t="s">
        <v>16</v>
      </c>
      <c r="H544" t="s">
        <v>40</v>
      </c>
      <c r="I544" t="s">
        <v>50</v>
      </c>
      <c r="J544" t="s">
        <v>41</v>
      </c>
      <c r="K544">
        <v>100</v>
      </c>
      <c r="L544">
        <v>997</v>
      </c>
      <c r="M544">
        <v>99700</v>
      </c>
      <c r="N544">
        <v>0</v>
      </c>
      <c r="O544">
        <v>200</v>
      </c>
      <c r="P544" t="s">
        <v>16</v>
      </c>
      <c r="Q544" s="1">
        <v>45097</v>
      </c>
      <c r="R544">
        <v>995</v>
      </c>
      <c r="S544">
        <v>0</v>
      </c>
      <c r="T544">
        <v>0</v>
      </c>
      <c r="U544">
        <v>0</v>
      </c>
      <c r="V544">
        <v>0</v>
      </c>
      <c r="W544">
        <v>0</v>
      </c>
      <c r="X544">
        <v>200</v>
      </c>
      <c r="Y544" t="s">
        <v>218</v>
      </c>
      <c r="Z544" t="s">
        <v>218</v>
      </c>
      <c r="AA544" t="s">
        <v>218</v>
      </c>
      <c r="AB544" t="s">
        <v>218</v>
      </c>
    </row>
    <row r="545" spans="1:28" x14ac:dyDescent="0.4">
      <c r="A545" s="1">
        <v>45099</v>
      </c>
      <c r="B545" s="1">
        <v>45097</v>
      </c>
      <c r="C545">
        <v>69270</v>
      </c>
      <c r="D545" t="s">
        <v>77</v>
      </c>
      <c r="E545" t="s">
        <v>15</v>
      </c>
      <c r="F545" t="s">
        <v>218</v>
      </c>
      <c r="G545" t="s">
        <v>16</v>
      </c>
      <c r="H545" t="s">
        <v>40</v>
      </c>
      <c r="I545" t="s">
        <v>50</v>
      </c>
      <c r="J545" t="s">
        <v>41</v>
      </c>
      <c r="K545">
        <v>100</v>
      </c>
      <c r="L545">
        <v>1032</v>
      </c>
      <c r="M545">
        <v>103200</v>
      </c>
      <c r="N545">
        <v>0</v>
      </c>
      <c r="O545">
        <v>600</v>
      </c>
      <c r="P545" t="s">
        <v>16</v>
      </c>
      <c r="Q545" s="1">
        <v>45097</v>
      </c>
      <c r="R545">
        <v>1026</v>
      </c>
      <c r="S545">
        <v>0</v>
      </c>
      <c r="T545">
        <v>0</v>
      </c>
      <c r="U545">
        <v>0</v>
      </c>
      <c r="V545">
        <v>0</v>
      </c>
      <c r="W545">
        <v>0</v>
      </c>
      <c r="X545">
        <v>600</v>
      </c>
      <c r="Y545" t="s">
        <v>218</v>
      </c>
      <c r="Z545" t="s">
        <v>218</v>
      </c>
      <c r="AA545" t="s">
        <v>218</v>
      </c>
      <c r="AB545" t="s">
        <v>218</v>
      </c>
    </row>
    <row r="546" spans="1:28" x14ac:dyDescent="0.4">
      <c r="A546" s="1">
        <v>45099</v>
      </c>
      <c r="B546" s="1">
        <v>45097</v>
      </c>
      <c r="C546">
        <v>69270</v>
      </c>
      <c r="D546" t="s">
        <v>77</v>
      </c>
      <c r="E546" t="s">
        <v>15</v>
      </c>
      <c r="F546" t="s">
        <v>218</v>
      </c>
      <c r="G546" t="s">
        <v>16</v>
      </c>
      <c r="H546" t="s">
        <v>40</v>
      </c>
      <c r="I546" t="s">
        <v>50</v>
      </c>
      <c r="J546" t="s">
        <v>41</v>
      </c>
      <c r="K546">
        <v>100</v>
      </c>
      <c r="L546">
        <v>1033</v>
      </c>
      <c r="M546">
        <v>103300</v>
      </c>
      <c r="N546">
        <v>0</v>
      </c>
      <c r="O546">
        <v>200</v>
      </c>
      <c r="P546" t="s">
        <v>16</v>
      </c>
      <c r="Q546" s="1">
        <v>45097</v>
      </c>
      <c r="R546">
        <v>1031</v>
      </c>
      <c r="S546">
        <v>0</v>
      </c>
      <c r="T546">
        <v>0</v>
      </c>
      <c r="U546">
        <v>0</v>
      </c>
      <c r="V546">
        <v>0</v>
      </c>
      <c r="W546">
        <v>0</v>
      </c>
      <c r="X546">
        <v>200</v>
      </c>
      <c r="Y546" t="s">
        <v>218</v>
      </c>
      <c r="Z546" t="s">
        <v>218</v>
      </c>
      <c r="AA546" t="s">
        <v>218</v>
      </c>
      <c r="AB546" t="s">
        <v>218</v>
      </c>
    </row>
    <row r="547" spans="1:28" x14ac:dyDescent="0.4">
      <c r="A547" s="1">
        <v>45099</v>
      </c>
      <c r="B547" s="1">
        <v>45097</v>
      </c>
      <c r="C547">
        <v>69270</v>
      </c>
      <c r="D547" t="s">
        <v>77</v>
      </c>
      <c r="E547" t="s">
        <v>15</v>
      </c>
      <c r="F547" t="s">
        <v>218</v>
      </c>
      <c r="G547" t="s">
        <v>16</v>
      </c>
      <c r="H547" t="s">
        <v>40</v>
      </c>
      <c r="I547" t="s">
        <v>50</v>
      </c>
      <c r="J547" t="s">
        <v>41</v>
      </c>
      <c r="K547">
        <v>100</v>
      </c>
      <c r="L547">
        <v>1039</v>
      </c>
      <c r="M547">
        <v>103900</v>
      </c>
      <c r="N547">
        <v>0</v>
      </c>
      <c r="O547">
        <v>200</v>
      </c>
      <c r="P547" t="s">
        <v>16</v>
      </c>
      <c r="Q547" s="1">
        <v>45097</v>
      </c>
      <c r="R547">
        <v>1037</v>
      </c>
      <c r="S547">
        <v>0</v>
      </c>
      <c r="T547">
        <v>0</v>
      </c>
      <c r="U547">
        <v>0</v>
      </c>
      <c r="V547">
        <v>0</v>
      </c>
      <c r="W547">
        <v>0</v>
      </c>
      <c r="X547">
        <v>200</v>
      </c>
      <c r="Y547" t="s">
        <v>218</v>
      </c>
      <c r="Z547" t="s">
        <v>218</v>
      </c>
      <c r="AA547" t="s">
        <v>218</v>
      </c>
      <c r="AB547" t="s">
        <v>218</v>
      </c>
    </row>
    <row r="548" spans="1:28" x14ac:dyDescent="0.4">
      <c r="A548" s="1">
        <v>45099</v>
      </c>
      <c r="B548" s="1">
        <v>45097</v>
      </c>
      <c r="C548">
        <v>69270</v>
      </c>
      <c r="D548" t="s">
        <v>77</v>
      </c>
      <c r="E548" t="s">
        <v>15</v>
      </c>
      <c r="F548" t="s">
        <v>218</v>
      </c>
      <c r="G548" t="s">
        <v>16</v>
      </c>
      <c r="H548" t="s">
        <v>40</v>
      </c>
      <c r="I548" t="s">
        <v>50</v>
      </c>
      <c r="J548" t="s">
        <v>41</v>
      </c>
      <c r="K548">
        <v>100</v>
      </c>
      <c r="L548">
        <v>1039</v>
      </c>
      <c r="M548">
        <v>103900</v>
      </c>
      <c r="N548">
        <v>0</v>
      </c>
      <c r="O548">
        <v>0</v>
      </c>
      <c r="P548" t="s">
        <v>16</v>
      </c>
      <c r="Q548" s="1">
        <v>45097</v>
      </c>
      <c r="R548">
        <v>1039</v>
      </c>
      <c r="S548">
        <v>0</v>
      </c>
      <c r="T548">
        <v>0</v>
      </c>
      <c r="U548">
        <v>0</v>
      </c>
      <c r="V548">
        <v>0</v>
      </c>
      <c r="W548">
        <v>0</v>
      </c>
      <c r="X548">
        <v>0</v>
      </c>
      <c r="Y548" t="s">
        <v>218</v>
      </c>
      <c r="Z548" t="s">
        <v>218</v>
      </c>
      <c r="AA548" t="s">
        <v>218</v>
      </c>
      <c r="AB548" t="s">
        <v>218</v>
      </c>
    </row>
    <row r="549" spans="1:28" x14ac:dyDescent="0.4">
      <c r="A549" s="1">
        <v>45099</v>
      </c>
      <c r="B549" s="1">
        <v>45097</v>
      </c>
      <c r="C549">
        <v>69270</v>
      </c>
      <c r="D549" t="s">
        <v>77</v>
      </c>
      <c r="E549" t="s">
        <v>15</v>
      </c>
      <c r="F549" t="s">
        <v>218</v>
      </c>
      <c r="G549" t="s">
        <v>16</v>
      </c>
      <c r="H549" t="s">
        <v>40</v>
      </c>
      <c r="I549" t="s">
        <v>50</v>
      </c>
      <c r="J549" t="s">
        <v>41</v>
      </c>
      <c r="K549">
        <v>100</v>
      </c>
      <c r="L549">
        <v>997</v>
      </c>
      <c r="M549">
        <v>99700</v>
      </c>
      <c r="N549">
        <v>0</v>
      </c>
      <c r="O549">
        <v>-1900</v>
      </c>
      <c r="P549" t="s">
        <v>16</v>
      </c>
      <c r="Q549" s="1">
        <v>45097</v>
      </c>
      <c r="R549">
        <v>1016</v>
      </c>
      <c r="S549">
        <v>0</v>
      </c>
      <c r="T549">
        <v>0</v>
      </c>
      <c r="U549">
        <v>0</v>
      </c>
      <c r="V549">
        <v>0</v>
      </c>
      <c r="W549">
        <v>0</v>
      </c>
      <c r="X549">
        <v>-1900</v>
      </c>
      <c r="Y549" t="s">
        <v>218</v>
      </c>
      <c r="Z549" t="s">
        <v>218</v>
      </c>
      <c r="AA549" t="s">
        <v>218</v>
      </c>
      <c r="AB549" t="s">
        <v>218</v>
      </c>
    </row>
    <row r="550" spans="1:28" x14ac:dyDescent="0.4">
      <c r="A550" s="1">
        <v>45099</v>
      </c>
      <c r="B550" s="1">
        <v>45097</v>
      </c>
      <c r="C550">
        <v>78860</v>
      </c>
      <c r="D550" t="s">
        <v>76</v>
      </c>
      <c r="E550" t="s">
        <v>15</v>
      </c>
      <c r="F550" t="s">
        <v>218</v>
      </c>
      <c r="G550" t="s">
        <v>16</v>
      </c>
      <c r="H550" t="s">
        <v>42</v>
      </c>
      <c r="I550" t="s">
        <v>50</v>
      </c>
      <c r="J550" t="s">
        <v>51</v>
      </c>
      <c r="K550">
        <v>100</v>
      </c>
      <c r="L550">
        <v>1370</v>
      </c>
      <c r="M550">
        <v>137000</v>
      </c>
      <c r="N550">
        <v>0</v>
      </c>
      <c r="P550" t="s">
        <v>218</v>
      </c>
      <c r="Q550" s="1"/>
      <c r="Y550" t="s">
        <v>218</v>
      </c>
      <c r="Z550" t="s">
        <v>218</v>
      </c>
      <c r="AA550" t="s">
        <v>218</v>
      </c>
      <c r="AB550" t="s">
        <v>218</v>
      </c>
    </row>
    <row r="551" spans="1:28" x14ac:dyDescent="0.4">
      <c r="A551" s="1">
        <v>45099</v>
      </c>
      <c r="B551" s="1">
        <v>45097</v>
      </c>
      <c r="C551">
        <v>78860</v>
      </c>
      <c r="D551" t="s">
        <v>76</v>
      </c>
      <c r="E551" t="s">
        <v>15</v>
      </c>
      <c r="F551" t="s">
        <v>218</v>
      </c>
      <c r="G551" t="s">
        <v>16</v>
      </c>
      <c r="H551" t="s">
        <v>42</v>
      </c>
      <c r="I551" t="s">
        <v>50</v>
      </c>
      <c r="J551" t="s">
        <v>51</v>
      </c>
      <c r="K551">
        <v>100</v>
      </c>
      <c r="L551">
        <v>1426</v>
      </c>
      <c r="M551">
        <v>142600</v>
      </c>
      <c r="N551">
        <v>0</v>
      </c>
      <c r="P551" t="s">
        <v>218</v>
      </c>
      <c r="Q551" s="1"/>
      <c r="Y551" t="s">
        <v>218</v>
      </c>
      <c r="Z551" t="s">
        <v>218</v>
      </c>
      <c r="AA551" t="s">
        <v>218</v>
      </c>
      <c r="AB551" t="s">
        <v>218</v>
      </c>
    </row>
    <row r="552" spans="1:28" x14ac:dyDescent="0.4">
      <c r="A552" s="1">
        <v>45099</v>
      </c>
      <c r="B552" s="1">
        <v>45097</v>
      </c>
      <c r="C552">
        <v>78860</v>
      </c>
      <c r="D552" t="s">
        <v>76</v>
      </c>
      <c r="E552" t="s">
        <v>15</v>
      </c>
      <c r="F552" t="s">
        <v>218</v>
      </c>
      <c r="G552" t="s">
        <v>16</v>
      </c>
      <c r="H552" t="s">
        <v>42</v>
      </c>
      <c r="I552" t="s">
        <v>50</v>
      </c>
      <c r="J552" t="s">
        <v>51</v>
      </c>
      <c r="K552">
        <v>100</v>
      </c>
      <c r="L552">
        <v>1400</v>
      </c>
      <c r="M552">
        <v>140000</v>
      </c>
      <c r="N552">
        <v>0</v>
      </c>
      <c r="P552" t="s">
        <v>218</v>
      </c>
      <c r="Q552" s="1"/>
      <c r="Y552" t="s">
        <v>218</v>
      </c>
      <c r="Z552" t="s">
        <v>218</v>
      </c>
      <c r="AA552" t="s">
        <v>218</v>
      </c>
      <c r="AB552" t="s">
        <v>218</v>
      </c>
    </row>
    <row r="553" spans="1:28" x14ac:dyDescent="0.4">
      <c r="A553" s="1">
        <v>45099</v>
      </c>
      <c r="B553" s="1">
        <v>45097</v>
      </c>
      <c r="C553">
        <v>78860</v>
      </c>
      <c r="D553" t="s">
        <v>76</v>
      </c>
      <c r="E553" t="s">
        <v>15</v>
      </c>
      <c r="F553" t="s">
        <v>218</v>
      </c>
      <c r="G553" t="s">
        <v>16</v>
      </c>
      <c r="H553" t="s">
        <v>40</v>
      </c>
      <c r="I553" t="s">
        <v>50</v>
      </c>
      <c r="J553" t="s">
        <v>41</v>
      </c>
      <c r="K553">
        <v>100</v>
      </c>
      <c r="L553">
        <v>1410</v>
      </c>
      <c r="M553">
        <v>141000</v>
      </c>
      <c r="N553">
        <v>0</v>
      </c>
      <c r="O553">
        <v>1000</v>
      </c>
      <c r="P553" t="s">
        <v>16</v>
      </c>
      <c r="Q553" s="1">
        <v>45097</v>
      </c>
      <c r="R553">
        <v>1400</v>
      </c>
      <c r="S553">
        <v>0</v>
      </c>
      <c r="T553">
        <v>0</v>
      </c>
      <c r="U553">
        <v>0</v>
      </c>
      <c r="V553">
        <v>0</v>
      </c>
      <c r="W553">
        <v>0</v>
      </c>
      <c r="X553">
        <v>1000</v>
      </c>
      <c r="Y553" t="s">
        <v>218</v>
      </c>
      <c r="Z553" t="s">
        <v>218</v>
      </c>
      <c r="AA553" t="s">
        <v>218</v>
      </c>
      <c r="AB553" t="s">
        <v>218</v>
      </c>
    </row>
    <row r="554" spans="1:28" x14ac:dyDescent="0.4">
      <c r="A554" s="1">
        <v>45099</v>
      </c>
      <c r="B554" s="1">
        <v>45097</v>
      </c>
      <c r="C554">
        <v>78860</v>
      </c>
      <c r="D554" t="s">
        <v>76</v>
      </c>
      <c r="E554" t="s">
        <v>15</v>
      </c>
      <c r="F554" t="s">
        <v>218</v>
      </c>
      <c r="G554" t="s">
        <v>16</v>
      </c>
      <c r="H554" t="s">
        <v>40</v>
      </c>
      <c r="I554" t="s">
        <v>50</v>
      </c>
      <c r="J554" t="s">
        <v>41</v>
      </c>
      <c r="K554">
        <v>100</v>
      </c>
      <c r="L554">
        <v>1380</v>
      </c>
      <c r="M554">
        <v>138000</v>
      </c>
      <c r="N554">
        <v>0</v>
      </c>
      <c r="O554">
        <v>1000</v>
      </c>
      <c r="P554" t="s">
        <v>16</v>
      </c>
      <c r="Q554" s="1">
        <v>45097</v>
      </c>
      <c r="R554">
        <v>1370</v>
      </c>
      <c r="S554">
        <v>0</v>
      </c>
      <c r="T554">
        <v>0</v>
      </c>
      <c r="U554">
        <v>0</v>
      </c>
      <c r="V554">
        <v>0</v>
      </c>
      <c r="W554">
        <v>0</v>
      </c>
      <c r="X554">
        <v>1000</v>
      </c>
      <c r="Y554" t="s">
        <v>218</v>
      </c>
      <c r="Z554" t="s">
        <v>218</v>
      </c>
      <c r="AA554" t="s">
        <v>218</v>
      </c>
      <c r="AB554" t="s">
        <v>218</v>
      </c>
    </row>
    <row r="555" spans="1:28" x14ac:dyDescent="0.4">
      <c r="A555" s="1">
        <v>45099</v>
      </c>
      <c r="B555" s="1">
        <v>45097</v>
      </c>
      <c r="C555">
        <v>78860</v>
      </c>
      <c r="D555" t="s">
        <v>76</v>
      </c>
      <c r="E555" t="s">
        <v>15</v>
      </c>
      <c r="F555" t="s">
        <v>218</v>
      </c>
      <c r="G555" t="s">
        <v>16</v>
      </c>
      <c r="H555" t="s">
        <v>40</v>
      </c>
      <c r="I555" t="s">
        <v>50</v>
      </c>
      <c r="J555" t="s">
        <v>41</v>
      </c>
      <c r="K555">
        <v>100</v>
      </c>
      <c r="L555">
        <v>1266</v>
      </c>
      <c r="M555">
        <v>126600</v>
      </c>
      <c r="N555">
        <v>0</v>
      </c>
      <c r="O555">
        <v>-16000</v>
      </c>
      <c r="P555" t="s">
        <v>16</v>
      </c>
      <c r="Q555" s="1">
        <v>45097</v>
      </c>
      <c r="R555">
        <v>1426</v>
      </c>
      <c r="S555">
        <v>0</v>
      </c>
      <c r="T555">
        <v>0</v>
      </c>
      <c r="U555">
        <v>0</v>
      </c>
      <c r="V555">
        <v>0</v>
      </c>
      <c r="W555">
        <v>0</v>
      </c>
      <c r="X555">
        <v>-16000</v>
      </c>
      <c r="Y555" t="s">
        <v>218</v>
      </c>
      <c r="Z555" t="s">
        <v>218</v>
      </c>
      <c r="AA555" t="s">
        <v>218</v>
      </c>
      <c r="AB555" t="s">
        <v>218</v>
      </c>
    </row>
    <row r="556" spans="1:28" x14ac:dyDescent="0.4">
      <c r="A556" s="1">
        <v>45098</v>
      </c>
      <c r="B556" s="1">
        <v>45096</v>
      </c>
      <c r="C556">
        <v>70460</v>
      </c>
      <c r="D556" t="s">
        <v>72</v>
      </c>
      <c r="E556" t="s">
        <v>15</v>
      </c>
      <c r="F556" t="s">
        <v>218</v>
      </c>
      <c r="G556" t="s">
        <v>16</v>
      </c>
      <c r="H556" t="s">
        <v>42</v>
      </c>
      <c r="I556" t="s">
        <v>50</v>
      </c>
      <c r="J556" t="s">
        <v>51</v>
      </c>
      <c r="K556">
        <v>100</v>
      </c>
      <c r="L556">
        <v>3650</v>
      </c>
      <c r="M556">
        <v>365000</v>
      </c>
      <c r="N556">
        <v>0</v>
      </c>
      <c r="P556" t="s">
        <v>218</v>
      </c>
      <c r="Q556" s="1"/>
      <c r="Y556" t="s">
        <v>218</v>
      </c>
      <c r="Z556" t="s">
        <v>218</v>
      </c>
      <c r="AA556" t="s">
        <v>218</v>
      </c>
      <c r="AB556" t="s">
        <v>218</v>
      </c>
    </row>
    <row r="557" spans="1:28" x14ac:dyDescent="0.4">
      <c r="A557" s="1">
        <v>45098</v>
      </c>
      <c r="B557" s="1">
        <v>45096</v>
      </c>
      <c r="C557">
        <v>70460</v>
      </c>
      <c r="D557" t="s">
        <v>72</v>
      </c>
      <c r="E557" t="s">
        <v>15</v>
      </c>
      <c r="F557" t="s">
        <v>218</v>
      </c>
      <c r="G557" t="s">
        <v>16</v>
      </c>
      <c r="H557" t="s">
        <v>42</v>
      </c>
      <c r="I557" t="s">
        <v>50</v>
      </c>
      <c r="J557" t="s">
        <v>51</v>
      </c>
      <c r="K557">
        <v>100</v>
      </c>
      <c r="L557">
        <v>3630</v>
      </c>
      <c r="M557">
        <v>363000</v>
      </c>
      <c r="N557">
        <v>0</v>
      </c>
      <c r="P557" t="s">
        <v>218</v>
      </c>
      <c r="Q557" s="1"/>
      <c r="Y557" t="s">
        <v>218</v>
      </c>
      <c r="Z557" t="s">
        <v>218</v>
      </c>
      <c r="AA557" t="s">
        <v>218</v>
      </c>
      <c r="AB557" t="s">
        <v>218</v>
      </c>
    </row>
    <row r="558" spans="1:28" x14ac:dyDescent="0.4">
      <c r="A558" s="1">
        <v>45098</v>
      </c>
      <c r="B558" s="1">
        <v>45096</v>
      </c>
      <c r="C558">
        <v>70460</v>
      </c>
      <c r="D558" t="s">
        <v>72</v>
      </c>
      <c r="E558" t="s">
        <v>15</v>
      </c>
      <c r="F558" t="s">
        <v>218</v>
      </c>
      <c r="G558" t="s">
        <v>16</v>
      </c>
      <c r="H558" t="s">
        <v>42</v>
      </c>
      <c r="I558" t="s">
        <v>50</v>
      </c>
      <c r="J558" t="s">
        <v>51</v>
      </c>
      <c r="K558">
        <v>100</v>
      </c>
      <c r="L558">
        <v>3745</v>
      </c>
      <c r="M558">
        <v>374500</v>
      </c>
      <c r="N558">
        <v>0</v>
      </c>
      <c r="P558" t="s">
        <v>218</v>
      </c>
      <c r="Q558" s="1"/>
      <c r="Y558" t="s">
        <v>218</v>
      </c>
      <c r="Z558" t="s">
        <v>218</v>
      </c>
      <c r="AA558" t="s">
        <v>218</v>
      </c>
      <c r="AB558" t="s">
        <v>218</v>
      </c>
    </row>
    <row r="559" spans="1:28" x14ac:dyDescent="0.4">
      <c r="A559" s="1">
        <v>45098</v>
      </c>
      <c r="B559" s="1">
        <v>45096</v>
      </c>
      <c r="C559">
        <v>70460</v>
      </c>
      <c r="D559" t="s">
        <v>72</v>
      </c>
      <c r="E559" t="s">
        <v>15</v>
      </c>
      <c r="F559" t="s">
        <v>218</v>
      </c>
      <c r="G559" t="s">
        <v>16</v>
      </c>
      <c r="H559" t="s">
        <v>40</v>
      </c>
      <c r="I559" t="s">
        <v>50</v>
      </c>
      <c r="J559" t="s">
        <v>41</v>
      </c>
      <c r="K559">
        <v>100</v>
      </c>
      <c r="L559">
        <v>3755</v>
      </c>
      <c r="M559">
        <v>375500</v>
      </c>
      <c r="N559">
        <v>0</v>
      </c>
      <c r="O559">
        <v>1000</v>
      </c>
      <c r="P559" t="s">
        <v>16</v>
      </c>
      <c r="Q559" s="1">
        <v>45096</v>
      </c>
      <c r="R559">
        <v>3745</v>
      </c>
      <c r="S559">
        <v>0</v>
      </c>
      <c r="T559">
        <v>0</v>
      </c>
      <c r="U559">
        <v>0</v>
      </c>
      <c r="V559">
        <v>0</v>
      </c>
      <c r="W559">
        <v>0</v>
      </c>
      <c r="X559">
        <v>1000</v>
      </c>
      <c r="Y559" t="s">
        <v>218</v>
      </c>
      <c r="Z559" t="s">
        <v>218</v>
      </c>
      <c r="AA559" t="s">
        <v>218</v>
      </c>
      <c r="AB559" t="s">
        <v>218</v>
      </c>
    </row>
    <row r="560" spans="1:28" x14ac:dyDescent="0.4">
      <c r="A560" s="1">
        <v>45098</v>
      </c>
      <c r="B560" s="1">
        <v>45096</v>
      </c>
      <c r="C560">
        <v>70460</v>
      </c>
      <c r="D560" t="s">
        <v>72</v>
      </c>
      <c r="E560" t="s">
        <v>15</v>
      </c>
      <c r="F560" t="s">
        <v>218</v>
      </c>
      <c r="G560" t="s">
        <v>16</v>
      </c>
      <c r="H560" t="s">
        <v>40</v>
      </c>
      <c r="I560" t="s">
        <v>50</v>
      </c>
      <c r="J560" t="s">
        <v>41</v>
      </c>
      <c r="K560">
        <v>100</v>
      </c>
      <c r="L560">
        <v>3680</v>
      </c>
      <c r="M560">
        <v>368000</v>
      </c>
      <c r="N560">
        <v>0</v>
      </c>
      <c r="O560">
        <v>3000</v>
      </c>
      <c r="P560" t="s">
        <v>16</v>
      </c>
      <c r="Q560" s="1">
        <v>45096</v>
      </c>
      <c r="R560">
        <v>3650</v>
      </c>
      <c r="S560">
        <v>0</v>
      </c>
      <c r="T560">
        <v>0</v>
      </c>
      <c r="U560">
        <v>0</v>
      </c>
      <c r="V560">
        <v>0</v>
      </c>
      <c r="W560">
        <v>0</v>
      </c>
      <c r="X560">
        <v>3000</v>
      </c>
      <c r="Y560" t="s">
        <v>218</v>
      </c>
      <c r="Z560" t="s">
        <v>218</v>
      </c>
      <c r="AA560" t="s">
        <v>218</v>
      </c>
      <c r="AB560" t="s">
        <v>218</v>
      </c>
    </row>
    <row r="561" spans="1:28" x14ac:dyDescent="0.4">
      <c r="A561" s="1">
        <v>45098</v>
      </c>
      <c r="B561" s="1">
        <v>45096</v>
      </c>
      <c r="C561">
        <v>70460</v>
      </c>
      <c r="D561" t="s">
        <v>72</v>
      </c>
      <c r="E561" t="s">
        <v>15</v>
      </c>
      <c r="F561" t="s">
        <v>218</v>
      </c>
      <c r="G561" t="s">
        <v>16</v>
      </c>
      <c r="H561" t="s">
        <v>40</v>
      </c>
      <c r="I561" t="s">
        <v>50</v>
      </c>
      <c r="J561" t="s">
        <v>41</v>
      </c>
      <c r="K561">
        <v>100</v>
      </c>
      <c r="L561">
        <v>3635</v>
      </c>
      <c r="M561">
        <v>363500</v>
      </c>
      <c r="N561">
        <v>0</v>
      </c>
      <c r="O561">
        <v>500</v>
      </c>
      <c r="P561" t="s">
        <v>16</v>
      </c>
      <c r="Q561" s="1">
        <v>45096</v>
      </c>
      <c r="R561">
        <v>3630</v>
      </c>
      <c r="S561">
        <v>0</v>
      </c>
      <c r="T561">
        <v>0</v>
      </c>
      <c r="U561">
        <v>0</v>
      </c>
      <c r="V561">
        <v>0</v>
      </c>
      <c r="W561">
        <v>0</v>
      </c>
      <c r="X561">
        <v>500</v>
      </c>
      <c r="Y561" t="s">
        <v>218</v>
      </c>
      <c r="Z561" t="s">
        <v>218</v>
      </c>
      <c r="AA561" t="s">
        <v>218</v>
      </c>
      <c r="AB561" t="s">
        <v>218</v>
      </c>
    </row>
    <row r="562" spans="1:28" x14ac:dyDescent="0.4">
      <c r="A562" s="1">
        <v>45098</v>
      </c>
      <c r="B562" s="1">
        <v>45096</v>
      </c>
      <c r="C562">
        <v>93410</v>
      </c>
      <c r="D562" t="s">
        <v>75</v>
      </c>
      <c r="E562" t="s">
        <v>15</v>
      </c>
      <c r="F562" t="s">
        <v>218</v>
      </c>
      <c r="G562" t="s">
        <v>16</v>
      </c>
      <c r="H562" t="s">
        <v>42</v>
      </c>
      <c r="I562" t="s">
        <v>50</v>
      </c>
      <c r="J562" t="s">
        <v>51</v>
      </c>
      <c r="K562">
        <v>100</v>
      </c>
      <c r="L562">
        <v>2387</v>
      </c>
      <c r="M562">
        <v>238700</v>
      </c>
      <c r="N562">
        <v>0</v>
      </c>
      <c r="P562" t="s">
        <v>218</v>
      </c>
      <c r="Q562" s="1"/>
      <c r="Y562" t="s">
        <v>218</v>
      </c>
      <c r="Z562" t="s">
        <v>218</v>
      </c>
      <c r="AA562" t="s">
        <v>218</v>
      </c>
      <c r="AB562" t="s">
        <v>218</v>
      </c>
    </row>
    <row r="563" spans="1:28" x14ac:dyDescent="0.4">
      <c r="A563" s="1">
        <v>45098</v>
      </c>
      <c r="B563" s="1">
        <v>45096</v>
      </c>
      <c r="C563">
        <v>93410</v>
      </c>
      <c r="D563" t="s">
        <v>75</v>
      </c>
      <c r="E563" t="s">
        <v>15</v>
      </c>
      <c r="F563" t="s">
        <v>218</v>
      </c>
      <c r="G563" t="s">
        <v>16</v>
      </c>
      <c r="H563" t="s">
        <v>40</v>
      </c>
      <c r="I563" t="s">
        <v>50</v>
      </c>
      <c r="J563" t="s">
        <v>41</v>
      </c>
      <c r="K563">
        <v>100</v>
      </c>
      <c r="L563">
        <v>2392</v>
      </c>
      <c r="M563">
        <v>239200</v>
      </c>
      <c r="N563">
        <v>0</v>
      </c>
      <c r="O563">
        <v>500</v>
      </c>
      <c r="P563" t="s">
        <v>16</v>
      </c>
      <c r="Q563" s="1">
        <v>45096</v>
      </c>
      <c r="R563">
        <v>2387</v>
      </c>
      <c r="S563">
        <v>0</v>
      </c>
      <c r="T563">
        <v>0</v>
      </c>
      <c r="U563">
        <v>0</v>
      </c>
      <c r="V563">
        <v>0</v>
      </c>
      <c r="W563">
        <v>0</v>
      </c>
      <c r="X563">
        <v>500</v>
      </c>
      <c r="Y563" t="s">
        <v>218</v>
      </c>
      <c r="Z563" t="s">
        <v>218</v>
      </c>
      <c r="AA563" t="s">
        <v>218</v>
      </c>
      <c r="AB563" t="s">
        <v>218</v>
      </c>
    </row>
    <row r="564" spans="1:28" x14ac:dyDescent="0.4">
      <c r="A564" s="1">
        <v>45097</v>
      </c>
      <c r="B564" s="1">
        <v>45093</v>
      </c>
      <c r="C564">
        <v>70460</v>
      </c>
      <c r="D564" t="s">
        <v>72</v>
      </c>
      <c r="E564" t="s">
        <v>15</v>
      </c>
      <c r="F564" t="s">
        <v>218</v>
      </c>
      <c r="G564" t="s">
        <v>16</v>
      </c>
      <c r="H564" t="s">
        <v>42</v>
      </c>
      <c r="I564" t="s">
        <v>50</v>
      </c>
      <c r="J564" t="s">
        <v>51</v>
      </c>
      <c r="K564">
        <v>100</v>
      </c>
      <c r="L564">
        <v>3660</v>
      </c>
      <c r="M564">
        <v>366000</v>
      </c>
      <c r="N564">
        <v>0</v>
      </c>
      <c r="P564" t="s">
        <v>218</v>
      </c>
      <c r="Q564" s="1"/>
      <c r="Y564" t="s">
        <v>218</v>
      </c>
      <c r="Z564" t="s">
        <v>218</v>
      </c>
      <c r="AA564" t="s">
        <v>218</v>
      </c>
      <c r="AB564" t="s">
        <v>218</v>
      </c>
    </row>
    <row r="565" spans="1:28" x14ac:dyDescent="0.4">
      <c r="A565" s="1">
        <v>45097</v>
      </c>
      <c r="B565" s="1">
        <v>45093</v>
      </c>
      <c r="C565">
        <v>70460</v>
      </c>
      <c r="D565" t="s">
        <v>72</v>
      </c>
      <c r="E565" t="s">
        <v>15</v>
      </c>
      <c r="F565" t="s">
        <v>218</v>
      </c>
      <c r="G565" t="s">
        <v>16</v>
      </c>
      <c r="H565" t="s">
        <v>40</v>
      </c>
      <c r="I565" t="s">
        <v>50</v>
      </c>
      <c r="J565" t="s">
        <v>41</v>
      </c>
      <c r="K565">
        <v>100</v>
      </c>
      <c r="L565">
        <v>3510</v>
      </c>
      <c r="M565">
        <v>351000</v>
      </c>
      <c r="N565">
        <v>0</v>
      </c>
      <c r="O565">
        <v>-15000</v>
      </c>
      <c r="P565" t="s">
        <v>16</v>
      </c>
      <c r="Q565" s="1">
        <v>45093</v>
      </c>
      <c r="R565">
        <v>3660</v>
      </c>
      <c r="S565">
        <v>0</v>
      </c>
      <c r="T565">
        <v>0</v>
      </c>
      <c r="U565">
        <v>0</v>
      </c>
      <c r="V565">
        <v>0</v>
      </c>
      <c r="W565">
        <v>0</v>
      </c>
      <c r="X565">
        <v>-15000</v>
      </c>
      <c r="Y565" t="s">
        <v>218</v>
      </c>
      <c r="Z565" t="s">
        <v>218</v>
      </c>
      <c r="AA565" t="s">
        <v>218</v>
      </c>
      <c r="AB565" t="s">
        <v>218</v>
      </c>
    </row>
    <row r="566" spans="1:28" x14ac:dyDescent="0.4">
      <c r="A566" s="1">
        <v>45096</v>
      </c>
      <c r="B566" s="1">
        <v>45092</v>
      </c>
      <c r="C566">
        <v>44440</v>
      </c>
      <c r="D566" t="s">
        <v>67</v>
      </c>
      <c r="E566" t="s">
        <v>15</v>
      </c>
      <c r="F566" t="s">
        <v>218</v>
      </c>
      <c r="G566" t="s">
        <v>16</v>
      </c>
      <c r="H566" t="s">
        <v>42</v>
      </c>
      <c r="I566" t="s">
        <v>50</v>
      </c>
      <c r="J566" t="s">
        <v>51</v>
      </c>
      <c r="K566">
        <v>100</v>
      </c>
      <c r="L566">
        <v>2529</v>
      </c>
      <c r="M566">
        <v>252900</v>
      </c>
      <c r="N566">
        <v>0</v>
      </c>
      <c r="P566" t="s">
        <v>218</v>
      </c>
      <c r="Q566" s="1"/>
      <c r="Y566" t="s">
        <v>218</v>
      </c>
      <c r="Z566" t="s">
        <v>218</v>
      </c>
      <c r="AA566" t="s">
        <v>218</v>
      </c>
      <c r="AB566" t="s">
        <v>218</v>
      </c>
    </row>
    <row r="567" spans="1:28" x14ac:dyDescent="0.4">
      <c r="A567" s="1">
        <v>45096</v>
      </c>
      <c r="B567" s="1">
        <v>45092</v>
      </c>
      <c r="C567">
        <v>44440</v>
      </c>
      <c r="D567" t="s">
        <v>67</v>
      </c>
      <c r="E567" t="s">
        <v>15</v>
      </c>
      <c r="F567" t="s">
        <v>218</v>
      </c>
      <c r="G567" t="s">
        <v>16</v>
      </c>
      <c r="H567" t="s">
        <v>42</v>
      </c>
      <c r="I567" t="s">
        <v>50</v>
      </c>
      <c r="J567" t="s">
        <v>51</v>
      </c>
      <c r="K567">
        <v>100</v>
      </c>
      <c r="L567">
        <v>2437</v>
      </c>
      <c r="M567">
        <v>243700</v>
      </c>
      <c r="N567">
        <v>0</v>
      </c>
      <c r="P567" t="s">
        <v>218</v>
      </c>
      <c r="Q567" s="1"/>
      <c r="Y567" t="s">
        <v>218</v>
      </c>
      <c r="Z567" t="s">
        <v>218</v>
      </c>
      <c r="AA567" t="s">
        <v>218</v>
      </c>
      <c r="AB567" t="s">
        <v>218</v>
      </c>
    </row>
    <row r="568" spans="1:28" x14ac:dyDescent="0.4">
      <c r="A568" s="1">
        <v>45096</v>
      </c>
      <c r="B568" s="1">
        <v>45092</v>
      </c>
      <c r="C568">
        <v>44440</v>
      </c>
      <c r="D568" t="s">
        <v>67</v>
      </c>
      <c r="E568" t="s">
        <v>15</v>
      </c>
      <c r="F568" t="s">
        <v>218</v>
      </c>
      <c r="G568" t="s">
        <v>16</v>
      </c>
      <c r="H568" t="s">
        <v>40</v>
      </c>
      <c r="I568" t="s">
        <v>50</v>
      </c>
      <c r="J568" t="s">
        <v>41</v>
      </c>
      <c r="K568">
        <v>100</v>
      </c>
      <c r="L568">
        <v>2539</v>
      </c>
      <c r="M568">
        <v>253900</v>
      </c>
      <c r="N568">
        <v>0</v>
      </c>
      <c r="O568">
        <v>1000</v>
      </c>
      <c r="P568" t="s">
        <v>16</v>
      </c>
      <c r="Q568" s="1">
        <v>45092</v>
      </c>
      <c r="R568">
        <v>2529</v>
      </c>
      <c r="S568">
        <v>0</v>
      </c>
      <c r="T568">
        <v>0</v>
      </c>
      <c r="U568">
        <v>0</v>
      </c>
      <c r="V568">
        <v>0</v>
      </c>
      <c r="W568">
        <v>0</v>
      </c>
      <c r="X568">
        <v>1000</v>
      </c>
      <c r="Y568" t="s">
        <v>218</v>
      </c>
      <c r="Z568" t="s">
        <v>218</v>
      </c>
      <c r="AA568" t="s">
        <v>218</v>
      </c>
      <c r="AB568" t="s">
        <v>218</v>
      </c>
    </row>
    <row r="569" spans="1:28" x14ac:dyDescent="0.4">
      <c r="A569" s="1">
        <v>45096</v>
      </c>
      <c r="B569" s="1">
        <v>45092</v>
      </c>
      <c r="C569">
        <v>44440</v>
      </c>
      <c r="D569" t="s">
        <v>67</v>
      </c>
      <c r="E569" t="s">
        <v>15</v>
      </c>
      <c r="F569" t="s">
        <v>218</v>
      </c>
      <c r="G569" t="s">
        <v>16</v>
      </c>
      <c r="H569" t="s">
        <v>40</v>
      </c>
      <c r="I569" t="s">
        <v>50</v>
      </c>
      <c r="J569" t="s">
        <v>41</v>
      </c>
      <c r="K569">
        <v>100</v>
      </c>
      <c r="L569">
        <v>2447</v>
      </c>
      <c r="M569">
        <v>244700</v>
      </c>
      <c r="N569">
        <v>0</v>
      </c>
      <c r="O569">
        <v>1000</v>
      </c>
      <c r="P569" t="s">
        <v>16</v>
      </c>
      <c r="Q569" s="1">
        <v>45092</v>
      </c>
      <c r="R569">
        <v>2437</v>
      </c>
      <c r="S569">
        <v>0</v>
      </c>
      <c r="T569">
        <v>0</v>
      </c>
      <c r="U569">
        <v>0</v>
      </c>
      <c r="V569">
        <v>0</v>
      </c>
      <c r="W569">
        <v>0</v>
      </c>
      <c r="X569">
        <v>1000</v>
      </c>
      <c r="Y569" t="s">
        <v>218</v>
      </c>
      <c r="Z569" t="s">
        <v>218</v>
      </c>
      <c r="AA569" t="s">
        <v>218</v>
      </c>
      <c r="AB569" t="s">
        <v>218</v>
      </c>
    </row>
    <row r="570" spans="1:28" x14ac:dyDescent="0.4">
      <c r="A570" s="1">
        <v>45093</v>
      </c>
      <c r="B570" s="1">
        <v>45091</v>
      </c>
      <c r="C570">
        <v>34910</v>
      </c>
      <c r="D570" t="s">
        <v>73</v>
      </c>
      <c r="E570" t="s">
        <v>15</v>
      </c>
      <c r="F570" t="s">
        <v>218</v>
      </c>
      <c r="G570" t="s">
        <v>16</v>
      </c>
      <c r="H570" t="s">
        <v>42</v>
      </c>
      <c r="I570" t="s">
        <v>50</v>
      </c>
      <c r="J570" t="s">
        <v>51</v>
      </c>
      <c r="K570">
        <v>100</v>
      </c>
      <c r="L570">
        <v>1700</v>
      </c>
      <c r="M570">
        <v>170000</v>
      </c>
      <c r="N570">
        <v>0</v>
      </c>
      <c r="P570" t="s">
        <v>218</v>
      </c>
      <c r="Q570" s="1"/>
      <c r="Y570" t="s">
        <v>218</v>
      </c>
      <c r="Z570" t="s">
        <v>218</v>
      </c>
      <c r="AA570" t="s">
        <v>218</v>
      </c>
      <c r="AB570" t="s">
        <v>218</v>
      </c>
    </row>
    <row r="571" spans="1:28" x14ac:dyDescent="0.4">
      <c r="A571" s="1">
        <v>45093</v>
      </c>
      <c r="B571" s="1">
        <v>45091</v>
      </c>
      <c r="C571">
        <v>34910</v>
      </c>
      <c r="D571" t="s">
        <v>73</v>
      </c>
      <c r="E571" t="s">
        <v>15</v>
      </c>
      <c r="F571" t="s">
        <v>218</v>
      </c>
      <c r="G571" t="s">
        <v>16</v>
      </c>
      <c r="H571" t="s">
        <v>42</v>
      </c>
      <c r="I571" t="s">
        <v>50</v>
      </c>
      <c r="J571" t="s">
        <v>51</v>
      </c>
      <c r="K571">
        <v>100</v>
      </c>
      <c r="L571">
        <v>1688</v>
      </c>
      <c r="M571">
        <v>168800</v>
      </c>
      <c r="N571">
        <v>0</v>
      </c>
      <c r="P571" t="s">
        <v>218</v>
      </c>
      <c r="Q571" s="1"/>
      <c r="Y571" t="s">
        <v>218</v>
      </c>
      <c r="Z571" t="s">
        <v>218</v>
      </c>
      <c r="AA571" t="s">
        <v>218</v>
      </c>
      <c r="AB571" t="s">
        <v>218</v>
      </c>
    </row>
    <row r="572" spans="1:28" x14ac:dyDescent="0.4">
      <c r="A572" s="1">
        <v>45093</v>
      </c>
      <c r="B572" s="1">
        <v>45091</v>
      </c>
      <c r="C572">
        <v>34910</v>
      </c>
      <c r="D572" t="s">
        <v>73</v>
      </c>
      <c r="E572" t="s">
        <v>15</v>
      </c>
      <c r="F572" t="s">
        <v>218</v>
      </c>
      <c r="G572" t="s">
        <v>16</v>
      </c>
      <c r="H572" t="s">
        <v>42</v>
      </c>
      <c r="I572" t="s">
        <v>50</v>
      </c>
      <c r="J572" t="s">
        <v>51</v>
      </c>
      <c r="K572">
        <v>100</v>
      </c>
      <c r="L572">
        <v>1659</v>
      </c>
      <c r="M572">
        <v>165900</v>
      </c>
      <c r="N572">
        <v>0</v>
      </c>
      <c r="P572" t="s">
        <v>218</v>
      </c>
      <c r="Q572" s="1"/>
      <c r="Y572" t="s">
        <v>218</v>
      </c>
      <c r="Z572" t="s">
        <v>218</v>
      </c>
      <c r="AA572" t="s">
        <v>218</v>
      </c>
      <c r="AB572" t="s">
        <v>218</v>
      </c>
    </row>
    <row r="573" spans="1:28" x14ac:dyDescent="0.4">
      <c r="A573" s="1">
        <v>45093</v>
      </c>
      <c r="B573" s="1">
        <v>45091</v>
      </c>
      <c r="C573">
        <v>34910</v>
      </c>
      <c r="D573" t="s">
        <v>73</v>
      </c>
      <c r="E573" t="s">
        <v>15</v>
      </c>
      <c r="F573" t="s">
        <v>218</v>
      </c>
      <c r="G573" t="s">
        <v>16</v>
      </c>
      <c r="H573" t="s">
        <v>42</v>
      </c>
      <c r="I573" t="s">
        <v>50</v>
      </c>
      <c r="J573" t="s">
        <v>51</v>
      </c>
      <c r="K573">
        <v>100</v>
      </c>
      <c r="L573">
        <v>1688</v>
      </c>
      <c r="M573">
        <v>168800</v>
      </c>
      <c r="N573">
        <v>0</v>
      </c>
      <c r="P573" t="s">
        <v>218</v>
      </c>
      <c r="Q573" s="1"/>
      <c r="Y573" t="s">
        <v>218</v>
      </c>
      <c r="Z573" t="s">
        <v>218</v>
      </c>
      <c r="AA573" t="s">
        <v>218</v>
      </c>
      <c r="AB573" t="s">
        <v>218</v>
      </c>
    </row>
    <row r="574" spans="1:28" x14ac:dyDescent="0.4">
      <c r="A574" s="1">
        <v>45093</v>
      </c>
      <c r="B574" s="1">
        <v>45091</v>
      </c>
      <c r="C574">
        <v>34910</v>
      </c>
      <c r="D574" t="s">
        <v>73</v>
      </c>
      <c r="E574" t="s">
        <v>15</v>
      </c>
      <c r="F574" t="s">
        <v>218</v>
      </c>
      <c r="G574" t="s">
        <v>16</v>
      </c>
      <c r="H574" t="s">
        <v>40</v>
      </c>
      <c r="I574" t="s">
        <v>50</v>
      </c>
      <c r="J574" t="s">
        <v>41</v>
      </c>
      <c r="K574">
        <v>100</v>
      </c>
      <c r="L574">
        <v>1690</v>
      </c>
      <c r="M574">
        <v>169000</v>
      </c>
      <c r="N574">
        <v>0</v>
      </c>
      <c r="O574">
        <v>200</v>
      </c>
      <c r="P574" t="s">
        <v>16</v>
      </c>
      <c r="Q574" s="1">
        <v>45091</v>
      </c>
      <c r="R574">
        <v>1688</v>
      </c>
      <c r="S574">
        <v>0</v>
      </c>
      <c r="T574">
        <v>0</v>
      </c>
      <c r="U574">
        <v>0</v>
      </c>
      <c r="V574">
        <v>0</v>
      </c>
      <c r="W574">
        <v>0</v>
      </c>
      <c r="X574">
        <v>200</v>
      </c>
      <c r="Y574" t="s">
        <v>218</v>
      </c>
      <c r="Z574" t="s">
        <v>218</v>
      </c>
      <c r="AA574" t="s">
        <v>218</v>
      </c>
      <c r="AB574" t="s">
        <v>218</v>
      </c>
    </row>
    <row r="575" spans="1:28" x14ac:dyDescent="0.4">
      <c r="A575" s="1">
        <v>45093</v>
      </c>
      <c r="B575" s="1">
        <v>45091</v>
      </c>
      <c r="C575">
        <v>34910</v>
      </c>
      <c r="D575" t="s">
        <v>73</v>
      </c>
      <c r="E575" t="s">
        <v>15</v>
      </c>
      <c r="F575" t="s">
        <v>218</v>
      </c>
      <c r="G575" t="s">
        <v>16</v>
      </c>
      <c r="H575" t="s">
        <v>40</v>
      </c>
      <c r="I575" t="s">
        <v>50</v>
      </c>
      <c r="J575" t="s">
        <v>41</v>
      </c>
      <c r="K575">
        <v>100</v>
      </c>
      <c r="L575">
        <v>1690</v>
      </c>
      <c r="M575">
        <v>169000</v>
      </c>
      <c r="N575">
        <v>0</v>
      </c>
      <c r="O575">
        <v>200</v>
      </c>
      <c r="P575" t="s">
        <v>16</v>
      </c>
      <c r="Q575" s="1">
        <v>45091</v>
      </c>
      <c r="R575">
        <v>1688</v>
      </c>
      <c r="S575">
        <v>0</v>
      </c>
      <c r="T575">
        <v>0</v>
      </c>
      <c r="U575">
        <v>0</v>
      </c>
      <c r="V575">
        <v>0</v>
      </c>
      <c r="W575">
        <v>0</v>
      </c>
      <c r="X575">
        <v>200</v>
      </c>
      <c r="Y575" t="s">
        <v>218</v>
      </c>
      <c r="Z575" t="s">
        <v>218</v>
      </c>
      <c r="AA575" t="s">
        <v>218</v>
      </c>
      <c r="AB575" t="s">
        <v>218</v>
      </c>
    </row>
    <row r="576" spans="1:28" x14ac:dyDescent="0.4">
      <c r="A576" s="1">
        <v>45093</v>
      </c>
      <c r="B576" s="1">
        <v>45091</v>
      </c>
      <c r="C576">
        <v>34910</v>
      </c>
      <c r="D576" t="s">
        <v>73</v>
      </c>
      <c r="E576" t="s">
        <v>15</v>
      </c>
      <c r="F576" t="s">
        <v>218</v>
      </c>
      <c r="G576" t="s">
        <v>16</v>
      </c>
      <c r="H576" t="s">
        <v>40</v>
      </c>
      <c r="I576" t="s">
        <v>50</v>
      </c>
      <c r="J576" t="s">
        <v>41</v>
      </c>
      <c r="K576">
        <v>100</v>
      </c>
      <c r="L576">
        <v>1710</v>
      </c>
      <c r="M576">
        <v>171000</v>
      </c>
      <c r="N576">
        <v>0</v>
      </c>
      <c r="O576">
        <v>1000</v>
      </c>
      <c r="P576" t="s">
        <v>16</v>
      </c>
      <c r="Q576" s="1">
        <v>45091</v>
      </c>
      <c r="R576">
        <v>1700</v>
      </c>
      <c r="S576">
        <v>0</v>
      </c>
      <c r="T576">
        <v>0</v>
      </c>
      <c r="U576">
        <v>0</v>
      </c>
      <c r="V576">
        <v>0</v>
      </c>
      <c r="W576">
        <v>0</v>
      </c>
      <c r="X576">
        <v>1000</v>
      </c>
      <c r="Y576" t="s">
        <v>218</v>
      </c>
      <c r="Z576" t="s">
        <v>218</v>
      </c>
      <c r="AA576" t="s">
        <v>218</v>
      </c>
      <c r="AB576" t="s">
        <v>218</v>
      </c>
    </row>
    <row r="577" spans="1:28" x14ac:dyDescent="0.4">
      <c r="A577" s="1">
        <v>45093</v>
      </c>
      <c r="B577" s="1">
        <v>45091</v>
      </c>
      <c r="C577">
        <v>34910</v>
      </c>
      <c r="D577" t="s">
        <v>73</v>
      </c>
      <c r="E577" t="s">
        <v>15</v>
      </c>
      <c r="F577" t="s">
        <v>218</v>
      </c>
      <c r="G577" t="s">
        <v>16</v>
      </c>
      <c r="H577" t="s">
        <v>40</v>
      </c>
      <c r="I577" t="s">
        <v>50</v>
      </c>
      <c r="J577" t="s">
        <v>41</v>
      </c>
      <c r="K577">
        <v>100</v>
      </c>
      <c r="L577">
        <v>1662</v>
      </c>
      <c r="M577">
        <v>166200</v>
      </c>
      <c r="N577">
        <v>0</v>
      </c>
      <c r="O577">
        <v>300</v>
      </c>
      <c r="P577" t="s">
        <v>16</v>
      </c>
      <c r="Q577" s="1">
        <v>45091</v>
      </c>
      <c r="R577">
        <v>1659</v>
      </c>
      <c r="S577">
        <v>0</v>
      </c>
      <c r="T577">
        <v>0</v>
      </c>
      <c r="U577">
        <v>0</v>
      </c>
      <c r="V577">
        <v>0</v>
      </c>
      <c r="W577">
        <v>0</v>
      </c>
      <c r="X577">
        <v>300</v>
      </c>
      <c r="Y577" t="s">
        <v>218</v>
      </c>
      <c r="Z577" t="s">
        <v>218</v>
      </c>
      <c r="AA577" t="s">
        <v>218</v>
      </c>
      <c r="AB577" t="s">
        <v>218</v>
      </c>
    </row>
    <row r="578" spans="1:28" x14ac:dyDescent="0.4">
      <c r="A578" s="1">
        <v>45093</v>
      </c>
      <c r="B578" s="1">
        <v>45091</v>
      </c>
      <c r="C578">
        <v>59940</v>
      </c>
      <c r="D578" t="s">
        <v>74</v>
      </c>
      <c r="E578" t="s">
        <v>15</v>
      </c>
      <c r="F578" t="s">
        <v>218</v>
      </c>
      <c r="G578" t="s">
        <v>16</v>
      </c>
      <c r="H578" t="s">
        <v>42</v>
      </c>
      <c r="I578" t="s">
        <v>50</v>
      </c>
      <c r="J578" t="s">
        <v>51</v>
      </c>
      <c r="K578">
        <v>100</v>
      </c>
      <c r="L578">
        <v>1442</v>
      </c>
      <c r="M578">
        <v>144200</v>
      </c>
      <c r="N578">
        <v>0</v>
      </c>
      <c r="P578" t="s">
        <v>218</v>
      </c>
      <c r="Q578" s="1"/>
      <c r="Y578" t="s">
        <v>218</v>
      </c>
      <c r="Z578" t="s">
        <v>218</v>
      </c>
      <c r="AA578" t="s">
        <v>218</v>
      </c>
      <c r="AB578" t="s">
        <v>218</v>
      </c>
    </row>
    <row r="579" spans="1:28" x14ac:dyDescent="0.4">
      <c r="A579" s="1">
        <v>45093</v>
      </c>
      <c r="B579" s="1">
        <v>45091</v>
      </c>
      <c r="C579">
        <v>59940</v>
      </c>
      <c r="D579" t="s">
        <v>74</v>
      </c>
      <c r="E579" t="s">
        <v>15</v>
      </c>
      <c r="F579" t="s">
        <v>218</v>
      </c>
      <c r="G579" t="s">
        <v>16</v>
      </c>
      <c r="H579" t="s">
        <v>40</v>
      </c>
      <c r="I579" t="s">
        <v>50</v>
      </c>
      <c r="J579" t="s">
        <v>41</v>
      </c>
      <c r="K579">
        <v>100</v>
      </c>
      <c r="L579">
        <v>1478</v>
      </c>
      <c r="M579">
        <v>147800</v>
      </c>
      <c r="N579">
        <v>0</v>
      </c>
      <c r="O579">
        <v>3600</v>
      </c>
      <c r="P579" t="s">
        <v>16</v>
      </c>
      <c r="Q579" s="1">
        <v>45091</v>
      </c>
      <c r="R579">
        <v>1442</v>
      </c>
      <c r="S579">
        <v>0</v>
      </c>
      <c r="T579">
        <v>0</v>
      </c>
      <c r="U579">
        <v>0</v>
      </c>
      <c r="V579">
        <v>0</v>
      </c>
      <c r="W579">
        <v>0</v>
      </c>
      <c r="X579">
        <v>3600</v>
      </c>
      <c r="Y579" t="s">
        <v>218</v>
      </c>
      <c r="Z579" t="s">
        <v>218</v>
      </c>
      <c r="AA579" t="s">
        <v>218</v>
      </c>
      <c r="AB579" t="s">
        <v>218</v>
      </c>
    </row>
    <row r="580" spans="1:28" x14ac:dyDescent="0.4">
      <c r="A580" s="1">
        <v>45092</v>
      </c>
      <c r="B580" s="1">
        <v>45090</v>
      </c>
      <c r="C580">
        <v>65540</v>
      </c>
      <c r="D580" t="s">
        <v>71</v>
      </c>
      <c r="E580" t="s">
        <v>15</v>
      </c>
      <c r="F580" t="s">
        <v>218</v>
      </c>
      <c r="G580" t="s">
        <v>16</v>
      </c>
      <c r="H580" t="s">
        <v>42</v>
      </c>
      <c r="I580" t="s">
        <v>50</v>
      </c>
      <c r="J580" t="s">
        <v>51</v>
      </c>
      <c r="K580">
        <v>100</v>
      </c>
      <c r="L580">
        <v>1001</v>
      </c>
      <c r="M580">
        <v>100100</v>
      </c>
      <c r="N580">
        <v>0</v>
      </c>
      <c r="P580" t="s">
        <v>218</v>
      </c>
      <c r="Q580" s="1"/>
      <c r="Y580" t="s">
        <v>218</v>
      </c>
      <c r="Z580" t="s">
        <v>218</v>
      </c>
      <c r="AA580" t="s">
        <v>218</v>
      </c>
      <c r="AB580" t="s">
        <v>218</v>
      </c>
    </row>
    <row r="581" spans="1:28" x14ac:dyDescent="0.4">
      <c r="A581" s="1">
        <v>45092</v>
      </c>
      <c r="B581" s="1">
        <v>45090</v>
      </c>
      <c r="C581">
        <v>65540</v>
      </c>
      <c r="D581" t="s">
        <v>71</v>
      </c>
      <c r="E581" t="s">
        <v>15</v>
      </c>
      <c r="F581" t="s">
        <v>218</v>
      </c>
      <c r="G581" t="s">
        <v>16</v>
      </c>
      <c r="H581" t="s">
        <v>40</v>
      </c>
      <c r="I581" t="s">
        <v>50</v>
      </c>
      <c r="J581" t="s">
        <v>41</v>
      </c>
      <c r="K581">
        <v>100</v>
      </c>
      <c r="L581">
        <v>1002</v>
      </c>
      <c r="M581">
        <v>100200</v>
      </c>
      <c r="N581">
        <v>0</v>
      </c>
      <c r="O581">
        <v>100</v>
      </c>
      <c r="P581" t="s">
        <v>16</v>
      </c>
      <c r="Q581" s="1">
        <v>45090</v>
      </c>
      <c r="R581">
        <v>1001</v>
      </c>
      <c r="S581">
        <v>0</v>
      </c>
      <c r="T581">
        <v>0</v>
      </c>
      <c r="U581">
        <v>0</v>
      </c>
      <c r="V581">
        <v>0</v>
      </c>
      <c r="W581">
        <v>0</v>
      </c>
      <c r="X581">
        <v>100</v>
      </c>
      <c r="Y581" t="s">
        <v>218</v>
      </c>
      <c r="Z581" t="s">
        <v>218</v>
      </c>
      <c r="AA581" t="s">
        <v>218</v>
      </c>
      <c r="AB581" t="s">
        <v>218</v>
      </c>
    </row>
    <row r="582" spans="1:28" x14ac:dyDescent="0.4">
      <c r="A582" s="1">
        <v>45092</v>
      </c>
      <c r="B582" s="1">
        <v>45090</v>
      </c>
      <c r="C582">
        <v>70460</v>
      </c>
      <c r="D582" t="s">
        <v>72</v>
      </c>
      <c r="E582" t="s">
        <v>15</v>
      </c>
      <c r="F582" t="s">
        <v>218</v>
      </c>
      <c r="G582" t="s">
        <v>16</v>
      </c>
      <c r="H582" t="s">
        <v>42</v>
      </c>
      <c r="I582" t="s">
        <v>50</v>
      </c>
      <c r="J582" t="s">
        <v>51</v>
      </c>
      <c r="K582">
        <v>100</v>
      </c>
      <c r="L582">
        <v>3725</v>
      </c>
      <c r="M582">
        <v>372500</v>
      </c>
      <c r="N582">
        <v>0</v>
      </c>
      <c r="P582" t="s">
        <v>218</v>
      </c>
      <c r="Q582" s="1"/>
      <c r="Y582" t="s">
        <v>218</v>
      </c>
      <c r="Z582" t="s">
        <v>218</v>
      </c>
      <c r="AA582" t="s">
        <v>218</v>
      </c>
      <c r="AB582" t="s">
        <v>218</v>
      </c>
    </row>
    <row r="583" spans="1:28" x14ac:dyDescent="0.4">
      <c r="A583" s="1">
        <v>45092</v>
      </c>
      <c r="B583" s="1">
        <v>45090</v>
      </c>
      <c r="C583">
        <v>70460</v>
      </c>
      <c r="D583" t="s">
        <v>72</v>
      </c>
      <c r="E583" t="s">
        <v>15</v>
      </c>
      <c r="F583" t="s">
        <v>218</v>
      </c>
      <c r="G583" t="s">
        <v>16</v>
      </c>
      <c r="H583" t="s">
        <v>40</v>
      </c>
      <c r="I583" t="s">
        <v>50</v>
      </c>
      <c r="J583" t="s">
        <v>41</v>
      </c>
      <c r="K583">
        <v>100</v>
      </c>
      <c r="L583">
        <v>3735</v>
      </c>
      <c r="M583">
        <v>373500</v>
      </c>
      <c r="N583">
        <v>0</v>
      </c>
      <c r="O583">
        <v>1000</v>
      </c>
      <c r="P583" t="s">
        <v>16</v>
      </c>
      <c r="Q583" s="1">
        <v>45090</v>
      </c>
      <c r="R583">
        <v>3725</v>
      </c>
      <c r="S583">
        <v>0</v>
      </c>
      <c r="T583">
        <v>0</v>
      </c>
      <c r="U583">
        <v>0</v>
      </c>
      <c r="V583">
        <v>0</v>
      </c>
      <c r="W583">
        <v>0</v>
      </c>
      <c r="X583">
        <v>1000</v>
      </c>
      <c r="Y583" t="s">
        <v>218</v>
      </c>
      <c r="Z583" t="s">
        <v>218</v>
      </c>
      <c r="AA583" t="s">
        <v>218</v>
      </c>
      <c r="AB583" t="s">
        <v>218</v>
      </c>
    </row>
    <row r="584" spans="1:28" x14ac:dyDescent="0.4">
      <c r="A584" s="1">
        <v>45083</v>
      </c>
      <c r="B584" s="1">
        <v>45079</v>
      </c>
      <c r="C584">
        <v>38560</v>
      </c>
      <c r="D584" t="s">
        <v>57</v>
      </c>
      <c r="E584" t="s">
        <v>15</v>
      </c>
      <c r="F584" t="s">
        <v>218</v>
      </c>
      <c r="G584" t="s">
        <v>16</v>
      </c>
      <c r="H584" t="s">
        <v>42</v>
      </c>
      <c r="I584" t="s">
        <v>50</v>
      </c>
      <c r="J584" t="s">
        <v>51</v>
      </c>
      <c r="K584">
        <v>100</v>
      </c>
      <c r="L584">
        <v>11000</v>
      </c>
      <c r="M584">
        <v>1100000</v>
      </c>
      <c r="N584">
        <v>0</v>
      </c>
      <c r="P584" t="s">
        <v>218</v>
      </c>
      <c r="Q584" s="1"/>
      <c r="Y584" t="s">
        <v>218</v>
      </c>
      <c r="Z584" t="s">
        <v>218</v>
      </c>
      <c r="AA584" t="s">
        <v>218</v>
      </c>
      <c r="AB584" t="s">
        <v>218</v>
      </c>
    </row>
    <row r="585" spans="1:28" x14ac:dyDescent="0.4">
      <c r="A585" s="1">
        <v>45083</v>
      </c>
      <c r="B585" s="1">
        <v>45079</v>
      </c>
      <c r="C585">
        <v>38560</v>
      </c>
      <c r="D585" t="s">
        <v>57</v>
      </c>
      <c r="E585" t="s">
        <v>15</v>
      </c>
      <c r="F585" t="s">
        <v>218</v>
      </c>
      <c r="G585" t="s">
        <v>16</v>
      </c>
      <c r="H585" t="s">
        <v>42</v>
      </c>
      <c r="I585" t="s">
        <v>50</v>
      </c>
      <c r="J585" t="s">
        <v>51</v>
      </c>
      <c r="K585">
        <v>100</v>
      </c>
      <c r="L585">
        <v>11110</v>
      </c>
      <c r="M585">
        <v>1111000</v>
      </c>
      <c r="N585">
        <v>0</v>
      </c>
      <c r="P585" t="s">
        <v>218</v>
      </c>
      <c r="Q585" s="1"/>
      <c r="Y585" t="s">
        <v>218</v>
      </c>
      <c r="Z585" t="s">
        <v>218</v>
      </c>
      <c r="AA585" t="s">
        <v>218</v>
      </c>
      <c r="AB585" t="s">
        <v>218</v>
      </c>
    </row>
    <row r="586" spans="1:28" x14ac:dyDescent="0.4">
      <c r="A586" s="1">
        <v>45083</v>
      </c>
      <c r="B586" s="1">
        <v>45079</v>
      </c>
      <c r="C586">
        <v>38560</v>
      </c>
      <c r="D586" t="s">
        <v>57</v>
      </c>
      <c r="E586" t="s">
        <v>15</v>
      </c>
      <c r="F586" t="s">
        <v>218</v>
      </c>
      <c r="G586" t="s">
        <v>16</v>
      </c>
      <c r="H586" t="s">
        <v>42</v>
      </c>
      <c r="I586" t="s">
        <v>50</v>
      </c>
      <c r="J586" t="s">
        <v>51</v>
      </c>
      <c r="K586">
        <v>100</v>
      </c>
      <c r="L586">
        <v>10950</v>
      </c>
      <c r="M586">
        <v>1095000</v>
      </c>
      <c r="N586">
        <v>0</v>
      </c>
      <c r="P586" t="s">
        <v>218</v>
      </c>
      <c r="Q586" s="1"/>
      <c r="Y586" t="s">
        <v>218</v>
      </c>
      <c r="Z586" t="s">
        <v>218</v>
      </c>
      <c r="AA586" t="s">
        <v>218</v>
      </c>
      <c r="AB586" t="s">
        <v>218</v>
      </c>
    </row>
    <row r="587" spans="1:28" x14ac:dyDescent="0.4">
      <c r="A587" s="1">
        <v>45083</v>
      </c>
      <c r="B587" s="1">
        <v>45079</v>
      </c>
      <c r="C587">
        <v>38560</v>
      </c>
      <c r="D587" t="s">
        <v>57</v>
      </c>
      <c r="E587" t="s">
        <v>15</v>
      </c>
      <c r="F587" t="s">
        <v>218</v>
      </c>
      <c r="G587" t="s">
        <v>16</v>
      </c>
      <c r="H587" t="s">
        <v>40</v>
      </c>
      <c r="I587" t="s">
        <v>50</v>
      </c>
      <c r="J587" t="s">
        <v>41</v>
      </c>
      <c r="K587">
        <v>100</v>
      </c>
      <c r="L587">
        <v>10970</v>
      </c>
      <c r="M587">
        <v>1097000</v>
      </c>
      <c r="N587">
        <v>0</v>
      </c>
      <c r="O587">
        <v>2000</v>
      </c>
      <c r="P587" t="s">
        <v>16</v>
      </c>
      <c r="Q587" s="1">
        <v>45079</v>
      </c>
      <c r="R587">
        <v>10950</v>
      </c>
      <c r="S587">
        <v>0</v>
      </c>
      <c r="T587">
        <v>0</v>
      </c>
      <c r="U587">
        <v>0</v>
      </c>
      <c r="V587">
        <v>0</v>
      </c>
      <c r="W587">
        <v>0</v>
      </c>
      <c r="X587">
        <v>2000</v>
      </c>
      <c r="Y587" t="s">
        <v>218</v>
      </c>
      <c r="Z587" t="s">
        <v>218</v>
      </c>
      <c r="AA587" t="s">
        <v>218</v>
      </c>
      <c r="AB587" t="s">
        <v>218</v>
      </c>
    </row>
    <row r="588" spans="1:28" x14ac:dyDescent="0.4">
      <c r="A588" s="1">
        <v>45083</v>
      </c>
      <c r="B588" s="1">
        <v>45079</v>
      </c>
      <c r="C588">
        <v>38560</v>
      </c>
      <c r="D588" t="s">
        <v>57</v>
      </c>
      <c r="E588" t="s">
        <v>15</v>
      </c>
      <c r="F588" t="s">
        <v>218</v>
      </c>
      <c r="G588" t="s">
        <v>16</v>
      </c>
      <c r="H588" t="s">
        <v>40</v>
      </c>
      <c r="I588" t="s">
        <v>50</v>
      </c>
      <c r="J588" t="s">
        <v>41</v>
      </c>
      <c r="K588">
        <v>100</v>
      </c>
      <c r="L588">
        <v>11010</v>
      </c>
      <c r="M588">
        <v>1101000</v>
      </c>
      <c r="N588">
        <v>0</v>
      </c>
      <c r="O588">
        <v>-10000</v>
      </c>
      <c r="P588" t="s">
        <v>16</v>
      </c>
      <c r="Q588" s="1">
        <v>45079</v>
      </c>
      <c r="R588">
        <v>11110</v>
      </c>
      <c r="S588">
        <v>0</v>
      </c>
      <c r="T588">
        <v>0</v>
      </c>
      <c r="U588">
        <v>0</v>
      </c>
      <c r="V588">
        <v>0</v>
      </c>
      <c r="W588">
        <v>0</v>
      </c>
      <c r="X588">
        <v>-10000</v>
      </c>
      <c r="Y588" t="s">
        <v>218</v>
      </c>
      <c r="Z588" t="s">
        <v>218</v>
      </c>
      <c r="AA588" t="s">
        <v>218</v>
      </c>
      <c r="AB588" t="s">
        <v>218</v>
      </c>
    </row>
    <row r="589" spans="1:28" x14ac:dyDescent="0.4">
      <c r="A589" s="1">
        <v>45083</v>
      </c>
      <c r="B589" s="1">
        <v>45079</v>
      </c>
      <c r="C589">
        <v>38560</v>
      </c>
      <c r="D589" t="s">
        <v>57</v>
      </c>
      <c r="E589" t="s">
        <v>15</v>
      </c>
      <c r="F589" t="s">
        <v>218</v>
      </c>
      <c r="G589" t="s">
        <v>16</v>
      </c>
      <c r="H589" t="s">
        <v>40</v>
      </c>
      <c r="I589" t="s">
        <v>50</v>
      </c>
      <c r="J589" t="s">
        <v>41</v>
      </c>
      <c r="K589">
        <v>100</v>
      </c>
      <c r="L589">
        <v>10920</v>
      </c>
      <c r="M589">
        <v>1092000</v>
      </c>
      <c r="N589">
        <v>0</v>
      </c>
      <c r="O589">
        <v>-8000</v>
      </c>
      <c r="P589" t="s">
        <v>16</v>
      </c>
      <c r="Q589" s="1">
        <v>45079</v>
      </c>
      <c r="R589">
        <v>11000</v>
      </c>
      <c r="S589">
        <v>0</v>
      </c>
      <c r="T589">
        <v>0</v>
      </c>
      <c r="U589">
        <v>0</v>
      </c>
      <c r="V589">
        <v>0</v>
      </c>
      <c r="W589">
        <v>0</v>
      </c>
      <c r="X589">
        <v>-8000</v>
      </c>
      <c r="Y589" t="s">
        <v>218</v>
      </c>
      <c r="Z589" t="s">
        <v>218</v>
      </c>
      <c r="AA589" t="s">
        <v>218</v>
      </c>
      <c r="AB589" t="s">
        <v>218</v>
      </c>
    </row>
    <row r="590" spans="1:28" x14ac:dyDescent="0.4">
      <c r="A590" s="1">
        <v>45083</v>
      </c>
      <c r="B590" s="1">
        <v>45079</v>
      </c>
      <c r="C590">
        <v>51370</v>
      </c>
      <c r="D590" t="s">
        <v>68</v>
      </c>
      <c r="E590" t="s">
        <v>15</v>
      </c>
      <c r="F590" t="s">
        <v>218</v>
      </c>
      <c r="G590" t="s">
        <v>16</v>
      </c>
      <c r="H590" t="s">
        <v>42</v>
      </c>
      <c r="I590" t="s">
        <v>50</v>
      </c>
      <c r="J590" t="s">
        <v>51</v>
      </c>
      <c r="K590">
        <v>100</v>
      </c>
      <c r="L590">
        <v>2836</v>
      </c>
      <c r="M590">
        <v>283600</v>
      </c>
      <c r="N590">
        <v>0</v>
      </c>
      <c r="P590" t="s">
        <v>218</v>
      </c>
      <c r="Q590" s="1"/>
      <c r="Y590" t="s">
        <v>218</v>
      </c>
      <c r="Z590" t="s">
        <v>218</v>
      </c>
      <c r="AA590" t="s">
        <v>218</v>
      </c>
      <c r="AB590" t="s">
        <v>218</v>
      </c>
    </row>
    <row r="591" spans="1:28" x14ac:dyDescent="0.4">
      <c r="A591" s="1">
        <v>45083</v>
      </c>
      <c r="B591" s="1">
        <v>45079</v>
      </c>
      <c r="C591">
        <v>51370</v>
      </c>
      <c r="D591" t="s">
        <v>68</v>
      </c>
      <c r="E591" t="s">
        <v>15</v>
      </c>
      <c r="F591" t="s">
        <v>218</v>
      </c>
      <c r="G591" t="s">
        <v>16</v>
      </c>
      <c r="H591" t="s">
        <v>40</v>
      </c>
      <c r="I591" t="s">
        <v>50</v>
      </c>
      <c r="J591" t="s">
        <v>41</v>
      </c>
      <c r="K591">
        <v>100</v>
      </c>
      <c r="L591">
        <v>2846</v>
      </c>
      <c r="M591">
        <v>284600</v>
      </c>
      <c r="N591">
        <v>0</v>
      </c>
      <c r="O591">
        <v>1000</v>
      </c>
      <c r="P591" t="s">
        <v>16</v>
      </c>
      <c r="Q591" s="1">
        <v>45079</v>
      </c>
      <c r="R591">
        <v>2836</v>
      </c>
      <c r="S591">
        <v>0</v>
      </c>
      <c r="T591">
        <v>0</v>
      </c>
      <c r="U591">
        <v>0</v>
      </c>
      <c r="V591">
        <v>0</v>
      </c>
      <c r="W591">
        <v>0</v>
      </c>
      <c r="X591">
        <v>1000</v>
      </c>
      <c r="Y591" t="s">
        <v>218</v>
      </c>
      <c r="Z591" t="s">
        <v>218</v>
      </c>
      <c r="AA591" t="s">
        <v>218</v>
      </c>
      <c r="AB591" t="s">
        <v>218</v>
      </c>
    </row>
    <row r="592" spans="1:28" x14ac:dyDescent="0.4">
      <c r="A592" s="1">
        <v>45082</v>
      </c>
      <c r="B592" s="1">
        <v>45078</v>
      </c>
      <c r="C592">
        <v>38560</v>
      </c>
      <c r="D592" t="s">
        <v>57</v>
      </c>
      <c r="E592" t="s">
        <v>15</v>
      </c>
      <c r="F592" t="s">
        <v>218</v>
      </c>
      <c r="G592" t="s">
        <v>16</v>
      </c>
      <c r="H592" t="s">
        <v>42</v>
      </c>
      <c r="I592" t="s">
        <v>50</v>
      </c>
      <c r="J592" t="s">
        <v>51</v>
      </c>
      <c r="K592">
        <v>100</v>
      </c>
      <c r="L592">
        <v>10660</v>
      </c>
      <c r="M592">
        <v>1066000</v>
      </c>
      <c r="N592">
        <v>0</v>
      </c>
      <c r="P592" t="s">
        <v>218</v>
      </c>
      <c r="Q592" s="1"/>
      <c r="Y592" t="s">
        <v>218</v>
      </c>
      <c r="Z592" t="s">
        <v>218</v>
      </c>
      <c r="AA592" t="s">
        <v>218</v>
      </c>
      <c r="AB592" t="s">
        <v>218</v>
      </c>
    </row>
    <row r="593" spans="1:28" x14ac:dyDescent="0.4">
      <c r="A593" s="1">
        <v>45082</v>
      </c>
      <c r="B593" s="1">
        <v>45078</v>
      </c>
      <c r="C593">
        <v>38560</v>
      </c>
      <c r="D593" t="s">
        <v>57</v>
      </c>
      <c r="E593" t="s">
        <v>15</v>
      </c>
      <c r="F593" t="s">
        <v>218</v>
      </c>
      <c r="G593" t="s">
        <v>16</v>
      </c>
      <c r="H593" t="s">
        <v>40</v>
      </c>
      <c r="I593" t="s">
        <v>50</v>
      </c>
      <c r="J593" t="s">
        <v>41</v>
      </c>
      <c r="K593">
        <v>100</v>
      </c>
      <c r="L593">
        <v>10680</v>
      </c>
      <c r="M593">
        <v>1068000</v>
      </c>
      <c r="N593">
        <v>0</v>
      </c>
      <c r="O593">
        <v>2000</v>
      </c>
      <c r="P593" t="s">
        <v>16</v>
      </c>
      <c r="Q593" s="1">
        <v>45078</v>
      </c>
      <c r="R593">
        <v>10660</v>
      </c>
      <c r="S593">
        <v>0</v>
      </c>
      <c r="T593">
        <v>0</v>
      </c>
      <c r="U593">
        <v>0</v>
      </c>
      <c r="V593">
        <v>0</v>
      </c>
      <c r="W593">
        <v>0</v>
      </c>
      <c r="X593">
        <v>2000</v>
      </c>
      <c r="Y593" t="s">
        <v>218</v>
      </c>
      <c r="Z593" t="s">
        <v>218</v>
      </c>
      <c r="AA593" t="s">
        <v>218</v>
      </c>
      <c r="AB593" t="s">
        <v>218</v>
      </c>
    </row>
    <row r="594" spans="1:28" x14ac:dyDescent="0.4">
      <c r="A594" s="1">
        <v>45078</v>
      </c>
      <c r="B594" s="1">
        <v>45076</v>
      </c>
      <c r="C594">
        <v>51370</v>
      </c>
      <c r="D594" t="s">
        <v>68</v>
      </c>
      <c r="E594" t="s">
        <v>15</v>
      </c>
      <c r="F594" t="s">
        <v>218</v>
      </c>
      <c r="G594" t="s">
        <v>16</v>
      </c>
      <c r="H594" t="s">
        <v>42</v>
      </c>
      <c r="I594" t="s">
        <v>50</v>
      </c>
      <c r="J594" t="s">
        <v>51</v>
      </c>
      <c r="K594">
        <v>100</v>
      </c>
      <c r="L594">
        <v>2302</v>
      </c>
      <c r="M594">
        <v>230200</v>
      </c>
      <c r="N594">
        <v>0</v>
      </c>
      <c r="P594" t="s">
        <v>218</v>
      </c>
      <c r="Q594" s="1"/>
      <c r="Y594" t="s">
        <v>218</v>
      </c>
      <c r="Z594" t="s">
        <v>218</v>
      </c>
      <c r="AA594" t="s">
        <v>218</v>
      </c>
      <c r="AB594" t="s">
        <v>218</v>
      </c>
    </row>
    <row r="595" spans="1:28" x14ac:dyDescent="0.4">
      <c r="A595" s="1">
        <v>45078</v>
      </c>
      <c r="B595" s="1">
        <v>45076</v>
      </c>
      <c r="C595">
        <v>51370</v>
      </c>
      <c r="D595" t="s">
        <v>68</v>
      </c>
      <c r="E595" t="s">
        <v>15</v>
      </c>
      <c r="F595" t="s">
        <v>218</v>
      </c>
      <c r="G595" t="s">
        <v>16</v>
      </c>
      <c r="H595" t="s">
        <v>40</v>
      </c>
      <c r="I595" t="s">
        <v>50</v>
      </c>
      <c r="J595" t="s">
        <v>41</v>
      </c>
      <c r="K595">
        <v>100</v>
      </c>
      <c r="L595">
        <v>2305</v>
      </c>
      <c r="M595">
        <v>230500</v>
      </c>
      <c r="N595">
        <v>0</v>
      </c>
      <c r="O595">
        <v>300</v>
      </c>
      <c r="P595" t="s">
        <v>16</v>
      </c>
      <c r="Q595" s="1">
        <v>45076</v>
      </c>
      <c r="R595">
        <v>2302</v>
      </c>
      <c r="S595">
        <v>0</v>
      </c>
      <c r="T595">
        <v>0</v>
      </c>
      <c r="U595">
        <v>0</v>
      </c>
      <c r="V595">
        <v>0</v>
      </c>
      <c r="W595">
        <v>0</v>
      </c>
      <c r="X595">
        <v>300</v>
      </c>
      <c r="Y595" t="s">
        <v>218</v>
      </c>
      <c r="Z595" t="s">
        <v>218</v>
      </c>
      <c r="AA595" t="s">
        <v>218</v>
      </c>
      <c r="AB595" t="s">
        <v>218</v>
      </c>
    </row>
    <row r="596" spans="1:28" x14ac:dyDescent="0.4">
      <c r="A596" s="1">
        <v>45078</v>
      </c>
      <c r="B596" s="1">
        <v>45078</v>
      </c>
      <c r="D596" t="s">
        <v>218</v>
      </c>
      <c r="E596" t="s">
        <v>218</v>
      </c>
      <c r="F596" t="s">
        <v>218</v>
      </c>
      <c r="G596" t="s">
        <v>218</v>
      </c>
      <c r="H596" t="s">
        <v>218</v>
      </c>
      <c r="I596" t="s">
        <v>52</v>
      </c>
      <c r="J596" t="s">
        <v>69</v>
      </c>
      <c r="L596">
        <v>6</v>
      </c>
      <c r="O596">
        <v>6</v>
      </c>
      <c r="P596" t="s">
        <v>218</v>
      </c>
      <c r="Q596" s="1"/>
      <c r="Y596" t="s">
        <v>218</v>
      </c>
      <c r="Z596" t="s">
        <v>218</v>
      </c>
      <c r="AA596" t="s">
        <v>218</v>
      </c>
      <c r="AB596" t="s">
        <v>218</v>
      </c>
    </row>
    <row r="597" spans="1:28" x14ac:dyDescent="0.4">
      <c r="A597" s="1">
        <v>45077</v>
      </c>
      <c r="B597" s="1">
        <v>45075</v>
      </c>
      <c r="C597">
        <v>38560</v>
      </c>
      <c r="D597" t="s">
        <v>57</v>
      </c>
      <c r="E597" t="s">
        <v>15</v>
      </c>
      <c r="F597" t="s">
        <v>218</v>
      </c>
      <c r="G597" t="s">
        <v>16</v>
      </c>
      <c r="H597" t="s">
        <v>42</v>
      </c>
      <c r="I597" t="s">
        <v>50</v>
      </c>
      <c r="J597" t="s">
        <v>51</v>
      </c>
      <c r="K597">
        <v>100</v>
      </c>
      <c r="L597">
        <v>9260</v>
      </c>
      <c r="M597">
        <v>926000</v>
      </c>
      <c r="N597">
        <v>0</v>
      </c>
      <c r="P597" t="s">
        <v>218</v>
      </c>
      <c r="Q597" s="1"/>
      <c r="Y597" t="s">
        <v>218</v>
      </c>
      <c r="Z597" t="s">
        <v>218</v>
      </c>
      <c r="AA597" t="s">
        <v>218</v>
      </c>
      <c r="AB597" t="s">
        <v>218</v>
      </c>
    </row>
    <row r="598" spans="1:28" x14ac:dyDescent="0.4">
      <c r="A598" s="1">
        <v>45077</v>
      </c>
      <c r="B598" s="1">
        <v>45075</v>
      </c>
      <c r="C598">
        <v>38560</v>
      </c>
      <c r="D598" t="s">
        <v>57</v>
      </c>
      <c r="E598" t="s">
        <v>15</v>
      </c>
      <c r="F598" t="s">
        <v>218</v>
      </c>
      <c r="G598" t="s">
        <v>16</v>
      </c>
      <c r="H598" t="s">
        <v>42</v>
      </c>
      <c r="I598" t="s">
        <v>50</v>
      </c>
      <c r="J598" t="s">
        <v>51</v>
      </c>
      <c r="K598">
        <v>100</v>
      </c>
      <c r="L598">
        <v>9290</v>
      </c>
      <c r="M598">
        <v>929000</v>
      </c>
      <c r="N598">
        <v>0</v>
      </c>
      <c r="P598" t="s">
        <v>218</v>
      </c>
      <c r="Q598" s="1"/>
      <c r="Y598" t="s">
        <v>218</v>
      </c>
      <c r="Z598" t="s">
        <v>218</v>
      </c>
      <c r="AA598" t="s">
        <v>218</v>
      </c>
      <c r="AB598" t="s">
        <v>218</v>
      </c>
    </row>
    <row r="599" spans="1:28" x14ac:dyDescent="0.4">
      <c r="A599" s="1">
        <v>45077</v>
      </c>
      <c r="B599" s="1">
        <v>45075</v>
      </c>
      <c r="C599">
        <v>38560</v>
      </c>
      <c r="D599" t="s">
        <v>57</v>
      </c>
      <c r="E599" t="s">
        <v>15</v>
      </c>
      <c r="F599" t="s">
        <v>218</v>
      </c>
      <c r="G599" t="s">
        <v>16</v>
      </c>
      <c r="H599" t="s">
        <v>42</v>
      </c>
      <c r="I599" t="s">
        <v>50</v>
      </c>
      <c r="J599" t="s">
        <v>51</v>
      </c>
      <c r="K599">
        <v>100</v>
      </c>
      <c r="L599">
        <v>9590</v>
      </c>
      <c r="M599">
        <v>959000</v>
      </c>
      <c r="N599">
        <v>0</v>
      </c>
      <c r="P599" t="s">
        <v>218</v>
      </c>
      <c r="Q599" s="1"/>
      <c r="Y599" t="s">
        <v>218</v>
      </c>
      <c r="Z599" t="s">
        <v>218</v>
      </c>
      <c r="AA599" t="s">
        <v>218</v>
      </c>
      <c r="AB599" t="s">
        <v>218</v>
      </c>
    </row>
    <row r="600" spans="1:28" x14ac:dyDescent="0.4">
      <c r="A600" s="1">
        <v>45077</v>
      </c>
      <c r="B600" s="1">
        <v>45075</v>
      </c>
      <c r="C600">
        <v>38560</v>
      </c>
      <c r="D600" t="s">
        <v>57</v>
      </c>
      <c r="E600" t="s">
        <v>15</v>
      </c>
      <c r="F600" t="s">
        <v>218</v>
      </c>
      <c r="G600" t="s">
        <v>16</v>
      </c>
      <c r="H600" t="s">
        <v>40</v>
      </c>
      <c r="I600" t="s">
        <v>50</v>
      </c>
      <c r="J600" t="s">
        <v>41</v>
      </c>
      <c r="K600">
        <v>100</v>
      </c>
      <c r="L600">
        <v>9610</v>
      </c>
      <c r="M600">
        <v>961000</v>
      </c>
      <c r="N600">
        <v>0</v>
      </c>
      <c r="O600">
        <v>2000</v>
      </c>
      <c r="P600" t="s">
        <v>16</v>
      </c>
      <c r="Q600" s="1">
        <v>45075</v>
      </c>
      <c r="R600">
        <v>9590</v>
      </c>
      <c r="S600">
        <v>0</v>
      </c>
      <c r="T600">
        <v>0</v>
      </c>
      <c r="U600">
        <v>0</v>
      </c>
      <c r="V600">
        <v>0</v>
      </c>
      <c r="W600">
        <v>0</v>
      </c>
      <c r="X600">
        <v>2000</v>
      </c>
      <c r="Y600" t="s">
        <v>218</v>
      </c>
      <c r="Z600" t="s">
        <v>218</v>
      </c>
      <c r="AA600" t="s">
        <v>218</v>
      </c>
      <c r="AB600" t="s">
        <v>218</v>
      </c>
    </row>
    <row r="601" spans="1:28" x14ac:dyDescent="0.4">
      <c r="A601" s="1">
        <v>45077</v>
      </c>
      <c r="B601" s="1">
        <v>45075</v>
      </c>
      <c r="C601">
        <v>38560</v>
      </c>
      <c r="D601" t="s">
        <v>57</v>
      </c>
      <c r="E601" t="s">
        <v>15</v>
      </c>
      <c r="F601" t="s">
        <v>218</v>
      </c>
      <c r="G601" t="s">
        <v>16</v>
      </c>
      <c r="H601" t="s">
        <v>40</v>
      </c>
      <c r="I601" t="s">
        <v>50</v>
      </c>
      <c r="J601" t="s">
        <v>41</v>
      </c>
      <c r="K601">
        <v>100</v>
      </c>
      <c r="L601">
        <v>9220</v>
      </c>
      <c r="M601">
        <v>922000</v>
      </c>
      <c r="N601">
        <v>0</v>
      </c>
      <c r="O601">
        <v>-4000</v>
      </c>
      <c r="P601" t="s">
        <v>16</v>
      </c>
      <c r="Q601" s="1">
        <v>45075</v>
      </c>
      <c r="R601">
        <v>9260</v>
      </c>
      <c r="S601">
        <v>0</v>
      </c>
      <c r="T601">
        <v>0</v>
      </c>
      <c r="U601">
        <v>0</v>
      </c>
      <c r="V601">
        <v>0</v>
      </c>
      <c r="W601">
        <v>0</v>
      </c>
      <c r="X601">
        <v>-4000</v>
      </c>
      <c r="Y601" t="s">
        <v>218</v>
      </c>
      <c r="Z601" t="s">
        <v>218</v>
      </c>
      <c r="AA601" t="s">
        <v>218</v>
      </c>
      <c r="AB601" t="s">
        <v>218</v>
      </c>
    </row>
    <row r="602" spans="1:28" x14ac:dyDescent="0.4">
      <c r="A602" s="1">
        <v>45077</v>
      </c>
      <c r="B602" s="1">
        <v>45075</v>
      </c>
      <c r="C602">
        <v>38560</v>
      </c>
      <c r="D602" t="s">
        <v>57</v>
      </c>
      <c r="E602" t="s">
        <v>15</v>
      </c>
      <c r="F602" t="s">
        <v>218</v>
      </c>
      <c r="G602" t="s">
        <v>16</v>
      </c>
      <c r="H602" t="s">
        <v>40</v>
      </c>
      <c r="I602" t="s">
        <v>50</v>
      </c>
      <c r="J602" t="s">
        <v>41</v>
      </c>
      <c r="K602">
        <v>100</v>
      </c>
      <c r="L602">
        <v>9240</v>
      </c>
      <c r="M602">
        <v>924000</v>
      </c>
      <c r="N602">
        <v>0</v>
      </c>
      <c r="O602">
        <v>-5000</v>
      </c>
      <c r="P602" t="s">
        <v>16</v>
      </c>
      <c r="Q602" s="1">
        <v>45075</v>
      </c>
      <c r="R602">
        <v>9290</v>
      </c>
      <c r="S602">
        <v>0</v>
      </c>
      <c r="T602">
        <v>0</v>
      </c>
      <c r="U602">
        <v>0</v>
      </c>
      <c r="V602">
        <v>0</v>
      </c>
      <c r="W602">
        <v>0</v>
      </c>
      <c r="X602">
        <v>-5000</v>
      </c>
      <c r="Y602" t="s">
        <v>218</v>
      </c>
      <c r="Z602" t="s">
        <v>218</v>
      </c>
      <c r="AA602" t="s">
        <v>218</v>
      </c>
      <c r="AB602" t="s">
        <v>218</v>
      </c>
    </row>
    <row r="603" spans="1:28" x14ac:dyDescent="0.4">
      <c r="A603" s="1">
        <v>45077</v>
      </c>
      <c r="B603" s="1">
        <v>45075</v>
      </c>
      <c r="C603">
        <v>44440</v>
      </c>
      <c r="D603" t="s">
        <v>67</v>
      </c>
      <c r="E603" t="s">
        <v>15</v>
      </c>
      <c r="F603" t="s">
        <v>218</v>
      </c>
      <c r="G603" t="s">
        <v>16</v>
      </c>
      <c r="H603" t="s">
        <v>42</v>
      </c>
      <c r="I603" t="s">
        <v>50</v>
      </c>
      <c r="J603" t="s">
        <v>51</v>
      </c>
      <c r="K603">
        <v>100</v>
      </c>
      <c r="L603">
        <v>1733</v>
      </c>
      <c r="M603">
        <v>173300</v>
      </c>
      <c r="N603">
        <v>0</v>
      </c>
      <c r="P603" t="s">
        <v>218</v>
      </c>
      <c r="Q603" s="1"/>
      <c r="Y603" t="s">
        <v>218</v>
      </c>
      <c r="Z603" t="s">
        <v>218</v>
      </c>
      <c r="AA603" t="s">
        <v>218</v>
      </c>
      <c r="AB603" t="s">
        <v>218</v>
      </c>
    </row>
    <row r="604" spans="1:28" x14ac:dyDescent="0.4">
      <c r="A604" s="1">
        <v>45077</v>
      </c>
      <c r="B604" s="1">
        <v>45075</v>
      </c>
      <c r="C604">
        <v>44440</v>
      </c>
      <c r="D604" t="s">
        <v>67</v>
      </c>
      <c r="E604" t="s">
        <v>15</v>
      </c>
      <c r="F604" t="s">
        <v>218</v>
      </c>
      <c r="G604" t="s">
        <v>16</v>
      </c>
      <c r="H604" t="s">
        <v>40</v>
      </c>
      <c r="I604" t="s">
        <v>50</v>
      </c>
      <c r="J604" t="s">
        <v>41</v>
      </c>
      <c r="K604">
        <v>100</v>
      </c>
      <c r="L604">
        <v>1722</v>
      </c>
      <c r="M604">
        <v>172200</v>
      </c>
      <c r="N604">
        <v>0</v>
      </c>
      <c r="O604">
        <v>-1100</v>
      </c>
      <c r="P604" t="s">
        <v>16</v>
      </c>
      <c r="Q604" s="1">
        <v>45075</v>
      </c>
      <c r="R604">
        <v>1733</v>
      </c>
      <c r="S604">
        <v>0</v>
      </c>
      <c r="T604">
        <v>0</v>
      </c>
      <c r="U604">
        <v>0</v>
      </c>
      <c r="V604">
        <v>0</v>
      </c>
      <c r="W604">
        <v>0</v>
      </c>
      <c r="X604">
        <v>-1100</v>
      </c>
      <c r="Y604" t="s">
        <v>218</v>
      </c>
      <c r="Z604" t="s">
        <v>218</v>
      </c>
      <c r="AA604" t="s">
        <v>218</v>
      </c>
      <c r="AB604" t="s">
        <v>218</v>
      </c>
    </row>
    <row r="605" spans="1:28" x14ac:dyDescent="0.4">
      <c r="A605" s="1">
        <v>45077</v>
      </c>
      <c r="B605" s="1">
        <v>45075</v>
      </c>
      <c r="C605">
        <v>93380</v>
      </c>
      <c r="D605" t="s">
        <v>60</v>
      </c>
      <c r="E605" t="s">
        <v>15</v>
      </c>
      <c r="F605" t="s">
        <v>218</v>
      </c>
      <c r="G605" t="s">
        <v>16</v>
      </c>
      <c r="H605" t="s">
        <v>42</v>
      </c>
      <c r="I605" t="s">
        <v>50</v>
      </c>
      <c r="J605" t="s">
        <v>51</v>
      </c>
      <c r="K605">
        <v>100</v>
      </c>
      <c r="L605">
        <v>1683</v>
      </c>
      <c r="M605">
        <v>168300</v>
      </c>
      <c r="N605">
        <v>0</v>
      </c>
      <c r="P605" t="s">
        <v>218</v>
      </c>
      <c r="Q605" s="1"/>
      <c r="Y605" t="s">
        <v>218</v>
      </c>
      <c r="Z605" t="s">
        <v>218</v>
      </c>
      <c r="AA605" t="s">
        <v>218</v>
      </c>
      <c r="AB605" t="s">
        <v>218</v>
      </c>
    </row>
    <row r="606" spans="1:28" x14ac:dyDescent="0.4">
      <c r="A606" s="1">
        <v>45077</v>
      </c>
      <c r="B606" s="1">
        <v>45075</v>
      </c>
      <c r="C606">
        <v>93380</v>
      </c>
      <c r="D606" t="s">
        <v>60</v>
      </c>
      <c r="E606" t="s">
        <v>15</v>
      </c>
      <c r="F606" t="s">
        <v>218</v>
      </c>
      <c r="G606" t="s">
        <v>16</v>
      </c>
      <c r="H606" t="s">
        <v>42</v>
      </c>
      <c r="I606" t="s">
        <v>50</v>
      </c>
      <c r="J606" t="s">
        <v>51</v>
      </c>
      <c r="K606">
        <v>100</v>
      </c>
      <c r="L606">
        <v>1676</v>
      </c>
      <c r="M606">
        <v>167600</v>
      </c>
      <c r="N606">
        <v>0</v>
      </c>
      <c r="P606" t="s">
        <v>218</v>
      </c>
      <c r="Q606" s="1"/>
      <c r="Y606" t="s">
        <v>218</v>
      </c>
      <c r="Z606" t="s">
        <v>218</v>
      </c>
      <c r="AA606" t="s">
        <v>218</v>
      </c>
      <c r="AB606" t="s">
        <v>218</v>
      </c>
    </row>
    <row r="607" spans="1:28" x14ac:dyDescent="0.4">
      <c r="A607" s="1">
        <v>45077</v>
      </c>
      <c r="B607" s="1">
        <v>45075</v>
      </c>
      <c r="C607">
        <v>93380</v>
      </c>
      <c r="D607" t="s">
        <v>60</v>
      </c>
      <c r="E607" t="s">
        <v>15</v>
      </c>
      <c r="F607" t="s">
        <v>218</v>
      </c>
      <c r="G607" t="s">
        <v>16</v>
      </c>
      <c r="H607" t="s">
        <v>40</v>
      </c>
      <c r="I607" t="s">
        <v>50</v>
      </c>
      <c r="J607" t="s">
        <v>41</v>
      </c>
      <c r="K607">
        <v>100</v>
      </c>
      <c r="L607">
        <v>1676</v>
      </c>
      <c r="M607">
        <v>167600</v>
      </c>
      <c r="N607">
        <v>0</v>
      </c>
      <c r="O607">
        <v>-700</v>
      </c>
      <c r="P607" t="s">
        <v>16</v>
      </c>
      <c r="Q607" s="1">
        <v>45075</v>
      </c>
      <c r="R607">
        <v>1683</v>
      </c>
      <c r="S607">
        <v>0</v>
      </c>
      <c r="T607">
        <v>0</v>
      </c>
      <c r="U607">
        <v>0</v>
      </c>
      <c r="V607">
        <v>0</v>
      </c>
      <c r="W607">
        <v>0</v>
      </c>
      <c r="X607">
        <v>-700</v>
      </c>
      <c r="Y607" t="s">
        <v>218</v>
      </c>
      <c r="Z607" t="s">
        <v>218</v>
      </c>
      <c r="AA607" t="s">
        <v>218</v>
      </c>
      <c r="AB607" t="s">
        <v>218</v>
      </c>
    </row>
    <row r="608" spans="1:28" x14ac:dyDescent="0.4">
      <c r="A608" s="1">
        <v>45077</v>
      </c>
      <c r="B608" s="1">
        <v>45075</v>
      </c>
      <c r="C608">
        <v>93380</v>
      </c>
      <c r="D608" t="s">
        <v>60</v>
      </c>
      <c r="E608" t="s">
        <v>15</v>
      </c>
      <c r="F608" t="s">
        <v>218</v>
      </c>
      <c r="G608" t="s">
        <v>16</v>
      </c>
      <c r="H608" t="s">
        <v>40</v>
      </c>
      <c r="I608" t="s">
        <v>50</v>
      </c>
      <c r="J608" t="s">
        <v>41</v>
      </c>
      <c r="K608">
        <v>100</v>
      </c>
      <c r="L608">
        <v>1673</v>
      </c>
      <c r="M608">
        <v>167300</v>
      </c>
      <c r="N608">
        <v>0</v>
      </c>
      <c r="O608">
        <v>-300</v>
      </c>
      <c r="P608" t="s">
        <v>16</v>
      </c>
      <c r="Q608" s="1">
        <v>45075</v>
      </c>
      <c r="R608">
        <v>1676</v>
      </c>
      <c r="S608">
        <v>0</v>
      </c>
      <c r="T608">
        <v>0</v>
      </c>
      <c r="U608">
        <v>0</v>
      </c>
      <c r="V608">
        <v>0</v>
      </c>
      <c r="W608">
        <v>0</v>
      </c>
      <c r="X608">
        <v>-300</v>
      </c>
      <c r="Y608" t="s">
        <v>218</v>
      </c>
      <c r="Z608" t="s">
        <v>218</v>
      </c>
      <c r="AA608" t="s">
        <v>218</v>
      </c>
      <c r="AB608" t="s">
        <v>218</v>
      </c>
    </row>
    <row r="609" spans="1:28" x14ac:dyDescent="0.4">
      <c r="A609" s="1">
        <v>45076</v>
      </c>
      <c r="B609" s="1">
        <v>45072</v>
      </c>
      <c r="C609">
        <v>72140</v>
      </c>
      <c r="D609" t="s">
        <v>65</v>
      </c>
      <c r="E609" t="s">
        <v>15</v>
      </c>
      <c r="F609" t="s">
        <v>218</v>
      </c>
      <c r="G609" t="s">
        <v>16</v>
      </c>
      <c r="H609" t="s">
        <v>42</v>
      </c>
      <c r="I609" t="s">
        <v>50</v>
      </c>
      <c r="J609" t="s">
        <v>51</v>
      </c>
      <c r="K609">
        <v>100</v>
      </c>
      <c r="L609">
        <v>1721</v>
      </c>
      <c r="M609">
        <v>172100</v>
      </c>
      <c r="N609">
        <v>0</v>
      </c>
      <c r="P609" t="s">
        <v>218</v>
      </c>
      <c r="Q609" s="1"/>
      <c r="Y609" t="s">
        <v>218</v>
      </c>
      <c r="Z609" t="s">
        <v>218</v>
      </c>
      <c r="AA609" t="s">
        <v>218</v>
      </c>
      <c r="AB609" t="s">
        <v>218</v>
      </c>
    </row>
    <row r="610" spans="1:28" x14ac:dyDescent="0.4">
      <c r="A610" s="1">
        <v>45076</v>
      </c>
      <c r="B610" s="1">
        <v>45072</v>
      </c>
      <c r="C610">
        <v>72140</v>
      </c>
      <c r="D610" t="s">
        <v>65</v>
      </c>
      <c r="E610" t="s">
        <v>15</v>
      </c>
      <c r="F610" t="s">
        <v>218</v>
      </c>
      <c r="G610" t="s">
        <v>16</v>
      </c>
      <c r="H610" t="s">
        <v>40</v>
      </c>
      <c r="I610" t="s">
        <v>50</v>
      </c>
      <c r="J610" t="s">
        <v>41</v>
      </c>
      <c r="K610">
        <v>100</v>
      </c>
      <c r="L610">
        <v>1726</v>
      </c>
      <c r="M610">
        <v>172600</v>
      </c>
      <c r="N610">
        <v>0</v>
      </c>
      <c r="O610">
        <v>500</v>
      </c>
      <c r="P610" t="s">
        <v>16</v>
      </c>
      <c r="Q610" s="1">
        <v>45072</v>
      </c>
      <c r="R610">
        <v>1721</v>
      </c>
      <c r="S610">
        <v>0</v>
      </c>
      <c r="T610">
        <v>0</v>
      </c>
      <c r="U610">
        <v>0</v>
      </c>
      <c r="V610">
        <v>0</v>
      </c>
      <c r="W610">
        <v>0</v>
      </c>
      <c r="X610">
        <v>500</v>
      </c>
      <c r="Y610" t="s">
        <v>218</v>
      </c>
      <c r="Z610" t="s">
        <v>218</v>
      </c>
      <c r="AA610" t="s">
        <v>218</v>
      </c>
      <c r="AB610" t="s">
        <v>218</v>
      </c>
    </row>
    <row r="611" spans="1:28" x14ac:dyDescent="0.4">
      <c r="A611" s="1">
        <v>45076</v>
      </c>
      <c r="B611" s="1">
        <v>45072</v>
      </c>
      <c r="C611">
        <v>93480</v>
      </c>
      <c r="D611" t="s">
        <v>66</v>
      </c>
      <c r="E611" t="s">
        <v>15</v>
      </c>
      <c r="F611" t="s">
        <v>218</v>
      </c>
      <c r="G611" t="s">
        <v>16</v>
      </c>
      <c r="H611" t="s">
        <v>42</v>
      </c>
      <c r="I611" t="s">
        <v>50</v>
      </c>
      <c r="J611" t="s">
        <v>51</v>
      </c>
      <c r="K611">
        <v>200</v>
      </c>
      <c r="L611">
        <v>1723</v>
      </c>
      <c r="M611">
        <v>344600</v>
      </c>
      <c r="N611">
        <v>0</v>
      </c>
      <c r="P611" t="s">
        <v>218</v>
      </c>
      <c r="Q611" s="1"/>
      <c r="Y611" t="s">
        <v>218</v>
      </c>
      <c r="Z611" t="s">
        <v>218</v>
      </c>
      <c r="AA611" t="s">
        <v>218</v>
      </c>
      <c r="AB611" t="s">
        <v>218</v>
      </c>
    </row>
    <row r="612" spans="1:28" x14ac:dyDescent="0.4">
      <c r="A612" s="1">
        <v>45076</v>
      </c>
      <c r="B612" s="1">
        <v>45072</v>
      </c>
      <c r="C612">
        <v>93480</v>
      </c>
      <c r="D612" t="s">
        <v>66</v>
      </c>
      <c r="E612" t="s">
        <v>15</v>
      </c>
      <c r="F612" t="s">
        <v>218</v>
      </c>
      <c r="G612" t="s">
        <v>16</v>
      </c>
      <c r="H612" t="s">
        <v>42</v>
      </c>
      <c r="I612" t="s">
        <v>50</v>
      </c>
      <c r="J612" t="s">
        <v>51</v>
      </c>
      <c r="K612">
        <v>100</v>
      </c>
      <c r="L612">
        <v>1729</v>
      </c>
      <c r="M612">
        <v>172900</v>
      </c>
      <c r="N612">
        <v>0</v>
      </c>
      <c r="P612" t="s">
        <v>218</v>
      </c>
      <c r="Q612" s="1"/>
      <c r="Y612" t="s">
        <v>218</v>
      </c>
      <c r="Z612" t="s">
        <v>218</v>
      </c>
      <c r="AA612" t="s">
        <v>218</v>
      </c>
      <c r="AB612" t="s">
        <v>218</v>
      </c>
    </row>
    <row r="613" spans="1:28" x14ac:dyDescent="0.4">
      <c r="A613" s="1">
        <v>45076</v>
      </c>
      <c r="B613" s="1">
        <v>45072</v>
      </c>
      <c r="C613">
        <v>93480</v>
      </c>
      <c r="D613" t="s">
        <v>66</v>
      </c>
      <c r="E613" t="s">
        <v>15</v>
      </c>
      <c r="F613" t="s">
        <v>218</v>
      </c>
      <c r="G613" t="s">
        <v>16</v>
      </c>
      <c r="H613" t="s">
        <v>40</v>
      </c>
      <c r="I613" t="s">
        <v>50</v>
      </c>
      <c r="J613" t="s">
        <v>41</v>
      </c>
      <c r="K613">
        <v>100</v>
      </c>
      <c r="L613">
        <v>1732</v>
      </c>
      <c r="M613">
        <v>173200</v>
      </c>
      <c r="N613">
        <v>0</v>
      </c>
      <c r="O613">
        <v>300</v>
      </c>
      <c r="P613" t="s">
        <v>16</v>
      </c>
      <c r="Q613" s="1">
        <v>45072</v>
      </c>
      <c r="R613">
        <v>1729</v>
      </c>
      <c r="S613">
        <v>0</v>
      </c>
      <c r="T613">
        <v>0</v>
      </c>
      <c r="U613">
        <v>0</v>
      </c>
      <c r="V613">
        <v>0</v>
      </c>
      <c r="W613">
        <v>0</v>
      </c>
      <c r="X613">
        <v>300</v>
      </c>
      <c r="Y613" t="s">
        <v>218</v>
      </c>
      <c r="Z613" t="s">
        <v>218</v>
      </c>
      <c r="AA613" t="s">
        <v>218</v>
      </c>
      <c r="AB613" t="s">
        <v>218</v>
      </c>
    </row>
    <row r="614" spans="1:28" x14ac:dyDescent="0.4">
      <c r="A614" s="1">
        <v>45076</v>
      </c>
      <c r="B614" s="1">
        <v>45072</v>
      </c>
      <c r="C614">
        <v>93480</v>
      </c>
      <c r="D614" t="s">
        <v>66</v>
      </c>
      <c r="E614" t="s">
        <v>15</v>
      </c>
      <c r="F614" t="s">
        <v>218</v>
      </c>
      <c r="G614" t="s">
        <v>16</v>
      </c>
      <c r="H614" t="s">
        <v>40</v>
      </c>
      <c r="I614" t="s">
        <v>50</v>
      </c>
      <c r="J614" t="s">
        <v>41</v>
      </c>
      <c r="K614">
        <v>200</v>
      </c>
      <c r="L614">
        <v>1725</v>
      </c>
      <c r="M614">
        <v>345000</v>
      </c>
      <c r="N614">
        <v>0</v>
      </c>
      <c r="O614">
        <v>400</v>
      </c>
      <c r="P614" t="s">
        <v>16</v>
      </c>
      <c r="Q614" s="1">
        <v>45072</v>
      </c>
      <c r="R614">
        <v>1723</v>
      </c>
      <c r="S614">
        <v>0</v>
      </c>
      <c r="T614">
        <v>0</v>
      </c>
      <c r="U614">
        <v>0</v>
      </c>
      <c r="V614">
        <v>0</v>
      </c>
      <c r="W614">
        <v>0</v>
      </c>
      <c r="X614">
        <v>400</v>
      </c>
      <c r="Y614" t="s">
        <v>218</v>
      </c>
      <c r="Z614" t="s">
        <v>218</v>
      </c>
      <c r="AA614" t="s">
        <v>218</v>
      </c>
      <c r="AB614" t="s">
        <v>218</v>
      </c>
    </row>
    <row r="615" spans="1:28" x14ac:dyDescent="0.4">
      <c r="A615" s="1">
        <v>45071</v>
      </c>
      <c r="B615" s="1">
        <v>45069</v>
      </c>
      <c r="C615">
        <v>44310</v>
      </c>
      <c r="D615" t="s">
        <v>62</v>
      </c>
      <c r="E615" t="s">
        <v>15</v>
      </c>
      <c r="F615" t="s">
        <v>218</v>
      </c>
      <c r="G615" t="s">
        <v>16</v>
      </c>
      <c r="H615" t="s">
        <v>42</v>
      </c>
      <c r="I615" t="s">
        <v>50</v>
      </c>
      <c r="J615" t="s">
        <v>51</v>
      </c>
      <c r="K615">
        <v>100</v>
      </c>
      <c r="L615">
        <v>2657</v>
      </c>
      <c r="M615">
        <v>265700</v>
      </c>
      <c r="N615">
        <v>0</v>
      </c>
      <c r="P615" t="s">
        <v>218</v>
      </c>
      <c r="Q615" s="1"/>
      <c r="Y615" t="s">
        <v>218</v>
      </c>
      <c r="Z615" t="s">
        <v>218</v>
      </c>
      <c r="AA615" t="s">
        <v>218</v>
      </c>
      <c r="AB615" t="s">
        <v>218</v>
      </c>
    </row>
    <row r="616" spans="1:28" x14ac:dyDescent="0.4">
      <c r="A616" s="1">
        <v>45071</v>
      </c>
      <c r="B616" s="1">
        <v>45069</v>
      </c>
      <c r="C616">
        <v>44310</v>
      </c>
      <c r="D616" t="s">
        <v>62</v>
      </c>
      <c r="E616" t="s">
        <v>15</v>
      </c>
      <c r="F616" t="s">
        <v>218</v>
      </c>
      <c r="G616" t="s">
        <v>16</v>
      </c>
      <c r="H616" t="s">
        <v>40</v>
      </c>
      <c r="I616" t="s">
        <v>50</v>
      </c>
      <c r="J616" t="s">
        <v>41</v>
      </c>
      <c r="K616">
        <v>100</v>
      </c>
      <c r="L616">
        <v>2667</v>
      </c>
      <c r="M616">
        <v>266700</v>
      </c>
      <c r="N616">
        <v>0</v>
      </c>
      <c r="O616">
        <v>1000</v>
      </c>
      <c r="P616" t="s">
        <v>16</v>
      </c>
      <c r="Q616" s="1">
        <v>45069</v>
      </c>
      <c r="R616">
        <v>2657</v>
      </c>
      <c r="S616">
        <v>0</v>
      </c>
      <c r="T616">
        <v>0</v>
      </c>
      <c r="U616">
        <v>0</v>
      </c>
      <c r="V616">
        <v>0</v>
      </c>
      <c r="W616">
        <v>0</v>
      </c>
      <c r="X616">
        <v>1000</v>
      </c>
      <c r="Y616" t="s">
        <v>218</v>
      </c>
      <c r="Z616" t="s">
        <v>218</v>
      </c>
      <c r="AA616" t="s">
        <v>218</v>
      </c>
      <c r="AB616" t="s">
        <v>218</v>
      </c>
    </row>
    <row r="617" spans="1:28" x14ac:dyDescent="0.4">
      <c r="A617" s="1">
        <v>45071</v>
      </c>
      <c r="B617" s="1">
        <v>45069</v>
      </c>
      <c r="C617">
        <v>44980</v>
      </c>
      <c r="D617" t="s">
        <v>61</v>
      </c>
      <c r="E617" t="s">
        <v>15</v>
      </c>
      <c r="F617" t="s">
        <v>218</v>
      </c>
      <c r="G617" t="s">
        <v>16</v>
      </c>
      <c r="H617" t="s">
        <v>42</v>
      </c>
      <c r="I617" t="s">
        <v>50</v>
      </c>
      <c r="J617" t="s">
        <v>51</v>
      </c>
      <c r="K617">
        <v>100</v>
      </c>
      <c r="L617">
        <v>2987</v>
      </c>
      <c r="M617">
        <v>298700</v>
      </c>
      <c r="N617">
        <v>0</v>
      </c>
      <c r="P617" t="s">
        <v>218</v>
      </c>
      <c r="Q617" s="1"/>
      <c r="Y617" t="s">
        <v>218</v>
      </c>
      <c r="Z617" t="s">
        <v>218</v>
      </c>
      <c r="AA617" t="s">
        <v>218</v>
      </c>
      <c r="AB617" t="s">
        <v>218</v>
      </c>
    </row>
    <row r="618" spans="1:28" x14ac:dyDescent="0.4">
      <c r="A618" s="1">
        <v>45071</v>
      </c>
      <c r="B618" s="1">
        <v>45069</v>
      </c>
      <c r="C618">
        <v>44980</v>
      </c>
      <c r="D618" t="s">
        <v>61</v>
      </c>
      <c r="E618" t="s">
        <v>15</v>
      </c>
      <c r="F618" t="s">
        <v>218</v>
      </c>
      <c r="G618" t="s">
        <v>16</v>
      </c>
      <c r="H618" t="s">
        <v>40</v>
      </c>
      <c r="I618" t="s">
        <v>50</v>
      </c>
      <c r="J618" t="s">
        <v>41</v>
      </c>
      <c r="K618">
        <v>100</v>
      </c>
      <c r="L618">
        <v>2997</v>
      </c>
      <c r="M618">
        <v>299700</v>
      </c>
      <c r="N618">
        <v>0</v>
      </c>
      <c r="O618">
        <v>1000</v>
      </c>
      <c r="P618" t="s">
        <v>16</v>
      </c>
      <c r="Q618" s="1">
        <v>45069</v>
      </c>
      <c r="R618">
        <v>2987</v>
      </c>
      <c r="S618">
        <v>0</v>
      </c>
      <c r="T618">
        <v>0</v>
      </c>
      <c r="U618">
        <v>0</v>
      </c>
      <c r="V618">
        <v>0</v>
      </c>
      <c r="W618">
        <v>0</v>
      </c>
      <c r="X618">
        <v>1000</v>
      </c>
      <c r="Y618" t="s">
        <v>218</v>
      </c>
      <c r="Z618" t="s">
        <v>218</v>
      </c>
      <c r="AA618" t="s">
        <v>218</v>
      </c>
      <c r="AB618" t="s">
        <v>218</v>
      </c>
    </row>
    <row r="619" spans="1:28" x14ac:dyDescent="0.4">
      <c r="A619" s="1">
        <v>45071</v>
      </c>
      <c r="B619" s="1">
        <v>45069</v>
      </c>
      <c r="C619">
        <v>49370</v>
      </c>
      <c r="D619" t="s">
        <v>63</v>
      </c>
      <c r="E619" t="s">
        <v>15</v>
      </c>
      <c r="F619" t="s">
        <v>218</v>
      </c>
      <c r="G619" t="s">
        <v>16</v>
      </c>
      <c r="H619" t="s">
        <v>42</v>
      </c>
      <c r="I619" t="s">
        <v>50</v>
      </c>
      <c r="J619" t="s">
        <v>51</v>
      </c>
      <c r="K619">
        <v>100</v>
      </c>
      <c r="L619">
        <v>1862</v>
      </c>
      <c r="M619">
        <v>186200</v>
      </c>
      <c r="N619">
        <v>0</v>
      </c>
      <c r="P619" t="s">
        <v>218</v>
      </c>
      <c r="Q619" s="1"/>
      <c r="Y619" t="s">
        <v>218</v>
      </c>
      <c r="Z619" t="s">
        <v>218</v>
      </c>
      <c r="AA619" t="s">
        <v>218</v>
      </c>
      <c r="AB619" t="s">
        <v>218</v>
      </c>
    </row>
    <row r="620" spans="1:28" x14ac:dyDescent="0.4">
      <c r="A620" s="1">
        <v>45071</v>
      </c>
      <c r="B620" s="1">
        <v>45069</v>
      </c>
      <c r="C620">
        <v>49370</v>
      </c>
      <c r="D620" t="s">
        <v>63</v>
      </c>
      <c r="E620" t="s">
        <v>15</v>
      </c>
      <c r="F620" t="s">
        <v>218</v>
      </c>
      <c r="G620" t="s">
        <v>16</v>
      </c>
      <c r="H620" t="s">
        <v>42</v>
      </c>
      <c r="I620" t="s">
        <v>50</v>
      </c>
      <c r="J620" t="s">
        <v>51</v>
      </c>
      <c r="K620">
        <v>100</v>
      </c>
      <c r="L620">
        <v>1853</v>
      </c>
      <c r="M620">
        <v>185300</v>
      </c>
      <c r="N620">
        <v>0</v>
      </c>
      <c r="P620" t="s">
        <v>218</v>
      </c>
      <c r="Q620" s="1"/>
      <c r="Y620" t="s">
        <v>218</v>
      </c>
      <c r="Z620" t="s">
        <v>218</v>
      </c>
      <c r="AA620" t="s">
        <v>218</v>
      </c>
      <c r="AB620" t="s">
        <v>218</v>
      </c>
    </row>
    <row r="621" spans="1:28" x14ac:dyDescent="0.4">
      <c r="A621" s="1">
        <v>45071</v>
      </c>
      <c r="B621" s="1">
        <v>45069</v>
      </c>
      <c r="C621">
        <v>49370</v>
      </c>
      <c r="D621" t="s">
        <v>63</v>
      </c>
      <c r="E621" t="s">
        <v>15</v>
      </c>
      <c r="F621" t="s">
        <v>218</v>
      </c>
      <c r="G621" t="s">
        <v>16</v>
      </c>
      <c r="H621" t="s">
        <v>40</v>
      </c>
      <c r="I621" t="s">
        <v>50</v>
      </c>
      <c r="J621" t="s">
        <v>41</v>
      </c>
      <c r="K621">
        <v>100</v>
      </c>
      <c r="L621">
        <v>1855</v>
      </c>
      <c r="M621">
        <v>185500</v>
      </c>
      <c r="N621">
        <v>0</v>
      </c>
      <c r="O621">
        <v>200</v>
      </c>
      <c r="P621" t="s">
        <v>16</v>
      </c>
      <c r="Q621" s="1">
        <v>45069</v>
      </c>
      <c r="R621">
        <v>1853</v>
      </c>
      <c r="S621">
        <v>0</v>
      </c>
      <c r="T621">
        <v>0</v>
      </c>
      <c r="U621">
        <v>0</v>
      </c>
      <c r="V621">
        <v>0</v>
      </c>
      <c r="W621">
        <v>0</v>
      </c>
      <c r="X621">
        <v>200</v>
      </c>
      <c r="Y621" t="s">
        <v>218</v>
      </c>
      <c r="Z621" t="s">
        <v>218</v>
      </c>
      <c r="AA621" t="s">
        <v>218</v>
      </c>
      <c r="AB621" t="s">
        <v>218</v>
      </c>
    </row>
    <row r="622" spans="1:28" x14ac:dyDescent="0.4">
      <c r="A622" s="1">
        <v>45071</v>
      </c>
      <c r="B622" s="1">
        <v>45069</v>
      </c>
      <c r="C622">
        <v>49370</v>
      </c>
      <c r="D622" t="s">
        <v>63</v>
      </c>
      <c r="E622" t="s">
        <v>15</v>
      </c>
      <c r="F622" t="s">
        <v>218</v>
      </c>
      <c r="G622" t="s">
        <v>16</v>
      </c>
      <c r="H622" t="s">
        <v>218</v>
      </c>
      <c r="I622" t="s">
        <v>50</v>
      </c>
      <c r="J622" t="s">
        <v>64</v>
      </c>
      <c r="K622">
        <v>100</v>
      </c>
      <c r="N622">
        <v>0</v>
      </c>
      <c r="O622">
        <v>-186200</v>
      </c>
      <c r="P622" t="s">
        <v>16</v>
      </c>
      <c r="Q622" s="1">
        <v>45069</v>
      </c>
      <c r="R622">
        <v>1862</v>
      </c>
      <c r="S622">
        <v>0</v>
      </c>
      <c r="T622">
        <v>0</v>
      </c>
      <c r="U622">
        <v>0</v>
      </c>
      <c r="V622">
        <v>0</v>
      </c>
      <c r="W622">
        <v>0</v>
      </c>
      <c r="Y622" t="s">
        <v>218</v>
      </c>
      <c r="Z622" t="s">
        <v>218</v>
      </c>
      <c r="AA622" t="s">
        <v>218</v>
      </c>
      <c r="AB622" t="s">
        <v>218</v>
      </c>
    </row>
    <row r="623" spans="1:28" x14ac:dyDescent="0.4">
      <c r="A623" s="1">
        <v>45070</v>
      </c>
      <c r="B623" s="1">
        <v>45068</v>
      </c>
      <c r="C623">
        <v>93380</v>
      </c>
      <c r="D623" t="s">
        <v>60</v>
      </c>
      <c r="E623" t="s">
        <v>15</v>
      </c>
      <c r="F623" t="s">
        <v>218</v>
      </c>
      <c r="G623" t="s">
        <v>16</v>
      </c>
      <c r="H623" t="s">
        <v>42</v>
      </c>
      <c r="I623" t="s">
        <v>50</v>
      </c>
      <c r="J623" t="s">
        <v>51</v>
      </c>
      <c r="K623">
        <v>100</v>
      </c>
      <c r="L623">
        <v>1555</v>
      </c>
      <c r="M623">
        <v>155500</v>
      </c>
      <c r="N623">
        <v>0</v>
      </c>
      <c r="P623" t="s">
        <v>218</v>
      </c>
      <c r="Q623" s="1"/>
      <c r="Y623" t="s">
        <v>218</v>
      </c>
      <c r="Z623" t="s">
        <v>218</v>
      </c>
      <c r="AA623" t="s">
        <v>218</v>
      </c>
      <c r="AB623" t="s">
        <v>218</v>
      </c>
    </row>
    <row r="624" spans="1:28" x14ac:dyDescent="0.4">
      <c r="A624" s="1">
        <v>45070</v>
      </c>
      <c r="B624" s="1">
        <v>45068</v>
      </c>
      <c r="C624">
        <v>93380</v>
      </c>
      <c r="D624" t="s">
        <v>60</v>
      </c>
      <c r="E624" t="s">
        <v>15</v>
      </c>
      <c r="F624" t="s">
        <v>218</v>
      </c>
      <c r="G624" t="s">
        <v>16</v>
      </c>
      <c r="H624" t="s">
        <v>42</v>
      </c>
      <c r="I624" t="s">
        <v>50</v>
      </c>
      <c r="J624" t="s">
        <v>51</v>
      </c>
      <c r="K624">
        <v>100</v>
      </c>
      <c r="L624">
        <v>1493</v>
      </c>
      <c r="M624">
        <v>149300</v>
      </c>
      <c r="N624">
        <v>0</v>
      </c>
      <c r="P624" t="s">
        <v>218</v>
      </c>
      <c r="Q624" s="1"/>
      <c r="Y624" t="s">
        <v>218</v>
      </c>
      <c r="Z624" t="s">
        <v>218</v>
      </c>
      <c r="AA624" t="s">
        <v>218</v>
      </c>
      <c r="AB624" t="s">
        <v>218</v>
      </c>
    </row>
    <row r="625" spans="1:28" x14ac:dyDescent="0.4">
      <c r="A625" s="1">
        <v>45070</v>
      </c>
      <c r="B625" s="1">
        <v>45068</v>
      </c>
      <c r="C625">
        <v>93380</v>
      </c>
      <c r="D625" t="s">
        <v>60</v>
      </c>
      <c r="E625" t="s">
        <v>15</v>
      </c>
      <c r="F625" t="s">
        <v>218</v>
      </c>
      <c r="G625" t="s">
        <v>16</v>
      </c>
      <c r="H625" t="s">
        <v>42</v>
      </c>
      <c r="I625" t="s">
        <v>50</v>
      </c>
      <c r="J625" t="s">
        <v>51</v>
      </c>
      <c r="K625">
        <v>100</v>
      </c>
      <c r="L625">
        <v>1590</v>
      </c>
      <c r="M625">
        <v>159000</v>
      </c>
      <c r="N625">
        <v>0</v>
      </c>
      <c r="P625" t="s">
        <v>218</v>
      </c>
      <c r="Q625" s="1"/>
      <c r="Y625" t="s">
        <v>218</v>
      </c>
      <c r="Z625" t="s">
        <v>218</v>
      </c>
      <c r="AA625" t="s">
        <v>218</v>
      </c>
      <c r="AB625" t="s">
        <v>218</v>
      </c>
    </row>
    <row r="626" spans="1:28" x14ac:dyDescent="0.4">
      <c r="A626" s="1">
        <v>45070</v>
      </c>
      <c r="B626" s="1">
        <v>45068</v>
      </c>
      <c r="C626">
        <v>93380</v>
      </c>
      <c r="D626" t="s">
        <v>60</v>
      </c>
      <c r="E626" t="s">
        <v>15</v>
      </c>
      <c r="F626" t="s">
        <v>218</v>
      </c>
      <c r="G626" t="s">
        <v>16</v>
      </c>
      <c r="H626" t="s">
        <v>42</v>
      </c>
      <c r="I626" t="s">
        <v>50</v>
      </c>
      <c r="J626" t="s">
        <v>51</v>
      </c>
      <c r="K626">
        <v>100</v>
      </c>
      <c r="L626">
        <v>1490</v>
      </c>
      <c r="M626">
        <v>149000</v>
      </c>
      <c r="N626">
        <v>0</v>
      </c>
      <c r="P626" t="s">
        <v>218</v>
      </c>
      <c r="Q626" s="1"/>
      <c r="Y626" t="s">
        <v>218</v>
      </c>
      <c r="Z626" t="s">
        <v>218</v>
      </c>
      <c r="AA626" t="s">
        <v>218</v>
      </c>
      <c r="AB626" t="s">
        <v>218</v>
      </c>
    </row>
    <row r="627" spans="1:28" x14ac:dyDescent="0.4">
      <c r="A627" s="1">
        <v>45070</v>
      </c>
      <c r="B627" s="1">
        <v>45068</v>
      </c>
      <c r="C627">
        <v>93380</v>
      </c>
      <c r="D627" t="s">
        <v>60</v>
      </c>
      <c r="E627" t="s">
        <v>15</v>
      </c>
      <c r="F627" t="s">
        <v>218</v>
      </c>
      <c r="G627" t="s">
        <v>16</v>
      </c>
      <c r="H627" t="s">
        <v>40</v>
      </c>
      <c r="I627" t="s">
        <v>50</v>
      </c>
      <c r="J627" t="s">
        <v>41</v>
      </c>
      <c r="K627">
        <v>100</v>
      </c>
      <c r="L627">
        <v>1593</v>
      </c>
      <c r="M627">
        <v>159300</v>
      </c>
      <c r="N627">
        <v>0</v>
      </c>
      <c r="O627">
        <v>300</v>
      </c>
      <c r="P627" t="s">
        <v>16</v>
      </c>
      <c r="Q627" s="1">
        <v>45068</v>
      </c>
      <c r="R627">
        <v>1590</v>
      </c>
      <c r="S627">
        <v>0</v>
      </c>
      <c r="T627">
        <v>0</v>
      </c>
      <c r="U627">
        <v>0</v>
      </c>
      <c r="V627">
        <v>0</v>
      </c>
      <c r="W627">
        <v>0</v>
      </c>
      <c r="X627">
        <v>300</v>
      </c>
      <c r="Y627" t="s">
        <v>218</v>
      </c>
      <c r="Z627" t="s">
        <v>218</v>
      </c>
      <c r="AA627" t="s">
        <v>218</v>
      </c>
      <c r="AB627" t="s">
        <v>218</v>
      </c>
    </row>
    <row r="628" spans="1:28" x14ac:dyDescent="0.4">
      <c r="A628" s="1">
        <v>45070</v>
      </c>
      <c r="B628" s="1">
        <v>45068</v>
      </c>
      <c r="C628">
        <v>93380</v>
      </c>
      <c r="D628" t="s">
        <v>60</v>
      </c>
      <c r="E628" t="s">
        <v>15</v>
      </c>
      <c r="F628" t="s">
        <v>218</v>
      </c>
      <c r="G628" t="s">
        <v>16</v>
      </c>
      <c r="H628" t="s">
        <v>40</v>
      </c>
      <c r="I628" t="s">
        <v>50</v>
      </c>
      <c r="J628" t="s">
        <v>41</v>
      </c>
      <c r="K628">
        <v>100</v>
      </c>
      <c r="L628">
        <v>1560</v>
      </c>
      <c r="M628">
        <v>156000</v>
      </c>
      <c r="N628">
        <v>0</v>
      </c>
      <c r="O628">
        <v>500</v>
      </c>
      <c r="P628" t="s">
        <v>16</v>
      </c>
      <c r="Q628" s="1">
        <v>45068</v>
      </c>
      <c r="R628">
        <v>1555</v>
      </c>
      <c r="S628">
        <v>0</v>
      </c>
      <c r="T628">
        <v>0</v>
      </c>
      <c r="U628">
        <v>0</v>
      </c>
      <c r="V628">
        <v>0</v>
      </c>
      <c r="W628">
        <v>0</v>
      </c>
      <c r="X628">
        <v>500</v>
      </c>
      <c r="Y628" t="s">
        <v>218</v>
      </c>
      <c r="Z628" t="s">
        <v>218</v>
      </c>
      <c r="AA628" t="s">
        <v>218</v>
      </c>
      <c r="AB628" t="s">
        <v>218</v>
      </c>
    </row>
    <row r="629" spans="1:28" x14ac:dyDescent="0.4">
      <c r="A629" s="1">
        <v>45070</v>
      </c>
      <c r="B629" s="1">
        <v>45068</v>
      </c>
      <c r="C629">
        <v>93380</v>
      </c>
      <c r="D629" t="s">
        <v>60</v>
      </c>
      <c r="E629" t="s">
        <v>15</v>
      </c>
      <c r="F629" t="s">
        <v>218</v>
      </c>
      <c r="G629" t="s">
        <v>16</v>
      </c>
      <c r="H629" t="s">
        <v>40</v>
      </c>
      <c r="I629" t="s">
        <v>50</v>
      </c>
      <c r="J629" t="s">
        <v>41</v>
      </c>
      <c r="K629">
        <v>100</v>
      </c>
      <c r="L629">
        <v>1510</v>
      </c>
      <c r="M629">
        <v>151000</v>
      </c>
      <c r="N629">
        <v>0</v>
      </c>
      <c r="O629">
        <v>1700</v>
      </c>
      <c r="P629" t="s">
        <v>16</v>
      </c>
      <c r="Q629" s="1">
        <v>45068</v>
      </c>
      <c r="R629">
        <v>1493</v>
      </c>
      <c r="S629">
        <v>0</v>
      </c>
      <c r="T629">
        <v>0</v>
      </c>
      <c r="U629">
        <v>0</v>
      </c>
      <c r="V629">
        <v>0</v>
      </c>
      <c r="W629">
        <v>0</v>
      </c>
      <c r="X629">
        <v>1700</v>
      </c>
      <c r="Y629" t="s">
        <v>218</v>
      </c>
      <c r="Z629" t="s">
        <v>218</v>
      </c>
      <c r="AA629" t="s">
        <v>218</v>
      </c>
      <c r="AB629" t="s">
        <v>218</v>
      </c>
    </row>
    <row r="630" spans="1:28" x14ac:dyDescent="0.4">
      <c r="A630" s="1">
        <v>45070</v>
      </c>
      <c r="B630" s="1">
        <v>45068</v>
      </c>
      <c r="C630">
        <v>93380</v>
      </c>
      <c r="D630" t="s">
        <v>60</v>
      </c>
      <c r="E630" t="s">
        <v>15</v>
      </c>
      <c r="F630" t="s">
        <v>218</v>
      </c>
      <c r="G630" t="s">
        <v>16</v>
      </c>
      <c r="H630" t="s">
        <v>40</v>
      </c>
      <c r="I630" t="s">
        <v>50</v>
      </c>
      <c r="J630" t="s">
        <v>41</v>
      </c>
      <c r="K630">
        <v>100</v>
      </c>
      <c r="L630">
        <v>1495</v>
      </c>
      <c r="M630">
        <v>149500</v>
      </c>
      <c r="N630">
        <v>0</v>
      </c>
      <c r="O630">
        <v>500</v>
      </c>
      <c r="P630" t="s">
        <v>16</v>
      </c>
      <c r="Q630" s="1">
        <v>45068</v>
      </c>
      <c r="R630">
        <v>1490</v>
      </c>
      <c r="S630">
        <v>0</v>
      </c>
      <c r="T630">
        <v>0</v>
      </c>
      <c r="U630">
        <v>0</v>
      </c>
      <c r="V630">
        <v>0</v>
      </c>
      <c r="W630">
        <v>0</v>
      </c>
      <c r="X630">
        <v>500</v>
      </c>
      <c r="Y630" t="s">
        <v>218</v>
      </c>
      <c r="Z630" t="s">
        <v>218</v>
      </c>
      <c r="AA630" t="s">
        <v>218</v>
      </c>
      <c r="AB630" t="s">
        <v>218</v>
      </c>
    </row>
    <row r="631" spans="1:28" x14ac:dyDescent="0.4">
      <c r="A631" s="1">
        <v>45069</v>
      </c>
      <c r="B631" s="1">
        <v>45065</v>
      </c>
      <c r="C631">
        <v>15700</v>
      </c>
      <c r="D631" t="s">
        <v>53</v>
      </c>
      <c r="E631" t="s">
        <v>15</v>
      </c>
      <c r="F631" t="s">
        <v>218</v>
      </c>
      <c r="G631" t="s">
        <v>16</v>
      </c>
      <c r="H631" t="s">
        <v>42</v>
      </c>
      <c r="I631" t="s">
        <v>50</v>
      </c>
      <c r="J631" t="s">
        <v>51</v>
      </c>
      <c r="K631">
        <v>10</v>
      </c>
      <c r="L631">
        <v>17980</v>
      </c>
      <c r="M631">
        <v>179800</v>
      </c>
      <c r="N631">
        <v>0</v>
      </c>
      <c r="P631" t="s">
        <v>218</v>
      </c>
      <c r="Q631" s="1"/>
      <c r="Y631" t="s">
        <v>218</v>
      </c>
      <c r="Z631" t="s">
        <v>218</v>
      </c>
      <c r="AA631" t="s">
        <v>218</v>
      </c>
      <c r="AB631" t="s">
        <v>218</v>
      </c>
    </row>
    <row r="632" spans="1:28" x14ac:dyDescent="0.4">
      <c r="A632" s="1">
        <v>45069</v>
      </c>
      <c r="B632" s="1">
        <v>45065</v>
      </c>
      <c r="C632">
        <v>15700</v>
      </c>
      <c r="D632" t="s">
        <v>53</v>
      </c>
      <c r="E632" t="s">
        <v>15</v>
      </c>
      <c r="F632" t="s">
        <v>218</v>
      </c>
      <c r="G632" t="s">
        <v>16</v>
      </c>
      <c r="H632" t="s">
        <v>40</v>
      </c>
      <c r="I632" t="s">
        <v>50</v>
      </c>
      <c r="J632" t="s">
        <v>41</v>
      </c>
      <c r="K632">
        <v>9</v>
      </c>
      <c r="L632">
        <v>17990</v>
      </c>
      <c r="M632">
        <v>161910</v>
      </c>
      <c r="N632">
        <v>0</v>
      </c>
      <c r="O632">
        <v>90</v>
      </c>
      <c r="P632" t="s">
        <v>16</v>
      </c>
      <c r="Q632" s="1">
        <v>45065</v>
      </c>
      <c r="R632">
        <v>17980</v>
      </c>
      <c r="S632">
        <v>0</v>
      </c>
      <c r="T632">
        <v>0</v>
      </c>
      <c r="U632">
        <v>0</v>
      </c>
      <c r="V632">
        <v>0</v>
      </c>
      <c r="W632">
        <v>0</v>
      </c>
      <c r="X632">
        <v>90</v>
      </c>
      <c r="Y632" t="s">
        <v>218</v>
      </c>
      <c r="Z632" t="s">
        <v>218</v>
      </c>
      <c r="AA632" t="s">
        <v>218</v>
      </c>
      <c r="AB632" t="s">
        <v>218</v>
      </c>
    </row>
    <row r="633" spans="1:28" x14ac:dyDescent="0.4">
      <c r="A633" s="1">
        <v>45069</v>
      </c>
      <c r="B633" s="1">
        <v>45065</v>
      </c>
      <c r="C633">
        <v>15700</v>
      </c>
      <c r="D633" t="s">
        <v>53</v>
      </c>
      <c r="E633" t="s">
        <v>15</v>
      </c>
      <c r="F633" t="s">
        <v>218</v>
      </c>
      <c r="G633" t="s">
        <v>16</v>
      </c>
      <c r="H633" t="s">
        <v>40</v>
      </c>
      <c r="I633" t="s">
        <v>50</v>
      </c>
      <c r="J633" t="s">
        <v>41</v>
      </c>
      <c r="K633">
        <v>1</v>
      </c>
      <c r="L633">
        <v>17990</v>
      </c>
      <c r="M633">
        <v>17990</v>
      </c>
      <c r="N633">
        <v>0</v>
      </c>
      <c r="O633">
        <v>10</v>
      </c>
      <c r="P633" t="s">
        <v>16</v>
      </c>
      <c r="Q633" s="1">
        <v>45065</v>
      </c>
      <c r="R633">
        <v>17980</v>
      </c>
      <c r="S633">
        <v>0</v>
      </c>
      <c r="T633">
        <v>0</v>
      </c>
      <c r="U633">
        <v>0</v>
      </c>
      <c r="V633">
        <v>0</v>
      </c>
      <c r="W633">
        <v>0</v>
      </c>
      <c r="X633">
        <v>10</v>
      </c>
      <c r="Y633" t="s">
        <v>218</v>
      </c>
      <c r="Z633" t="s">
        <v>218</v>
      </c>
      <c r="AA633" t="s">
        <v>218</v>
      </c>
      <c r="AB633" t="s">
        <v>218</v>
      </c>
    </row>
    <row r="634" spans="1:28" x14ac:dyDescent="0.4">
      <c r="A634" s="1">
        <v>45069</v>
      </c>
      <c r="B634" s="1">
        <v>45065</v>
      </c>
      <c r="C634">
        <v>38560</v>
      </c>
      <c r="D634" t="s">
        <v>57</v>
      </c>
      <c r="E634" t="s">
        <v>15</v>
      </c>
      <c r="F634" t="s">
        <v>218</v>
      </c>
      <c r="G634" t="s">
        <v>16</v>
      </c>
      <c r="H634" t="s">
        <v>42</v>
      </c>
      <c r="I634" t="s">
        <v>50</v>
      </c>
      <c r="J634" t="s">
        <v>51</v>
      </c>
      <c r="K634">
        <v>100</v>
      </c>
      <c r="L634">
        <v>9430</v>
      </c>
      <c r="M634">
        <v>943000</v>
      </c>
      <c r="N634">
        <v>0</v>
      </c>
      <c r="P634" t="s">
        <v>218</v>
      </c>
      <c r="Q634" s="1"/>
      <c r="Y634" t="s">
        <v>218</v>
      </c>
      <c r="Z634" t="s">
        <v>218</v>
      </c>
      <c r="AA634" t="s">
        <v>218</v>
      </c>
      <c r="AB634" t="s">
        <v>218</v>
      </c>
    </row>
    <row r="635" spans="1:28" x14ac:dyDescent="0.4">
      <c r="A635" s="1">
        <v>45069</v>
      </c>
      <c r="B635" s="1">
        <v>45065</v>
      </c>
      <c r="C635">
        <v>38560</v>
      </c>
      <c r="D635" t="s">
        <v>57</v>
      </c>
      <c r="E635" t="s">
        <v>15</v>
      </c>
      <c r="F635" t="s">
        <v>218</v>
      </c>
      <c r="G635" t="s">
        <v>16</v>
      </c>
      <c r="H635" t="s">
        <v>40</v>
      </c>
      <c r="I635" t="s">
        <v>50</v>
      </c>
      <c r="J635" t="s">
        <v>41</v>
      </c>
      <c r="K635">
        <v>100</v>
      </c>
      <c r="L635">
        <v>9460</v>
      </c>
      <c r="M635">
        <v>946000</v>
      </c>
      <c r="N635">
        <v>0</v>
      </c>
      <c r="O635">
        <v>3000</v>
      </c>
      <c r="P635" t="s">
        <v>16</v>
      </c>
      <c r="Q635" s="1">
        <v>45065</v>
      </c>
      <c r="R635">
        <v>9430</v>
      </c>
      <c r="S635">
        <v>0</v>
      </c>
      <c r="T635">
        <v>0</v>
      </c>
      <c r="U635">
        <v>0</v>
      </c>
      <c r="V635">
        <v>0</v>
      </c>
      <c r="W635">
        <v>0</v>
      </c>
      <c r="X635">
        <v>3000</v>
      </c>
      <c r="Y635" t="s">
        <v>218</v>
      </c>
      <c r="Z635" t="s">
        <v>218</v>
      </c>
      <c r="AA635" t="s">
        <v>218</v>
      </c>
      <c r="AB635" t="s">
        <v>218</v>
      </c>
    </row>
    <row r="636" spans="1:28" x14ac:dyDescent="0.4">
      <c r="A636" s="1">
        <v>45069</v>
      </c>
      <c r="B636" s="1">
        <v>45065</v>
      </c>
      <c r="C636">
        <v>46610</v>
      </c>
      <c r="D636" t="s">
        <v>56</v>
      </c>
      <c r="E636" t="s">
        <v>15</v>
      </c>
      <c r="F636" t="s">
        <v>218</v>
      </c>
      <c r="G636" t="s">
        <v>16</v>
      </c>
      <c r="H636" t="s">
        <v>42</v>
      </c>
      <c r="I636" t="s">
        <v>50</v>
      </c>
      <c r="J636" t="s">
        <v>51</v>
      </c>
      <c r="K636">
        <v>100</v>
      </c>
      <c r="L636">
        <v>5354</v>
      </c>
      <c r="M636">
        <v>535400</v>
      </c>
      <c r="N636">
        <v>0</v>
      </c>
      <c r="P636" t="s">
        <v>218</v>
      </c>
      <c r="Q636" s="1"/>
      <c r="Y636" t="s">
        <v>218</v>
      </c>
      <c r="Z636" t="s">
        <v>218</v>
      </c>
      <c r="AA636" t="s">
        <v>218</v>
      </c>
      <c r="AB636" t="s">
        <v>218</v>
      </c>
    </row>
    <row r="637" spans="1:28" x14ac:dyDescent="0.4">
      <c r="A637" s="1">
        <v>45069</v>
      </c>
      <c r="B637" s="1">
        <v>45065</v>
      </c>
      <c r="C637">
        <v>46610</v>
      </c>
      <c r="D637" t="s">
        <v>56</v>
      </c>
      <c r="E637" t="s">
        <v>15</v>
      </c>
      <c r="F637" t="s">
        <v>218</v>
      </c>
      <c r="G637" t="s">
        <v>16</v>
      </c>
      <c r="H637" t="s">
        <v>42</v>
      </c>
      <c r="I637" t="s">
        <v>50</v>
      </c>
      <c r="J637" t="s">
        <v>51</v>
      </c>
      <c r="K637">
        <v>100</v>
      </c>
      <c r="L637">
        <v>5372</v>
      </c>
      <c r="M637">
        <v>537200</v>
      </c>
      <c r="N637">
        <v>0</v>
      </c>
      <c r="P637" t="s">
        <v>218</v>
      </c>
      <c r="Q637" s="1"/>
      <c r="Y637" t="s">
        <v>218</v>
      </c>
      <c r="Z637" t="s">
        <v>218</v>
      </c>
      <c r="AA637" t="s">
        <v>218</v>
      </c>
      <c r="AB637" t="s">
        <v>218</v>
      </c>
    </row>
    <row r="638" spans="1:28" x14ac:dyDescent="0.4">
      <c r="A638" s="1">
        <v>45069</v>
      </c>
      <c r="B638" s="1">
        <v>45065</v>
      </c>
      <c r="C638">
        <v>46610</v>
      </c>
      <c r="D638" t="s">
        <v>56</v>
      </c>
      <c r="E638" t="s">
        <v>15</v>
      </c>
      <c r="F638" t="s">
        <v>218</v>
      </c>
      <c r="G638" t="s">
        <v>16</v>
      </c>
      <c r="H638" t="s">
        <v>40</v>
      </c>
      <c r="I638" t="s">
        <v>50</v>
      </c>
      <c r="J638" t="s">
        <v>41</v>
      </c>
      <c r="K638">
        <v>100</v>
      </c>
      <c r="L638">
        <v>5358</v>
      </c>
      <c r="M638">
        <v>535800</v>
      </c>
      <c r="N638">
        <v>0</v>
      </c>
      <c r="O638">
        <v>400</v>
      </c>
      <c r="P638" t="s">
        <v>16</v>
      </c>
      <c r="Q638" s="1">
        <v>45065</v>
      </c>
      <c r="R638">
        <v>5354</v>
      </c>
      <c r="S638">
        <v>0</v>
      </c>
      <c r="T638">
        <v>0</v>
      </c>
      <c r="U638">
        <v>0</v>
      </c>
      <c r="V638">
        <v>0</v>
      </c>
      <c r="W638">
        <v>0</v>
      </c>
      <c r="X638">
        <v>400</v>
      </c>
      <c r="Y638" t="s">
        <v>218</v>
      </c>
      <c r="Z638" t="s">
        <v>218</v>
      </c>
      <c r="AA638" t="s">
        <v>218</v>
      </c>
      <c r="AB638" t="s">
        <v>218</v>
      </c>
    </row>
    <row r="639" spans="1:28" x14ac:dyDescent="0.4">
      <c r="A639" s="1">
        <v>45069</v>
      </c>
      <c r="B639" s="1">
        <v>45065</v>
      </c>
      <c r="C639">
        <v>46610</v>
      </c>
      <c r="D639" t="s">
        <v>56</v>
      </c>
      <c r="E639" t="s">
        <v>15</v>
      </c>
      <c r="F639" t="s">
        <v>218</v>
      </c>
      <c r="G639" t="s">
        <v>16</v>
      </c>
      <c r="H639" t="s">
        <v>40</v>
      </c>
      <c r="I639" t="s">
        <v>50</v>
      </c>
      <c r="J639" t="s">
        <v>41</v>
      </c>
      <c r="K639">
        <v>100</v>
      </c>
      <c r="L639">
        <v>5357</v>
      </c>
      <c r="M639">
        <v>535700</v>
      </c>
      <c r="N639">
        <v>0</v>
      </c>
      <c r="O639">
        <v>-1500</v>
      </c>
      <c r="P639" t="s">
        <v>16</v>
      </c>
      <c r="Q639" s="1">
        <v>45065</v>
      </c>
      <c r="R639">
        <v>5372</v>
      </c>
      <c r="S639">
        <v>0</v>
      </c>
      <c r="T639">
        <v>0</v>
      </c>
      <c r="U639">
        <v>0</v>
      </c>
      <c r="V639">
        <v>0</v>
      </c>
      <c r="W639">
        <v>0</v>
      </c>
      <c r="X639">
        <v>-1500</v>
      </c>
      <c r="Y639" t="s">
        <v>218</v>
      </c>
      <c r="Z639" t="s">
        <v>218</v>
      </c>
      <c r="AA639" t="s">
        <v>218</v>
      </c>
      <c r="AB639" t="s">
        <v>218</v>
      </c>
    </row>
    <row r="640" spans="1:28" x14ac:dyDescent="0.4">
      <c r="A640" s="1">
        <v>45068</v>
      </c>
      <c r="B640" s="1">
        <v>45064</v>
      </c>
      <c r="C640">
        <v>15700</v>
      </c>
      <c r="D640" t="s">
        <v>53</v>
      </c>
      <c r="E640" t="s">
        <v>15</v>
      </c>
      <c r="F640" t="s">
        <v>218</v>
      </c>
      <c r="G640" t="s">
        <v>16</v>
      </c>
      <c r="H640" t="s">
        <v>42</v>
      </c>
      <c r="I640" t="s">
        <v>50</v>
      </c>
      <c r="J640" t="s">
        <v>51</v>
      </c>
      <c r="K640">
        <v>30</v>
      </c>
      <c r="L640">
        <v>17625</v>
      </c>
      <c r="M640">
        <v>528750</v>
      </c>
      <c r="N640">
        <v>0</v>
      </c>
      <c r="P640" t="s">
        <v>218</v>
      </c>
      <c r="Q640" s="1"/>
      <c r="Y640" t="s">
        <v>218</v>
      </c>
      <c r="Z640" t="s">
        <v>218</v>
      </c>
      <c r="AA640" t="s">
        <v>218</v>
      </c>
      <c r="AB640" t="s">
        <v>218</v>
      </c>
    </row>
    <row r="641" spans="1:28" x14ac:dyDescent="0.4">
      <c r="A641" s="1">
        <v>45068</v>
      </c>
      <c r="B641" s="1">
        <v>45064</v>
      </c>
      <c r="C641">
        <v>15700</v>
      </c>
      <c r="D641" t="s">
        <v>53</v>
      </c>
      <c r="E641" t="s">
        <v>15</v>
      </c>
      <c r="F641" t="s">
        <v>218</v>
      </c>
      <c r="G641" t="s">
        <v>16</v>
      </c>
      <c r="H641" t="s">
        <v>40</v>
      </c>
      <c r="I641" t="s">
        <v>50</v>
      </c>
      <c r="J641" t="s">
        <v>41</v>
      </c>
      <c r="K641">
        <v>30</v>
      </c>
      <c r="L641">
        <v>17635</v>
      </c>
      <c r="M641">
        <v>529050</v>
      </c>
      <c r="N641">
        <v>0</v>
      </c>
      <c r="O641">
        <v>300</v>
      </c>
      <c r="P641" t="s">
        <v>16</v>
      </c>
      <c r="Q641" s="1">
        <v>45064</v>
      </c>
      <c r="R641">
        <v>17625</v>
      </c>
      <c r="S641">
        <v>0</v>
      </c>
      <c r="T641">
        <v>0</v>
      </c>
      <c r="U641">
        <v>0</v>
      </c>
      <c r="V641">
        <v>0</v>
      </c>
      <c r="W641">
        <v>0</v>
      </c>
      <c r="X641">
        <v>300</v>
      </c>
      <c r="Y641" t="s">
        <v>218</v>
      </c>
      <c r="Z641" t="s">
        <v>218</v>
      </c>
      <c r="AA641" t="s">
        <v>218</v>
      </c>
      <c r="AB641" t="s">
        <v>218</v>
      </c>
    </row>
    <row r="642" spans="1:28" x14ac:dyDescent="0.4">
      <c r="A642" s="1">
        <v>45068</v>
      </c>
      <c r="B642" s="1">
        <v>45064</v>
      </c>
      <c r="C642">
        <v>38560</v>
      </c>
      <c r="D642" t="s">
        <v>57</v>
      </c>
      <c r="E642" t="s">
        <v>15</v>
      </c>
      <c r="F642" t="s">
        <v>218</v>
      </c>
      <c r="G642" t="s">
        <v>16</v>
      </c>
      <c r="H642" t="s">
        <v>42</v>
      </c>
      <c r="I642" t="s">
        <v>50</v>
      </c>
      <c r="J642" t="s">
        <v>51</v>
      </c>
      <c r="K642">
        <v>100</v>
      </c>
      <c r="L642">
        <v>8220</v>
      </c>
      <c r="M642">
        <v>822000</v>
      </c>
      <c r="N642">
        <v>0</v>
      </c>
      <c r="P642" t="s">
        <v>218</v>
      </c>
      <c r="Q642" s="1"/>
      <c r="Y642" t="s">
        <v>218</v>
      </c>
      <c r="Z642" t="s">
        <v>218</v>
      </c>
      <c r="AA642" t="s">
        <v>218</v>
      </c>
      <c r="AB642" t="s">
        <v>218</v>
      </c>
    </row>
    <row r="643" spans="1:28" x14ac:dyDescent="0.4">
      <c r="A643" s="1">
        <v>45068</v>
      </c>
      <c r="B643" s="1">
        <v>45064</v>
      </c>
      <c r="C643">
        <v>38560</v>
      </c>
      <c r="D643" t="s">
        <v>57</v>
      </c>
      <c r="E643" t="s">
        <v>15</v>
      </c>
      <c r="F643" t="s">
        <v>218</v>
      </c>
      <c r="G643" t="s">
        <v>16</v>
      </c>
      <c r="H643" t="s">
        <v>42</v>
      </c>
      <c r="I643" t="s">
        <v>50</v>
      </c>
      <c r="J643" t="s">
        <v>51</v>
      </c>
      <c r="K643">
        <v>100</v>
      </c>
      <c r="L643">
        <v>8090</v>
      </c>
      <c r="M643">
        <v>809000</v>
      </c>
      <c r="N643">
        <v>0</v>
      </c>
      <c r="P643" t="s">
        <v>218</v>
      </c>
      <c r="Q643" s="1"/>
      <c r="Y643" t="s">
        <v>218</v>
      </c>
      <c r="Z643" t="s">
        <v>218</v>
      </c>
      <c r="AA643" t="s">
        <v>218</v>
      </c>
      <c r="AB643" t="s">
        <v>218</v>
      </c>
    </row>
    <row r="644" spans="1:28" x14ac:dyDescent="0.4">
      <c r="A644" s="1">
        <v>45068</v>
      </c>
      <c r="B644" s="1">
        <v>45064</v>
      </c>
      <c r="C644">
        <v>38560</v>
      </c>
      <c r="D644" t="s">
        <v>57</v>
      </c>
      <c r="E644" t="s">
        <v>15</v>
      </c>
      <c r="F644" t="s">
        <v>218</v>
      </c>
      <c r="G644" t="s">
        <v>16</v>
      </c>
      <c r="H644" t="s">
        <v>42</v>
      </c>
      <c r="I644" t="s">
        <v>50</v>
      </c>
      <c r="J644" t="s">
        <v>51</v>
      </c>
      <c r="K644">
        <v>100</v>
      </c>
      <c r="L644">
        <v>8190</v>
      </c>
      <c r="M644">
        <v>819000</v>
      </c>
      <c r="N644">
        <v>0</v>
      </c>
      <c r="P644" t="s">
        <v>218</v>
      </c>
      <c r="Q644" s="1"/>
      <c r="Y644" t="s">
        <v>218</v>
      </c>
      <c r="Z644" t="s">
        <v>218</v>
      </c>
      <c r="AA644" t="s">
        <v>218</v>
      </c>
      <c r="AB644" t="s">
        <v>218</v>
      </c>
    </row>
    <row r="645" spans="1:28" x14ac:dyDescent="0.4">
      <c r="A645" s="1">
        <v>45068</v>
      </c>
      <c r="B645" s="1">
        <v>45064</v>
      </c>
      <c r="C645">
        <v>38560</v>
      </c>
      <c r="D645" t="s">
        <v>57</v>
      </c>
      <c r="E645" t="s">
        <v>15</v>
      </c>
      <c r="F645" t="s">
        <v>218</v>
      </c>
      <c r="G645" t="s">
        <v>16</v>
      </c>
      <c r="H645" t="s">
        <v>42</v>
      </c>
      <c r="I645" t="s">
        <v>50</v>
      </c>
      <c r="J645" t="s">
        <v>51</v>
      </c>
      <c r="K645">
        <v>100</v>
      </c>
      <c r="L645">
        <v>8430</v>
      </c>
      <c r="M645">
        <v>843000</v>
      </c>
      <c r="N645">
        <v>0</v>
      </c>
      <c r="P645" t="s">
        <v>218</v>
      </c>
      <c r="Q645" s="1"/>
      <c r="Y645" t="s">
        <v>218</v>
      </c>
      <c r="Z645" t="s">
        <v>218</v>
      </c>
      <c r="AA645" t="s">
        <v>218</v>
      </c>
      <c r="AB645" t="s">
        <v>218</v>
      </c>
    </row>
    <row r="646" spans="1:28" x14ac:dyDescent="0.4">
      <c r="A646" s="1">
        <v>45068</v>
      </c>
      <c r="B646" s="1">
        <v>45064</v>
      </c>
      <c r="C646">
        <v>38560</v>
      </c>
      <c r="D646" t="s">
        <v>57</v>
      </c>
      <c r="E646" t="s">
        <v>15</v>
      </c>
      <c r="F646" t="s">
        <v>218</v>
      </c>
      <c r="G646" t="s">
        <v>16</v>
      </c>
      <c r="H646" t="s">
        <v>42</v>
      </c>
      <c r="I646" t="s">
        <v>50</v>
      </c>
      <c r="J646" t="s">
        <v>51</v>
      </c>
      <c r="K646">
        <v>100</v>
      </c>
      <c r="L646">
        <v>8340</v>
      </c>
      <c r="M646">
        <v>834000</v>
      </c>
      <c r="N646">
        <v>0</v>
      </c>
      <c r="P646" t="s">
        <v>218</v>
      </c>
      <c r="Q646" s="1"/>
      <c r="Y646" t="s">
        <v>218</v>
      </c>
      <c r="Z646" t="s">
        <v>218</v>
      </c>
      <c r="AA646" t="s">
        <v>218</v>
      </c>
      <c r="AB646" t="s">
        <v>218</v>
      </c>
    </row>
    <row r="647" spans="1:28" x14ac:dyDescent="0.4">
      <c r="A647" s="1">
        <v>45068</v>
      </c>
      <c r="B647" s="1">
        <v>45064</v>
      </c>
      <c r="C647">
        <v>38560</v>
      </c>
      <c r="D647" t="s">
        <v>57</v>
      </c>
      <c r="E647" t="s">
        <v>15</v>
      </c>
      <c r="F647" t="s">
        <v>218</v>
      </c>
      <c r="G647" t="s">
        <v>16</v>
      </c>
      <c r="H647" t="s">
        <v>42</v>
      </c>
      <c r="I647" t="s">
        <v>50</v>
      </c>
      <c r="J647" t="s">
        <v>51</v>
      </c>
      <c r="K647">
        <v>100</v>
      </c>
      <c r="L647">
        <v>8380</v>
      </c>
      <c r="M647">
        <v>838000</v>
      </c>
      <c r="N647">
        <v>0</v>
      </c>
      <c r="P647" t="s">
        <v>218</v>
      </c>
      <c r="Q647" s="1"/>
      <c r="Y647" t="s">
        <v>218</v>
      </c>
      <c r="Z647" t="s">
        <v>218</v>
      </c>
      <c r="AA647" t="s">
        <v>218</v>
      </c>
      <c r="AB647" t="s">
        <v>218</v>
      </c>
    </row>
    <row r="648" spans="1:28" x14ac:dyDescent="0.4">
      <c r="A648" s="1">
        <v>45068</v>
      </c>
      <c r="B648" s="1">
        <v>45064</v>
      </c>
      <c r="C648">
        <v>38560</v>
      </c>
      <c r="D648" t="s">
        <v>57</v>
      </c>
      <c r="E648" t="s">
        <v>15</v>
      </c>
      <c r="F648" t="s">
        <v>218</v>
      </c>
      <c r="G648" t="s">
        <v>16</v>
      </c>
      <c r="H648" t="s">
        <v>42</v>
      </c>
      <c r="I648" t="s">
        <v>50</v>
      </c>
      <c r="J648" t="s">
        <v>51</v>
      </c>
      <c r="K648">
        <v>100</v>
      </c>
      <c r="L648">
        <v>8390</v>
      </c>
      <c r="M648">
        <v>839000</v>
      </c>
      <c r="N648">
        <v>0</v>
      </c>
      <c r="P648" t="s">
        <v>218</v>
      </c>
      <c r="Q648" s="1"/>
      <c r="Y648" t="s">
        <v>218</v>
      </c>
      <c r="Z648" t="s">
        <v>218</v>
      </c>
      <c r="AA648" t="s">
        <v>218</v>
      </c>
      <c r="AB648" t="s">
        <v>218</v>
      </c>
    </row>
    <row r="649" spans="1:28" x14ac:dyDescent="0.4">
      <c r="A649" s="1">
        <v>45068</v>
      </c>
      <c r="B649" s="1">
        <v>45064</v>
      </c>
      <c r="C649">
        <v>38560</v>
      </c>
      <c r="D649" t="s">
        <v>57</v>
      </c>
      <c r="E649" t="s">
        <v>15</v>
      </c>
      <c r="F649" t="s">
        <v>218</v>
      </c>
      <c r="G649" t="s">
        <v>16</v>
      </c>
      <c r="H649" t="s">
        <v>42</v>
      </c>
      <c r="I649" t="s">
        <v>50</v>
      </c>
      <c r="J649" t="s">
        <v>51</v>
      </c>
      <c r="K649">
        <v>100</v>
      </c>
      <c r="L649">
        <v>7890</v>
      </c>
      <c r="M649">
        <v>789000</v>
      </c>
      <c r="N649">
        <v>0</v>
      </c>
      <c r="P649" t="s">
        <v>218</v>
      </c>
      <c r="Q649" s="1"/>
      <c r="Y649" t="s">
        <v>218</v>
      </c>
      <c r="Z649" t="s">
        <v>218</v>
      </c>
      <c r="AA649" t="s">
        <v>218</v>
      </c>
      <c r="AB649" t="s">
        <v>218</v>
      </c>
    </row>
    <row r="650" spans="1:28" x14ac:dyDescent="0.4">
      <c r="A650" s="1">
        <v>45068</v>
      </c>
      <c r="B650" s="1">
        <v>45064</v>
      </c>
      <c r="C650">
        <v>38560</v>
      </c>
      <c r="D650" t="s">
        <v>57</v>
      </c>
      <c r="E650" t="s">
        <v>15</v>
      </c>
      <c r="F650" t="s">
        <v>218</v>
      </c>
      <c r="G650" t="s">
        <v>16</v>
      </c>
      <c r="H650" t="s">
        <v>42</v>
      </c>
      <c r="I650" t="s">
        <v>50</v>
      </c>
      <c r="J650" t="s">
        <v>51</v>
      </c>
      <c r="K650">
        <v>100</v>
      </c>
      <c r="L650">
        <v>8220</v>
      </c>
      <c r="M650">
        <v>822000</v>
      </c>
      <c r="N650">
        <v>0</v>
      </c>
      <c r="P650" t="s">
        <v>218</v>
      </c>
      <c r="Q650" s="1"/>
      <c r="Y650" t="s">
        <v>218</v>
      </c>
      <c r="Z650" t="s">
        <v>218</v>
      </c>
      <c r="AA650" t="s">
        <v>218</v>
      </c>
      <c r="AB650" t="s">
        <v>218</v>
      </c>
    </row>
    <row r="651" spans="1:28" x14ac:dyDescent="0.4">
      <c r="A651" s="1">
        <v>45068</v>
      </c>
      <c r="B651" s="1">
        <v>45064</v>
      </c>
      <c r="C651">
        <v>38560</v>
      </c>
      <c r="D651" t="s">
        <v>57</v>
      </c>
      <c r="E651" t="s">
        <v>15</v>
      </c>
      <c r="F651" t="s">
        <v>218</v>
      </c>
      <c r="G651" t="s">
        <v>16</v>
      </c>
      <c r="H651" t="s">
        <v>42</v>
      </c>
      <c r="I651" t="s">
        <v>50</v>
      </c>
      <c r="J651" t="s">
        <v>51</v>
      </c>
      <c r="K651">
        <v>100</v>
      </c>
      <c r="L651">
        <v>8360</v>
      </c>
      <c r="M651">
        <v>836000</v>
      </c>
      <c r="N651">
        <v>0</v>
      </c>
      <c r="P651" t="s">
        <v>218</v>
      </c>
      <c r="Q651" s="1"/>
      <c r="Y651" t="s">
        <v>218</v>
      </c>
      <c r="Z651" t="s">
        <v>218</v>
      </c>
      <c r="AA651" t="s">
        <v>218</v>
      </c>
      <c r="AB651" t="s">
        <v>218</v>
      </c>
    </row>
    <row r="652" spans="1:28" x14ac:dyDescent="0.4">
      <c r="A652" s="1">
        <v>45068</v>
      </c>
      <c r="B652" s="1">
        <v>45064</v>
      </c>
      <c r="C652">
        <v>38560</v>
      </c>
      <c r="D652" t="s">
        <v>57</v>
      </c>
      <c r="E652" t="s">
        <v>15</v>
      </c>
      <c r="F652" t="s">
        <v>218</v>
      </c>
      <c r="G652" t="s">
        <v>16</v>
      </c>
      <c r="H652" t="s">
        <v>42</v>
      </c>
      <c r="I652" t="s">
        <v>50</v>
      </c>
      <c r="J652" t="s">
        <v>51</v>
      </c>
      <c r="K652">
        <v>100</v>
      </c>
      <c r="L652">
        <v>7850</v>
      </c>
      <c r="M652">
        <v>785000</v>
      </c>
      <c r="N652">
        <v>0</v>
      </c>
      <c r="P652" t="s">
        <v>218</v>
      </c>
      <c r="Q652" s="1"/>
      <c r="Y652" t="s">
        <v>218</v>
      </c>
      <c r="Z652" t="s">
        <v>218</v>
      </c>
      <c r="AA652" t="s">
        <v>218</v>
      </c>
      <c r="AB652" t="s">
        <v>218</v>
      </c>
    </row>
    <row r="653" spans="1:28" x14ac:dyDescent="0.4">
      <c r="A653" s="1">
        <v>45068</v>
      </c>
      <c r="B653" s="1">
        <v>45064</v>
      </c>
      <c r="C653">
        <v>38560</v>
      </c>
      <c r="D653" t="s">
        <v>57</v>
      </c>
      <c r="E653" t="s">
        <v>15</v>
      </c>
      <c r="F653" t="s">
        <v>218</v>
      </c>
      <c r="G653" t="s">
        <v>16</v>
      </c>
      <c r="H653" t="s">
        <v>42</v>
      </c>
      <c r="I653" t="s">
        <v>50</v>
      </c>
      <c r="J653" t="s">
        <v>51</v>
      </c>
      <c r="K653">
        <v>100</v>
      </c>
      <c r="L653">
        <v>7960</v>
      </c>
      <c r="M653">
        <v>796000</v>
      </c>
      <c r="N653">
        <v>0</v>
      </c>
      <c r="P653" t="s">
        <v>218</v>
      </c>
      <c r="Q653" s="1"/>
      <c r="Y653" t="s">
        <v>218</v>
      </c>
      <c r="Z653" t="s">
        <v>218</v>
      </c>
      <c r="AA653" t="s">
        <v>218</v>
      </c>
      <c r="AB653" t="s">
        <v>218</v>
      </c>
    </row>
    <row r="654" spans="1:28" x14ac:dyDescent="0.4">
      <c r="A654" s="1">
        <v>45068</v>
      </c>
      <c r="B654" s="1">
        <v>45064</v>
      </c>
      <c r="C654">
        <v>38560</v>
      </c>
      <c r="D654" t="s">
        <v>57</v>
      </c>
      <c r="E654" t="s">
        <v>15</v>
      </c>
      <c r="F654" t="s">
        <v>218</v>
      </c>
      <c r="G654" t="s">
        <v>16</v>
      </c>
      <c r="H654" t="s">
        <v>42</v>
      </c>
      <c r="I654" t="s">
        <v>50</v>
      </c>
      <c r="J654" t="s">
        <v>51</v>
      </c>
      <c r="K654">
        <v>100</v>
      </c>
      <c r="L654">
        <v>7860</v>
      </c>
      <c r="M654">
        <v>786000</v>
      </c>
      <c r="N654">
        <v>0</v>
      </c>
      <c r="P654" t="s">
        <v>218</v>
      </c>
      <c r="Q654" s="1"/>
      <c r="Y654" t="s">
        <v>218</v>
      </c>
      <c r="Z654" t="s">
        <v>218</v>
      </c>
      <c r="AA654" t="s">
        <v>218</v>
      </c>
      <c r="AB654" t="s">
        <v>218</v>
      </c>
    </row>
    <row r="655" spans="1:28" x14ac:dyDescent="0.4">
      <c r="A655" s="1">
        <v>45068</v>
      </c>
      <c r="B655" s="1">
        <v>45064</v>
      </c>
      <c r="C655">
        <v>38560</v>
      </c>
      <c r="D655" t="s">
        <v>57</v>
      </c>
      <c r="E655" t="s">
        <v>15</v>
      </c>
      <c r="F655" t="s">
        <v>218</v>
      </c>
      <c r="G655" t="s">
        <v>16</v>
      </c>
      <c r="H655" t="s">
        <v>40</v>
      </c>
      <c r="I655" t="s">
        <v>50</v>
      </c>
      <c r="J655" t="s">
        <v>41</v>
      </c>
      <c r="K655">
        <v>100</v>
      </c>
      <c r="L655">
        <v>8100</v>
      </c>
      <c r="M655">
        <v>810000</v>
      </c>
      <c r="N655">
        <v>0</v>
      </c>
      <c r="O655">
        <v>1000</v>
      </c>
      <c r="P655" t="s">
        <v>16</v>
      </c>
      <c r="Q655" s="1">
        <v>45064</v>
      </c>
      <c r="R655">
        <v>8090</v>
      </c>
      <c r="S655">
        <v>0</v>
      </c>
      <c r="T655">
        <v>0</v>
      </c>
      <c r="U655">
        <v>0</v>
      </c>
      <c r="V655">
        <v>0</v>
      </c>
      <c r="W655">
        <v>0</v>
      </c>
      <c r="X655">
        <v>1000</v>
      </c>
      <c r="Y655" t="s">
        <v>218</v>
      </c>
      <c r="Z655" t="s">
        <v>218</v>
      </c>
      <c r="AA655" t="s">
        <v>218</v>
      </c>
      <c r="AB655" t="s">
        <v>218</v>
      </c>
    </row>
    <row r="656" spans="1:28" x14ac:dyDescent="0.4">
      <c r="A656" s="1">
        <v>45068</v>
      </c>
      <c r="B656" s="1">
        <v>45064</v>
      </c>
      <c r="C656">
        <v>38560</v>
      </c>
      <c r="D656" t="s">
        <v>57</v>
      </c>
      <c r="E656" t="s">
        <v>15</v>
      </c>
      <c r="F656" t="s">
        <v>218</v>
      </c>
      <c r="G656" t="s">
        <v>16</v>
      </c>
      <c r="H656" t="s">
        <v>40</v>
      </c>
      <c r="I656" t="s">
        <v>50</v>
      </c>
      <c r="J656" t="s">
        <v>41</v>
      </c>
      <c r="K656">
        <v>100</v>
      </c>
      <c r="L656">
        <v>8360</v>
      </c>
      <c r="M656">
        <v>836000</v>
      </c>
      <c r="N656">
        <v>0</v>
      </c>
      <c r="O656">
        <v>2000</v>
      </c>
      <c r="P656" t="s">
        <v>16</v>
      </c>
      <c r="Q656" s="1">
        <v>45064</v>
      </c>
      <c r="R656">
        <v>8340</v>
      </c>
      <c r="S656">
        <v>0</v>
      </c>
      <c r="T656">
        <v>0</v>
      </c>
      <c r="U656">
        <v>0</v>
      </c>
      <c r="V656">
        <v>0</v>
      </c>
      <c r="W656">
        <v>0</v>
      </c>
      <c r="X656">
        <v>2000</v>
      </c>
      <c r="Y656" t="s">
        <v>218</v>
      </c>
      <c r="Z656" t="s">
        <v>218</v>
      </c>
      <c r="AA656" t="s">
        <v>218</v>
      </c>
      <c r="AB656" t="s">
        <v>218</v>
      </c>
    </row>
    <row r="657" spans="1:28" x14ac:dyDescent="0.4">
      <c r="A657" s="1">
        <v>45068</v>
      </c>
      <c r="B657" s="1">
        <v>45064</v>
      </c>
      <c r="C657">
        <v>38560</v>
      </c>
      <c r="D657" t="s">
        <v>57</v>
      </c>
      <c r="E657" t="s">
        <v>15</v>
      </c>
      <c r="F657" t="s">
        <v>218</v>
      </c>
      <c r="G657" t="s">
        <v>16</v>
      </c>
      <c r="H657" t="s">
        <v>40</v>
      </c>
      <c r="I657" t="s">
        <v>50</v>
      </c>
      <c r="J657" t="s">
        <v>41</v>
      </c>
      <c r="K657">
        <v>100</v>
      </c>
      <c r="L657">
        <v>8380</v>
      </c>
      <c r="M657">
        <v>838000</v>
      </c>
      <c r="N657">
        <v>0</v>
      </c>
      <c r="O657">
        <v>2000</v>
      </c>
      <c r="P657" t="s">
        <v>16</v>
      </c>
      <c r="Q657" s="1">
        <v>45064</v>
      </c>
      <c r="R657">
        <v>8360</v>
      </c>
      <c r="S657">
        <v>0</v>
      </c>
      <c r="T657">
        <v>0</v>
      </c>
      <c r="U657">
        <v>0</v>
      </c>
      <c r="V657">
        <v>0</v>
      </c>
      <c r="W657">
        <v>0</v>
      </c>
      <c r="X657">
        <v>2000</v>
      </c>
      <c r="Y657" t="s">
        <v>218</v>
      </c>
      <c r="Z657" t="s">
        <v>218</v>
      </c>
      <c r="AA657" t="s">
        <v>218</v>
      </c>
      <c r="AB657" t="s">
        <v>218</v>
      </c>
    </row>
    <row r="658" spans="1:28" x14ac:dyDescent="0.4">
      <c r="A658" s="1">
        <v>45068</v>
      </c>
      <c r="B658" s="1">
        <v>45064</v>
      </c>
      <c r="C658">
        <v>38560</v>
      </c>
      <c r="D658" t="s">
        <v>57</v>
      </c>
      <c r="E658" t="s">
        <v>15</v>
      </c>
      <c r="F658" t="s">
        <v>218</v>
      </c>
      <c r="G658" t="s">
        <v>16</v>
      </c>
      <c r="H658" t="s">
        <v>40</v>
      </c>
      <c r="I658" t="s">
        <v>50</v>
      </c>
      <c r="J658" t="s">
        <v>41</v>
      </c>
      <c r="K658">
        <v>100</v>
      </c>
      <c r="L658">
        <v>8230</v>
      </c>
      <c r="M658">
        <v>823000</v>
      </c>
      <c r="N658">
        <v>0</v>
      </c>
      <c r="O658">
        <v>1000</v>
      </c>
      <c r="P658" t="s">
        <v>16</v>
      </c>
      <c r="Q658" s="1">
        <v>45064</v>
      </c>
      <c r="R658">
        <v>8220</v>
      </c>
      <c r="S658">
        <v>0</v>
      </c>
      <c r="T658">
        <v>0</v>
      </c>
      <c r="U658">
        <v>0</v>
      </c>
      <c r="V658">
        <v>0</v>
      </c>
      <c r="W658">
        <v>0</v>
      </c>
      <c r="X658">
        <v>1000</v>
      </c>
      <c r="Y658" t="s">
        <v>218</v>
      </c>
      <c r="Z658" t="s">
        <v>218</v>
      </c>
      <c r="AA658" t="s">
        <v>218</v>
      </c>
      <c r="AB658" t="s">
        <v>218</v>
      </c>
    </row>
    <row r="659" spans="1:28" x14ac:dyDescent="0.4">
      <c r="A659" s="1">
        <v>45068</v>
      </c>
      <c r="B659" s="1">
        <v>45064</v>
      </c>
      <c r="C659">
        <v>38560</v>
      </c>
      <c r="D659" t="s">
        <v>57</v>
      </c>
      <c r="E659" t="s">
        <v>15</v>
      </c>
      <c r="F659" t="s">
        <v>218</v>
      </c>
      <c r="G659" t="s">
        <v>16</v>
      </c>
      <c r="H659" t="s">
        <v>40</v>
      </c>
      <c r="I659" t="s">
        <v>50</v>
      </c>
      <c r="J659" t="s">
        <v>41</v>
      </c>
      <c r="K659">
        <v>100</v>
      </c>
      <c r="L659">
        <v>8400</v>
      </c>
      <c r="M659">
        <v>840000</v>
      </c>
      <c r="N659">
        <v>0</v>
      </c>
      <c r="O659">
        <v>2000</v>
      </c>
      <c r="P659" t="s">
        <v>16</v>
      </c>
      <c r="Q659" s="1">
        <v>45064</v>
      </c>
      <c r="R659">
        <v>8380</v>
      </c>
      <c r="S659">
        <v>0</v>
      </c>
      <c r="T659">
        <v>0</v>
      </c>
      <c r="U659">
        <v>0</v>
      </c>
      <c r="V659">
        <v>0</v>
      </c>
      <c r="W659">
        <v>0</v>
      </c>
      <c r="X659">
        <v>2000</v>
      </c>
      <c r="Y659" t="s">
        <v>218</v>
      </c>
      <c r="Z659" t="s">
        <v>218</v>
      </c>
      <c r="AA659" t="s">
        <v>218</v>
      </c>
      <c r="AB659" t="s">
        <v>218</v>
      </c>
    </row>
    <row r="660" spans="1:28" x14ac:dyDescent="0.4">
      <c r="A660" s="1">
        <v>45068</v>
      </c>
      <c r="B660" s="1">
        <v>45064</v>
      </c>
      <c r="C660">
        <v>38560</v>
      </c>
      <c r="D660" t="s">
        <v>57</v>
      </c>
      <c r="E660" t="s">
        <v>15</v>
      </c>
      <c r="F660" t="s">
        <v>218</v>
      </c>
      <c r="G660" t="s">
        <v>16</v>
      </c>
      <c r="H660" t="s">
        <v>40</v>
      </c>
      <c r="I660" t="s">
        <v>50</v>
      </c>
      <c r="J660" t="s">
        <v>41</v>
      </c>
      <c r="K660">
        <v>100</v>
      </c>
      <c r="L660">
        <v>7990</v>
      </c>
      <c r="M660">
        <v>799000</v>
      </c>
      <c r="N660">
        <v>0</v>
      </c>
      <c r="O660">
        <v>3000</v>
      </c>
      <c r="P660" t="s">
        <v>16</v>
      </c>
      <c r="Q660" s="1">
        <v>45064</v>
      </c>
      <c r="R660">
        <v>7960</v>
      </c>
      <c r="S660">
        <v>0</v>
      </c>
      <c r="T660">
        <v>0</v>
      </c>
      <c r="U660">
        <v>0</v>
      </c>
      <c r="V660">
        <v>0</v>
      </c>
      <c r="W660">
        <v>0</v>
      </c>
      <c r="X660">
        <v>3000</v>
      </c>
      <c r="Y660" t="s">
        <v>218</v>
      </c>
      <c r="Z660" t="s">
        <v>218</v>
      </c>
      <c r="AA660" t="s">
        <v>218</v>
      </c>
      <c r="AB660" t="s">
        <v>218</v>
      </c>
    </row>
    <row r="661" spans="1:28" x14ac:dyDescent="0.4">
      <c r="A661" s="1">
        <v>45068</v>
      </c>
      <c r="B661" s="1">
        <v>45064</v>
      </c>
      <c r="C661">
        <v>38560</v>
      </c>
      <c r="D661" t="s">
        <v>57</v>
      </c>
      <c r="E661" t="s">
        <v>15</v>
      </c>
      <c r="F661" t="s">
        <v>218</v>
      </c>
      <c r="G661" t="s">
        <v>16</v>
      </c>
      <c r="H661" t="s">
        <v>40</v>
      </c>
      <c r="I661" t="s">
        <v>50</v>
      </c>
      <c r="J661" t="s">
        <v>41</v>
      </c>
      <c r="K661">
        <v>100</v>
      </c>
      <c r="L661">
        <v>7890</v>
      </c>
      <c r="M661">
        <v>789000</v>
      </c>
      <c r="N661">
        <v>0</v>
      </c>
      <c r="O661">
        <v>3000</v>
      </c>
      <c r="P661" t="s">
        <v>16</v>
      </c>
      <c r="Q661" s="1">
        <v>45064</v>
      </c>
      <c r="R661">
        <v>7860</v>
      </c>
      <c r="S661">
        <v>0</v>
      </c>
      <c r="T661">
        <v>0</v>
      </c>
      <c r="U661">
        <v>0</v>
      </c>
      <c r="V661">
        <v>0</v>
      </c>
      <c r="W661">
        <v>0</v>
      </c>
      <c r="X661">
        <v>3000</v>
      </c>
      <c r="Y661" t="s">
        <v>218</v>
      </c>
      <c r="Z661" t="s">
        <v>218</v>
      </c>
      <c r="AA661" t="s">
        <v>218</v>
      </c>
      <c r="AB661" t="s">
        <v>218</v>
      </c>
    </row>
    <row r="662" spans="1:28" x14ac:dyDescent="0.4">
      <c r="A662" s="1">
        <v>45068</v>
      </c>
      <c r="B662" s="1">
        <v>45064</v>
      </c>
      <c r="C662">
        <v>38560</v>
      </c>
      <c r="D662" t="s">
        <v>57</v>
      </c>
      <c r="E662" t="s">
        <v>15</v>
      </c>
      <c r="F662" t="s">
        <v>218</v>
      </c>
      <c r="G662" t="s">
        <v>16</v>
      </c>
      <c r="H662" t="s">
        <v>40</v>
      </c>
      <c r="I662" t="s">
        <v>50</v>
      </c>
      <c r="J662" t="s">
        <v>41</v>
      </c>
      <c r="K662">
        <v>100</v>
      </c>
      <c r="L662">
        <v>8440</v>
      </c>
      <c r="M662">
        <v>844000</v>
      </c>
      <c r="N662">
        <v>0</v>
      </c>
      <c r="O662">
        <v>1000</v>
      </c>
      <c r="P662" t="s">
        <v>16</v>
      </c>
      <c r="Q662" s="1">
        <v>45064</v>
      </c>
      <c r="R662">
        <v>8430</v>
      </c>
      <c r="S662">
        <v>0</v>
      </c>
      <c r="T662">
        <v>0</v>
      </c>
      <c r="U662">
        <v>0</v>
      </c>
      <c r="V662">
        <v>0</v>
      </c>
      <c r="W662">
        <v>0</v>
      </c>
      <c r="X662">
        <v>1000</v>
      </c>
      <c r="Y662" t="s">
        <v>218</v>
      </c>
      <c r="Z662" t="s">
        <v>218</v>
      </c>
      <c r="AA662" t="s">
        <v>218</v>
      </c>
      <c r="AB662" t="s">
        <v>218</v>
      </c>
    </row>
    <row r="663" spans="1:28" x14ac:dyDescent="0.4">
      <c r="A663" s="1">
        <v>45068</v>
      </c>
      <c r="B663" s="1">
        <v>45064</v>
      </c>
      <c r="C663">
        <v>38560</v>
      </c>
      <c r="D663" t="s">
        <v>57</v>
      </c>
      <c r="E663" t="s">
        <v>15</v>
      </c>
      <c r="F663" t="s">
        <v>218</v>
      </c>
      <c r="G663" t="s">
        <v>16</v>
      </c>
      <c r="H663" t="s">
        <v>40</v>
      </c>
      <c r="I663" t="s">
        <v>50</v>
      </c>
      <c r="J663" t="s">
        <v>41</v>
      </c>
      <c r="K663">
        <v>100</v>
      </c>
      <c r="L663">
        <v>7870</v>
      </c>
      <c r="M663">
        <v>787000</v>
      </c>
      <c r="N663">
        <v>0</v>
      </c>
      <c r="O663">
        <v>2000</v>
      </c>
      <c r="P663" t="s">
        <v>16</v>
      </c>
      <c r="Q663" s="1">
        <v>45064</v>
      </c>
      <c r="R663">
        <v>7850</v>
      </c>
      <c r="S663">
        <v>0</v>
      </c>
      <c r="T663">
        <v>0</v>
      </c>
      <c r="U663">
        <v>0</v>
      </c>
      <c r="V663">
        <v>0</v>
      </c>
      <c r="W663">
        <v>0</v>
      </c>
      <c r="X663">
        <v>2000</v>
      </c>
      <c r="Y663" t="s">
        <v>218</v>
      </c>
      <c r="Z663" t="s">
        <v>218</v>
      </c>
      <c r="AA663" t="s">
        <v>218</v>
      </c>
      <c r="AB663" t="s">
        <v>218</v>
      </c>
    </row>
    <row r="664" spans="1:28" x14ac:dyDescent="0.4">
      <c r="A664" s="1">
        <v>45068</v>
      </c>
      <c r="B664" s="1">
        <v>45064</v>
      </c>
      <c r="C664">
        <v>38560</v>
      </c>
      <c r="D664" t="s">
        <v>57</v>
      </c>
      <c r="E664" t="s">
        <v>15</v>
      </c>
      <c r="F664" t="s">
        <v>218</v>
      </c>
      <c r="G664" t="s">
        <v>16</v>
      </c>
      <c r="H664" t="s">
        <v>40</v>
      </c>
      <c r="I664" t="s">
        <v>50</v>
      </c>
      <c r="J664" t="s">
        <v>41</v>
      </c>
      <c r="K664">
        <v>100</v>
      </c>
      <c r="L664">
        <v>8230</v>
      </c>
      <c r="M664">
        <v>823000</v>
      </c>
      <c r="N664">
        <v>0</v>
      </c>
      <c r="O664">
        <v>1000</v>
      </c>
      <c r="P664" t="s">
        <v>16</v>
      </c>
      <c r="Q664" s="1">
        <v>45064</v>
      </c>
      <c r="R664">
        <v>8220</v>
      </c>
      <c r="S664">
        <v>0</v>
      </c>
      <c r="T664">
        <v>0</v>
      </c>
      <c r="U664">
        <v>0</v>
      </c>
      <c r="V664">
        <v>0</v>
      </c>
      <c r="W664">
        <v>0</v>
      </c>
      <c r="X664">
        <v>1000</v>
      </c>
      <c r="Y664" t="s">
        <v>218</v>
      </c>
      <c r="Z664" t="s">
        <v>218</v>
      </c>
      <c r="AA664" t="s">
        <v>218</v>
      </c>
      <c r="AB664" t="s">
        <v>218</v>
      </c>
    </row>
    <row r="665" spans="1:28" x14ac:dyDescent="0.4">
      <c r="A665" s="1">
        <v>45068</v>
      </c>
      <c r="B665" s="1">
        <v>45064</v>
      </c>
      <c r="C665">
        <v>38560</v>
      </c>
      <c r="D665" t="s">
        <v>57</v>
      </c>
      <c r="E665" t="s">
        <v>15</v>
      </c>
      <c r="F665" t="s">
        <v>218</v>
      </c>
      <c r="G665" t="s">
        <v>16</v>
      </c>
      <c r="H665" t="s">
        <v>40</v>
      </c>
      <c r="I665" t="s">
        <v>50</v>
      </c>
      <c r="J665" t="s">
        <v>41</v>
      </c>
      <c r="K665">
        <v>100</v>
      </c>
      <c r="L665">
        <v>7830</v>
      </c>
      <c r="M665">
        <v>783000</v>
      </c>
      <c r="N665">
        <v>0</v>
      </c>
      <c r="O665">
        <v>-6000</v>
      </c>
      <c r="P665" t="s">
        <v>16</v>
      </c>
      <c r="Q665" s="1">
        <v>45064</v>
      </c>
      <c r="R665">
        <v>7890</v>
      </c>
      <c r="S665">
        <v>0</v>
      </c>
      <c r="T665">
        <v>0</v>
      </c>
      <c r="U665">
        <v>0</v>
      </c>
      <c r="V665">
        <v>0</v>
      </c>
      <c r="W665">
        <v>0</v>
      </c>
      <c r="X665">
        <v>-6000</v>
      </c>
      <c r="Y665" t="s">
        <v>218</v>
      </c>
      <c r="Z665" t="s">
        <v>218</v>
      </c>
      <c r="AA665" t="s">
        <v>218</v>
      </c>
      <c r="AB665" t="s">
        <v>218</v>
      </c>
    </row>
    <row r="666" spans="1:28" x14ac:dyDescent="0.4">
      <c r="A666" s="1">
        <v>45068</v>
      </c>
      <c r="B666" s="1">
        <v>45064</v>
      </c>
      <c r="C666">
        <v>38560</v>
      </c>
      <c r="D666" t="s">
        <v>57</v>
      </c>
      <c r="E666" t="s">
        <v>15</v>
      </c>
      <c r="F666" t="s">
        <v>218</v>
      </c>
      <c r="G666" t="s">
        <v>16</v>
      </c>
      <c r="H666" t="s">
        <v>40</v>
      </c>
      <c r="I666" t="s">
        <v>50</v>
      </c>
      <c r="J666" t="s">
        <v>41</v>
      </c>
      <c r="K666">
        <v>100</v>
      </c>
      <c r="L666">
        <v>7900</v>
      </c>
      <c r="M666">
        <v>790000</v>
      </c>
      <c r="N666">
        <v>0</v>
      </c>
      <c r="O666">
        <v>-29000</v>
      </c>
      <c r="P666" t="s">
        <v>16</v>
      </c>
      <c r="Q666" s="1">
        <v>45064</v>
      </c>
      <c r="R666">
        <v>8190</v>
      </c>
      <c r="S666">
        <v>0</v>
      </c>
      <c r="T666">
        <v>0</v>
      </c>
      <c r="U666">
        <v>0</v>
      </c>
      <c r="V666">
        <v>0</v>
      </c>
      <c r="W666">
        <v>0</v>
      </c>
      <c r="X666">
        <v>-29000</v>
      </c>
      <c r="Y666" t="s">
        <v>218</v>
      </c>
      <c r="Z666" t="s">
        <v>218</v>
      </c>
      <c r="AA666" t="s">
        <v>218</v>
      </c>
      <c r="AB666" t="s">
        <v>218</v>
      </c>
    </row>
    <row r="667" spans="1:28" x14ac:dyDescent="0.4">
      <c r="A667" s="1">
        <v>45068</v>
      </c>
      <c r="B667" s="1">
        <v>45064</v>
      </c>
      <c r="C667">
        <v>38560</v>
      </c>
      <c r="D667" t="s">
        <v>57</v>
      </c>
      <c r="E667" t="s">
        <v>15</v>
      </c>
      <c r="F667" t="s">
        <v>218</v>
      </c>
      <c r="G667" t="s">
        <v>16</v>
      </c>
      <c r="H667" t="s">
        <v>40</v>
      </c>
      <c r="I667" t="s">
        <v>50</v>
      </c>
      <c r="J667" t="s">
        <v>41</v>
      </c>
      <c r="K667">
        <v>100</v>
      </c>
      <c r="L667">
        <v>8100</v>
      </c>
      <c r="M667">
        <v>810000</v>
      </c>
      <c r="N667">
        <v>0</v>
      </c>
      <c r="O667">
        <v>-29000</v>
      </c>
      <c r="P667" t="s">
        <v>16</v>
      </c>
      <c r="Q667" s="1">
        <v>45064</v>
      </c>
      <c r="R667">
        <v>8390</v>
      </c>
      <c r="S667">
        <v>0</v>
      </c>
      <c r="T667">
        <v>0</v>
      </c>
      <c r="U667">
        <v>0</v>
      </c>
      <c r="V667">
        <v>0</v>
      </c>
      <c r="W667">
        <v>0</v>
      </c>
      <c r="X667">
        <v>-29000</v>
      </c>
      <c r="Y667" t="s">
        <v>218</v>
      </c>
      <c r="Z667" t="s">
        <v>218</v>
      </c>
      <c r="AA667" t="s">
        <v>218</v>
      </c>
      <c r="AB667" t="s">
        <v>218</v>
      </c>
    </row>
    <row r="668" spans="1:28" x14ac:dyDescent="0.4">
      <c r="A668" s="1">
        <v>45068</v>
      </c>
      <c r="B668" s="1">
        <v>45064</v>
      </c>
      <c r="C668">
        <v>46610</v>
      </c>
      <c r="D668" t="s">
        <v>56</v>
      </c>
      <c r="E668" t="s">
        <v>15</v>
      </c>
      <c r="F668" t="s">
        <v>218</v>
      </c>
      <c r="G668" t="s">
        <v>16</v>
      </c>
      <c r="H668" t="s">
        <v>40</v>
      </c>
      <c r="I668" t="s">
        <v>50</v>
      </c>
      <c r="J668" t="s">
        <v>51</v>
      </c>
      <c r="K668">
        <v>100</v>
      </c>
      <c r="L668">
        <v>5361</v>
      </c>
      <c r="M668">
        <v>536100</v>
      </c>
      <c r="N668">
        <v>0</v>
      </c>
      <c r="P668" t="s">
        <v>218</v>
      </c>
      <c r="Q668" s="1"/>
      <c r="Y668" t="s">
        <v>218</v>
      </c>
      <c r="Z668" t="s">
        <v>218</v>
      </c>
      <c r="AA668" t="s">
        <v>218</v>
      </c>
      <c r="AB668" t="s">
        <v>218</v>
      </c>
    </row>
    <row r="669" spans="1:28" x14ac:dyDescent="0.4">
      <c r="A669" s="1">
        <v>45068</v>
      </c>
      <c r="B669" s="1">
        <v>45064</v>
      </c>
      <c r="C669">
        <v>46610</v>
      </c>
      <c r="D669" t="s">
        <v>56</v>
      </c>
      <c r="E669" t="s">
        <v>15</v>
      </c>
      <c r="F669" t="s">
        <v>218</v>
      </c>
      <c r="G669" t="s">
        <v>16</v>
      </c>
      <c r="H669" t="s">
        <v>40</v>
      </c>
      <c r="I669" t="s">
        <v>50</v>
      </c>
      <c r="J669" t="s">
        <v>51</v>
      </c>
      <c r="K669">
        <v>100</v>
      </c>
      <c r="L669">
        <v>5350</v>
      </c>
      <c r="M669">
        <v>535000</v>
      </c>
      <c r="N669">
        <v>0</v>
      </c>
      <c r="P669" t="s">
        <v>218</v>
      </c>
      <c r="Q669" s="1"/>
      <c r="Y669" t="s">
        <v>218</v>
      </c>
      <c r="Z669" t="s">
        <v>218</v>
      </c>
      <c r="AA669" t="s">
        <v>218</v>
      </c>
      <c r="AB669" t="s">
        <v>218</v>
      </c>
    </row>
    <row r="670" spans="1:28" x14ac:dyDescent="0.4">
      <c r="A670" s="1">
        <v>45068</v>
      </c>
      <c r="B670" s="1">
        <v>45064</v>
      </c>
      <c r="C670">
        <v>46610</v>
      </c>
      <c r="D670" t="s">
        <v>56</v>
      </c>
      <c r="E670" t="s">
        <v>15</v>
      </c>
      <c r="F670" t="s">
        <v>218</v>
      </c>
      <c r="G670" t="s">
        <v>16</v>
      </c>
      <c r="H670" t="s">
        <v>40</v>
      </c>
      <c r="I670" t="s">
        <v>50</v>
      </c>
      <c r="J670" t="s">
        <v>51</v>
      </c>
      <c r="K670">
        <v>100</v>
      </c>
      <c r="L670">
        <v>5375</v>
      </c>
      <c r="M670">
        <v>537500</v>
      </c>
      <c r="N670">
        <v>0</v>
      </c>
      <c r="P670" t="s">
        <v>218</v>
      </c>
      <c r="Q670" s="1"/>
      <c r="Y670" t="s">
        <v>218</v>
      </c>
      <c r="Z670" t="s">
        <v>218</v>
      </c>
      <c r="AA670" t="s">
        <v>218</v>
      </c>
      <c r="AB670" t="s">
        <v>218</v>
      </c>
    </row>
    <row r="671" spans="1:28" x14ac:dyDescent="0.4">
      <c r="A671" s="1">
        <v>45068</v>
      </c>
      <c r="B671" s="1">
        <v>45064</v>
      </c>
      <c r="C671">
        <v>46610</v>
      </c>
      <c r="D671" t="s">
        <v>56</v>
      </c>
      <c r="E671" t="s">
        <v>15</v>
      </c>
      <c r="F671" t="s">
        <v>218</v>
      </c>
      <c r="G671" t="s">
        <v>16</v>
      </c>
      <c r="H671" t="s">
        <v>42</v>
      </c>
      <c r="I671" t="s">
        <v>50</v>
      </c>
      <c r="J671" t="s">
        <v>51</v>
      </c>
      <c r="K671">
        <v>100</v>
      </c>
      <c r="L671">
        <v>5375</v>
      </c>
      <c r="M671">
        <v>537500</v>
      </c>
      <c r="N671">
        <v>0</v>
      </c>
      <c r="P671" t="s">
        <v>218</v>
      </c>
      <c r="Q671" s="1"/>
      <c r="Y671" t="s">
        <v>218</v>
      </c>
      <c r="Z671" t="s">
        <v>218</v>
      </c>
      <c r="AA671" t="s">
        <v>218</v>
      </c>
      <c r="AB671" t="s">
        <v>218</v>
      </c>
    </row>
    <row r="672" spans="1:28" x14ac:dyDescent="0.4">
      <c r="A672" s="1">
        <v>45068</v>
      </c>
      <c r="B672" s="1">
        <v>45064</v>
      </c>
      <c r="C672">
        <v>46610</v>
      </c>
      <c r="D672" t="s">
        <v>56</v>
      </c>
      <c r="E672" t="s">
        <v>15</v>
      </c>
      <c r="F672" t="s">
        <v>218</v>
      </c>
      <c r="G672" t="s">
        <v>16</v>
      </c>
      <c r="H672" t="s">
        <v>42</v>
      </c>
      <c r="I672" t="s">
        <v>50</v>
      </c>
      <c r="J672" t="s">
        <v>51</v>
      </c>
      <c r="K672">
        <v>100</v>
      </c>
      <c r="L672">
        <v>5353</v>
      </c>
      <c r="M672">
        <v>535300</v>
      </c>
      <c r="N672">
        <v>0</v>
      </c>
      <c r="P672" t="s">
        <v>218</v>
      </c>
      <c r="Q672" s="1"/>
      <c r="Y672" t="s">
        <v>218</v>
      </c>
      <c r="Z672" t="s">
        <v>218</v>
      </c>
      <c r="AA672" t="s">
        <v>218</v>
      </c>
      <c r="AB672" t="s">
        <v>218</v>
      </c>
    </row>
    <row r="673" spans="1:28" x14ac:dyDescent="0.4">
      <c r="A673" s="1">
        <v>45068</v>
      </c>
      <c r="B673" s="1">
        <v>45064</v>
      </c>
      <c r="C673">
        <v>46610</v>
      </c>
      <c r="D673" t="s">
        <v>56</v>
      </c>
      <c r="E673" t="s">
        <v>15</v>
      </c>
      <c r="F673" t="s">
        <v>218</v>
      </c>
      <c r="G673" t="s">
        <v>16</v>
      </c>
      <c r="H673" t="s">
        <v>42</v>
      </c>
      <c r="I673" t="s">
        <v>50</v>
      </c>
      <c r="J673" t="s">
        <v>51</v>
      </c>
      <c r="K673">
        <v>100</v>
      </c>
      <c r="L673">
        <v>5353</v>
      </c>
      <c r="M673">
        <v>535300</v>
      </c>
      <c r="N673">
        <v>0</v>
      </c>
      <c r="P673" t="s">
        <v>218</v>
      </c>
      <c r="Q673" s="1"/>
      <c r="Y673" t="s">
        <v>218</v>
      </c>
      <c r="Z673" t="s">
        <v>218</v>
      </c>
      <c r="AA673" t="s">
        <v>218</v>
      </c>
      <c r="AB673" t="s">
        <v>218</v>
      </c>
    </row>
    <row r="674" spans="1:28" x14ac:dyDescent="0.4">
      <c r="A674" s="1">
        <v>45068</v>
      </c>
      <c r="B674" s="1">
        <v>45064</v>
      </c>
      <c r="C674">
        <v>46610</v>
      </c>
      <c r="D674" t="s">
        <v>56</v>
      </c>
      <c r="E674" t="s">
        <v>15</v>
      </c>
      <c r="F674" t="s">
        <v>218</v>
      </c>
      <c r="G674" t="s">
        <v>16</v>
      </c>
      <c r="H674" t="s">
        <v>42</v>
      </c>
      <c r="I674" t="s">
        <v>50</v>
      </c>
      <c r="J674" t="s">
        <v>51</v>
      </c>
      <c r="K674">
        <v>100</v>
      </c>
      <c r="L674">
        <v>5352</v>
      </c>
      <c r="M674">
        <v>535200</v>
      </c>
      <c r="N674">
        <v>0</v>
      </c>
      <c r="P674" t="s">
        <v>218</v>
      </c>
      <c r="Q674" s="1"/>
      <c r="Y674" t="s">
        <v>218</v>
      </c>
      <c r="Z674" t="s">
        <v>218</v>
      </c>
      <c r="AA674" t="s">
        <v>218</v>
      </c>
      <c r="AB674" t="s">
        <v>218</v>
      </c>
    </row>
    <row r="675" spans="1:28" x14ac:dyDescent="0.4">
      <c r="A675" s="1">
        <v>45068</v>
      </c>
      <c r="B675" s="1">
        <v>45064</v>
      </c>
      <c r="C675">
        <v>46610</v>
      </c>
      <c r="D675" t="s">
        <v>56</v>
      </c>
      <c r="E675" t="s">
        <v>15</v>
      </c>
      <c r="F675" t="s">
        <v>218</v>
      </c>
      <c r="G675" t="s">
        <v>16</v>
      </c>
      <c r="H675" t="s">
        <v>42</v>
      </c>
      <c r="I675" t="s">
        <v>50</v>
      </c>
      <c r="J675" t="s">
        <v>51</v>
      </c>
      <c r="K675">
        <v>100</v>
      </c>
      <c r="L675">
        <v>5363</v>
      </c>
      <c r="M675">
        <v>536300</v>
      </c>
      <c r="N675">
        <v>0</v>
      </c>
      <c r="P675" t="s">
        <v>218</v>
      </c>
      <c r="Q675" s="1"/>
      <c r="Y675" t="s">
        <v>218</v>
      </c>
      <c r="Z675" t="s">
        <v>218</v>
      </c>
      <c r="AA675" t="s">
        <v>218</v>
      </c>
      <c r="AB675" t="s">
        <v>218</v>
      </c>
    </row>
    <row r="676" spans="1:28" x14ac:dyDescent="0.4">
      <c r="A676" s="1">
        <v>45068</v>
      </c>
      <c r="B676" s="1">
        <v>45064</v>
      </c>
      <c r="C676">
        <v>46610</v>
      </c>
      <c r="D676" t="s">
        <v>56</v>
      </c>
      <c r="E676" t="s">
        <v>15</v>
      </c>
      <c r="F676" t="s">
        <v>218</v>
      </c>
      <c r="G676" t="s">
        <v>16</v>
      </c>
      <c r="H676" t="s">
        <v>42</v>
      </c>
      <c r="I676" t="s">
        <v>50</v>
      </c>
      <c r="J676" t="s">
        <v>51</v>
      </c>
      <c r="K676">
        <v>100</v>
      </c>
      <c r="L676">
        <v>5375</v>
      </c>
      <c r="M676">
        <v>537500</v>
      </c>
      <c r="N676">
        <v>0</v>
      </c>
      <c r="P676" t="s">
        <v>218</v>
      </c>
      <c r="Q676" s="1"/>
      <c r="Y676" t="s">
        <v>218</v>
      </c>
      <c r="Z676" t="s">
        <v>218</v>
      </c>
      <c r="AA676" t="s">
        <v>218</v>
      </c>
      <c r="AB676" t="s">
        <v>218</v>
      </c>
    </row>
    <row r="677" spans="1:28" x14ac:dyDescent="0.4">
      <c r="A677" s="1">
        <v>45068</v>
      </c>
      <c r="B677" s="1">
        <v>45064</v>
      </c>
      <c r="C677">
        <v>46610</v>
      </c>
      <c r="D677" t="s">
        <v>56</v>
      </c>
      <c r="E677" t="s">
        <v>15</v>
      </c>
      <c r="F677" t="s">
        <v>218</v>
      </c>
      <c r="G677" t="s">
        <v>16</v>
      </c>
      <c r="H677" t="s">
        <v>42</v>
      </c>
      <c r="I677" t="s">
        <v>50</v>
      </c>
      <c r="J677" t="s">
        <v>51</v>
      </c>
      <c r="K677">
        <v>100</v>
      </c>
      <c r="L677">
        <v>5373</v>
      </c>
      <c r="M677">
        <v>537300</v>
      </c>
      <c r="N677">
        <v>0</v>
      </c>
      <c r="P677" t="s">
        <v>218</v>
      </c>
      <c r="Q677" s="1"/>
      <c r="Y677" t="s">
        <v>218</v>
      </c>
      <c r="Z677" t="s">
        <v>218</v>
      </c>
      <c r="AA677" t="s">
        <v>218</v>
      </c>
      <c r="AB677" t="s">
        <v>218</v>
      </c>
    </row>
    <row r="678" spans="1:28" x14ac:dyDescent="0.4">
      <c r="A678" s="1">
        <v>45068</v>
      </c>
      <c r="B678" s="1">
        <v>45064</v>
      </c>
      <c r="C678">
        <v>46610</v>
      </c>
      <c r="D678" t="s">
        <v>56</v>
      </c>
      <c r="E678" t="s">
        <v>15</v>
      </c>
      <c r="F678" t="s">
        <v>218</v>
      </c>
      <c r="G678" t="s">
        <v>16</v>
      </c>
      <c r="H678" t="s">
        <v>42</v>
      </c>
      <c r="I678" t="s">
        <v>50</v>
      </c>
      <c r="J678" t="s">
        <v>51</v>
      </c>
      <c r="K678">
        <v>100</v>
      </c>
      <c r="L678">
        <v>5368</v>
      </c>
      <c r="M678">
        <v>536800</v>
      </c>
      <c r="N678">
        <v>0</v>
      </c>
      <c r="P678" t="s">
        <v>218</v>
      </c>
      <c r="Q678" s="1"/>
      <c r="Y678" t="s">
        <v>218</v>
      </c>
      <c r="Z678" t="s">
        <v>218</v>
      </c>
      <c r="AA678" t="s">
        <v>218</v>
      </c>
      <c r="AB678" t="s">
        <v>218</v>
      </c>
    </row>
    <row r="679" spans="1:28" x14ac:dyDescent="0.4">
      <c r="A679" s="1">
        <v>45068</v>
      </c>
      <c r="B679" s="1">
        <v>45064</v>
      </c>
      <c r="C679">
        <v>46610</v>
      </c>
      <c r="D679" t="s">
        <v>56</v>
      </c>
      <c r="E679" t="s">
        <v>15</v>
      </c>
      <c r="F679" t="s">
        <v>218</v>
      </c>
      <c r="G679" t="s">
        <v>16</v>
      </c>
      <c r="H679" t="s">
        <v>42</v>
      </c>
      <c r="I679" t="s">
        <v>50</v>
      </c>
      <c r="J679" t="s">
        <v>51</v>
      </c>
      <c r="K679">
        <v>100</v>
      </c>
      <c r="L679">
        <v>5380</v>
      </c>
      <c r="M679">
        <v>538000</v>
      </c>
      <c r="N679">
        <v>0</v>
      </c>
      <c r="P679" t="s">
        <v>218</v>
      </c>
      <c r="Q679" s="1"/>
      <c r="Y679" t="s">
        <v>218</v>
      </c>
      <c r="Z679" t="s">
        <v>218</v>
      </c>
      <c r="AA679" t="s">
        <v>218</v>
      </c>
      <c r="AB679" t="s">
        <v>218</v>
      </c>
    </row>
    <row r="680" spans="1:28" x14ac:dyDescent="0.4">
      <c r="A680" s="1">
        <v>45068</v>
      </c>
      <c r="B680" s="1">
        <v>45064</v>
      </c>
      <c r="C680">
        <v>46610</v>
      </c>
      <c r="D680" t="s">
        <v>56</v>
      </c>
      <c r="E680" t="s">
        <v>15</v>
      </c>
      <c r="F680" t="s">
        <v>218</v>
      </c>
      <c r="G680" t="s">
        <v>16</v>
      </c>
      <c r="H680" t="s">
        <v>42</v>
      </c>
      <c r="I680" t="s">
        <v>50</v>
      </c>
      <c r="J680" t="s">
        <v>51</v>
      </c>
      <c r="K680">
        <v>100</v>
      </c>
      <c r="L680">
        <v>5373</v>
      </c>
      <c r="M680">
        <v>537300</v>
      </c>
      <c r="N680">
        <v>0</v>
      </c>
      <c r="P680" t="s">
        <v>218</v>
      </c>
      <c r="Q680" s="1"/>
      <c r="Y680" t="s">
        <v>218</v>
      </c>
      <c r="Z680" t="s">
        <v>218</v>
      </c>
      <c r="AA680" t="s">
        <v>218</v>
      </c>
      <c r="AB680" t="s">
        <v>218</v>
      </c>
    </row>
    <row r="681" spans="1:28" x14ac:dyDescent="0.4">
      <c r="A681" s="1">
        <v>45068</v>
      </c>
      <c r="B681" s="1">
        <v>45064</v>
      </c>
      <c r="C681">
        <v>46610</v>
      </c>
      <c r="D681" t="s">
        <v>56</v>
      </c>
      <c r="E681" t="s">
        <v>15</v>
      </c>
      <c r="F681" t="s">
        <v>218</v>
      </c>
      <c r="G681" t="s">
        <v>16</v>
      </c>
      <c r="H681" t="s">
        <v>40</v>
      </c>
      <c r="I681" t="s">
        <v>50</v>
      </c>
      <c r="J681" t="s">
        <v>41</v>
      </c>
      <c r="K681">
        <v>100</v>
      </c>
      <c r="L681">
        <v>5354</v>
      </c>
      <c r="M681">
        <v>535400</v>
      </c>
      <c r="N681">
        <v>0</v>
      </c>
      <c r="O681">
        <v>100</v>
      </c>
      <c r="P681" t="s">
        <v>16</v>
      </c>
      <c r="Q681" s="1">
        <v>45064</v>
      </c>
      <c r="R681">
        <v>5353</v>
      </c>
      <c r="S681">
        <v>0</v>
      </c>
      <c r="T681">
        <v>0</v>
      </c>
      <c r="U681">
        <v>0</v>
      </c>
      <c r="V681">
        <v>0</v>
      </c>
      <c r="W681">
        <v>0</v>
      </c>
      <c r="X681">
        <v>100</v>
      </c>
      <c r="Y681" t="s">
        <v>218</v>
      </c>
      <c r="Z681" t="s">
        <v>218</v>
      </c>
      <c r="AA681" t="s">
        <v>218</v>
      </c>
      <c r="AB681" t="s">
        <v>218</v>
      </c>
    </row>
    <row r="682" spans="1:28" x14ac:dyDescent="0.4">
      <c r="A682" s="1">
        <v>45068</v>
      </c>
      <c r="B682" s="1">
        <v>45064</v>
      </c>
      <c r="C682">
        <v>46610</v>
      </c>
      <c r="D682" t="s">
        <v>56</v>
      </c>
      <c r="E682" t="s">
        <v>15</v>
      </c>
      <c r="F682" t="s">
        <v>218</v>
      </c>
      <c r="G682" t="s">
        <v>16</v>
      </c>
      <c r="H682" t="s">
        <v>40</v>
      </c>
      <c r="I682" t="s">
        <v>50</v>
      </c>
      <c r="J682" t="s">
        <v>41</v>
      </c>
      <c r="K682">
        <v>100</v>
      </c>
      <c r="L682">
        <v>5354</v>
      </c>
      <c r="M682">
        <v>535400</v>
      </c>
      <c r="N682">
        <v>0</v>
      </c>
      <c r="O682">
        <v>100</v>
      </c>
      <c r="P682" t="s">
        <v>16</v>
      </c>
      <c r="Q682" s="1">
        <v>45064</v>
      </c>
      <c r="R682">
        <v>5353</v>
      </c>
      <c r="S682">
        <v>0</v>
      </c>
      <c r="T682">
        <v>0</v>
      </c>
      <c r="U682">
        <v>0</v>
      </c>
      <c r="V682">
        <v>0</v>
      </c>
      <c r="W682">
        <v>0</v>
      </c>
      <c r="X682">
        <v>100</v>
      </c>
      <c r="Y682" t="s">
        <v>218</v>
      </c>
      <c r="Z682" t="s">
        <v>218</v>
      </c>
      <c r="AA682" t="s">
        <v>218</v>
      </c>
      <c r="AB682" t="s">
        <v>218</v>
      </c>
    </row>
    <row r="683" spans="1:28" x14ac:dyDescent="0.4">
      <c r="A683" s="1">
        <v>45068</v>
      </c>
      <c r="B683" s="1">
        <v>45064</v>
      </c>
      <c r="C683">
        <v>46610</v>
      </c>
      <c r="D683" t="s">
        <v>56</v>
      </c>
      <c r="E683" t="s">
        <v>15</v>
      </c>
      <c r="F683" t="s">
        <v>218</v>
      </c>
      <c r="G683" t="s">
        <v>16</v>
      </c>
      <c r="H683" t="s">
        <v>40</v>
      </c>
      <c r="I683" t="s">
        <v>50</v>
      </c>
      <c r="J683" t="s">
        <v>41</v>
      </c>
      <c r="K683">
        <v>100</v>
      </c>
      <c r="L683">
        <v>5368</v>
      </c>
      <c r="M683">
        <v>536800</v>
      </c>
      <c r="N683">
        <v>0</v>
      </c>
      <c r="O683">
        <v>0</v>
      </c>
      <c r="P683" t="s">
        <v>16</v>
      </c>
      <c r="Q683" s="1">
        <v>45064</v>
      </c>
      <c r="R683">
        <v>5368</v>
      </c>
      <c r="S683">
        <v>0</v>
      </c>
      <c r="T683">
        <v>0</v>
      </c>
      <c r="U683">
        <v>0</v>
      </c>
      <c r="V683">
        <v>0</v>
      </c>
      <c r="W683">
        <v>0</v>
      </c>
      <c r="X683">
        <v>0</v>
      </c>
      <c r="Y683" t="s">
        <v>218</v>
      </c>
      <c r="Z683" t="s">
        <v>218</v>
      </c>
      <c r="AA683" t="s">
        <v>218</v>
      </c>
      <c r="AB683" t="s">
        <v>218</v>
      </c>
    </row>
    <row r="684" spans="1:28" x14ac:dyDescent="0.4">
      <c r="A684" s="1">
        <v>45068</v>
      </c>
      <c r="B684" s="1">
        <v>45064</v>
      </c>
      <c r="C684">
        <v>46610</v>
      </c>
      <c r="D684" t="s">
        <v>56</v>
      </c>
      <c r="E684" t="s">
        <v>15</v>
      </c>
      <c r="F684" t="s">
        <v>218</v>
      </c>
      <c r="G684" t="s">
        <v>16</v>
      </c>
      <c r="H684" t="s">
        <v>40</v>
      </c>
      <c r="I684" t="s">
        <v>50</v>
      </c>
      <c r="J684" t="s">
        <v>41</v>
      </c>
      <c r="K684">
        <v>100</v>
      </c>
      <c r="L684">
        <v>5375</v>
      </c>
      <c r="M684">
        <v>537500</v>
      </c>
      <c r="N684">
        <v>0</v>
      </c>
      <c r="O684">
        <v>0</v>
      </c>
      <c r="P684" t="s">
        <v>16</v>
      </c>
      <c r="Q684" s="1">
        <v>45064</v>
      </c>
      <c r="R684">
        <v>5375</v>
      </c>
      <c r="S684">
        <v>0</v>
      </c>
      <c r="T684">
        <v>0</v>
      </c>
      <c r="U684">
        <v>0</v>
      </c>
      <c r="V684">
        <v>0</v>
      </c>
      <c r="W684">
        <v>0</v>
      </c>
      <c r="X684">
        <v>0</v>
      </c>
      <c r="Y684" t="s">
        <v>218</v>
      </c>
      <c r="Z684" t="s">
        <v>218</v>
      </c>
      <c r="AA684" t="s">
        <v>218</v>
      </c>
      <c r="AB684" t="s">
        <v>218</v>
      </c>
    </row>
    <row r="685" spans="1:28" x14ac:dyDescent="0.4">
      <c r="A685" s="1">
        <v>45068</v>
      </c>
      <c r="B685" s="1">
        <v>45064</v>
      </c>
      <c r="C685">
        <v>46610</v>
      </c>
      <c r="D685" t="s">
        <v>56</v>
      </c>
      <c r="E685" t="s">
        <v>15</v>
      </c>
      <c r="F685" t="s">
        <v>218</v>
      </c>
      <c r="G685" t="s">
        <v>16</v>
      </c>
      <c r="H685" t="s">
        <v>40</v>
      </c>
      <c r="I685" t="s">
        <v>50</v>
      </c>
      <c r="J685" t="s">
        <v>41</v>
      </c>
      <c r="K685">
        <v>100</v>
      </c>
      <c r="L685">
        <v>5379</v>
      </c>
      <c r="M685">
        <v>537900</v>
      </c>
      <c r="N685">
        <v>0</v>
      </c>
      <c r="O685">
        <v>600</v>
      </c>
      <c r="P685" t="s">
        <v>16</v>
      </c>
      <c r="Q685" s="1">
        <v>45064</v>
      </c>
      <c r="R685">
        <v>5373</v>
      </c>
      <c r="S685">
        <v>0</v>
      </c>
      <c r="T685">
        <v>0</v>
      </c>
      <c r="U685">
        <v>0</v>
      </c>
      <c r="V685">
        <v>0</v>
      </c>
      <c r="W685">
        <v>0</v>
      </c>
      <c r="X685">
        <v>600</v>
      </c>
      <c r="Y685" t="s">
        <v>218</v>
      </c>
      <c r="Z685" t="s">
        <v>218</v>
      </c>
      <c r="AA685" t="s">
        <v>218</v>
      </c>
      <c r="AB685" t="s">
        <v>218</v>
      </c>
    </row>
    <row r="686" spans="1:28" x14ac:dyDescent="0.4">
      <c r="A686" s="1">
        <v>45068</v>
      </c>
      <c r="B686" s="1">
        <v>45064</v>
      </c>
      <c r="C686">
        <v>46610</v>
      </c>
      <c r="D686" t="s">
        <v>56</v>
      </c>
      <c r="E686" t="s">
        <v>15</v>
      </c>
      <c r="F686" t="s">
        <v>218</v>
      </c>
      <c r="G686" t="s">
        <v>16</v>
      </c>
      <c r="H686" t="s">
        <v>40</v>
      </c>
      <c r="I686" t="s">
        <v>50</v>
      </c>
      <c r="J686" t="s">
        <v>41</v>
      </c>
      <c r="K686">
        <v>100</v>
      </c>
      <c r="L686">
        <v>5353</v>
      </c>
      <c r="M686">
        <v>535300</v>
      </c>
      <c r="N686">
        <v>0</v>
      </c>
      <c r="O686">
        <v>100</v>
      </c>
      <c r="P686" t="s">
        <v>16</v>
      </c>
      <c r="Q686" s="1">
        <v>45064</v>
      </c>
      <c r="R686">
        <v>5352</v>
      </c>
      <c r="S686">
        <v>0</v>
      </c>
      <c r="T686">
        <v>0</v>
      </c>
      <c r="U686">
        <v>0</v>
      </c>
      <c r="V686">
        <v>0</v>
      </c>
      <c r="W686">
        <v>0</v>
      </c>
      <c r="X686">
        <v>100</v>
      </c>
      <c r="Y686" t="s">
        <v>218</v>
      </c>
      <c r="Z686" t="s">
        <v>218</v>
      </c>
      <c r="AA686" t="s">
        <v>218</v>
      </c>
      <c r="AB686" t="s">
        <v>218</v>
      </c>
    </row>
    <row r="687" spans="1:28" x14ac:dyDescent="0.4">
      <c r="A687" s="1">
        <v>45068</v>
      </c>
      <c r="B687" s="1">
        <v>45064</v>
      </c>
      <c r="C687">
        <v>46610</v>
      </c>
      <c r="D687" t="s">
        <v>56</v>
      </c>
      <c r="E687" t="s">
        <v>15</v>
      </c>
      <c r="F687" t="s">
        <v>218</v>
      </c>
      <c r="G687" t="s">
        <v>16</v>
      </c>
      <c r="H687" t="s">
        <v>40</v>
      </c>
      <c r="I687" t="s">
        <v>50</v>
      </c>
      <c r="J687" t="s">
        <v>41</v>
      </c>
      <c r="K687">
        <v>100</v>
      </c>
      <c r="L687">
        <v>5371</v>
      </c>
      <c r="M687">
        <v>537100</v>
      </c>
      <c r="N687">
        <v>0</v>
      </c>
      <c r="O687">
        <v>-400</v>
      </c>
      <c r="P687" t="s">
        <v>16</v>
      </c>
      <c r="Q687" s="1">
        <v>45064</v>
      </c>
      <c r="R687">
        <v>5375</v>
      </c>
      <c r="S687">
        <v>0</v>
      </c>
      <c r="T687">
        <v>0</v>
      </c>
      <c r="U687">
        <v>0</v>
      </c>
      <c r="V687">
        <v>0</v>
      </c>
      <c r="W687">
        <v>0</v>
      </c>
      <c r="X687">
        <v>-400</v>
      </c>
      <c r="Y687" t="s">
        <v>218</v>
      </c>
      <c r="Z687" t="s">
        <v>218</v>
      </c>
      <c r="AA687" t="s">
        <v>218</v>
      </c>
      <c r="AB687" t="s">
        <v>218</v>
      </c>
    </row>
    <row r="688" spans="1:28" x14ac:dyDescent="0.4">
      <c r="A688" s="1">
        <v>45068</v>
      </c>
      <c r="B688" s="1">
        <v>45064</v>
      </c>
      <c r="C688">
        <v>46610</v>
      </c>
      <c r="D688" t="s">
        <v>56</v>
      </c>
      <c r="E688" t="s">
        <v>15</v>
      </c>
      <c r="F688" t="s">
        <v>218</v>
      </c>
      <c r="G688" t="s">
        <v>16</v>
      </c>
      <c r="H688" t="s">
        <v>40</v>
      </c>
      <c r="I688" t="s">
        <v>50</v>
      </c>
      <c r="J688" t="s">
        <v>41</v>
      </c>
      <c r="K688">
        <v>100</v>
      </c>
      <c r="L688">
        <v>5361</v>
      </c>
      <c r="M688">
        <v>536100</v>
      </c>
      <c r="N688">
        <v>0</v>
      </c>
      <c r="O688">
        <v>-1900</v>
      </c>
      <c r="P688" t="s">
        <v>16</v>
      </c>
      <c r="Q688" s="1">
        <v>45064</v>
      </c>
      <c r="R688">
        <v>5380</v>
      </c>
      <c r="S688">
        <v>0</v>
      </c>
      <c r="T688">
        <v>0</v>
      </c>
      <c r="U688">
        <v>0</v>
      </c>
      <c r="V688">
        <v>0</v>
      </c>
      <c r="W688">
        <v>0</v>
      </c>
      <c r="X688">
        <v>-1900</v>
      </c>
      <c r="Y688" t="s">
        <v>218</v>
      </c>
      <c r="Z688" t="s">
        <v>218</v>
      </c>
      <c r="AA688" t="s">
        <v>218</v>
      </c>
      <c r="AB688" t="s">
        <v>218</v>
      </c>
    </row>
    <row r="689" spans="1:28" x14ac:dyDescent="0.4">
      <c r="A689" s="1">
        <v>45068</v>
      </c>
      <c r="B689" s="1">
        <v>45064</v>
      </c>
      <c r="C689">
        <v>46610</v>
      </c>
      <c r="D689" t="s">
        <v>56</v>
      </c>
      <c r="E689" t="s">
        <v>15</v>
      </c>
      <c r="F689" t="s">
        <v>218</v>
      </c>
      <c r="G689" t="s">
        <v>16</v>
      </c>
      <c r="H689" t="s">
        <v>40</v>
      </c>
      <c r="I689" t="s">
        <v>50</v>
      </c>
      <c r="J689" t="s">
        <v>41</v>
      </c>
      <c r="K689">
        <v>100</v>
      </c>
      <c r="L689">
        <v>5351</v>
      </c>
      <c r="M689">
        <v>535100</v>
      </c>
      <c r="N689">
        <v>0</v>
      </c>
      <c r="O689">
        <v>-1200</v>
      </c>
      <c r="P689" t="s">
        <v>16</v>
      </c>
      <c r="Q689" s="1">
        <v>45064</v>
      </c>
      <c r="R689">
        <v>5363</v>
      </c>
      <c r="S689">
        <v>0</v>
      </c>
      <c r="T689">
        <v>0</v>
      </c>
      <c r="U689">
        <v>0</v>
      </c>
      <c r="V689">
        <v>0</v>
      </c>
      <c r="W689">
        <v>0</v>
      </c>
      <c r="X689">
        <v>-1200</v>
      </c>
      <c r="Y689" t="s">
        <v>218</v>
      </c>
      <c r="Z689" t="s">
        <v>218</v>
      </c>
      <c r="AA689" t="s">
        <v>218</v>
      </c>
      <c r="AB689" t="s">
        <v>218</v>
      </c>
    </row>
    <row r="690" spans="1:28" x14ac:dyDescent="0.4">
      <c r="A690" s="1">
        <v>45068</v>
      </c>
      <c r="B690" s="1">
        <v>45064</v>
      </c>
      <c r="C690">
        <v>46610</v>
      </c>
      <c r="D690" t="s">
        <v>56</v>
      </c>
      <c r="E690" t="s">
        <v>15</v>
      </c>
      <c r="F690" t="s">
        <v>218</v>
      </c>
      <c r="G690" t="s">
        <v>16</v>
      </c>
      <c r="H690" t="s">
        <v>40</v>
      </c>
      <c r="I690" t="s">
        <v>50</v>
      </c>
      <c r="J690" t="s">
        <v>41</v>
      </c>
      <c r="K690">
        <v>100</v>
      </c>
      <c r="L690">
        <v>5364</v>
      </c>
      <c r="M690">
        <v>536400</v>
      </c>
      <c r="N690">
        <v>0</v>
      </c>
      <c r="O690">
        <v>-900</v>
      </c>
      <c r="P690" t="s">
        <v>16</v>
      </c>
      <c r="Q690" s="1">
        <v>45064</v>
      </c>
      <c r="R690">
        <v>5373</v>
      </c>
      <c r="S690">
        <v>0</v>
      </c>
      <c r="T690">
        <v>0</v>
      </c>
      <c r="U690">
        <v>0</v>
      </c>
      <c r="V690">
        <v>0</v>
      </c>
      <c r="W690">
        <v>0</v>
      </c>
      <c r="X690">
        <v>-900</v>
      </c>
      <c r="Y690" t="s">
        <v>218</v>
      </c>
      <c r="Z690" t="s">
        <v>218</v>
      </c>
      <c r="AA690" t="s">
        <v>218</v>
      </c>
      <c r="AB690" t="s">
        <v>218</v>
      </c>
    </row>
    <row r="691" spans="1:28" x14ac:dyDescent="0.4">
      <c r="A691" s="1">
        <v>45068</v>
      </c>
      <c r="B691" s="1">
        <v>45064</v>
      </c>
      <c r="C691">
        <v>46610</v>
      </c>
      <c r="D691" t="s">
        <v>56</v>
      </c>
      <c r="E691" t="s">
        <v>15</v>
      </c>
      <c r="F691" t="s">
        <v>218</v>
      </c>
      <c r="G691" t="s">
        <v>16</v>
      </c>
      <c r="H691" t="s">
        <v>42</v>
      </c>
      <c r="I691" t="s">
        <v>50</v>
      </c>
      <c r="J691" t="s">
        <v>41</v>
      </c>
      <c r="K691">
        <v>100</v>
      </c>
      <c r="L691">
        <v>5359</v>
      </c>
      <c r="M691">
        <v>535900</v>
      </c>
      <c r="N691">
        <v>0</v>
      </c>
      <c r="O691">
        <v>200</v>
      </c>
      <c r="P691" t="s">
        <v>16</v>
      </c>
      <c r="Q691" s="1">
        <v>45064</v>
      </c>
      <c r="R691">
        <v>5361</v>
      </c>
      <c r="S691">
        <v>0</v>
      </c>
      <c r="T691">
        <v>0</v>
      </c>
      <c r="U691">
        <v>0</v>
      </c>
      <c r="V691">
        <v>0</v>
      </c>
      <c r="W691">
        <v>0</v>
      </c>
      <c r="X691">
        <v>200</v>
      </c>
      <c r="Y691" t="s">
        <v>218</v>
      </c>
      <c r="Z691" t="s">
        <v>218</v>
      </c>
      <c r="AA691" t="s">
        <v>218</v>
      </c>
      <c r="AB691" t="s">
        <v>218</v>
      </c>
    </row>
    <row r="692" spans="1:28" x14ac:dyDescent="0.4">
      <c r="A692" s="1">
        <v>45068</v>
      </c>
      <c r="B692" s="1">
        <v>45064</v>
      </c>
      <c r="C692">
        <v>46610</v>
      </c>
      <c r="D692" t="s">
        <v>56</v>
      </c>
      <c r="E692" t="s">
        <v>15</v>
      </c>
      <c r="F692" t="s">
        <v>218</v>
      </c>
      <c r="G692" t="s">
        <v>16</v>
      </c>
      <c r="H692" t="s">
        <v>42</v>
      </c>
      <c r="I692" t="s">
        <v>50</v>
      </c>
      <c r="J692" t="s">
        <v>41</v>
      </c>
      <c r="K692">
        <v>100</v>
      </c>
      <c r="L692">
        <v>5348</v>
      </c>
      <c r="M692">
        <v>534800</v>
      </c>
      <c r="N692">
        <v>0</v>
      </c>
      <c r="O692">
        <v>200</v>
      </c>
      <c r="P692" t="s">
        <v>16</v>
      </c>
      <c r="Q692" s="1">
        <v>45064</v>
      </c>
      <c r="R692">
        <v>5350</v>
      </c>
      <c r="S692">
        <v>0</v>
      </c>
      <c r="T692">
        <v>0</v>
      </c>
      <c r="U692">
        <v>0</v>
      </c>
      <c r="V692">
        <v>0</v>
      </c>
      <c r="W692">
        <v>0</v>
      </c>
      <c r="X692">
        <v>200</v>
      </c>
      <c r="Y692" t="s">
        <v>218</v>
      </c>
      <c r="Z692" t="s">
        <v>218</v>
      </c>
      <c r="AA692" t="s">
        <v>218</v>
      </c>
      <c r="AB692" t="s">
        <v>218</v>
      </c>
    </row>
    <row r="693" spans="1:28" x14ac:dyDescent="0.4">
      <c r="A693" s="1">
        <v>45068</v>
      </c>
      <c r="B693" s="1">
        <v>45064</v>
      </c>
      <c r="C693">
        <v>46610</v>
      </c>
      <c r="D693" t="s">
        <v>56</v>
      </c>
      <c r="E693" t="s">
        <v>15</v>
      </c>
      <c r="F693" t="s">
        <v>218</v>
      </c>
      <c r="G693" t="s">
        <v>16</v>
      </c>
      <c r="H693" t="s">
        <v>42</v>
      </c>
      <c r="I693" t="s">
        <v>50</v>
      </c>
      <c r="J693" t="s">
        <v>41</v>
      </c>
      <c r="K693">
        <v>100</v>
      </c>
      <c r="L693">
        <v>5382</v>
      </c>
      <c r="M693">
        <v>538200</v>
      </c>
      <c r="N693">
        <v>0</v>
      </c>
      <c r="O693">
        <v>-700</v>
      </c>
      <c r="P693" t="s">
        <v>16</v>
      </c>
      <c r="Q693" s="1">
        <v>45064</v>
      </c>
      <c r="R693">
        <v>5375</v>
      </c>
      <c r="S693">
        <v>0</v>
      </c>
      <c r="T693">
        <v>0</v>
      </c>
      <c r="U693">
        <v>0</v>
      </c>
      <c r="V693">
        <v>0</v>
      </c>
      <c r="W693">
        <v>0</v>
      </c>
      <c r="X693">
        <v>-700</v>
      </c>
      <c r="Y693" t="s">
        <v>218</v>
      </c>
      <c r="Z693" t="s">
        <v>218</v>
      </c>
      <c r="AA693" t="s">
        <v>218</v>
      </c>
      <c r="AB693" t="s">
        <v>218</v>
      </c>
    </row>
    <row r="694" spans="1:28" x14ac:dyDescent="0.4">
      <c r="A694" s="1">
        <v>45068</v>
      </c>
      <c r="B694" s="1">
        <v>45064</v>
      </c>
      <c r="C694">
        <v>52530</v>
      </c>
      <c r="D694" t="s">
        <v>59</v>
      </c>
      <c r="E694" t="s">
        <v>15</v>
      </c>
      <c r="F694" t="s">
        <v>218</v>
      </c>
      <c r="G694" t="s">
        <v>16</v>
      </c>
      <c r="H694" t="s">
        <v>40</v>
      </c>
      <c r="I694" t="s">
        <v>50</v>
      </c>
      <c r="J694" t="s">
        <v>51</v>
      </c>
      <c r="K694">
        <v>100</v>
      </c>
      <c r="L694">
        <v>1914</v>
      </c>
      <c r="M694">
        <v>191400</v>
      </c>
      <c r="N694">
        <v>0</v>
      </c>
      <c r="P694" t="s">
        <v>218</v>
      </c>
      <c r="Q694" s="1"/>
      <c r="Y694" t="s">
        <v>218</v>
      </c>
      <c r="Z694" t="s">
        <v>218</v>
      </c>
      <c r="AA694" t="s">
        <v>218</v>
      </c>
      <c r="AB694" t="s">
        <v>218</v>
      </c>
    </row>
    <row r="695" spans="1:28" x14ac:dyDescent="0.4">
      <c r="A695" s="1">
        <v>45068</v>
      </c>
      <c r="B695" s="1">
        <v>45064</v>
      </c>
      <c r="C695">
        <v>52530</v>
      </c>
      <c r="D695" t="s">
        <v>59</v>
      </c>
      <c r="E695" t="s">
        <v>15</v>
      </c>
      <c r="F695" t="s">
        <v>218</v>
      </c>
      <c r="G695" t="s">
        <v>16</v>
      </c>
      <c r="H695" t="s">
        <v>42</v>
      </c>
      <c r="I695" t="s">
        <v>50</v>
      </c>
      <c r="J695" t="s">
        <v>41</v>
      </c>
      <c r="K695">
        <v>100</v>
      </c>
      <c r="L695">
        <v>1909</v>
      </c>
      <c r="M695">
        <v>190900</v>
      </c>
      <c r="N695">
        <v>0</v>
      </c>
      <c r="O695">
        <v>130</v>
      </c>
      <c r="P695" t="s">
        <v>16</v>
      </c>
      <c r="Q695" s="1">
        <v>45064</v>
      </c>
      <c r="R695">
        <v>1914</v>
      </c>
      <c r="S695">
        <v>0</v>
      </c>
      <c r="T695">
        <v>0</v>
      </c>
      <c r="U695">
        <v>370</v>
      </c>
      <c r="V695">
        <v>0</v>
      </c>
      <c r="W695">
        <v>0</v>
      </c>
      <c r="X695">
        <v>130</v>
      </c>
      <c r="Y695" t="s">
        <v>218</v>
      </c>
      <c r="Z695" t="s">
        <v>218</v>
      </c>
      <c r="AA695" t="s">
        <v>218</v>
      </c>
      <c r="AB695" t="s">
        <v>218</v>
      </c>
    </row>
    <row r="696" spans="1:28" x14ac:dyDescent="0.4">
      <c r="A696" s="1">
        <v>45068</v>
      </c>
      <c r="B696" s="1">
        <v>45064</v>
      </c>
      <c r="C696">
        <v>80580</v>
      </c>
      <c r="D696" t="s">
        <v>58</v>
      </c>
      <c r="E696" t="s">
        <v>15</v>
      </c>
      <c r="F696" t="s">
        <v>218</v>
      </c>
      <c r="G696" t="s">
        <v>16</v>
      </c>
      <c r="H696" t="s">
        <v>40</v>
      </c>
      <c r="I696" t="s">
        <v>50</v>
      </c>
      <c r="J696" t="s">
        <v>51</v>
      </c>
      <c r="K696">
        <v>100</v>
      </c>
      <c r="L696">
        <v>5513</v>
      </c>
      <c r="M696">
        <v>551300</v>
      </c>
      <c r="N696">
        <v>0</v>
      </c>
      <c r="P696" t="s">
        <v>218</v>
      </c>
      <c r="Q696" s="1"/>
      <c r="Y696" t="s">
        <v>218</v>
      </c>
      <c r="Z696" t="s">
        <v>218</v>
      </c>
      <c r="AA696" t="s">
        <v>218</v>
      </c>
      <c r="AB696" t="s">
        <v>218</v>
      </c>
    </row>
    <row r="697" spans="1:28" x14ac:dyDescent="0.4">
      <c r="A697" s="1">
        <v>45068</v>
      </c>
      <c r="B697" s="1">
        <v>45064</v>
      </c>
      <c r="C697">
        <v>80580</v>
      </c>
      <c r="D697" t="s">
        <v>58</v>
      </c>
      <c r="E697" t="s">
        <v>15</v>
      </c>
      <c r="F697" t="s">
        <v>218</v>
      </c>
      <c r="G697" t="s">
        <v>16</v>
      </c>
      <c r="H697" t="s">
        <v>42</v>
      </c>
      <c r="I697" t="s">
        <v>50</v>
      </c>
      <c r="J697" t="s">
        <v>51</v>
      </c>
      <c r="K697">
        <v>100</v>
      </c>
      <c r="L697">
        <v>5558</v>
      </c>
      <c r="M697">
        <v>555800</v>
      </c>
      <c r="N697">
        <v>0</v>
      </c>
      <c r="P697" t="s">
        <v>218</v>
      </c>
      <c r="Q697" s="1"/>
      <c r="Y697" t="s">
        <v>218</v>
      </c>
      <c r="Z697" t="s">
        <v>218</v>
      </c>
      <c r="AA697" t="s">
        <v>218</v>
      </c>
      <c r="AB697" t="s">
        <v>218</v>
      </c>
    </row>
    <row r="698" spans="1:28" x14ac:dyDescent="0.4">
      <c r="A698" s="1">
        <v>45068</v>
      </c>
      <c r="B698" s="1">
        <v>45064</v>
      </c>
      <c r="C698">
        <v>80580</v>
      </c>
      <c r="D698" t="s">
        <v>58</v>
      </c>
      <c r="E698" t="s">
        <v>15</v>
      </c>
      <c r="F698" t="s">
        <v>218</v>
      </c>
      <c r="G698" t="s">
        <v>16</v>
      </c>
      <c r="H698" t="s">
        <v>42</v>
      </c>
      <c r="I698" t="s">
        <v>50</v>
      </c>
      <c r="J698" t="s">
        <v>51</v>
      </c>
      <c r="K698">
        <v>100</v>
      </c>
      <c r="L698">
        <v>5540</v>
      </c>
      <c r="M698">
        <v>554000</v>
      </c>
      <c r="N698">
        <v>0</v>
      </c>
      <c r="P698" t="s">
        <v>218</v>
      </c>
      <c r="Q698" s="1"/>
      <c r="Y698" t="s">
        <v>218</v>
      </c>
      <c r="Z698" t="s">
        <v>218</v>
      </c>
      <c r="AA698" t="s">
        <v>218</v>
      </c>
      <c r="AB698" t="s">
        <v>218</v>
      </c>
    </row>
    <row r="699" spans="1:28" x14ac:dyDescent="0.4">
      <c r="A699" s="1">
        <v>45068</v>
      </c>
      <c r="B699" s="1">
        <v>45064</v>
      </c>
      <c r="C699">
        <v>80580</v>
      </c>
      <c r="D699" t="s">
        <v>58</v>
      </c>
      <c r="E699" t="s">
        <v>15</v>
      </c>
      <c r="F699" t="s">
        <v>218</v>
      </c>
      <c r="G699" t="s">
        <v>16</v>
      </c>
      <c r="H699" t="s">
        <v>42</v>
      </c>
      <c r="I699" t="s">
        <v>50</v>
      </c>
      <c r="J699" t="s">
        <v>51</v>
      </c>
      <c r="K699">
        <v>100</v>
      </c>
      <c r="L699">
        <v>5553</v>
      </c>
      <c r="M699">
        <v>555300</v>
      </c>
      <c r="N699">
        <v>0</v>
      </c>
      <c r="P699" t="s">
        <v>218</v>
      </c>
      <c r="Q699" s="1"/>
      <c r="Y699" t="s">
        <v>218</v>
      </c>
      <c r="Z699" t="s">
        <v>218</v>
      </c>
      <c r="AA699" t="s">
        <v>218</v>
      </c>
      <c r="AB699" t="s">
        <v>218</v>
      </c>
    </row>
    <row r="700" spans="1:28" x14ac:dyDescent="0.4">
      <c r="A700" s="1">
        <v>45068</v>
      </c>
      <c r="B700" s="1">
        <v>45064</v>
      </c>
      <c r="C700">
        <v>80580</v>
      </c>
      <c r="D700" t="s">
        <v>58</v>
      </c>
      <c r="E700" t="s">
        <v>15</v>
      </c>
      <c r="F700" t="s">
        <v>218</v>
      </c>
      <c r="G700" t="s">
        <v>16</v>
      </c>
      <c r="H700" t="s">
        <v>42</v>
      </c>
      <c r="I700" t="s">
        <v>50</v>
      </c>
      <c r="J700" t="s">
        <v>51</v>
      </c>
      <c r="K700">
        <v>100</v>
      </c>
      <c r="L700">
        <v>5558</v>
      </c>
      <c r="M700">
        <v>555800</v>
      </c>
      <c r="N700">
        <v>0</v>
      </c>
      <c r="P700" t="s">
        <v>218</v>
      </c>
      <c r="Q700" s="1"/>
      <c r="Y700" t="s">
        <v>218</v>
      </c>
      <c r="Z700" t="s">
        <v>218</v>
      </c>
      <c r="AA700" t="s">
        <v>218</v>
      </c>
      <c r="AB700" t="s">
        <v>218</v>
      </c>
    </row>
    <row r="701" spans="1:28" x14ac:dyDescent="0.4">
      <c r="A701" s="1">
        <v>45068</v>
      </c>
      <c r="B701" s="1">
        <v>45064</v>
      </c>
      <c r="C701">
        <v>80580</v>
      </c>
      <c r="D701" t="s">
        <v>58</v>
      </c>
      <c r="E701" t="s">
        <v>15</v>
      </c>
      <c r="F701" t="s">
        <v>218</v>
      </c>
      <c r="G701" t="s">
        <v>16</v>
      </c>
      <c r="H701" t="s">
        <v>40</v>
      </c>
      <c r="I701" t="s">
        <v>50</v>
      </c>
      <c r="J701" t="s">
        <v>41</v>
      </c>
      <c r="K701">
        <v>100</v>
      </c>
      <c r="L701">
        <v>5555</v>
      </c>
      <c r="M701">
        <v>555500</v>
      </c>
      <c r="N701">
        <v>0</v>
      </c>
      <c r="O701">
        <v>200</v>
      </c>
      <c r="P701" t="s">
        <v>16</v>
      </c>
      <c r="Q701" s="1">
        <v>45064</v>
      </c>
      <c r="R701">
        <v>5553</v>
      </c>
      <c r="S701">
        <v>0</v>
      </c>
      <c r="T701">
        <v>0</v>
      </c>
      <c r="U701">
        <v>0</v>
      </c>
      <c r="V701">
        <v>0</v>
      </c>
      <c r="W701">
        <v>0</v>
      </c>
      <c r="X701">
        <v>200</v>
      </c>
      <c r="Y701" t="s">
        <v>218</v>
      </c>
      <c r="Z701" t="s">
        <v>218</v>
      </c>
      <c r="AA701" t="s">
        <v>218</v>
      </c>
      <c r="AB701" t="s">
        <v>218</v>
      </c>
    </row>
    <row r="702" spans="1:28" x14ac:dyDescent="0.4">
      <c r="A702" s="1">
        <v>45068</v>
      </c>
      <c r="B702" s="1">
        <v>45064</v>
      </c>
      <c r="C702">
        <v>80580</v>
      </c>
      <c r="D702" t="s">
        <v>58</v>
      </c>
      <c r="E702" t="s">
        <v>15</v>
      </c>
      <c r="F702" t="s">
        <v>218</v>
      </c>
      <c r="G702" t="s">
        <v>16</v>
      </c>
      <c r="H702" t="s">
        <v>40</v>
      </c>
      <c r="I702" t="s">
        <v>50</v>
      </c>
      <c r="J702" t="s">
        <v>41</v>
      </c>
      <c r="K702">
        <v>100</v>
      </c>
      <c r="L702">
        <v>5560</v>
      </c>
      <c r="M702">
        <v>556000</v>
      </c>
      <c r="N702">
        <v>0</v>
      </c>
      <c r="O702">
        <v>200</v>
      </c>
      <c r="P702" t="s">
        <v>16</v>
      </c>
      <c r="Q702" s="1">
        <v>45064</v>
      </c>
      <c r="R702">
        <v>5558</v>
      </c>
      <c r="S702">
        <v>0</v>
      </c>
      <c r="T702">
        <v>0</v>
      </c>
      <c r="U702">
        <v>0</v>
      </c>
      <c r="V702">
        <v>0</v>
      </c>
      <c r="W702">
        <v>0</v>
      </c>
      <c r="X702">
        <v>200</v>
      </c>
      <c r="Y702" t="s">
        <v>218</v>
      </c>
      <c r="Z702" t="s">
        <v>218</v>
      </c>
      <c r="AA702" t="s">
        <v>218</v>
      </c>
      <c r="AB702" t="s">
        <v>218</v>
      </c>
    </row>
    <row r="703" spans="1:28" x14ac:dyDescent="0.4">
      <c r="A703" s="1">
        <v>45068</v>
      </c>
      <c r="B703" s="1">
        <v>45064</v>
      </c>
      <c r="C703">
        <v>80580</v>
      </c>
      <c r="D703" t="s">
        <v>58</v>
      </c>
      <c r="E703" t="s">
        <v>15</v>
      </c>
      <c r="F703" t="s">
        <v>218</v>
      </c>
      <c r="G703" t="s">
        <v>16</v>
      </c>
      <c r="H703" t="s">
        <v>40</v>
      </c>
      <c r="I703" t="s">
        <v>50</v>
      </c>
      <c r="J703" t="s">
        <v>41</v>
      </c>
      <c r="K703">
        <v>100</v>
      </c>
      <c r="L703">
        <v>5511</v>
      </c>
      <c r="M703">
        <v>551100</v>
      </c>
      <c r="N703">
        <v>0</v>
      </c>
      <c r="O703">
        <v>-2900</v>
      </c>
      <c r="P703" t="s">
        <v>16</v>
      </c>
      <c r="Q703" s="1">
        <v>45064</v>
      </c>
      <c r="R703">
        <v>5540</v>
      </c>
      <c r="S703">
        <v>0</v>
      </c>
      <c r="T703">
        <v>0</v>
      </c>
      <c r="U703">
        <v>0</v>
      </c>
      <c r="V703">
        <v>0</v>
      </c>
      <c r="W703">
        <v>0</v>
      </c>
      <c r="X703">
        <v>-2900</v>
      </c>
      <c r="Y703" t="s">
        <v>218</v>
      </c>
      <c r="Z703" t="s">
        <v>218</v>
      </c>
      <c r="AA703" t="s">
        <v>218</v>
      </c>
      <c r="AB703" t="s">
        <v>218</v>
      </c>
    </row>
    <row r="704" spans="1:28" x14ac:dyDescent="0.4">
      <c r="A704" s="1">
        <v>45068</v>
      </c>
      <c r="B704" s="1">
        <v>45064</v>
      </c>
      <c r="C704">
        <v>80580</v>
      </c>
      <c r="D704" t="s">
        <v>58</v>
      </c>
      <c r="E704" t="s">
        <v>15</v>
      </c>
      <c r="F704" t="s">
        <v>218</v>
      </c>
      <c r="G704" t="s">
        <v>16</v>
      </c>
      <c r="H704" t="s">
        <v>40</v>
      </c>
      <c r="I704" t="s">
        <v>50</v>
      </c>
      <c r="J704" t="s">
        <v>41</v>
      </c>
      <c r="K704">
        <v>100</v>
      </c>
      <c r="L704">
        <v>5511</v>
      </c>
      <c r="M704">
        <v>551100</v>
      </c>
      <c r="N704">
        <v>0</v>
      </c>
      <c r="O704">
        <v>-4700</v>
      </c>
      <c r="P704" t="s">
        <v>16</v>
      </c>
      <c r="Q704" s="1">
        <v>45064</v>
      </c>
      <c r="R704">
        <v>5558</v>
      </c>
      <c r="S704">
        <v>0</v>
      </c>
      <c r="T704">
        <v>0</v>
      </c>
      <c r="U704">
        <v>0</v>
      </c>
      <c r="V704">
        <v>0</v>
      </c>
      <c r="W704">
        <v>0</v>
      </c>
      <c r="X704">
        <v>-4700</v>
      </c>
      <c r="Y704" t="s">
        <v>218</v>
      </c>
      <c r="Z704" t="s">
        <v>218</v>
      </c>
      <c r="AA704" t="s">
        <v>218</v>
      </c>
      <c r="AB704" t="s">
        <v>218</v>
      </c>
    </row>
    <row r="705" spans="1:28" x14ac:dyDescent="0.4">
      <c r="A705" s="1">
        <v>45068</v>
      </c>
      <c r="B705" s="1">
        <v>45064</v>
      </c>
      <c r="C705">
        <v>80580</v>
      </c>
      <c r="D705" t="s">
        <v>58</v>
      </c>
      <c r="E705" t="s">
        <v>15</v>
      </c>
      <c r="F705" t="s">
        <v>218</v>
      </c>
      <c r="G705" t="s">
        <v>16</v>
      </c>
      <c r="H705" t="s">
        <v>42</v>
      </c>
      <c r="I705" t="s">
        <v>50</v>
      </c>
      <c r="J705" t="s">
        <v>41</v>
      </c>
      <c r="K705">
        <v>100</v>
      </c>
      <c r="L705">
        <v>5513</v>
      </c>
      <c r="M705">
        <v>551300</v>
      </c>
      <c r="N705">
        <v>0</v>
      </c>
      <c r="O705">
        <v>0</v>
      </c>
      <c r="P705" t="s">
        <v>16</v>
      </c>
      <c r="Q705" s="1">
        <v>45064</v>
      </c>
      <c r="R705">
        <v>5513</v>
      </c>
      <c r="S705">
        <v>0</v>
      </c>
      <c r="T705">
        <v>0</v>
      </c>
      <c r="U705">
        <v>0</v>
      </c>
      <c r="V705">
        <v>0</v>
      </c>
      <c r="W705">
        <v>0</v>
      </c>
      <c r="X705">
        <v>0</v>
      </c>
      <c r="Y705" t="s">
        <v>218</v>
      </c>
      <c r="Z705" t="s">
        <v>218</v>
      </c>
      <c r="AA705" t="s">
        <v>218</v>
      </c>
      <c r="AB705" t="s">
        <v>218</v>
      </c>
    </row>
    <row r="706" spans="1:28" x14ac:dyDescent="0.4">
      <c r="A706" s="1">
        <v>45065</v>
      </c>
      <c r="B706" s="1">
        <v>45063</v>
      </c>
      <c r="C706">
        <v>38560</v>
      </c>
      <c r="D706" t="s">
        <v>57</v>
      </c>
      <c r="E706" t="s">
        <v>15</v>
      </c>
      <c r="F706" t="s">
        <v>218</v>
      </c>
      <c r="G706" t="s">
        <v>16</v>
      </c>
      <c r="H706" t="s">
        <v>42</v>
      </c>
      <c r="I706" t="s">
        <v>50</v>
      </c>
      <c r="J706" t="s">
        <v>51</v>
      </c>
      <c r="K706">
        <v>100</v>
      </c>
      <c r="L706">
        <v>13410</v>
      </c>
      <c r="M706">
        <v>1341000</v>
      </c>
      <c r="N706">
        <v>0</v>
      </c>
      <c r="P706" t="s">
        <v>218</v>
      </c>
      <c r="Q706" s="1"/>
      <c r="Y706" t="s">
        <v>218</v>
      </c>
      <c r="Z706" t="s">
        <v>218</v>
      </c>
      <c r="AA706" t="s">
        <v>218</v>
      </c>
      <c r="AB706" t="s">
        <v>218</v>
      </c>
    </row>
    <row r="707" spans="1:28" x14ac:dyDescent="0.4">
      <c r="A707" s="1">
        <v>45065</v>
      </c>
      <c r="B707" s="1">
        <v>45063</v>
      </c>
      <c r="C707">
        <v>38560</v>
      </c>
      <c r="D707" t="s">
        <v>57</v>
      </c>
      <c r="E707" t="s">
        <v>15</v>
      </c>
      <c r="F707" t="s">
        <v>218</v>
      </c>
      <c r="G707" t="s">
        <v>16</v>
      </c>
      <c r="H707" t="s">
        <v>42</v>
      </c>
      <c r="I707" t="s">
        <v>50</v>
      </c>
      <c r="J707" t="s">
        <v>51</v>
      </c>
      <c r="K707">
        <v>100</v>
      </c>
      <c r="L707">
        <v>12700</v>
      </c>
      <c r="M707">
        <v>1270000</v>
      </c>
      <c r="N707">
        <v>0</v>
      </c>
      <c r="P707" t="s">
        <v>218</v>
      </c>
      <c r="Q707" s="1"/>
      <c r="Y707" t="s">
        <v>218</v>
      </c>
      <c r="Z707" t="s">
        <v>218</v>
      </c>
      <c r="AA707" t="s">
        <v>218</v>
      </c>
      <c r="AB707" t="s">
        <v>218</v>
      </c>
    </row>
    <row r="708" spans="1:28" x14ac:dyDescent="0.4">
      <c r="A708" s="1">
        <v>45065</v>
      </c>
      <c r="B708" s="1">
        <v>45063</v>
      </c>
      <c r="C708">
        <v>38560</v>
      </c>
      <c r="D708" t="s">
        <v>57</v>
      </c>
      <c r="E708" t="s">
        <v>15</v>
      </c>
      <c r="F708" t="s">
        <v>218</v>
      </c>
      <c r="G708" t="s">
        <v>16</v>
      </c>
      <c r="H708" t="s">
        <v>40</v>
      </c>
      <c r="I708" t="s">
        <v>50</v>
      </c>
      <c r="J708" t="s">
        <v>41</v>
      </c>
      <c r="K708">
        <v>100</v>
      </c>
      <c r="L708">
        <v>12720</v>
      </c>
      <c r="M708">
        <v>1272000</v>
      </c>
      <c r="N708">
        <v>0</v>
      </c>
      <c r="O708">
        <v>2000</v>
      </c>
      <c r="P708" t="s">
        <v>16</v>
      </c>
      <c r="Q708" s="1">
        <v>45063</v>
      </c>
      <c r="R708">
        <v>12700</v>
      </c>
      <c r="S708">
        <v>0</v>
      </c>
      <c r="T708">
        <v>0</v>
      </c>
      <c r="U708">
        <v>0</v>
      </c>
      <c r="V708">
        <v>0</v>
      </c>
      <c r="W708">
        <v>0</v>
      </c>
      <c r="X708">
        <v>2000</v>
      </c>
      <c r="Y708" t="s">
        <v>218</v>
      </c>
      <c r="Z708" t="s">
        <v>218</v>
      </c>
      <c r="AA708" t="s">
        <v>218</v>
      </c>
      <c r="AB708" t="s">
        <v>218</v>
      </c>
    </row>
    <row r="709" spans="1:28" x14ac:dyDescent="0.4">
      <c r="A709" s="1">
        <v>45065</v>
      </c>
      <c r="B709" s="1">
        <v>45063</v>
      </c>
      <c r="C709">
        <v>38560</v>
      </c>
      <c r="D709" t="s">
        <v>57</v>
      </c>
      <c r="E709" t="s">
        <v>15</v>
      </c>
      <c r="F709" t="s">
        <v>218</v>
      </c>
      <c r="G709" t="s">
        <v>16</v>
      </c>
      <c r="H709" t="s">
        <v>40</v>
      </c>
      <c r="I709" t="s">
        <v>50</v>
      </c>
      <c r="J709" t="s">
        <v>41</v>
      </c>
      <c r="K709">
        <v>100</v>
      </c>
      <c r="L709">
        <v>13420</v>
      </c>
      <c r="M709">
        <v>1342000</v>
      </c>
      <c r="N709">
        <v>0</v>
      </c>
      <c r="O709">
        <v>1000</v>
      </c>
      <c r="P709" t="s">
        <v>16</v>
      </c>
      <c r="Q709" s="1">
        <v>45063</v>
      </c>
      <c r="R709">
        <v>13410</v>
      </c>
      <c r="S709">
        <v>0</v>
      </c>
      <c r="T709">
        <v>0</v>
      </c>
      <c r="U709">
        <v>0</v>
      </c>
      <c r="V709">
        <v>0</v>
      </c>
      <c r="W709">
        <v>0</v>
      </c>
      <c r="X709">
        <v>1000</v>
      </c>
      <c r="Y709" t="s">
        <v>218</v>
      </c>
      <c r="Z709" t="s">
        <v>218</v>
      </c>
      <c r="AA709" t="s">
        <v>218</v>
      </c>
      <c r="AB709" t="s">
        <v>218</v>
      </c>
    </row>
    <row r="710" spans="1:28" x14ac:dyDescent="0.4">
      <c r="A710" s="1">
        <v>45065</v>
      </c>
      <c r="B710" s="1">
        <v>45063</v>
      </c>
      <c r="C710">
        <v>46610</v>
      </c>
      <c r="D710" t="s">
        <v>56</v>
      </c>
      <c r="E710" t="s">
        <v>15</v>
      </c>
      <c r="F710" t="s">
        <v>218</v>
      </c>
      <c r="G710" t="s">
        <v>16</v>
      </c>
      <c r="H710" t="s">
        <v>40</v>
      </c>
      <c r="I710" t="s">
        <v>50</v>
      </c>
      <c r="J710" t="s">
        <v>51</v>
      </c>
      <c r="K710">
        <v>100</v>
      </c>
      <c r="L710">
        <v>5300</v>
      </c>
      <c r="M710">
        <v>530000</v>
      </c>
      <c r="N710">
        <v>0</v>
      </c>
      <c r="P710" t="s">
        <v>218</v>
      </c>
      <c r="Q710" s="1"/>
      <c r="Y710" t="s">
        <v>218</v>
      </c>
      <c r="Z710" t="s">
        <v>218</v>
      </c>
      <c r="AA710" t="s">
        <v>218</v>
      </c>
      <c r="AB710" t="s">
        <v>218</v>
      </c>
    </row>
    <row r="711" spans="1:28" x14ac:dyDescent="0.4">
      <c r="A711" s="1">
        <v>45065</v>
      </c>
      <c r="B711" s="1">
        <v>45063</v>
      </c>
      <c r="C711">
        <v>46610</v>
      </c>
      <c r="D711" t="s">
        <v>56</v>
      </c>
      <c r="E711" t="s">
        <v>15</v>
      </c>
      <c r="F711" t="s">
        <v>218</v>
      </c>
      <c r="G711" t="s">
        <v>16</v>
      </c>
      <c r="H711" t="s">
        <v>40</v>
      </c>
      <c r="I711" t="s">
        <v>50</v>
      </c>
      <c r="J711" t="s">
        <v>51</v>
      </c>
      <c r="K711">
        <v>100</v>
      </c>
      <c r="L711">
        <v>5309</v>
      </c>
      <c r="M711">
        <v>530900</v>
      </c>
      <c r="N711">
        <v>0</v>
      </c>
      <c r="P711" t="s">
        <v>218</v>
      </c>
      <c r="Q711" s="1"/>
      <c r="Y711" t="s">
        <v>218</v>
      </c>
      <c r="Z711" t="s">
        <v>218</v>
      </c>
      <c r="AA711" t="s">
        <v>218</v>
      </c>
      <c r="AB711" t="s">
        <v>218</v>
      </c>
    </row>
    <row r="712" spans="1:28" x14ac:dyDescent="0.4">
      <c r="A712" s="1">
        <v>45065</v>
      </c>
      <c r="B712" s="1">
        <v>45063</v>
      </c>
      <c r="C712">
        <v>46610</v>
      </c>
      <c r="D712" t="s">
        <v>56</v>
      </c>
      <c r="E712" t="s">
        <v>15</v>
      </c>
      <c r="F712" t="s">
        <v>218</v>
      </c>
      <c r="G712" t="s">
        <v>16</v>
      </c>
      <c r="H712" t="s">
        <v>42</v>
      </c>
      <c r="I712" t="s">
        <v>50</v>
      </c>
      <c r="J712" t="s">
        <v>51</v>
      </c>
      <c r="K712">
        <v>100</v>
      </c>
      <c r="L712">
        <v>5312</v>
      </c>
      <c r="M712">
        <v>531200</v>
      </c>
      <c r="N712">
        <v>0</v>
      </c>
      <c r="P712" t="s">
        <v>218</v>
      </c>
      <c r="Q712" s="1"/>
      <c r="Y712" t="s">
        <v>218</v>
      </c>
      <c r="Z712" t="s">
        <v>218</v>
      </c>
      <c r="AA712" t="s">
        <v>218</v>
      </c>
      <c r="AB712" t="s">
        <v>218</v>
      </c>
    </row>
    <row r="713" spans="1:28" x14ac:dyDescent="0.4">
      <c r="A713" s="1">
        <v>45065</v>
      </c>
      <c r="B713" s="1">
        <v>45063</v>
      </c>
      <c r="C713">
        <v>46610</v>
      </c>
      <c r="D713" t="s">
        <v>56</v>
      </c>
      <c r="E713" t="s">
        <v>15</v>
      </c>
      <c r="F713" t="s">
        <v>218</v>
      </c>
      <c r="G713" t="s">
        <v>16</v>
      </c>
      <c r="H713" t="s">
        <v>40</v>
      </c>
      <c r="I713" t="s">
        <v>50</v>
      </c>
      <c r="J713" t="s">
        <v>41</v>
      </c>
      <c r="K713">
        <v>100</v>
      </c>
      <c r="L713">
        <v>5313</v>
      </c>
      <c r="M713">
        <v>531300</v>
      </c>
      <c r="N713">
        <v>0</v>
      </c>
      <c r="O713">
        <v>100</v>
      </c>
      <c r="P713" t="s">
        <v>16</v>
      </c>
      <c r="Q713" s="1">
        <v>45063</v>
      </c>
      <c r="R713">
        <v>5312</v>
      </c>
      <c r="S713">
        <v>0</v>
      </c>
      <c r="T713">
        <v>0</v>
      </c>
      <c r="U713">
        <v>0</v>
      </c>
      <c r="V713">
        <v>0</v>
      </c>
      <c r="W713">
        <v>0</v>
      </c>
      <c r="X713">
        <v>100</v>
      </c>
      <c r="Y713" t="s">
        <v>218</v>
      </c>
      <c r="Z713" t="s">
        <v>218</v>
      </c>
      <c r="AA713" t="s">
        <v>218</v>
      </c>
      <c r="AB713" t="s">
        <v>218</v>
      </c>
    </row>
    <row r="714" spans="1:28" x14ac:dyDescent="0.4">
      <c r="A714" s="1">
        <v>45065</v>
      </c>
      <c r="B714" s="1">
        <v>45063</v>
      </c>
      <c r="C714">
        <v>46610</v>
      </c>
      <c r="D714" t="s">
        <v>56</v>
      </c>
      <c r="E714" t="s">
        <v>15</v>
      </c>
      <c r="F714" t="s">
        <v>218</v>
      </c>
      <c r="G714" t="s">
        <v>16</v>
      </c>
      <c r="H714" t="s">
        <v>42</v>
      </c>
      <c r="I714" t="s">
        <v>50</v>
      </c>
      <c r="J714" t="s">
        <v>41</v>
      </c>
      <c r="K714">
        <v>100</v>
      </c>
      <c r="L714">
        <v>5295</v>
      </c>
      <c r="M714">
        <v>529500</v>
      </c>
      <c r="N714">
        <v>0</v>
      </c>
      <c r="O714">
        <v>500</v>
      </c>
      <c r="P714" t="s">
        <v>16</v>
      </c>
      <c r="Q714" s="1">
        <v>45063</v>
      </c>
      <c r="R714">
        <v>5300</v>
      </c>
      <c r="S714">
        <v>0</v>
      </c>
      <c r="T714">
        <v>0</v>
      </c>
      <c r="U714">
        <v>0</v>
      </c>
      <c r="V714">
        <v>0</v>
      </c>
      <c r="W714">
        <v>0</v>
      </c>
      <c r="X714">
        <v>500</v>
      </c>
      <c r="Y714" t="s">
        <v>218</v>
      </c>
      <c r="Z714" t="s">
        <v>218</v>
      </c>
      <c r="AA714" t="s">
        <v>218</v>
      </c>
      <c r="AB714" t="s">
        <v>218</v>
      </c>
    </row>
    <row r="715" spans="1:28" x14ac:dyDescent="0.4">
      <c r="A715" s="1">
        <v>45065</v>
      </c>
      <c r="B715" s="1">
        <v>45063</v>
      </c>
      <c r="C715">
        <v>46610</v>
      </c>
      <c r="D715" t="s">
        <v>56</v>
      </c>
      <c r="E715" t="s">
        <v>15</v>
      </c>
      <c r="F715" t="s">
        <v>218</v>
      </c>
      <c r="G715" t="s">
        <v>16</v>
      </c>
      <c r="H715" t="s">
        <v>42</v>
      </c>
      <c r="I715" t="s">
        <v>50</v>
      </c>
      <c r="J715" t="s">
        <v>41</v>
      </c>
      <c r="K715">
        <v>100</v>
      </c>
      <c r="L715">
        <v>5308</v>
      </c>
      <c r="M715">
        <v>530800</v>
      </c>
      <c r="N715">
        <v>0</v>
      </c>
      <c r="O715">
        <v>100</v>
      </c>
      <c r="P715" t="s">
        <v>16</v>
      </c>
      <c r="Q715" s="1">
        <v>45063</v>
      </c>
      <c r="R715">
        <v>5309</v>
      </c>
      <c r="S715">
        <v>0</v>
      </c>
      <c r="T715">
        <v>0</v>
      </c>
      <c r="U715">
        <v>0</v>
      </c>
      <c r="V715">
        <v>0</v>
      </c>
      <c r="W715">
        <v>0</v>
      </c>
      <c r="X715">
        <v>100</v>
      </c>
      <c r="Y715" t="s">
        <v>218</v>
      </c>
      <c r="Z715" t="s">
        <v>218</v>
      </c>
      <c r="AA715" t="s">
        <v>218</v>
      </c>
      <c r="AB715" t="s">
        <v>218</v>
      </c>
    </row>
    <row r="716" spans="1:28" x14ac:dyDescent="0.4">
      <c r="A716" s="1">
        <v>45065</v>
      </c>
      <c r="B716" s="1">
        <v>45063</v>
      </c>
      <c r="C716">
        <v>83060</v>
      </c>
      <c r="D716" t="s">
        <v>55</v>
      </c>
      <c r="E716" t="s">
        <v>15</v>
      </c>
      <c r="F716" t="s">
        <v>218</v>
      </c>
      <c r="G716" t="s">
        <v>16</v>
      </c>
      <c r="H716" t="s">
        <v>42</v>
      </c>
      <c r="I716" t="s">
        <v>50</v>
      </c>
      <c r="J716" t="s">
        <v>51</v>
      </c>
      <c r="K716">
        <v>100</v>
      </c>
      <c r="L716">
        <v>915</v>
      </c>
      <c r="M716">
        <v>91480</v>
      </c>
      <c r="N716">
        <v>0</v>
      </c>
      <c r="P716" t="s">
        <v>218</v>
      </c>
      <c r="Q716" s="1"/>
      <c r="Y716" t="s">
        <v>218</v>
      </c>
      <c r="Z716" t="s">
        <v>218</v>
      </c>
      <c r="AA716" t="s">
        <v>218</v>
      </c>
      <c r="AB716" t="s">
        <v>218</v>
      </c>
    </row>
    <row r="717" spans="1:28" x14ac:dyDescent="0.4">
      <c r="A717" s="1">
        <v>45065</v>
      </c>
      <c r="B717" s="1">
        <v>45063</v>
      </c>
      <c r="C717">
        <v>83060</v>
      </c>
      <c r="D717" t="s">
        <v>55</v>
      </c>
      <c r="E717" t="s">
        <v>15</v>
      </c>
      <c r="F717" t="s">
        <v>218</v>
      </c>
      <c r="G717" t="s">
        <v>16</v>
      </c>
      <c r="H717" t="s">
        <v>40</v>
      </c>
      <c r="I717" t="s">
        <v>50</v>
      </c>
      <c r="J717" t="s">
        <v>41</v>
      </c>
      <c r="K717">
        <v>100</v>
      </c>
      <c r="L717">
        <v>915</v>
      </c>
      <c r="M717">
        <v>91510</v>
      </c>
      <c r="N717">
        <v>0</v>
      </c>
      <c r="O717">
        <v>30</v>
      </c>
      <c r="P717" t="s">
        <v>16</v>
      </c>
      <c r="Q717" s="1">
        <v>45063</v>
      </c>
      <c r="R717">
        <v>915</v>
      </c>
      <c r="S717">
        <v>0</v>
      </c>
      <c r="T717">
        <v>0</v>
      </c>
      <c r="U717">
        <v>0</v>
      </c>
      <c r="V717">
        <v>0</v>
      </c>
      <c r="W717">
        <v>0</v>
      </c>
      <c r="X717">
        <v>30</v>
      </c>
      <c r="Y717" t="s">
        <v>218</v>
      </c>
      <c r="Z717" t="s">
        <v>218</v>
      </c>
      <c r="AA717" t="s">
        <v>218</v>
      </c>
      <c r="AB717" t="s">
        <v>218</v>
      </c>
    </row>
    <row r="718" spans="1:28" x14ac:dyDescent="0.4">
      <c r="A718" s="1">
        <v>45064</v>
      </c>
      <c r="B718" s="1">
        <v>45062</v>
      </c>
      <c r="C718">
        <v>80350</v>
      </c>
      <c r="D718" t="s">
        <v>39</v>
      </c>
      <c r="E718" t="s">
        <v>15</v>
      </c>
      <c r="F718" t="s">
        <v>218</v>
      </c>
      <c r="G718" t="s">
        <v>16</v>
      </c>
      <c r="H718" t="s">
        <v>42</v>
      </c>
      <c r="I718" t="s">
        <v>50</v>
      </c>
      <c r="J718" t="s">
        <v>51</v>
      </c>
      <c r="K718">
        <v>100</v>
      </c>
      <c r="L718">
        <v>16855</v>
      </c>
      <c r="M718">
        <v>1685500</v>
      </c>
      <c r="N718">
        <v>0</v>
      </c>
      <c r="P718" t="s">
        <v>218</v>
      </c>
      <c r="Q718" s="1"/>
      <c r="Y718" t="s">
        <v>218</v>
      </c>
      <c r="Z718" t="s">
        <v>218</v>
      </c>
      <c r="AA718" t="s">
        <v>218</v>
      </c>
      <c r="AB718" t="s">
        <v>218</v>
      </c>
    </row>
    <row r="719" spans="1:28" x14ac:dyDescent="0.4">
      <c r="A719" s="1">
        <v>45064</v>
      </c>
      <c r="B719" s="1">
        <v>45062</v>
      </c>
      <c r="C719">
        <v>80350</v>
      </c>
      <c r="D719" t="s">
        <v>39</v>
      </c>
      <c r="E719" t="s">
        <v>15</v>
      </c>
      <c r="F719" t="s">
        <v>218</v>
      </c>
      <c r="G719" t="s">
        <v>16</v>
      </c>
      <c r="H719" t="s">
        <v>42</v>
      </c>
      <c r="I719" t="s">
        <v>50</v>
      </c>
      <c r="J719" t="s">
        <v>51</v>
      </c>
      <c r="K719">
        <v>100</v>
      </c>
      <c r="L719">
        <v>16725</v>
      </c>
      <c r="M719">
        <v>1672500</v>
      </c>
      <c r="N719">
        <v>0</v>
      </c>
      <c r="P719" t="s">
        <v>218</v>
      </c>
      <c r="Q719" s="1"/>
      <c r="Y719" t="s">
        <v>218</v>
      </c>
      <c r="Z719" t="s">
        <v>218</v>
      </c>
      <c r="AA719" t="s">
        <v>218</v>
      </c>
      <c r="AB719" t="s">
        <v>218</v>
      </c>
    </row>
    <row r="720" spans="1:28" x14ac:dyDescent="0.4">
      <c r="A720" s="1">
        <v>45064</v>
      </c>
      <c r="B720" s="1">
        <v>45062</v>
      </c>
      <c r="C720">
        <v>80350</v>
      </c>
      <c r="D720" t="s">
        <v>39</v>
      </c>
      <c r="E720" t="s">
        <v>15</v>
      </c>
      <c r="F720" t="s">
        <v>218</v>
      </c>
      <c r="G720" t="s">
        <v>16</v>
      </c>
      <c r="H720" t="s">
        <v>42</v>
      </c>
      <c r="I720" t="s">
        <v>50</v>
      </c>
      <c r="J720" t="s">
        <v>51</v>
      </c>
      <c r="K720">
        <v>100</v>
      </c>
      <c r="L720">
        <v>16620</v>
      </c>
      <c r="M720">
        <v>1662000</v>
      </c>
      <c r="N720">
        <v>0</v>
      </c>
      <c r="P720" t="s">
        <v>218</v>
      </c>
      <c r="Q720" s="1"/>
      <c r="Y720" t="s">
        <v>218</v>
      </c>
      <c r="Z720" t="s">
        <v>218</v>
      </c>
      <c r="AA720" t="s">
        <v>218</v>
      </c>
      <c r="AB720" t="s">
        <v>218</v>
      </c>
    </row>
    <row r="721" spans="1:28" x14ac:dyDescent="0.4">
      <c r="A721" s="1">
        <v>45064</v>
      </c>
      <c r="B721" s="1">
        <v>45062</v>
      </c>
      <c r="C721">
        <v>80350</v>
      </c>
      <c r="D721" t="s">
        <v>39</v>
      </c>
      <c r="E721" t="s">
        <v>15</v>
      </c>
      <c r="F721" t="s">
        <v>218</v>
      </c>
      <c r="G721" t="s">
        <v>16</v>
      </c>
      <c r="H721" t="s">
        <v>40</v>
      </c>
      <c r="I721" t="s">
        <v>50</v>
      </c>
      <c r="J721" t="s">
        <v>41</v>
      </c>
      <c r="K721">
        <v>100</v>
      </c>
      <c r="L721">
        <v>16645</v>
      </c>
      <c r="M721">
        <v>1664500</v>
      </c>
      <c r="N721">
        <v>0</v>
      </c>
      <c r="O721">
        <v>2500</v>
      </c>
      <c r="P721" t="s">
        <v>16</v>
      </c>
      <c r="Q721" s="1">
        <v>45062</v>
      </c>
      <c r="R721">
        <v>16620</v>
      </c>
      <c r="S721">
        <v>0</v>
      </c>
      <c r="T721">
        <v>0</v>
      </c>
      <c r="U721">
        <v>0</v>
      </c>
      <c r="V721">
        <v>0</v>
      </c>
      <c r="W721">
        <v>0</v>
      </c>
      <c r="X721">
        <v>2500</v>
      </c>
      <c r="Y721" t="s">
        <v>218</v>
      </c>
      <c r="Z721" t="s">
        <v>218</v>
      </c>
      <c r="AA721" t="s">
        <v>218</v>
      </c>
      <c r="AB721" t="s">
        <v>218</v>
      </c>
    </row>
    <row r="722" spans="1:28" x14ac:dyDescent="0.4">
      <c r="A722" s="1">
        <v>45064</v>
      </c>
      <c r="B722" s="1">
        <v>45062</v>
      </c>
      <c r="C722">
        <v>80350</v>
      </c>
      <c r="D722" t="s">
        <v>39</v>
      </c>
      <c r="E722" t="s">
        <v>15</v>
      </c>
      <c r="F722" t="s">
        <v>218</v>
      </c>
      <c r="G722" t="s">
        <v>16</v>
      </c>
      <c r="H722" t="s">
        <v>40</v>
      </c>
      <c r="I722" t="s">
        <v>50</v>
      </c>
      <c r="J722" t="s">
        <v>41</v>
      </c>
      <c r="K722">
        <v>100</v>
      </c>
      <c r="L722">
        <v>16775</v>
      </c>
      <c r="M722">
        <v>1677500</v>
      </c>
      <c r="N722">
        <v>0</v>
      </c>
      <c r="O722">
        <v>5000</v>
      </c>
      <c r="P722" t="s">
        <v>16</v>
      </c>
      <c r="Q722" s="1">
        <v>45062</v>
      </c>
      <c r="R722">
        <v>16725</v>
      </c>
      <c r="S722">
        <v>0</v>
      </c>
      <c r="T722">
        <v>0</v>
      </c>
      <c r="U722">
        <v>0</v>
      </c>
      <c r="V722">
        <v>0</v>
      </c>
      <c r="W722">
        <v>0</v>
      </c>
      <c r="X722">
        <v>5000</v>
      </c>
      <c r="Y722" t="s">
        <v>218</v>
      </c>
      <c r="Z722" t="s">
        <v>218</v>
      </c>
      <c r="AA722" t="s">
        <v>218</v>
      </c>
      <c r="AB722" t="s">
        <v>218</v>
      </c>
    </row>
    <row r="723" spans="1:28" x14ac:dyDescent="0.4">
      <c r="A723" s="1">
        <v>45064</v>
      </c>
      <c r="B723" s="1">
        <v>45062</v>
      </c>
      <c r="C723">
        <v>80350</v>
      </c>
      <c r="D723" t="s">
        <v>39</v>
      </c>
      <c r="E723" t="s">
        <v>15</v>
      </c>
      <c r="F723" t="s">
        <v>218</v>
      </c>
      <c r="G723" t="s">
        <v>16</v>
      </c>
      <c r="H723" t="s">
        <v>40</v>
      </c>
      <c r="I723" t="s">
        <v>50</v>
      </c>
      <c r="J723" t="s">
        <v>41</v>
      </c>
      <c r="K723">
        <v>100</v>
      </c>
      <c r="L723">
        <v>16855</v>
      </c>
      <c r="M723">
        <v>1685500</v>
      </c>
      <c r="N723">
        <v>0</v>
      </c>
      <c r="O723">
        <v>0</v>
      </c>
      <c r="P723" t="s">
        <v>16</v>
      </c>
      <c r="Q723" s="1">
        <v>45062</v>
      </c>
      <c r="R723">
        <v>16855</v>
      </c>
      <c r="S723">
        <v>0</v>
      </c>
      <c r="T723">
        <v>0</v>
      </c>
      <c r="U723">
        <v>0</v>
      </c>
      <c r="V723">
        <v>0</v>
      </c>
      <c r="W723">
        <v>0</v>
      </c>
      <c r="X723">
        <v>0</v>
      </c>
      <c r="Y723" t="s">
        <v>218</v>
      </c>
      <c r="Z723" t="s">
        <v>218</v>
      </c>
      <c r="AA723" t="s">
        <v>218</v>
      </c>
      <c r="AB723" t="s">
        <v>218</v>
      </c>
    </row>
    <row r="724" spans="1:28" x14ac:dyDescent="0.4">
      <c r="A724" s="1">
        <v>45063</v>
      </c>
      <c r="B724" s="1">
        <v>45061</v>
      </c>
      <c r="C724">
        <v>15700</v>
      </c>
      <c r="D724" t="s">
        <v>53</v>
      </c>
      <c r="E724" t="s">
        <v>15</v>
      </c>
      <c r="F724" t="s">
        <v>218</v>
      </c>
      <c r="G724" t="s">
        <v>16</v>
      </c>
      <c r="H724" t="s">
        <v>42</v>
      </c>
      <c r="I724" t="s">
        <v>50</v>
      </c>
      <c r="J724" t="s">
        <v>51</v>
      </c>
      <c r="K724">
        <v>10</v>
      </c>
      <c r="L724">
        <v>16530</v>
      </c>
      <c r="M724">
        <v>165300</v>
      </c>
      <c r="N724">
        <v>0</v>
      </c>
      <c r="P724" t="s">
        <v>218</v>
      </c>
      <c r="Q724" s="1"/>
      <c r="Y724" t="s">
        <v>218</v>
      </c>
      <c r="Z724" t="s">
        <v>218</v>
      </c>
      <c r="AA724" t="s">
        <v>218</v>
      </c>
      <c r="AB724" t="s">
        <v>218</v>
      </c>
    </row>
    <row r="725" spans="1:28" x14ac:dyDescent="0.4">
      <c r="A725" s="1">
        <v>45063</v>
      </c>
      <c r="B725" s="1">
        <v>45061</v>
      </c>
      <c r="C725">
        <v>15700</v>
      </c>
      <c r="D725" t="s">
        <v>53</v>
      </c>
      <c r="E725" t="s">
        <v>15</v>
      </c>
      <c r="F725" t="s">
        <v>218</v>
      </c>
      <c r="G725" t="s">
        <v>16</v>
      </c>
      <c r="H725" t="s">
        <v>40</v>
      </c>
      <c r="I725" t="s">
        <v>50</v>
      </c>
      <c r="J725" t="s">
        <v>41</v>
      </c>
      <c r="K725">
        <v>10</v>
      </c>
      <c r="L725">
        <v>16585</v>
      </c>
      <c r="M725">
        <v>165850</v>
      </c>
      <c r="N725">
        <v>0</v>
      </c>
      <c r="O725">
        <v>550</v>
      </c>
      <c r="P725" t="s">
        <v>16</v>
      </c>
      <c r="Q725" s="1">
        <v>45061</v>
      </c>
      <c r="R725">
        <v>16530</v>
      </c>
      <c r="S725">
        <v>0</v>
      </c>
      <c r="T725">
        <v>0</v>
      </c>
      <c r="U725">
        <v>0</v>
      </c>
      <c r="V725">
        <v>0</v>
      </c>
      <c r="W725">
        <v>0</v>
      </c>
      <c r="X725">
        <v>550</v>
      </c>
      <c r="Y725" t="s">
        <v>218</v>
      </c>
      <c r="Z725" t="s">
        <v>218</v>
      </c>
      <c r="AA725" t="s">
        <v>218</v>
      </c>
      <c r="AB725" t="s">
        <v>218</v>
      </c>
    </row>
    <row r="726" spans="1:28" x14ac:dyDescent="0.4">
      <c r="A726" s="1">
        <v>45063</v>
      </c>
      <c r="B726" s="1">
        <v>45061</v>
      </c>
      <c r="C726">
        <v>80350</v>
      </c>
      <c r="D726" t="s">
        <v>39</v>
      </c>
      <c r="E726" t="s">
        <v>15</v>
      </c>
      <c r="F726" t="s">
        <v>218</v>
      </c>
      <c r="G726" t="s">
        <v>16</v>
      </c>
      <c r="H726" t="s">
        <v>40</v>
      </c>
      <c r="I726" t="s">
        <v>50</v>
      </c>
      <c r="J726" t="s">
        <v>51</v>
      </c>
      <c r="K726">
        <v>100</v>
      </c>
      <c r="L726">
        <v>16135</v>
      </c>
      <c r="M726">
        <v>1613500</v>
      </c>
      <c r="N726">
        <v>0</v>
      </c>
      <c r="P726" t="s">
        <v>218</v>
      </c>
      <c r="Q726" s="1"/>
      <c r="Y726" t="s">
        <v>218</v>
      </c>
      <c r="Z726" t="s">
        <v>218</v>
      </c>
      <c r="AA726" t="s">
        <v>218</v>
      </c>
      <c r="AB726" t="s">
        <v>218</v>
      </c>
    </row>
    <row r="727" spans="1:28" x14ac:dyDescent="0.4">
      <c r="A727" s="1">
        <v>45063</v>
      </c>
      <c r="B727" s="1">
        <v>45061</v>
      </c>
      <c r="C727">
        <v>80350</v>
      </c>
      <c r="D727" t="s">
        <v>39</v>
      </c>
      <c r="E727" t="s">
        <v>15</v>
      </c>
      <c r="F727" t="s">
        <v>218</v>
      </c>
      <c r="G727" t="s">
        <v>16</v>
      </c>
      <c r="H727" t="s">
        <v>40</v>
      </c>
      <c r="I727" t="s">
        <v>50</v>
      </c>
      <c r="J727" t="s">
        <v>51</v>
      </c>
      <c r="K727">
        <v>100</v>
      </c>
      <c r="L727">
        <v>16115</v>
      </c>
      <c r="M727">
        <v>1611500</v>
      </c>
      <c r="N727">
        <v>0</v>
      </c>
      <c r="P727" t="s">
        <v>218</v>
      </c>
      <c r="Q727" s="1"/>
      <c r="Y727" t="s">
        <v>218</v>
      </c>
      <c r="Z727" t="s">
        <v>218</v>
      </c>
      <c r="AA727" t="s">
        <v>218</v>
      </c>
      <c r="AB727" t="s">
        <v>218</v>
      </c>
    </row>
    <row r="728" spans="1:28" x14ac:dyDescent="0.4">
      <c r="A728" s="1">
        <v>45063</v>
      </c>
      <c r="B728" s="1">
        <v>45061</v>
      </c>
      <c r="C728">
        <v>80350</v>
      </c>
      <c r="D728" t="s">
        <v>39</v>
      </c>
      <c r="E728" t="s">
        <v>15</v>
      </c>
      <c r="F728" t="s">
        <v>218</v>
      </c>
      <c r="G728" t="s">
        <v>16</v>
      </c>
      <c r="H728" t="s">
        <v>40</v>
      </c>
      <c r="I728" t="s">
        <v>50</v>
      </c>
      <c r="J728" t="s">
        <v>51</v>
      </c>
      <c r="K728">
        <v>100</v>
      </c>
      <c r="L728">
        <v>16160</v>
      </c>
      <c r="M728">
        <v>1616000</v>
      </c>
      <c r="N728">
        <v>0</v>
      </c>
      <c r="P728" t="s">
        <v>218</v>
      </c>
      <c r="Q728" s="1"/>
      <c r="Y728" t="s">
        <v>218</v>
      </c>
      <c r="Z728" t="s">
        <v>218</v>
      </c>
      <c r="AA728" t="s">
        <v>218</v>
      </c>
      <c r="AB728" t="s">
        <v>218</v>
      </c>
    </row>
    <row r="729" spans="1:28" x14ac:dyDescent="0.4">
      <c r="A729" s="1">
        <v>45063</v>
      </c>
      <c r="B729" s="1">
        <v>45061</v>
      </c>
      <c r="C729">
        <v>80350</v>
      </c>
      <c r="D729" t="s">
        <v>39</v>
      </c>
      <c r="E729" t="s">
        <v>15</v>
      </c>
      <c r="F729" t="s">
        <v>218</v>
      </c>
      <c r="G729" t="s">
        <v>16</v>
      </c>
      <c r="H729" t="s">
        <v>40</v>
      </c>
      <c r="I729" t="s">
        <v>50</v>
      </c>
      <c r="J729" t="s">
        <v>51</v>
      </c>
      <c r="K729">
        <v>100</v>
      </c>
      <c r="L729">
        <v>16155</v>
      </c>
      <c r="M729">
        <v>1615500</v>
      </c>
      <c r="N729">
        <v>0</v>
      </c>
      <c r="P729" t="s">
        <v>218</v>
      </c>
      <c r="Q729" s="1"/>
      <c r="Y729" t="s">
        <v>218</v>
      </c>
      <c r="Z729" t="s">
        <v>218</v>
      </c>
      <c r="AA729" t="s">
        <v>218</v>
      </c>
      <c r="AB729" t="s">
        <v>218</v>
      </c>
    </row>
    <row r="730" spans="1:28" x14ac:dyDescent="0.4">
      <c r="A730" s="1">
        <v>45063</v>
      </c>
      <c r="B730" s="1">
        <v>45061</v>
      </c>
      <c r="C730">
        <v>80350</v>
      </c>
      <c r="D730" t="s">
        <v>39</v>
      </c>
      <c r="E730" t="s">
        <v>15</v>
      </c>
      <c r="F730" t="s">
        <v>218</v>
      </c>
      <c r="G730" t="s">
        <v>16</v>
      </c>
      <c r="H730" t="s">
        <v>42</v>
      </c>
      <c r="I730" t="s">
        <v>50</v>
      </c>
      <c r="J730" t="s">
        <v>51</v>
      </c>
      <c r="K730">
        <v>100</v>
      </c>
      <c r="L730">
        <v>16190</v>
      </c>
      <c r="M730">
        <v>1619000</v>
      </c>
      <c r="N730">
        <v>0</v>
      </c>
      <c r="P730" t="s">
        <v>218</v>
      </c>
      <c r="Q730" s="1"/>
      <c r="Y730" t="s">
        <v>218</v>
      </c>
      <c r="Z730" t="s">
        <v>218</v>
      </c>
      <c r="AA730" t="s">
        <v>218</v>
      </c>
      <c r="AB730" t="s">
        <v>218</v>
      </c>
    </row>
    <row r="731" spans="1:28" x14ac:dyDescent="0.4">
      <c r="A731" s="1">
        <v>45063</v>
      </c>
      <c r="B731" s="1">
        <v>45061</v>
      </c>
      <c r="C731">
        <v>80350</v>
      </c>
      <c r="D731" t="s">
        <v>39</v>
      </c>
      <c r="E731" t="s">
        <v>15</v>
      </c>
      <c r="F731" t="s">
        <v>218</v>
      </c>
      <c r="G731" t="s">
        <v>16</v>
      </c>
      <c r="H731" t="s">
        <v>42</v>
      </c>
      <c r="I731" t="s">
        <v>50</v>
      </c>
      <c r="J731" t="s">
        <v>51</v>
      </c>
      <c r="K731">
        <v>100</v>
      </c>
      <c r="L731">
        <v>16220</v>
      </c>
      <c r="M731">
        <v>1622000</v>
      </c>
      <c r="N731">
        <v>0</v>
      </c>
      <c r="P731" t="s">
        <v>218</v>
      </c>
      <c r="Q731" s="1"/>
      <c r="Y731" t="s">
        <v>218</v>
      </c>
      <c r="Z731" t="s">
        <v>218</v>
      </c>
      <c r="AA731" t="s">
        <v>218</v>
      </c>
      <c r="AB731" t="s">
        <v>218</v>
      </c>
    </row>
    <row r="732" spans="1:28" x14ac:dyDescent="0.4">
      <c r="A732" s="1">
        <v>45063</v>
      </c>
      <c r="B732" s="1">
        <v>45061</v>
      </c>
      <c r="C732">
        <v>80350</v>
      </c>
      <c r="D732" t="s">
        <v>39</v>
      </c>
      <c r="E732" t="s">
        <v>15</v>
      </c>
      <c r="F732" t="s">
        <v>218</v>
      </c>
      <c r="G732" t="s">
        <v>16</v>
      </c>
      <c r="H732" t="s">
        <v>42</v>
      </c>
      <c r="I732" t="s">
        <v>50</v>
      </c>
      <c r="J732" t="s">
        <v>51</v>
      </c>
      <c r="K732">
        <v>100</v>
      </c>
      <c r="L732">
        <v>16250</v>
      </c>
      <c r="M732">
        <v>1625000</v>
      </c>
      <c r="N732">
        <v>0</v>
      </c>
      <c r="P732" t="s">
        <v>218</v>
      </c>
      <c r="Q732" s="1"/>
      <c r="Y732" t="s">
        <v>218</v>
      </c>
      <c r="Z732" t="s">
        <v>218</v>
      </c>
      <c r="AA732" t="s">
        <v>218</v>
      </c>
      <c r="AB732" t="s">
        <v>218</v>
      </c>
    </row>
    <row r="733" spans="1:28" x14ac:dyDescent="0.4">
      <c r="A733" s="1">
        <v>45063</v>
      </c>
      <c r="B733" s="1">
        <v>45061</v>
      </c>
      <c r="C733">
        <v>80350</v>
      </c>
      <c r="D733" t="s">
        <v>39</v>
      </c>
      <c r="E733" t="s">
        <v>15</v>
      </c>
      <c r="F733" t="s">
        <v>218</v>
      </c>
      <c r="G733" t="s">
        <v>16</v>
      </c>
      <c r="H733" t="s">
        <v>40</v>
      </c>
      <c r="I733" t="s">
        <v>50</v>
      </c>
      <c r="J733" t="s">
        <v>41</v>
      </c>
      <c r="K733">
        <v>100</v>
      </c>
      <c r="L733">
        <v>16200</v>
      </c>
      <c r="M733">
        <v>1620000</v>
      </c>
      <c r="N733">
        <v>0</v>
      </c>
      <c r="O733">
        <v>1000</v>
      </c>
      <c r="P733" t="s">
        <v>16</v>
      </c>
      <c r="Q733" s="1">
        <v>45061</v>
      </c>
      <c r="R733">
        <v>16190</v>
      </c>
      <c r="S733">
        <v>0</v>
      </c>
      <c r="T733">
        <v>0</v>
      </c>
      <c r="U733">
        <v>0</v>
      </c>
      <c r="V733">
        <v>0</v>
      </c>
      <c r="W733">
        <v>0</v>
      </c>
      <c r="X733">
        <v>1000</v>
      </c>
      <c r="Y733" t="s">
        <v>218</v>
      </c>
      <c r="Z733" t="s">
        <v>218</v>
      </c>
      <c r="AA733" t="s">
        <v>218</v>
      </c>
      <c r="AB733" t="s">
        <v>218</v>
      </c>
    </row>
    <row r="734" spans="1:28" x14ac:dyDescent="0.4">
      <c r="A734" s="1">
        <v>45063</v>
      </c>
      <c r="B734" s="1">
        <v>45061</v>
      </c>
      <c r="C734">
        <v>80350</v>
      </c>
      <c r="D734" t="s">
        <v>39</v>
      </c>
      <c r="E734" t="s">
        <v>15</v>
      </c>
      <c r="F734" t="s">
        <v>218</v>
      </c>
      <c r="G734" t="s">
        <v>16</v>
      </c>
      <c r="H734" t="s">
        <v>40</v>
      </c>
      <c r="I734" t="s">
        <v>50</v>
      </c>
      <c r="J734" t="s">
        <v>41</v>
      </c>
      <c r="K734">
        <v>100</v>
      </c>
      <c r="L734">
        <v>16265</v>
      </c>
      <c r="M734">
        <v>1626500</v>
      </c>
      <c r="N734">
        <v>0</v>
      </c>
      <c r="O734">
        <v>1500</v>
      </c>
      <c r="P734" t="s">
        <v>16</v>
      </c>
      <c r="Q734" s="1">
        <v>45061</v>
      </c>
      <c r="R734">
        <v>16250</v>
      </c>
      <c r="S734">
        <v>0</v>
      </c>
      <c r="T734">
        <v>0</v>
      </c>
      <c r="U734">
        <v>0</v>
      </c>
      <c r="V734">
        <v>0</v>
      </c>
      <c r="W734">
        <v>0</v>
      </c>
      <c r="X734">
        <v>1500</v>
      </c>
      <c r="Y734" t="s">
        <v>218</v>
      </c>
      <c r="Z734" t="s">
        <v>218</v>
      </c>
      <c r="AA734" t="s">
        <v>218</v>
      </c>
      <c r="AB734" t="s">
        <v>218</v>
      </c>
    </row>
    <row r="735" spans="1:28" x14ac:dyDescent="0.4">
      <c r="A735" s="1">
        <v>45063</v>
      </c>
      <c r="B735" s="1">
        <v>45061</v>
      </c>
      <c r="C735">
        <v>80350</v>
      </c>
      <c r="D735" t="s">
        <v>39</v>
      </c>
      <c r="E735" t="s">
        <v>15</v>
      </c>
      <c r="F735" t="s">
        <v>218</v>
      </c>
      <c r="G735" t="s">
        <v>16</v>
      </c>
      <c r="H735" t="s">
        <v>40</v>
      </c>
      <c r="I735" t="s">
        <v>50</v>
      </c>
      <c r="J735" t="s">
        <v>41</v>
      </c>
      <c r="K735">
        <v>100</v>
      </c>
      <c r="L735">
        <v>16165</v>
      </c>
      <c r="M735">
        <v>1616500</v>
      </c>
      <c r="N735">
        <v>0</v>
      </c>
      <c r="O735">
        <v>-5500</v>
      </c>
      <c r="P735" t="s">
        <v>16</v>
      </c>
      <c r="Q735" s="1">
        <v>45061</v>
      </c>
      <c r="R735">
        <v>16220</v>
      </c>
      <c r="S735">
        <v>0</v>
      </c>
      <c r="T735">
        <v>0</v>
      </c>
      <c r="U735">
        <v>0</v>
      </c>
      <c r="V735">
        <v>0</v>
      </c>
      <c r="W735">
        <v>0</v>
      </c>
      <c r="X735">
        <v>-5500</v>
      </c>
      <c r="Y735" t="s">
        <v>218</v>
      </c>
      <c r="Z735" t="s">
        <v>218</v>
      </c>
      <c r="AA735" t="s">
        <v>218</v>
      </c>
      <c r="AB735" t="s">
        <v>218</v>
      </c>
    </row>
    <row r="736" spans="1:28" x14ac:dyDescent="0.4">
      <c r="A736" s="1">
        <v>45063</v>
      </c>
      <c r="B736" s="1">
        <v>45061</v>
      </c>
      <c r="C736">
        <v>80350</v>
      </c>
      <c r="D736" t="s">
        <v>39</v>
      </c>
      <c r="E736" t="s">
        <v>15</v>
      </c>
      <c r="F736" t="s">
        <v>218</v>
      </c>
      <c r="G736" t="s">
        <v>16</v>
      </c>
      <c r="H736" t="s">
        <v>42</v>
      </c>
      <c r="I736" t="s">
        <v>50</v>
      </c>
      <c r="J736" t="s">
        <v>41</v>
      </c>
      <c r="K736">
        <v>100</v>
      </c>
      <c r="L736">
        <v>16120</v>
      </c>
      <c r="M736">
        <v>1612000</v>
      </c>
      <c r="N736">
        <v>0</v>
      </c>
      <c r="O736">
        <v>1500</v>
      </c>
      <c r="P736" t="s">
        <v>16</v>
      </c>
      <c r="Q736" s="1">
        <v>45061</v>
      </c>
      <c r="R736">
        <v>16135</v>
      </c>
      <c r="S736">
        <v>0</v>
      </c>
      <c r="T736">
        <v>0</v>
      </c>
      <c r="U736">
        <v>0</v>
      </c>
      <c r="V736">
        <v>0</v>
      </c>
      <c r="W736">
        <v>0</v>
      </c>
      <c r="X736">
        <v>1500</v>
      </c>
      <c r="Y736" t="s">
        <v>218</v>
      </c>
      <c r="Z736" t="s">
        <v>218</v>
      </c>
      <c r="AA736" t="s">
        <v>218</v>
      </c>
      <c r="AB736" t="s">
        <v>218</v>
      </c>
    </row>
    <row r="737" spans="1:28" x14ac:dyDescent="0.4">
      <c r="A737" s="1">
        <v>45063</v>
      </c>
      <c r="B737" s="1">
        <v>45061</v>
      </c>
      <c r="C737">
        <v>80350</v>
      </c>
      <c r="D737" t="s">
        <v>39</v>
      </c>
      <c r="E737" t="s">
        <v>15</v>
      </c>
      <c r="F737" t="s">
        <v>218</v>
      </c>
      <c r="G737" t="s">
        <v>16</v>
      </c>
      <c r="H737" t="s">
        <v>42</v>
      </c>
      <c r="I737" t="s">
        <v>50</v>
      </c>
      <c r="J737" t="s">
        <v>41</v>
      </c>
      <c r="K737">
        <v>100</v>
      </c>
      <c r="L737">
        <v>16145</v>
      </c>
      <c r="M737">
        <v>1614500</v>
      </c>
      <c r="N737">
        <v>0</v>
      </c>
      <c r="O737">
        <v>-3000</v>
      </c>
      <c r="P737" t="s">
        <v>16</v>
      </c>
      <c r="Q737" s="1">
        <v>45061</v>
      </c>
      <c r="R737">
        <v>16115</v>
      </c>
      <c r="S737">
        <v>0</v>
      </c>
      <c r="T737">
        <v>0</v>
      </c>
      <c r="U737">
        <v>0</v>
      </c>
      <c r="V737">
        <v>0</v>
      </c>
      <c r="W737">
        <v>0</v>
      </c>
      <c r="X737">
        <v>-3000</v>
      </c>
      <c r="Y737" t="s">
        <v>218</v>
      </c>
      <c r="Z737" t="s">
        <v>218</v>
      </c>
      <c r="AA737" t="s">
        <v>218</v>
      </c>
      <c r="AB737" t="s">
        <v>218</v>
      </c>
    </row>
    <row r="738" spans="1:28" x14ac:dyDescent="0.4">
      <c r="A738" s="1">
        <v>45063</v>
      </c>
      <c r="B738" s="1">
        <v>45061</v>
      </c>
      <c r="C738">
        <v>80350</v>
      </c>
      <c r="D738" t="s">
        <v>39</v>
      </c>
      <c r="E738" t="s">
        <v>15</v>
      </c>
      <c r="F738" t="s">
        <v>218</v>
      </c>
      <c r="G738" t="s">
        <v>16</v>
      </c>
      <c r="H738" t="s">
        <v>42</v>
      </c>
      <c r="I738" t="s">
        <v>50</v>
      </c>
      <c r="J738" t="s">
        <v>41</v>
      </c>
      <c r="K738">
        <v>100</v>
      </c>
      <c r="L738">
        <v>16175</v>
      </c>
      <c r="M738">
        <v>1617500</v>
      </c>
      <c r="N738">
        <v>0</v>
      </c>
      <c r="O738">
        <v>-1500</v>
      </c>
      <c r="P738" t="s">
        <v>16</v>
      </c>
      <c r="Q738" s="1">
        <v>45061</v>
      </c>
      <c r="R738">
        <v>16160</v>
      </c>
      <c r="S738">
        <v>0</v>
      </c>
      <c r="T738">
        <v>0</v>
      </c>
      <c r="U738">
        <v>0</v>
      </c>
      <c r="V738">
        <v>0</v>
      </c>
      <c r="W738">
        <v>0</v>
      </c>
      <c r="X738">
        <v>-1500</v>
      </c>
      <c r="Y738" t="s">
        <v>218</v>
      </c>
      <c r="Z738" t="s">
        <v>218</v>
      </c>
      <c r="AA738" t="s">
        <v>218</v>
      </c>
      <c r="AB738" t="s">
        <v>218</v>
      </c>
    </row>
    <row r="739" spans="1:28" x14ac:dyDescent="0.4">
      <c r="A739" s="1">
        <v>45063</v>
      </c>
      <c r="B739" s="1">
        <v>45061</v>
      </c>
      <c r="C739">
        <v>80350</v>
      </c>
      <c r="D739" t="s">
        <v>39</v>
      </c>
      <c r="E739" t="s">
        <v>15</v>
      </c>
      <c r="F739" t="s">
        <v>218</v>
      </c>
      <c r="G739" t="s">
        <v>16</v>
      </c>
      <c r="H739" t="s">
        <v>42</v>
      </c>
      <c r="I739" t="s">
        <v>50</v>
      </c>
      <c r="J739" t="s">
        <v>41</v>
      </c>
      <c r="K739">
        <v>100</v>
      </c>
      <c r="L739">
        <v>16195</v>
      </c>
      <c r="M739">
        <v>1619500</v>
      </c>
      <c r="N739">
        <v>0</v>
      </c>
      <c r="O739">
        <v>-4000</v>
      </c>
      <c r="P739" t="s">
        <v>16</v>
      </c>
      <c r="Q739" s="1">
        <v>45061</v>
      </c>
      <c r="R739">
        <v>16155</v>
      </c>
      <c r="S739">
        <v>0</v>
      </c>
      <c r="T739">
        <v>0</v>
      </c>
      <c r="U739">
        <v>0</v>
      </c>
      <c r="V739">
        <v>0</v>
      </c>
      <c r="W739">
        <v>0</v>
      </c>
      <c r="X739">
        <v>-4000</v>
      </c>
      <c r="Y739" t="s">
        <v>218</v>
      </c>
      <c r="Z739" t="s">
        <v>218</v>
      </c>
      <c r="AA739" t="s">
        <v>218</v>
      </c>
      <c r="AB739" t="s">
        <v>218</v>
      </c>
    </row>
    <row r="740" spans="1:28" x14ac:dyDescent="0.4">
      <c r="A740" s="1">
        <v>45062</v>
      </c>
      <c r="B740" s="1">
        <v>45058</v>
      </c>
      <c r="C740">
        <v>80350</v>
      </c>
      <c r="D740" t="s">
        <v>39</v>
      </c>
      <c r="E740" t="s">
        <v>15</v>
      </c>
      <c r="F740" t="s">
        <v>218</v>
      </c>
      <c r="G740" t="s">
        <v>16</v>
      </c>
      <c r="H740" t="s">
        <v>40</v>
      </c>
      <c r="I740" t="s">
        <v>50</v>
      </c>
      <c r="J740" t="s">
        <v>51</v>
      </c>
      <c r="K740">
        <v>100</v>
      </c>
      <c r="L740">
        <v>15925</v>
      </c>
      <c r="M740">
        <v>1592500</v>
      </c>
      <c r="N740">
        <v>0</v>
      </c>
      <c r="P740" t="s">
        <v>218</v>
      </c>
      <c r="Q740" s="1"/>
      <c r="Y740" t="s">
        <v>218</v>
      </c>
      <c r="Z740" t="s">
        <v>218</v>
      </c>
      <c r="AA740" t="s">
        <v>218</v>
      </c>
      <c r="AB740" t="s">
        <v>218</v>
      </c>
    </row>
    <row r="741" spans="1:28" x14ac:dyDescent="0.4">
      <c r="A741" s="1">
        <v>45062</v>
      </c>
      <c r="B741" s="1">
        <v>45058</v>
      </c>
      <c r="C741">
        <v>80350</v>
      </c>
      <c r="D741" t="s">
        <v>39</v>
      </c>
      <c r="E741" t="s">
        <v>15</v>
      </c>
      <c r="F741" t="s">
        <v>218</v>
      </c>
      <c r="G741" t="s">
        <v>16</v>
      </c>
      <c r="H741" t="s">
        <v>40</v>
      </c>
      <c r="I741" t="s">
        <v>50</v>
      </c>
      <c r="J741" t="s">
        <v>51</v>
      </c>
      <c r="K741">
        <v>100</v>
      </c>
      <c r="L741">
        <v>15955</v>
      </c>
      <c r="M741">
        <v>1595500</v>
      </c>
      <c r="N741">
        <v>0</v>
      </c>
      <c r="P741" t="s">
        <v>218</v>
      </c>
      <c r="Q741" s="1"/>
      <c r="Y741" t="s">
        <v>218</v>
      </c>
      <c r="Z741" t="s">
        <v>218</v>
      </c>
      <c r="AA741" t="s">
        <v>218</v>
      </c>
      <c r="AB741" t="s">
        <v>218</v>
      </c>
    </row>
    <row r="742" spans="1:28" x14ac:dyDescent="0.4">
      <c r="A742" s="1">
        <v>45062</v>
      </c>
      <c r="B742" s="1">
        <v>45058</v>
      </c>
      <c r="C742">
        <v>80350</v>
      </c>
      <c r="D742" t="s">
        <v>39</v>
      </c>
      <c r="E742" t="s">
        <v>15</v>
      </c>
      <c r="F742" t="s">
        <v>218</v>
      </c>
      <c r="G742" t="s">
        <v>16</v>
      </c>
      <c r="H742" t="s">
        <v>40</v>
      </c>
      <c r="I742" t="s">
        <v>50</v>
      </c>
      <c r="J742" t="s">
        <v>51</v>
      </c>
      <c r="K742">
        <v>100</v>
      </c>
      <c r="L742">
        <v>16305</v>
      </c>
      <c r="M742">
        <v>1630500</v>
      </c>
      <c r="N742">
        <v>0</v>
      </c>
      <c r="P742" t="s">
        <v>218</v>
      </c>
      <c r="Q742" s="1"/>
      <c r="Y742" t="s">
        <v>218</v>
      </c>
      <c r="Z742" t="s">
        <v>218</v>
      </c>
      <c r="AA742" t="s">
        <v>218</v>
      </c>
      <c r="AB742" t="s">
        <v>218</v>
      </c>
    </row>
    <row r="743" spans="1:28" x14ac:dyDescent="0.4">
      <c r="A743" s="1">
        <v>45062</v>
      </c>
      <c r="B743" s="1">
        <v>45058</v>
      </c>
      <c r="C743">
        <v>80350</v>
      </c>
      <c r="D743" t="s">
        <v>39</v>
      </c>
      <c r="E743" t="s">
        <v>15</v>
      </c>
      <c r="F743" t="s">
        <v>218</v>
      </c>
      <c r="G743" t="s">
        <v>16</v>
      </c>
      <c r="H743" t="s">
        <v>40</v>
      </c>
      <c r="I743" t="s">
        <v>50</v>
      </c>
      <c r="J743" t="s">
        <v>51</v>
      </c>
      <c r="K743">
        <v>100</v>
      </c>
      <c r="L743">
        <v>16325</v>
      </c>
      <c r="M743">
        <v>1632500</v>
      </c>
      <c r="N743">
        <v>0</v>
      </c>
      <c r="P743" t="s">
        <v>218</v>
      </c>
      <c r="Q743" s="1"/>
      <c r="Y743" t="s">
        <v>218</v>
      </c>
      <c r="Z743" t="s">
        <v>218</v>
      </c>
      <c r="AA743" t="s">
        <v>218</v>
      </c>
      <c r="AB743" t="s">
        <v>218</v>
      </c>
    </row>
    <row r="744" spans="1:28" x14ac:dyDescent="0.4">
      <c r="A744" s="1">
        <v>45062</v>
      </c>
      <c r="B744" s="1">
        <v>45058</v>
      </c>
      <c r="C744">
        <v>80350</v>
      </c>
      <c r="D744" t="s">
        <v>39</v>
      </c>
      <c r="E744" t="s">
        <v>15</v>
      </c>
      <c r="F744" t="s">
        <v>218</v>
      </c>
      <c r="G744" t="s">
        <v>16</v>
      </c>
      <c r="H744" t="s">
        <v>40</v>
      </c>
      <c r="I744" t="s">
        <v>50</v>
      </c>
      <c r="J744" t="s">
        <v>51</v>
      </c>
      <c r="K744">
        <v>100</v>
      </c>
      <c r="L744">
        <v>16275</v>
      </c>
      <c r="M744">
        <v>1627500</v>
      </c>
      <c r="N744">
        <v>0</v>
      </c>
      <c r="P744" t="s">
        <v>218</v>
      </c>
      <c r="Q744" s="1"/>
      <c r="Y744" t="s">
        <v>218</v>
      </c>
      <c r="Z744" t="s">
        <v>218</v>
      </c>
      <c r="AA744" t="s">
        <v>218</v>
      </c>
      <c r="AB744" t="s">
        <v>218</v>
      </c>
    </row>
    <row r="745" spans="1:28" x14ac:dyDescent="0.4">
      <c r="A745" s="1">
        <v>45062</v>
      </c>
      <c r="B745" s="1">
        <v>45058</v>
      </c>
      <c r="C745">
        <v>80350</v>
      </c>
      <c r="D745" t="s">
        <v>39</v>
      </c>
      <c r="E745" t="s">
        <v>15</v>
      </c>
      <c r="F745" t="s">
        <v>218</v>
      </c>
      <c r="G745" t="s">
        <v>16</v>
      </c>
      <c r="H745" t="s">
        <v>40</v>
      </c>
      <c r="I745" t="s">
        <v>50</v>
      </c>
      <c r="J745" t="s">
        <v>51</v>
      </c>
      <c r="K745">
        <v>100</v>
      </c>
      <c r="L745">
        <v>16320</v>
      </c>
      <c r="M745">
        <v>1632000</v>
      </c>
      <c r="N745">
        <v>0</v>
      </c>
      <c r="P745" t="s">
        <v>218</v>
      </c>
      <c r="Q745" s="1"/>
      <c r="Y745" t="s">
        <v>218</v>
      </c>
      <c r="Z745" t="s">
        <v>218</v>
      </c>
      <c r="AA745" t="s">
        <v>218</v>
      </c>
      <c r="AB745" t="s">
        <v>218</v>
      </c>
    </row>
    <row r="746" spans="1:28" x14ac:dyDescent="0.4">
      <c r="A746" s="1">
        <v>45062</v>
      </c>
      <c r="B746" s="1">
        <v>45058</v>
      </c>
      <c r="C746">
        <v>80350</v>
      </c>
      <c r="D746" t="s">
        <v>39</v>
      </c>
      <c r="E746" t="s">
        <v>15</v>
      </c>
      <c r="F746" t="s">
        <v>218</v>
      </c>
      <c r="G746" t="s">
        <v>16</v>
      </c>
      <c r="H746" t="s">
        <v>40</v>
      </c>
      <c r="I746" t="s">
        <v>50</v>
      </c>
      <c r="J746" t="s">
        <v>51</v>
      </c>
      <c r="K746">
        <v>100</v>
      </c>
      <c r="L746">
        <v>16090</v>
      </c>
      <c r="M746">
        <v>1609000</v>
      </c>
      <c r="N746">
        <v>0</v>
      </c>
      <c r="P746" t="s">
        <v>218</v>
      </c>
      <c r="Q746" s="1"/>
      <c r="Y746" t="s">
        <v>218</v>
      </c>
      <c r="Z746" t="s">
        <v>218</v>
      </c>
      <c r="AA746" t="s">
        <v>218</v>
      </c>
      <c r="AB746" t="s">
        <v>218</v>
      </c>
    </row>
    <row r="747" spans="1:28" x14ac:dyDescent="0.4">
      <c r="A747" s="1">
        <v>45062</v>
      </c>
      <c r="B747" s="1">
        <v>45058</v>
      </c>
      <c r="C747">
        <v>80350</v>
      </c>
      <c r="D747" t="s">
        <v>39</v>
      </c>
      <c r="E747" t="s">
        <v>15</v>
      </c>
      <c r="F747" t="s">
        <v>218</v>
      </c>
      <c r="G747" t="s">
        <v>16</v>
      </c>
      <c r="H747" t="s">
        <v>40</v>
      </c>
      <c r="I747" t="s">
        <v>50</v>
      </c>
      <c r="J747" t="s">
        <v>51</v>
      </c>
      <c r="K747">
        <v>100</v>
      </c>
      <c r="L747">
        <v>16325</v>
      </c>
      <c r="M747">
        <v>1632500</v>
      </c>
      <c r="N747">
        <v>0</v>
      </c>
      <c r="P747" t="s">
        <v>218</v>
      </c>
      <c r="Q747" s="1"/>
      <c r="Y747" t="s">
        <v>218</v>
      </c>
      <c r="Z747" t="s">
        <v>218</v>
      </c>
      <c r="AA747" t="s">
        <v>218</v>
      </c>
      <c r="AB747" t="s">
        <v>218</v>
      </c>
    </row>
    <row r="748" spans="1:28" x14ac:dyDescent="0.4">
      <c r="A748" s="1">
        <v>45062</v>
      </c>
      <c r="B748" s="1">
        <v>45058</v>
      </c>
      <c r="C748">
        <v>80350</v>
      </c>
      <c r="D748" t="s">
        <v>39</v>
      </c>
      <c r="E748" t="s">
        <v>15</v>
      </c>
      <c r="F748" t="s">
        <v>218</v>
      </c>
      <c r="G748" t="s">
        <v>16</v>
      </c>
      <c r="H748" t="s">
        <v>42</v>
      </c>
      <c r="I748" t="s">
        <v>50</v>
      </c>
      <c r="J748" t="s">
        <v>51</v>
      </c>
      <c r="K748">
        <v>100</v>
      </c>
      <c r="L748">
        <v>16355</v>
      </c>
      <c r="M748">
        <v>1635500</v>
      </c>
      <c r="N748">
        <v>0</v>
      </c>
      <c r="P748" t="s">
        <v>218</v>
      </c>
      <c r="Q748" s="1"/>
      <c r="Y748" t="s">
        <v>218</v>
      </c>
      <c r="Z748" t="s">
        <v>218</v>
      </c>
      <c r="AA748" t="s">
        <v>218</v>
      </c>
      <c r="AB748" t="s">
        <v>218</v>
      </c>
    </row>
    <row r="749" spans="1:28" x14ac:dyDescent="0.4">
      <c r="A749" s="1">
        <v>45062</v>
      </c>
      <c r="B749" s="1">
        <v>45058</v>
      </c>
      <c r="C749">
        <v>80350</v>
      </c>
      <c r="D749" t="s">
        <v>39</v>
      </c>
      <c r="E749" t="s">
        <v>15</v>
      </c>
      <c r="F749" t="s">
        <v>218</v>
      </c>
      <c r="G749" t="s">
        <v>16</v>
      </c>
      <c r="H749" t="s">
        <v>42</v>
      </c>
      <c r="I749" t="s">
        <v>50</v>
      </c>
      <c r="J749" t="s">
        <v>51</v>
      </c>
      <c r="K749">
        <v>100</v>
      </c>
      <c r="L749">
        <v>15950</v>
      </c>
      <c r="M749">
        <v>1595000</v>
      </c>
      <c r="N749">
        <v>0</v>
      </c>
      <c r="P749" t="s">
        <v>218</v>
      </c>
      <c r="Q749" s="1"/>
      <c r="Y749" t="s">
        <v>218</v>
      </c>
      <c r="Z749" t="s">
        <v>218</v>
      </c>
      <c r="AA749" t="s">
        <v>218</v>
      </c>
      <c r="AB749" t="s">
        <v>218</v>
      </c>
    </row>
    <row r="750" spans="1:28" x14ac:dyDescent="0.4">
      <c r="A750" s="1">
        <v>45062</v>
      </c>
      <c r="B750" s="1">
        <v>45058</v>
      </c>
      <c r="C750">
        <v>80350</v>
      </c>
      <c r="D750" t="s">
        <v>39</v>
      </c>
      <c r="E750" t="s">
        <v>15</v>
      </c>
      <c r="F750" t="s">
        <v>218</v>
      </c>
      <c r="G750" t="s">
        <v>16</v>
      </c>
      <c r="H750" t="s">
        <v>42</v>
      </c>
      <c r="I750" t="s">
        <v>50</v>
      </c>
      <c r="J750" t="s">
        <v>51</v>
      </c>
      <c r="K750">
        <v>100</v>
      </c>
      <c r="L750">
        <v>16050</v>
      </c>
      <c r="M750">
        <v>1605000</v>
      </c>
      <c r="N750">
        <v>0</v>
      </c>
      <c r="P750" t="s">
        <v>218</v>
      </c>
      <c r="Q750" s="1"/>
      <c r="Y750" t="s">
        <v>218</v>
      </c>
      <c r="Z750" t="s">
        <v>218</v>
      </c>
      <c r="AA750" t="s">
        <v>218</v>
      </c>
      <c r="AB750" t="s">
        <v>218</v>
      </c>
    </row>
    <row r="751" spans="1:28" x14ac:dyDescent="0.4">
      <c r="A751" s="1">
        <v>45062</v>
      </c>
      <c r="B751" s="1">
        <v>45058</v>
      </c>
      <c r="C751">
        <v>80350</v>
      </c>
      <c r="D751" t="s">
        <v>39</v>
      </c>
      <c r="E751" t="s">
        <v>15</v>
      </c>
      <c r="F751" t="s">
        <v>218</v>
      </c>
      <c r="G751" t="s">
        <v>16</v>
      </c>
      <c r="H751" t="s">
        <v>42</v>
      </c>
      <c r="I751" t="s">
        <v>50</v>
      </c>
      <c r="J751" t="s">
        <v>51</v>
      </c>
      <c r="K751">
        <v>100</v>
      </c>
      <c r="L751">
        <v>16350</v>
      </c>
      <c r="M751">
        <v>1635000</v>
      </c>
      <c r="N751">
        <v>0</v>
      </c>
      <c r="P751" t="s">
        <v>218</v>
      </c>
      <c r="Q751" s="1"/>
      <c r="Y751" t="s">
        <v>218</v>
      </c>
      <c r="Z751" t="s">
        <v>218</v>
      </c>
      <c r="AA751" t="s">
        <v>218</v>
      </c>
      <c r="AB751" t="s">
        <v>218</v>
      </c>
    </row>
    <row r="752" spans="1:28" x14ac:dyDescent="0.4">
      <c r="A752" s="1">
        <v>45062</v>
      </c>
      <c r="B752" s="1">
        <v>45058</v>
      </c>
      <c r="C752">
        <v>80350</v>
      </c>
      <c r="D752" t="s">
        <v>39</v>
      </c>
      <c r="E752" t="s">
        <v>15</v>
      </c>
      <c r="F752" t="s">
        <v>218</v>
      </c>
      <c r="G752" t="s">
        <v>16</v>
      </c>
      <c r="H752" t="s">
        <v>42</v>
      </c>
      <c r="I752" t="s">
        <v>50</v>
      </c>
      <c r="J752" t="s">
        <v>51</v>
      </c>
      <c r="K752">
        <v>100</v>
      </c>
      <c r="L752">
        <v>16120</v>
      </c>
      <c r="M752">
        <v>1612000</v>
      </c>
      <c r="N752">
        <v>0</v>
      </c>
      <c r="P752" t="s">
        <v>218</v>
      </c>
      <c r="Q752" s="1"/>
      <c r="Y752" t="s">
        <v>218</v>
      </c>
      <c r="Z752" t="s">
        <v>218</v>
      </c>
      <c r="AA752" t="s">
        <v>218</v>
      </c>
      <c r="AB752" t="s">
        <v>218</v>
      </c>
    </row>
    <row r="753" spans="1:28" x14ac:dyDescent="0.4">
      <c r="A753" s="1">
        <v>45062</v>
      </c>
      <c r="B753" s="1">
        <v>45058</v>
      </c>
      <c r="C753">
        <v>80350</v>
      </c>
      <c r="D753" t="s">
        <v>39</v>
      </c>
      <c r="E753" t="s">
        <v>15</v>
      </c>
      <c r="F753" t="s">
        <v>218</v>
      </c>
      <c r="G753" t="s">
        <v>16</v>
      </c>
      <c r="H753" t="s">
        <v>42</v>
      </c>
      <c r="I753" t="s">
        <v>50</v>
      </c>
      <c r="J753" t="s">
        <v>51</v>
      </c>
      <c r="K753">
        <v>100</v>
      </c>
      <c r="L753">
        <v>16215</v>
      </c>
      <c r="M753">
        <v>1621500</v>
      </c>
      <c r="N753">
        <v>0</v>
      </c>
      <c r="P753" t="s">
        <v>218</v>
      </c>
      <c r="Q753" s="1"/>
      <c r="Y753" t="s">
        <v>218</v>
      </c>
      <c r="Z753" t="s">
        <v>218</v>
      </c>
      <c r="AA753" t="s">
        <v>218</v>
      </c>
      <c r="AB753" t="s">
        <v>218</v>
      </c>
    </row>
    <row r="754" spans="1:28" x14ac:dyDescent="0.4">
      <c r="A754" s="1">
        <v>45062</v>
      </c>
      <c r="B754" s="1">
        <v>45058</v>
      </c>
      <c r="C754">
        <v>80350</v>
      </c>
      <c r="D754" t="s">
        <v>39</v>
      </c>
      <c r="E754" t="s">
        <v>15</v>
      </c>
      <c r="F754" t="s">
        <v>218</v>
      </c>
      <c r="G754" t="s">
        <v>16</v>
      </c>
      <c r="H754" t="s">
        <v>42</v>
      </c>
      <c r="I754" t="s">
        <v>50</v>
      </c>
      <c r="J754" t="s">
        <v>51</v>
      </c>
      <c r="K754">
        <v>100</v>
      </c>
      <c r="L754">
        <v>16075</v>
      </c>
      <c r="M754">
        <v>1607500</v>
      </c>
      <c r="N754">
        <v>0</v>
      </c>
      <c r="P754" t="s">
        <v>218</v>
      </c>
      <c r="Q754" s="1"/>
      <c r="Y754" t="s">
        <v>218</v>
      </c>
      <c r="Z754" t="s">
        <v>218</v>
      </c>
      <c r="AA754" t="s">
        <v>218</v>
      </c>
      <c r="AB754" t="s">
        <v>218</v>
      </c>
    </row>
    <row r="755" spans="1:28" x14ac:dyDescent="0.4">
      <c r="A755" s="1">
        <v>45062</v>
      </c>
      <c r="B755" s="1">
        <v>45058</v>
      </c>
      <c r="C755">
        <v>80350</v>
      </c>
      <c r="D755" t="s">
        <v>39</v>
      </c>
      <c r="E755" t="s">
        <v>15</v>
      </c>
      <c r="F755" t="s">
        <v>218</v>
      </c>
      <c r="G755" t="s">
        <v>16</v>
      </c>
      <c r="H755" t="s">
        <v>42</v>
      </c>
      <c r="I755" t="s">
        <v>50</v>
      </c>
      <c r="J755" t="s">
        <v>51</v>
      </c>
      <c r="K755">
        <v>100</v>
      </c>
      <c r="L755">
        <v>16125</v>
      </c>
      <c r="M755">
        <v>1612500</v>
      </c>
      <c r="N755">
        <v>0</v>
      </c>
      <c r="P755" t="s">
        <v>218</v>
      </c>
      <c r="Q755" s="1"/>
      <c r="Y755" t="s">
        <v>218</v>
      </c>
      <c r="Z755" t="s">
        <v>218</v>
      </c>
      <c r="AA755" t="s">
        <v>218</v>
      </c>
      <c r="AB755" t="s">
        <v>218</v>
      </c>
    </row>
    <row r="756" spans="1:28" x14ac:dyDescent="0.4">
      <c r="A756" s="1">
        <v>45062</v>
      </c>
      <c r="B756" s="1">
        <v>45058</v>
      </c>
      <c r="C756">
        <v>80350</v>
      </c>
      <c r="D756" t="s">
        <v>39</v>
      </c>
      <c r="E756" t="s">
        <v>15</v>
      </c>
      <c r="F756" t="s">
        <v>218</v>
      </c>
      <c r="G756" t="s">
        <v>16</v>
      </c>
      <c r="H756" t="s">
        <v>42</v>
      </c>
      <c r="I756" t="s">
        <v>50</v>
      </c>
      <c r="J756" t="s">
        <v>51</v>
      </c>
      <c r="K756">
        <v>100</v>
      </c>
      <c r="L756">
        <v>16075</v>
      </c>
      <c r="M756">
        <v>1607500</v>
      </c>
      <c r="N756">
        <v>0</v>
      </c>
      <c r="P756" t="s">
        <v>218</v>
      </c>
      <c r="Q756" s="1"/>
      <c r="Y756" t="s">
        <v>218</v>
      </c>
      <c r="Z756" t="s">
        <v>218</v>
      </c>
      <c r="AA756" t="s">
        <v>218</v>
      </c>
      <c r="AB756" t="s">
        <v>218</v>
      </c>
    </row>
    <row r="757" spans="1:28" x14ac:dyDescent="0.4">
      <c r="A757" s="1">
        <v>45062</v>
      </c>
      <c r="B757" s="1">
        <v>45058</v>
      </c>
      <c r="C757">
        <v>80350</v>
      </c>
      <c r="D757" t="s">
        <v>39</v>
      </c>
      <c r="E757" t="s">
        <v>15</v>
      </c>
      <c r="F757" t="s">
        <v>218</v>
      </c>
      <c r="G757" t="s">
        <v>16</v>
      </c>
      <c r="H757" t="s">
        <v>42</v>
      </c>
      <c r="I757" t="s">
        <v>50</v>
      </c>
      <c r="J757" t="s">
        <v>51</v>
      </c>
      <c r="K757">
        <v>100</v>
      </c>
      <c r="L757">
        <v>15975</v>
      </c>
      <c r="M757">
        <v>1597500</v>
      </c>
      <c r="N757">
        <v>0</v>
      </c>
      <c r="P757" t="s">
        <v>218</v>
      </c>
      <c r="Q757" s="1"/>
      <c r="Y757" t="s">
        <v>218</v>
      </c>
      <c r="Z757" t="s">
        <v>218</v>
      </c>
      <c r="AA757" t="s">
        <v>218</v>
      </c>
      <c r="AB757" t="s">
        <v>218</v>
      </c>
    </row>
    <row r="758" spans="1:28" x14ac:dyDescent="0.4">
      <c r="A758" s="1">
        <v>45062</v>
      </c>
      <c r="B758" s="1">
        <v>45058</v>
      </c>
      <c r="C758">
        <v>80350</v>
      </c>
      <c r="D758" t="s">
        <v>39</v>
      </c>
      <c r="E758" t="s">
        <v>15</v>
      </c>
      <c r="F758" t="s">
        <v>218</v>
      </c>
      <c r="G758" t="s">
        <v>16</v>
      </c>
      <c r="H758" t="s">
        <v>40</v>
      </c>
      <c r="I758" t="s">
        <v>50</v>
      </c>
      <c r="J758" t="s">
        <v>41</v>
      </c>
      <c r="K758">
        <v>100</v>
      </c>
      <c r="L758">
        <v>15985</v>
      </c>
      <c r="M758">
        <v>1598500</v>
      </c>
      <c r="N758">
        <v>0</v>
      </c>
      <c r="O758">
        <v>1000</v>
      </c>
      <c r="P758" t="s">
        <v>16</v>
      </c>
      <c r="Q758" s="1">
        <v>45058</v>
      </c>
      <c r="R758">
        <v>15975</v>
      </c>
      <c r="S758">
        <v>0</v>
      </c>
      <c r="T758">
        <v>0</v>
      </c>
      <c r="U758">
        <v>0</v>
      </c>
      <c r="V758">
        <v>0</v>
      </c>
      <c r="W758">
        <v>0</v>
      </c>
      <c r="X758">
        <v>1000</v>
      </c>
      <c r="Y758" t="s">
        <v>218</v>
      </c>
      <c r="Z758" t="s">
        <v>218</v>
      </c>
      <c r="AA758" t="s">
        <v>218</v>
      </c>
      <c r="AB758" t="s">
        <v>218</v>
      </c>
    </row>
    <row r="759" spans="1:28" x14ac:dyDescent="0.4">
      <c r="A759" s="1">
        <v>45062</v>
      </c>
      <c r="B759" s="1">
        <v>45058</v>
      </c>
      <c r="C759">
        <v>80350</v>
      </c>
      <c r="D759" t="s">
        <v>39</v>
      </c>
      <c r="E759" t="s">
        <v>15</v>
      </c>
      <c r="F759" t="s">
        <v>218</v>
      </c>
      <c r="G759" t="s">
        <v>16</v>
      </c>
      <c r="H759" t="s">
        <v>40</v>
      </c>
      <c r="I759" t="s">
        <v>50</v>
      </c>
      <c r="J759" t="s">
        <v>41</v>
      </c>
      <c r="K759">
        <v>100</v>
      </c>
      <c r="L759">
        <v>16010</v>
      </c>
      <c r="M759">
        <v>1601000</v>
      </c>
      <c r="N759">
        <v>0</v>
      </c>
      <c r="O759">
        <v>6000</v>
      </c>
      <c r="P759" t="s">
        <v>16</v>
      </c>
      <c r="Q759" s="1">
        <v>45058</v>
      </c>
      <c r="R759">
        <v>15950</v>
      </c>
      <c r="S759">
        <v>0</v>
      </c>
      <c r="T759">
        <v>0</v>
      </c>
      <c r="U759">
        <v>0</v>
      </c>
      <c r="V759">
        <v>0</v>
      </c>
      <c r="W759">
        <v>0</v>
      </c>
      <c r="X759">
        <v>6000</v>
      </c>
      <c r="Y759" t="s">
        <v>218</v>
      </c>
      <c r="Z759" t="s">
        <v>218</v>
      </c>
      <c r="AA759" t="s">
        <v>218</v>
      </c>
      <c r="AB759" t="s">
        <v>218</v>
      </c>
    </row>
    <row r="760" spans="1:28" x14ac:dyDescent="0.4">
      <c r="A760" s="1">
        <v>45062</v>
      </c>
      <c r="B760" s="1">
        <v>45058</v>
      </c>
      <c r="C760">
        <v>80350</v>
      </c>
      <c r="D760" t="s">
        <v>39</v>
      </c>
      <c r="E760" t="s">
        <v>15</v>
      </c>
      <c r="F760" t="s">
        <v>218</v>
      </c>
      <c r="G760" t="s">
        <v>16</v>
      </c>
      <c r="H760" t="s">
        <v>40</v>
      </c>
      <c r="I760" t="s">
        <v>50</v>
      </c>
      <c r="J760" t="s">
        <v>41</v>
      </c>
      <c r="K760">
        <v>100</v>
      </c>
      <c r="L760">
        <v>16090</v>
      </c>
      <c r="M760">
        <v>1609000</v>
      </c>
      <c r="N760">
        <v>0</v>
      </c>
      <c r="O760">
        <v>1500</v>
      </c>
      <c r="P760" t="s">
        <v>16</v>
      </c>
      <c r="Q760" s="1">
        <v>45058</v>
      </c>
      <c r="R760">
        <v>16075</v>
      </c>
      <c r="S760">
        <v>0</v>
      </c>
      <c r="T760">
        <v>0</v>
      </c>
      <c r="U760">
        <v>0</v>
      </c>
      <c r="V760">
        <v>0</v>
      </c>
      <c r="W760">
        <v>0</v>
      </c>
      <c r="X760">
        <v>1500</v>
      </c>
      <c r="Y760" t="s">
        <v>218</v>
      </c>
      <c r="Z760" t="s">
        <v>218</v>
      </c>
      <c r="AA760" t="s">
        <v>218</v>
      </c>
      <c r="AB760" t="s">
        <v>218</v>
      </c>
    </row>
    <row r="761" spans="1:28" x14ac:dyDescent="0.4">
      <c r="A761" s="1">
        <v>45062</v>
      </c>
      <c r="B761" s="1">
        <v>45058</v>
      </c>
      <c r="C761">
        <v>80350</v>
      </c>
      <c r="D761" t="s">
        <v>39</v>
      </c>
      <c r="E761" t="s">
        <v>15</v>
      </c>
      <c r="F761" t="s">
        <v>218</v>
      </c>
      <c r="G761" t="s">
        <v>16</v>
      </c>
      <c r="H761" t="s">
        <v>40</v>
      </c>
      <c r="I761" t="s">
        <v>50</v>
      </c>
      <c r="J761" t="s">
        <v>41</v>
      </c>
      <c r="K761">
        <v>100</v>
      </c>
      <c r="L761">
        <v>16090</v>
      </c>
      <c r="M761">
        <v>1609000</v>
      </c>
      <c r="N761">
        <v>0</v>
      </c>
      <c r="O761">
        <v>1500</v>
      </c>
      <c r="P761" t="s">
        <v>16</v>
      </c>
      <c r="Q761" s="1">
        <v>45058</v>
      </c>
      <c r="R761">
        <v>16075</v>
      </c>
      <c r="S761">
        <v>0</v>
      </c>
      <c r="T761">
        <v>0</v>
      </c>
      <c r="U761">
        <v>0</v>
      </c>
      <c r="V761">
        <v>0</v>
      </c>
      <c r="W761">
        <v>0</v>
      </c>
      <c r="X761">
        <v>1500</v>
      </c>
      <c r="Y761" t="s">
        <v>218</v>
      </c>
      <c r="Z761" t="s">
        <v>218</v>
      </c>
      <c r="AA761" t="s">
        <v>218</v>
      </c>
      <c r="AB761" t="s">
        <v>218</v>
      </c>
    </row>
    <row r="762" spans="1:28" x14ac:dyDescent="0.4">
      <c r="A762" s="1">
        <v>45062</v>
      </c>
      <c r="B762" s="1">
        <v>45058</v>
      </c>
      <c r="C762">
        <v>80350</v>
      </c>
      <c r="D762" t="s">
        <v>39</v>
      </c>
      <c r="E762" t="s">
        <v>15</v>
      </c>
      <c r="F762" t="s">
        <v>218</v>
      </c>
      <c r="G762" t="s">
        <v>16</v>
      </c>
      <c r="H762" t="s">
        <v>40</v>
      </c>
      <c r="I762" t="s">
        <v>50</v>
      </c>
      <c r="J762" t="s">
        <v>41</v>
      </c>
      <c r="K762">
        <v>100</v>
      </c>
      <c r="L762">
        <v>16115</v>
      </c>
      <c r="M762">
        <v>1611500</v>
      </c>
      <c r="N762">
        <v>0</v>
      </c>
      <c r="O762">
        <v>6500</v>
      </c>
      <c r="P762" t="s">
        <v>16</v>
      </c>
      <c r="Q762" s="1">
        <v>45058</v>
      </c>
      <c r="R762">
        <v>16050</v>
      </c>
      <c r="S762">
        <v>0</v>
      </c>
      <c r="T762">
        <v>0</v>
      </c>
      <c r="U762">
        <v>0</v>
      </c>
      <c r="V762">
        <v>0</v>
      </c>
      <c r="W762">
        <v>0</v>
      </c>
      <c r="X762">
        <v>6500</v>
      </c>
      <c r="Y762" t="s">
        <v>218</v>
      </c>
      <c r="Z762" t="s">
        <v>218</v>
      </c>
      <c r="AA762" t="s">
        <v>218</v>
      </c>
      <c r="AB762" t="s">
        <v>218</v>
      </c>
    </row>
    <row r="763" spans="1:28" x14ac:dyDescent="0.4">
      <c r="A763" s="1">
        <v>45062</v>
      </c>
      <c r="B763" s="1">
        <v>45058</v>
      </c>
      <c r="C763">
        <v>80350</v>
      </c>
      <c r="D763" t="s">
        <v>39</v>
      </c>
      <c r="E763" t="s">
        <v>15</v>
      </c>
      <c r="F763" t="s">
        <v>218</v>
      </c>
      <c r="G763" t="s">
        <v>16</v>
      </c>
      <c r="H763" t="s">
        <v>40</v>
      </c>
      <c r="I763" t="s">
        <v>50</v>
      </c>
      <c r="J763" t="s">
        <v>41</v>
      </c>
      <c r="K763">
        <v>100</v>
      </c>
      <c r="L763">
        <v>16140</v>
      </c>
      <c r="M763">
        <v>1614000</v>
      </c>
      <c r="N763">
        <v>0</v>
      </c>
      <c r="O763">
        <v>1500</v>
      </c>
      <c r="P763" t="s">
        <v>16</v>
      </c>
      <c r="Q763" s="1">
        <v>45058</v>
      </c>
      <c r="R763">
        <v>16125</v>
      </c>
      <c r="S763">
        <v>0</v>
      </c>
      <c r="T763">
        <v>0</v>
      </c>
      <c r="U763">
        <v>0</v>
      </c>
      <c r="V763">
        <v>0</v>
      </c>
      <c r="W763">
        <v>0</v>
      </c>
      <c r="X763">
        <v>1500</v>
      </c>
      <c r="Y763" t="s">
        <v>218</v>
      </c>
      <c r="Z763" t="s">
        <v>218</v>
      </c>
      <c r="AA763" t="s">
        <v>218</v>
      </c>
      <c r="AB763" t="s">
        <v>218</v>
      </c>
    </row>
    <row r="764" spans="1:28" x14ac:dyDescent="0.4">
      <c r="A764" s="1">
        <v>45062</v>
      </c>
      <c r="B764" s="1">
        <v>45058</v>
      </c>
      <c r="C764">
        <v>80350</v>
      </c>
      <c r="D764" t="s">
        <v>39</v>
      </c>
      <c r="E764" t="s">
        <v>15</v>
      </c>
      <c r="F764" t="s">
        <v>218</v>
      </c>
      <c r="G764" t="s">
        <v>16</v>
      </c>
      <c r="H764" t="s">
        <v>40</v>
      </c>
      <c r="I764" t="s">
        <v>50</v>
      </c>
      <c r="J764" t="s">
        <v>41</v>
      </c>
      <c r="K764">
        <v>100</v>
      </c>
      <c r="L764">
        <v>16355</v>
      </c>
      <c r="M764">
        <v>1635500</v>
      </c>
      <c r="N764">
        <v>0</v>
      </c>
      <c r="O764">
        <v>0</v>
      </c>
      <c r="P764" t="s">
        <v>16</v>
      </c>
      <c r="Q764" s="1">
        <v>45058</v>
      </c>
      <c r="R764">
        <v>16355</v>
      </c>
      <c r="S764">
        <v>0</v>
      </c>
      <c r="T764">
        <v>0</v>
      </c>
      <c r="U764">
        <v>0</v>
      </c>
      <c r="V764">
        <v>0</v>
      </c>
      <c r="W764">
        <v>0</v>
      </c>
      <c r="X764">
        <v>0</v>
      </c>
      <c r="Y764" t="s">
        <v>218</v>
      </c>
      <c r="Z764" t="s">
        <v>218</v>
      </c>
      <c r="AA764" t="s">
        <v>218</v>
      </c>
      <c r="AB764" t="s">
        <v>218</v>
      </c>
    </row>
    <row r="765" spans="1:28" x14ac:dyDescent="0.4">
      <c r="A765" s="1">
        <v>45062</v>
      </c>
      <c r="B765" s="1">
        <v>45058</v>
      </c>
      <c r="C765">
        <v>80350</v>
      </c>
      <c r="D765" t="s">
        <v>39</v>
      </c>
      <c r="E765" t="s">
        <v>15</v>
      </c>
      <c r="F765" t="s">
        <v>218</v>
      </c>
      <c r="G765" t="s">
        <v>16</v>
      </c>
      <c r="H765" t="s">
        <v>40</v>
      </c>
      <c r="I765" t="s">
        <v>50</v>
      </c>
      <c r="J765" t="s">
        <v>41</v>
      </c>
      <c r="K765">
        <v>100</v>
      </c>
      <c r="L765">
        <v>16070</v>
      </c>
      <c r="M765">
        <v>1607000</v>
      </c>
      <c r="N765">
        <v>0</v>
      </c>
      <c r="O765">
        <v>-5000</v>
      </c>
      <c r="P765" t="s">
        <v>16</v>
      </c>
      <c r="Q765" s="1">
        <v>45058</v>
      </c>
      <c r="R765">
        <v>16120</v>
      </c>
      <c r="S765">
        <v>0</v>
      </c>
      <c r="T765">
        <v>0</v>
      </c>
      <c r="U765">
        <v>0</v>
      </c>
      <c r="V765">
        <v>0</v>
      </c>
      <c r="W765">
        <v>0</v>
      </c>
      <c r="X765">
        <v>-5000</v>
      </c>
      <c r="Y765" t="s">
        <v>218</v>
      </c>
      <c r="Z765" t="s">
        <v>218</v>
      </c>
      <c r="AA765" t="s">
        <v>218</v>
      </c>
      <c r="AB765" t="s">
        <v>218</v>
      </c>
    </row>
    <row r="766" spans="1:28" x14ac:dyDescent="0.4">
      <c r="A766" s="1">
        <v>45062</v>
      </c>
      <c r="B766" s="1">
        <v>45058</v>
      </c>
      <c r="C766">
        <v>80350</v>
      </c>
      <c r="D766" t="s">
        <v>39</v>
      </c>
      <c r="E766" t="s">
        <v>15</v>
      </c>
      <c r="F766" t="s">
        <v>218</v>
      </c>
      <c r="G766" t="s">
        <v>16</v>
      </c>
      <c r="H766" t="s">
        <v>40</v>
      </c>
      <c r="I766" t="s">
        <v>50</v>
      </c>
      <c r="J766" t="s">
        <v>41</v>
      </c>
      <c r="K766">
        <v>100</v>
      </c>
      <c r="L766">
        <v>16160</v>
      </c>
      <c r="M766">
        <v>1616000</v>
      </c>
      <c r="N766">
        <v>0</v>
      </c>
      <c r="O766">
        <v>-5500</v>
      </c>
      <c r="P766" t="s">
        <v>16</v>
      </c>
      <c r="Q766" s="1">
        <v>45058</v>
      </c>
      <c r="R766">
        <v>16215</v>
      </c>
      <c r="S766">
        <v>0</v>
      </c>
      <c r="T766">
        <v>0</v>
      </c>
      <c r="U766">
        <v>0</v>
      </c>
      <c r="V766">
        <v>0</v>
      </c>
      <c r="W766">
        <v>0</v>
      </c>
      <c r="X766">
        <v>-5500</v>
      </c>
      <c r="Y766" t="s">
        <v>218</v>
      </c>
      <c r="Z766" t="s">
        <v>218</v>
      </c>
      <c r="AA766" t="s">
        <v>218</v>
      </c>
      <c r="AB766" t="s">
        <v>218</v>
      </c>
    </row>
    <row r="767" spans="1:28" x14ac:dyDescent="0.4">
      <c r="A767" s="1">
        <v>45062</v>
      </c>
      <c r="B767" s="1">
        <v>45058</v>
      </c>
      <c r="C767">
        <v>80350</v>
      </c>
      <c r="D767" t="s">
        <v>39</v>
      </c>
      <c r="E767" t="s">
        <v>15</v>
      </c>
      <c r="F767" t="s">
        <v>218</v>
      </c>
      <c r="G767" t="s">
        <v>16</v>
      </c>
      <c r="H767" t="s">
        <v>40</v>
      </c>
      <c r="I767" t="s">
        <v>50</v>
      </c>
      <c r="J767" t="s">
        <v>41</v>
      </c>
      <c r="K767">
        <v>100</v>
      </c>
      <c r="L767">
        <v>16290</v>
      </c>
      <c r="M767">
        <v>1629000</v>
      </c>
      <c r="N767">
        <v>0</v>
      </c>
      <c r="O767">
        <v>-6000</v>
      </c>
      <c r="P767" t="s">
        <v>16</v>
      </c>
      <c r="Q767" s="1">
        <v>45058</v>
      </c>
      <c r="R767">
        <v>16350</v>
      </c>
      <c r="S767">
        <v>0</v>
      </c>
      <c r="T767">
        <v>0</v>
      </c>
      <c r="U767">
        <v>0</v>
      </c>
      <c r="V767">
        <v>0</v>
      </c>
      <c r="W767">
        <v>0</v>
      </c>
      <c r="X767">
        <v>-6000</v>
      </c>
      <c r="Y767" t="s">
        <v>218</v>
      </c>
      <c r="Z767" t="s">
        <v>218</v>
      </c>
      <c r="AA767" t="s">
        <v>218</v>
      </c>
      <c r="AB767" t="s">
        <v>218</v>
      </c>
    </row>
    <row r="768" spans="1:28" x14ac:dyDescent="0.4">
      <c r="A768" s="1">
        <v>45062</v>
      </c>
      <c r="B768" s="1">
        <v>45058</v>
      </c>
      <c r="C768">
        <v>80350</v>
      </c>
      <c r="D768" t="s">
        <v>39</v>
      </c>
      <c r="E768" t="s">
        <v>15</v>
      </c>
      <c r="F768" t="s">
        <v>218</v>
      </c>
      <c r="G768" t="s">
        <v>16</v>
      </c>
      <c r="H768" t="s">
        <v>42</v>
      </c>
      <c r="I768" t="s">
        <v>50</v>
      </c>
      <c r="J768" t="s">
        <v>41</v>
      </c>
      <c r="K768">
        <v>100</v>
      </c>
      <c r="L768">
        <v>15920</v>
      </c>
      <c r="M768">
        <v>1592000</v>
      </c>
      <c r="N768">
        <v>0</v>
      </c>
      <c r="O768">
        <v>3500</v>
      </c>
      <c r="P768" t="s">
        <v>16</v>
      </c>
      <c r="Q768" s="1">
        <v>45058</v>
      </c>
      <c r="R768">
        <v>15955</v>
      </c>
      <c r="S768">
        <v>0</v>
      </c>
      <c r="T768">
        <v>0</v>
      </c>
      <c r="U768">
        <v>0</v>
      </c>
      <c r="V768">
        <v>0</v>
      </c>
      <c r="W768">
        <v>0</v>
      </c>
      <c r="X768">
        <v>3500</v>
      </c>
      <c r="Y768" t="s">
        <v>218</v>
      </c>
      <c r="Z768" t="s">
        <v>218</v>
      </c>
      <c r="AA768" t="s">
        <v>218</v>
      </c>
      <c r="AB768" t="s">
        <v>218</v>
      </c>
    </row>
    <row r="769" spans="1:28" x14ac:dyDescent="0.4">
      <c r="A769" s="1">
        <v>45062</v>
      </c>
      <c r="B769" s="1">
        <v>45058</v>
      </c>
      <c r="C769">
        <v>80350</v>
      </c>
      <c r="D769" t="s">
        <v>39</v>
      </c>
      <c r="E769" t="s">
        <v>15</v>
      </c>
      <c r="F769" t="s">
        <v>218</v>
      </c>
      <c r="G769" t="s">
        <v>16</v>
      </c>
      <c r="H769" t="s">
        <v>42</v>
      </c>
      <c r="I769" t="s">
        <v>50</v>
      </c>
      <c r="J769" t="s">
        <v>41</v>
      </c>
      <c r="K769">
        <v>100</v>
      </c>
      <c r="L769">
        <v>16320</v>
      </c>
      <c r="M769">
        <v>1632000</v>
      </c>
      <c r="N769">
        <v>0</v>
      </c>
      <c r="O769">
        <v>500</v>
      </c>
      <c r="P769" t="s">
        <v>16</v>
      </c>
      <c r="Q769" s="1">
        <v>45058</v>
      </c>
      <c r="R769">
        <v>16325</v>
      </c>
      <c r="S769">
        <v>0</v>
      </c>
      <c r="T769">
        <v>0</v>
      </c>
      <c r="U769">
        <v>0</v>
      </c>
      <c r="V769">
        <v>0</v>
      </c>
      <c r="W769">
        <v>0</v>
      </c>
      <c r="X769">
        <v>500</v>
      </c>
      <c r="Y769" t="s">
        <v>218</v>
      </c>
      <c r="Z769" t="s">
        <v>218</v>
      </c>
      <c r="AA769" t="s">
        <v>218</v>
      </c>
      <c r="AB769" t="s">
        <v>218</v>
      </c>
    </row>
    <row r="770" spans="1:28" x14ac:dyDescent="0.4">
      <c r="A770" s="1">
        <v>45062</v>
      </c>
      <c r="B770" s="1">
        <v>45058</v>
      </c>
      <c r="C770">
        <v>80350</v>
      </c>
      <c r="D770" t="s">
        <v>39</v>
      </c>
      <c r="E770" t="s">
        <v>15</v>
      </c>
      <c r="F770" t="s">
        <v>218</v>
      </c>
      <c r="G770" t="s">
        <v>16</v>
      </c>
      <c r="H770" t="s">
        <v>42</v>
      </c>
      <c r="I770" t="s">
        <v>50</v>
      </c>
      <c r="J770" t="s">
        <v>41</v>
      </c>
      <c r="K770">
        <v>100</v>
      </c>
      <c r="L770">
        <v>16320</v>
      </c>
      <c r="M770">
        <v>1632000</v>
      </c>
      <c r="N770">
        <v>0</v>
      </c>
      <c r="O770">
        <v>500</v>
      </c>
      <c r="P770" t="s">
        <v>16</v>
      </c>
      <c r="Q770" s="1">
        <v>45058</v>
      </c>
      <c r="R770">
        <v>16325</v>
      </c>
      <c r="S770">
        <v>0</v>
      </c>
      <c r="T770">
        <v>0</v>
      </c>
      <c r="U770">
        <v>0</v>
      </c>
      <c r="V770">
        <v>0</v>
      </c>
      <c r="W770">
        <v>0</v>
      </c>
      <c r="X770">
        <v>500</v>
      </c>
      <c r="Y770" t="s">
        <v>218</v>
      </c>
      <c r="Z770" t="s">
        <v>218</v>
      </c>
      <c r="AA770" t="s">
        <v>218</v>
      </c>
      <c r="AB770" t="s">
        <v>218</v>
      </c>
    </row>
    <row r="771" spans="1:28" x14ac:dyDescent="0.4">
      <c r="A771" s="1">
        <v>45062</v>
      </c>
      <c r="B771" s="1">
        <v>45058</v>
      </c>
      <c r="C771">
        <v>80350</v>
      </c>
      <c r="D771" t="s">
        <v>39</v>
      </c>
      <c r="E771" t="s">
        <v>15</v>
      </c>
      <c r="F771" t="s">
        <v>218</v>
      </c>
      <c r="G771" t="s">
        <v>16</v>
      </c>
      <c r="H771" t="s">
        <v>42</v>
      </c>
      <c r="I771" t="s">
        <v>50</v>
      </c>
      <c r="J771" t="s">
        <v>41</v>
      </c>
      <c r="K771">
        <v>100</v>
      </c>
      <c r="L771">
        <v>16325</v>
      </c>
      <c r="M771">
        <v>1632500</v>
      </c>
      <c r="N771">
        <v>0</v>
      </c>
      <c r="O771">
        <v>-5000</v>
      </c>
      <c r="P771" t="s">
        <v>16</v>
      </c>
      <c r="Q771" s="1">
        <v>45058</v>
      </c>
      <c r="R771">
        <v>16275</v>
      </c>
      <c r="S771">
        <v>0</v>
      </c>
      <c r="T771">
        <v>0</v>
      </c>
      <c r="U771">
        <v>0</v>
      </c>
      <c r="V771">
        <v>0</v>
      </c>
      <c r="W771">
        <v>0</v>
      </c>
      <c r="X771">
        <v>-5000</v>
      </c>
      <c r="Y771" t="s">
        <v>218</v>
      </c>
      <c r="Z771" t="s">
        <v>218</v>
      </c>
      <c r="AA771" t="s">
        <v>218</v>
      </c>
      <c r="AB771" t="s">
        <v>218</v>
      </c>
    </row>
    <row r="772" spans="1:28" x14ac:dyDescent="0.4">
      <c r="A772" s="1">
        <v>45062</v>
      </c>
      <c r="B772" s="1">
        <v>45058</v>
      </c>
      <c r="C772">
        <v>80350</v>
      </c>
      <c r="D772" t="s">
        <v>39</v>
      </c>
      <c r="E772" t="s">
        <v>15</v>
      </c>
      <c r="F772" t="s">
        <v>218</v>
      </c>
      <c r="G772" t="s">
        <v>16</v>
      </c>
      <c r="H772" t="s">
        <v>42</v>
      </c>
      <c r="I772" t="s">
        <v>50</v>
      </c>
      <c r="J772" t="s">
        <v>41</v>
      </c>
      <c r="K772">
        <v>100</v>
      </c>
      <c r="L772">
        <v>16330</v>
      </c>
      <c r="M772">
        <v>1633000</v>
      </c>
      <c r="N772">
        <v>0</v>
      </c>
      <c r="O772">
        <v>-2500</v>
      </c>
      <c r="P772" t="s">
        <v>16</v>
      </c>
      <c r="Q772" s="1">
        <v>45058</v>
      </c>
      <c r="R772">
        <v>16305</v>
      </c>
      <c r="S772">
        <v>0</v>
      </c>
      <c r="T772">
        <v>0</v>
      </c>
      <c r="U772">
        <v>0</v>
      </c>
      <c r="V772">
        <v>0</v>
      </c>
      <c r="W772">
        <v>0</v>
      </c>
      <c r="X772">
        <v>-2500</v>
      </c>
      <c r="Y772" t="s">
        <v>218</v>
      </c>
      <c r="Z772" t="s">
        <v>218</v>
      </c>
      <c r="AA772" t="s">
        <v>218</v>
      </c>
      <c r="AB772" t="s">
        <v>218</v>
      </c>
    </row>
    <row r="773" spans="1:28" x14ac:dyDescent="0.4">
      <c r="A773" s="1">
        <v>45062</v>
      </c>
      <c r="B773" s="1">
        <v>45058</v>
      </c>
      <c r="C773">
        <v>80350</v>
      </c>
      <c r="D773" t="s">
        <v>39</v>
      </c>
      <c r="E773" t="s">
        <v>15</v>
      </c>
      <c r="F773" t="s">
        <v>218</v>
      </c>
      <c r="G773" t="s">
        <v>16</v>
      </c>
      <c r="H773" t="s">
        <v>42</v>
      </c>
      <c r="I773" t="s">
        <v>50</v>
      </c>
      <c r="J773" t="s">
        <v>41</v>
      </c>
      <c r="K773">
        <v>100</v>
      </c>
      <c r="L773">
        <v>16335</v>
      </c>
      <c r="M773">
        <v>1633500</v>
      </c>
      <c r="N773">
        <v>0</v>
      </c>
      <c r="O773">
        <v>-1500</v>
      </c>
      <c r="P773" t="s">
        <v>16</v>
      </c>
      <c r="Q773" s="1">
        <v>45058</v>
      </c>
      <c r="R773">
        <v>16320</v>
      </c>
      <c r="S773">
        <v>0</v>
      </c>
      <c r="T773">
        <v>0</v>
      </c>
      <c r="U773">
        <v>0</v>
      </c>
      <c r="V773">
        <v>0</v>
      </c>
      <c r="W773">
        <v>0</v>
      </c>
      <c r="X773">
        <v>-1500</v>
      </c>
      <c r="Y773" t="s">
        <v>218</v>
      </c>
      <c r="Z773" t="s">
        <v>218</v>
      </c>
      <c r="AA773" t="s">
        <v>218</v>
      </c>
      <c r="AB773" t="s">
        <v>218</v>
      </c>
    </row>
    <row r="774" spans="1:28" x14ac:dyDescent="0.4">
      <c r="A774" s="1">
        <v>45062</v>
      </c>
      <c r="B774" s="1">
        <v>45058</v>
      </c>
      <c r="C774">
        <v>80350</v>
      </c>
      <c r="D774" t="s">
        <v>39</v>
      </c>
      <c r="E774" t="s">
        <v>15</v>
      </c>
      <c r="F774" t="s">
        <v>218</v>
      </c>
      <c r="G774" t="s">
        <v>16</v>
      </c>
      <c r="H774" t="s">
        <v>42</v>
      </c>
      <c r="I774" t="s">
        <v>50</v>
      </c>
      <c r="J774" t="s">
        <v>41</v>
      </c>
      <c r="K774">
        <v>100</v>
      </c>
      <c r="L774">
        <v>15975</v>
      </c>
      <c r="M774">
        <v>1597500</v>
      </c>
      <c r="N774">
        <v>0</v>
      </c>
      <c r="O774">
        <v>-5000</v>
      </c>
      <c r="P774" t="s">
        <v>16</v>
      </c>
      <c r="Q774" s="1">
        <v>45058</v>
      </c>
      <c r="R774">
        <v>15925</v>
      </c>
      <c r="S774">
        <v>0</v>
      </c>
      <c r="T774">
        <v>0</v>
      </c>
      <c r="U774">
        <v>0</v>
      </c>
      <c r="V774">
        <v>0</v>
      </c>
      <c r="W774">
        <v>0</v>
      </c>
      <c r="X774">
        <v>-5000</v>
      </c>
      <c r="Y774" t="s">
        <v>218</v>
      </c>
      <c r="Z774" t="s">
        <v>218</v>
      </c>
      <c r="AA774" t="s">
        <v>218</v>
      </c>
      <c r="AB774" t="s">
        <v>218</v>
      </c>
    </row>
    <row r="775" spans="1:28" x14ac:dyDescent="0.4">
      <c r="A775" s="1">
        <v>45062</v>
      </c>
      <c r="B775" s="1">
        <v>45058</v>
      </c>
      <c r="C775">
        <v>80350</v>
      </c>
      <c r="D775" t="s">
        <v>39</v>
      </c>
      <c r="E775" t="s">
        <v>15</v>
      </c>
      <c r="F775" t="s">
        <v>218</v>
      </c>
      <c r="G775" t="s">
        <v>16</v>
      </c>
      <c r="H775" t="s">
        <v>42</v>
      </c>
      <c r="I775" t="s">
        <v>50</v>
      </c>
      <c r="J775" t="s">
        <v>41</v>
      </c>
      <c r="K775">
        <v>100</v>
      </c>
      <c r="L775">
        <v>16140</v>
      </c>
      <c r="M775">
        <v>1614000</v>
      </c>
      <c r="N775">
        <v>0</v>
      </c>
      <c r="O775">
        <v>-5000</v>
      </c>
      <c r="P775" t="s">
        <v>16</v>
      </c>
      <c r="Q775" s="1">
        <v>45058</v>
      </c>
      <c r="R775">
        <v>16090</v>
      </c>
      <c r="S775">
        <v>0</v>
      </c>
      <c r="T775">
        <v>0</v>
      </c>
      <c r="U775">
        <v>0</v>
      </c>
      <c r="V775">
        <v>0</v>
      </c>
      <c r="W775">
        <v>0</v>
      </c>
      <c r="X775">
        <v>-5000</v>
      </c>
      <c r="Y775" t="s">
        <v>218</v>
      </c>
      <c r="Z775" t="s">
        <v>218</v>
      </c>
      <c r="AA775" t="s">
        <v>218</v>
      </c>
      <c r="AB775" t="s">
        <v>218</v>
      </c>
    </row>
    <row r="776" spans="1:28" x14ac:dyDescent="0.4">
      <c r="A776" s="1">
        <v>45061</v>
      </c>
      <c r="B776" s="1">
        <v>45057</v>
      </c>
      <c r="C776">
        <v>80350</v>
      </c>
      <c r="D776" t="s">
        <v>39</v>
      </c>
      <c r="E776" t="s">
        <v>15</v>
      </c>
      <c r="F776" t="s">
        <v>218</v>
      </c>
      <c r="G776" t="s">
        <v>16</v>
      </c>
      <c r="H776" t="s">
        <v>40</v>
      </c>
      <c r="I776" t="s">
        <v>50</v>
      </c>
      <c r="J776" t="s">
        <v>51</v>
      </c>
      <c r="K776">
        <v>100</v>
      </c>
      <c r="L776">
        <v>15810</v>
      </c>
      <c r="M776">
        <v>1581000</v>
      </c>
      <c r="N776">
        <v>0</v>
      </c>
      <c r="P776" t="s">
        <v>218</v>
      </c>
      <c r="Q776" s="1"/>
      <c r="Y776" t="s">
        <v>218</v>
      </c>
      <c r="Z776" t="s">
        <v>218</v>
      </c>
      <c r="AA776" t="s">
        <v>218</v>
      </c>
      <c r="AB776" t="s">
        <v>218</v>
      </c>
    </row>
    <row r="777" spans="1:28" x14ac:dyDescent="0.4">
      <c r="A777" s="1">
        <v>45061</v>
      </c>
      <c r="B777" s="1">
        <v>45057</v>
      </c>
      <c r="C777">
        <v>80350</v>
      </c>
      <c r="D777" t="s">
        <v>39</v>
      </c>
      <c r="E777" t="s">
        <v>15</v>
      </c>
      <c r="F777" t="s">
        <v>218</v>
      </c>
      <c r="G777" t="s">
        <v>16</v>
      </c>
      <c r="H777" t="s">
        <v>40</v>
      </c>
      <c r="I777" t="s">
        <v>50</v>
      </c>
      <c r="J777" t="s">
        <v>51</v>
      </c>
      <c r="K777">
        <v>100</v>
      </c>
      <c r="L777">
        <v>15700</v>
      </c>
      <c r="M777">
        <v>1570000</v>
      </c>
      <c r="N777">
        <v>0</v>
      </c>
      <c r="P777" t="s">
        <v>218</v>
      </c>
      <c r="Q777" s="1"/>
      <c r="Y777" t="s">
        <v>218</v>
      </c>
      <c r="Z777" t="s">
        <v>218</v>
      </c>
      <c r="AA777" t="s">
        <v>218</v>
      </c>
      <c r="AB777" t="s">
        <v>218</v>
      </c>
    </row>
    <row r="778" spans="1:28" x14ac:dyDescent="0.4">
      <c r="A778" s="1">
        <v>45061</v>
      </c>
      <c r="B778" s="1">
        <v>45057</v>
      </c>
      <c r="C778">
        <v>80350</v>
      </c>
      <c r="D778" t="s">
        <v>39</v>
      </c>
      <c r="E778" t="s">
        <v>15</v>
      </c>
      <c r="F778" t="s">
        <v>218</v>
      </c>
      <c r="G778" t="s">
        <v>16</v>
      </c>
      <c r="H778" t="s">
        <v>40</v>
      </c>
      <c r="I778" t="s">
        <v>50</v>
      </c>
      <c r="J778" t="s">
        <v>51</v>
      </c>
      <c r="K778">
        <v>100</v>
      </c>
      <c r="L778">
        <v>15780</v>
      </c>
      <c r="M778">
        <v>1578000</v>
      </c>
      <c r="N778">
        <v>0</v>
      </c>
      <c r="P778" t="s">
        <v>218</v>
      </c>
      <c r="Q778" s="1"/>
      <c r="Y778" t="s">
        <v>218</v>
      </c>
      <c r="Z778" t="s">
        <v>218</v>
      </c>
      <c r="AA778" t="s">
        <v>218</v>
      </c>
      <c r="AB778" t="s">
        <v>218</v>
      </c>
    </row>
    <row r="779" spans="1:28" x14ac:dyDescent="0.4">
      <c r="A779" s="1">
        <v>45061</v>
      </c>
      <c r="B779" s="1">
        <v>45057</v>
      </c>
      <c r="C779">
        <v>80350</v>
      </c>
      <c r="D779" t="s">
        <v>39</v>
      </c>
      <c r="E779" t="s">
        <v>15</v>
      </c>
      <c r="F779" t="s">
        <v>218</v>
      </c>
      <c r="G779" t="s">
        <v>16</v>
      </c>
      <c r="H779" t="s">
        <v>40</v>
      </c>
      <c r="I779" t="s">
        <v>50</v>
      </c>
      <c r="J779" t="s">
        <v>51</v>
      </c>
      <c r="K779">
        <v>100</v>
      </c>
      <c r="L779">
        <v>15835</v>
      </c>
      <c r="M779">
        <v>1583500</v>
      </c>
      <c r="N779">
        <v>0</v>
      </c>
      <c r="P779" t="s">
        <v>218</v>
      </c>
      <c r="Q779" s="1"/>
      <c r="Y779" t="s">
        <v>218</v>
      </c>
      <c r="Z779" t="s">
        <v>218</v>
      </c>
      <c r="AA779" t="s">
        <v>218</v>
      </c>
      <c r="AB779" t="s">
        <v>218</v>
      </c>
    </row>
    <row r="780" spans="1:28" x14ac:dyDescent="0.4">
      <c r="A780" s="1">
        <v>45061</v>
      </c>
      <c r="B780" s="1">
        <v>45057</v>
      </c>
      <c r="C780">
        <v>80350</v>
      </c>
      <c r="D780" t="s">
        <v>39</v>
      </c>
      <c r="E780" t="s">
        <v>15</v>
      </c>
      <c r="F780" t="s">
        <v>218</v>
      </c>
      <c r="G780" t="s">
        <v>16</v>
      </c>
      <c r="H780" t="s">
        <v>40</v>
      </c>
      <c r="I780" t="s">
        <v>50</v>
      </c>
      <c r="J780" t="s">
        <v>51</v>
      </c>
      <c r="K780">
        <v>100</v>
      </c>
      <c r="L780">
        <v>15930</v>
      </c>
      <c r="M780">
        <v>1593000</v>
      </c>
      <c r="N780">
        <v>0</v>
      </c>
      <c r="P780" t="s">
        <v>218</v>
      </c>
      <c r="Q780" s="1"/>
      <c r="Y780" t="s">
        <v>218</v>
      </c>
      <c r="Z780" t="s">
        <v>218</v>
      </c>
      <c r="AA780" t="s">
        <v>218</v>
      </c>
      <c r="AB780" t="s">
        <v>218</v>
      </c>
    </row>
    <row r="781" spans="1:28" x14ac:dyDescent="0.4">
      <c r="A781" s="1">
        <v>45061</v>
      </c>
      <c r="B781" s="1">
        <v>45057</v>
      </c>
      <c r="C781">
        <v>80350</v>
      </c>
      <c r="D781" t="s">
        <v>39</v>
      </c>
      <c r="E781" t="s">
        <v>15</v>
      </c>
      <c r="F781" t="s">
        <v>218</v>
      </c>
      <c r="G781" t="s">
        <v>16</v>
      </c>
      <c r="H781" t="s">
        <v>40</v>
      </c>
      <c r="I781" t="s">
        <v>50</v>
      </c>
      <c r="J781" t="s">
        <v>51</v>
      </c>
      <c r="K781">
        <v>100</v>
      </c>
      <c r="L781">
        <v>15880</v>
      </c>
      <c r="M781">
        <v>1588000</v>
      </c>
      <c r="N781">
        <v>0</v>
      </c>
      <c r="P781" t="s">
        <v>218</v>
      </c>
      <c r="Q781" s="1"/>
      <c r="Y781" t="s">
        <v>218</v>
      </c>
      <c r="Z781" t="s">
        <v>218</v>
      </c>
      <c r="AA781" t="s">
        <v>218</v>
      </c>
      <c r="AB781" t="s">
        <v>218</v>
      </c>
    </row>
    <row r="782" spans="1:28" x14ac:dyDescent="0.4">
      <c r="A782" s="1">
        <v>45061</v>
      </c>
      <c r="B782" s="1">
        <v>45057</v>
      </c>
      <c r="C782">
        <v>80350</v>
      </c>
      <c r="D782" t="s">
        <v>39</v>
      </c>
      <c r="E782" t="s">
        <v>15</v>
      </c>
      <c r="F782" t="s">
        <v>218</v>
      </c>
      <c r="G782" t="s">
        <v>16</v>
      </c>
      <c r="H782" t="s">
        <v>42</v>
      </c>
      <c r="I782" t="s">
        <v>50</v>
      </c>
      <c r="J782" t="s">
        <v>51</v>
      </c>
      <c r="K782">
        <v>100</v>
      </c>
      <c r="L782">
        <v>15695</v>
      </c>
      <c r="M782">
        <v>1569500</v>
      </c>
      <c r="N782">
        <v>0</v>
      </c>
      <c r="P782" t="s">
        <v>218</v>
      </c>
      <c r="Q782" s="1"/>
      <c r="Y782" t="s">
        <v>218</v>
      </c>
      <c r="Z782" t="s">
        <v>218</v>
      </c>
      <c r="AA782" t="s">
        <v>218</v>
      </c>
      <c r="AB782" t="s">
        <v>218</v>
      </c>
    </row>
    <row r="783" spans="1:28" x14ac:dyDescent="0.4">
      <c r="A783" s="1">
        <v>45061</v>
      </c>
      <c r="B783" s="1">
        <v>45057</v>
      </c>
      <c r="C783">
        <v>80350</v>
      </c>
      <c r="D783" t="s">
        <v>39</v>
      </c>
      <c r="E783" t="s">
        <v>15</v>
      </c>
      <c r="F783" t="s">
        <v>218</v>
      </c>
      <c r="G783" t="s">
        <v>16</v>
      </c>
      <c r="H783" t="s">
        <v>42</v>
      </c>
      <c r="I783" t="s">
        <v>50</v>
      </c>
      <c r="J783" t="s">
        <v>51</v>
      </c>
      <c r="K783">
        <v>100</v>
      </c>
      <c r="L783">
        <v>15800</v>
      </c>
      <c r="M783">
        <v>1580000</v>
      </c>
      <c r="N783">
        <v>0</v>
      </c>
      <c r="P783" t="s">
        <v>218</v>
      </c>
      <c r="Q783" s="1"/>
      <c r="Y783" t="s">
        <v>218</v>
      </c>
      <c r="Z783" t="s">
        <v>218</v>
      </c>
      <c r="AA783" t="s">
        <v>218</v>
      </c>
      <c r="AB783" t="s">
        <v>218</v>
      </c>
    </row>
    <row r="784" spans="1:28" x14ac:dyDescent="0.4">
      <c r="A784" s="1">
        <v>45061</v>
      </c>
      <c r="B784" s="1">
        <v>45057</v>
      </c>
      <c r="C784">
        <v>80350</v>
      </c>
      <c r="D784" t="s">
        <v>39</v>
      </c>
      <c r="E784" t="s">
        <v>15</v>
      </c>
      <c r="F784" t="s">
        <v>218</v>
      </c>
      <c r="G784" t="s">
        <v>16</v>
      </c>
      <c r="H784" t="s">
        <v>42</v>
      </c>
      <c r="I784" t="s">
        <v>50</v>
      </c>
      <c r="J784" t="s">
        <v>51</v>
      </c>
      <c r="K784">
        <v>100</v>
      </c>
      <c r="L784">
        <v>15835</v>
      </c>
      <c r="M784">
        <v>1583500</v>
      </c>
      <c r="N784">
        <v>0</v>
      </c>
      <c r="P784" t="s">
        <v>218</v>
      </c>
      <c r="Q784" s="1"/>
      <c r="Y784" t="s">
        <v>218</v>
      </c>
      <c r="Z784" t="s">
        <v>218</v>
      </c>
      <c r="AA784" t="s">
        <v>218</v>
      </c>
      <c r="AB784" t="s">
        <v>218</v>
      </c>
    </row>
    <row r="785" spans="1:28" x14ac:dyDescent="0.4">
      <c r="A785" s="1">
        <v>45061</v>
      </c>
      <c r="B785" s="1">
        <v>45057</v>
      </c>
      <c r="C785">
        <v>80350</v>
      </c>
      <c r="D785" t="s">
        <v>39</v>
      </c>
      <c r="E785" t="s">
        <v>15</v>
      </c>
      <c r="F785" t="s">
        <v>218</v>
      </c>
      <c r="G785" t="s">
        <v>16</v>
      </c>
      <c r="H785" t="s">
        <v>42</v>
      </c>
      <c r="I785" t="s">
        <v>50</v>
      </c>
      <c r="J785" t="s">
        <v>51</v>
      </c>
      <c r="K785">
        <v>100</v>
      </c>
      <c r="L785">
        <v>15725</v>
      </c>
      <c r="M785">
        <v>1572500</v>
      </c>
      <c r="N785">
        <v>0</v>
      </c>
      <c r="P785" t="s">
        <v>218</v>
      </c>
      <c r="Q785" s="1"/>
      <c r="Y785" t="s">
        <v>218</v>
      </c>
      <c r="Z785" t="s">
        <v>218</v>
      </c>
      <c r="AA785" t="s">
        <v>218</v>
      </c>
      <c r="AB785" t="s">
        <v>218</v>
      </c>
    </row>
    <row r="786" spans="1:28" x14ac:dyDescent="0.4">
      <c r="A786" s="1">
        <v>45061</v>
      </c>
      <c r="B786" s="1">
        <v>45057</v>
      </c>
      <c r="C786">
        <v>80350</v>
      </c>
      <c r="D786" t="s">
        <v>39</v>
      </c>
      <c r="E786" t="s">
        <v>15</v>
      </c>
      <c r="F786" t="s">
        <v>218</v>
      </c>
      <c r="G786" t="s">
        <v>16</v>
      </c>
      <c r="H786" t="s">
        <v>42</v>
      </c>
      <c r="I786" t="s">
        <v>50</v>
      </c>
      <c r="J786" t="s">
        <v>51</v>
      </c>
      <c r="K786">
        <v>100</v>
      </c>
      <c r="L786">
        <v>15780</v>
      </c>
      <c r="M786">
        <v>1578000</v>
      </c>
      <c r="N786">
        <v>0</v>
      </c>
      <c r="P786" t="s">
        <v>218</v>
      </c>
      <c r="Q786" s="1"/>
      <c r="Y786" t="s">
        <v>218</v>
      </c>
      <c r="Z786" t="s">
        <v>218</v>
      </c>
      <c r="AA786" t="s">
        <v>218</v>
      </c>
      <c r="AB786" t="s">
        <v>218</v>
      </c>
    </row>
    <row r="787" spans="1:28" x14ac:dyDescent="0.4">
      <c r="A787" s="1">
        <v>45061</v>
      </c>
      <c r="B787" s="1">
        <v>45057</v>
      </c>
      <c r="C787">
        <v>80350</v>
      </c>
      <c r="D787" t="s">
        <v>39</v>
      </c>
      <c r="E787" t="s">
        <v>15</v>
      </c>
      <c r="F787" t="s">
        <v>218</v>
      </c>
      <c r="G787" t="s">
        <v>16</v>
      </c>
      <c r="H787" t="s">
        <v>42</v>
      </c>
      <c r="I787" t="s">
        <v>50</v>
      </c>
      <c r="J787" t="s">
        <v>51</v>
      </c>
      <c r="K787">
        <v>100</v>
      </c>
      <c r="L787">
        <v>15770</v>
      </c>
      <c r="M787">
        <v>1577000</v>
      </c>
      <c r="N787">
        <v>0</v>
      </c>
      <c r="P787" t="s">
        <v>218</v>
      </c>
      <c r="Q787" s="1"/>
      <c r="Y787" t="s">
        <v>218</v>
      </c>
      <c r="Z787" t="s">
        <v>218</v>
      </c>
      <c r="AA787" t="s">
        <v>218</v>
      </c>
      <c r="AB787" t="s">
        <v>218</v>
      </c>
    </row>
    <row r="788" spans="1:28" x14ac:dyDescent="0.4">
      <c r="A788" s="1">
        <v>45061</v>
      </c>
      <c r="B788" s="1">
        <v>45057</v>
      </c>
      <c r="C788">
        <v>80350</v>
      </c>
      <c r="D788" t="s">
        <v>39</v>
      </c>
      <c r="E788" t="s">
        <v>15</v>
      </c>
      <c r="F788" t="s">
        <v>218</v>
      </c>
      <c r="G788" t="s">
        <v>16</v>
      </c>
      <c r="H788" t="s">
        <v>40</v>
      </c>
      <c r="I788" t="s">
        <v>50</v>
      </c>
      <c r="J788" t="s">
        <v>41</v>
      </c>
      <c r="K788">
        <v>100</v>
      </c>
      <c r="L788">
        <v>15845</v>
      </c>
      <c r="M788">
        <v>1584500</v>
      </c>
      <c r="N788">
        <v>0</v>
      </c>
      <c r="O788">
        <v>1000</v>
      </c>
      <c r="P788" t="s">
        <v>16</v>
      </c>
      <c r="Q788" s="1">
        <v>45057</v>
      </c>
      <c r="R788">
        <v>15835</v>
      </c>
      <c r="S788">
        <v>0</v>
      </c>
      <c r="T788">
        <v>0</v>
      </c>
      <c r="U788">
        <v>0</v>
      </c>
      <c r="V788">
        <v>0</v>
      </c>
      <c r="W788">
        <v>0</v>
      </c>
      <c r="X788">
        <v>1000</v>
      </c>
      <c r="Y788" t="s">
        <v>218</v>
      </c>
      <c r="Z788" t="s">
        <v>218</v>
      </c>
      <c r="AA788" t="s">
        <v>218</v>
      </c>
      <c r="AB788" t="s">
        <v>218</v>
      </c>
    </row>
    <row r="789" spans="1:28" x14ac:dyDescent="0.4">
      <c r="A789" s="1">
        <v>45061</v>
      </c>
      <c r="B789" s="1">
        <v>45057</v>
      </c>
      <c r="C789">
        <v>80350</v>
      </c>
      <c r="D789" t="s">
        <v>39</v>
      </c>
      <c r="E789" t="s">
        <v>15</v>
      </c>
      <c r="F789" t="s">
        <v>218</v>
      </c>
      <c r="G789" t="s">
        <v>16</v>
      </c>
      <c r="H789" t="s">
        <v>40</v>
      </c>
      <c r="I789" t="s">
        <v>50</v>
      </c>
      <c r="J789" t="s">
        <v>41</v>
      </c>
      <c r="K789">
        <v>100</v>
      </c>
      <c r="L789">
        <v>15790</v>
      </c>
      <c r="M789">
        <v>1579000</v>
      </c>
      <c r="N789">
        <v>0</v>
      </c>
      <c r="O789">
        <v>2000</v>
      </c>
      <c r="P789" t="s">
        <v>16</v>
      </c>
      <c r="Q789" s="1">
        <v>45057</v>
      </c>
      <c r="R789">
        <v>15770</v>
      </c>
      <c r="S789">
        <v>0</v>
      </c>
      <c r="T789">
        <v>0</v>
      </c>
      <c r="U789">
        <v>0</v>
      </c>
      <c r="V789">
        <v>0</v>
      </c>
      <c r="W789">
        <v>0</v>
      </c>
      <c r="X789">
        <v>2000</v>
      </c>
      <c r="Y789" t="s">
        <v>218</v>
      </c>
      <c r="Z789" t="s">
        <v>218</v>
      </c>
      <c r="AA789" t="s">
        <v>218</v>
      </c>
      <c r="AB789" t="s">
        <v>218</v>
      </c>
    </row>
    <row r="790" spans="1:28" x14ac:dyDescent="0.4">
      <c r="A790" s="1">
        <v>45061</v>
      </c>
      <c r="B790" s="1">
        <v>45057</v>
      </c>
      <c r="C790">
        <v>80350</v>
      </c>
      <c r="D790" t="s">
        <v>39</v>
      </c>
      <c r="E790" t="s">
        <v>15</v>
      </c>
      <c r="F790" t="s">
        <v>218</v>
      </c>
      <c r="G790" t="s">
        <v>16</v>
      </c>
      <c r="H790" t="s">
        <v>40</v>
      </c>
      <c r="I790" t="s">
        <v>50</v>
      </c>
      <c r="J790" t="s">
        <v>41</v>
      </c>
      <c r="K790">
        <v>100</v>
      </c>
      <c r="L790">
        <v>15700</v>
      </c>
      <c r="M790">
        <v>1570000</v>
      </c>
      <c r="N790">
        <v>0</v>
      </c>
      <c r="O790">
        <v>500</v>
      </c>
      <c r="P790" t="s">
        <v>16</v>
      </c>
      <c r="Q790" s="1">
        <v>45057</v>
      </c>
      <c r="R790">
        <v>15695</v>
      </c>
      <c r="S790">
        <v>0</v>
      </c>
      <c r="T790">
        <v>0</v>
      </c>
      <c r="U790">
        <v>0</v>
      </c>
      <c r="V790">
        <v>0</v>
      </c>
      <c r="W790">
        <v>0</v>
      </c>
      <c r="X790">
        <v>500</v>
      </c>
      <c r="Y790" t="s">
        <v>218</v>
      </c>
      <c r="Z790" t="s">
        <v>218</v>
      </c>
      <c r="AA790" t="s">
        <v>218</v>
      </c>
      <c r="AB790" t="s">
        <v>218</v>
      </c>
    </row>
    <row r="791" spans="1:28" x14ac:dyDescent="0.4">
      <c r="A791" s="1">
        <v>45061</v>
      </c>
      <c r="B791" s="1">
        <v>45057</v>
      </c>
      <c r="C791">
        <v>80350</v>
      </c>
      <c r="D791" t="s">
        <v>39</v>
      </c>
      <c r="E791" t="s">
        <v>15</v>
      </c>
      <c r="F791" t="s">
        <v>218</v>
      </c>
      <c r="G791" t="s">
        <v>16</v>
      </c>
      <c r="H791" t="s">
        <v>40</v>
      </c>
      <c r="I791" t="s">
        <v>50</v>
      </c>
      <c r="J791" t="s">
        <v>41</v>
      </c>
      <c r="K791">
        <v>100</v>
      </c>
      <c r="L791">
        <v>15780</v>
      </c>
      <c r="M791">
        <v>1578000</v>
      </c>
      <c r="N791">
        <v>0</v>
      </c>
      <c r="O791">
        <v>5500</v>
      </c>
      <c r="P791" t="s">
        <v>16</v>
      </c>
      <c r="Q791" s="1">
        <v>45057</v>
      </c>
      <c r="R791">
        <v>15725</v>
      </c>
      <c r="S791">
        <v>0</v>
      </c>
      <c r="T791">
        <v>0</v>
      </c>
      <c r="U791">
        <v>0</v>
      </c>
      <c r="V791">
        <v>0</v>
      </c>
      <c r="W791">
        <v>0</v>
      </c>
      <c r="X791">
        <v>5500</v>
      </c>
      <c r="Y791" t="s">
        <v>218</v>
      </c>
      <c r="Z791" t="s">
        <v>218</v>
      </c>
      <c r="AA791" t="s">
        <v>218</v>
      </c>
      <c r="AB791" t="s">
        <v>218</v>
      </c>
    </row>
    <row r="792" spans="1:28" x14ac:dyDescent="0.4">
      <c r="A792" s="1">
        <v>45061</v>
      </c>
      <c r="B792" s="1">
        <v>45057</v>
      </c>
      <c r="C792">
        <v>80350</v>
      </c>
      <c r="D792" t="s">
        <v>39</v>
      </c>
      <c r="E792" t="s">
        <v>15</v>
      </c>
      <c r="F792" t="s">
        <v>218</v>
      </c>
      <c r="G792" t="s">
        <v>16</v>
      </c>
      <c r="H792" t="s">
        <v>40</v>
      </c>
      <c r="I792" t="s">
        <v>50</v>
      </c>
      <c r="J792" t="s">
        <v>41</v>
      </c>
      <c r="K792">
        <v>100</v>
      </c>
      <c r="L792">
        <v>15810</v>
      </c>
      <c r="M792">
        <v>1581000</v>
      </c>
      <c r="N792">
        <v>0</v>
      </c>
      <c r="O792">
        <v>1000</v>
      </c>
      <c r="P792" t="s">
        <v>16</v>
      </c>
      <c r="Q792" s="1">
        <v>45057</v>
      </c>
      <c r="R792">
        <v>15800</v>
      </c>
      <c r="S792">
        <v>0</v>
      </c>
      <c r="T792">
        <v>0</v>
      </c>
      <c r="U792">
        <v>0</v>
      </c>
      <c r="V792">
        <v>0</v>
      </c>
      <c r="W792">
        <v>0</v>
      </c>
      <c r="X792">
        <v>1000</v>
      </c>
      <c r="Y792" t="s">
        <v>218</v>
      </c>
      <c r="Z792" t="s">
        <v>218</v>
      </c>
      <c r="AA792" t="s">
        <v>218</v>
      </c>
      <c r="AB792" t="s">
        <v>218</v>
      </c>
    </row>
    <row r="793" spans="1:28" x14ac:dyDescent="0.4">
      <c r="A793" s="1">
        <v>45061</v>
      </c>
      <c r="B793" s="1">
        <v>45057</v>
      </c>
      <c r="C793">
        <v>80350</v>
      </c>
      <c r="D793" t="s">
        <v>39</v>
      </c>
      <c r="E793" t="s">
        <v>15</v>
      </c>
      <c r="F793" t="s">
        <v>218</v>
      </c>
      <c r="G793" t="s">
        <v>16</v>
      </c>
      <c r="H793" t="s">
        <v>40</v>
      </c>
      <c r="I793" t="s">
        <v>50</v>
      </c>
      <c r="J793" t="s">
        <v>41</v>
      </c>
      <c r="K793">
        <v>100</v>
      </c>
      <c r="L793">
        <v>15715</v>
      </c>
      <c r="M793">
        <v>1571500</v>
      </c>
      <c r="N793">
        <v>0</v>
      </c>
      <c r="O793">
        <v>-6500</v>
      </c>
      <c r="P793" t="s">
        <v>16</v>
      </c>
      <c r="Q793" s="1">
        <v>45057</v>
      </c>
      <c r="R793">
        <v>15780</v>
      </c>
      <c r="S793">
        <v>0</v>
      </c>
      <c r="T793">
        <v>0</v>
      </c>
      <c r="U793">
        <v>0</v>
      </c>
      <c r="V793">
        <v>0</v>
      </c>
      <c r="W793">
        <v>0</v>
      </c>
      <c r="X793">
        <v>-6500</v>
      </c>
      <c r="Y793" t="s">
        <v>218</v>
      </c>
      <c r="Z793" t="s">
        <v>218</v>
      </c>
      <c r="AA793" t="s">
        <v>218</v>
      </c>
      <c r="AB793" t="s">
        <v>218</v>
      </c>
    </row>
    <row r="794" spans="1:28" x14ac:dyDescent="0.4">
      <c r="A794" s="1">
        <v>45061</v>
      </c>
      <c r="B794" s="1">
        <v>45057</v>
      </c>
      <c r="C794">
        <v>80350</v>
      </c>
      <c r="D794" t="s">
        <v>39</v>
      </c>
      <c r="E794" t="s">
        <v>15</v>
      </c>
      <c r="F794" t="s">
        <v>218</v>
      </c>
      <c r="G794" t="s">
        <v>16</v>
      </c>
      <c r="H794" t="s">
        <v>42</v>
      </c>
      <c r="I794" t="s">
        <v>50</v>
      </c>
      <c r="J794" t="s">
        <v>41</v>
      </c>
      <c r="K794">
        <v>100</v>
      </c>
      <c r="L794">
        <v>15870</v>
      </c>
      <c r="M794">
        <v>1587000</v>
      </c>
      <c r="N794">
        <v>0</v>
      </c>
      <c r="O794">
        <v>1000</v>
      </c>
      <c r="P794" t="s">
        <v>16</v>
      </c>
      <c r="Q794" s="1">
        <v>45057</v>
      </c>
      <c r="R794">
        <v>15880</v>
      </c>
      <c r="S794">
        <v>0</v>
      </c>
      <c r="T794">
        <v>0</v>
      </c>
      <c r="U794">
        <v>0</v>
      </c>
      <c r="V794">
        <v>0</v>
      </c>
      <c r="W794">
        <v>0</v>
      </c>
      <c r="X794">
        <v>1000</v>
      </c>
      <c r="Y794" t="s">
        <v>218</v>
      </c>
      <c r="Z794" t="s">
        <v>218</v>
      </c>
      <c r="AA794" t="s">
        <v>218</v>
      </c>
      <c r="AB794" t="s">
        <v>218</v>
      </c>
    </row>
    <row r="795" spans="1:28" x14ac:dyDescent="0.4">
      <c r="A795" s="1">
        <v>45061</v>
      </c>
      <c r="B795" s="1">
        <v>45057</v>
      </c>
      <c r="C795">
        <v>80350</v>
      </c>
      <c r="D795" t="s">
        <v>39</v>
      </c>
      <c r="E795" t="s">
        <v>15</v>
      </c>
      <c r="F795" t="s">
        <v>218</v>
      </c>
      <c r="G795" t="s">
        <v>16</v>
      </c>
      <c r="H795" t="s">
        <v>42</v>
      </c>
      <c r="I795" t="s">
        <v>50</v>
      </c>
      <c r="J795" t="s">
        <v>41</v>
      </c>
      <c r="K795">
        <v>100</v>
      </c>
      <c r="L795">
        <v>15810</v>
      </c>
      <c r="M795">
        <v>1581000</v>
      </c>
      <c r="N795">
        <v>0</v>
      </c>
      <c r="O795">
        <v>0</v>
      </c>
      <c r="P795" t="s">
        <v>16</v>
      </c>
      <c r="Q795" s="1">
        <v>45057</v>
      </c>
      <c r="R795">
        <v>15810</v>
      </c>
      <c r="S795">
        <v>0</v>
      </c>
      <c r="T795">
        <v>0</v>
      </c>
      <c r="U795">
        <v>0</v>
      </c>
      <c r="V795">
        <v>0</v>
      </c>
      <c r="W795">
        <v>0</v>
      </c>
      <c r="X795">
        <v>0</v>
      </c>
      <c r="Y795" t="s">
        <v>218</v>
      </c>
      <c r="Z795" t="s">
        <v>218</v>
      </c>
      <c r="AA795" t="s">
        <v>218</v>
      </c>
      <c r="AB795" t="s">
        <v>218</v>
      </c>
    </row>
    <row r="796" spans="1:28" x14ac:dyDescent="0.4">
      <c r="A796" s="1">
        <v>45061</v>
      </c>
      <c r="B796" s="1">
        <v>45057</v>
      </c>
      <c r="C796">
        <v>80350</v>
      </c>
      <c r="D796" t="s">
        <v>39</v>
      </c>
      <c r="E796" t="s">
        <v>15</v>
      </c>
      <c r="F796" t="s">
        <v>218</v>
      </c>
      <c r="G796" t="s">
        <v>16</v>
      </c>
      <c r="H796" t="s">
        <v>42</v>
      </c>
      <c r="I796" t="s">
        <v>50</v>
      </c>
      <c r="J796" t="s">
        <v>41</v>
      </c>
      <c r="K796">
        <v>100</v>
      </c>
      <c r="L796">
        <v>15920</v>
      </c>
      <c r="M796">
        <v>1592000</v>
      </c>
      <c r="N796">
        <v>0</v>
      </c>
      <c r="O796">
        <v>1000</v>
      </c>
      <c r="P796" t="s">
        <v>16</v>
      </c>
      <c r="Q796" s="1">
        <v>45057</v>
      </c>
      <c r="R796">
        <v>15930</v>
      </c>
      <c r="S796">
        <v>0</v>
      </c>
      <c r="T796">
        <v>0</v>
      </c>
      <c r="U796">
        <v>0</v>
      </c>
      <c r="V796">
        <v>0</v>
      </c>
      <c r="W796">
        <v>0</v>
      </c>
      <c r="X796">
        <v>1000</v>
      </c>
      <c r="Y796" t="s">
        <v>218</v>
      </c>
      <c r="Z796" t="s">
        <v>218</v>
      </c>
      <c r="AA796" t="s">
        <v>218</v>
      </c>
      <c r="AB796" t="s">
        <v>218</v>
      </c>
    </row>
    <row r="797" spans="1:28" x14ac:dyDescent="0.4">
      <c r="A797" s="1">
        <v>45061</v>
      </c>
      <c r="B797" s="1">
        <v>45057</v>
      </c>
      <c r="C797">
        <v>80350</v>
      </c>
      <c r="D797" t="s">
        <v>39</v>
      </c>
      <c r="E797" t="s">
        <v>15</v>
      </c>
      <c r="F797" t="s">
        <v>218</v>
      </c>
      <c r="G797" t="s">
        <v>16</v>
      </c>
      <c r="H797" t="s">
        <v>42</v>
      </c>
      <c r="I797" t="s">
        <v>50</v>
      </c>
      <c r="J797" t="s">
        <v>41</v>
      </c>
      <c r="K797">
        <v>100</v>
      </c>
      <c r="L797">
        <v>15690</v>
      </c>
      <c r="M797">
        <v>1569000</v>
      </c>
      <c r="N797">
        <v>0</v>
      </c>
      <c r="O797">
        <v>1000</v>
      </c>
      <c r="P797" t="s">
        <v>16</v>
      </c>
      <c r="Q797" s="1">
        <v>45057</v>
      </c>
      <c r="R797">
        <v>15700</v>
      </c>
      <c r="S797">
        <v>0</v>
      </c>
      <c r="T797">
        <v>0</v>
      </c>
      <c r="U797">
        <v>0</v>
      </c>
      <c r="V797">
        <v>0</v>
      </c>
      <c r="W797">
        <v>0</v>
      </c>
      <c r="X797">
        <v>1000</v>
      </c>
      <c r="Y797" t="s">
        <v>218</v>
      </c>
      <c r="Z797" t="s">
        <v>218</v>
      </c>
      <c r="AA797" t="s">
        <v>218</v>
      </c>
      <c r="AB797" t="s">
        <v>218</v>
      </c>
    </row>
    <row r="798" spans="1:28" x14ac:dyDescent="0.4">
      <c r="A798" s="1">
        <v>45061</v>
      </c>
      <c r="B798" s="1">
        <v>45057</v>
      </c>
      <c r="C798">
        <v>80350</v>
      </c>
      <c r="D798" t="s">
        <v>39</v>
      </c>
      <c r="E798" t="s">
        <v>15</v>
      </c>
      <c r="F798" t="s">
        <v>218</v>
      </c>
      <c r="G798" t="s">
        <v>16</v>
      </c>
      <c r="H798" t="s">
        <v>42</v>
      </c>
      <c r="I798" t="s">
        <v>50</v>
      </c>
      <c r="J798" t="s">
        <v>41</v>
      </c>
      <c r="K798">
        <v>100</v>
      </c>
      <c r="L798">
        <v>15820</v>
      </c>
      <c r="M798">
        <v>1582000</v>
      </c>
      <c r="N798">
        <v>0</v>
      </c>
      <c r="O798">
        <v>1500</v>
      </c>
      <c r="P798" t="s">
        <v>16</v>
      </c>
      <c r="Q798" s="1">
        <v>45057</v>
      </c>
      <c r="R798">
        <v>15835</v>
      </c>
      <c r="S798">
        <v>0</v>
      </c>
      <c r="T798">
        <v>0</v>
      </c>
      <c r="U798">
        <v>0</v>
      </c>
      <c r="V798">
        <v>0</v>
      </c>
      <c r="W798">
        <v>0</v>
      </c>
      <c r="X798">
        <v>1500</v>
      </c>
      <c r="Y798" t="s">
        <v>218</v>
      </c>
      <c r="Z798" t="s">
        <v>218</v>
      </c>
      <c r="AA798" t="s">
        <v>218</v>
      </c>
      <c r="AB798" t="s">
        <v>218</v>
      </c>
    </row>
    <row r="799" spans="1:28" x14ac:dyDescent="0.4">
      <c r="A799" s="1">
        <v>45061</v>
      </c>
      <c r="B799" s="1">
        <v>45057</v>
      </c>
      <c r="C799">
        <v>80350</v>
      </c>
      <c r="D799" t="s">
        <v>39</v>
      </c>
      <c r="E799" t="s">
        <v>15</v>
      </c>
      <c r="F799" t="s">
        <v>218</v>
      </c>
      <c r="G799" t="s">
        <v>16</v>
      </c>
      <c r="H799" t="s">
        <v>42</v>
      </c>
      <c r="I799" t="s">
        <v>50</v>
      </c>
      <c r="J799" t="s">
        <v>41</v>
      </c>
      <c r="K799">
        <v>100</v>
      </c>
      <c r="L799">
        <v>15800</v>
      </c>
      <c r="M799">
        <v>1580000</v>
      </c>
      <c r="N799">
        <v>0</v>
      </c>
      <c r="O799">
        <v>-2000</v>
      </c>
      <c r="P799" t="s">
        <v>16</v>
      </c>
      <c r="Q799" s="1">
        <v>45057</v>
      </c>
      <c r="R799">
        <v>15780</v>
      </c>
      <c r="S799">
        <v>0</v>
      </c>
      <c r="T799">
        <v>0</v>
      </c>
      <c r="U799">
        <v>0</v>
      </c>
      <c r="V799">
        <v>0</v>
      </c>
      <c r="W799">
        <v>0</v>
      </c>
      <c r="X799">
        <v>-2000</v>
      </c>
      <c r="Y799" t="s">
        <v>218</v>
      </c>
      <c r="Z799" t="s">
        <v>218</v>
      </c>
      <c r="AA799" t="s">
        <v>218</v>
      </c>
      <c r="AB799" t="s">
        <v>218</v>
      </c>
    </row>
    <row r="800" spans="1:28" x14ac:dyDescent="0.4">
      <c r="A800" s="1">
        <v>45058</v>
      </c>
      <c r="B800" s="1">
        <v>45056</v>
      </c>
      <c r="C800">
        <v>80350</v>
      </c>
      <c r="D800" t="s">
        <v>39</v>
      </c>
      <c r="E800" t="s">
        <v>15</v>
      </c>
      <c r="F800" t="s">
        <v>218</v>
      </c>
      <c r="G800" t="s">
        <v>16</v>
      </c>
      <c r="H800" t="s">
        <v>40</v>
      </c>
      <c r="I800" t="s">
        <v>50</v>
      </c>
      <c r="J800" t="s">
        <v>51</v>
      </c>
      <c r="K800">
        <v>100</v>
      </c>
      <c r="L800">
        <v>15655</v>
      </c>
      <c r="M800">
        <v>1565500</v>
      </c>
      <c r="N800">
        <v>0</v>
      </c>
      <c r="P800" t="s">
        <v>218</v>
      </c>
      <c r="Q800" s="1"/>
      <c r="Y800" t="s">
        <v>218</v>
      </c>
      <c r="Z800" t="s">
        <v>218</v>
      </c>
      <c r="AA800" t="s">
        <v>218</v>
      </c>
      <c r="AB800" t="s">
        <v>218</v>
      </c>
    </row>
    <row r="801" spans="1:28" x14ac:dyDescent="0.4">
      <c r="A801" s="1">
        <v>45058</v>
      </c>
      <c r="B801" s="1">
        <v>45056</v>
      </c>
      <c r="C801">
        <v>80350</v>
      </c>
      <c r="D801" t="s">
        <v>39</v>
      </c>
      <c r="E801" t="s">
        <v>15</v>
      </c>
      <c r="F801" t="s">
        <v>218</v>
      </c>
      <c r="G801" t="s">
        <v>16</v>
      </c>
      <c r="H801" t="s">
        <v>40</v>
      </c>
      <c r="I801" t="s">
        <v>50</v>
      </c>
      <c r="J801" t="s">
        <v>51</v>
      </c>
      <c r="K801">
        <v>100</v>
      </c>
      <c r="L801">
        <v>15670</v>
      </c>
      <c r="M801">
        <v>1567000</v>
      </c>
      <c r="N801">
        <v>0</v>
      </c>
      <c r="P801" t="s">
        <v>218</v>
      </c>
      <c r="Q801" s="1"/>
      <c r="Y801" t="s">
        <v>218</v>
      </c>
      <c r="Z801" t="s">
        <v>218</v>
      </c>
      <c r="AA801" t="s">
        <v>218</v>
      </c>
      <c r="AB801" t="s">
        <v>218</v>
      </c>
    </row>
    <row r="802" spans="1:28" x14ac:dyDescent="0.4">
      <c r="A802" s="1">
        <v>45058</v>
      </c>
      <c r="B802" s="1">
        <v>45056</v>
      </c>
      <c r="C802">
        <v>80350</v>
      </c>
      <c r="D802" t="s">
        <v>39</v>
      </c>
      <c r="E802" t="s">
        <v>15</v>
      </c>
      <c r="F802" t="s">
        <v>218</v>
      </c>
      <c r="G802" t="s">
        <v>16</v>
      </c>
      <c r="H802" t="s">
        <v>40</v>
      </c>
      <c r="I802" t="s">
        <v>50</v>
      </c>
      <c r="J802" t="s">
        <v>51</v>
      </c>
      <c r="K802">
        <v>100</v>
      </c>
      <c r="L802">
        <v>15670</v>
      </c>
      <c r="M802">
        <v>1567000</v>
      </c>
      <c r="N802">
        <v>0</v>
      </c>
      <c r="P802" t="s">
        <v>218</v>
      </c>
      <c r="Q802" s="1"/>
      <c r="Y802" t="s">
        <v>218</v>
      </c>
      <c r="Z802" t="s">
        <v>218</v>
      </c>
      <c r="AA802" t="s">
        <v>218</v>
      </c>
      <c r="AB802" t="s">
        <v>218</v>
      </c>
    </row>
    <row r="803" spans="1:28" x14ac:dyDescent="0.4">
      <c r="A803" s="1">
        <v>45058</v>
      </c>
      <c r="B803" s="1">
        <v>45056</v>
      </c>
      <c r="C803">
        <v>80350</v>
      </c>
      <c r="D803" t="s">
        <v>39</v>
      </c>
      <c r="E803" t="s">
        <v>15</v>
      </c>
      <c r="F803" t="s">
        <v>218</v>
      </c>
      <c r="G803" t="s">
        <v>16</v>
      </c>
      <c r="H803" t="s">
        <v>40</v>
      </c>
      <c r="I803" t="s">
        <v>50</v>
      </c>
      <c r="J803" t="s">
        <v>51</v>
      </c>
      <c r="K803">
        <v>100</v>
      </c>
      <c r="L803">
        <v>15680</v>
      </c>
      <c r="M803">
        <v>1568000</v>
      </c>
      <c r="N803">
        <v>0</v>
      </c>
      <c r="P803" t="s">
        <v>218</v>
      </c>
      <c r="Q803" s="1"/>
      <c r="Y803" t="s">
        <v>218</v>
      </c>
      <c r="Z803" t="s">
        <v>218</v>
      </c>
      <c r="AA803" t="s">
        <v>218</v>
      </c>
      <c r="AB803" t="s">
        <v>218</v>
      </c>
    </row>
    <row r="804" spans="1:28" x14ac:dyDescent="0.4">
      <c r="A804" s="1">
        <v>45058</v>
      </c>
      <c r="B804" s="1">
        <v>45056</v>
      </c>
      <c r="C804">
        <v>80350</v>
      </c>
      <c r="D804" t="s">
        <v>39</v>
      </c>
      <c r="E804" t="s">
        <v>15</v>
      </c>
      <c r="F804" t="s">
        <v>218</v>
      </c>
      <c r="G804" t="s">
        <v>16</v>
      </c>
      <c r="H804" t="s">
        <v>40</v>
      </c>
      <c r="I804" t="s">
        <v>50</v>
      </c>
      <c r="J804" t="s">
        <v>51</v>
      </c>
      <c r="K804">
        <v>100</v>
      </c>
      <c r="L804">
        <v>15775</v>
      </c>
      <c r="M804">
        <v>1577500</v>
      </c>
      <c r="N804">
        <v>0</v>
      </c>
      <c r="P804" t="s">
        <v>218</v>
      </c>
      <c r="Q804" s="1"/>
      <c r="Y804" t="s">
        <v>218</v>
      </c>
      <c r="Z804" t="s">
        <v>218</v>
      </c>
      <c r="AA804" t="s">
        <v>218</v>
      </c>
      <c r="AB804" t="s">
        <v>218</v>
      </c>
    </row>
    <row r="805" spans="1:28" x14ac:dyDescent="0.4">
      <c r="A805" s="1">
        <v>45058</v>
      </c>
      <c r="B805" s="1">
        <v>45056</v>
      </c>
      <c r="C805">
        <v>80350</v>
      </c>
      <c r="D805" t="s">
        <v>39</v>
      </c>
      <c r="E805" t="s">
        <v>15</v>
      </c>
      <c r="F805" t="s">
        <v>218</v>
      </c>
      <c r="G805" t="s">
        <v>16</v>
      </c>
      <c r="H805" t="s">
        <v>40</v>
      </c>
      <c r="I805" t="s">
        <v>50</v>
      </c>
      <c r="J805" t="s">
        <v>51</v>
      </c>
      <c r="K805">
        <v>100</v>
      </c>
      <c r="L805">
        <v>15610</v>
      </c>
      <c r="M805">
        <v>1561000</v>
      </c>
      <c r="N805">
        <v>0</v>
      </c>
      <c r="P805" t="s">
        <v>218</v>
      </c>
      <c r="Q805" s="1"/>
      <c r="Y805" t="s">
        <v>218</v>
      </c>
      <c r="Z805" t="s">
        <v>218</v>
      </c>
      <c r="AA805" t="s">
        <v>218</v>
      </c>
      <c r="AB805" t="s">
        <v>218</v>
      </c>
    </row>
    <row r="806" spans="1:28" x14ac:dyDescent="0.4">
      <c r="A806" s="1">
        <v>45058</v>
      </c>
      <c r="B806" s="1">
        <v>45056</v>
      </c>
      <c r="C806">
        <v>80350</v>
      </c>
      <c r="D806" t="s">
        <v>39</v>
      </c>
      <c r="E806" t="s">
        <v>15</v>
      </c>
      <c r="F806" t="s">
        <v>218</v>
      </c>
      <c r="G806" t="s">
        <v>16</v>
      </c>
      <c r="H806" t="s">
        <v>40</v>
      </c>
      <c r="I806" t="s">
        <v>50</v>
      </c>
      <c r="J806" t="s">
        <v>51</v>
      </c>
      <c r="K806">
        <v>100</v>
      </c>
      <c r="L806">
        <v>15635</v>
      </c>
      <c r="M806">
        <v>1563500</v>
      </c>
      <c r="N806">
        <v>0</v>
      </c>
      <c r="P806" t="s">
        <v>218</v>
      </c>
      <c r="Q806" s="1"/>
      <c r="Y806" t="s">
        <v>218</v>
      </c>
      <c r="Z806" t="s">
        <v>218</v>
      </c>
      <c r="AA806" t="s">
        <v>218</v>
      </c>
      <c r="AB806" t="s">
        <v>218</v>
      </c>
    </row>
    <row r="807" spans="1:28" x14ac:dyDescent="0.4">
      <c r="A807" s="1">
        <v>45058</v>
      </c>
      <c r="B807" s="1">
        <v>45056</v>
      </c>
      <c r="C807">
        <v>80350</v>
      </c>
      <c r="D807" t="s">
        <v>39</v>
      </c>
      <c r="E807" t="s">
        <v>15</v>
      </c>
      <c r="F807" t="s">
        <v>218</v>
      </c>
      <c r="G807" t="s">
        <v>16</v>
      </c>
      <c r="H807" t="s">
        <v>40</v>
      </c>
      <c r="I807" t="s">
        <v>50</v>
      </c>
      <c r="J807" t="s">
        <v>51</v>
      </c>
      <c r="K807">
        <v>100</v>
      </c>
      <c r="L807">
        <v>15660</v>
      </c>
      <c r="M807">
        <v>1566000</v>
      </c>
      <c r="N807">
        <v>0</v>
      </c>
      <c r="P807" t="s">
        <v>218</v>
      </c>
      <c r="Q807" s="1"/>
      <c r="Y807" t="s">
        <v>218</v>
      </c>
      <c r="Z807" t="s">
        <v>218</v>
      </c>
      <c r="AA807" t="s">
        <v>218</v>
      </c>
      <c r="AB807" t="s">
        <v>218</v>
      </c>
    </row>
    <row r="808" spans="1:28" x14ac:dyDescent="0.4">
      <c r="A808" s="1">
        <v>45058</v>
      </c>
      <c r="B808" s="1">
        <v>45056</v>
      </c>
      <c r="C808">
        <v>80350</v>
      </c>
      <c r="D808" t="s">
        <v>39</v>
      </c>
      <c r="E808" t="s">
        <v>15</v>
      </c>
      <c r="F808" t="s">
        <v>218</v>
      </c>
      <c r="G808" t="s">
        <v>16</v>
      </c>
      <c r="H808" t="s">
        <v>42</v>
      </c>
      <c r="I808" t="s">
        <v>50</v>
      </c>
      <c r="J808" t="s">
        <v>51</v>
      </c>
      <c r="K808">
        <v>100</v>
      </c>
      <c r="L808">
        <v>15695</v>
      </c>
      <c r="M808">
        <v>1569500</v>
      </c>
      <c r="N808">
        <v>0</v>
      </c>
      <c r="P808" t="s">
        <v>218</v>
      </c>
      <c r="Q808" s="1"/>
      <c r="Y808" t="s">
        <v>218</v>
      </c>
      <c r="Z808" t="s">
        <v>218</v>
      </c>
      <c r="AA808" t="s">
        <v>218</v>
      </c>
      <c r="AB808" t="s">
        <v>218</v>
      </c>
    </row>
    <row r="809" spans="1:28" x14ac:dyDescent="0.4">
      <c r="A809" s="1">
        <v>45058</v>
      </c>
      <c r="B809" s="1">
        <v>45056</v>
      </c>
      <c r="C809">
        <v>80350</v>
      </c>
      <c r="D809" t="s">
        <v>39</v>
      </c>
      <c r="E809" t="s">
        <v>15</v>
      </c>
      <c r="F809" t="s">
        <v>218</v>
      </c>
      <c r="G809" t="s">
        <v>16</v>
      </c>
      <c r="H809" t="s">
        <v>42</v>
      </c>
      <c r="I809" t="s">
        <v>50</v>
      </c>
      <c r="J809" t="s">
        <v>51</v>
      </c>
      <c r="K809">
        <v>100</v>
      </c>
      <c r="L809">
        <v>15665</v>
      </c>
      <c r="M809">
        <v>1566500</v>
      </c>
      <c r="N809">
        <v>0</v>
      </c>
      <c r="P809" t="s">
        <v>218</v>
      </c>
      <c r="Q809" s="1"/>
      <c r="Y809" t="s">
        <v>218</v>
      </c>
      <c r="Z809" t="s">
        <v>218</v>
      </c>
      <c r="AA809" t="s">
        <v>218</v>
      </c>
      <c r="AB809" t="s">
        <v>218</v>
      </c>
    </row>
    <row r="810" spans="1:28" x14ac:dyDescent="0.4">
      <c r="A810" s="1">
        <v>45058</v>
      </c>
      <c r="B810" s="1">
        <v>45056</v>
      </c>
      <c r="C810">
        <v>80350</v>
      </c>
      <c r="D810" t="s">
        <v>39</v>
      </c>
      <c r="E810" t="s">
        <v>15</v>
      </c>
      <c r="F810" t="s">
        <v>218</v>
      </c>
      <c r="G810" t="s">
        <v>16</v>
      </c>
      <c r="H810" t="s">
        <v>42</v>
      </c>
      <c r="I810" t="s">
        <v>50</v>
      </c>
      <c r="J810" t="s">
        <v>51</v>
      </c>
      <c r="K810">
        <v>100</v>
      </c>
      <c r="L810">
        <v>15695</v>
      </c>
      <c r="M810">
        <v>1569500</v>
      </c>
      <c r="N810">
        <v>0</v>
      </c>
      <c r="P810" t="s">
        <v>218</v>
      </c>
      <c r="Q810" s="1"/>
      <c r="Y810" t="s">
        <v>218</v>
      </c>
      <c r="Z810" t="s">
        <v>218</v>
      </c>
      <c r="AA810" t="s">
        <v>218</v>
      </c>
      <c r="AB810" t="s">
        <v>218</v>
      </c>
    </row>
    <row r="811" spans="1:28" x14ac:dyDescent="0.4">
      <c r="A811" s="1">
        <v>45058</v>
      </c>
      <c r="B811" s="1">
        <v>45056</v>
      </c>
      <c r="C811">
        <v>80350</v>
      </c>
      <c r="D811" t="s">
        <v>39</v>
      </c>
      <c r="E811" t="s">
        <v>15</v>
      </c>
      <c r="F811" t="s">
        <v>218</v>
      </c>
      <c r="G811" t="s">
        <v>16</v>
      </c>
      <c r="H811" t="s">
        <v>42</v>
      </c>
      <c r="I811" t="s">
        <v>50</v>
      </c>
      <c r="J811" t="s">
        <v>51</v>
      </c>
      <c r="K811">
        <v>100</v>
      </c>
      <c r="L811">
        <v>15850</v>
      </c>
      <c r="M811">
        <v>1585000</v>
      </c>
      <c r="N811">
        <v>0</v>
      </c>
      <c r="P811" t="s">
        <v>218</v>
      </c>
      <c r="Q811" s="1"/>
      <c r="Y811" t="s">
        <v>218</v>
      </c>
      <c r="Z811" t="s">
        <v>218</v>
      </c>
      <c r="AA811" t="s">
        <v>218</v>
      </c>
      <c r="AB811" t="s">
        <v>218</v>
      </c>
    </row>
    <row r="812" spans="1:28" x14ac:dyDescent="0.4">
      <c r="A812" s="1">
        <v>45058</v>
      </c>
      <c r="B812" s="1">
        <v>45056</v>
      </c>
      <c r="C812">
        <v>80350</v>
      </c>
      <c r="D812" t="s">
        <v>39</v>
      </c>
      <c r="E812" t="s">
        <v>15</v>
      </c>
      <c r="F812" t="s">
        <v>218</v>
      </c>
      <c r="G812" t="s">
        <v>16</v>
      </c>
      <c r="H812" t="s">
        <v>42</v>
      </c>
      <c r="I812" t="s">
        <v>50</v>
      </c>
      <c r="J812" t="s">
        <v>51</v>
      </c>
      <c r="K812">
        <v>100</v>
      </c>
      <c r="L812">
        <v>15690</v>
      </c>
      <c r="M812">
        <v>1569000</v>
      </c>
      <c r="N812">
        <v>0</v>
      </c>
      <c r="P812" t="s">
        <v>218</v>
      </c>
      <c r="Q812" s="1"/>
      <c r="Y812" t="s">
        <v>218</v>
      </c>
      <c r="Z812" t="s">
        <v>218</v>
      </c>
      <c r="AA812" t="s">
        <v>218</v>
      </c>
      <c r="AB812" t="s">
        <v>218</v>
      </c>
    </row>
    <row r="813" spans="1:28" x14ac:dyDescent="0.4">
      <c r="A813" s="1">
        <v>45058</v>
      </c>
      <c r="B813" s="1">
        <v>45056</v>
      </c>
      <c r="C813">
        <v>80350</v>
      </c>
      <c r="D813" t="s">
        <v>39</v>
      </c>
      <c r="E813" t="s">
        <v>15</v>
      </c>
      <c r="F813" t="s">
        <v>218</v>
      </c>
      <c r="G813" t="s">
        <v>16</v>
      </c>
      <c r="H813" t="s">
        <v>42</v>
      </c>
      <c r="I813" t="s">
        <v>50</v>
      </c>
      <c r="J813" t="s">
        <v>51</v>
      </c>
      <c r="K813">
        <v>100</v>
      </c>
      <c r="L813">
        <v>15650</v>
      </c>
      <c r="M813">
        <v>1565000</v>
      </c>
      <c r="N813">
        <v>0</v>
      </c>
      <c r="P813" t="s">
        <v>218</v>
      </c>
      <c r="Q813" s="1"/>
      <c r="Y813" t="s">
        <v>218</v>
      </c>
      <c r="Z813" t="s">
        <v>218</v>
      </c>
      <c r="AA813" t="s">
        <v>218</v>
      </c>
      <c r="AB813" t="s">
        <v>218</v>
      </c>
    </row>
    <row r="814" spans="1:28" x14ac:dyDescent="0.4">
      <c r="A814" s="1">
        <v>45058</v>
      </c>
      <c r="B814" s="1">
        <v>45056</v>
      </c>
      <c r="C814">
        <v>80350</v>
      </c>
      <c r="D814" t="s">
        <v>39</v>
      </c>
      <c r="E814" t="s">
        <v>15</v>
      </c>
      <c r="F814" t="s">
        <v>218</v>
      </c>
      <c r="G814" t="s">
        <v>16</v>
      </c>
      <c r="H814" t="s">
        <v>42</v>
      </c>
      <c r="I814" t="s">
        <v>50</v>
      </c>
      <c r="J814" t="s">
        <v>51</v>
      </c>
      <c r="K814">
        <v>100</v>
      </c>
      <c r="L814">
        <v>15750</v>
      </c>
      <c r="M814">
        <v>1575000</v>
      </c>
      <c r="N814">
        <v>0</v>
      </c>
      <c r="P814" t="s">
        <v>218</v>
      </c>
      <c r="Q814" s="1"/>
      <c r="Y814" t="s">
        <v>218</v>
      </c>
      <c r="Z814" t="s">
        <v>218</v>
      </c>
      <c r="AA814" t="s">
        <v>218</v>
      </c>
      <c r="AB814" t="s">
        <v>218</v>
      </c>
    </row>
    <row r="815" spans="1:28" x14ac:dyDescent="0.4">
      <c r="A815" s="1">
        <v>45058</v>
      </c>
      <c r="B815" s="1">
        <v>45056</v>
      </c>
      <c r="C815">
        <v>80350</v>
      </c>
      <c r="D815" t="s">
        <v>39</v>
      </c>
      <c r="E815" t="s">
        <v>15</v>
      </c>
      <c r="F815" t="s">
        <v>218</v>
      </c>
      <c r="G815" t="s">
        <v>16</v>
      </c>
      <c r="H815" t="s">
        <v>42</v>
      </c>
      <c r="I815" t="s">
        <v>50</v>
      </c>
      <c r="J815" t="s">
        <v>51</v>
      </c>
      <c r="K815">
        <v>100</v>
      </c>
      <c r="L815">
        <v>15630</v>
      </c>
      <c r="M815">
        <v>1563000</v>
      </c>
      <c r="N815">
        <v>0</v>
      </c>
      <c r="P815" t="s">
        <v>218</v>
      </c>
      <c r="Q815" s="1"/>
      <c r="Y815" t="s">
        <v>218</v>
      </c>
      <c r="Z815" t="s">
        <v>218</v>
      </c>
      <c r="AA815" t="s">
        <v>218</v>
      </c>
      <c r="AB815" t="s">
        <v>218</v>
      </c>
    </row>
    <row r="816" spans="1:28" x14ac:dyDescent="0.4">
      <c r="A816" s="1">
        <v>45058</v>
      </c>
      <c r="B816" s="1">
        <v>45056</v>
      </c>
      <c r="C816">
        <v>80350</v>
      </c>
      <c r="D816" t="s">
        <v>39</v>
      </c>
      <c r="E816" t="s">
        <v>15</v>
      </c>
      <c r="F816" t="s">
        <v>218</v>
      </c>
      <c r="G816" t="s">
        <v>16</v>
      </c>
      <c r="H816" t="s">
        <v>42</v>
      </c>
      <c r="I816" t="s">
        <v>50</v>
      </c>
      <c r="J816" t="s">
        <v>51</v>
      </c>
      <c r="K816">
        <v>100</v>
      </c>
      <c r="L816">
        <v>15635</v>
      </c>
      <c r="M816">
        <v>1563500</v>
      </c>
      <c r="N816">
        <v>0</v>
      </c>
      <c r="P816" t="s">
        <v>218</v>
      </c>
      <c r="Q816" s="1"/>
      <c r="Y816" t="s">
        <v>218</v>
      </c>
      <c r="Z816" t="s">
        <v>218</v>
      </c>
      <c r="AA816" t="s">
        <v>218</v>
      </c>
      <c r="AB816" t="s">
        <v>218</v>
      </c>
    </row>
    <row r="817" spans="1:28" x14ac:dyDescent="0.4">
      <c r="A817" s="1">
        <v>45058</v>
      </c>
      <c r="B817" s="1">
        <v>45056</v>
      </c>
      <c r="C817">
        <v>80350</v>
      </c>
      <c r="D817" t="s">
        <v>39</v>
      </c>
      <c r="E817" t="s">
        <v>15</v>
      </c>
      <c r="F817" t="s">
        <v>218</v>
      </c>
      <c r="G817" t="s">
        <v>16</v>
      </c>
      <c r="H817" t="s">
        <v>40</v>
      </c>
      <c r="I817" t="s">
        <v>50</v>
      </c>
      <c r="J817" t="s">
        <v>41</v>
      </c>
      <c r="K817">
        <v>100</v>
      </c>
      <c r="L817">
        <v>15660</v>
      </c>
      <c r="M817">
        <v>1566000</v>
      </c>
      <c r="N817">
        <v>0</v>
      </c>
      <c r="O817">
        <v>1000</v>
      </c>
      <c r="P817" t="s">
        <v>16</v>
      </c>
      <c r="Q817" s="1">
        <v>45056</v>
      </c>
      <c r="R817">
        <v>15650</v>
      </c>
      <c r="S817">
        <v>0</v>
      </c>
      <c r="T817">
        <v>0</v>
      </c>
      <c r="U817">
        <v>0</v>
      </c>
      <c r="V817">
        <v>0</v>
      </c>
      <c r="W817">
        <v>0</v>
      </c>
      <c r="X817">
        <v>1000</v>
      </c>
      <c r="Y817" t="s">
        <v>218</v>
      </c>
      <c r="Z817" t="s">
        <v>218</v>
      </c>
      <c r="AA817" t="s">
        <v>218</v>
      </c>
      <c r="AB817" t="s">
        <v>218</v>
      </c>
    </row>
    <row r="818" spans="1:28" x14ac:dyDescent="0.4">
      <c r="A818" s="1">
        <v>45058</v>
      </c>
      <c r="B818" s="1">
        <v>45056</v>
      </c>
      <c r="C818">
        <v>80350</v>
      </c>
      <c r="D818" t="s">
        <v>39</v>
      </c>
      <c r="E818" t="s">
        <v>15</v>
      </c>
      <c r="F818" t="s">
        <v>218</v>
      </c>
      <c r="G818" t="s">
        <v>16</v>
      </c>
      <c r="H818" t="s">
        <v>40</v>
      </c>
      <c r="I818" t="s">
        <v>50</v>
      </c>
      <c r="J818" t="s">
        <v>41</v>
      </c>
      <c r="K818">
        <v>100</v>
      </c>
      <c r="L818">
        <v>15695</v>
      </c>
      <c r="M818">
        <v>1569500</v>
      </c>
      <c r="N818">
        <v>0</v>
      </c>
      <c r="O818">
        <v>0</v>
      </c>
      <c r="P818" t="s">
        <v>16</v>
      </c>
      <c r="Q818" s="1">
        <v>45056</v>
      </c>
      <c r="R818">
        <v>15695</v>
      </c>
      <c r="S818">
        <v>0</v>
      </c>
      <c r="T818">
        <v>0</v>
      </c>
      <c r="U818">
        <v>0</v>
      </c>
      <c r="V818">
        <v>0</v>
      </c>
      <c r="W818">
        <v>0</v>
      </c>
      <c r="X818">
        <v>0</v>
      </c>
      <c r="Y818" t="s">
        <v>218</v>
      </c>
      <c r="Z818" t="s">
        <v>218</v>
      </c>
      <c r="AA818" t="s">
        <v>218</v>
      </c>
      <c r="AB818" t="s">
        <v>218</v>
      </c>
    </row>
    <row r="819" spans="1:28" x14ac:dyDescent="0.4">
      <c r="A819" s="1">
        <v>45058</v>
      </c>
      <c r="B819" s="1">
        <v>45056</v>
      </c>
      <c r="C819">
        <v>80350</v>
      </c>
      <c r="D819" t="s">
        <v>39</v>
      </c>
      <c r="E819" t="s">
        <v>15</v>
      </c>
      <c r="F819" t="s">
        <v>218</v>
      </c>
      <c r="G819" t="s">
        <v>16</v>
      </c>
      <c r="H819" t="s">
        <v>40</v>
      </c>
      <c r="I819" t="s">
        <v>50</v>
      </c>
      <c r="J819" t="s">
        <v>41</v>
      </c>
      <c r="K819">
        <v>100</v>
      </c>
      <c r="L819">
        <v>15665</v>
      </c>
      <c r="M819">
        <v>1566500</v>
      </c>
      <c r="N819">
        <v>0</v>
      </c>
      <c r="O819">
        <v>0</v>
      </c>
      <c r="P819" t="s">
        <v>16</v>
      </c>
      <c r="Q819" s="1">
        <v>45056</v>
      </c>
      <c r="R819">
        <v>15665</v>
      </c>
      <c r="S819">
        <v>0</v>
      </c>
      <c r="T819">
        <v>0</v>
      </c>
      <c r="U819">
        <v>0</v>
      </c>
      <c r="V819">
        <v>0</v>
      </c>
      <c r="W819">
        <v>0</v>
      </c>
      <c r="X819">
        <v>0</v>
      </c>
      <c r="Y819" t="s">
        <v>218</v>
      </c>
      <c r="Z819" t="s">
        <v>218</v>
      </c>
      <c r="AA819" t="s">
        <v>218</v>
      </c>
      <c r="AB819" t="s">
        <v>218</v>
      </c>
    </row>
    <row r="820" spans="1:28" x14ac:dyDescent="0.4">
      <c r="A820" s="1">
        <v>45058</v>
      </c>
      <c r="B820" s="1">
        <v>45056</v>
      </c>
      <c r="C820">
        <v>80350</v>
      </c>
      <c r="D820" t="s">
        <v>39</v>
      </c>
      <c r="E820" t="s">
        <v>15</v>
      </c>
      <c r="F820" t="s">
        <v>218</v>
      </c>
      <c r="G820" t="s">
        <v>16</v>
      </c>
      <c r="H820" t="s">
        <v>40</v>
      </c>
      <c r="I820" t="s">
        <v>50</v>
      </c>
      <c r="J820" t="s">
        <v>41</v>
      </c>
      <c r="K820">
        <v>100</v>
      </c>
      <c r="L820">
        <v>15610</v>
      </c>
      <c r="M820">
        <v>1561000</v>
      </c>
      <c r="N820">
        <v>0</v>
      </c>
      <c r="O820">
        <v>-2500</v>
      </c>
      <c r="P820" t="s">
        <v>16</v>
      </c>
      <c r="Q820" s="1">
        <v>45056</v>
      </c>
      <c r="R820">
        <v>15635</v>
      </c>
      <c r="S820">
        <v>0</v>
      </c>
      <c r="T820">
        <v>0</v>
      </c>
      <c r="U820">
        <v>0</v>
      </c>
      <c r="V820">
        <v>0</v>
      </c>
      <c r="W820">
        <v>0</v>
      </c>
      <c r="X820">
        <v>-2500</v>
      </c>
      <c r="Y820" t="s">
        <v>218</v>
      </c>
      <c r="Z820" t="s">
        <v>218</v>
      </c>
      <c r="AA820" t="s">
        <v>218</v>
      </c>
      <c r="AB820" t="s">
        <v>218</v>
      </c>
    </row>
    <row r="821" spans="1:28" x14ac:dyDescent="0.4">
      <c r="A821" s="1">
        <v>45058</v>
      </c>
      <c r="B821" s="1">
        <v>45056</v>
      </c>
      <c r="C821">
        <v>80350</v>
      </c>
      <c r="D821" t="s">
        <v>39</v>
      </c>
      <c r="E821" t="s">
        <v>15</v>
      </c>
      <c r="F821" t="s">
        <v>218</v>
      </c>
      <c r="G821" t="s">
        <v>16</v>
      </c>
      <c r="H821" t="s">
        <v>40</v>
      </c>
      <c r="I821" t="s">
        <v>50</v>
      </c>
      <c r="J821" t="s">
        <v>41</v>
      </c>
      <c r="K821">
        <v>100</v>
      </c>
      <c r="L821">
        <v>15595</v>
      </c>
      <c r="M821">
        <v>1559500</v>
      </c>
      <c r="N821">
        <v>0</v>
      </c>
      <c r="O821">
        <v>-3500</v>
      </c>
      <c r="P821" t="s">
        <v>16</v>
      </c>
      <c r="Q821" s="1">
        <v>45056</v>
      </c>
      <c r="R821">
        <v>15630</v>
      </c>
      <c r="S821">
        <v>0</v>
      </c>
      <c r="T821">
        <v>0</v>
      </c>
      <c r="U821">
        <v>0</v>
      </c>
      <c r="V821">
        <v>0</v>
      </c>
      <c r="W821">
        <v>0</v>
      </c>
      <c r="X821">
        <v>-3500</v>
      </c>
      <c r="Y821" t="s">
        <v>218</v>
      </c>
      <c r="Z821" t="s">
        <v>218</v>
      </c>
      <c r="AA821" t="s">
        <v>218</v>
      </c>
      <c r="AB821" t="s">
        <v>218</v>
      </c>
    </row>
    <row r="822" spans="1:28" x14ac:dyDescent="0.4">
      <c r="A822" s="1">
        <v>45058</v>
      </c>
      <c r="B822" s="1">
        <v>45056</v>
      </c>
      <c r="C822">
        <v>80350</v>
      </c>
      <c r="D822" t="s">
        <v>39</v>
      </c>
      <c r="E822" t="s">
        <v>15</v>
      </c>
      <c r="F822" t="s">
        <v>218</v>
      </c>
      <c r="G822" t="s">
        <v>16</v>
      </c>
      <c r="H822" t="s">
        <v>40</v>
      </c>
      <c r="I822" t="s">
        <v>50</v>
      </c>
      <c r="J822" t="s">
        <v>41</v>
      </c>
      <c r="K822">
        <v>100</v>
      </c>
      <c r="L822">
        <v>15660</v>
      </c>
      <c r="M822">
        <v>1566000</v>
      </c>
      <c r="N822">
        <v>0</v>
      </c>
      <c r="O822">
        <v>-3000</v>
      </c>
      <c r="P822" t="s">
        <v>16</v>
      </c>
      <c r="Q822" s="1">
        <v>45056</v>
      </c>
      <c r="R822">
        <v>15690</v>
      </c>
      <c r="S822">
        <v>0</v>
      </c>
      <c r="T822">
        <v>0</v>
      </c>
      <c r="U822">
        <v>0</v>
      </c>
      <c r="V822">
        <v>0</v>
      </c>
      <c r="W822">
        <v>0</v>
      </c>
      <c r="X822">
        <v>-3000</v>
      </c>
      <c r="Y822" t="s">
        <v>218</v>
      </c>
      <c r="Z822" t="s">
        <v>218</v>
      </c>
      <c r="AA822" t="s">
        <v>218</v>
      </c>
      <c r="AB822" t="s">
        <v>218</v>
      </c>
    </row>
    <row r="823" spans="1:28" x14ac:dyDescent="0.4">
      <c r="A823" s="1">
        <v>45058</v>
      </c>
      <c r="B823" s="1">
        <v>45056</v>
      </c>
      <c r="C823">
        <v>80350</v>
      </c>
      <c r="D823" t="s">
        <v>39</v>
      </c>
      <c r="E823" t="s">
        <v>15</v>
      </c>
      <c r="F823" t="s">
        <v>218</v>
      </c>
      <c r="G823" t="s">
        <v>16</v>
      </c>
      <c r="H823" t="s">
        <v>40</v>
      </c>
      <c r="I823" t="s">
        <v>50</v>
      </c>
      <c r="J823" t="s">
        <v>41</v>
      </c>
      <c r="K823">
        <v>100</v>
      </c>
      <c r="L823">
        <v>15670</v>
      </c>
      <c r="M823">
        <v>1567000</v>
      </c>
      <c r="N823">
        <v>0</v>
      </c>
      <c r="O823">
        <v>-2500</v>
      </c>
      <c r="P823" t="s">
        <v>16</v>
      </c>
      <c r="Q823" s="1">
        <v>45056</v>
      </c>
      <c r="R823">
        <v>15695</v>
      </c>
      <c r="S823">
        <v>0</v>
      </c>
      <c r="T823">
        <v>0</v>
      </c>
      <c r="U823">
        <v>0</v>
      </c>
      <c r="V823">
        <v>0</v>
      </c>
      <c r="W823">
        <v>0</v>
      </c>
      <c r="X823">
        <v>-2500</v>
      </c>
      <c r="Y823" t="s">
        <v>218</v>
      </c>
      <c r="Z823" t="s">
        <v>218</v>
      </c>
      <c r="AA823" t="s">
        <v>218</v>
      </c>
      <c r="AB823" t="s">
        <v>218</v>
      </c>
    </row>
    <row r="824" spans="1:28" x14ac:dyDescent="0.4">
      <c r="A824" s="1">
        <v>45058</v>
      </c>
      <c r="B824" s="1">
        <v>45056</v>
      </c>
      <c r="C824">
        <v>80350</v>
      </c>
      <c r="D824" t="s">
        <v>39</v>
      </c>
      <c r="E824" t="s">
        <v>15</v>
      </c>
      <c r="F824" t="s">
        <v>218</v>
      </c>
      <c r="G824" t="s">
        <v>16</v>
      </c>
      <c r="H824" t="s">
        <v>40</v>
      </c>
      <c r="I824" t="s">
        <v>50</v>
      </c>
      <c r="J824" t="s">
        <v>41</v>
      </c>
      <c r="K824">
        <v>100</v>
      </c>
      <c r="L824">
        <v>15710</v>
      </c>
      <c r="M824">
        <v>1571000</v>
      </c>
      <c r="N824">
        <v>0</v>
      </c>
      <c r="O824">
        <v>-4000</v>
      </c>
      <c r="P824" t="s">
        <v>16</v>
      </c>
      <c r="Q824" s="1">
        <v>45056</v>
      </c>
      <c r="R824">
        <v>15750</v>
      </c>
      <c r="S824">
        <v>0</v>
      </c>
      <c r="T824">
        <v>0</v>
      </c>
      <c r="U824">
        <v>0</v>
      </c>
      <c r="V824">
        <v>0</v>
      </c>
      <c r="W824">
        <v>0</v>
      </c>
      <c r="X824">
        <v>-4000</v>
      </c>
      <c r="Y824" t="s">
        <v>218</v>
      </c>
      <c r="Z824" t="s">
        <v>218</v>
      </c>
      <c r="AA824" t="s">
        <v>218</v>
      </c>
      <c r="AB824" t="s">
        <v>218</v>
      </c>
    </row>
    <row r="825" spans="1:28" x14ac:dyDescent="0.4">
      <c r="A825" s="1">
        <v>45058</v>
      </c>
      <c r="B825" s="1">
        <v>45056</v>
      </c>
      <c r="C825">
        <v>80350</v>
      </c>
      <c r="D825" t="s">
        <v>39</v>
      </c>
      <c r="E825" t="s">
        <v>15</v>
      </c>
      <c r="F825" t="s">
        <v>218</v>
      </c>
      <c r="G825" t="s">
        <v>16</v>
      </c>
      <c r="H825" t="s">
        <v>40</v>
      </c>
      <c r="I825" t="s">
        <v>50</v>
      </c>
      <c r="J825" t="s">
        <v>41</v>
      </c>
      <c r="K825">
        <v>100</v>
      </c>
      <c r="L825">
        <v>15800</v>
      </c>
      <c r="M825">
        <v>1580000</v>
      </c>
      <c r="N825">
        <v>0</v>
      </c>
      <c r="O825">
        <v>-5000</v>
      </c>
      <c r="P825" t="s">
        <v>16</v>
      </c>
      <c r="Q825" s="1">
        <v>45056</v>
      </c>
      <c r="R825">
        <v>15850</v>
      </c>
      <c r="S825">
        <v>0</v>
      </c>
      <c r="T825">
        <v>0</v>
      </c>
      <c r="U825">
        <v>0</v>
      </c>
      <c r="V825">
        <v>0</v>
      </c>
      <c r="W825">
        <v>0</v>
      </c>
      <c r="X825">
        <v>-5000</v>
      </c>
      <c r="Y825" t="s">
        <v>218</v>
      </c>
      <c r="Z825" t="s">
        <v>218</v>
      </c>
      <c r="AA825" t="s">
        <v>218</v>
      </c>
      <c r="AB825" t="s">
        <v>218</v>
      </c>
    </row>
    <row r="826" spans="1:28" x14ac:dyDescent="0.4">
      <c r="A826" s="1">
        <v>45058</v>
      </c>
      <c r="B826" s="1">
        <v>45056</v>
      </c>
      <c r="C826">
        <v>80350</v>
      </c>
      <c r="D826" t="s">
        <v>39</v>
      </c>
      <c r="E826" t="s">
        <v>15</v>
      </c>
      <c r="F826" t="s">
        <v>218</v>
      </c>
      <c r="G826" t="s">
        <v>16</v>
      </c>
      <c r="H826" t="s">
        <v>42</v>
      </c>
      <c r="I826" t="s">
        <v>50</v>
      </c>
      <c r="J826" t="s">
        <v>41</v>
      </c>
      <c r="K826">
        <v>100</v>
      </c>
      <c r="L826">
        <v>15675</v>
      </c>
      <c r="M826">
        <v>1567500</v>
      </c>
      <c r="N826">
        <v>0</v>
      </c>
      <c r="O826">
        <v>500</v>
      </c>
      <c r="P826" t="s">
        <v>16</v>
      </c>
      <c r="Q826" s="1">
        <v>45056</v>
      </c>
      <c r="R826">
        <v>15680</v>
      </c>
      <c r="S826">
        <v>0</v>
      </c>
      <c r="T826">
        <v>0</v>
      </c>
      <c r="U826">
        <v>0</v>
      </c>
      <c r="V826">
        <v>0</v>
      </c>
      <c r="W826">
        <v>0</v>
      </c>
      <c r="X826">
        <v>500</v>
      </c>
      <c r="Y826" t="s">
        <v>218</v>
      </c>
      <c r="Z826" t="s">
        <v>218</v>
      </c>
      <c r="AA826" t="s">
        <v>218</v>
      </c>
      <c r="AB826" t="s">
        <v>218</v>
      </c>
    </row>
    <row r="827" spans="1:28" x14ac:dyDescent="0.4">
      <c r="A827" s="1">
        <v>45058</v>
      </c>
      <c r="B827" s="1">
        <v>45056</v>
      </c>
      <c r="C827">
        <v>80350</v>
      </c>
      <c r="D827" t="s">
        <v>39</v>
      </c>
      <c r="E827" t="s">
        <v>15</v>
      </c>
      <c r="F827" t="s">
        <v>218</v>
      </c>
      <c r="G827" t="s">
        <v>16</v>
      </c>
      <c r="H827" t="s">
        <v>42</v>
      </c>
      <c r="I827" t="s">
        <v>50</v>
      </c>
      <c r="J827" t="s">
        <v>41</v>
      </c>
      <c r="K827">
        <v>100</v>
      </c>
      <c r="L827">
        <v>15665</v>
      </c>
      <c r="M827">
        <v>1566500</v>
      </c>
      <c r="N827">
        <v>0</v>
      </c>
      <c r="O827">
        <v>500</v>
      </c>
      <c r="P827" t="s">
        <v>16</v>
      </c>
      <c r="Q827" s="1">
        <v>45056</v>
      </c>
      <c r="R827">
        <v>15670</v>
      </c>
      <c r="S827">
        <v>0</v>
      </c>
      <c r="T827">
        <v>0</v>
      </c>
      <c r="U827">
        <v>0</v>
      </c>
      <c r="V827">
        <v>0</v>
      </c>
      <c r="W827">
        <v>0</v>
      </c>
      <c r="X827">
        <v>500</v>
      </c>
      <c r="Y827" t="s">
        <v>218</v>
      </c>
      <c r="Z827" t="s">
        <v>218</v>
      </c>
      <c r="AA827" t="s">
        <v>218</v>
      </c>
      <c r="AB827" t="s">
        <v>218</v>
      </c>
    </row>
    <row r="828" spans="1:28" x14ac:dyDescent="0.4">
      <c r="A828" s="1">
        <v>45058</v>
      </c>
      <c r="B828" s="1">
        <v>45056</v>
      </c>
      <c r="C828">
        <v>80350</v>
      </c>
      <c r="D828" t="s">
        <v>39</v>
      </c>
      <c r="E828" t="s">
        <v>15</v>
      </c>
      <c r="F828" t="s">
        <v>218</v>
      </c>
      <c r="G828" t="s">
        <v>16</v>
      </c>
      <c r="H828" t="s">
        <v>42</v>
      </c>
      <c r="I828" t="s">
        <v>50</v>
      </c>
      <c r="J828" t="s">
        <v>41</v>
      </c>
      <c r="K828">
        <v>100</v>
      </c>
      <c r="L828">
        <v>15660</v>
      </c>
      <c r="M828">
        <v>1566000</v>
      </c>
      <c r="N828">
        <v>0</v>
      </c>
      <c r="O828">
        <v>0</v>
      </c>
      <c r="P828" t="s">
        <v>16</v>
      </c>
      <c r="Q828" s="1">
        <v>45056</v>
      </c>
      <c r="R828">
        <v>15660</v>
      </c>
      <c r="S828">
        <v>0</v>
      </c>
      <c r="T828">
        <v>0</v>
      </c>
      <c r="U828">
        <v>0</v>
      </c>
      <c r="V828">
        <v>0</v>
      </c>
      <c r="W828">
        <v>0</v>
      </c>
      <c r="X828">
        <v>0</v>
      </c>
      <c r="Y828" t="s">
        <v>218</v>
      </c>
      <c r="Z828" t="s">
        <v>218</v>
      </c>
      <c r="AA828" t="s">
        <v>218</v>
      </c>
      <c r="AB828" t="s">
        <v>218</v>
      </c>
    </row>
    <row r="829" spans="1:28" x14ac:dyDescent="0.4">
      <c r="A829" s="1">
        <v>45058</v>
      </c>
      <c r="B829" s="1">
        <v>45056</v>
      </c>
      <c r="C829">
        <v>80350</v>
      </c>
      <c r="D829" t="s">
        <v>39</v>
      </c>
      <c r="E829" t="s">
        <v>15</v>
      </c>
      <c r="F829" t="s">
        <v>218</v>
      </c>
      <c r="G829" t="s">
        <v>16</v>
      </c>
      <c r="H829" t="s">
        <v>42</v>
      </c>
      <c r="I829" t="s">
        <v>50</v>
      </c>
      <c r="J829" t="s">
        <v>41</v>
      </c>
      <c r="K829">
        <v>100</v>
      </c>
      <c r="L829">
        <v>15655</v>
      </c>
      <c r="M829">
        <v>1565500</v>
      </c>
      <c r="N829">
        <v>0</v>
      </c>
      <c r="O829">
        <v>1500</v>
      </c>
      <c r="P829" t="s">
        <v>16</v>
      </c>
      <c r="Q829" s="1">
        <v>45056</v>
      </c>
      <c r="R829">
        <v>15670</v>
      </c>
      <c r="S829">
        <v>0</v>
      </c>
      <c r="T829">
        <v>0</v>
      </c>
      <c r="U829">
        <v>0</v>
      </c>
      <c r="V829">
        <v>0</v>
      </c>
      <c r="W829">
        <v>0</v>
      </c>
      <c r="X829">
        <v>1500</v>
      </c>
      <c r="Y829" t="s">
        <v>218</v>
      </c>
      <c r="Z829" t="s">
        <v>218</v>
      </c>
      <c r="AA829" t="s">
        <v>218</v>
      </c>
      <c r="AB829" t="s">
        <v>218</v>
      </c>
    </row>
    <row r="830" spans="1:28" x14ac:dyDescent="0.4">
      <c r="A830" s="1">
        <v>45058</v>
      </c>
      <c r="B830" s="1">
        <v>45056</v>
      </c>
      <c r="C830">
        <v>80350</v>
      </c>
      <c r="D830" t="s">
        <v>39</v>
      </c>
      <c r="E830" t="s">
        <v>15</v>
      </c>
      <c r="F830" t="s">
        <v>218</v>
      </c>
      <c r="G830" t="s">
        <v>16</v>
      </c>
      <c r="H830" t="s">
        <v>42</v>
      </c>
      <c r="I830" t="s">
        <v>50</v>
      </c>
      <c r="J830" t="s">
        <v>41</v>
      </c>
      <c r="K830">
        <v>100</v>
      </c>
      <c r="L830">
        <v>15625</v>
      </c>
      <c r="M830">
        <v>1562500</v>
      </c>
      <c r="N830">
        <v>0</v>
      </c>
      <c r="O830">
        <v>1000</v>
      </c>
      <c r="P830" t="s">
        <v>16</v>
      </c>
      <c r="Q830" s="1">
        <v>45056</v>
      </c>
      <c r="R830">
        <v>15635</v>
      </c>
      <c r="S830">
        <v>0</v>
      </c>
      <c r="T830">
        <v>0</v>
      </c>
      <c r="U830">
        <v>0</v>
      </c>
      <c r="V830">
        <v>0</v>
      </c>
      <c r="W830">
        <v>0</v>
      </c>
      <c r="X830">
        <v>1000</v>
      </c>
      <c r="Y830" t="s">
        <v>218</v>
      </c>
      <c r="Z830" t="s">
        <v>218</v>
      </c>
      <c r="AA830" t="s">
        <v>218</v>
      </c>
      <c r="AB830" t="s">
        <v>218</v>
      </c>
    </row>
    <row r="831" spans="1:28" x14ac:dyDescent="0.4">
      <c r="A831" s="1">
        <v>45058</v>
      </c>
      <c r="B831" s="1">
        <v>45056</v>
      </c>
      <c r="C831">
        <v>80350</v>
      </c>
      <c r="D831" t="s">
        <v>39</v>
      </c>
      <c r="E831" t="s">
        <v>15</v>
      </c>
      <c r="F831" t="s">
        <v>218</v>
      </c>
      <c r="G831" t="s">
        <v>16</v>
      </c>
      <c r="H831" t="s">
        <v>42</v>
      </c>
      <c r="I831" t="s">
        <v>50</v>
      </c>
      <c r="J831" t="s">
        <v>41</v>
      </c>
      <c r="K831">
        <v>100</v>
      </c>
      <c r="L831">
        <v>15750</v>
      </c>
      <c r="M831">
        <v>1575000</v>
      </c>
      <c r="N831">
        <v>0</v>
      </c>
      <c r="O831">
        <v>2500</v>
      </c>
      <c r="P831" t="s">
        <v>16</v>
      </c>
      <c r="Q831" s="1">
        <v>45056</v>
      </c>
      <c r="R831">
        <v>15775</v>
      </c>
      <c r="S831">
        <v>0</v>
      </c>
      <c r="T831">
        <v>0</v>
      </c>
      <c r="U831">
        <v>0</v>
      </c>
      <c r="V831">
        <v>0</v>
      </c>
      <c r="W831">
        <v>0</v>
      </c>
      <c r="X831">
        <v>2500</v>
      </c>
      <c r="Y831" t="s">
        <v>218</v>
      </c>
      <c r="Z831" t="s">
        <v>218</v>
      </c>
      <c r="AA831" t="s">
        <v>218</v>
      </c>
      <c r="AB831" t="s">
        <v>218</v>
      </c>
    </row>
    <row r="832" spans="1:28" x14ac:dyDescent="0.4">
      <c r="A832" s="1">
        <v>45058</v>
      </c>
      <c r="B832" s="1">
        <v>45056</v>
      </c>
      <c r="C832">
        <v>80350</v>
      </c>
      <c r="D832" t="s">
        <v>39</v>
      </c>
      <c r="E832" t="s">
        <v>15</v>
      </c>
      <c r="F832" t="s">
        <v>218</v>
      </c>
      <c r="G832" t="s">
        <v>16</v>
      </c>
      <c r="H832" t="s">
        <v>42</v>
      </c>
      <c r="I832" t="s">
        <v>50</v>
      </c>
      <c r="J832" t="s">
        <v>41</v>
      </c>
      <c r="K832">
        <v>100</v>
      </c>
      <c r="L832">
        <v>15630</v>
      </c>
      <c r="M832">
        <v>1563000</v>
      </c>
      <c r="N832">
        <v>0</v>
      </c>
      <c r="O832">
        <v>-2000</v>
      </c>
      <c r="P832" t="s">
        <v>16</v>
      </c>
      <c r="Q832" s="1">
        <v>45056</v>
      </c>
      <c r="R832">
        <v>15610</v>
      </c>
      <c r="S832">
        <v>0</v>
      </c>
      <c r="T832">
        <v>0</v>
      </c>
      <c r="U832">
        <v>0</v>
      </c>
      <c r="V832">
        <v>0</v>
      </c>
      <c r="W832">
        <v>0</v>
      </c>
      <c r="X832">
        <v>-2000</v>
      </c>
      <c r="Y832" t="s">
        <v>218</v>
      </c>
      <c r="Z832" t="s">
        <v>218</v>
      </c>
      <c r="AA832" t="s">
        <v>218</v>
      </c>
      <c r="AB832" t="s">
        <v>218</v>
      </c>
    </row>
    <row r="833" spans="1:28" x14ac:dyDescent="0.4">
      <c r="A833" s="1">
        <v>45058</v>
      </c>
      <c r="B833" s="1">
        <v>45056</v>
      </c>
      <c r="C833">
        <v>80350</v>
      </c>
      <c r="D833" t="s">
        <v>39</v>
      </c>
      <c r="E833" t="s">
        <v>15</v>
      </c>
      <c r="F833" t="s">
        <v>218</v>
      </c>
      <c r="G833" t="s">
        <v>16</v>
      </c>
      <c r="H833" t="s">
        <v>42</v>
      </c>
      <c r="I833" t="s">
        <v>50</v>
      </c>
      <c r="J833" t="s">
        <v>41</v>
      </c>
      <c r="K833">
        <v>100</v>
      </c>
      <c r="L833">
        <v>15690</v>
      </c>
      <c r="M833">
        <v>1569000</v>
      </c>
      <c r="N833">
        <v>0</v>
      </c>
      <c r="O833">
        <v>-3500</v>
      </c>
      <c r="P833" t="s">
        <v>16</v>
      </c>
      <c r="Q833" s="1">
        <v>45056</v>
      </c>
      <c r="R833">
        <v>15655</v>
      </c>
      <c r="S833">
        <v>0</v>
      </c>
      <c r="T833">
        <v>0</v>
      </c>
      <c r="U833">
        <v>0</v>
      </c>
      <c r="V833">
        <v>0</v>
      </c>
      <c r="W833">
        <v>0</v>
      </c>
      <c r="X833">
        <v>-3500</v>
      </c>
      <c r="Y833" t="s">
        <v>218</v>
      </c>
      <c r="Z833" t="s">
        <v>218</v>
      </c>
      <c r="AA833" t="s">
        <v>218</v>
      </c>
      <c r="AB833" t="s">
        <v>218</v>
      </c>
    </row>
    <row r="834" spans="1:28" x14ac:dyDescent="0.4">
      <c r="A834" s="1">
        <v>45057</v>
      </c>
      <c r="B834" s="1">
        <v>45055</v>
      </c>
      <c r="C834">
        <v>15700</v>
      </c>
      <c r="D834" t="s">
        <v>53</v>
      </c>
      <c r="E834" t="s">
        <v>15</v>
      </c>
      <c r="F834" t="s">
        <v>218</v>
      </c>
      <c r="G834" t="s">
        <v>16</v>
      </c>
      <c r="H834" t="s">
        <v>40</v>
      </c>
      <c r="I834" t="s">
        <v>50</v>
      </c>
      <c r="J834" t="s">
        <v>51</v>
      </c>
      <c r="K834">
        <v>10</v>
      </c>
      <c r="L834">
        <v>16090</v>
      </c>
      <c r="M834">
        <v>160900</v>
      </c>
      <c r="N834">
        <v>0</v>
      </c>
      <c r="P834" t="s">
        <v>218</v>
      </c>
      <c r="Q834" s="1"/>
      <c r="Y834" t="s">
        <v>218</v>
      </c>
      <c r="Z834" t="s">
        <v>218</v>
      </c>
      <c r="AA834" t="s">
        <v>218</v>
      </c>
      <c r="AB834" t="s">
        <v>218</v>
      </c>
    </row>
    <row r="835" spans="1:28" x14ac:dyDescent="0.4">
      <c r="A835" s="1">
        <v>45057</v>
      </c>
      <c r="B835" s="1">
        <v>45055</v>
      </c>
      <c r="C835">
        <v>15700</v>
      </c>
      <c r="D835" t="s">
        <v>53</v>
      </c>
      <c r="E835" t="s">
        <v>15</v>
      </c>
      <c r="F835" t="s">
        <v>218</v>
      </c>
      <c r="G835" t="s">
        <v>16</v>
      </c>
      <c r="H835" t="s">
        <v>42</v>
      </c>
      <c r="I835" t="s">
        <v>50</v>
      </c>
      <c r="J835" t="s">
        <v>41</v>
      </c>
      <c r="K835">
        <v>10</v>
      </c>
      <c r="L835">
        <v>16130</v>
      </c>
      <c r="M835">
        <v>161300</v>
      </c>
      <c r="N835">
        <v>0</v>
      </c>
      <c r="O835">
        <v>-400</v>
      </c>
      <c r="P835" t="s">
        <v>16</v>
      </c>
      <c r="Q835" s="1">
        <v>45055</v>
      </c>
      <c r="R835">
        <v>16090</v>
      </c>
      <c r="S835">
        <v>0</v>
      </c>
      <c r="T835">
        <v>0</v>
      </c>
      <c r="U835">
        <v>0</v>
      </c>
      <c r="V835">
        <v>0</v>
      </c>
      <c r="W835">
        <v>0</v>
      </c>
      <c r="X835">
        <v>-400</v>
      </c>
      <c r="Y835" t="s">
        <v>218</v>
      </c>
      <c r="Z835" t="s">
        <v>218</v>
      </c>
      <c r="AA835" t="s">
        <v>218</v>
      </c>
      <c r="AB835" t="s">
        <v>218</v>
      </c>
    </row>
    <row r="836" spans="1:28" x14ac:dyDescent="0.4">
      <c r="A836" s="1">
        <v>45057</v>
      </c>
      <c r="B836" s="1">
        <v>45055</v>
      </c>
      <c r="C836">
        <v>80350</v>
      </c>
      <c r="D836" t="s">
        <v>39</v>
      </c>
      <c r="E836" t="s">
        <v>15</v>
      </c>
      <c r="F836" t="s">
        <v>218</v>
      </c>
      <c r="G836" t="s">
        <v>16</v>
      </c>
      <c r="H836" t="s">
        <v>40</v>
      </c>
      <c r="I836" t="s">
        <v>50</v>
      </c>
      <c r="J836" t="s">
        <v>51</v>
      </c>
      <c r="K836">
        <v>100</v>
      </c>
      <c r="L836">
        <v>15920</v>
      </c>
      <c r="M836">
        <v>1592000</v>
      </c>
      <c r="N836">
        <v>0</v>
      </c>
      <c r="P836" t="s">
        <v>218</v>
      </c>
      <c r="Q836" s="1"/>
      <c r="Y836" t="s">
        <v>218</v>
      </c>
      <c r="Z836" t="s">
        <v>218</v>
      </c>
      <c r="AA836" t="s">
        <v>218</v>
      </c>
      <c r="AB836" t="s">
        <v>218</v>
      </c>
    </row>
    <row r="837" spans="1:28" x14ac:dyDescent="0.4">
      <c r="A837" s="1">
        <v>45057</v>
      </c>
      <c r="B837" s="1">
        <v>45055</v>
      </c>
      <c r="C837">
        <v>80350</v>
      </c>
      <c r="D837" t="s">
        <v>39</v>
      </c>
      <c r="E837" t="s">
        <v>15</v>
      </c>
      <c r="F837" t="s">
        <v>218</v>
      </c>
      <c r="G837" t="s">
        <v>16</v>
      </c>
      <c r="H837" t="s">
        <v>40</v>
      </c>
      <c r="I837" t="s">
        <v>50</v>
      </c>
      <c r="J837" t="s">
        <v>51</v>
      </c>
      <c r="K837">
        <v>100</v>
      </c>
      <c r="L837">
        <v>15850</v>
      </c>
      <c r="M837">
        <v>1585000</v>
      </c>
      <c r="N837">
        <v>0</v>
      </c>
      <c r="P837" t="s">
        <v>218</v>
      </c>
      <c r="Q837" s="1"/>
      <c r="Y837" t="s">
        <v>218</v>
      </c>
      <c r="Z837" t="s">
        <v>218</v>
      </c>
      <c r="AA837" t="s">
        <v>218</v>
      </c>
      <c r="AB837" t="s">
        <v>218</v>
      </c>
    </row>
    <row r="838" spans="1:28" x14ac:dyDescent="0.4">
      <c r="A838" s="1">
        <v>45057</v>
      </c>
      <c r="B838" s="1">
        <v>45055</v>
      </c>
      <c r="C838">
        <v>80350</v>
      </c>
      <c r="D838" t="s">
        <v>39</v>
      </c>
      <c r="E838" t="s">
        <v>15</v>
      </c>
      <c r="F838" t="s">
        <v>218</v>
      </c>
      <c r="G838" t="s">
        <v>16</v>
      </c>
      <c r="H838" t="s">
        <v>42</v>
      </c>
      <c r="I838" t="s">
        <v>50</v>
      </c>
      <c r="J838" t="s">
        <v>51</v>
      </c>
      <c r="K838">
        <v>100</v>
      </c>
      <c r="L838">
        <v>15830</v>
      </c>
      <c r="M838">
        <v>1583000</v>
      </c>
      <c r="N838">
        <v>0</v>
      </c>
      <c r="P838" t="s">
        <v>218</v>
      </c>
      <c r="Q838" s="1"/>
      <c r="Y838" t="s">
        <v>218</v>
      </c>
      <c r="Z838" t="s">
        <v>218</v>
      </c>
      <c r="AA838" t="s">
        <v>218</v>
      </c>
      <c r="AB838" t="s">
        <v>218</v>
      </c>
    </row>
    <row r="839" spans="1:28" x14ac:dyDescent="0.4">
      <c r="A839" s="1">
        <v>45057</v>
      </c>
      <c r="B839" s="1">
        <v>45055</v>
      </c>
      <c r="C839">
        <v>80350</v>
      </c>
      <c r="D839" t="s">
        <v>39</v>
      </c>
      <c r="E839" t="s">
        <v>15</v>
      </c>
      <c r="F839" t="s">
        <v>218</v>
      </c>
      <c r="G839" t="s">
        <v>16</v>
      </c>
      <c r="H839" t="s">
        <v>42</v>
      </c>
      <c r="I839" t="s">
        <v>50</v>
      </c>
      <c r="J839" t="s">
        <v>51</v>
      </c>
      <c r="K839">
        <v>100</v>
      </c>
      <c r="L839">
        <v>15875</v>
      </c>
      <c r="M839">
        <v>1587500</v>
      </c>
      <c r="N839">
        <v>0</v>
      </c>
      <c r="P839" t="s">
        <v>218</v>
      </c>
      <c r="Q839" s="1"/>
      <c r="Y839" t="s">
        <v>218</v>
      </c>
      <c r="Z839" t="s">
        <v>218</v>
      </c>
      <c r="AA839" t="s">
        <v>218</v>
      </c>
      <c r="AB839" t="s">
        <v>218</v>
      </c>
    </row>
    <row r="840" spans="1:28" x14ac:dyDescent="0.4">
      <c r="A840" s="1">
        <v>45057</v>
      </c>
      <c r="B840" s="1">
        <v>45055</v>
      </c>
      <c r="C840">
        <v>80350</v>
      </c>
      <c r="D840" t="s">
        <v>39</v>
      </c>
      <c r="E840" t="s">
        <v>15</v>
      </c>
      <c r="F840" t="s">
        <v>218</v>
      </c>
      <c r="G840" t="s">
        <v>16</v>
      </c>
      <c r="H840" t="s">
        <v>40</v>
      </c>
      <c r="I840" t="s">
        <v>50</v>
      </c>
      <c r="J840" t="s">
        <v>41</v>
      </c>
      <c r="K840">
        <v>100</v>
      </c>
      <c r="L840">
        <v>15840</v>
      </c>
      <c r="M840">
        <v>1584000</v>
      </c>
      <c r="N840">
        <v>0</v>
      </c>
      <c r="O840">
        <v>1000</v>
      </c>
      <c r="P840" t="s">
        <v>16</v>
      </c>
      <c r="Q840" s="1">
        <v>45055</v>
      </c>
      <c r="R840">
        <v>15830</v>
      </c>
      <c r="S840">
        <v>0</v>
      </c>
      <c r="T840">
        <v>0</v>
      </c>
      <c r="U840">
        <v>0</v>
      </c>
      <c r="V840">
        <v>0</v>
      </c>
      <c r="W840">
        <v>0</v>
      </c>
      <c r="X840">
        <v>1000</v>
      </c>
      <c r="Y840" t="s">
        <v>218</v>
      </c>
      <c r="Z840" t="s">
        <v>218</v>
      </c>
      <c r="AA840" t="s">
        <v>218</v>
      </c>
      <c r="AB840" t="s">
        <v>218</v>
      </c>
    </row>
    <row r="841" spans="1:28" x14ac:dyDescent="0.4">
      <c r="A841" s="1">
        <v>45057</v>
      </c>
      <c r="B841" s="1">
        <v>45055</v>
      </c>
      <c r="C841">
        <v>80350</v>
      </c>
      <c r="D841" t="s">
        <v>39</v>
      </c>
      <c r="E841" t="s">
        <v>15</v>
      </c>
      <c r="F841" t="s">
        <v>218</v>
      </c>
      <c r="G841" t="s">
        <v>16</v>
      </c>
      <c r="H841" t="s">
        <v>40</v>
      </c>
      <c r="I841" t="s">
        <v>50</v>
      </c>
      <c r="J841" t="s">
        <v>41</v>
      </c>
      <c r="K841">
        <v>100</v>
      </c>
      <c r="L841">
        <v>15885</v>
      </c>
      <c r="M841">
        <v>1588500</v>
      </c>
      <c r="N841">
        <v>0</v>
      </c>
      <c r="O841">
        <v>1000</v>
      </c>
      <c r="P841" t="s">
        <v>16</v>
      </c>
      <c r="Q841" s="1">
        <v>45055</v>
      </c>
      <c r="R841">
        <v>15875</v>
      </c>
      <c r="S841">
        <v>0</v>
      </c>
      <c r="T841">
        <v>0</v>
      </c>
      <c r="U841">
        <v>0</v>
      </c>
      <c r="V841">
        <v>0</v>
      </c>
      <c r="W841">
        <v>0</v>
      </c>
      <c r="X841">
        <v>1000</v>
      </c>
      <c r="Y841" t="s">
        <v>218</v>
      </c>
      <c r="Z841" t="s">
        <v>218</v>
      </c>
      <c r="AA841" t="s">
        <v>218</v>
      </c>
      <c r="AB841" t="s">
        <v>218</v>
      </c>
    </row>
    <row r="842" spans="1:28" x14ac:dyDescent="0.4">
      <c r="A842" s="1">
        <v>45057</v>
      </c>
      <c r="B842" s="1">
        <v>45055</v>
      </c>
      <c r="C842">
        <v>80350</v>
      </c>
      <c r="D842" t="s">
        <v>39</v>
      </c>
      <c r="E842" t="s">
        <v>15</v>
      </c>
      <c r="F842" t="s">
        <v>218</v>
      </c>
      <c r="G842" t="s">
        <v>16</v>
      </c>
      <c r="H842" t="s">
        <v>42</v>
      </c>
      <c r="I842" t="s">
        <v>50</v>
      </c>
      <c r="J842" t="s">
        <v>41</v>
      </c>
      <c r="K842">
        <v>100</v>
      </c>
      <c r="L842">
        <v>15915</v>
      </c>
      <c r="M842">
        <v>1591500</v>
      </c>
      <c r="N842">
        <v>0</v>
      </c>
      <c r="O842">
        <v>500</v>
      </c>
      <c r="P842" t="s">
        <v>16</v>
      </c>
      <c r="Q842" s="1">
        <v>45055</v>
      </c>
      <c r="R842">
        <v>15920</v>
      </c>
      <c r="S842">
        <v>0</v>
      </c>
      <c r="T842">
        <v>0</v>
      </c>
      <c r="U842">
        <v>0</v>
      </c>
      <c r="V842">
        <v>0</v>
      </c>
      <c r="W842">
        <v>0</v>
      </c>
      <c r="X842">
        <v>500</v>
      </c>
      <c r="Y842" t="s">
        <v>218</v>
      </c>
      <c r="Z842" t="s">
        <v>218</v>
      </c>
      <c r="AA842" t="s">
        <v>218</v>
      </c>
      <c r="AB842" t="s">
        <v>218</v>
      </c>
    </row>
    <row r="843" spans="1:28" x14ac:dyDescent="0.4">
      <c r="A843" s="1">
        <v>45057</v>
      </c>
      <c r="B843" s="1">
        <v>45055</v>
      </c>
      <c r="C843">
        <v>80350</v>
      </c>
      <c r="D843" t="s">
        <v>39</v>
      </c>
      <c r="E843" t="s">
        <v>15</v>
      </c>
      <c r="F843" t="s">
        <v>218</v>
      </c>
      <c r="G843" t="s">
        <v>16</v>
      </c>
      <c r="H843" t="s">
        <v>42</v>
      </c>
      <c r="I843" t="s">
        <v>50</v>
      </c>
      <c r="J843" t="s">
        <v>41</v>
      </c>
      <c r="K843">
        <v>100</v>
      </c>
      <c r="L843">
        <v>15840</v>
      </c>
      <c r="M843">
        <v>1584000</v>
      </c>
      <c r="N843">
        <v>0</v>
      </c>
      <c r="O843">
        <v>1000</v>
      </c>
      <c r="P843" t="s">
        <v>16</v>
      </c>
      <c r="Q843" s="1">
        <v>45055</v>
      </c>
      <c r="R843">
        <v>15850</v>
      </c>
      <c r="S843">
        <v>0</v>
      </c>
      <c r="T843">
        <v>0</v>
      </c>
      <c r="U843">
        <v>0</v>
      </c>
      <c r="V843">
        <v>0</v>
      </c>
      <c r="W843">
        <v>0</v>
      </c>
      <c r="X843">
        <v>1000</v>
      </c>
      <c r="Y843" t="s">
        <v>218</v>
      </c>
      <c r="Z843" t="s">
        <v>218</v>
      </c>
      <c r="AA843" t="s">
        <v>218</v>
      </c>
      <c r="AB843" t="s">
        <v>218</v>
      </c>
    </row>
    <row r="844" spans="1:28" x14ac:dyDescent="0.4">
      <c r="A844" s="1">
        <v>45056</v>
      </c>
      <c r="B844" s="1">
        <v>45054</v>
      </c>
      <c r="C844">
        <v>80350</v>
      </c>
      <c r="D844" t="s">
        <v>39</v>
      </c>
      <c r="E844" t="s">
        <v>15</v>
      </c>
      <c r="F844" t="s">
        <v>218</v>
      </c>
      <c r="G844" t="s">
        <v>16</v>
      </c>
      <c r="H844" t="s">
        <v>40</v>
      </c>
      <c r="I844" t="s">
        <v>50</v>
      </c>
      <c r="J844" t="s">
        <v>51</v>
      </c>
      <c r="K844">
        <v>100</v>
      </c>
      <c r="L844">
        <v>15615</v>
      </c>
      <c r="M844">
        <v>1561500</v>
      </c>
      <c r="N844">
        <v>0</v>
      </c>
      <c r="P844" t="s">
        <v>218</v>
      </c>
      <c r="Q844" s="1"/>
      <c r="Y844" t="s">
        <v>218</v>
      </c>
      <c r="Z844" t="s">
        <v>218</v>
      </c>
      <c r="AA844" t="s">
        <v>218</v>
      </c>
      <c r="AB844" t="s">
        <v>218</v>
      </c>
    </row>
    <row r="845" spans="1:28" x14ac:dyDescent="0.4">
      <c r="A845" s="1">
        <v>45056</v>
      </c>
      <c r="B845" s="1">
        <v>45054</v>
      </c>
      <c r="C845">
        <v>80350</v>
      </c>
      <c r="D845" t="s">
        <v>39</v>
      </c>
      <c r="E845" t="s">
        <v>15</v>
      </c>
      <c r="F845" t="s">
        <v>218</v>
      </c>
      <c r="G845" t="s">
        <v>16</v>
      </c>
      <c r="H845" t="s">
        <v>40</v>
      </c>
      <c r="I845" t="s">
        <v>50</v>
      </c>
      <c r="J845" t="s">
        <v>51</v>
      </c>
      <c r="K845">
        <v>100</v>
      </c>
      <c r="L845">
        <v>15675</v>
      </c>
      <c r="M845">
        <v>1567500</v>
      </c>
      <c r="N845">
        <v>0</v>
      </c>
      <c r="P845" t="s">
        <v>218</v>
      </c>
      <c r="Q845" s="1"/>
      <c r="Y845" t="s">
        <v>218</v>
      </c>
      <c r="Z845" t="s">
        <v>218</v>
      </c>
      <c r="AA845" t="s">
        <v>218</v>
      </c>
      <c r="AB845" t="s">
        <v>218</v>
      </c>
    </row>
    <row r="846" spans="1:28" x14ac:dyDescent="0.4">
      <c r="A846" s="1">
        <v>45056</v>
      </c>
      <c r="B846" s="1">
        <v>45054</v>
      </c>
      <c r="C846">
        <v>80350</v>
      </c>
      <c r="D846" t="s">
        <v>39</v>
      </c>
      <c r="E846" t="s">
        <v>15</v>
      </c>
      <c r="F846" t="s">
        <v>218</v>
      </c>
      <c r="G846" t="s">
        <v>16</v>
      </c>
      <c r="H846" t="s">
        <v>40</v>
      </c>
      <c r="I846" t="s">
        <v>50</v>
      </c>
      <c r="J846" t="s">
        <v>51</v>
      </c>
      <c r="K846">
        <v>100</v>
      </c>
      <c r="L846">
        <v>15500</v>
      </c>
      <c r="M846">
        <v>1550000</v>
      </c>
      <c r="N846">
        <v>0</v>
      </c>
      <c r="P846" t="s">
        <v>218</v>
      </c>
      <c r="Q846" s="1"/>
      <c r="Y846" t="s">
        <v>218</v>
      </c>
      <c r="Z846" t="s">
        <v>218</v>
      </c>
      <c r="AA846" t="s">
        <v>218</v>
      </c>
      <c r="AB846" t="s">
        <v>218</v>
      </c>
    </row>
    <row r="847" spans="1:28" x14ac:dyDescent="0.4">
      <c r="A847" s="1">
        <v>45056</v>
      </c>
      <c r="B847" s="1">
        <v>45054</v>
      </c>
      <c r="C847">
        <v>80350</v>
      </c>
      <c r="D847" t="s">
        <v>39</v>
      </c>
      <c r="E847" t="s">
        <v>15</v>
      </c>
      <c r="F847" t="s">
        <v>218</v>
      </c>
      <c r="G847" t="s">
        <v>16</v>
      </c>
      <c r="H847" t="s">
        <v>42</v>
      </c>
      <c r="I847" t="s">
        <v>50</v>
      </c>
      <c r="J847" t="s">
        <v>51</v>
      </c>
      <c r="K847">
        <v>100</v>
      </c>
      <c r="L847">
        <v>15705</v>
      </c>
      <c r="M847">
        <v>1570500</v>
      </c>
      <c r="N847">
        <v>0</v>
      </c>
      <c r="P847" t="s">
        <v>218</v>
      </c>
      <c r="Q847" s="1"/>
      <c r="Y847" t="s">
        <v>218</v>
      </c>
      <c r="Z847" t="s">
        <v>218</v>
      </c>
      <c r="AA847" t="s">
        <v>218</v>
      </c>
      <c r="AB847" t="s">
        <v>218</v>
      </c>
    </row>
    <row r="848" spans="1:28" x14ac:dyDescent="0.4">
      <c r="A848" s="1">
        <v>45056</v>
      </c>
      <c r="B848" s="1">
        <v>45054</v>
      </c>
      <c r="C848">
        <v>80350</v>
      </c>
      <c r="D848" t="s">
        <v>39</v>
      </c>
      <c r="E848" t="s">
        <v>15</v>
      </c>
      <c r="F848" t="s">
        <v>218</v>
      </c>
      <c r="G848" t="s">
        <v>16</v>
      </c>
      <c r="H848" t="s">
        <v>42</v>
      </c>
      <c r="I848" t="s">
        <v>50</v>
      </c>
      <c r="J848" t="s">
        <v>51</v>
      </c>
      <c r="K848">
        <v>100</v>
      </c>
      <c r="L848">
        <v>15695</v>
      </c>
      <c r="M848">
        <v>1569500</v>
      </c>
      <c r="N848">
        <v>0</v>
      </c>
      <c r="P848" t="s">
        <v>218</v>
      </c>
      <c r="Q848" s="1"/>
      <c r="Y848" t="s">
        <v>218</v>
      </c>
      <c r="Z848" t="s">
        <v>218</v>
      </c>
      <c r="AA848" t="s">
        <v>218</v>
      </c>
      <c r="AB848" t="s">
        <v>218</v>
      </c>
    </row>
    <row r="849" spans="1:28" x14ac:dyDescent="0.4">
      <c r="A849" s="1">
        <v>45056</v>
      </c>
      <c r="B849" s="1">
        <v>45054</v>
      </c>
      <c r="C849">
        <v>80350</v>
      </c>
      <c r="D849" t="s">
        <v>39</v>
      </c>
      <c r="E849" t="s">
        <v>15</v>
      </c>
      <c r="F849" t="s">
        <v>218</v>
      </c>
      <c r="G849" t="s">
        <v>16</v>
      </c>
      <c r="H849" t="s">
        <v>42</v>
      </c>
      <c r="I849" t="s">
        <v>50</v>
      </c>
      <c r="J849" t="s">
        <v>51</v>
      </c>
      <c r="K849">
        <v>100</v>
      </c>
      <c r="L849">
        <v>15645</v>
      </c>
      <c r="M849">
        <v>1564500</v>
      </c>
      <c r="N849">
        <v>0</v>
      </c>
      <c r="P849" t="s">
        <v>218</v>
      </c>
      <c r="Q849" s="1"/>
      <c r="Y849" t="s">
        <v>218</v>
      </c>
      <c r="Z849" t="s">
        <v>218</v>
      </c>
      <c r="AA849" t="s">
        <v>218</v>
      </c>
      <c r="AB849" t="s">
        <v>218</v>
      </c>
    </row>
    <row r="850" spans="1:28" x14ac:dyDescent="0.4">
      <c r="A850" s="1">
        <v>45056</v>
      </c>
      <c r="B850" s="1">
        <v>45054</v>
      </c>
      <c r="C850">
        <v>80350</v>
      </c>
      <c r="D850" t="s">
        <v>39</v>
      </c>
      <c r="E850" t="s">
        <v>15</v>
      </c>
      <c r="F850" t="s">
        <v>218</v>
      </c>
      <c r="G850" t="s">
        <v>16</v>
      </c>
      <c r="H850" t="s">
        <v>42</v>
      </c>
      <c r="I850" t="s">
        <v>50</v>
      </c>
      <c r="J850" t="s">
        <v>51</v>
      </c>
      <c r="K850">
        <v>100</v>
      </c>
      <c r="L850">
        <v>15655</v>
      </c>
      <c r="M850">
        <v>1565500</v>
      </c>
      <c r="N850">
        <v>0</v>
      </c>
      <c r="P850" t="s">
        <v>218</v>
      </c>
      <c r="Q850" s="1"/>
      <c r="Y850" t="s">
        <v>218</v>
      </c>
      <c r="Z850" t="s">
        <v>218</v>
      </c>
      <c r="AA850" t="s">
        <v>218</v>
      </c>
      <c r="AB850" t="s">
        <v>218</v>
      </c>
    </row>
    <row r="851" spans="1:28" x14ac:dyDescent="0.4">
      <c r="A851" s="1">
        <v>45056</v>
      </c>
      <c r="B851" s="1">
        <v>45054</v>
      </c>
      <c r="C851">
        <v>80350</v>
      </c>
      <c r="D851" t="s">
        <v>39</v>
      </c>
      <c r="E851" t="s">
        <v>15</v>
      </c>
      <c r="F851" t="s">
        <v>218</v>
      </c>
      <c r="G851" t="s">
        <v>16</v>
      </c>
      <c r="H851" t="s">
        <v>42</v>
      </c>
      <c r="I851" t="s">
        <v>50</v>
      </c>
      <c r="J851" t="s">
        <v>51</v>
      </c>
      <c r="K851">
        <v>100</v>
      </c>
      <c r="L851">
        <v>15705</v>
      </c>
      <c r="M851">
        <v>1570500</v>
      </c>
      <c r="N851">
        <v>0</v>
      </c>
      <c r="P851" t="s">
        <v>218</v>
      </c>
      <c r="Q851" s="1"/>
      <c r="Y851" t="s">
        <v>218</v>
      </c>
      <c r="Z851" t="s">
        <v>218</v>
      </c>
      <c r="AA851" t="s">
        <v>218</v>
      </c>
      <c r="AB851" t="s">
        <v>218</v>
      </c>
    </row>
    <row r="852" spans="1:28" x14ac:dyDescent="0.4">
      <c r="A852" s="1">
        <v>45056</v>
      </c>
      <c r="B852" s="1">
        <v>45054</v>
      </c>
      <c r="C852">
        <v>80350</v>
      </c>
      <c r="D852" t="s">
        <v>39</v>
      </c>
      <c r="E852" t="s">
        <v>15</v>
      </c>
      <c r="F852" t="s">
        <v>218</v>
      </c>
      <c r="G852" t="s">
        <v>16</v>
      </c>
      <c r="H852" t="s">
        <v>42</v>
      </c>
      <c r="I852" t="s">
        <v>50</v>
      </c>
      <c r="J852" t="s">
        <v>51</v>
      </c>
      <c r="K852">
        <v>100</v>
      </c>
      <c r="L852">
        <v>15640</v>
      </c>
      <c r="M852">
        <v>1564000</v>
      </c>
      <c r="N852">
        <v>0</v>
      </c>
      <c r="P852" t="s">
        <v>218</v>
      </c>
      <c r="Q852" s="1"/>
      <c r="Y852" t="s">
        <v>218</v>
      </c>
      <c r="Z852" t="s">
        <v>218</v>
      </c>
      <c r="AA852" t="s">
        <v>218</v>
      </c>
      <c r="AB852" t="s">
        <v>218</v>
      </c>
    </row>
    <row r="853" spans="1:28" x14ac:dyDescent="0.4">
      <c r="A853" s="1">
        <v>45056</v>
      </c>
      <c r="B853" s="1">
        <v>45054</v>
      </c>
      <c r="C853">
        <v>80350</v>
      </c>
      <c r="D853" t="s">
        <v>39</v>
      </c>
      <c r="E853" t="s">
        <v>15</v>
      </c>
      <c r="F853" t="s">
        <v>218</v>
      </c>
      <c r="G853" t="s">
        <v>16</v>
      </c>
      <c r="H853" t="s">
        <v>42</v>
      </c>
      <c r="I853" t="s">
        <v>50</v>
      </c>
      <c r="J853" t="s">
        <v>51</v>
      </c>
      <c r="K853">
        <v>100</v>
      </c>
      <c r="L853">
        <v>15700</v>
      </c>
      <c r="M853">
        <v>1570000</v>
      </c>
      <c r="N853">
        <v>0</v>
      </c>
      <c r="P853" t="s">
        <v>218</v>
      </c>
      <c r="Q853" s="1"/>
      <c r="Y853" t="s">
        <v>218</v>
      </c>
      <c r="Z853" t="s">
        <v>218</v>
      </c>
      <c r="AA853" t="s">
        <v>218</v>
      </c>
      <c r="AB853" t="s">
        <v>218</v>
      </c>
    </row>
    <row r="854" spans="1:28" x14ac:dyDescent="0.4">
      <c r="A854" s="1">
        <v>45056</v>
      </c>
      <c r="B854" s="1">
        <v>45054</v>
      </c>
      <c r="C854">
        <v>80350</v>
      </c>
      <c r="D854" t="s">
        <v>39</v>
      </c>
      <c r="E854" t="s">
        <v>15</v>
      </c>
      <c r="F854" t="s">
        <v>218</v>
      </c>
      <c r="G854" t="s">
        <v>16</v>
      </c>
      <c r="H854" t="s">
        <v>42</v>
      </c>
      <c r="I854" t="s">
        <v>50</v>
      </c>
      <c r="J854" t="s">
        <v>51</v>
      </c>
      <c r="K854">
        <v>100</v>
      </c>
      <c r="L854">
        <v>15645</v>
      </c>
      <c r="M854">
        <v>1564500</v>
      </c>
      <c r="N854">
        <v>0</v>
      </c>
      <c r="P854" t="s">
        <v>218</v>
      </c>
      <c r="Q854" s="1"/>
      <c r="Y854" t="s">
        <v>218</v>
      </c>
      <c r="Z854" t="s">
        <v>218</v>
      </c>
      <c r="AA854" t="s">
        <v>218</v>
      </c>
      <c r="AB854" t="s">
        <v>218</v>
      </c>
    </row>
    <row r="855" spans="1:28" x14ac:dyDescent="0.4">
      <c r="A855" s="1">
        <v>45056</v>
      </c>
      <c r="B855" s="1">
        <v>45054</v>
      </c>
      <c r="C855">
        <v>80350</v>
      </c>
      <c r="D855" t="s">
        <v>39</v>
      </c>
      <c r="E855" t="s">
        <v>15</v>
      </c>
      <c r="F855" t="s">
        <v>218</v>
      </c>
      <c r="G855" t="s">
        <v>16</v>
      </c>
      <c r="H855" t="s">
        <v>42</v>
      </c>
      <c r="I855" t="s">
        <v>50</v>
      </c>
      <c r="J855" t="s">
        <v>51</v>
      </c>
      <c r="K855">
        <v>100</v>
      </c>
      <c r="L855">
        <v>15755</v>
      </c>
      <c r="M855">
        <v>1575500</v>
      </c>
      <c r="N855">
        <v>0</v>
      </c>
      <c r="P855" t="s">
        <v>218</v>
      </c>
      <c r="Q855" s="1"/>
      <c r="Y855" t="s">
        <v>218</v>
      </c>
      <c r="Z855" t="s">
        <v>218</v>
      </c>
      <c r="AA855" t="s">
        <v>218</v>
      </c>
      <c r="AB855" t="s">
        <v>218</v>
      </c>
    </row>
    <row r="856" spans="1:28" x14ac:dyDescent="0.4">
      <c r="A856" s="1">
        <v>45056</v>
      </c>
      <c r="B856" s="1">
        <v>45054</v>
      </c>
      <c r="C856">
        <v>80350</v>
      </c>
      <c r="D856" t="s">
        <v>39</v>
      </c>
      <c r="E856" t="s">
        <v>15</v>
      </c>
      <c r="F856" t="s">
        <v>218</v>
      </c>
      <c r="G856" t="s">
        <v>16</v>
      </c>
      <c r="H856" t="s">
        <v>42</v>
      </c>
      <c r="I856" t="s">
        <v>50</v>
      </c>
      <c r="J856" t="s">
        <v>51</v>
      </c>
      <c r="K856">
        <v>100</v>
      </c>
      <c r="L856">
        <v>15715</v>
      </c>
      <c r="M856">
        <v>1571500</v>
      </c>
      <c r="N856">
        <v>0</v>
      </c>
      <c r="P856" t="s">
        <v>218</v>
      </c>
      <c r="Q856" s="1"/>
      <c r="Y856" t="s">
        <v>218</v>
      </c>
      <c r="Z856" t="s">
        <v>218</v>
      </c>
      <c r="AA856" t="s">
        <v>218</v>
      </c>
      <c r="AB856" t="s">
        <v>218</v>
      </c>
    </row>
    <row r="857" spans="1:28" x14ac:dyDescent="0.4">
      <c r="A857" s="1">
        <v>45056</v>
      </c>
      <c r="B857" s="1">
        <v>45054</v>
      </c>
      <c r="C857">
        <v>80350</v>
      </c>
      <c r="D857" t="s">
        <v>39</v>
      </c>
      <c r="E857" t="s">
        <v>15</v>
      </c>
      <c r="F857" t="s">
        <v>218</v>
      </c>
      <c r="G857" t="s">
        <v>16</v>
      </c>
      <c r="H857" t="s">
        <v>42</v>
      </c>
      <c r="I857" t="s">
        <v>50</v>
      </c>
      <c r="J857" t="s">
        <v>51</v>
      </c>
      <c r="K857">
        <v>100</v>
      </c>
      <c r="L857">
        <v>15685</v>
      </c>
      <c r="M857">
        <v>1568500</v>
      </c>
      <c r="N857">
        <v>0</v>
      </c>
      <c r="P857" t="s">
        <v>218</v>
      </c>
      <c r="Q857" s="1"/>
      <c r="Y857" t="s">
        <v>218</v>
      </c>
      <c r="Z857" t="s">
        <v>218</v>
      </c>
      <c r="AA857" t="s">
        <v>218</v>
      </c>
      <c r="AB857" t="s">
        <v>218</v>
      </c>
    </row>
    <row r="858" spans="1:28" x14ac:dyDescent="0.4">
      <c r="A858" s="1">
        <v>45056</v>
      </c>
      <c r="B858" s="1">
        <v>45054</v>
      </c>
      <c r="C858">
        <v>80350</v>
      </c>
      <c r="D858" t="s">
        <v>39</v>
      </c>
      <c r="E858" t="s">
        <v>15</v>
      </c>
      <c r="F858" t="s">
        <v>218</v>
      </c>
      <c r="G858" t="s">
        <v>16</v>
      </c>
      <c r="H858" t="s">
        <v>42</v>
      </c>
      <c r="I858" t="s">
        <v>50</v>
      </c>
      <c r="J858" t="s">
        <v>51</v>
      </c>
      <c r="K858">
        <v>100</v>
      </c>
      <c r="L858">
        <v>15675</v>
      </c>
      <c r="M858">
        <v>1567500</v>
      </c>
      <c r="N858">
        <v>0</v>
      </c>
      <c r="P858" t="s">
        <v>218</v>
      </c>
      <c r="Q858" s="1"/>
      <c r="Y858" t="s">
        <v>218</v>
      </c>
      <c r="Z858" t="s">
        <v>218</v>
      </c>
      <c r="AA858" t="s">
        <v>218</v>
      </c>
      <c r="AB858" t="s">
        <v>218</v>
      </c>
    </row>
    <row r="859" spans="1:28" x14ac:dyDescent="0.4">
      <c r="A859" s="1">
        <v>45056</v>
      </c>
      <c r="B859" s="1">
        <v>45054</v>
      </c>
      <c r="C859">
        <v>80350</v>
      </c>
      <c r="D859" t="s">
        <v>39</v>
      </c>
      <c r="E859" t="s">
        <v>15</v>
      </c>
      <c r="F859" t="s">
        <v>218</v>
      </c>
      <c r="G859" t="s">
        <v>16</v>
      </c>
      <c r="H859" t="s">
        <v>42</v>
      </c>
      <c r="I859" t="s">
        <v>50</v>
      </c>
      <c r="J859" t="s">
        <v>51</v>
      </c>
      <c r="K859">
        <v>100</v>
      </c>
      <c r="L859">
        <v>15705</v>
      </c>
      <c r="M859">
        <v>1570500</v>
      </c>
      <c r="N859">
        <v>0</v>
      </c>
      <c r="P859" t="s">
        <v>218</v>
      </c>
      <c r="Q859" s="1"/>
      <c r="Y859" t="s">
        <v>218</v>
      </c>
      <c r="Z859" t="s">
        <v>218</v>
      </c>
      <c r="AA859" t="s">
        <v>218</v>
      </c>
      <c r="AB859" t="s">
        <v>218</v>
      </c>
    </row>
    <row r="860" spans="1:28" x14ac:dyDescent="0.4">
      <c r="A860" s="1">
        <v>45056</v>
      </c>
      <c r="B860" s="1">
        <v>45054</v>
      </c>
      <c r="C860">
        <v>80350</v>
      </c>
      <c r="D860" t="s">
        <v>39</v>
      </c>
      <c r="E860" t="s">
        <v>15</v>
      </c>
      <c r="F860" t="s">
        <v>218</v>
      </c>
      <c r="G860" t="s">
        <v>16</v>
      </c>
      <c r="H860" t="s">
        <v>42</v>
      </c>
      <c r="I860" t="s">
        <v>50</v>
      </c>
      <c r="J860" t="s">
        <v>51</v>
      </c>
      <c r="K860">
        <v>100</v>
      </c>
      <c r="L860">
        <v>15550</v>
      </c>
      <c r="M860">
        <v>1555000</v>
      </c>
      <c r="N860">
        <v>0</v>
      </c>
      <c r="P860" t="s">
        <v>218</v>
      </c>
      <c r="Q860" s="1"/>
      <c r="Y860" t="s">
        <v>218</v>
      </c>
      <c r="Z860" t="s">
        <v>218</v>
      </c>
      <c r="AA860" t="s">
        <v>218</v>
      </c>
      <c r="AB860" t="s">
        <v>218</v>
      </c>
    </row>
    <row r="861" spans="1:28" x14ac:dyDescent="0.4">
      <c r="A861" s="1">
        <v>45056</v>
      </c>
      <c r="B861" s="1">
        <v>45054</v>
      </c>
      <c r="C861">
        <v>80350</v>
      </c>
      <c r="D861" t="s">
        <v>39</v>
      </c>
      <c r="E861" t="s">
        <v>15</v>
      </c>
      <c r="F861" t="s">
        <v>218</v>
      </c>
      <c r="G861" t="s">
        <v>16</v>
      </c>
      <c r="H861" t="s">
        <v>40</v>
      </c>
      <c r="I861" t="s">
        <v>50</v>
      </c>
      <c r="J861" t="s">
        <v>41</v>
      </c>
      <c r="K861">
        <v>100</v>
      </c>
      <c r="L861">
        <v>15705</v>
      </c>
      <c r="M861">
        <v>1570500</v>
      </c>
      <c r="N861">
        <v>0</v>
      </c>
      <c r="O861">
        <v>500</v>
      </c>
      <c r="P861" t="s">
        <v>16</v>
      </c>
      <c r="Q861" s="1">
        <v>45054</v>
      </c>
      <c r="R861">
        <v>15700</v>
      </c>
      <c r="S861">
        <v>0</v>
      </c>
      <c r="T861">
        <v>0</v>
      </c>
      <c r="U861">
        <v>0</v>
      </c>
      <c r="V861">
        <v>0</v>
      </c>
      <c r="W861">
        <v>0</v>
      </c>
      <c r="X861">
        <v>500</v>
      </c>
      <c r="Y861" t="s">
        <v>218</v>
      </c>
      <c r="Z861" t="s">
        <v>218</v>
      </c>
      <c r="AA861" t="s">
        <v>218</v>
      </c>
      <c r="AB861" t="s">
        <v>218</v>
      </c>
    </row>
    <row r="862" spans="1:28" x14ac:dyDescent="0.4">
      <c r="A862" s="1">
        <v>45056</v>
      </c>
      <c r="B862" s="1">
        <v>45054</v>
      </c>
      <c r="C862">
        <v>80350</v>
      </c>
      <c r="D862" t="s">
        <v>39</v>
      </c>
      <c r="E862" t="s">
        <v>15</v>
      </c>
      <c r="F862" t="s">
        <v>218</v>
      </c>
      <c r="G862" t="s">
        <v>16</v>
      </c>
      <c r="H862" t="s">
        <v>40</v>
      </c>
      <c r="I862" t="s">
        <v>50</v>
      </c>
      <c r="J862" t="s">
        <v>41</v>
      </c>
      <c r="K862">
        <v>100</v>
      </c>
      <c r="L862">
        <v>15700</v>
      </c>
      <c r="M862">
        <v>1570000</v>
      </c>
      <c r="N862">
        <v>0</v>
      </c>
      <c r="O862">
        <v>500</v>
      </c>
      <c r="P862" t="s">
        <v>16</v>
      </c>
      <c r="Q862" s="1">
        <v>45054</v>
      </c>
      <c r="R862">
        <v>15695</v>
      </c>
      <c r="S862">
        <v>0</v>
      </c>
      <c r="T862">
        <v>0</v>
      </c>
      <c r="U862">
        <v>0</v>
      </c>
      <c r="V862">
        <v>0</v>
      </c>
      <c r="W862">
        <v>0</v>
      </c>
      <c r="X862">
        <v>500</v>
      </c>
      <c r="Y862" t="s">
        <v>218</v>
      </c>
      <c r="Z862" t="s">
        <v>218</v>
      </c>
      <c r="AA862" t="s">
        <v>218</v>
      </c>
      <c r="AB862" t="s">
        <v>218</v>
      </c>
    </row>
    <row r="863" spans="1:28" x14ac:dyDescent="0.4">
      <c r="A863" s="1">
        <v>45056</v>
      </c>
      <c r="B863" s="1">
        <v>45054</v>
      </c>
      <c r="C863">
        <v>80350</v>
      </c>
      <c r="D863" t="s">
        <v>39</v>
      </c>
      <c r="E863" t="s">
        <v>15</v>
      </c>
      <c r="F863" t="s">
        <v>218</v>
      </c>
      <c r="G863" t="s">
        <v>16</v>
      </c>
      <c r="H863" t="s">
        <v>40</v>
      </c>
      <c r="I863" t="s">
        <v>50</v>
      </c>
      <c r="J863" t="s">
        <v>41</v>
      </c>
      <c r="K863">
        <v>100</v>
      </c>
      <c r="L863">
        <v>15690</v>
      </c>
      <c r="M863">
        <v>1569000</v>
      </c>
      <c r="N863">
        <v>0</v>
      </c>
      <c r="O863">
        <v>500</v>
      </c>
      <c r="P863" t="s">
        <v>16</v>
      </c>
      <c r="Q863" s="1">
        <v>45054</v>
      </c>
      <c r="R863">
        <v>15685</v>
      </c>
      <c r="S863">
        <v>0</v>
      </c>
      <c r="T863">
        <v>0</v>
      </c>
      <c r="U863">
        <v>0</v>
      </c>
      <c r="V863">
        <v>0</v>
      </c>
      <c r="W863">
        <v>0</v>
      </c>
      <c r="X863">
        <v>500</v>
      </c>
      <c r="Y863" t="s">
        <v>218</v>
      </c>
      <c r="Z863" t="s">
        <v>218</v>
      </c>
      <c r="AA863" t="s">
        <v>218</v>
      </c>
      <c r="AB863" t="s">
        <v>218</v>
      </c>
    </row>
    <row r="864" spans="1:28" x14ac:dyDescent="0.4">
      <c r="A864" s="1">
        <v>45056</v>
      </c>
      <c r="B864" s="1">
        <v>45054</v>
      </c>
      <c r="C864">
        <v>80350</v>
      </c>
      <c r="D864" t="s">
        <v>39</v>
      </c>
      <c r="E864" t="s">
        <v>15</v>
      </c>
      <c r="F864" t="s">
        <v>218</v>
      </c>
      <c r="G864" t="s">
        <v>16</v>
      </c>
      <c r="H864" t="s">
        <v>40</v>
      </c>
      <c r="I864" t="s">
        <v>50</v>
      </c>
      <c r="J864" t="s">
        <v>41</v>
      </c>
      <c r="K864">
        <v>100</v>
      </c>
      <c r="L864">
        <v>15710</v>
      </c>
      <c r="M864">
        <v>1571000</v>
      </c>
      <c r="N864">
        <v>0</v>
      </c>
      <c r="O864">
        <v>500</v>
      </c>
      <c r="P864" t="s">
        <v>16</v>
      </c>
      <c r="Q864" s="1">
        <v>45054</v>
      </c>
      <c r="R864">
        <v>15705</v>
      </c>
      <c r="S864">
        <v>0</v>
      </c>
      <c r="T864">
        <v>0</v>
      </c>
      <c r="U864">
        <v>0</v>
      </c>
      <c r="V864">
        <v>0</v>
      </c>
      <c r="W864">
        <v>0</v>
      </c>
      <c r="X864">
        <v>500</v>
      </c>
      <c r="Y864" t="s">
        <v>218</v>
      </c>
      <c r="Z864" t="s">
        <v>218</v>
      </c>
      <c r="AA864" t="s">
        <v>218</v>
      </c>
      <c r="AB864" t="s">
        <v>218</v>
      </c>
    </row>
    <row r="865" spans="1:28" x14ac:dyDescent="0.4">
      <c r="A865" s="1">
        <v>45056</v>
      </c>
      <c r="B865" s="1">
        <v>45054</v>
      </c>
      <c r="C865">
        <v>80350</v>
      </c>
      <c r="D865" t="s">
        <v>39</v>
      </c>
      <c r="E865" t="s">
        <v>15</v>
      </c>
      <c r="F865" t="s">
        <v>218</v>
      </c>
      <c r="G865" t="s">
        <v>16</v>
      </c>
      <c r="H865" t="s">
        <v>40</v>
      </c>
      <c r="I865" t="s">
        <v>50</v>
      </c>
      <c r="J865" t="s">
        <v>41</v>
      </c>
      <c r="K865">
        <v>100</v>
      </c>
      <c r="L865">
        <v>15720</v>
      </c>
      <c r="M865">
        <v>1572000</v>
      </c>
      <c r="N865">
        <v>0</v>
      </c>
      <c r="O865">
        <v>500</v>
      </c>
      <c r="P865" t="s">
        <v>16</v>
      </c>
      <c r="Q865" s="1">
        <v>45054</v>
      </c>
      <c r="R865">
        <v>15715</v>
      </c>
      <c r="S865">
        <v>0</v>
      </c>
      <c r="T865">
        <v>0</v>
      </c>
      <c r="U865">
        <v>0</v>
      </c>
      <c r="V865">
        <v>0</v>
      </c>
      <c r="W865">
        <v>0</v>
      </c>
      <c r="X865">
        <v>500</v>
      </c>
      <c r="Y865" t="s">
        <v>218</v>
      </c>
      <c r="Z865" t="s">
        <v>218</v>
      </c>
      <c r="AA865" t="s">
        <v>218</v>
      </c>
      <c r="AB865" t="s">
        <v>218</v>
      </c>
    </row>
    <row r="866" spans="1:28" x14ac:dyDescent="0.4">
      <c r="A866" s="1">
        <v>45056</v>
      </c>
      <c r="B866" s="1">
        <v>45054</v>
      </c>
      <c r="C866">
        <v>80350</v>
      </c>
      <c r="D866" t="s">
        <v>39</v>
      </c>
      <c r="E866" t="s">
        <v>15</v>
      </c>
      <c r="F866" t="s">
        <v>218</v>
      </c>
      <c r="G866" t="s">
        <v>16</v>
      </c>
      <c r="H866" t="s">
        <v>40</v>
      </c>
      <c r="I866" t="s">
        <v>50</v>
      </c>
      <c r="J866" t="s">
        <v>41</v>
      </c>
      <c r="K866">
        <v>100</v>
      </c>
      <c r="L866">
        <v>15675</v>
      </c>
      <c r="M866">
        <v>1567500</v>
      </c>
      <c r="N866">
        <v>0</v>
      </c>
      <c r="O866">
        <v>12500</v>
      </c>
      <c r="P866" t="s">
        <v>16</v>
      </c>
      <c r="Q866" s="1">
        <v>45054</v>
      </c>
      <c r="R866">
        <v>15550</v>
      </c>
      <c r="S866">
        <v>0</v>
      </c>
      <c r="T866">
        <v>0</v>
      </c>
      <c r="U866">
        <v>0</v>
      </c>
      <c r="V866">
        <v>0</v>
      </c>
      <c r="W866">
        <v>0</v>
      </c>
      <c r="X866">
        <v>12500</v>
      </c>
      <c r="Y866" t="s">
        <v>218</v>
      </c>
      <c r="Z866" t="s">
        <v>218</v>
      </c>
      <c r="AA866" t="s">
        <v>218</v>
      </c>
      <c r="AB866" t="s">
        <v>218</v>
      </c>
    </row>
    <row r="867" spans="1:28" x14ac:dyDescent="0.4">
      <c r="A867" s="1">
        <v>45056</v>
      </c>
      <c r="B867" s="1">
        <v>45054</v>
      </c>
      <c r="C867">
        <v>80350</v>
      </c>
      <c r="D867" t="s">
        <v>39</v>
      </c>
      <c r="E867" t="s">
        <v>15</v>
      </c>
      <c r="F867" t="s">
        <v>218</v>
      </c>
      <c r="G867" t="s">
        <v>16</v>
      </c>
      <c r="H867" t="s">
        <v>40</v>
      </c>
      <c r="I867" t="s">
        <v>50</v>
      </c>
      <c r="J867" t="s">
        <v>41</v>
      </c>
      <c r="K867">
        <v>100</v>
      </c>
      <c r="L867">
        <v>15660</v>
      </c>
      <c r="M867">
        <v>1566000</v>
      </c>
      <c r="N867">
        <v>0</v>
      </c>
      <c r="O867">
        <v>500</v>
      </c>
      <c r="P867" t="s">
        <v>16</v>
      </c>
      <c r="Q867" s="1">
        <v>45054</v>
      </c>
      <c r="R867">
        <v>15655</v>
      </c>
      <c r="S867">
        <v>0</v>
      </c>
      <c r="T867">
        <v>0</v>
      </c>
      <c r="U867">
        <v>0</v>
      </c>
      <c r="V867">
        <v>0</v>
      </c>
      <c r="W867">
        <v>0</v>
      </c>
      <c r="X867">
        <v>500</v>
      </c>
      <c r="Y867" t="s">
        <v>218</v>
      </c>
      <c r="Z867" t="s">
        <v>218</v>
      </c>
      <c r="AA867" t="s">
        <v>218</v>
      </c>
      <c r="AB867" t="s">
        <v>218</v>
      </c>
    </row>
    <row r="868" spans="1:28" x14ac:dyDescent="0.4">
      <c r="A868" s="1">
        <v>45056</v>
      </c>
      <c r="B868" s="1">
        <v>45054</v>
      </c>
      <c r="C868">
        <v>80350</v>
      </c>
      <c r="D868" t="s">
        <v>39</v>
      </c>
      <c r="E868" t="s">
        <v>15</v>
      </c>
      <c r="F868" t="s">
        <v>218</v>
      </c>
      <c r="G868" t="s">
        <v>16</v>
      </c>
      <c r="H868" t="s">
        <v>40</v>
      </c>
      <c r="I868" t="s">
        <v>50</v>
      </c>
      <c r="J868" t="s">
        <v>41</v>
      </c>
      <c r="K868">
        <v>100</v>
      </c>
      <c r="L868">
        <v>15660</v>
      </c>
      <c r="M868">
        <v>1566000</v>
      </c>
      <c r="N868">
        <v>0</v>
      </c>
      <c r="O868">
        <v>1500</v>
      </c>
      <c r="P868" t="s">
        <v>16</v>
      </c>
      <c r="Q868" s="1">
        <v>45054</v>
      </c>
      <c r="R868">
        <v>15645</v>
      </c>
      <c r="S868">
        <v>0</v>
      </c>
      <c r="T868">
        <v>0</v>
      </c>
      <c r="U868">
        <v>0</v>
      </c>
      <c r="V868">
        <v>0</v>
      </c>
      <c r="W868">
        <v>0</v>
      </c>
      <c r="X868">
        <v>1500</v>
      </c>
      <c r="Y868" t="s">
        <v>218</v>
      </c>
      <c r="Z868" t="s">
        <v>218</v>
      </c>
      <c r="AA868" t="s">
        <v>218</v>
      </c>
      <c r="AB868" t="s">
        <v>218</v>
      </c>
    </row>
    <row r="869" spans="1:28" x14ac:dyDescent="0.4">
      <c r="A869" s="1">
        <v>45056</v>
      </c>
      <c r="B869" s="1">
        <v>45054</v>
      </c>
      <c r="C869">
        <v>80350</v>
      </c>
      <c r="D869" t="s">
        <v>39</v>
      </c>
      <c r="E869" t="s">
        <v>15</v>
      </c>
      <c r="F869" t="s">
        <v>218</v>
      </c>
      <c r="G869" t="s">
        <v>16</v>
      </c>
      <c r="H869" t="s">
        <v>40</v>
      </c>
      <c r="I869" t="s">
        <v>50</v>
      </c>
      <c r="J869" t="s">
        <v>41</v>
      </c>
      <c r="K869">
        <v>100</v>
      </c>
      <c r="L869">
        <v>15645</v>
      </c>
      <c r="M869">
        <v>1564500</v>
      </c>
      <c r="N869">
        <v>0</v>
      </c>
      <c r="O869">
        <v>500</v>
      </c>
      <c r="P869" t="s">
        <v>16</v>
      </c>
      <c r="Q869" s="1">
        <v>45054</v>
      </c>
      <c r="R869">
        <v>15640</v>
      </c>
      <c r="S869">
        <v>0</v>
      </c>
      <c r="T869">
        <v>0</v>
      </c>
      <c r="U869">
        <v>0</v>
      </c>
      <c r="V869">
        <v>0</v>
      </c>
      <c r="W869">
        <v>0</v>
      </c>
      <c r="X869">
        <v>500</v>
      </c>
      <c r="Y869" t="s">
        <v>218</v>
      </c>
      <c r="Z869" t="s">
        <v>218</v>
      </c>
      <c r="AA869" t="s">
        <v>218</v>
      </c>
      <c r="AB869" t="s">
        <v>218</v>
      </c>
    </row>
    <row r="870" spans="1:28" x14ac:dyDescent="0.4">
      <c r="A870" s="1">
        <v>45056</v>
      </c>
      <c r="B870" s="1">
        <v>45054</v>
      </c>
      <c r="C870">
        <v>80350</v>
      </c>
      <c r="D870" t="s">
        <v>39</v>
      </c>
      <c r="E870" t="s">
        <v>15</v>
      </c>
      <c r="F870" t="s">
        <v>218</v>
      </c>
      <c r="G870" t="s">
        <v>16</v>
      </c>
      <c r="H870" t="s">
        <v>40</v>
      </c>
      <c r="I870" t="s">
        <v>50</v>
      </c>
      <c r="J870" t="s">
        <v>41</v>
      </c>
      <c r="K870">
        <v>100</v>
      </c>
      <c r="L870">
        <v>15655</v>
      </c>
      <c r="M870">
        <v>1565500</v>
      </c>
      <c r="N870">
        <v>0</v>
      </c>
      <c r="O870">
        <v>1000</v>
      </c>
      <c r="P870" t="s">
        <v>16</v>
      </c>
      <c r="Q870" s="1">
        <v>45054</v>
      </c>
      <c r="R870">
        <v>15645</v>
      </c>
      <c r="S870">
        <v>0</v>
      </c>
      <c r="T870">
        <v>0</v>
      </c>
      <c r="U870">
        <v>0</v>
      </c>
      <c r="V870">
        <v>0</v>
      </c>
      <c r="W870">
        <v>0</v>
      </c>
      <c r="X870">
        <v>1000</v>
      </c>
      <c r="Y870" t="s">
        <v>218</v>
      </c>
      <c r="Z870" t="s">
        <v>218</v>
      </c>
      <c r="AA870" t="s">
        <v>218</v>
      </c>
      <c r="AB870" t="s">
        <v>218</v>
      </c>
    </row>
    <row r="871" spans="1:28" x14ac:dyDescent="0.4">
      <c r="A871" s="1">
        <v>45056</v>
      </c>
      <c r="B871" s="1">
        <v>45054</v>
      </c>
      <c r="C871">
        <v>80350</v>
      </c>
      <c r="D871" t="s">
        <v>39</v>
      </c>
      <c r="E871" t="s">
        <v>15</v>
      </c>
      <c r="F871" t="s">
        <v>218</v>
      </c>
      <c r="G871" t="s">
        <v>16</v>
      </c>
      <c r="H871" t="s">
        <v>40</v>
      </c>
      <c r="I871" t="s">
        <v>50</v>
      </c>
      <c r="J871" t="s">
        <v>41</v>
      </c>
      <c r="K871">
        <v>100</v>
      </c>
      <c r="L871">
        <v>15700</v>
      </c>
      <c r="M871">
        <v>1570000</v>
      </c>
      <c r="N871">
        <v>0</v>
      </c>
      <c r="O871">
        <v>-5500</v>
      </c>
      <c r="P871" t="s">
        <v>16</v>
      </c>
      <c r="Q871" s="1">
        <v>45054</v>
      </c>
      <c r="R871">
        <v>15755</v>
      </c>
      <c r="S871">
        <v>0</v>
      </c>
      <c r="T871">
        <v>0</v>
      </c>
      <c r="U871">
        <v>0</v>
      </c>
      <c r="V871">
        <v>0</v>
      </c>
      <c r="W871">
        <v>0</v>
      </c>
      <c r="X871">
        <v>-5500</v>
      </c>
      <c r="Y871" t="s">
        <v>218</v>
      </c>
      <c r="Z871" t="s">
        <v>218</v>
      </c>
      <c r="AA871" t="s">
        <v>218</v>
      </c>
      <c r="AB871" t="s">
        <v>218</v>
      </c>
    </row>
    <row r="872" spans="1:28" x14ac:dyDescent="0.4">
      <c r="A872" s="1">
        <v>45056</v>
      </c>
      <c r="B872" s="1">
        <v>45054</v>
      </c>
      <c r="C872">
        <v>80350</v>
      </c>
      <c r="D872" t="s">
        <v>39</v>
      </c>
      <c r="E872" t="s">
        <v>15</v>
      </c>
      <c r="F872" t="s">
        <v>218</v>
      </c>
      <c r="G872" t="s">
        <v>16</v>
      </c>
      <c r="H872" t="s">
        <v>40</v>
      </c>
      <c r="I872" t="s">
        <v>50</v>
      </c>
      <c r="J872" t="s">
        <v>41</v>
      </c>
      <c r="K872">
        <v>100</v>
      </c>
      <c r="L872">
        <v>15670</v>
      </c>
      <c r="M872">
        <v>1567000</v>
      </c>
      <c r="N872">
        <v>0</v>
      </c>
      <c r="O872">
        <v>-3500</v>
      </c>
      <c r="P872" t="s">
        <v>16</v>
      </c>
      <c r="Q872" s="1">
        <v>45054</v>
      </c>
      <c r="R872">
        <v>15705</v>
      </c>
      <c r="S872">
        <v>0</v>
      </c>
      <c r="T872">
        <v>0</v>
      </c>
      <c r="U872">
        <v>0</v>
      </c>
      <c r="V872">
        <v>0</v>
      </c>
      <c r="W872">
        <v>0</v>
      </c>
      <c r="X872">
        <v>-3500</v>
      </c>
      <c r="Y872" t="s">
        <v>218</v>
      </c>
      <c r="Z872" t="s">
        <v>218</v>
      </c>
      <c r="AA872" t="s">
        <v>218</v>
      </c>
      <c r="AB872" t="s">
        <v>218</v>
      </c>
    </row>
    <row r="873" spans="1:28" x14ac:dyDescent="0.4">
      <c r="A873" s="1">
        <v>45056</v>
      </c>
      <c r="B873" s="1">
        <v>45054</v>
      </c>
      <c r="C873">
        <v>80350</v>
      </c>
      <c r="D873" t="s">
        <v>39</v>
      </c>
      <c r="E873" t="s">
        <v>15</v>
      </c>
      <c r="F873" t="s">
        <v>218</v>
      </c>
      <c r="G873" t="s">
        <v>16</v>
      </c>
      <c r="H873" t="s">
        <v>40</v>
      </c>
      <c r="I873" t="s">
        <v>50</v>
      </c>
      <c r="J873" t="s">
        <v>41</v>
      </c>
      <c r="K873">
        <v>100</v>
      </c>
      <c r="L873">
        <v>15685</v>
      </c>
      <c r="M873">
        <v>1568500</v>
      </c>
      <c r="N873">
        <v>0</v>
      </c>
      <c r="O873">
        <v>-2000</v>
      </c>
      <c r="P873" t="s">
        <v>16</v>
      </c>
      <c r="Q873" s="1">
        <v>45054</v>
      </c>
      <c r="R873">
        <v>15705</v>
      </c>
      <c r="S873">
        <v>0</v>
      </c>
      <c r="T873">
        <v>0</v>
      </c>
      <c r="U873">
        <v>0</v>
      </c>
      <c r="V873">
        <v>0</v>
      </c>
      <c r="W873">
        <v>0</v>
      </c>
      <c r="X873">
        <v>-2000</v>
      </c>
      <c r="Y873" t="s">
        <v>218</v>
      </c>
      <c r="Z873" t="s">
        <v>218</v>
      </c>
      <c r="AA873" t="s">
        <v>218</v>
      </c>
      <c r="AB873" t="s">
        <v>218</v>
      </c>
    </row>
    <row r="874" spans="1:28" x14ac:dyDescent="0.4">
      <c r="A874" s="1">
        <v>45056</v>
      </c>
      <c r="B874" s="1">
        <v>45054</v>
      </c>
      <c r="C874">
        <v>80350</v>
      </c>
      <c r="D874" t="s">
        <v>39</v>
      </c>
      <c r="E874" t="s">
        <v>15</v>
      </c>
      <c r="F874" t="s">
        <v>218</v>
      </c>
      <c r="G874" t="s">
        <v>16</v>
      </c>
      <c r="H874" t="s">
        <v>40</v>
      </c>
      <c r="I874" t="s">
        <v>50</v>
      </c>
      <c r="J874" t="s">
        <v>41</v>
      </c>
      <c r="K874">
        <v>100</v>
      </c>
      <c r="L874">
        <v>15645</v>
      </c>
      <c r="M874">
        <v>1564500</v>
      </c>
      <c r="N874">
        <v>0</v>
      </c>
      <c r="O874">
        <v>-3000</v>
      </c>
      <c r="P874" t="s">
        <v>16</v>
      </c>
      <c r="Q874" s="1">
        <v>45054</v>
      </c>
      <c r="R874">
        <v>15675</v>
      </c>
      <c r="S874">
        <v>0</v>
      </c>
      <c r="T874">
        <v>0</v>
      </c>
      <c r="U874">
        <v>0</v>
      </c>
      <c r="V874">
        <v>0</v>
      </c>
      <c r="W874">
        <v>0</v>
      </c>
      <c r="X874">
        <v>-3000</v>
      </c>
      <c r="Y874" t="s">
        <v>218</v>
      </c>
      <c r="Z874" t="s">
        <v>218</v>
      </c>
      <c r="AA874" t="s">
        <v>218</v>
      </c>
      <c r="AB874" t="s">
        <v>218</v>
      </c>
    </row>
    <row r="875" spans="1:28" x14ac:dyDescent="0.4">
      <c r="A875" s="1">
        <v>45056</v>
      </c>
      <c r="B875" s="1">
        <v>45054</v>
      </c>
      <c r="C875">
        <v>80350</v>
      </c>
      <c r="D875" t="s">
        <v>39</v>
      </c>
      <c r="E875" t="s">
        <v>15</v>
      </c>
      <c r="F875" t="s">
        <v>218</v>
      </c>
      <c r="G875" t="s">
        <v>16</v>
      </c>
      <c r="H875" t="s">
        <v>42</v>
      </c>
      <c r="I875" t="s">
        <v>50</v>
      </c>
      <c r="J875" t="s">
        <v>41</v>
      </c>
      <c r="K875">
        <v>100</v>
      </c>
      <c r="L875">
        <v>15610</v>
      </c>
      <c r="M875">
        <v>1561000</v>
      </c>
      <c r="N875">
        <v>0</v>
      </c>
      <c r="O875">
        <v>500</v>
      </c>
      <c r="P875" t="s">
        <v>16</v>
      </c>
      <c r="Q875" s="1">
        <v>45054</v>
      </c>
      <c r="R875">
        <v>15615</v>
      </c>
      <c r="S875">
        <v>0</v>
      </c>
      <c r="T875">
        <v>0</v>
      </c>
      <c r="U875">
        <v>0</v>
      </c>
      <c r="V875">
        <v>0</v>
      </c>
      <c r="W875">
        <v>0</v>
      </c>
      <c r="X875">
        <v>500</v>
      </c>
      <c r="Y875" t="s">
        <v>218</v>
      </c>
      <c r="Z875" t="s">
        <v>218</v>
      </c>
      <c r="AA875" t="s">
        <v>218</v>
      </c>
      <c r="AB875" t="s">
        <v>218</v>
      </c>
    </row>
    <row r="876" spans="1:28" x14ac:dyDescent="0.4">
      <c r="A876" s="1">
        <v>45056</v>
      </c>
      <c r="B876" s="1">
        <v>45054</v>
      </c>
      <c r="C876">
        <v>80350</v>
      </c>
      <c r="D876" t="s">
        <v>39</v>
      </c>
      <c r="E876" t="s">
        <v>15</v>
      </c>
      <c r="F876" t="s">
        <v>218</v>
      </c>
      <c r="G876" t="s">
        <v>16</v>
      </c>
      <c r="H876" t="s">
        <v>42</v>
      </c>
      <c r="I876" t="s">
        <v>50</v>
      </c>
      <c r="J876" t="s">
        <v>41</v>
      </c>
      <c r="K876">
        <v>100</v>
      </c>
      <c r="L876">
        <v>15670</v>
      </c>
      <c r="M876">
        <v>1567000</v>
      </c>
      <c r="N876">
        <v>0</v>
      </c>
      <c r="O876">
        <v>500</v>
      </c>
      <c r="P876" t="s">
        <v>16</v>
      </c>
      <c r="Q876" s="1">
        <v>45054</v>
      </c>
      <c r="R876">
        <v>15675</v>
      </c>
      <c r="S876">
        <v>0</v>
      </c>
      <c r="T876">
        <v>0</v>
      </c>
      <c r="U876">
        <v>0</v>
      </c>
      <c r="V876">
        <v>0</v>
      </c>
      <c r="W876">
        <v>0</v>
      </c>
      <c r="X876">
        <v>500</v>
      </c>
      <c r="Y876" t="s">
        <v>218</v>
      </c>
      <c r="Z876" t="s">
        <v>218</v>
      </c>
      <c r="AA876" t="s">
        <v>218</v>
      </c>
      <c r="AB876" t="s">
        <v>218</v>
      </c>
    </row>
    <row r="877" spans="1:28" x14ac:dyDescent="0.4">
      <c r="A877" s="1">
        <v>45056</v>
      </c>
      <c r="B877" s="1">
        <v>45054</v>
      </c>
      <c r="C877">
        <v>80350</v>
      </c>
      <c r="D877" t="s">
        <v>39</v>
      </c>
      <c r="E877" t="s">
        <v>15</v>
      </c>
      <c r="F877" t="s">
        <v>218</v>
      </c>
      <c r="G877" t="s">
        <v>16</v>
      </c>
      <c r="H877" t="s">
        <v>42</v>
      </c>
      <c r="I877" t="s">
        <v>50</v>
      </c>
      <c r="J877" t="s">
        <v>41</v>
      </c>
      <c r="K877">
        <v>100</v>
      </c>
      <c r="L877">
        <v>15550</v>
      </c>
      <c r="M877">
        <v>1555000</v>
      </c>
      <c r="N877">
        <v>0</v>
      </c>
      <c r="O877">
        <v>-5000</v>
      </c>
      <c r="P877" t="s">
        <v>16</v>
      </c>
      <c r="Q877" s="1">
        <v>45054</v>
      </c>
      <c r="R877">
        <v>15500</v>
      </c>
      <c r="S877">
        <v>0</v>
      </c>
      <c r="T877">
        <v>0</v>
      </c>
      <c r="U877">
        <v>0</v>
      </c>
      <c r="V877">
        <v>0</v>
      </c>
      <c r="W877">
        <v>0</v>
      </c>
      <c r="X877">
        <v>-5000</v>
      </c>
      <c r="Y877" t="s">
        <v>218</v>
      </c>
      <c r="Z877" t="s">
        <v>218</v>
      </c>
      <c r="AA877" t="s">
        <v>218</v>
      </c>
      <c r="AB877" t="s">
        <v>218</v>
      </c>
    </row>
    <row r="878" spans="1:28" x14ac:dyDescent="0.4">
      <c r="A878" s="1">
        <v>45055</v>
      </c>
      <c r="B878" s="1">
        <v>45048</v>
      </c>
      <c r="C878">
        <v>15700</v>
      </c>
      <c r="D878" t="s">
        <v>53</v>
      </c>
      <c r="E878" t="s">
        <v>15</v>
      </c>
      <c r="F878" t="s">
        <v>218</v>
      </c>
      <c r="G878" t="s">
        <v>16</v>
      </c>
      <c r="H878" t="s">
        <v>42</v>
      </c>
      <c r="I878" t="s">
        <v>50</v>
      </c>
      <c r="J878" t="s">
        <v>51</v>
      </c>
      <c r="K878">
        <v>10</v>
      </c>
      <c r="L878">
        <v>16125</v>
      </c>
      <c r="M878">
        <v>161250</v>
      </c>
      <c r="N878">
        <v>0</v>
      </c>
      <c r="P878" t="s">
        <v>218</v>
      </c>
      <c r="Q878" s="1"/>
      <c r="Y878" t="s">
        <v>218</v>
      </c>
      <c r="Z878" t="s">
        <v>218</v>
      </c>
      <c r="AA878" t="s">
        <v>218</v>
      </c>
      <c r="AB878" t="s">
        <v>218</v>
      </c>
    </row>
    <row r="879" spans="1:28" x14ac:dyDescent="0.4">
      <c r="A879" s="1">
        <v>45055</v>
      </c>
      <c r="B879" s="1">
        <v>45048</v>
      </c>
      <c r="C879">
        <v>15700</v>
      </c>
      <c r="D879" t="s">
        <v>53</v>
      </c>
      <c r="E879" t="s">
        <v>15</v>
      </c>
      <c r="F879" t="s">
        <v>218</v>
      </c>
      <c r="G879" t="s">
        <v>16</v>
      </c>
      <c r="H879" t="s">
        <v>42</v>
      </c>
      <c r="I879" t="s">
        <v>50</v>
      </c>
      <c r="J879" t="s">
        <v>51</v>
      </c>
      <c r="K879">
        <v>10</v>
      </c>
      <c r="L879">
        <v>16205</v>
      </c>
      <c r="M879">
        <v>162050</v>
      </c>
      <c r="N879">
        <v>0</v>
      </c>
      <c r="P879" t="s">
        <v>218</v>
      </c>
      <c r="Q879" s="1"/>
      <c r="Y879" t="s">
        <v>218</v>
      </c>
      <c r="Z879" t="s">
        <v>218</v>
      </c>
      <c r="AA879" t="s">
        <v>218</v>
      </c>
      <c r="AB879" t="s">
        <v>218</v>
      </c>
    </row>
    <row r="880" spans="1:28" x14ac:dyDescent="0.4">
      <c r="A880" s="1">
        <v>45055</v>
      </c>
      <c r="B880" s="1">
        <v>45048</v>
      </c>
      <c r="C880">
        <v>15700</v>
      </c>
      <c r="D880" t="s">
        <v>53</v>
      </c>
      <c r="E880" t="s">
        <v>15</v>
      </c>
      <c r="F880" t="s">
        <v>218</v>
      </c>
      <c r="G880" t="s">
        <v>16</v>
      </c>
      <c r="H880" t="s">
        <v>40</v>
      </c>
      <c r="I880" t="s">
        <v>50</v>
      </c>
      <c r="J880" t="s">
        <v>41</v>
      </c>
      <c r="K880">
        <v>10</v>
      </c>
      <c r="L880">
        <v>16230</v>
      </c>
      <c r="M880">
        <v>162300</v>
      </c>
      <c r="N880">
        <v>0</v>
      </c>
      <c r="O880">
        <v>250</v>
      </c>
      <c r="P880" t="s">
        <v>16</v>
      </c>
      <c r="Q880" s="1">
        <v>45048</v>
      </c>
      <c r="R880">
        <v>16205</v>
      </c>
      <c r="S880">
        <v>0</v>
      </c>
      <c r="T880">
        <v>0</v>
      </c>
      <c r="U880">
        <v>0</v>
      </c>
      <c r="V880">
        <v>0</v>
      </c>
      <c r="W880">
        <v>0</v>
      </c>
      <c r="X880">
        <v>250</v>
      </c>
      <c r="Y880" t="s">
        <v>218</v>
      </c>
      <c r="Z880" t="s">
        <v>218</v>
      </c>
      <c r="AA880" t="s">
        <v>218</v>
      </c>
      <c r="AB880" t="s">
        <v>218</v>
      </c>
    </row>
    <row r="881" spans="1:28" x14ac:dyDescent="0.4">
      <c r="A881" s="1">
        <v>45055</v>
      </c>
      <c r="B881" s="1">
        <v>45048</v>
      </c>
      <c r="C881">
        <v>15700</v>
      </c>
      <c r="D881" t="s">
        <v>53</v>
      </c>
      <c r="E881" t="s">
        <v>15</v>
      </c>
      <c r="F881" t="s">
        <v>218</v>
      </c>
      <c r="G881" t="s">
        <v>16</v>
      </c>
      <c r="H881" t="s">
        <v>40</v>
      </c>
      <c r="I881" t="s">
        <v>50</v>
      </c>
      <c r="J881" t="s">
        <v>41</v>
      </c>
      <c r="K881">
        <v>10</v>
      </c>
      <c r="L881">
        <v>16130</v>
      </c>
      <c r="M881">
        <v>161300</v>
      </c>
      <c r="N881">
        <v>0</v>
      </c>
      <c r="O881">
        <v>50</v>
      </c>
      <c r="P881" t="s">
        <v>16</v>
      </c>
      <c r="Q881" s="1">
        <v>45048</v>
      </c>
      <c r="R881">
        <v>16125</v>
      </c>
      <c r="S881">
        <v>0</v>
      </c>
      <c r="T881">
        <v>0</v>
      </c>
      <c r="U881">
        <v>0</v>
      </c>
      <c r="V881">
        <v>0</v>
      </c>
      <c r="W881">
        <v>0</v>
      </c>
      <c r="X881">
        <v>50</v>
      </c>
      <c r="Y881" t="s">
        <v>218</v>
      </c>
      <c r="Z881" t="s">
        <v>218</v>
      </c>
      <c r="AA881" t="s">
        <v>218</v>
      </c>
      <c r="AB881" t="s">
        <v>218</v>
      </c>
    </row>
    <row r="882" spans="1:28" x14ac:dyDescent="0.4">
      <c r="A882" s="1">
        <v>45055</v>
      </c>
      <c r="B882" s="1">
        <v>45048</v>
      </c>
      <c r="C882">
        <v>80350</v>
      </c>
      <c r="D882" t="s">
        <v>39</v>
      </c>
      <c r="E882" t="s">
        <v>15</v>
      </c>
      <c r="F882" t="s">
        <v>218</v>
      </c>
      <c r="G882" t="s">
        <v>16</v>
      </c>
      <c r="H882" t="s">
        <v>40</v>
      </c>
      <c r="I882" t="s">
        <v>50</v>
      </c>
      <c r="J882" t="s">
        <v>51</v>
      </c>
      <c r="K882">
        <v>100</v>
      </c>
      <c r="L882">
        <v>15555</v>
      </c>
      <c r="M882">
        <v>1555500</v>
      </c>
      <c r="N882">
        <v>0</v>
      </c>
      <c r="P882" t="s">
        <v>218</v>
      </c>
      <c r="Q882" s="1"/>
      <c r="Y882" t="s">
        <v>218</v>
      </c>
      <c r="Z882" t="s">
        <v>218</v>
      </c>
      <c r="AA882" t="s">
        <v>218</v>
      </c>
      <c r="AB882" t="s">
        <v>218</v>
      </c>
    </row>
    <row r="883" spans="1:28" x14ac:dyDescent="0.4">
      <c r="A883" s="1">
        <v>45055</v>
      </c>
      <c r="B883" s="1">
        <v>45048</v>
      </c>
      <c r="C883">
        <v>80350</v>
      </c>
      <c r="D883" t="s">
        <v>39</v>
      </c>
      <c r="E883" t="s">
        <v>15</v>
      </c>
      <c r="F883" t="s">
        <v>218</v>
      </c>
      <c r="G883" t="s">
        <v>16</v>
      </c>
      <c r="H883" t="s">
        <v>40</v>
      </c>
      <c r="I883" t="s">
        <v>50</v>
      </c>
      <c r="J883" t="s">
        <v>51</v>
      </c>
      <c r="K883">
        <v>100</v>
      </c>
      <c r="L883">
        <v>15600</v>
      </c>
      <c r="M883">
        <v>1560000</v>
      </c>
      <c r="N883">
        <v>0</v>
      </c>
      <c r="P883" t="s">
        <v>218</v>
      </c>
      <c r="Q883" s="1"/>
      <c r="Y883" t="s">
        <v>218</v>
      </c>
      <c r="Z883" t="s">
        <v>218</v>
      </c>
      <c r="AA883" t="s">
        <v>218</v>
      </c>
      <c r="AB883" t="s">
        <v>218</v>
      </c>
    </row>
    <row r="884" spans="1:28" x14ac:dyDescent="0.4">
      <c r="A884" s="1">
        <v>45055</v>
      </c>
      <c r="B884" s="1">
        <v>45048</v>
      </c>
      <c r="C884">
        <v>80350</v>
      </c>
      <c r="D884" t="s">
        <v>39</v>
      </c>
      <c r="E884" t="s">
        <v>15</v>
      </c>
      <c r="F884" t="s">
        <v>218</v>
      </c>
      <c r="G884" t="s">
        <v>16</v>
      </c>
      <c r="H884" t="s">
        <v>40</v>
      </c>
      <c r="I884" t="s">
        <v>50</v>
      </c>
      <c r="J884" t="s">
        <v>51</v>
      </c>
      <c r="K884">
        <v>100</v>
      </c>
      <c r="L884">
        <v>15730</v>
      </c>
      <c r="M884">
        <v>1573000</v>
      </c>
      <c r="N884">
        <v>0</v>
      </c>
      <c r="P884" t="s">
        <v>218</v>
      </c>
      <c r="Q884" s="1"/>
      <c r="Y884" t="s">
        <v>218</v>
      </c>
      <c r="Z884" t="s">
        <v>218</v>
      </c>
      <c r="AA884" t="s">
        <v>218</v>
      </c>
      <c r="AB884" t="s">
        <v>218</v>
      </c>
    </row>
    <row r="885" spans="1:28" x14ac:dyDescent="0.4">
      <c r="A885" s="1">
        <v>45055</v>
      </c>
      <c r="B885" s="1">
        <v>45048</v>
      </c>
      <c r="C885">
        <v>80350</v>
      </c>
      <c r="D885" t="s">
        <v>39</v>
      </c>
      <c r="E885" t="s">
        <v>15</v>
      </c>
      <c r="F885" t="s">
        <v>218</v>
      </c>
      <c r="G885" t="s">
        <v>16</v>
      </c>
      <c r="H885" t="s">
        <v>40</v>
      </c>
      <c r="I885" t="s">
        <v>50</v>
      </c>
      <c r="J885" t="s">
        <v>51</v>
      </c>
      <c r="K885">
        <v>100</v>
      </c>
      <c r="L885">
        <v>15690</v>
      </c>
      <c r="M885">
        <v>1569000</v>
      </c>
      <c r="N885">
        <v>0</v>
      </c>
      <c r="P885" t="s">
        <v>218</v>
      </c>
      <c r="Q885" s="1"/>
      <c r="Y885" t="s">
        <v>218</v>
      </c>
      <c r="Z885" t="s">
        <v>218</v>
      </c>
      <c r="AA885" t="s">
        <v>218</v>
      </c>
      <c r="AB885" t="s">
        <v>218</v>
      </c>
    </row>
    <row r="886" spans="1:28" x14ac:dyDescent="0.4">
      <c r="A886" s="1">
        <v>45055</v>
      </c>
      <c r="B886" s="1">
        <v>45048</v>
      </c>
      <c r="C886">
        <v>80350</v>
      </c>
      <c r="D886" t="s">
        <v>39</v>
      </c>
      <c r="E886" t="s">
        <v>15</v>
      </c>
      <c r="F886" t="s">
        <v>218</v>
      </c>
      <c r="G886" t="s">
        <v>16</v>
      </c>
      <c r="H886" t="s">
        <v>40</v>
      </c>
      <c r="I886" t="s">
        <v>50</v>
      </c>
      <c r="J886" t="s">
        <v>51</v>
      </c>
      <c r="K886">
        <v>100</v>
      </c>
      <c r="L886">
        <v>15725</v>
      </c>
      <c r="M886">
        <v>1572500</v>
      </c>
      <c r="N886">
        <v>0</v>
      </c>
      <c r="P886" t="s">
        <v>218</v>
      </c>
      <c r="Q886" s="1"/>
      <c r="Y886" t="s">
        <v>218</v>
      </c>
      <c r="Z886" t="s">
        <v>218</v>
      </c>
      <c r="AA886" t="s">
        <v>218</v>
      </c>
      <c r="AB886" t="s">
        <v>218</v>
      </c>
    </row>
    <row r="887" spans="1:28" x14ac:dyDescent="0.4">
      <c r="A887" s="1">
        <v>45055</v>
      </c>
      <c r="B887" s="1">
        <v>45048</v>
      </c>
      <c r="C887">
        <v>80350</v>
      </c>
      <c r="D887" t="s">
        <v>39</v>
      </c>
      <c r="E887" t="s">
        <v>15</v>
      </c>
      <c r="F887" t="s">
        <v>218</v>
      </c>
      <c r="G887" t="s">
        <v>16</v>
      </c>
      <c r="H887" t="s">
        <v>40</v>
      </c>
      <c r="I887" t="s">
        <v>50</v>
      </c>
      <c r="J887" t="s">
        <v>51</v>
      </c>
      <c r="K887">
        <v>100</v>
      </c>
      <c r="L887">
        <v>15685</v>
      </c>
      <c r="M887">
        <v>1568500</v>
      </c>
      <c r="N887">
        <v>0</v>
      </c>
      <c r="P887" t="s">
        <v>218</v>
      </c>
      <c r="Q887" s="1"/>
      <c r="Y887" t="s">
        <v>218</v>
      </c>
      <c r="Z887" t="s">
        <v>218</v>
      </c>
      <c r="AA887" t="s">
        <v>218</v>
      </c>
      <c r="AB887" t="s">
        <v>218</v>
      </c>
    </row>
    <row r="888" spans="1:28" x14ac:dyDescent="0.4">
      <c r="A888" s="1">
        <v>45055</v>
      </c>
      <c r="B888" s="1">
        <v>45048</v>
      </c>
      <c r="C888">
        <v>80350</v>
      </c>
      <c r="D888" t="s">
        <v>39</v>
      </c>
      <c r="E888" t="s">
        <v>15</v>
      </c>
      <c r="F888" t="s">
        <v>218</v>
      </c>
      <c r="G888" t="s">
        <v>16</v>
      </c>
      <c r="H888" t="s">
        <v>40</v>
      </c>
      <c r="I888" t="s">
        <v>50</v>
      </c>
      <c r="J888" t="s">
        <v>51</v>
      </c>
      <c r="K888">
        <v>100</v>
      </c>
      <c r="L888">
        <v>15735</v>
      </c>
      <c r="M888">
        <v>1573500</v>
      </c>
      <c r="N888">
        <v>0</v>
      </c>
      <c r="P888" t="s">
        <v>218</v>
      </c>
      <c r="Q888" s="1"/>
      <c r="Y888" t="s">
        <v>218</v>
      </c>
      <c r="Z888" t="s">
        <v>218</v>
      </c>
      <c r="AA888" t="s">
        <v>218</v>
      </c>
      <c r="AB888" t="s">
        <v>218</v>
      </c>
    </row>
    <row r="889" spans="1:28" x14ac:dyDescent="0.4">
      <c r="A889" s="1">
        <v>45055</v>
      </c>
      <c r="B889" s="1">
        <v>45048</v>
      </c>
      <c r="C889">
        <v>80350</v>
      </c>
      <c r="D889" t="s">
        <v>39</v>
      </c>
      <c r="E889" t="s">
        <v>15</v>
      </c>
      <c r="F889" t="s">
        <v>218</v>
      </c>
      <c r="G889" t="s">
        <v>16</v>
      </c>
      <c r="H889" t="s">
        <v>40</v>
      </c>
      <c r="I889" t="s">
        <v>50</v>
      </c>
      <c r="J889" t="s">
        <v>51</v>
      </c>
      <c r="K889">
        <v>100</v>
      </c>
      <c r="L889">
        <v>15650</v>
      </c>
      <c r="M889">
        <v>1565000</v>
      </c>
      <c r="N889">
        <v>0</v>
      </c>
      <c r="P889" t="s">
        <v>218</v>
      </c>
      <c r="Q889" s="1"/>
      <c r="Y889" t="s">
        <v>218</v>
      </c>
      <c r="Z889" t="s">
        <v>218</v>
      </c>
      <c r="AA889" t="s">
        <v>218</v>
      </c>
      <c r="AB889" t="s">
        <v>218</v>
      </c>
    </row>
    <row r="890" spans="1:28" x14ac:dyDescent="0.4">
      <c r="A890" s="1">
        <v>45055</v>
      </c>
      <c r="B890" s="1">
        <v>45048</v>
      </c>
      <c r="C890">
        <v>80350</v>
      </c>
      <c r="D890" t="s">
        <v>39</v>
      </c>
      <c r="E890" t="s">
        <v>15</v>
      </c>
      <c r="F890" t="s">
        <v>218</v>
      </c>
      <c r="G890" t="s">
        <v>16</v>
      </c>
      <c r="H890" t="s">
        <v>40</v>
      </c>
      <c r="I890" t="s">
        <v>50</v>
      </c>
      <c r="J890" t="s">
        <v>51</v>
      </c>
      <c r="K890">
        <v>100</v>
      </c>
      <c r="L890">
        <v>15720</v>
      </c>
      <c r="M890">
        <v>1572000</v>
      </c>
      <c r="N890">
        <v>0</v>
      </c>
      <c r="P890" t="s">
        <v>218</v>
      </c>
      <c r="Q890" s="1"/>
      <c r="Y890" t="s">
        <v>218</v>
      </c>
      <c r="Z890" t="s">
        <v>218</v>
      </c>
      <c r="AA890" t="s">
        <v>218</v>
      </c>
      <c r="AB890" t="s">
        <v>218</v>
      </c>
    </row>
    <row r="891" spans="1:28" x14ac:dyDescent="0.4">
      <c r="A891" s="1">
        <v>45055</v>
      </c>
      <c r="B891" s="1">
        <v>45048</v>
      </c>
      <c r="C891">
        <v>80350</v>
      </c>
      <c r="D891" t="s">
        <v>39</v>
      </c>
      <c r="E891" t="s">
        <v>15</v>
      </c>
      <c r="F891" t="s">
        <v>218</v>
      </c>
      <c r="G891" t="s">
        <v>16</v>
      </c>
      <c r="H891" t="s">
        <v>40</v>
      </c>
      <c r="I891" t="s">
        <v>50</v>
      </c>
      <c r="J891" t="s">
        <v>51</v>
      </c>
      <c r="K891">
        <v>100</v>
      </c>
      <c r="L891">
        <v>15625</v>
      </c>
      <c r="M891">
        <v>1562500</v>
      </c>
      <c r="N891">
        <v>0</v>
      </c>
      <c r="P891" t="s">
        <v>218</v>
      </c>
      <c r="Q891" s="1"/>
      <c r="Y891" t="s">
        <v>218</v>
      </c>
      <c r="Z891" t="s">
        <v>218</v>
      </c>
      <c r="AA891" t="s">
        <v>218</v>
      </c>
      <c r="AB891" t="s">
        <v>218</v>
      </c>
    </row>
    <row r="892" spans="1:28" x14ac:dyDescent="0.4">
      <c r="A892" s="1">
        <v>45055</v>
      </c>
      <c r="B892" s="1">
        <v>45048</v>
      </c>
      <c r="C892">
        <v>80350</v>
      </c>
      <c r="D892" t="s">
        <v>39</v>
      </c>
      <c r="E892" t="s">
        <v>15</v>
      </c>
      <c r="F892" t="s">
        <v>218</v>
      </c>
      <c r="G892" t="s">
        <v>16</v>
      </c>
      <c r="H892" t="s">
        <v>42</v>
      </c>
      <c r="I892" t="s">
        <v>50</v>
      </c>
      <c r="J892" t="s">
        <v>51</v>
      </c>
      <c r="K892">
        <v>100</v>
      </c>
      <c r="L892">
        <v>15710</v>
      </c>
      <c r="M892">
        <v>1571000</v>
      </c>
      <c r="N892">
        <v>0</v>
      </c>
      <c r="P892" t="s">
        <v>218</v>
      </c>
      <c r="Q892" s="1"/>
      <c r="Y892" t="s">
        <v>218</v>
      </c>
      <c r="Z892" t="s">
        <v>218</v>
      </c>
      <c r="AA892" t="s">
        <v>218</v>
      </c>
      <c r="AB892" t="s">
        <v>218</v>
      </c>
    </row>
    <row r="893" spans="1:28" x14ac:dyDescent="0.4">
      <c r="A893" s="1">
        <v>45055</v>
      </c>
      <c r="B893" s="1">
        <v>45048</v>
      </c>
      <c r="C893">
        <v>80350</v>
      </c>
      <c r="D893" t="s">
        <v>39</v>
      </c>
      <c r="E893" t="s">
        <v>15</v>
      </c>
      <c r="F893" t="s">
        <v>218</v>
      </c>
      <c r="G893" t="s">
        <v>16</v>
      </c>
      <c r="H893" t="s">
        <v>42</v>
      </c>
      <c r="I893" t="s">
        <v>50</v>
      </c>
      <c r="J893" t="s">
        <v>51</v>
      </c>
      <c r="K893">
        <v>100</v>
      </c>
      <c r="L893">
        <v>15605</v>
      </c>
      <c r="M893">
        <v>1560500</v>
      </c>
      <c r="N893">
        <v>0</v>
      </c>
      <c r="P893" t="s">
        <v>218</v>
      </c>
      <c r="Q893" s="1"/>
      <c r="Y893" t="s">
        <v>218</v>
      </c>
      <c r="Z893" t="s">
        <v>218</v>
      </c>
      <c r="AA893" t="s">
        <v>218</v>
      </c>
      <c r="AB893" t="s">
        <v>218</v>
      </c>
    </row>
    <row r="894" spans="1:28" x14ac:dyDescent="0.4">
      <c r="A894" s="1">
        <v>45055</v>
      </c>
      <c r="B894" s="1">
        <v>45048</v>
      </c>
      <c r="C894">
        <v>80350</v>
      </c>
      <c r="D894" t="s">
        <v>39</v>
      </c>
      <c r="E894" t="s">
        <v>15</v>
      </c>
      <c r="F894" t="s">
        <v>218</v>
      </c>
      <c r="G894" t="s">
        <v>16</v>
      </c>
      <c r="H894" t="s">
        <v>42</v>
      </c>
      <c r="I894" t="s">
        <v>50</v>
      </c>
      <c r="J894" t="s">
        <v>51</v>
      </c>
      <c r="K894">
        <v>100</v>
      </c>
      <c r="L894">
        <v>15600</v>
      </c>
      <c r="M894">
        <v>1560000</v>
      </c>
      <c r="N894">
        <v>0</v>
      </c>
      <c r="P894" t="s">
        <v>218</v>
      </c>
      <c r="Q894" s="1"/>
      <c r="Y894" t="s">
        <v>218</v>
      </c>
      <c r="Z894" t="s">
        <v>218</v>
      </c>
      <c r="AA894" t="s">
        <v>218</v>
      </c>
      <c r="AB894" t="s">
        <v>218</v>
      </c>
    </row>
    <row r="895" spans="1:28" x14ac:dyDescent="0.4">
      <c r="A895" s="1">
        <v>45055</v>
      </c>
      <c r="B895" s="1">
        <v>45048</v>
      </c>
      <c r="C895">
        <v>80350</v>
      </c>
      <c r="D895" t="s">
        <v>39</v>
      </c>
      <c r="E895" t="s">
        <v>15</v>
      </c>
      <c r="F895" t="s">
        <v>218</v>
      </c>
      <c r="G895" t="s">
        <v>16</v>
      </c>
      <c r="H895" t="s">
        <v>42</v>
      </c>
      <c r="I895" t="s">
        <v>50</v>
      </c>
      <c r="J895" t="s">
        <v>51</v>
      </c>
      <c r="K895">
        <v>100</v>
      </c>
      <c r="L895">
        <v>15590</v>
      </c>
      <c r="M895">
        <v>1559000</v>
      </c>
      <c r="N895">
        <v>0</v>
      </c>
      <c r="P895" t="s">
        <v>218</v>
      </c>
      <c r="Q895" s="1"/>
      <c r="Y895" t="s">
        <v>218</v>
      </c>
      <c r="Z895" t="s">
        <v>218</v>
      </c>
      <c r="AA895" t="s">
        <v>218</v>
      </c>
      <c r="AB895" t="s">
        <v>218</v>
      </c>
    </row>
    <row r="896" spans="1:28" x14ac:dyDescent="0.4">
      <c r="A896" s="1">
        <v>45055</v>
      </c>
      <c r="B896" s="1">
        <v>45048</v>
      </c>
      <c r="C896">
        <v>80350</v>
      </c>
      <c r="D896" t="s">
        <v>39</v>
      </c>
      <c r="E896" t="s">
        <v>15</v>
      </c>
      <c r="F896" t="s">
        <v>218</v>
      </c>
      <c r="G896" t="s">
        <v>16</v>
      </c>
      <c r="H896" t="s">
        <v>42</v>
      </c>
      <c r="I896" t="s">
        <v>50</v>
      </c>
      <c r="J896" t="s">
        <v>51</v>
      </c>
      <c r="K896">
        <v>100</v>
      </c>
      <c r="L896">
        <v>15625</v>
      </c>
      <c r="M896">
        <v>1562500</v>
      </c>
      <c r="N896">
        <v>0</v>
      </c>
      <c r="P896" t="s">
        <v>218</v>
      </c>
      <c r="Q896" s="1"/>
      <c r="Y896" t="s">
        <v>218</v>
      </c>
      <c r="Z896" t="s">
        <v>218</v>
      </c>
      <c r="AA896" t="s">
        <v>218</v>
      </c>
      <c r="AB896" t="s">
        <v>218</v>
      </c>
    </row>
    <row r="897" spans="1:28" x14ac:dyDescent="0.4">
      <c r="A897" s="1">
        <v>45055</v>
      </c>
      <c r="B897" s="1">
        <v>45048</v>
      </c>
      <c r="C897">
        <v>80350</v>
      </c>
      <c r="D897" t="s">
        <v>39</v>
      </c>
      <c r="E897" t="s">
        <v>15</v>
      </c>
      <c r="F897" t="s">
        <v>218</v>
      </c>
      <c r="G897" t="s">
        <v>16</v>
      </c>
      <c r="H897" t="s">
        <v>42</v>
      </c>
      <c r="I897" t="s">
        <v>50</v>
      </c>
      <c r="J897" t="s">
        <v>51</v>
      </c>
      <c r="K897">
        <v>100</v>
      </c>
      <c r="L897">
        <v>15735</v>
      </c>
      <c r="M897">
        <v>1573500</v>
      </c>
      <c r="N897">
        <v>0</v>
      </c>
      <c r="P897" t="s">
        <v>218</v>
      </c>
      <c r="Q897" s="1"/>
      <c r="Y897" t="s">
        <v>218</v>
      </c>
      <c r="Z897" t="s">
        <v>218</v>
      </c>
      <c r="AA897" t="s">
        <v>218</v>
      </c>
      <c r="AB897" t="s">
        <v>218</v>
      </c>
    </row>
    <row r="898" spans="1:28" x14ac:dyDescent="0.4">
      <c r="A898" s="1">
        <v>45055</v>
      </c>
      <c r="B898" s="1">
        <v>45048</v>
      </c>
      <c r="C898">
        <v>80350</v>
      </c>
      <c r="D898" t="s">
        <v>39</v>
      </c>
      <c r="E898" t="s">
        <v>15</v>
      </c>
      <c r="F898" t="s">
        <v>218</v>
      </c>
      <c r="G898" t="s">
        <v>16</v>
      </c>
      <c r="H898" t="s">
        <v>42</v>
      </c>
      <c r="I898" t="s">
        <v>50</v>
      </c>
      <c r="J898" t="s">
        <v>51</v>
      </c>
      <c r="K898">
        <v>100</v>
      </c>
      <c r="L898">
        <v>15675</v>
      </c>
      <c r="M898">
        <v>1567500</v>
      </c>
      <c r="N898">
        <v>0</v>
      </c>
      <c r="P898" t="s">
        <v>218</v>
      </c>
      <c r="Q898" s="1"/>
      <c r="Y898" t="s">
        <v>218</v>
      </c>
      <c r="Z898" t="s">
        <v>218</v>
      </c>
      <c r="AA898" t="s">
        <v>218</v>
      </c>
      <c r="AB898" t="s">
        <v>218</v>
      </c>
    </row>
    <row r="899" spans="1:28" x14ac:dyDescent="0.4">
      <c r="A899" s="1">
        <v>45055</v>
      </c>
      <c r="B899" s="1">
        <v>45048</v>
      </c>
      <c r="C899">
        <v>80350</v>
      </c>
      <c r="D899" t="s">
        <v>39</v>
      </c>
      <c r="E899" t="s">
        <v>15</v>
      </c>
      <c r="F899" t="s">
        <v>218</v>
      </c>
      <c r="G899" t="s">
        <v>16</v>
      </c>
      <c r="H899" t="s">
        <v>42</v>
      </c>
      <c r="I899" t="s">
        <v>50</v>
      </c>
      <c r="J899" t="s">
        <v>51</v>
      </c>
      <c r="K899">
        <v>100</v>
      </c>
      <c r="L899">
        <v>15690</v>
      </c>
      <c r="M899">
        <v>1569000</v>
      </c>
      <c r="N899">
        <v>0</v>
      </c>
      <c r="P899" t="s">
        <v>218</v>
      </c>
      <c r="Q899" s="1"/>
      <c r="Y899" t="s">
        <v>218</v>
      </c>
      <c r="Z899" t="s">
        <v>218</v>
      </c>
      <c r="AA899" t="s">
        <v>218</v>
      </c>
      <c r="AB899" t="s">
        <v>218</v>
      </c>
    </row>
    <row r="900" spans="1:28" x14ac:dyDescent="0.4">
      <c r="A900" s="1">
        <v>45055</v>
      </c>
      <c r="B900" s="1">
        <v>45048</v>
      </c>
      <c r="C900">
        <v>80350</v>
      </c>
      <c r="D900" t="s">
        <v>39</v>
      </c>
      <c r="E900" t="s">
        <v>15</v>
      </c>
      <c r="F900" t="s">
        <v>218</v>
      </c>
      <c r="G900" t="s">
        <v>16</v>
      </c>
      <c r="H900" t="s">
        <v>42</v>
      </c>
      <c r="I900" t="s">
        <v>50</v>
      </c>
      <c r="J900" t="s">
        <v>51</v>
      </c>
      <c r="K900">
        <v>100</v>
      </c>
      <c r="L900">
        <v>15675</v>
      </c>
      <c r="M900">
        <v>1567500</v>
      </c>
      <c r="N900">
        <v>0</v>
      </c>
      <c r="P900" t="s">
        <v>218</v>
      </c>
      <c r="Q900" s="1"/>
      <c r="Y900" t="s">
        <v>218</v>
      </c>
      <c r="Z900" t="s">
        <v>218</v>
      </c>
      <c r="AA900" t="s">
        <v>218</v>
      </c>
      <c r="AB900" t="s">
        <v>218</v>
      </c>
    </row>
    <row r="901" spans="1:28" x14ac:dyDescent="0.4">
      <c r="A901" s="1">
        <v>45055</v>
      </c>
      <c r="B901" s="1">
        <v>45048</v>
      </c>
      <c r="C901">
        <v>80350</v>
      </c>
      <c r="D901" t="s">
        <v>39</v>
      </c>
      <c r="E901" t="s">
        <v>15</v>
      </c>
      <c r="F901" t="s">
        <v>218</v>
      </c>
      <c r="G901" t="s">
        <v>16</v>
      </c>
      <c r="H901" t="s">
        <v>40</v>
      </c>
      <c r="I901" t="s">
        <v>50</v>
      </c>
      <c r="J901" t="s">
        <v>41</v>
      </c>
      <c r="K901">
        <v>100</v>
      </c>
      <c r="L901">
        <v>15610</v>
      </c>
      <c r="M901">
        <v>1561000</v>
      </c>
      <c r="N901">
        <v>0</v>
      </c>
      <c r="O901">
        <v>500</v>
      </c>
      <c r="P901" t="s">
        <v>16</v>
      </c>
      <c r="Q901" s="1">
        <v>45048</v>
      </c>
      <c r="R901">
        <v>15605</v>
      </c>
      <c r="S901">
        <v>0</v>
      </c>
      <c r="T901">
        <v>0</v>
      </c>
      <c r="U901">
        <v>0</v>
      </c>
      <c r="V901">
        <v>0</v>
      </c>
      <c r="W901">
        <v>0</v>
      </c>
      <c r="X901">
        <v>500</v>
      </c>
      <c r="Y901" t="s">
        <v>218</v>
      </c>
      <c r="Z901" t="s">
        <v>218</v>
      </c>
      <c r="AA901" t="s">
        <v>218</v>
      </c>
      <c r="AB901" t="s">
        <v>218</v>
      </c>
    </row>
    <row r="902" spans="1:28" x14ac:dyDescent="0.4">
      <c r="A902" s="1">
        <v>45055</v>
      </c>
      <c r="B902" s="1">
        <v>45048</v>
      </c>
      <c r="C902">
        <v>80350</v>
      </c>
      <c r="D902" t="s">
        <v>39</v>
      </c>
      <c r="E902" t="s">
        <v>15</v>
      </c>
      <c r="F902" t="s">
        <v>218</v>
      </c>
      <c r="G902" t="s">
        <v>16</v>
      </c>
      <c r="H902" t="s">
        <v>40</v>
      </c>
      <c r="I902" t="s">
        <v>50</v>
      </c>
      <c r="J902" t="s">
        <v>41</v>
      </c>
      <c r="K902">
        <v>100</v>
      </c>
      <c r="L902">
        <v>15750</v>
      </c>
      <c r="M902">
        <v>1575000</v>
      </c>
      <c r="N902">
        <v>0</v>
      </c>
      <c r="O902">
        <v>1500</v>
      </c>
      <c r="P902" t="s">
        <v>16</v>
      </c>
      <c r="Q902" s="1">
        <v>45048</v>
      </c>
      <c r="R902">
        <v>15735</v>
      </c>
      <c r="S902">
        <v>0</v>
      </c>
      <c r="T902">
        <v>0</v>
      </c>
      <c r="U902">
        <v>0</v>
      </c>
      <c r="V902">
        <v>0</v>
      </c>
      <c r="W902">
        <v>0</v>
      </c>
      <c r="X902">
        <v>1500</v>
      </c>
      <c r="Y902" t="s">
        <v>218</v>
      </c>
      <c r="Z902" t="s">
        <v>218</v>
      </c>
      <c r="AA902" t="s">
        <v>218</v>
      </c>
      <c r="AB902" t="s">
        <v>218</v>
      </c>
    </row>
    <row r="903" spans="1:28" x14ac:dyDescent="0.4">
      <c r="A903" s="1">
        <v>45055</v>
      </c>
      <c r="B903" s="1">
        <v>45048</v>
      </c>
      <c r="C903">
        <v>80350</v>
      </c>
      <c r="D903" t="s">
        <v>39</v>
      </c>
      <c r="E903" t="s">
        <v>15</v>
      </c>
      <c r="F903" t="s">
        <v>218</v>
      </c>
      <c r="G903" t="s">
        <v>16</v>
      </c>
      <c r="H903" t="s">
        <v>40</v>
      </c>
      <c r="I903" t="s">
        <v>50</v>
      </c>
      <c r="J903" t="s">
        <v>41</v>
      </c>
      <c r="K903">
        <v>100</v>
      </c>
      <c r="L903">
        <v>15710</v>
      </c>
      <c r="M903">
        <v>1571000</v>
      </c>
      <c r="N903">
        <v>0</v>
      </c>
      <c r="O903">
        <v>0</v>
      </c>
      <c r="P903" t="s">
        <v>16</v>
      </c>
      <c r="Q903" s="1">
        <v>45048</v>
      </c>
      <c r="R903">
        <v>15710</v>
      </c>
      <c r="S903">
        <v>0</v>
      </c>
      <c r="T903">
        <v>0</v>
      </c>
      <c r="U903">
        <v>0</v>
      </c>
      <c r="V903">
        <v>0</v>
      </c>
      <c r="W903">
        <v>0</v>
      </c>
      <c r="X903">
        <v>0</v>
      </c>
      <c r="Y903" t="s">
        <v>218</v>
      </c>
      <c r="Z903" t="s">
        <v>218</v>
      </c>
      <c r="AA903" t="s">
        <v>218</v>
      </c>
      <c r="AB903" t="s">
        <v>218</v>
      </c>
    </row>
    <row r="904" spans="1:28" x14ac:dyDescent="0.4">
      <c r="A904" s="1">
        <v>45055</v>
      </c>
      <c r="B904" s="1">
        <v>45048</v>
      </c>
      <c r="C904">
        <v>80350</v>
      </c>
      <c r="D904" t="s">
        <v>39</v>
      </c>
      <c r="E904" t="s">
        <v>15</v>
      </c>
      <c r="F904" t="s">
        <v>218</v>
      </c>
      <c r="G904" t="s">
        <v>16</v>
      </c>
      <c r="H904" t="s">
        <v>40</v>
      </c>
      <c r="I904" t="s">
        <v>50</v>
      </c>
      <c r="J904" t="s">
        <v>41</v>
      </c>
      <c r="K904">
        <v>100</v>
      </c>
      <c r="L904">
        <v>15630</v>
      </c>
      <c r="M904">
        <v>1563000</v>
      </c>
      <c r="N904">
        <v>0</v>
      </c>
      <c r="O904">
        <v>500</v>
      </c>
      <c r="P904" t="s">
        <v>16</v>
      </c>
      <c r="Q904" s="1">
        <v>45048</v>
      </c>
      <c r="R904">
        <v>15625</v>
      </c>
      <c r="S904">
        <v>0</v>
      </c>
      <c r="T904">
        <v>0</v>
      </c>
      <c r="U904">
        <v>0</v>
      </c>
      <c r="V904">
        <v>0</v>
      </c>
      <c r="W904">
        <v>0</v>
      </c>
      <c r="X904">
        <v>500</v>
      </c>
      <c r="Y904" t="s">
        <v>218</v>
      </c>
      <c r="Z904" t="s">
        <v>218</v>
      </c>
      <c r="AA904" t="s">
        <v>218</v>
      </c>
      <c r="AB904" t="s">
        <v>218</v>
      </c>
    </row>
    <row r="905" spans="1:28" x14ac:dyDescent="0.4">
      <c r="A905" s="1">
        <v>45055</v>
      </c>
      <c r="B905" s="1">
        <v>45048</v>
      </c>
      <c r="C905">
        <v>80350</v>
      </c>
      <c r="D905" t="s">
        <v>39</v>
      </c>
      <c r="E905" t="s">
        <v>15</v>
      </c>
      <c r="F905" t="s">
        <v>218</v>
      </c>
      <c r="G905" t="s">
        <v>16</v>
      </c>
      <c r="H905" t="s">
        <v>40</v>
      </c>
      <c r="I905" t="s">
        <v>50</v>
      </c>
      <c r="J905" t="s">
        <v>41</v>
      </c>
      <c r="K905">
        <v>100</v>
      </c>
      <c r="L905">
        <v>15615</v>
      </c>
      <c r="M905">
        <v>1561500</v>
      </c>
      <c r="N905">
        <v>0</v>
      </c>
      <c r="O905">
        <v>2500</v>
      </c>
      <c r="P905" t="s">
        <v>16</v>
      </c>
      <c r="Q905" s="1">
        <v>45048</v>
      </c>
      <c r="R905">
        <v>15590</v>
      </c>
      <c r="S905">
        <v>0</v>
      </c>
      <c r="T905">
        <v>0</v>
      </c>
      <c r="U905">
        <v>0</v>
      </c>
      <c r="V905">
        <v>0</v>
      </c>
      <c r="W905">
        <v>0</v>
      </c>
      <c r="X905">
        <v>2500</v>
      </c>
      <c r="Y905" t="s">
        <v>218</v>
      </c>
      <c r="Z905" t="s">
        <v>218</v>
      </c>
      <c r="AA905" t="s">
        <v>218</v>
      </c>
      <c r="AB905" t="s">
        <v>218</v>
      </c>
    </row>
    <row r="906" spans="1:28" x14ac:dyDescent="0.4">
      <c r="A906" s="1">
        <v>45055</v>
      </c>
      <c r="B906" s="1">
        <v>45048</v>
      </c>
      <c r="C906">
        <v>80350</v>
      </c>
      <c r="D906" t="s">
        <v>39</v>
      </c>
      <c r="E906" t="s">
        <v>15</v>
      </c>
      <c r="F906" t="s">
        <v>218</v>
      </c>
      <c r="G906" t="s">
        <v>16</v>
      </c>
      <c r="H906" t="s">
        <v>40</v>
      </c>
      <c r="I906" t="s">
        <v>50</v>
      </c>
      <c r="J906" t="s">
        <v>41</v>
      </c>
      <c r="K906">
        <v>100</v>
      </c>
      <c r="L906">
        <v>15605</v>
      </c>
      <c r="M906">
        <v>1560500</v>
      </c>
      <c r="N906">
        <v>0</v>
      </c>
      <c r="O906">
        <v>500</v>
      </c>
      <c r="P906" t="s">
        <v>16</v>
      </c>
      <c r="Q906" s="1">
        <v>45048</v>
      </c>
      <c r="R906">
        <v>15600</v>
      </c>
      <c r="S906">
        <v>0</v>
      </c>
      <c r="T906">
        <v>0</v>
      </c>
      <c r="U906">
        <v>0</v>
      </c>
      <c r="V906">
        <v>0</v>
      </c>
      <c r="W906">
        <v>0</v>
      </c>
      <c r="X906">
        <v>500</v>
      </c>
      <c r="Y906" t="s">
        <v>218</v>
      </c>
      <c r="Z906" t="s">
        <v>218</v>
      </c>
      <c r="AA906" t="s">
        <v>218</v>
      </c>
      <c r="AB906" t="s">
        <v>218</v>
      </c>
    </row>
    <row r="907" spans="1:28" x14ac:dyDescent="0.4">
      <c r="A907" s="1">
        <v>45055</v>
      </c>
      <c r="B907" s="1">
        <v>45048</v>
      </c>
      <c r="C907">
        <v>80350</v>
      </c>
      <c r="D907" t="s">
        <v>39</v>
      </c>
      <c r="E907" t="s">
        <v>15</v>
      </c>
      <c r="F907" t="s">
        <v>218</v>
      </c>
      <c r="G907" t="s">
        <v>16</v>
      </c>
      <c r="H907" t="s">
        <v>40</v>
      </c>
      <c r="I907" t="s">
        <v>50</v>
      </c>
      <c r="J907" t="s">
        <v>41</v>
      </c>
      <c r="K907">
        <v>100</v>
      </c>
      <c r="L907">
        <v>15700</v>
      </c>
      <c r="M907">
        <v>1570000</v>
      </c>
      <c r="N907">
        <v>0</v>
      </c>
      <c r="O907">
        <v>1000</v>
      </c>
      <c r="P907" t="s">
        <v>16</v>
      </c>
      <c r="Q907" s="1">
        <v>45048</v>
      </c>
      <c r="R907">
        <v>15690</v>
      </c>
      <c r="S907">
        <v>0</v>
      </c>
      <c r="T907">
        <v>0</v>
      </c>
      <c r="U907">
        <v>0</v>
      </c>
      <c r="V907">
        <v>0</v>
      </c>
      <c r="W907">
        <v>0</v>
      </c>
      <c r="X907">
        <v>1000</v>
      </c>
      <c r="Y907" t="s">
        <v>218</v>
      </c>
      <c r="Z907" t="s">
        <v>218</v>
      </c>
      <c r="AA907" t="s">
        <v>218</v>
      </c>
      <c r="AB907" t="s">
        <v>218</v>
      </c>
    </row>
    <row r="908" spans="1:28" x14ac:dyDescent="0.4">
      <c r="A908" s="1">
        <v>45055</v>
      </c>
      <c r="B908" s="1">
        <v>45048</v>
      </c>
      <c r="C908">
        <v>80350</v>
      </c>
      <c r="D908" t="s">
        <v>39</v>
      </c>
      <c r="E908" t="s">
        <v>15</v>
      </c>
      <c r="F908" t="s">
        <v>218</v>
      </c>
      <c r="G908" t="s">
        <v>16</v>
      </c>
      <c r="H908" t="s">
        <v>40</v>
      </c>
      <c r="I908" t="s">
        <v>50</v>
      </c>
      <c r="J908" t="s">
        <v>41</v>
      </c>
      <c r="K908">
        <v>100</v>
      </c>
      <c r="L908">
        <v>15620</v>
      </c>
      <c r="M908">
        <v>1562000</v>
      </c>
      <c r="N908">
        <v>0</v>
      </c>
      <c r="O908">
        <v>-5500</v>
      </c>
      <c r="P908" t="s">
        <v>16</v>
      </c>
      <c r="Q908" s="1">
        <v>45048</v>
      </c>
      <c r="R908">
        <v>15675</v>
      </c>
      <c r="S908">
        <v>0</v>
      </c>
      <c r="T908">
        <v>0</v>
      </c>
      <c r="U908">
        <v>0</v>
      </c>
      <c r="V908">
        <v>0</v>
      </c>
      <c r="W908">
        <v>0</v>
      </c>
      <c r="X908">
        <v>-5500</v>
      </c>
      <c r="Y908" t="s">
        <v>218</v>
      </c>
      <c r="Z908" t="s">
        <v>218</v>
      </c>
      <c r="AA908" t="s">
        <v>218</v>
      </c>
      <c r="AB908" t="s">
        <v>218</v>
      </c>
    </row>
    <row r="909" spans="1:28" x14ac:dyDescent="0.4">
      <c r="A909" s="1">
        <v>45055</v>
      </c>
      <c r="B909" s="1">
        <v>45048</v>
      </c>
      <c r="C909">
        <v>80350</v>
      </c>
      <c r="D909" t="s">
        <v>39</v>
      </c>
      <c r="E909" t="s">
        <v>15</v>
      </c>
      <c r="F909" t="s">
        <v>218</v>
      </c>
      <c r="G909" t="s">
        <v>16</v>
      </c>
      <c r="H909" t="s">
        <v>40</v>
      </c>
      <c r="I909" t="s">
        <v>50</v>
      </c>
      <c r="J909" t="s">
        <v>41</v>
      </c>
      <c r="K909">
        <v>100</v>
      </c>
      <c r="L909">
        <v>15640</v>
      </c>
      <c r="M909">
        <v>1564000</v>
      </c>
      <c r="N909">
        <v>0</v>
      </c>
      <c r="O909">
        <v>-3500</v>
      </c>
      <c r="P909" t="s">
        <v>16</v>
      </c>
      <c r="Q909" s="1">
        <v>45048</v>
      </c>
      <c r="R909">
        <v>15675</v>
      </c>
      <c r="S909">
        <v>0</v>
      </c>
      <c r="T909">
        <v>0</v>
      </c>
      <c r="U909">
        <v>0</v>
      </c>
      <c r="V909">
        <v>0</v>
      </c>
      <c r="W909">
        <v>0</v>
      </c>
      <c r="X909">
        <v>-3500</v>
      </c>
      <c r="Y909" t="s">
        <v>218</v>
      </c>
      <c r="Z909" t="s">
        <v>218</v>
      </c>
      <c r="AA909" t="s">
        <v>218</v>
      </c>
      <c r="AB909" t="s">
        <v>218</v>
      </c>
    </row>
    <row r="910" spans="1:28" x14ac:dyDescent="0.4">
      <c r="A910" s="1">
        <v>45055</v>
      </c>
      <c r="B910" s="1">
        <v>45048</v>
      </c>
      <c r="C910">
        <v>80350</v>
      </c>
      <c r="D910" t="s">
        <v>39</v>
      </c>
      <c r="E910" t="s">
        <v>15</v>
      </c>
      <c r="F910" t="s">
        <v>218</v>
      </c>
      <c r="G910" t="s">
        <v>16</v>
      </c>
      <c r="H910" t="s">
        <v>42</v>
      </c>
      <c r="I910" t="s">
        <v>50</v>
      </c>
      <c r="J910" t="s">
        <v>41</v>
      </c>
      <c r="K910">
        <v>100</v>
      </c>
      <c r="L910">
        <v>15700</v>
      </c>
      <c r="M910">
        <v>1570000</v>
      </c>
      <c r="N910">
        <v>0</v>
      </c>
      <c r="O910">
        <v>2000</v>
      </c>
      <c r="P910" t="s">
        <v>16</v>
      </c>
      <c r="Q910" s="1">
        <v>45048</v>
      </c>
      <c r="R910">
        <v>15720</v>
      </c>
      <c r="S910">
        <v>0</v>
      </c>
      <c r="T910">
        <v>0</v>
      </c>
      <c r="U910">
        <v>0</v>
      </c>
      <c r="V910">
        <v>0</v>
      </c>
      <c r="W910">
        <v>0</v>
      </c>
      <c r="X910">
        <v>2000</v>
      </c>
      <c r="Y910" t="s">
        <v>218</v>
      </c>
      <c r="Z910" t="s">
        <v>218</v>
      </c>
      <c r="AA910" t="s">
        <v>218</v>
      </c>
      <c r="AB910" t="s">
        <v>218</v>
      </c>
    </row>
    <row r="911" spans="1:28" x14ac:dyDescent="0.4">
      <c r="A911" s="1">
        <v>45055</v>
      </c>
      <c r="B911" s="1">
        <v>45048</v>
      </c>
      <c r="C911">
        <v>80350</v>
      </c>
      <c r="D911" t="s">
        <v>39</v>
      </c>
      <c r="E911" t="s">
        <v>15</v>
      </c>
      <c r="F911" t="s">
        <v>218</v>
      </c>
      <c r="G911" t="s">
        <v>16</v>
      </c>
      <c r="H911" t="s">
        <v>42</v>
      </c>
      <c r="I911" t="s">
        <v>50</v>
      </c>
      <c r="J911" t="s">
        <v>41</v>
      </c>
      <c r="K911">
        <v>100</v>
      </c>
      <c r="L911">
        <v>15725</v>
      </c>
      <c r="M911">
        <v>1572500</v>
      </c>
      <c r="N911">
        <v>0</v>
      </c>
      <c r="O911">
        <v>500</v>
      </c>
      <c r="P911" t="s">
        <v>16</v>
      </c>
      <c r="Q911" s="1">
        <v>45048</v>
      </c>
      <c r="R911">
        <v>15730</v>
      </c>
      <c r="S911">
        <v>0</v>
      </c>
      <c r="T911">
        <v>0</v>
      </c>
      <c r="U911">
        <v>0</v>
      </c>
      <c r="V911">
        <v>0</v>
      </c>
      <c r="W911">
        <v>0</v>
      </c>
      <c r="X911">
        <v>500</v>
      </c>
      <c r="Y911" t="s">
        <v>218</v>
      </c>
      <c r="Z911" t="s">
        <v>218</v>
      </c>
      <c r="AA911" t="s">
        <v>218</v>
      </c>
      <c r="AB911" t="s">
        <v>218</v>
      </c>
    </row>
    <row r="912" spans="1:28" x14ac:dyDescent="0.4">
      <c r="A912" s="1">
        <v>45055</v>
      </c>
      <c r="B912" s="1">
        <v>45048</v>
      </c>
      <c r="C912">
        <v>80350</v>
      </c>
      <c r="D912" t="s">
        <v>39</v>
      </c>
      <c r="E912" t="s">
        <v>15</v>
      </c>
      <c r="F912" t="s">
        <v>218</v>
      </c>
      <c r="G912" t="s">
        <v>16</v>
      </c>
      <c r="H912" t="s">
        <v>42</v>
      </c>
      <c r="I912" t="s">
        <v>50</v>
      </c>
      <c r="J912" t="s">
        <v>41</v>
      </c>
      <c r="K912">
        <v>100</v>
      </c>
      <c r="L912">
        <v>15730</v>
      </c>
      <c r="M912">
        <v>1573000</v>
      </c>
      <c r="N912">
        <v>0</v>
      </c>
      <c r="O912">
        <v>500</v>
      </c>
      <c r="P912" t="s">
        <v>16</v>
      </c>
      <c r="Q912" s="1">
        <v>45048</v>
      </c>
      <c r="R912">
        <v>15735</v>
      </c>
      <c r="S912">
        <v>0</v>
      </c>
      <c r="T912">
        <v>0</v>
      </c>
      <c r="U912">
        <v>0</v>
      </c>
      <c r="V912">
        <v>0</v>
      </c>
      <c r="W912">
        <v>0</v>
      </c>
      <c r="X912">
        <v>500</v>
      </c>
      <c r="Y912" t="s">
        <v>218</v>
      </c>
      <c r="Z912" t="s">
        <v>218</v>
      </c>
      <c r="AA912" t="s">
        <v>218</v>
      </c>
      <c r="AB912" t="s">
        <v>218</v>
      </c>
    </row>
    <row r="913" spans="1:28" x14ac:dyDescent="0.4">
      <c r="A913" s="1">
        <v>45055</v>
      </c>
      <c r="B913" s="1">
        <v>45048</v>
      </c>
      <c r="C913">
        <v>80350</v>
      </c>
      <c r="D913" t="s">
        <v>39</v>
      </c>
      <c r="E913" t="s">
        <v>15</v>
      </c>
      <c r="F913" t="s">
        <v>218</v>
      </c>
      <c r="G913" t="s">
        <v>16</v>
      </c>
      <c r="H913" t="s">
        <v>42</v>
      </c>
      <c r="I913" t="s">
        <v>50</v>
      </c>
      <c r="J913" t="s">
        <v>41</v>
      </c>
      <c r="K913">
        <v>100</v>
      </c>
      <c r="L913">
        <v>15670</v>
      </c>
      <c r="M913">
        <v>1567000</v>
      </c>
      <c r="N913">
        <v>0</v>
      </c>
      <c r="O913">
        <v>1500</v>
      </c>
      <c r="P913" t="s">
        <v>16</v>
      </c>
      <c r="Q913" s="1">
        <v>45048</v>
      </c>
      <c r="R913">
        <v>15685</v>
      </c>
      <c r="S913">
        <v>0</v>
      </c>
      <c r="T913">
        <v>0</v>
      </c>
      <c r="U913">
        <v>0</v>
      </c>
      <c r="V913">
        <v>0</v>
      </c>
      <c r="W913">
        <v>0</v>
      </c>
      <c r="X913">
        <v>1500</v>
      </c>
      <c r="Y913" t="s">
        <v>218</v>
      </c>
      <c r="Z913" t="s">
        <v>218</v>
      </c>
      <c r="AA913" t="s">
        <v>218</v>
      </c>
      <c r="AB913" t="s">
        <v>218</v>
      </c>
    </row>
    <row r="914" spans="1:28" x14ac:dyDescent="0.4">
      <c r="A914" s="1">
        <v>45055</v>
      </c>
      <c r="B914" s="1">
        <v>45048</v>
      </c>
      <c r="C914">
        <v>80350</v>
      </c>
      <c r="D914" t="s">
        <v>39</v>
      </c>
      <c r="E914" t="s">
        <v>15</v>
      </c>
      <c r="F914" t="s">
        <v>218</v>
      </c>
      <c r="G914" t="s">
        <v>16</v>
      </c>
      <c r="H914" t="s">
        <v>42</v>
      </c>
      <c r="I914" t="s">
        <v>50</v>
      </c>
      <c r="J914" t="s">
        <v>41</v>
      </c>
      <c r="K914">
        <v>100</v>
      </c>
      <c r="L914">
        <v>15720</v>
      </c>
      <c r="M914">
        <v>1572000</v>
      </c>
      <c r="N914">
        <v>0</v>
      </c>
      <c r="O914">
        <v>500</v>
      </c>
      <c r="P914" t="s">
        <v>16</v>
      </c>
      <c r="Q914" s="1">
        <v>45048</v>
      </c>
      <c r="R914">
        <v>15725</v>
      </c>
      <c r="S914">
        <v>0</v>
      </c>
      <c r="T914">
        <v>0</v>
      </c>
      <c r="U914">
        <v>0</v>
      </c>
      <c r="V914">
        <v>0</v>
      </c>
      <c r="W914">
        <v>0</v>
      </c>
      <c r="X914">
        <v>500</v>
      </c>
      <c r="Y914" t="s">
        <v>218</v>
      </c>
      <c r="Z914" t="s">
        <v>218</v>
      </c>
      <c r="AA914" t="s">
        <v>218</v>
      </c>
      <c r="AB914" t="s">
        <v>218</v>
      </c>
    </row>
    <row r="915" spans="1:28" x14ac:dyDescent="0.4">
      <c r="A915" s="1">
        <v>45055</v>
      </c>
      <c r="B915" s="1">
        <v>45048</v>
      </c>
      <c r="C915">
        <v>80350</v>
      </c>
      <c r="D915" t="s">
        <v>39</v>
      </c>
      <c r="E915" t="s">
        <v>15</v>
      </c>
      <c r="F915" t="s">
        <v>218</v>
      </c>
      <c r="G915" t="s">
        <v>16</v>
      </c>
      <c r="H915" t="s">
        <v>42</v>
      </c>
      <c r="I915" t="s">
        <v>50</v>
      </c>
      <c r="J915" t="s">
        <v>41</v>
      </c>
      <c r="K915">
        <v>100</v>
      </c>
      <c r="L915">
        <v>15685</v>
      </c>
      <c r="M915">
        <v>1568500</v>
      </c>
      <c r="N915">
        <v>0</v>
      </c>
      <c r="O915">
        <v>500</v>
      </c>
      <c r="P915" t="s">
        <v>16</v>
      </c>
      <c r="Q915" s="1">
        <v>45048</v>
      </c>
      <c r="R915">
        <v>15690</v>
      </c>
      <c r="S915">
        <v>0</v>
      </c>
      <c r="T915">
        <v>0</v>
      </c>
      <c r="U915">
        <v>0</v>
      </c>
      <c r="V915">
        <v>0</v>
      </c>
      <c r="W915">
        <v>0</v>
      </c>
      <c r="X915">
        <v>500</v>
      </c>
      <c r="Y915" t="s">
        <v>218</v>
      </c>
      <c r="Z915" t="s">
        <v>218</v>
      </c>
      <c r="AA915" t="s">
        <v>218</v>
      </c>
      <c r="AB915" t="s">
        <v>218</v>
      </c>
    </row>
    <row r="916" spans="1:28" x14ac:dyDescent="0.4">
      <c r="A916" s="1">
        <v>45055</v>
      </c>
      <c r="B916" s="1">
        <v>45048</v>
      </c>
      <c r="C916">
        <v>80350</v>
      </c>
      <c r="D916" t="s">
        <v>39</v>
      </c>
      <c r="E916" t="s">
        <v>15</v>
      </c>
      <c r="F916" t="s">
        <v>218</v>
      </c>
      <c r="G916" t="s">
        <v>16</v>
      </c>
      <c r="H916" t="s">
        <v>42</v>
      </c>
      <c r="I916" t="s">
        <v>50</v>
      </c>
      <c r="J916" t="s">
        <v>41</v>
      </c>
      <c r="K916">
        <v>100</v>
      </c>
      <c r="L916">
        <v>15695</v>
      </c>
      <c r="M916">
        <v>1569500</v>
      </c>
      <c r="N916">
        <v>0</v>
      </c>
      <c r="O916">
        <v>-4500</v>
      </c>
      <c r="P916" t="s">
        <v>16</v>
      </c>
      <c r="Q916" s="1">
        <v>45048</v>
      </c>
      <c r="R916">
        <v>15650</v>
      </c>
      <c r="S916">
        <v>0</v>
      </c>
      <c r="T916">
        <v>0</v>
      </c>
      <c r="U916">
        <v>0</v>
      </c>
      <c r="V916">
        <v>0</v>
      </c>
      <c r="W916">
        <v>0</v>
      </c>
      <c r="X916">
        <v>-4500</v>
      </c>
      <c r="Y916" t="s">
        <v>218</v>
      </c>
      <c r="Z916" t="s">
        <v>218</v>
      </c>
      <c r="AA916" t="s">
        <v>218</v>
      </c>
      <c r="AB916" t="s">
        <v>218</v>
      </c>
    </row>
    <row r="917" spans="1:28" x14ac:dyDescent="0.4">
      <c r="A917" s="1">
        <v>45055</v>
      </c>
      <c r="B917" s="1">
        <v>45048</v>
      </c>
      <c r="C917">
        <v>80350</v>
      </c>
      <c r="D917" t="s">
        <v>39</v>
      </c>
      <c r="E917" t="s">
        <v>15</v>
      </c>
      <c r="F917" t="s">
        <v>218</v>
      </c>
      <c r="G917" t="s">
        <v>16</v>
      </c>
      <c r="H917" t="s">
        <v>42</v>
      </c>
      <c r="I917" t="s">
        <v>50</v>
      </c>
      <c r="J917" t="s">
        <v>41</v>
      </c>
      <c r="K917">
        <v>100</v>
      </c>
      <c r="L917">
        <v>15675</v>
      </c>
      <c r="M917">
        <v>1567500</v>
      </c>
      <c r="N917">
        <v>0</v>
      </c>
      <c r="O917">
        <v>-5000</v>
      </c>
      <c r="P917" t="s">
        <v>16</v>
      </c>
      <c r="Q917" s="1">
        <v>45048</v>
      </c>
      <c r="R917">
        <v>15625</v>
      </c>
      <c r="S917">
        <v>0</v>
      </c>
      <c r="T917">
        <v>0</v>
      </c>
      <c r="U917">
        <v>0</v>
      </c>
      <c r="V917">
        <v>0</v>
      </c>
      <c r="W917">
        <v>0</v>
      </c>
      <c r="X917">
        <v>-5000</v>
      </c>
      <c r="Y917" t="s">
        <v>218</v>
      </c>
      <c r="Z917" t="s">
        <v>218</v>
      </c>
      <c r="AA917" t="s">
        <v>218</v>
      </c>
      <c r="AB917" t="s">
        <v>218</v>
      </c>
    </row>
    <row r="918" spans="1:28" x14ac:dyDescent="0.4">
      <c r="A918" s="1">
        <v>45055</v>
      </c>
      <c r="B918" s="1">
        <v>45048</v>
      </c>
      <c r="C918">
        <v>80350</v>
      </c>
      <c r="D918" t="s">
        <v>39</v>
      </c>
      <c r="E918" t="s">
        <v>15</v>
      </c>
      <c r="F918" t="s">
        <v>218</v>
      </c>
      <c r="G918" t="s">
        <v>16</v>
      </c>
      <c r="H918" t="s">
        <v>42</v>
      </c>
      <c r="I918" t="s">
        <v>50</v>
      </c>
      <c r="J918" t="s">
        <v>41</v>
      </c>
      <c r="K918">
        <v>100</v>
      </c>
      <c r="L918">
        <v>15615</v>
      </c>
      <c r="M918">
        <v>1561500</v>
      </c>
      <c r="N918">
        <v>0</v>
      </c>
      <c r="O918">
        <v>-1500</v>
      </c>
      <c r="P918" t="s">
        <v>16</v>
      </c>
      <c r="Q918" s="1">
        <v>45048</v>
      </c>
      <c r="R918">
        <v>15600</v>
      </c>
      <c r="S918">
        <v>0</v>
      </c>
      <c r="T918">
        <v>0</v>
      </c>
      <c r="U918">
        <v>0</v>
      </c>
      <c r="V918">
        <v>0</v>
      </c>
      <c r="W918">
        <v>0</v>
      </c>
      <c r="X918">
        <v>-1500</v>
      </c>
      <c r="Y918" t="s">
        <v>218</v>
      </c>
      <c r="Z918" t="s">
        <v>218</v>
      </c>
      <c r="AA918" t="s">
        <v>218</v>
      </c>
      <c r="AB918" t="s">
        <v>218</v>
      </c>
    </row>
    <row r="919" spans="1:28" x14ac:dyDescent="0.4">
      <c r="A919" s="1">
        <v>45055</v>
      </c>
      <c r="B919" s="1">
        <v>45048</v>
      </c>
      <c r="C919">
        <v>80350</v>
      </c>
      <c r="D919" t="s">
        <v>39</v>
      </c>
      <c r="E919" t="s">
        <v>15</v>
      </c>
      <c r="F919" t="s">
        <v>218</v>
      </c>
      <c r="G919" t="s">
        <v>16</v>
      </c>
      <c r="H919" t="s">
        <v>42</v>
      </c>
      <c r="I919" t="s">
        <v>50</v>
      </c>
      <c r="J919" t="s">
        <v>41</v>
      </c>
      <c r="K919">
        <v>100</v>
      </c>
      <c r="L919">
        <v>15605</v>
      </c>
      <c r="M919">
        <v>1560500</v>
      </c>
      <c r="N919">
        <v>0</v>
      </c>
      <c r="O919">
        <v>-5000</v>
      </c>
      <c r="P919" t="s">
        <v>16</v>
      </c>
      <c r="Q919" s="1">
        <v>45048</v>
      </c>
      <c r="R919">
        <v>15555</v>
      </c>
      <c r="S919">
        <v>0</v>
      </c>
      <c r="T919">
        <v>0</v>
      </c>
      <c r="U919">
        <v>0</v>
      </c>
      <c r="V919">
        <v>0</v>
      </c>
      <c r="W919">
        <v>0</v>
      </c>
      <c r="X919">
        <v>-5000</v>
      </c>
      <c r="Y919" t="s">
        <v>218</v>
      </c>
      <c r="Z919" t="s">
        <v>218</v>
      </c>
      <c r="AA919" t="s">
        <v>218</v>
      </c>
      <c r="AB919" t="s">
        <v>218</v>
      </c>
    </row>
    <row r="920" spans="1:28" x14ac:dyDescent="0.4">
      <c r="A920" s="1">
        <v>45054</v>
      </c>
      <c r="B920" s="1">
        <v>45047</v>
      </c>
      <c r="C920">
        <v>15700</v>
      </c>
      <c r="D920" t="s">
        <v>53</v>
      </c>
      <c r="E920" t="s">
        <v>15</v>
      </c>
      <c r="F920" t="s">
        <v>218</v>
      </c>
      <c r="G920" t="s">
        <v>16</v>
      </c>
      <c r="H920" t="s">
        <v>42</v>
      </c>
      <c r="I920" t="s">
        <v>50</v>
      </c>
      <c r="J920" t="s">
        <v>51</v>
      </c>
      <c r="K920">
        <v>10</v>
      </c>
      <c r="L920">
        <v>15990</v>
      </c>
      <c r="M920">
        <v>159900</v>
      </c>
      <c r="N920">
        <v>0</v>
      </c>
      <c r="P920" t="s">
        <v>218</v>
      </c>
      <c r="Q920" s="1"/>
      <c r="Y920" t="s">
        <v>218</v>
      </c>
      <c r="Z920" t="s">
        <v>218</v>
      </c>
      <c r="AA920" t="s">
        <v>218</v>
      </c>
      <c r="AB920" t="s">
        <v>218</v>
      </c>
    </row>
    <row r="921" spans="1:28" x14ac:dyDescent="0.4">
      <c r="A921" s="1">
        <v>45054</v>
      </c>
      <c r="B921" s="1">
        <v>45047</v>
      </c>
      <c r="C921">
        <v>15700</v>
      </c>
      <c r="D921" t="s">
        <v>53</v>
      </c>
      <c r="E921" t="s">
        <v>15</v>
      </c>
      <c r="F921" t="s">
        <v>218</v>
      </c>
      <c r="G921" t="s">
        <v>16</v>
      </c>
      <c r="H921" t="s">
        <v>40</v>
      </c>
      <c r="I921" t="s">
        <v>50</v>
      </c>
      <c r="J921" t="s">
        <v>41</v>
      </c>
      <c r="K921">
        <v>10</v>
      </c>
      <c r="L921">
        <v>16015</v>
      </c>
      <c r="M921">
        <v>160150</v>
      </c>
      <c r="N921">
        <v>0</v>
      </c>
      <c r="O921">
        <v>250</v>
      </c>
      <c r="P921" t="s">
        <v>16</v>
      </c>
      <c r="Q921" s="1">
        <v>45047</v>
      </c>
      <c r="R921">
        <v>15990</v>
      </c>
      <c r="S921">
        <v>0</v>
      </c>
      <c r="T921">
        <v>0</v>
      </c>
      <c r="U921">
        <v>0</v>
      </c>
      <c r="V921">
        <v>0</v>
      </c>
      <c r="W921">
        <v>0</v>
      </c>
      <c r="X921">
        <v>250</v>
      </c>
      <c r="Y921" t="s">
        <v>218</v>
      </c>
      <c r="Z921" t="s">
        <v>218</v>
      </c>
      <c r="AA921" t="s">
        <v>218</v>
      </c>
      <c r="AB921" t="s">
        <v>218</v>
      </c>
    </row>
    <row r="922" spans="1:28" x14ac:dyDescent="0.4">
      <c r="A922" s="1">
        <v>45054</v>
      </c>
      <c r="B922" s="1">
        <v>45047</v>
      </c>
      <c r="C922">
        <v>80350</v>
      </c>
      <c r="D922" t="s">
        <v>39</v>
      </c>
      <c r="E922" t="s">
        <v>15</v>
      </c>
      <c r="F922" t="s">
        <v>218</v>
      </c>
      <c r="G922" t="s">
        <v>16</v>
      </c>
      <c r="H922" t="s">
        <v>40</v>
      </c>
      <c r="I922" t="s">
        <v>50</v>
      </c>
      <c r="J922" t="s">
        <v>51</v>
      </c>
      <c r="K922">
        <v>100</v>
      </c>
      <c r="L922">
        <v>15510</v>
      </c>
      <c r="M922">
        <v>1551000</v>
      </c>
      <c r="N922">
        <v>0</v>
      </c>
      <c r="P922" t="s">
        <v>218</v>
      </c>
      <c r="Q922" s="1"/>
      <c r="Y922" t="s">
        <v>218</v>
      </c>
      <c r="Z922" t="s">
        <v>218</v>
      </c>
      <c r="AA922" t="s">
        <v>218</v>
      </c>
      <c r="AB922" t="s">
        <v>218</v>
      </c>
    </row>
    <row r="923" spans="1:28" x14ac:dyDescent="0.4">
      <c r="A923" s="1">
        <v>45054</v>
      </c>
      <c r="B923" s="1">
        <v>45047</v>
      </c>
      <c r="C923">
        <v>80350</v>
      </c>
      <c r="D923" t="s">
        <v>39</v>
      </c>
      <c r="E923" t="s">
        <v>15</v>
      </c>
      <c r="F923" t="s">
        <v>218</v>
      </c>
      <c r="G923" t="s">
        <v>16</v>
      </c>
      <c r="H923" t="s">
        <v>40</v>
      </c>
      <c r="I923" t="s">
        <v>50</v>
      </c>
      <c r="J923" t="s">
        <v>51</v>
      </c>
      <c r="K923">
        <v>100</v>
      </c>
      <c r="L923">
        <v>15465</v>
      </c>
      <c r="M923">
        <v>1546500</v>
      </c>
      <c r="N923">
        <v>0</v>
      </c>
      <c r="P923" t="s">
        <v>218</v>
      </c>
      <c r="Q923" s="1"/>
      <c r="Y923" t="s">
        <v>218</v>
      </c>
      <c r="Z923" t="s">
        <v>218</v>
      </c>
      <c r="AA923" t="s">
        <v>218</v>
      </c>
      <c r="AB923" t="s">
        <v>218</v>
      </c>
    </row>
    <row r="924" spans="1:28" x14ac:dyDescent="0.4">
      <c r="A924" s="1">
        <v>45054</v>
      </c>
      <c r="B924" s="1">
        <v>45047</v>
      </c>
      <c r="C924">
        <v>80350</v>
      </c>
      <c r="D924" t="s">
        <v>39</v>
      </c>
      <c r="E924" t="s">
        <v>15</v>
      </c>
      <c r="F924" t="s">
        <v>218</v>
      </c>
      <c r="G924" t="s">
        <v>16</v>
      </c>
      <c r="H924" t="s">
        <v>40</v>
      </c>
      <c r="I924" t="s">
        <v>50</v>
      </c>
      <c r="J924" t="s">
        <v>51</v>
      </c>
      <c r="K924">
        <v>100</v>
      </c>
      <c r="L924">
        <v>15630</v>
      </c>
      <c r="M924">
        <v>1563000</v>
      </c>
      <c r="N924">
        <v>0</v>
      </c>
      <c r="P924" t="s">
        <v>218</v>
      </c>
      <c r="Q924" s="1"/>
      <c r="Y924" t="s">
        <v>218</v>
      </c>
      <c r="Z924" t="s">
        <v>218</v>
      </c>
      <c r="AA924" t="s">
        <v>218</v>
      </c>
      <c r="AB924" t="s">
        <v>218</v>
      </c>
    </row>
    <row r="925" spans="1:28" x14ac:dyDescent="0.4">
      <c r="A925" s="1">
        <v>45054</v>
      </c>
      <c r="B925" s="1">
        <v>45047</v>
      </c>
      <c r="C925">
        <v>80350</v>
      </c>
      <c r="D925" t="s">
        <v>39</v>
      </c>
      <c r="E925" t="s">
        <v>15</v>
      </c>
      <c r="F925" t="s">
        <v>218</v>
      </c>
      <c r="G925" t="s">
        <v>16</v>
      </c>
      <c r="H925" t="s">
        <v>40</v>
      </c>
      <c r="I925" t="s">
        <v>50</v>
      </c>
      <c r="J925" t="s">
        <v>51</v>
      </c>
      <c r="K925">
        <v>100</v>
      </c>
      <c r="L925">
        <v>15570</v>
      </c>
      <c r="M925">
        <v>1557000</v>
      </c>
      <c r="N925">
        <v>0</v>
      </c>
      <c r="P925" t="s">
        <v>218</v>
      </c>
      <c r="Q925" s="1"/>
      <c r="Y925" t="s">
        <v>218</v>
      </c>
      <c r="Z925" t="s">
        <v>218</v>
      </c>
      <c r="AA925" t="s">
        <v>218</v>
      </c>
      <c r="AB925" t="s">
        <v>218</v>
      </c>
    </row>
    <row r="926" spans="1:28" x14ac:dyDescent="0.4">
      <c r="A926" s="1">
        <v>45054</v>
      </c>
      <c r="B926" s="1">
        <v>45047</v>
      </c>
      <c r="C926">
        <v>80350</v>
      </c>
      <c r="D926" t="s">
        <v>39</v>
      </c>
      <c r="E926" t="s">
        <v>15</v>
      </c>
      <c r="F926" t="s">
        <v>218</v>
      </c>
      <c r="G926" t="s">
        <v>16</v>
      </c>
      <c r="H926" t="s">
        <v>42</v>
      </c>
      <c r="I926" t="s">
        <v>50</v>
      </c>
      <c r="J926" t="s">
        <v>51</v>
      </c>
      <c r="K926">
        <v>100</v>
      </c>
      <c r="L926">
        <v>15510</v>
      </c>
      <c r="M926">
        <v>1551000</v>
      </c>
      <c r="N926">
        <v>0</v>
      </c>
      <c r="P926" t="s">
        <v>218</v>
      </c>
      <c r="Q926" s="1"/>
      <c r="Y926" t="s">
        <v>218</v>
      </c>
      <c r="Z926" t="s">
        <v>218</v>
      </c>
      <c r="AA926" t="s">
        <v>218</v>
      </c>
      <c r="AB926" t="s">
        <v>218</v>
      </c>
    </row>
    <row r="927" spans="1:28" x14ac:dyDescent="0.4">
      <c r="A927" s="1">
        <v>45054</v>
      </c>
      <c r="B927" s="1">
        <v>45047</v>
      </c>
      <c r="C927">
        <v>80350</v>
      </c>
      <c r="D927" t="s">
        <v>39</v>
      </c>
      <c r="E927" t="s">
        <v>15</v>
      </c>
      <c r="F927" t="s">
        <v>218</v>
      </c>
      <c r="G927" t="s">
        <v>16</v>
      </c>
      <c r="H927" t="s">
        <v>42</v>
      </c>
      <c r="I927" t="s">
        <v>50</v>
      </c>
      <c r="J927" t="s">
        <v>51</v>
      </c>
      <c r="K927">
        <v>100</v>
      </c>
      <c r="L927">
        <v>15580</v>
      </c>
      <c r="M927">
        <v>1558000</v>
      </c>
      <c r="N927">
        <v>0</v>
      </c>
      <c r="P927" t="s">
        <v>218</v>
      </c>
      <c r="Q927" s="1"/>
      <c r="Y927" t="s">
        <v>218</v>
      </c>
      <c r="Z927" t="s">
        <v>218</v>
      </c>
      <c r="AA927" t="s">
        <v>218</v>
      </c>
      <c r="AB927" t="s">
        <v>218</v>
      </c>
    </row>
    <row r="928" spans="1:28" x14ac:dyDescent="0.4">
      <c r="A928" s="1">
        <v>45054</v>
      </c>
      <c r="B928" s="1">
        <v>45047</v>
      </c>
      <c r="C928">
        <v>80350</v>
      </c>
      <c r="D928" t="s">
        <v>39</v>
      </c>
      <c r="E928" t="s">
        <v>15</v>
      </c>
      <c r="F928" t="s">
        <v>218</v>
      </c>
      <c r="G928" t="s">
        <v>16</v>
      </c>
      <c r="H928" t="s">
        <v>42</v>
      </c>
      <c r="I928" t="s">
        <v>50</v>
      </c>
      <c r="J928" t="s">
        <v>51</v>
      </c>
      <c r="K928">
        <v>100</v>
      </c>
      <c r="L928">
        <v>15615</v>
      </c>
      <c r="M928">
        <v>1561500</v>
      </c>
      <c r="N928">
        <v>0</v>
      </c>
      <c r="P928" t="s">
        <v>218</v>
      </c>
      <c r="Q928" s="1"/>
      <c r="Y928" t="s">
        <v>218</v>
      </c>
      <c r="Z928" t="s">
        <v>218</v>
      </c>
      <c r="AA928" t="s">
        <v>218</v>
      </c>
      <c r="AB928" t="s">
        <v>218</v>
      </c>
    </row>
    <row r="929" spans="1:28" x14ac:dyDescent="0.4">
      <c r="A929" s="1">
        <v>45054</v>
      </c>
      <c r="B929" s="1">
        <v>45047</v>
      </c>
      <c r="C929">
        <v>80350</v>
      </c>
      <c r="D929" t="s">
        <v>39</v>
      </c>
      <c r="E929" t="s">
        <v>15</v>
      </c>
      <c r="F929" t="s">
        <v>218</v>
      </c>
      <c r="G929" t="s">
        <v>16</v>
      </c>
      <c r="H929" t="s">
        <v>42</v>
      </c>
      <c r="I929" t="s">
        <v>50</v>
      </c>
      <c r="J929" t="s">
        <v>51</v>
      </c>
      <c r="K929">
        <v>100</v>
      </c>
      <c r="L929">
        <v>15375</v>
      </c>
      <c r="M929">
        <v>1537500</v>
      </c>
      <c r="N929">
        <v>0</v>
      </c>
      <c r="P929" t="s">
        <v>218</v>
      </c>
      <c r="Q929" s="1"/>
      <c r="Y929" t="s">
        <v>218</v>
      </c>
      <c r="Z929" t="s">
        <v>218</v>
      </c>
      <c r="AA929" t="s">
        <v>218</v>
      </c>
      <c r="AB929" t="s">
        <v>218</v>
      </c>
    </row>
    <row r="930" spans="1:28" x14ac:dyDescent="0.4">
      <c r="A930" s="1">
        <v>45054</v>
      </c>
      <c r="B930" s="1">
        <v>45047</v>
      </c>
      <c r="C930">
        <v>80350</v>
      </c>
      <c r="D930" t="s">
        <v>39</v>
      </c>
      <c r="E930" t="s">
        <v>15</v>
      </c>
      <c r="F930" t="s">
        <v>218</v>
      </c>
      <c r="G930" t="s">
        <v>16</v>
      </c>
      <c r="H930" t="s">
        <v>42</v>
      </c>
      <c r="I930" t="s">
        <v>50</v>
      </c>
      <c r="J930" t="s">
        <v>51</v>
      </c>
      <c r="K930">
        <v>100</v>
      </c>
      <c r="L930">
        <v>15470</v>
      </c>
      <c r="M930">
        <v>1547000</v>
      </c>
      <c r="N930">
        <v>0</v>
      </c>
      <c r="P930" t="s">
        <v>218</v>
      </c>
      <c r="Q930" s="1"/>
      <c r="Y930" t="s">
        <v>218</v>
      </c>
      <c r="Z930" t="s">
        <v>218</v>
      </c>
      <c r="AA930" t="s">
        <v>218</v>
      </c>
      <c r="AB930" t="s">
        <v>218</v>
      </c>
    </row>
    <row r="931" spans="1:28" x14ac:dyDescent="0.4">
      <c r="A931" s="1">
        <v>45054</v>
      </c>
      <c r="B931" s="1">
        <v>45047</v>
      </c>
      <c r="C931">
        <v>80350</v>
      </c>
      <c r="D931" t="s">
        <v>39</v>
      </c>
      <c r="E931" t="s">
        <v>15</v>
      </c>
      <c r="F931" t="s">
        <v>218</v>
      </c>
      <c r="G931" t="s">
        <v>16</v>
      </c>
      <c r="H931" t="s">
        <v>42</v>
      </c>
      <c r="I931" t="s">
        <v>50</v>
      </c>
      <c r="J931" t="s">
        <v>51</v>
      </c>
      <c r="K931">
        <v>100</v>
      </c>
      <c r="L931">
        <v>15515</v>
      </c>
      <c r="M931">
        <v>1551500</v>
      </c>
      <c r="N931">
        <v>0</v>
      </c>
      <c r="P931" t="s">
        <v>218</v>
      </c>
      <c r="Q931" s="1"/>
      <c r="Y931" t="s">
        <v>218</v>
      </c>
      <c r="Z931" t="s">
        <v>218</v>
      </c>
      <c r="AA931" t="s">
        <v>218</v>
      </c>
      <c r="AB931" t="s">
        <v>218</v>
      </c>
    </row>
    <row r="932" spans="1:28" x14ac:dyDescent="0.4">
      <c r="A932" s="1">
        <v>45054</v>
      </c>
      <c r="B932" s="1">
        <v>45047</v>
      </c>
      <c r="C932">
        <v>80350</v>
      </c>
      <c r="D932" t="s">
        <v>39</v>
      </c>
      <c r="E932" t="s">
        <v>15</v>
      </c>
      <c r="F932" t="s">
        <v>218</v>
      </c>
      <c r="G932" t="s">
        <v>16</v>
      </c>
      <c r="H932" t="s">
        <v>40</v>
      </c>
      <c r="I932" t="s">
        <v>50</v>
      </c>
      <c r="J932" t="s">
        <v>41</v>
      </c>
      <c r="K932">
        <v>100</v>
      </c>
      <c r="L932">
        <v>15515</v>
      </c>
      <c r="M932">
        <v>1551500</v>
      </c>
      <c r="N932">
        <v>0</v>
      </c>
      <c r="O932">
        <v>500</v>
      </c>
      <c r="P932" t="s">
        <v>16</v>
      </c>
      <c r="Q932" s="1">
        <v>45047</v>
      </c>
      <c r="R932">
        <v>15510</v>
      </c>
      <c r="S932">
        <v>0</v>
      </c>
      <c r="T932">
        <v>0</v>
      </c>
      <c r="U932">
        <v>0</v>
      </c>
      <c r="V932">
        <v>0</v>
      </c>
      <c r="W932">
        <v>0</v>
      </c>
      <c r="X932">
        <v>500</v>
      </c>
      <c r="Y932" t="s">
        <v>218</v>
      </c>
      <c r="Z932" t="s">
        <v>218</v>
      </c>
      <c r="AA932" t="s">
        <v>218</v>
      </c>
      <c r="AB932" t="s">
        <v>218</v>
      </c>
    </row>
    <row r="933" spans="1:28" x14ac:dyDescent="0.4">
      <c r="A933" s="1">
        <v>45054</v>
      </c>
      <c r="B933" s="1">
        <v>45047</v>
      </c>
      <c r="C933">
        <v>80350</v>
      </c>
      <c r="D933" t="s">
        <v>39</v>
      </c>
      <c r="E933" t="s">
        <v>15</v>
      </c>
      <c r="F933" t="s">
        <v>218</v>
      </c>
      <c r="G933" t="s">
        <v>16</v>
      </c>
      <c r="H933" t="s">
        <v>40</v>
      </c>
      <c r="I933" t="s">
        <v>50</v>
      </c>
      <c r="J933" t="s">
        <v>41</v>
      </c>
      <c r="K933">
        <v>100</v>
      </c>
      <c r="L933">
        <v>15670</v>
      </c>
      <c r="M933">
        <v>1567000</v>
      </c>
      <c r="N933">
        <v>0</v>
      </c>
      <c r="O933">
        <v>9000</v>
      </c>
      <c r="P933" t="s">
        <v>16</v>
      </c>
      <c r="Q933" s="1">
        <v>45047</v>
      </c>
      <c r="R933">
        <v>15580</v>
      </c>
      <c r="S933">
        <v>0</v>
      </c>
      <c r="T933">
        <v>0</v>
      </c>
      <c r="U933">
        <v>0</v>
      </c>
      <c r="V933">
        <v>0</v>
      </c>
      <c r="W933">
        <v>0</v>
      </c>
      <c r="X933">
        <v>9000</v>
      </c>
      <c r="Y933" t="s">
        <v>218</v>
      </c>
      <c r="Z933" t="s">
        <v>218</v>
      </c>
      <c r="AA933" t="s">
        <v>218</v>
      </c>
      <c r="AB933" t="s">
        <v>218</v>
      </c>
    </row>
    <row r="934" spans="1:28" x14ac:dyDescent="0.4">
      <c r="A934" s="1">
        <v>45054</v>
      </c>
      <c r="B934" s="1">
        <v>45047</v>
      </c>
      <c r="C934">
        <v>80350</v>
      </c>
      <c r="D934" t="s">
        <v>39</v>
      </c>
      <c r="E934" t="s">
        <v>15</v>
      </c>
      <c r="F934" t="s">
        <v>218</v>
      </c>
      <c r="G934" t="s">
        <v>16</v>
      </c>
      <c r="H934" t="s">
        <v>40</v>
      </c>
      <c r="I934" t="s">
        <v>50</v>
      </c>
      <c r="J934" t="s">
        <v>41</v>
      </c>
      <c r="K934">
        <v>100</v>
      </c>
      <c r="L934">
        <v>15485</v>
      </c>
      <c r="M934">
        <v>1548500</v>
      </c>
      <c r="N934">
        <v>0</v>
      </c>
      <c r="O934">
        <v>1500</v>
      </c>
      <c r="P934" t="s">
        <v>16</v>
      </c>
      <c r="Q934" s="1">
        <v>45047</v>
      </c>
      <c r="R934">
        <v>15470</v>
      </c>
      <c r="S934">
        <v>0</v>
      </c>
      <c r="T934">
        <v>0</v>
      </c>
      <c r="U934">
        <v>0</v>
      </c>
      <c r="V934">
        <v>0</v>
      </c>
      <c r="W934">
        <v>0</v>
      </c>
      <c r="X934">
        <v>1500</v>
      </c>
      <c r="Y934" t="s">
        <v>218</v>
      </c>
      <c r="Z934" t="s">
        <v>218</v>
      </c>
      <c r="AA934" t="s">
        <v>218</v>
      </c>
      <c r="AB934" t="s">
        <v>218</v>
      </c>
    </row>
    <row r="935" spans="1:28" x14ac:dyDescent="0.4">
      <c r="A935" s="1">
        <v>45054</v>
      </c>
      <c r="B935" s="1">
        <v>45047</v>
      </c>
      <c r="C935">
        <v>80350</v>
      </c>
      <c r="D935" t="s">
        <v>39</v>
      </c>
      <c r="E935" t="s">
        <v>15</v>
      </c>
      <c r="F935" t="s">
        <v>218</v>
      </c>
      <c r="G935" t="s">
        <v>16</v>
      </c>
      <c r="H935" t="s">
        <v>40</v>
      </c>
      <c r="I935" t="s">
        <v>50</v>
      </c>
      <c r="J935" t="s">
        <v>41</v>
      </c>
      <c r="K935">
        <v>100</v>
      </c>
      <c r="L935">
        <v>15425</v>
      </c>
      <c r="M935">
        <v>1542500</v>
      </c>
      <c r="N935">
        <v>0</v>
      </c>
      <c r="O935">
        <v>5000</v>
      </c>
      <c r="P935" t="s">
        <v>16</v>
      </c>
      <c r="Q935" s="1">
        <v>45047</v>
      </c>
      <c r="R935">
        <v>15375</v>
      </c>
      <c r="S935">
        <v>0</v>
      </c>
      <c r="T935">
        <v>0</v>
      </c>
      <c r="U935">
        <v>0</v>
      </c>
      <c r="V935">
        <v>0</v>
      </c>
      <c r="W935">
        <v>0</v>
      </c>
      <c r="X935">
        <v>5000</v>
      </c>
      <c r="Y935" t="s">
        <v>218</v>
      </c>
      <c r="Z935" t="s">
        <v>218</v>
      </c>
      <c r="AA935" t="s">
        <v>218</v>
      </c>
      <c r="AB935" t="s">
        <v>218</v>
      </c>
    </row>
    <row r="936" spans="1:28" x14ac:dyDescent="0.4">
      <c r="A936" s="1">
        <v>45054</v>
      </c>
      <c r="B936" s="1">
        <v>45047</v>
      </c>
      <c r="C936">
        <v>80350</v>
      </c>
      <c r="D936" t="s">
        <v>39</v>
      </c>
      <c r="E936" t="s">
        <v>15</v>
      </c>
      <c r="F936" t="s">
        <v>218</v>
      </c>
      <c r="G936" t="s">
        <v>16</v>
      </c>
      <c r="H936" t="s">
        <v>40</v>
      </c>
      <c r="I936" t="s">
        <v>50</v>
      </c>
      <c r="J936" t="s">
        <v>41</v>
      </c>
      <c r="K936">
        <v>100</v>
      </c>
      <c r="L936">
        <v>15465</v>
      </c>
      <c r="M936">
        <v>1546500</v>
      </c>
      <c r="N936">
        <v>0</v>
      </c>
      <c r="O936">
        <v>-5000</v>
      </c>
      <c r="P936" t="s">
        <v>16</v>
      </c>
      <c r="Q936" s="1">
        <v>45047</v>
      </c>
      <c r="R936">
        <v>15515</v>
      </c>
      <c r="S936">
        <v>0</v>
      </c>
      <c r="T936">
        <v>0</v>
      </c>
      <c r="U936">
        <v>0</v>
      </c>
      <c r="V936">
        <v>0</v>
      </c>
      <c r="W936">
        <v>0</v>
      </c>
      <c r="X936">
        <v>-5000</v>
      </c>
      <c r="Y936" t="s">
        <v>218</v>
      </c>
      <c r="Z936" t="s">
        <v>218</v>
      </c>
      <c r="AA936" t="s">
        <v>218</v>
      </c>
      <c r="AB936" t="s">
        <v>218</v>
      </c>
    </row>
    <row r="937" spans="1:28" x14ac:dyDescent="0.4">
      <c r="A937" s="1">
        <v>45054</v>
      </c>
      <c r="B937" s="1">
        <v>45047</v>
      </c>
      <c r="C937">
        <v>80350</v>
      </c>
      <c r="D937" t="s">
        <v>39</v>
      </c>
      <c r="E937" t="s">
        <v>15</v>
      </c>
      <c r="F937" t="s">
        <v>218</v>
      </c>
      <c r="G937" t="s">
        <v>16</v>
      </c>
      <c r="H937" t="s">
        <v>40</v>
      </c>
      <c r="I937" t="s">
        <v>50</v>
      </c>
      <c r="J937" t="s">
        <v>41</v>
      </c>
      <c r="K937">
        <v>100</v>
      </c>
      <c r="L937">
        <v>15575</v>
      </c>
      <c r="M937">
        <v>1557500</v>
      </c>
      <c r="N937">
        <v>0</v>
      </c>
      <c r="O937">
        <v>-4000</v>
      </c>
      <c r="P937" t="s">
        <v>16</v>
      </c>
      <c r="Q937" s="1">
        <v>45047</v>
      </c>
      <c r="R937">
        <v>15615</v>
      </c>
      <c r="S937">
        <v>0</v>
      </c>
      <c r="T937">
        <v>0</v>
      </c>
      <c r="U937">
        <v>0</v>
      </c>
      <c r="V937">
        <v>0</v>
      </c>
      <c r="W937">
        <v>0</v>
      </c>
      <c r="X937">
        <v>-4000</v>
      </c>
      <c r="Y937" t="s">
        <v>218</v>
      </c>
      <c r="Z937" t="s">
        <v>218</v>
      </c>
      <c r="AA937" t="s">
        <v>218</v>
      </c>
      <c r="AB937" t="s">
        <v>218</v>
      </c>
    </row>
    <row r="938" spans="1:28" x14ac:dyDescent="0.4">
      <c r="A938" s="1">
        <v>45054</v>
      </c>
      <c r="B938" s="1">
        <v>45047</v>
      </c>
      <c r="C938">
        <v>80350</v>
      </c>
      <c r="D938" t="s">
        <v>39</v>
      </c>
      <c r="E938" t="s">
        <v>15</v>
      </c>
      <c r="F938" t="s">
        <v>218</v>
      </c>
      <c r="G938" t="s">
        <v>16</v>
      </c>
      <c r="H938" t="s">
        <v>42</v>
      </c>
      <c r="I938" t="s">
        <v>50</v>
      </c>
      <c r="J938" t="s">
        <v>41</v>
      </c>
      <c r="K938">
        <v>100</v>
      </c>
      <c r="L938">
        <v>15625</v>
      </c>
      <c r="M938">
        <v>1562500</v>
      </c>
      <c r="N938">
        <v>0</v>
      </c>
      <c r="O938">
        <v>500</v>
      </c>
      <c r="P938" t="s">
        <v>16</v>
      </c>
      <c r="Q938" s="1">
        <v>45047</v>
      </c>
      <c r="R938">
        <v>15630</v>
      </c>
      <c r="S938">
        <v>0</v>
      </c>
      <c r="T938">
        <v>0</v>
      </c>
      <c r="U938">
        <v>0</v>
      </c>
      <c r="V938">
        <v>0</v>
      </c>
      <c r="W938">
        <v>0</v>
      </c>
      <c r="X938">
        <v>500</v>
      </c>
      <c r="Y938" t="s">
        <v>218</v>
      </c>
      <c r="Z938" t="s">
        <v>218</v>
      </c>
      <c r="AA938" t="s">
        <v>218</v>
      </c>
      <c r="AB938" t="s">
        <v>218</v>
      </c>
    </row>
    <row r="939" spans="1:28" x14ac:dyDescent="0.4">
      <c r="A939" s="1">
        <v>45054</v>
      </c>
      <c r="B939" s="1">
        <v>45047</v>
      </c>
      <c r="C939">
        <v>80350</v>
      </c>
      <c r="D939" t="s">
        <v>39</v>
      </c>
      <c r="E939" t="s">
        <v>15</v>
      </c>
      <c r="F939" t="s">
        <v>218</v>
      </c>
      <c r="G939" t="s">
        <v>16</v>
      </c>
      <c r="H939" t="s">
        <v>42</v>
      </c>
      <c r="I939" t="s">
        <v>50</v>
      </c>
      <c r="J939" t="s">
        <v>41</v>
      </c>
      <c r="K939">
        <v>100</v>
      </c>
      <c r="L939">
        <v>15495</v>
      </c>
      <c r="M939">
        <v>1549500</v>
      </c>
      <c r="N939">
        <v>0</v>
      </c>
      <c r="O939">
        <v>1500</v>
      </c>
      <c r="P939" t="s">
        <v>16</v>
      </c>
      <c r="Q939" s="1">
        <v>45047</v>
      </c>
      <c r="R939">
        <v>15510</v>
      </c>
      <c r="S939">
        <v>0</v>
      </c>
      <c r="T939">
        <v>0</v>
      </c>
      <c r="U939">
        <v>0</v>
      </c>
      <c r="V939">
        <v>0</v>
      </c>
      <c r="W939">
        <v>0</v>
      </c>
      <c r="X939">
        <v>1500</v>
      </c>
      <c r="Y939" t="s">
        <v>218</v>
      </c>
      <c r="Z939" t="s">
        <v>218</v>
      </c>
      <c r="AA939" t="s">
        <v>218</v>
      </c>
      <c r="AB939" t="s">
        <v>218</v>
      </c>
    </row>
    <row r="940" spans="1:28" x14ac:dyDescent="0.4">
      <c r="A940" s="1">
        <v>45054</v>
      </c>
      <c r="B940" s="1">
        <v>45047</v>
      </c>
      <c r="C940">
        <v>80350</v>
      </c>
      <c r="D940" t="s">
        <v>39</v>
      </c>
      <c r="E940" t="s">
        <v>15</v>
      </c>
      <c r="F940" t="s">
        <v>218</v>
      </c>
      <c r="G940" t="s">
        <v>16</v>
      </c>
      <c r="H940" t="s">
        <v>42</v>
      </c>
      <c r="I940" t="s">
        <v>50</v>
      </c>
      <c r="J940" t="s">
        <v>41</v>
      </c>
      <c r="K940">
        <v>100</v>
      </c>
      <c r="L940">
        <v>15460</v>
      </c>
      <c r="M940">
        <v>1546000</v>
      </c>
      <c r="N940">
        <v>0</v>
      </c>
      <c r="O940">
        <v>500</v>
      </c>
      <c r="P940" t="s">
        <v>16</v>
      </c>
      <c r="Q940" s="1">
        <v>45047</v>
      </c>
      <c r="R940">
        <v>15465</v>
      </c>
      <c r="S940">
        <v>0</v>
      </c>
      <c r="T940">
        <v>0</v>
      </c>
      <c r="U940">
        <v>0</v>
      </c>
      <c r="V940">
        <v>0</v>
      </c>
      <c r="W940">
        <v>0</v>
      </c>
      <c r="X940">
        <v>500</v>
      </c>
      <c r="Y940" t="s">
        <v>218</v>
      </c>
      <c r="Z940" t="s">
        <v>218</v>
      </c>
      <c r="AA940" t="s">
        <v>218</v>
      </c>
      <c r="AB940" t="s">
        <v>218</v>
      </c>
    </row>
    <row r="941" spans="1:28" x14ac:dyDescent="0.4">
      <c r="A941" s="1">
        <v>45054</v>
      </c>
      <c r="B941" s="1">
        <v>45047</v>
      </c>
      <c r="C941">
        <v>80350</v>
      </c>
      <c r="D941" t="s">
        <v>39</v>
      </c>
      <c r="E941" t="s">
        <v>15</v>
      </c>
      <c r="F941" t="s">
        <v>218</v>
      </c>
      <c r="G941" t="s">
        <v>16</v>
      </c>
      <c r="H941" t="s">
        <v>42</v>
      </c>
      <c r="I941" t="s">
        <v>50</v>
      </c>
      <c r="J941" t="s">
        <v>41</v>
      </c>
      <c r="K941">
        <v>100</v>
      </c>
      <c r="L941">
        <v>15620</v>
      </c>
      <c r="M941">
        <v>1562000</v>
      </c>
      <c r="N941">
        <v>0</v>
      </c>
      <c r="O941">
        <v>-5000</v>
      </c>
      <c r="P941" t="s">
        <v>16</v>
      </c>
      <c r="Q941" s="1">
        <v>45047</v>
      </c>
      <c r="R941">
        <v>15570</v>
      </c>
      <c r="S941">
        <v>0</v>
      </c>
      <c r="T941">
        <v>0</v>
      </c>
      <c r="U941">
        <v>0</v>
      </c>
      <c r="V941">
        <v>0</v>
      </c>
      <c r="W941">
        <v>0</v>
      </c>
      <c r="X941">
        <v>-5000</v>
      </c>
      <c r="Y941" t="s">
        <v>218</v>
      </c>
      <c r="Z941" t="s">
        <v>218</v>
      </c>
      <c r="AA941" t="s">
        <v>218</v>
      </c>
      <c r="AB941" t="s">
        <v>218</v>
      </c>
    </row>
    <row r="942" spans="1:28" x14ac:dyDescent="0.4">
      <c r="A942" s="1">
        <v>45048</v>
      </c>
      <c r="B942" s="1">
        <v>45044</v>
      </c>
      <c r="C942">
        <v>15700</v>
      </c>
      <c r="D942" t="s">
        <v>53</v>
      </c>
      <c r="E942" t="s">
        <v>15</v>
      </c>
      <c r="F942" t="s">
        <v>218</v>
      </c>
      <c r="G942" t="s">
        <v>16</v>
      </c>
      <c r="H942" t="s">
        <v>42</v>
      </c>
      <c r="I942" t="s">
        <v>50</v>
      </c>
      <c r="J942" t="s">
        <v>51</v>
      </c>
      <c r="K942">
        <v>10</v>
      </c>
      <c r="L942">
        <v>15605</v>
      </c>
      <c r="M942">
        <v>156050</v>
      </c>
      <c r="N942">
        <v>0</v>
      </c>
      <c r="P942" t="s">
        <v>218</v>
      </c>
      <c r="Q942" s="1"/>
      <c r="Y942" t="s">
        <v>218</v>
      </c>
      <c r="Z942" t="s">
        <v>218</v>
      </c>
      <c r="AA942" t="s">
        <v>218</v>
      </c>
      <c r="AB942" t="s">
        <v>218</v>
      </c>
    </row>
    <row r="943" spans="1:28" x14ac:dyDescent="0.4">
      <c r="A943" s="1">
        <v>45048</v>
      </c>
      <c r="B943" s="1">
        <v>45044</v>
      </c>
      <c r="C943">
        <v>15700</v>
      </c>
      <c r="D943" t="s">
        <v>53</v>
      </c>
      <c r="E943" t="s">
        <v>15</v>
      </c>
      <c r="F943" t="s">
        <v>218</v>
      </c>
      <c r="G943" t="s">
        <v>16</v>
      </c>
      <c r="H943" t="s">
        <v>40</v>
      </c>
      <c r="I943" t="s">
        <v>50</v>
      </c>
      <c r="J943" t="s">
        <v>41</v>
      </c>
      <c r="K943">
        <v>10</v>
      </c>
      <c r="L943">
        <v>15430</v>
      </c>
      <c r="M943">
        <v>154300</v>
      </c>
      <c r="N943">
        <v>0</v>
      </c>
      <c r="O943">
        <v>-1750</v>
      </c>
      <c r="P943" t="s">
        <v>16</v>
      </c>
      <c r="Q943" s="1">
        <v>45044</v>
      </c>
      <c r="R943">
        <v>15605</v>
      </c>
      <c r="S943">
        <v>0</v>
      </c>
      <c r="T943">
        <v>0</v>
      </c>
      <c r="U943">
        <v>0</v>
      </c>
      <c r="V943">
        <v>0</v>
      </c>
      <c r="W943">
        <v>0</v>
      </c>
      <c r="X943">
        <v>-1750</v>
      </c>
      <c r="Y943" t="s">
        <v>218</v>
      </c>
      <c r="Z943" t="s">
        <v>218</v>
      </c>
      <c r="AA943" t="s">
        <v>218</v>
      </c>
      <c r="AB943" t="s">
        <v>218</v>
      </c>
    </row>
    <row r="944" spans="1:28" x14ac:dyDescent="0.4">
      <c r="A944" s="1">
        <v>45048</v>
      </c>
      <c r="B944" s="1">
        <v>45044</v>
      </c>
      <c r="C944">
        <v>69200</v>
      </c>
      <c r="D944" t="s">
        <v>54</v>
      </c>
      <c r="E944" t="s">
        <v>15</v>
      </c>
      <c r="F944" t="s">
        <v>218</v>
      </c>
      <c r="G944" t="s">
        <v>16</v>
      </c>
      <c r="H944" t="s">
        <v>42</v>
      </c>
      <c r="I944" t="s">
        <v>50</v>
      </c>
      <c r="J944" t="s">
        <v>51</v>
      </c>
      <c r="K944">
        <v>100</v>
      </c>
      <c r="L944">
        <v>18500</v>
      </c>
      <c r="M944">
        <v>1850000</v>
      </c>
      <c r="N944">
        <v>0</v>
      </c>
      <c r="P944" t="s">
        <v>218</v>
      </c>
      <c r="Q944" s="1"/>
      <c r="Y944" t="s">
        <v>218</v>
      </c>
      <c r="Z944" t="s">
        <v>218</v>
      </c>
      <c r="AA944" t="s">
        <v>218</v>
      </c>
      <c r="AB944" t="s">
        <v>218</v>
      </c>
    </row>
    <row r="945" spans="1:28" x14ac:dyDescent="0.4">
      <c r="A945" s="1">
        <v>45048</v>
      </c>
      <c r="B945" s="1">
        <v>45044</v>
      </c>
      <c r="C945">
        <v>69200</v>
      </c>
      <c r="D945" t="s">
        <v>54</v>
      </c>
      <c r="E945" t="s">
        <v>15</v>
      </c>
      <c r="F945" t="s">
        <v>218</v>
      </c>
      <c r="G945" t="s">
        <v>16</v>
      </c>
      <c r="H945" t="s">
        <v>42</v>
      </c>
      <c r="I945" t="s">
        <v>50</v>
      </c>
      <c r="J945" t="s">
        <v>51</v>
      </c>
      <c r="K945">
        <v>100</v>
      </c>
      <c r="L945">
        <v>18450</v>
      </c>
      <c r="M945">
        <v>1845000</v>
      </c>
      <c r="N945">
        <v>0</v>
      </c>
      <c r="P945" t="s">
        <v>218</v>
      </c>
      <c r="Q945" s="1"/>
      <c r="Y945" t="s">
        <v>218</v>
      </c>
      <c r="Z945" t="s">
        <v>218</v>
      </c>
      <c r="AA945" t="s">
        <v>218</v>
      </c>
      <c r="AB945" t="s">
        <v>218</v>
      </c>
    </row>
    <row r="946" spans="1:28" x14ac:dyDescent="0.4">
      <c r="A946" s="1">
        <v>45048</v>
      </c>
      <c r="B946" s="1">
        <v>45044</v>
      </c>
      <c r="C946">
        <v>69200</v>
      </c>
      <c r="D946" t="s">
        <v>54</v>
      </c>
      <c r="E946" t="s">
        <v>15</v>
      </c>
      <c r="F946" t="s">
        <v>218</v>
      </c>
      <c r="G946" t="s">
        <v>16</v>
      </c>
      <c r="H946" t="s">
        <v>42</v>
      </c>
      <c r="I946" t="s">
        <v>50</v>
      </c>
      <c r="J946" t="s">
        <v>51</v>
      </c>
      <c r="K946">
        <v>100</v>
      </c>
      <c r="L946">
        <v>18550</v>
      </c>
      <c r="M946">
        <v>1855000</v>
      </c>
      <c r="N946">
        <v>0</v>
      </c>
      <c r="P946" t="s">
        <v>218</v>
      </c>
      <c r="Q946" s="1"/>
      <c r="Y946" t="s">
        <v>218</v>
      </c>
      <c r="Z946" t="s">
        <v>218</v>
      </c>
      <c r="AA946" t="s">
        <v>218</v>
      </c>
      <c r="AB946" t="s">
        <v>218</v>
      </c>
    </row>
    <row r="947" spans="1:28" x14ac:dyDescent="0.4">
      <c r="A947" s="1">
        <v>45048</v>
      </c>
      <c r="B947" s="1">
        <v>45044</v>
      </c>
      <c r="C947">
        <v>69200</v>
      </c>
      <c r="D947" t="s">
        <v>54</v>
      </c>
      <c r="E947" t="s">
        <v>15</v>
      </c>
      <c r="F947" t="s">
        <v>218</v>
      </c>
      <c r="G947" t="s">
        <v>16</v>
      </c>
      <c r="H947" t="s">
        <v>40</v>
      </c>
      <c r="I947" t="s">
        <v>50</v>
      </c>
      <c r="J947" t="s">
        <v>41</v>
      </c>
      <c r="K947">
        <v>100</v>
      </c>
      <c r="L947">
        <v>18500</v>
      </c>
      <c r="M947">
        <v>1850000</v>
      </c>
      <c r="N947">
        <v>0</v>
      </c>
      <c r="O947">
        <v>5000</v>
      </c>
      <c r="P947" t="s">
        <v>16</v>
      </c>
      <c r="Q947" s="1">
        <v>45044</v>
      </c>
      <c r="R947">
        <v>18450</v>
      </c>
      <c r="S947">
        <v>0</v>
      </c>
      <c r="T947">
        <v>0</v>
      </c>
      <c r="U947">
        <v>0</v>
      </c>
      <c r="V947">
        <v>0</v>
      </c>
      <c r="W947">
        <v>0</v>
      </c>
      <c r="X947">
        <v>5000</v>
      </c>
      <c r="Y947" t="s">
        <v>218</v>
      </c>
      <c r="Z947" t="s">
        <v>218</v>
      </c>
      <c r="AA947" t="s">
        <v>218</v>
      </c>
      <c r="AB947" t="s">
        <v>218</v>
      </c>
    </row>
    <row r="948" spans="1:28" x14ac:dyDescent="0.4">
      <c r="A948" s="1">
        <v>45048</v>
      </c>
      <c r="B948" s="1">
        <v>45044</v>
      </c>
      <c r="C948">
        <v>69200</v>
      </c>
      <c r="D948" t="s">
        <v>54</v>
      </c>
      <c r="E948" t="s">
        <v>15</v>
      </c>
      <c r="F948" t="s">
        <v>218</v>
      </c>
      <c r="G948" t="s">
        <v>16</v>
      </c>
      <c r="H948" t="s">
        <v>40</v>
      </c>
      <c r="I948" t="s">
        <v>50</v>
      </c>
      <c r="J948" t="s">
        <v>41</v>
      </c>
      <c r="K948">
        <v>100</v>
      </c>
      <c r="L948">
        <v>18460</v>
      </c>
      <c r="M948">
        <v>1846000</v>
      </c>
      <c r="N948">
        <v>0</v>
      </c>
      <c r="O948">
        <v>-9000</v>
      </c>
      <c r="P948" t="s">
        <v>16</v>
      </c>
      <c r="Q948" s="1">
        <v>45044</v>
      </c>
      <c r="R948">
        <v>18550</v>
      </c>
      <c r="S948">
        <v>0</v>
      </c>
      <c r="T948">
        <v>0</v>
      </c>
      <c r="U948">
        <v>0</v>
      </c>
      <c r="V948">
        <v>0</v>
      </c>
      <c r="W948">
        <v>0</v>
      </c>
      <c r="X948">
        <v>-9000</v>
      </c>
      <c r="Y948" t="s">
        <v>218</v>
      </c>
      <c r="Z948" t="s">
        <v>218</v>
      </c>
      <c r="AA948" t="s">
        <v>218</v>
      </c>
      <c r="AB948" t="s">
        <v>218</v>
      </c>
    </row>
    <row r="949" spans="1:28" x14ac:dyDescent="0.4">
      <c r="A949" s="1">
        <v>45048</v>
      </c>
      <c r="B949" s="1">
        <v>45044</v>
      </c>
      <c r="C949">
        <v>69200</v>
      </c>
      <c r="D949" t="s">
        <v>54</v>
      </c>
      <c r="E949" t="s">
        <v>15</v>
      </c>
      <c r="F949" t="s">
        <v>218</v>
      </c>
      <c r="G949" t="s">
        <v>16</v>
      </c>
      <c r="H949" t="s">
        <v>40</v>
      </c>
      <c r="I949" t="s">
        <v>50</v>
      </c>
      <c r="J949" t="s">
        <v>41</v>
      </c>
      <c r="K949">
        <v>100</v>
      </c>
      <c r="L949">
        <v>18415</v>
      </c>
      <c r="M949">
        <v>1841500</v>
      </c>
      <c r="N949">
        <v>0</v>
      </c>
      <c r="O949">
        <v>-8500</v>
      </c>
      <c r="P949" t="s">
        <v>16</v>
      </c>
      <c r="Q949" s="1">
        <v>45044</v>
      </c>
      <c r="R949">
        <v>18500</v>
      </c>
      <c r="S949">
        <v>0</v>
      </c>
      <c r="T949">
        <v>0</v>
      </c>
      <c r="U949">
        <v>0</v>
      </c>
      <c r="V949">
        <v>0</v>
      </c>
      <c r="W949">
        <v>0</v>
      </c>
      <c r="X949">
        <v>-8500</v>
      </c>
      <c r="Y949" t="s">
        <v>218</v>
      </c>
      <c r="Z949" t="s">
        <v>218</v>
      </c>
      <c r="AA949" t="s">
        <v>218</v>
      </c>
      <c r="AB949" t="s">
        <v>218</v>
      </c>
    </row>
    <row r="950" spans="1:28" x14ac:dyDescent="0.4">
      <c r="A950" s="1">
        <v>45048</v>
      </c>
      <c r="B950" s="1">
        <v>45044</v>
      </c>
      <c r="C950">
        <v>80350</v>
      </c>
      <c r="D950" t="s">
        <v>39</v>
      </c>
      <c r="E950" t="s">
        <v>15</v>
      </c>
      <c r="F950" t="s">
        <v>218</v>
      </c>
      <c r="G950" t="s">
        <v>16</v>
      </c>
      <c r="H950" t="s">
        <v>40</v>
      </c>
      <c r="I950" t="s">
        <v>50</v>
      </c>
      <c r="J950" t="s">
        <v>51</v>
      </c>
      <c r="K950">
        <v>100</v>
      </c>
      <c r="L950">
        <v>15410</v>
      </c>
      <c r="M950">
        <v>1541000</v>
      </c>
      <c r="N950">
        <v>0</v>
      </c>
      <c r="P950" t="s">
        <v>218</v>
      </c>
      <c r="Q950" s="1"/>
      <c r="Y950" t="s">
        <v>218</v>
      </c>
      <c r="Z950" t="s">
        <v>218</v>
      </c>
      <c r="AA950" t="s">
        <v>218</v>
      </c>
      <c r="AB950" t="s">
        <v>218</v>
      </c>
    </row>
    <row r="951" spans="1:28" x14ac:dyDescent="0.4">
      <c r="A951" s="1">
        <v>45048</v>
      </c>
      <c r="B951" s="1">
        <v>45044</v>
      </c>
      <c r="C951">
        <v>80350</v>
      </c>
      <c r="D951" t="s">
        <v>39</v>
      </c>
      <c r="E951" t="s">
        <v>15</v>
      </c>
      <c r="F951" t="s">
        <v>218</v>
      </c>
      <c r="G951" t="s">
        <v>16</v>
      </c>
      <c r="H951" t="s">
        <v>40</v>
      </c>
      <c r="I951" t="s">
        <v>50</v>
      </c>
      <c r="J951" t="s">
        <v>51</v>
      </c>
      <c r="K951">
        <v>100</v>
      </c>
      <c r="L951">
        <v>15275</v>
      </c>
      <c r="M951">
        <v>1527500</v>
      </c>
      <c r="N951">
        <v>0</v>
      </c>
      <c r="P951" t="s">
        <v>218</v>
      </c>
      <c r="Q951" s="1"/>
      <c r="Y951" t="s">
        <v>218</v>
      </c>
      <c r="Z951" t="s">
        <v>218</v>
      </c>
      <c r="AA951" t="s">
        <v>218</v>
      </c>
      <c r="AB951" t="s">
        <v>218</v>
      </c>
    </row>
    <row r="952" spans="1:28" x14ac:dyDescent="0.4">
      <c r="A952" s="1">
        <v>45048</v>
      </c>
      <c r="B952" s="1">
        <v>45044</v>
      </c>
      <c r="C952">
        <v>80350</v>
      </c>
      <c r="D952" t="s">
        <v>39</v>
      </c>
      <c r="E952" t="s">
        <v>15</v>
      </c>
      <c r="F952" t="s">
        <v>218</v>
      </c>
      <c r="G952" t="s">
        <v>16</v>
      </c>
      <c r="H952" t="s">
        <v>40</v>
      </c>
      <c r="I952" t="s">
        <v>50</v>
      </c>
      <c r="J952" t="s">
        <v>51</v>
      </c>
      <c r="K952">
        <v>100</v>
      </c>
      <c r="L952">
        <v>15300</v>
      </c>
      <c r="M952">
        <v>1530000</v>
      </c>
      <c r="N952">
        <v>0</v>
      </c>
      <c r="P952" t="s">
        <v>218</v>
      </c>
      <c r="Q952" s="1"/>
      <c r="Y952" t="s">
        <v>218</v>
      </c>
      <c r="Z952" t="s">
        <v>218</v>
      </c>
      <c r="AA952" t="s">
        <v>218</v>
      </c>
      <c r="AB952" t="s">
        <v>218</v>
      </c>
    </row>
    <row r="953" spans="1:28" x14ac:dyDescent="0.4">
      <c r="A953" s="1">
        <v>45048</v>
      </c>
      <c r="B953" s="1">
        <v>45044</v>
      </c>
      <c r="C953">
        <v>80350</v>
      </c>
      <c r="D953" t="s">
        <v>39</v>
      </c>
      <c r="E953" t="s">
        <v>15</v>
      </c>
      <c r="F953" t="s">
        <v>218</v>
      </c>
      <c r="G953" t="s">
        <v>16</v>
      </c>
      <c r="H953" t="s">
        <v>42</v>
      </c>
      <c r="I953" t="s">
        <v>50</v>
      </c>
      <c r="J953" t="s">
        <v>51</v>
      </c>
      <c r="K953">
        <v>100</v>
      </c>
      <c r="L953">
        <v>15325</v>
      </c>
      <c r="M953">
        <v>1532500</v>
      </c>
      <c r="N953">
        <v>0</v>
      </c>
      <c r="P953" t="s">
        <v>218</v>
      </c>
      <c r="Q953" s="1"/>
      <c r="Y953" t="s">
        <v>218</v>
      </c>
      <c r="Z953" t="s">
        <v>218</v>
      </c>
      <c r="AA953" t="s">
        <v>218</v>
      </c>
      <c r="AB953" t="s">
        <v>218</v>
      </c>
    </row>
    <row r="954" spans="1:28" x14ac:dyDescent="0.4">
      <c r="A954" s="1">
        <v>45048</v>
      </c>
      <c r="B954" s="1">
        <v>45044</v>
      </c>
      <c r="C954">
        <v>80350</v>
      </c>
      <c r="D954" t="s">
        <v>39</v>
      </c>
      <c r="E954" t="s">
        <v>15</v>
      </c>
      <c r="F954" t="s">
        <v>218</v>
      </c>
      <c r="G954" t="s">
        <v>16</v>
      </c>
      <c r="H954" t="s">
        <v>42</v>
      </c>
      <c r="I954" t="s">
        <v>50</v>
      </c>
      <c r="J954" t="s">
        <v>51</v>
      </c>
      <c r="K954">
        <v>100</v>
      </c>
      <c r="L954">
        <v>15455</v>
      </c>
      <c r="M954">
        <v>1545500</v>
      </c>
      <c r="N954">
        <v>0</v>
      </c>
      <c r="P954" t="s">
        <v>218</v>
      </c>
      <c r="Q954" s="1"/>
      <c r="Y954" t="s">
        <v>218</v>
      </c>
      <c r="Z954" t="s">
        <v>218</v>
      </c>
      <c r="AA954" t="s">
        <v>218</v>
      </c>
      <c r="AB954" t="s">
        <v>218</v>
      </c>
    </row>
    <row r="955" spans="1:28" x14ac:dyDescent="0.4">
      <c r="A955" s="1">
        <v>45048</v>
      </c>
      <c r="B955" s="1">
        <v>45044</v>
      </c>
      <c r="C955">
        <v>80350</v>
      </c>
      <c r="D955" t="s">
        <v>39</v>
      </c>
      <c r="E955" t="s">
        <v>15</v>
      </c>
      <c r="F955" t="s">
        <v>218</v>
      </c>
      <c r="G955" t="s">
        <v>16</v>
      </c>
      <c r="H955" t="s">
        <v>42</v>
      </c>
      <c r="I955" t="s">
        <v>50</v>
      </c>
      <c r="J955" t="s">
        <v>51</v>
      </c>
      <c r="K955">
        <v>100</v>
      </c>
      <c r="L955">
        <v>15325</v>
      </c>
      <c r="M955">
        <v>1532500</v>
      </c>
      <c r="N955">
        <v>0</v>
      </c>
      <c r="P955" t="s">
        <v>218</v>
      </c>
      <c r="Q955" s="1"/>
      <c r="Y955" t="s">
        <v>218</v>
      </c>
      <c r="Z955" t="s">
        <v>218</v>
      </c>
      <c r="AA955" t="s">
        <v>218</v>
      </c>
      <c r="AB955" t="s">
        <v>218</v>
      </c>
    </row>
    <row r="956" spans="1:28" x14ac:dyDescent="0.4">
      <c r="A956" s="1">
        <v>45048</v>
      </c>
      <c r="B956" s="1">
        <v>45044</v>
      </c>
      <c r="C956">
        <v>80350</v>
      </c>
      <c r="D956" t="s">
        <v>39</v>
      </c>
      <c r="E956" t="s">
        <v>15</v>
      </c>
      <c r="F956" t="s">
        <v>218</v>
      </c>
      <c r="G956" t="s">
        <v>16</v>
      </c>
      <c r="H956" t="s">
        <v>42</v>
      </c>
      <c r="I956" t="s">
        <v>50</v>
      </c>
      <c r="J956" t="s">
        <v>51</v>
      </c>
      <c r="K956">
        <v>100</v>
      </c>
      <c r="L956">
        <v>15295</v>
      </c>
      <c r="M956">
        <v>1529500</v>
      </c>
      <c r="N956">
        <v>0</v>
      </c>
      <c r="P956" t="s">
        <v>218</v>
      </c>
      <c r="Q956" s="1"/>
      <c r="Y956" t="s">
        <v>218</v>
      </c>
      <c r="Z956" t="s">
        <v>218</v>
      </c>
      <c r="AA956" t="s">
        <v>218</v>
      </c>
      <c r="AB956" t="s">
        <v>218</v>
      </c>
    </row>
    <row r="957" spans="1:28" x14ac:dyDescent="0.4">
      <c r="A957" s="1">
        <v>45048</v>
      </c>
      <c r="B957" s="1">
        <v>45044</v>
      </c>
      <c r="C957">
        <v>80350</v>
      </c>
      <c r="D957" t="s">
        <v>39</v>
      </c>
      <c r="E957" t="s">
        <v>15</v>
      </c>
      <c r="F957" t="s">
        <v>218</v>
      </c>
      <c r="G957" t="s">
        <v>16</v>
      </c>
      <c r="H957" t="s">
        <v>40</v>
      </c>
      <c r="I957" t="s">
        <v>50</v>
      </c>
      <c r="J957" t="s">
        <v>41</v>
      </c>
      <c r="K957">
        <v>100</v>
      </c>
      <c r="L957">
        <v>15490</v>
      </c>
      <c r="M957">
        <v>1549000</v>
      </c>
      <c r="N957">
        <v>0</v>
      </c>
      <c r="O957">
        <v>3500</v>
      </c>
      <c r="P957" t="s">
        <v>16</v>
      </c>
      <c r="Q957" s="1">
        <v>45044</v>
      </c>
      <c r="R957">
        <v>15455</v>
      </c>
      <c r="S957">
        <v>0</v>
      </c>
      <c r="T957">
        <v>0</v>
      </c>
      <c r="U957">
        <v>0</v>
      </c>
      <c r="V957">
        <v>0</v>
      </c>
      <c r="W957">
        <v>0</v>
      </c>
      <c r="X957">
        <v>3500</v>
      </c>
      <c r="Y957" t="s">
        <v>218</v>
      </c>
      <c r="Z957" t="s">
        <v>218</v>
      </c>
      <c r="AA957" t="s">
        <v>218</v>
      </c>
      <c r="AB957" t="s">
        <v>218</v>
      </c>
    </row>
    <row r="958" spans="1:28" x14ac:dyDescent="0.4">
      <c r="A958" s="1">
        <v>45048</v>
      </c>
      <c r="B958" s="1">
        <v>45044</v>
      </c>
      <c r="C958">
        <v>80350</v>
      </c>
      <c r="D958" t="s">
        <v>39</v>
      </c>
      <c r="E958" t="s">
        <v>15</v>
      </c>
      <c r="F958" t="s">
        <v>218</v>
      </c>
      <c r="G958" t="s">
        <v>16</v>
      </c>
      <c r="H958" t="s">
        <v>40</v>
      </c>
      <c r="I958" t="s">
        <v>50</v>
      </c>
      <c r="J958" t="s">
        <v>41</v>
      </c>
      <c r="K958">
        <v>100</v>
      </c>
      <c r="L958">
        <v>15270</v>
      </c>
      <c r="M958">
        <v>1527000</v>
      </c>
      <c r="N958">
        <v>0</v>
      </c>
      <c r="O958">
        <v>-5500</v>
      </c>
      <c r="P958" t="s">
        <v>16</v>
      </c>
      <c r="Q958" s="1">
        <v>45044</v>
      </c>
      <c r="R958">
        <v>15325</v>
      </c>
      <c r="S958">
        <v>0</v>
      </c>
      <c r="T958">
        <v>0</v>
      </c>
      <c r="U958">
        <v>0</v>
      </c>
      <c r="V958">
        <v>0</v>
      </c>
      <c r="W958">
        <v>0</v>
      </c>
      <c r="X958">
        <v>-5500</v>
      </c>
      <c r="Y958" t="s">
        <v>218</v>
      </c>
      <c r="Z958" t="s">
        <v>218</v>
      </c>
      <c r="AA958" t="s">
        <v>218</v>
      </c>
      <c r="AB958" t="s">
        <v>218</v>
      </c>
    </row>
    <row r="959" spans="1:28" x14ac:dyDescent="0.4">
      <c r="A959" s="1">
        <v>45048</v>
      </c>
      <c r="B959" s="1">
        <v>45044</v>
      </c>
      <c r="C959">
        <v>80350</v>
      </c>
      <c r="D959" t="s">
        <v>39</v>
      </c>
      <c r="E959" t="s">
        <v>15</v>
      </c>
      <c r="F959" t="s">
        <v>218</v>
      </c>
      <c r="G959" t="s">
        <v>16</v>
      </c>
      <c r="H959" t="s">
        <v>40</v>
      </c>
      <c r="I959" t="s">
        <v>50</v>
      </c>
      <c r="J959" t="s">
        <v>41</v>
      </c>
      <c r="K959">
        <v>100</v>
      </c>
      <c r="L959">
        <v>15275</v>
      </c>
      <c r="M959">
        <v>1527500</v>
      </c>
      <c r="N959">
        <v>0</v>
      </c>
      <c r="O959">
        <v>-2000</v>
      </c>
      <c r="P959" t="s">
        <v>16</v>
      </c>
      <c r="Q959" s="1">
        <v>45044</v>
      </c>
      <c r="R959">
        <v>15295</v>
      </c>
      <c r="S959">
        <v>0</v>
      </c>
      <c r="T959">
        <v>0</v>
      </c>
      <c r="U959">
        <v>0</v>
      </c>
      <c r="V959">
        <v>0</v>
      </c>
      <c r="W959">
        <v>0</v>
      </c>
      <c r="X959">
        <v>-2000</v>
      </c>
      <c r="Y959" t="s">
        <v>218</v>
      </c>
      <c r="Z959" t="s">
        <v>218</v>
      </c>
      <c r="AA959" t="s">
        <v>218</v>
      </c>
      <c r="AB959" t="s">
        <v>218</v>
      </c>
    </row>
    <row r="960" spans="1:28" x14ac:dyDescent="0.4">
      <c r="A960" s="1">
        <v>45048</v>
      </c>
      <c r="B960" s="1">
        <v>45044</v>
      </c>
      <c r="C960">
        <v>80350</v>
      </c>
      <c r="D960" t="s">
        <v>39</v>
      </c>
      <c r="E960" t="s">
        <v>15</v>
      </c>
      <c r="F960" t="s">
        <v>218</v>
      </c>
      <c r="G960" t="s">
        <v>16</v>
      </c>
      <c r="H960" t="s">
        <v>40</v>
      </c>
      <c r="I960" t="s">
        <v>50</v>
      </c>
      <c r="J960" t="s">
        <v>41</v>
      </c>
      <c r="K960">
        <v>100</v>
      </c>
      <c r="L960">
        <v>15270</v>
      </c>
      <c r="M960">
        <v>1527000</v>
      </c>
      <c r="N960">
        <v>0</v>
      </c>
      <c r="O960">
        <v>-5500</v>
      </c>
      <c r="P960" t="s">
        <v>16</v>
      </c>
      <c r="Q960" s="1">
        <v>45044</v>
      </c>
      <c r="R960">
        <v>15325</v>
      </c>
      <c r="S960">
        <v>0</v>
      </c>
      <c r="T960">
        <v>0</v>
      </c>
      <c r="U960">
        <v>0</v>
      </c>
      <c r="V960">
        <v>0</v>
      </c>
      <c r="W960">
        <v>0</v>
      </c>
      <c r="X960">
        <v>-5500</v>
      </c>
      <c r="Y960" t="s">
        <v>218</v>
      </c>
      <c r="Z960" t="s">
        <v>218</v>
      </c>
      <c r="AA960" t="s">
        <v>218</v>
      </c>
      <c r="AB960" t="s">
        <v>218</v>
      </c>
    </row>
    <row r="961" spans="1:28" x14ac:dyDescent="0.4">
      <c r="A961" s="1">
        <v>45048</v>
      </c>
      <c r="B961" s="1">
        <v>45044</v>
      </c>
      <c r="C961">
        <v>80350</v>
      </c>
      <c r="D961" t="s">
        <v>39</v>
      </c>
      <c r="E961" t="s">
        <v>15</v>
      </c>
      <c r="F961" t="s">
        <v>218</v>
      </c>
      <c r="G961" t="s">
        <v>16</v>
      </c>
      <c r="H961" t="s">
        <v>42</v>
      </c>
      <c r="I961" t="s">
        <v>50</v>
      </c>
      <c r="J961" t="s">
        <v>41</v>
      </c>
      <c r="K961">
        <v>100</v>
      </c>
      <c r="L961">
        <v>15295</v>
      </c>
      <c r="M961">
        <v>1529500</v>
      </c>
      <c r="N961">
        <v>0</v>
      </c>
      <c r="O961">
        <v>500</v>
      </c>
      <c r="P961" t="s">
        <v>16</v>
      </c>
      <c r="Q961" s="1">
        <v>45044</v>
      </c>
      <c r="R961">
        <v>15300</v>
      </c>
      <c r="S961">
        <v>0</v>
      </c>
      <c r="T961">
        <v>0</v>
      </c>
      <c r="U961">
        <v>0</v>
      </c>
      <c r="V961">
        <v>0</v>
      </c>
      <c r="W961">
        <v>0</v>
      </c>
      <c r="X961">
        <v>500</v>
      </c>
      <c r="Y961" t="s">
        <v>218</v>
      </c>
      <c r="Z961" t="s">
        <v>218</v>
      </c>
      <c r="AA961" t="s">
        <v>218</v>
      </c>
      <c r="AB961" t="s">
        <v>218</v>
      </c>
    </row>
    <row r="962" spans="1:28" x14ac:dyDescent="0.4">
      <c r="A962" s="1">
        <v>45048</v>
      </c>
      <c r="B962" s="1">
        <v>45044</v>
      </c>
      <c r="C962">
        <v>80350</v>
      </c>
      <c r="D962" t="s">
        <v>39</v>
      </c>
      <c r="E962" t="s">
        <v>15</v>
      </c>
      <c r="F962" t="s">
        <v>218</v>
      </c>
      <c r="G962" t="s">
        <v>16</v>
      </c>
      <c r="H962" t="s">
        <v>42</v>
      </c>
      <c r="I962" t="s">
        <v>50</v>
      </c>
      <c r="J962" t="s">
        <v>41</v>
      </c>
      <c r="K962">
        <v>100</v>
      </c>
      <c r="L962">
        <v>15330</v>
      </c>
      <c r="M962">
        <v>1533000</v>
      </c>
      <c r="N962">
        <v>0</v>
      </c>
      <c r="O962">
        <v>-5500</v>
      </c>
      <c r="P962" t="s">
        <v>16</v>
      </c>
      <c r="Q962" s="1">
        <v>45044</v>
      </c>
      <c r="R962">
        <v>15275</v>
      </c>
      <c r="S962">
        <v>0</v>
      </c>
      <c r="T962">
        <v>0</v>
      </c>
      <c r="U962">
        <v>0</v>
      </c>
      <c r="V962">
        <v>0</v>
      </c>
      <c r="W962">
        <v>0</v>
      </c>
      <c r="X962">
        <v>-5500</v>
      </c>
      <c r="Y962" t="s">
        <v>218</v>
      </c>
      <c r="Z962" t="s">
        <v>218</v>
      </c>
      <c r="AA962" t="s">
        <v>218</v>
      </c>
      <c r="AB962" t="s">
        <v>218</v>
      </c>
    </row>
    <row r="963" spans="1:28" x14ac:dyDescent="0.4">
      <c r="A963" s="1">
        <v>45048</v>
      </c>
      <c r="B963" s="1">
        <v>45044</v>
      </c>
      <c r="C963">
        <v>80350</v>
      </c>
      <c r="D963" t="s">
        <v>39</v>
      </c>
      <c r="E963" t="s">
        <v>15</v>
      </c>
      <c r="F963" t="s">
        <v>218</v>
      </c>
      <c r="G963" t="s">
        <v>16</v>
      </c>
      <c r="H963" t="s">
        <v>42</v>
      </c>
      <c r="I963" t="s">
        <v>50</v>
      </c>
      <c r="J963" t="s">
        <v>41</v>
      </c>
      <c r="K963">
        <v>100</v>
      </c>
      <c r="L963">
        <v>15455</v>
      </c>
      <c r="M963">
        <v>1545500</v>
      </c>
      <c r="N963">
        <v>0</v>
      </c>
      <c r="O963">
        <v>-4500</v>
      </c>
      <c r="P963" t="s">
        <v>16</v>
      </c>
      <c r="Q963" s="1">
        <v>45044</v>
      </c>
      <c r="R963">
        <v>15410</v>
      </c>
      <c r="S963">
        <v>0</v>
      </c>
      <c r="T963">
        <v>0</v>
      </c>
      <c r="U963">
        <v>0</v>
      </c>
      <c r="V963">
        <v>0</v>
      </c>
      <c r="W963">
        <v>0</v>
      </c>
      <c r="X963">
        <v>-4500</v>
      </c>
      <c r="Y963" t="s">
        <v>218</v>
      </c>
      <c r="Z963" t="s">
        <v>218</v>
      </c>
      <c r="AA963" t="s">
        <v>218</v>
      </c>
      <c r="AB963" t="s">
        <v>218</v>
      </c>
    </row>
    <row r="964" spans="1:28" x14ac:dyDescent="0.4">
      <c r="A964" s="1">
        <v>45047</v>
      </c>
      <c r="B964" s="1">
        <v>45043</v>
      </c>
      <c r="C964">
        <v>80350</v>
      </c>
      <c r="D964" t="s">
        <v>39</v>
      </c>
      <c r="E964" t="s">
        <v>15</v>
      </c>
      <c r="F964" t="s">
        <v>218</v>
      </c>
      <c r="G964" t="s">
        <v>16</v>
      </c>
      <c r="H964" t="s">
        <v>42</v>
      </c>
      <c r="I964" t="s">
        <v>50</v>
      </c>
      <c r="J964" t="s">
        <v>51</v>
      </c>
      <c r="K964">
        <v>100</v>
      </c>
      <c r="L964">
        <v>15075</v>
      </c>
      <c r="M964">
        <v>1507500</v>
      </c>
      <c r="N964">
        <v>0</v>
      </c>
      <c r="P964" t="s">
        <v>218</v>
      </c>
      <c r="Q964" s="1"/>
      <c r="Y964" t="s">
        <v>218</v>
      </c>
      <c r="Z964" t="s">
        <v>218</v>
      </c>
      <c r="AA964" t="s">
        <v>218</v>
      </c>
      <c r="AB964" t="s">
        <v>218</v>
      </c>
    </row>
    <row r="965" spans="1:28" x14ac:dyDescent="0.4">
      <c r="A965" s="1">
        <v>45047</v>
      </c>
      <c r="B965" s="1">
        <v>45043</v>
      </c>
      <c r="C965">
        <v>80350</v>
      </c>
      <c r="D965" t="s">
        <v>39</v>
      </c>
      <c r="E965" t="s">
        <v>15</v>
      </c>
      <c r="F965" t="s">
        <v>218</v>
      </c>
      <c r="G965" t="s">
        <v>16</v>
      </c>
      <c r="H965" t="s">
        <v>42</v>
      </c>
      <c r="I965" t="s">
        <v>50</v>
      </c>
      <c r="J965" t="s">
        <v>51</v>
      </c>
      <c r="K965">
        <v>100</v>
      </c>
      <c r="L965">
        <v>15055</v>
      </c>
      <c r="M965">
        <v>1505500</v>
      </c>
      <c r="N965">
        <v>0</v>
      </c>
      <c r="P965" t="s">
        <v>218</v>
      </c>
      <c r="Q965" s="1"/>
      <c r="Y965" t="s">
        <v>218</v>
      </c>
      <c r="Z965" t="s">
        <v>218</v>
      </c>
      <c r="AA965" t="s">
        <v>218</v>
      </c>
      <c r="AB965" t="s">
        <v>218</v>
      </c>
    </row>
    <row r="966" spans="1:28" x14ac:dyDescent="0.4">
      <c r="A966" s="1">
        <v>45047</v>
      </c>
      <c r="B966" s="1">
        <v>45043</v>
      </c>
      <c r="C966">
        <v>80350</v>
      </c>
      <c r="D966" t="s">
        <v>39</v>
      </c>
      <c r="E966" t="s">
        <v>15</v>
      </c>
      <c r="F966" t="s">
        <v>218</v>
      </c>
      <c r="G966" t="s">
        <v>16</v>
      </c>
      <c r="H966" t="s">
        <v>42</v>
      </c>
      <c r="I966" t="s">
        <v>50</v>
      </c>
      <c r="J966" t="s">
        <v>51</v>
      </c>
      <c r="K966">
        <v>100</v>
      </c>
      <c r="L966">
        <v>15045</v>
      </c>
      <c r="M966">
        <v>1504500</v>
      </c>
      <c r="N966">
        <v>0</v>
      </c>
      <c r="P966" t="s">
        <v>218</v>
      </c>
      <c r="Q966" s="1"/>
      <c r="Y966" t="s">
        <v>218</v>
      </c>
      <c r="Z966" t="s">
        <v>218</v>
      </c>
      <c r="AA966" t="s">
        <v>218</v>
      </c>
      <c r="AB966" t="s">
        <v>218</v>
      </c>
    </row>
    <row r="967" spans="1:28" x14ac:dyDescent="0.4">
      <c r="A967" s="1">
        <v>45047</v>
      </c>
      <c r="B967" s="1">
        <v>45043</v>
      </c>
      <c r="C967">
        <v>80350</v>
      </c>
      <c r="D967" t="s">
        <v>39</v>
      </c>
      <c r="E967" t="s">
        <v>15</v>
      </c>
      <c r="F967" t="s">
        <v>218</v>
      </c>
      <c r="G967" t="s">
        <v>16</v>
      </c>
      <c r="H967" t="s">
        <v>40</v>
      </c>
      <c r="I967" t="s">
        <v>50</v>
      </c>
      <c r="J967" t="s">
        <v>41</v>
      </c>
      <c r="K967">
        <v>100</v>
      </c>
      <c r="L967">
        <v>15055</v>
      </c>
      <c r="M967">
        <v>1505500</v>
      </c>
      <c r="N967">
        <v>0</v>
      </c>
      <c r="O967">
        <v>1000</v>
      </c>
      <c r="P967" t="s">
        <v>16</v>
      </c>
      <c r="Q967" s="1">
        <v>45043</v>
      </c>
      <c r="R967">
        <v>15045</v>
      </c>
      <c r="S967">
        <v>0</v>
      </c>
      <c r="T967">
        <v>0</v>
      </c>
      <c r="U967">
        <v>0</v>
      </c>
      <c r="V967">
        <v>0</v>
      </c>
      <c r="W967">
        <v>0</v>
      </c>
      <c r="X967">
        <v>1000</v>
      </c>
      <c r="Y967" t="s">
        <v>218</v>
      </c>
      <c r="Z967" t="s">
        <v>218</v>
      </c>
      <c r="AA967" t="s">
        <v>218</v>
      </c>
      <c r="AB967" t="s">
        <v>218</v>
      </c>
    </row>
    <row r="968" spans="1:28" x14ac:dyDescent="0.4">
      <c r="A968" s="1">
        <v>45047</v>
      </c>
      <c r="B968" s="1">
        <v>45043</v>
      </c>
      <c r="C968">
        <v>80350</v>
      </c>
      <c r="D968" t="s">
        <v>39</v>
      </c>
      <c r="E968" t="s">
        <v>15</v>
      </c>
      <c r="F968" t="s">
        <v>218</v>
      </c>
      <c r="G968" t="s">
        <v>16</v>
      </c>
      <c r="H968" t="s">
        <v>40</v>
      </c>
      <c r="I968" t="s">
        <v>50</v>
      </c>
      <c r="J968" t="s">
        <v>41</v>
      </c>
      <c r="K968">
        <v>100</v>
      </c>
      <c r="L968">
        <v>15090</v>
      </c>
      <c r="M968">
        <v>1509000</v>
      </c>
      <c r="N968">
        <v>0</v>
      </c>
      <c r="O968">
        <v>1500</v>
      </c>
      <c r="P968" t="s">
        <v>16</v>
      </c>
      <c r="Q968" s="1">
        <v>45043</v>
      </c>
      <c r="R968">
        <v>15075</v>
      </c>
      <c r="S968">
        <v>0</v>
      </c>
      <c r="T968">
        <v>0</v>
      </c>
      <c r="U968">
        <v>0</v>
      </c>
      <c r="V968">
        <v>0</v>
      </c>
      <c r="W968">
        <v>0</v>
      </c>
      <c r="X968">
        <v>1500</v>
      </c>
      <c r="Y968" t="s">
        <v>218</v>
      </c>
      <c r="Z968" t="s">
        <v>218</v>
      </c>
      <c r="AA968" t="s">
        <v>218</v>
      </c>
      <c r="AB968" t="s">
        <v>218</v>
      </c>
    </row>
    <row r="969" spans="1:28" x14ac:dyDescent="0.4">
      <c r="A969" s="1">
        <v>45047</v>
      </c>
      <c r="B969" s="1">
        <v>45043</v>
      </c>
      <c r="C969">
        <v>80350</v>
      </c>
      <c r="D969" t="s">
        <v>39</v>
      </c>
      <c r="E969" t="s">
        <v>15</v>
      </c>
      <c r="F969" t="s">
        <v>218</v>
      </c>
      <c r="G969" t="s">
        <v>16</v>
      </c>
      <c r="H969" t="s">
        <v>40</v>
      </c>
      <c r="I969" t="s">
        <v>50</v>
      </c>
      <c r="J969" t="s">
        <v>41</v>
      </c>
      <c r="K969">
        <v>100</v>
      </c>
      <c r="L969">
        <v>15115</v>
      </c>
      <c r="M969">
        <v>1511500</v>
      </c>
      <c r="N969">
        <v>0</v>
      </c>
      <c r="O969">
        <v>6000</v>
      </c>
      <c r="P969" t="s">
        <v>16</v>
      </c>
      <c r="Q969" s="1">
        <v>45043</v>
      </c>
      <c r="R969">
        <v>15055</v>
      </c>
      <c r="S969">
        <v>0</v>
      </c>
      <c r="T969">
        <v>0</v>
      </c>
      <c r="U969">
        <v>0</v>
      </c>
      <c r="V969">
        <v>0</v>
      </c>
      <c r="W969">
        <v>0</v>
      </c>
      <c r="X969">
        <v>6000</v>
      </c>
      <c r="Y969" t="s">
        <v>218</v>
      </c>
      <c r="Z969" t="s">
        <v>218</v>
      </c>
      <c r="AA969" t="s">
        <v>218</v>
      </c>
      <c r="AB969" t="s">
        <v>218</v>
      </c>
    </row>
    <row r="970" spans="1:28" x14ac:dyDescent="0.4">
      <c r="A970" s="1">
        <v>45044</v>
      </c>
      <c r="B970" s="1">
        <v>45042</v>
      </c>
      <c r="C970">
        <v>80350</v>
      </c>
      <c r="D970" t="s">
        <v>39</v>
      </c>
      <c r="E970" t="s">
        <v>15</v>
      </c>
      <c r="F970" t="s">
        <v>218</v>
      </c>
      <c r="G970" t="s">
        <v>16</v>
      </c>
      <c r="H970" t="s">
        <v>40</v>
      </c>
      <c r="I970" t="s">
        <v>50</v>
      </c>
      <c r="J970" t="s">
        <v>51</v>
      </c>
      <c r="K970">
        <v>100</v>
      </c>
      <c r="L970">
        <v>15360</v>
      </c>
      <c r="M970">
        <v>1536000</v>
      </c>
      <c r="N970">
        <v>0</v>
      </c>
      <c r="P970" t="s">
        <v>218</v>
      </c>
      <c r="Q970" s="1"/>
      <c r="Y970" t="s">
        <v>218</v>
      </c>
      <c r="Z970" t="s">
        <v>218</v>
      </c>
      <c r="AA970" t="s">
        <v>218</v>
      </c>
      <c r="AB970" t="s">
        <v>218</v>
      </c>
    </row>
    <row r="971" spans="1:28" x14ac:dyDescent="0.4">
      <c r="A971" s="1">
        <v>45044</v>
      </c>
      <c r="B971" s="1">
        <v>45042</v>
      </c>
      <c r="C971">
        <v>80350</v>
      </c>
      <c r="D971" t="s">
        <v>39</v>
      </c>
      <c r="E971" t="s">
        <v>15</v>
      </c>
      <c r="F971" t="s">
        <v>218</v>
      </c>
      <c r="G971" t="s">
        <v>16</v>
      </c>
      <c r="H971" t="s">
        <v>42</v>
      </c>
      <c r="I971" t="s">
        <v>50</v>
      </c>
      <c r="J971" t="s">
        <v>51</v>
      </c>
      <c r="K971">
        <v>100</v>
      </c>
      <c r="L971">
        <v>15280</v>
      </c>
      <c r="M971">
        <v>1528000</v>
      </c>
      <c r="N971">
        <v>0</v>
      </c>
      <c r="P971" t="s">
        <v>218</v>
      </c>
      <c r="Q971" s="1"/>
      <c r="Y971" t="s">
        <v>218</v>
      </c>
      <c r="Z971" t="s">
        <v>218</v>
      </c>
      <c r="AA971" t="s">
        <v>218</v>
      </c>
      <c r="AB971" t="s">
        <v>218</v>
      </c>
    </row>
    <row r="972" spans="1:28" x14ac:dyDescent="0.4">
      <c r="A972" s="1">
        <v>45044</v>
      </c>
      <c r="B972" s="1">
        <v>45042</v>
      </c>
      <c r="C972">
        <v>80350</v>
      </c>
      <c r="D972" t="s">
        <v>39</v>
      </c>
      <c r="E972" t="s">
        <v>15</v>
      </c>
      <c r="F972" t="s">
        <v>218</v>
      </c>
      <c r="G972" t="s">
        <v>16</v>
      </c>
      <c r="H972" t="s">
        <v>42</v>
      </c>
      <c r="I972" t="s">
        <v>50</v>
      </c>
      <c r="J972" t="s">
        <v>51</v>
      </c>
      <c r="K972">
        <v>100</v>
      </c>
      <c r="L972">
        <v>15260</v>
      </c>
      <c r="M972">
        <v>1526000</v>
      </c>
      <c r="N972">
        <v>0</v>
      </c>
      <c r="P972" t="s">
        <v>218</v>
      </c>
      <c r="Q972" s="1"/>
      <c r="Y972" t="s">
        <v>218</v>
      </c>
      <c r="Z972" t="s">
        <v>218</v>
      </c>
      <c r="AA972" t="s">
        <v>218</v>
      </c>
      <c r="AB972" t="s">
        <v>218</v>
      </c>
    </row>
    <row r="973" spans="1:28" x14ac:dyDescent="0.4">
      <c r="A973" s="1">
        <v>45044</v>
      </c>
      <c r="B973" s="1">
        <v>45042</v>
      </c>
      <c r="C973">
        <v>80350</v>
      </c>
      <c r="D973" t="s">
        <v>39</v>
      </c>
      <c r="E973" t="s">
        <v>15</v>
      </c>
      <c r="F973" t="s">
        <v>218</v>
      </c>
      <c r="G973" t="s">
        <v>16</v>
      </c>
      <c r="H973" t="s">
        <v>40</v>
      </c>
      <c r="I973" t="s">
        <v>50</v>
      </c>
      <c r="J973" t="s">
        <v>41</v>
      </c>
      <c r="K973">
        <v>100</v>
      </c>
      <c r="L973">
        <v>15270</v>
      </c>
      <c r="M973">
        <v>1527000</v>
      </c>
      <c r="N973">
        <v>0</v>
      </c>
      <c r="O973">
        <v>1000</v>
      </c>
      <c r="P973" t="s">
        <v>16</v>
      </c>
      <c r="Q973" s="1">
        <v>45042</v>
      </c>
      <c r="R973">
        <v>15260</v>
      </c>
      <c r="S973">
        <v>0</v>
      </c>
      <c r="T973">
        <v>0</v>
      </c>
      <c r="U973">
        <v>0</v>
      </c>
      <c r="V973">
        <v>0</v>
      </c>
      <c r="W973">
        <v>0</v>
      </c>
      <c r="X973">
        <v>1000</v>
      </c>
      <c r="Y973" t="s">
        <v>218</v>
      </c>
      <c r="Z973" t="s">
        <v>218</v>
      </c>
      <c r="AA973" t="s">
        <v>218</v>
      </c>
      <c r="AB973" t="s">
        <v>218</v>
      </c>
    </row>
    <row r="974" spans="1:28" x14ac:dyDescent="0.4">
      <c r="A974" s="1">
        <v>45044</v>
      </c>
      <c r="B974" s="1">
        <v>45042</v>
      </c>
      <c r="C974">
        <v>80350</v>
      </c>
      <c r="D974" t="s">
        <v>39</v>
      </c>
      <c r="E974" t="s">
        <v>15</v>
      </c>
      <c r="F974" t="s">
        <v>218</v>
      </c>
      <c r="G974" t="s">
        <v>16</v>
      </c>
      <c r="H974" t="s">
        <v>40</v>
      </c>
      <c r="I974" t="s">
        <v>50</v>
      </c>
      <c r="J974" t="s">
        <v>41</v>
      </c>
      <c r="K974">
        <v>100</v>
      </c>
      <c r="L974">
        <v>15350</v>
      </c>
      <c r="M974">
        <v>1535000</v>
      </c>
      <c r="N974">
        <v>0</v>
      </c>
      <c r="O974">
        <v>7000</v>
      </c>
      <c r="P974" t="s">
        <v>16</v>
      </c>
      <c r="Q974" s="1">
        <v>45042</v>
      </c>
      <c r="R974">
        <v>15280</v>
      </c>
      <c r="S974">
        <v>0</v>
      </c>
      <c r="T974">
        <v>0</v>
      </c>
      <c r="U974">
        <v>0</v>
      </c>
      <c r="V974">
        <v>0</v>
      </c>
      <c r="W974">
        <v>0</v>
      </c>
      <c r="X974">
        <v>7000</v>
      </c>
      <c r="Y974" t="s">
        <v>218</v>
      </c>
      <c r="Z974" t="s">
        <v>218</v>
      </c>
      <c r="AA974" t="s">
        <v>218</v>
      </c>
      <c r="AB974" t="s">
        <v>218</v>
      </c>
    </row>
    <row r="975" spans="1:28" x14ac:dyDescent="0.4">
      <c r="A975" s="1">
        <v>45044</v>
      </c>
      <c r="B975" s="1">
        <v>45042</v>
      </c>
      <c r="C975">
        <v>80350</v>
      </c>
      <c r="D975" t="s">
        <v>39</v>
      </c>
      <c r="E975" t="s">
        <v>15</v>
      </c>
      <c r="F975" t="s">
        <v>218</v>
      </c>
      <c r="G975" t="s">
        <v>16</v>
      </c>
      <c r="H975" t="s">
        <v>42</v>
      </c>
      <c r="I975" t="s">
        <v>50</v>
      </c>
      <c r="J975" t="s">
        <v>41</v>
      </c>
      <c r="K975">
        <v>100</v>
      </c>
      <c r="L975">
        <v>15340</v>
      </c>
      <c r="M975">
        <v>1534000</v>
      </c>
      <c r="N975">
        <v>0</v>
      </c>
      <c r="O975">
        <v>2000</v>
      </c>
      <c r="P975" t="s">
        <v>16</v>
      </c>
      <c r="Q975" s="1">
        <v>45042</v>
      </c>
      <c r="R975">
        <v>15360</v>
      </c>
      <c r="S975">
        <v>0</v>
      </c>
      <c r="T975">
        <v>0</v>
      </c>
      <c r="U975">
        <v>0</v>
      </c>
      <c r="V975">
        <v>0</v>
      </c>
      <c r="W975">
        <v>0</v>
      </c>
      <c r="X975">
        <v>2000</v>
      </c>
      <c r="Y975" t="s">
        <v>218</v>
      </c>
      <c r="Z975" t="s">
        <v>218</v>
      </c>
      <c r="AA975" t="s">
        <v>218</v>
      </c>
      <c r="AB975" t="s">
        <v>218</v>
      </c>
    </row>
    <row r="976" spans="1:28" x14ac:dyDescent="0.4">
      <c r="A976" s="1">
        <v>45043</v>
      </c>
      <c r="B976" s="1">
        <v>45041</v>
      </c>
      <c r="C976">
        <v>15700</v>
      </c>
      <c r="D976" t="s">
        <v>53</v>
      </c>
      <c r="E976" t="s">
        <v>15</v>
      </c>
      <c r="F976" t="s">
        <v>218</v>
      </c>
      <c r="G976" t="s">
        <v>16</v>
      </c>
      <c r="H976" t="s">
        <v>42</v>
      </c>
      <c r="I976" t="s">
        <v>50</v>
      </c>
      <c r="J976" t="s">
        <v>51</v>
      </c>
      <c r="K976">
        <v>10</v>
      </c>
      <c r="L976">
        <v>15590</v>
      </c>
      <c r="M976">
        <v>155900</v>
      </c>
      <c r="N976">
        <v>0</v>
      </c>
      <c r="P976" t="s">
        <v>218</v>
      </c>
      <c r="Q976" s="1"/>
      <c r="Y976" t="s">
        <v>218</v>
      </c>
      <c r="Z976" t="s">
        <v>218</v>
      </c>
      <c r="AA976" t="s">
        <v>218</v>
      </c>
      <c r="AB976" t="s">
        <v>218</v>
      </c>
    </row>
    <row r="977" spans="1:28" x14ac:dyDescent="0.4">
      <c r="A977" s="1">
        <v>45043</v>
      </c>
      <c r="B977" s="1">
        <v>45041</v>
      </c>
      <c r="C977">
        <v>15700</v>
      </c>
      <c r="D977" t="s">
        <v>53</v>
      </c>
      <c r="E977" t="s">
        <v>15</v>
      </c>
      <c r="F977" t="s">
        <v>218</v>
      </c>
      <c r="G977" t="s">
        <v>16</v>
      </c>
      <c r="H977" t="s">
        <v>40</v>
      </c>
      <c r="I977" t="s">
        <v>50</v>
      </c>
      <c r="J977" t="s">
        <v>41</v>
      </c>
      <c r="K977">
        <v>10</v>
      </c>
      <c r="L977">
        <v>15600</v>
      </c>
      <c r="M977">
        <v>156000</v>
      </c>
      <c r="N977">
        <v>0</v>
      </c>
      <c r="O977">
        <v>100</v>
      </c>
      <c r="P977" t="s">
        <v>16</v>
      </c>
      <c r="Q977" s="1">
        <v>45041</v>
      </c>
      <c r="R977">
        <v>15590</v>
      </c>
      <c r="S977">
        <v>0</v>
      </c>
      <c r="T977">
        <v>0</v>
      </c>
      <c r="U977">
        <v>0</v>
      </c>
      <c r="V977">
        <v>0</v>
      </c>
      <c r="W977">
        <v>0</v>
      </c>
      <c r="X977">
        <v>100</v>
      </c>
      <c r="Y977" t="s">
        <v>218</v>
      </c>
      <c r="Z977" t="s">
        <v>218</v>
      </c>
      <c r="AA977" t="s">
        <v>218</v>
      </c>
      <c r="AB977" t="s">
        <v>218</v>
      </c>
    </row>
    <row r="978" spans="1:28" x14ac:dyDescent="0.4">
      <c r="A978" s="1">
        <v>45043</v>
      </c>
      <c r="B978" s="1">
        <v>45041</v>
      </c>
      <c r="C978">
        <v>80350</v>
      </c>
      <c r="D978" t="s">
        <v>39</v>
      </c>
      <c r="E978" t="s">
        <v>15</v>
      </c>
      <c r="F978" t="s">
        <v>218</v>
      </c>
      <c r="G978" t="s">
        <v>16</v>
      </c>
      <c r="H978" t="s">
        <v>40</v>
      </c>
      <c r="I978" t="s">
        <v>50</v>
      </c>
      <c r="J978" t="s">
        <v>51</v>
      </c>
      <c r="K978">
        <v>100</v>
      </c>
      <c r="L978">
        <v>15375</v>
      </c>
      <c r="M978">
        <v>1537500</v>
      </c>
      <c r="N978">
        <v>0</v>
      </c>
      <c r="P978" t="s">
        <v>218</v>
      </c>
      <c r="Q978" s="1"/>
      <c r="Y978" t="s">
        <v>218</v>
      </c>
      <c r="Z978" t="s">
        <v>218</v>
      </c>
      <c r="AA978" t="s">
        <v>218</v>
      </c>
      <c r="AB978" t="s">
        <v>218</v>
      </c>
    </row>
    <row r="979" spans="1:28" x14ac:dyDescent="0.4">
      <c r="A979" s="1">
        <v>45043</v>
      </c>
      <c r="B979" s="1">
        <v>45041</v>
      </c>
      <c r="C979">
        <v>80350</v>
      </c>
      <c r="D979" t="s">
        <v>39</v>
      </c>
      <c r="E979" t="s">
        <v>15</v>
      </c>
      <c r="F979" t="s">
        <v>218</v>
      </c>
      <c r="G979" t="s">
        <v>16</v>
      </c>
      <c r="H979" t="s">
        <v>42</v>
      </c>
      <c r="I979" t="s">
        <v>50</v>
      </c>
      <c r="J979" t="s">
        <v>51</v>
      </c>
      <c r="K979">
        <v>100</v>
      </c>
      <c r="L979">
        <v>15405</v>
      </c>
      <c r="M979">
        <v>1540500</v>
      </c>
      <c r="N979">
        <v>0</v>
      </c>
      <c r="P979" t="s">
        <v>218</v>
      </c>
      <c r="Q979" s="1"/>
      <c r="Y979" t="s">
        <v>218</v>
      </c>
      <c r="Z979" t="s">
        <v>218</v>
      </c>
      <c r="AA979" t="s">
        <v>218</v>
      </c>
      <c r="AB979" t="s">
        <v>218</v>
      </c>
    </row>
    <row r="980" spans="1:28" x14ac:dyDescent="0.4">
      <c r="A980" s="1">
        <v>45043</v>
      </c>
      <c r="B980" s="1">
        <v>45041</v>
      </c>
      <c r="C980">
        <v>80350</v>
      </c>
      <c r="D980" t="s">
        <v>39</v>
      </c>
      <c r="E980" t="s">
        <v>15</v>
      </c>
      <c r="F980" t="s">
        <v>218</v>
      </c>
      <c r="G980" t="s">
        <v>16</v>
      </c>
      <c r="H980" t="s">
        <v>40</v>
      </c>
      <c r="I980" t="s">
        <v>50</v>
      </c>
      <c r="J980" t="s">
        <v>41</v>
      </c>
      <c r="K980">
        <v>100</v>
      </c>
      <c r="L980">
        <v>15410</v>
      </c>
      <c r="M980">
        <v>1541000</v>
      </c>
      <c r="N980">
        <v>0</v>
      </c>
      <c r="O980">
        <v>500</v>
      </c>
      <c r="P980" t="s">
        <v>16</v>
      </c>
      <c r="Q980" s="1">
        <v>45041</v>
      </c>
      <c r="R980">
        <v>15405</v>
      </c>
      <c r="S980">
        <v>0</v>
      </c>
      <c r="T980">
        <v>0</v>
      </c>
      <c r="U980">
        <v>0</v>
      </c>
      <c r="V980">
        <v>0</v>
      </c>
      <c r="W980">
        <v>0</v>
      </c>
      <c r="X980">
        <v>500</v>
      </c>
      <c r="Y980" t="s">
        <v>218</v>
      </c>
      <c r="Z980" t="s">
        <v>218</v>
      </c>
      <c r="AA980" t="s">
        <v>218</v>
      </c>
      <c r="AB980" t="s">
        <v>218</v>
      </c>
    </row>
    <row r="981" spans="1:28" x14ac:dyDescent="0.4">
      <c r="A981" s="1">
        <v>45043</v>
      </c>
      <c r="B981" s="1">
        <v>45041</v>
      </c>
      <c r="C981">
        <v>80350</v>
      </c>
      <c r="D981" t="s">
        <v>39</v>
      </c>
      <c r="E981" t="s">
        <v>15</v>
      </c>
      <c r="F981" t="s">
        <v>218</v>
      </c>
      <c r="G981" t="s">
        <v>16</v>
      </c>
      <c r="H981" t="s">
        <v>42</v>
      </c>
      <c r="I981" t="s">
        <v>50</v>
      </c>
      <c r="J981" t="s">
        <v>41</v>
      </c>
      <c r="K981">
        <v>100</v>
      </c>
      <c r="L981">
        <v>15365</v>
      </c>
      <c r="M981">
        <v>1536500</v>
      </c>
      <c r="N981">
        <v>0</v>
      </c>
      <c r="O981">
        <v>1000</v>
      </c>
      <c r="P981" t="s">
        <v>16</v>
      </c>
      <c r="Q981" s="1">
        <v>45041</v>
      </c>
      <c r="R981">
        <v>15375</v>
      </c>
      <c r="S981">
        <v>0</v>
      </c>
      <c r="T981">
        <v>0</v>
      </c>
      <c r="U981">
        <v>0</v>
      </c>
      <c r="V981">
        <v>0</v>
      </c>
      <c r="W981">
        <v>0</v>
      </c>
      <c r="X981">
        <v>1000</v>
      </c>
      <c r="Y981" t="s">
        <v>218</v>
      </c>
      <c r="Z981" t="s">
        <v>218</v>
      </c>
      <c r="AA981" t="s">
        <v>218</v>
      </c>
      <c r="AB981" t="s">
        <v>218</v>
      </c>
    </row>
    <row r="982" spans="1:28" x14ac:dyDescent="0.4">
      <c r="A982" s="1">
        <v>45042</v>
      </c>
      <c r="B982" s="1">
        <v>45040</v>
      </c>
      <c r="C982">
        <v>80350</v>
      </c>
      <c r="D982" t="s">
        <v>39</v>
      </c>
      <c r="E982" t="s">
        <v>15</v>
      </c>
      <c r="F982" t="s">
        <v>218</v>
      </c>
      <c r="G982" t="s">
        <v>16</v>
      </c>
      <c r="H982" t="s">
        <v>40</v>
      </c>
      <c r="I982" t="s">
        <v>50</v>
      </c>
      <c r="J982" t="s">
        <v>51</v>
      </c>
      <c r="K982">
        <v>100</v>
      </c>
      <c r="L982">
        <v>15430</v>
      </c>
      <c r="M982">
        <v>1543000</v>
      </c>
      <c r="N982">
        <v>0</v>
      </c>
      <c r="P982" t="s">
        <v>218</v>
      </c>
      <c r="Q982" s="1"/>
      <c r="Y982" t="s">
        <v>218</v>
      </c>
      <c r="Z982" t="s">
        <v>218</v>
      </c>
      <c r="AA982" t="s">
        <v>218</v>
      </c>
      <c r="AB982" t="s">
        <v>218</v>
      </c>
    </row>
    <row r="983" spans="1:28" x14ac:dyDescent="0.4">
      <c r="A983" s="1">
        <v>45042</v>
      </c>
      <c r="B983" s="1">
        <v>45040</v>
      </c>
      <c r="C983">
        <v>80350</v>
      </c>
      <c r="D983" t="s">
        <v>39</v>
      </c>
      <c r="E983" t="s">
        <v>15</v>
      </c>
      <c r="F983" t="s">
        <v>218</v>
      </c>
      <c r="G983" t="s">
        <v>16</v>
      </c>
      <c r="H983" t="s">
        <v>42</v>
      </c>
      <c r="I983" t="s">
        <v>50</v>
      </c>
      <c r="J983" t="s">
        <v>51</v>
      </c>
      <c r="K983">
        <v>100</v>
      </c>
      <c r="L983">
        <v>15330</v>
      </c>
      <c r="M983">
        <v>1533000</v>
      </c>
      <c r="N983">
        <v>0</v>
      </c>
      <c r="P983" t="s">
        <v>218</v>
      </c>
      <c r="Q983" s="1"/>
      <c r="Y983" t="s">
        <v>218</v>
      </c>
      <c r="Z983" t="s">
        <v>218</v>
      </c>
      <c r="AA983" t="s">
        <v>218</v>
      </c>
      <c r="AB983" t="s">
        <v>218</v>
      </c>
    </row>
    <row r="984" spans="1:28" x14ac:dyDescent="0.4">
      <c r="A984" s="1">
        <v>45042</v>
      </c>
      <c r="B984" s="1">
        <v>45040</v>
      </c>
      <c r="C984">
        <v>80350</v>
      </c>
      <c r="D984" t="s">
        <v>39</v>
      </c>
      <c r="E984" t="s">
        <v>15</v>
      </c>
      <c r="F984" t="s">
        <v>218</v>
      </c>
      <c r="G984" t="s">
        <v>16</v>
      </c>
      <c r="H984" t="s">
        <v>42</v>
      </c>
      <c r="I984" t="s">
        <v>50</v>
      </c>
      <c r="J984" t="s">
        <v>51</v>
      </c>
      <c r="K984">
        <v>100</v>
      </c>
      <c r="L984">
        <v>15465</v>
      </c>
      <c r="M984">
        <v>1546500</v>
      </c>
      <c r="N984">
        <v>0</v>
      </c>
      <c r="P984" t="s">
        <v>218</v>
      </c>
      <c r="Q984" s="1"/>
      <c r="Y984" t="s">
        <v>218</v>
      </c>
      <c r="Z984" t="s">
        <v>218</v>
      </c>
      <c r="AA984" t="s">
        <v>218</v>
      </c>
      <c r="AB984" t="s">
        <v>218</v>
      </c>
    </row>
    <row r="985" spans="1:28" x14ac:dyDescent="0.4">
      <c r="A985" s="1">
        <v>45042</v>
      </c>
      <c r="B985" s="1">
        <v>45040</v>
      </c>
      <c r="C985">
        <v>80350</v>
      </c>
      <c r="D985" t="s">
        <v>39</v>
      </c>
      <c r="E985" t="s">
        <v>15</v>
      </c>
      <c r="F985" t="s">
        <v>218</v>
      </c>
      <c r="G985" t="s">
        <v>16</v>
      </c>
      <c r="H985" t="s">
        <v>42</v>
      </c>
      <c r="I985" t="s">
        <v>50</v>
      </c>
      <c r="J985" t="s">
        <v>51</v>
      </c>
      <c r="K985">
        <v>100</v>
      </c>
      <c r="L985">
        <v>15395</v>
      </c>
      <c r="M985">
        <v>1539500</v>
      </c>
      <c r="N985">
        <v>0</v>
      </c>
      <c r="P985" t="s">
        <v>218</v>
      </c>
      <c r="Q985" s="1"/>
      <c r="Y985" t="s">
        <v>218</v>
      </c>
      <c r="Z985" t="s">
        <v>218</v>
      </c>
      <c r="AA985" t="s">
        <v>218</v>
      </c>
      <c r="AB985" t="s">
        <v>218</v>
      </c>
    </row>
    <row r="986" spans="1:28" x14ac:dyDescent="0.4">
      <c r="A986" s="1">
        <v>45042</v>
      </c>
      <c r="B986" s="1">
        <v>45040</v>
      </c>
      <c r="C986">
        <v>80350</v>
      </c>
      <c r="D986" t="s">
        <v>39</v>
      </c>
      <c r="E986" t="s">
        <v>15</v>
      </c>
      <c r="F986" t="s">
        <v>218</v>
      </c>
      <c r="G986" t="s">
        <v>16</v>
      </c>
      <c r="H986" t="s">
        <v>42</v>
      </c>
      <c r="I986" t="s">
        <v>50</v>
      </c>
      <c r="J986" t="s">
        <v>51</v>
      </c>
      <c r="K986">
        <v>100</v>
      </c>
      <c r="L986">
        <v>15445</v>
      </c>
      <c r="M986">
        <v>1544500</v>
      </c>
      <c r="N986">
        <v>0</v>
      </c>
      <c r="P986" t="s">
        <v>218</v>
      </c>
      <c r="Q986" s="1"/>
      <c r="Y986" t="s">
        <v>218</v>
      </c>
      <c r="Z986" t="s">
        <v>218</v>
      </c>
      <c r="AA986" t="s">
        <v>218</v>
      </c>
      <c r="AB986" t="s">
        <v>218</v>
      </c>
    </row>
    <row r="987" spans="1:28" x14ac:dyDescent="0.4">
      <c r="A987" s="1">
        <v>45042</v>
      </c>
      <c r="B987" s="1">
        <v>45040</v>
      </c>
      <c r="C987">
        <v>80350</v>
      </c>
      <c r="D987" t="s">
        <v>39</v>
      </c>
      <c r="E987" t="s">
        <v>15</v>
      </c>
      <c r="F987" t="s">
        <v>218</v>
      </c>
      <c r="G987" t="s">
        <v>16</v>
      </c>
      <c r="H987" t="s">
        <v>40</v>
      </c>
      <c r="I987" t="s">
        <v>50</v>
      </c>
      <c r="J987" t="s">
        <v>41</v>
      </c>
      <c r="K987">
        <v>100</v>
      </c>
      <c r="L987">
        <v>15400</v>
      </c>
      <c r="M987">
        <v>1540000</v>
      </c>
      <c r="N987">
        <v>0</v>
      </c>
      <c r="O987">
        <v>500</v>
      </c>
      <c r="P987" t="s">
        <v>16</v>
      </c>
      <c r="Q987" s="1">
        <v>45040</v>
      </c>
      <c r="R987">
        <v>15395</v>
      </c>
      <c r="S987">
        <v>0</v>
      </c>
      <c r="T987">
        <v>0</v>
      </c>
      <c r="U987">
        <v>0</v>
      </c>
      <c r="V987">
        <v>0</v>
      </c>
      <c r="W987">
        <v>0</v>
      </c>
      <c r="X987">
        <v>500</v>
      </c>
      <c r="Y987" t="s">
        <v>218</v>
      </c>
      <c r="Z987" t="s">
        <v>218</v>
      </c>
      <c r="AA987" t="s">
        <v>218</v>
      </c>
      <c r="AB987" t="s">
        <v>218</v>
      </c>
    </row>
    <row r="988" spans="1:28" x14ac:dyDescent="0.4">
      <c r="A988" s="1">
        <v>45042</v>
      </c>
      <c r="B988" s="1">
        <v>45040</v>
      </c>
      <c r="C988">
        <v>80350</v>
      </c>
      <c r="D988" t="s">
        <v>39</v>
      </c>
      <c r="E988" t="s">
        <v>15</v>
      </c>
      <c r="F988" t="s">
        <v>218</v>
      </c>
      <c r="G988" t="s">
        <v>16</v>
      </c>
      <c r="H988" t="s">
        <v>40</v>
      </c>
      <c r="I988" t="s">
        <v>50</v>
      </c>
      <c r="J988" t="s">
        <v>41</v>
      </c>
      <c r="K988">
        <v>100</v>
      </c>
      <c r="L988">
        <v>15470</v>
      </c>
      <c r="M988">
        <v>1547000</v>
      </c>
      <c r="N988">
        <v>0</v>
      </c>
      <c r="O988">
        <v>2500</v>
      </c>
      <c r="P988" t="s">
        <v>16</v>
      </c>
      <c r="Q988" s="1">
        <v>45040</v>
      </c>
      <c r="R988">
        <v>15445</v>
      </c>
      <c r="S988">
        <v>0</v>
      </c>
      <c r="T988">
        <v>0</v>
      </c>
      <c r="U988">
        <v>0</v>
      </c>
      <c r="V988">
        <v>0</v>
      </c>
      <c r="W988">
        <v>0</v>
      </c>
      <c r="X988">
        <v>2500</v>
      </c>
      <c r="Y988" t="s">
        <v>218</v>
      </c>
      <c r="Z988" t="s">
        <v>218</v>
      </c>
      <c r="AA988" t="s">
        <v>218</v>
      </c>
      <c r="AB988" t="s">
        <v>218</v>
      </c>
    </row>
    <row r="989" spans="1:28" x14ac:dyDescent="0.4">
      <c r="A989" s="1">
        <v>45042</v>
      </c>
      <c r="B989" s="1">
        <v>45040</v>
      </c>
      <c r="C989">
        <v>80350</v>
      </c>
      <c r="D989" t="s">
        <v>39</v>
      </c>
      <c r="E989" t="s">
        <v>15</v>
      </c>
      <c r="F989" t="s">
        <v>218</v>
      </c>
      <c r="G989" t="s">
        <v>16</v>
      </c>
      <c r="H989" t="s">
        <v>40</v>
      </c>
      <c r="I989" t="s">
        <v>50</v>
      </c>
      <c r="J989" t="s">
        <v>41</v>
      </c>
      <c r="K989">
        <v>100</v>
      </c>
      <c r="L989">
        <v>15300</v>
      </c>
      <c r="M989">
        <v>1530000</v>
      </c>
      <c r="N989">
        <v>0</v>
      </c>
      <c r="O989">
        <v>-3000</v>
      </c>
      <c r="P989" t="s">
        <v>16</v>
      </c>
      <c r="Q989" s="1">
        <v>45040</v>
      </c>
      <c r="R989">
        <v>15330</v>
      </c>
      <c r="S989">
        <v>0</v>
      </c>
      <c r="T989">
        <v>0</v>
      </c>
      <c r="U989">
        <v>0</v>
      </c>
      <c r="V989">
        <v>0</v>
      </c>
      <c r="W989">
        <v>0</v>
      </c>
      <c r="X989">
        <v>-3000</v>
      </c>
      <c r="Y989" t="s">
        <v>218</v>
      </c>
      <c r="Z989" t="s">
        <v>218</v>
      </c>
      <c r="AA989" t="s">
        <v>218</v>
      </c>
      <c r="AB989" t="s">
        <v>218</v>
      </c>
    </row>
    <row r="990" spans="1:28" x14ac:dyDescent="0.4">
      <c r="A990" s="1">
        <v>45042</v>
      </c>
      <c r="B990" s="1">
        <v>45040</v>
      </c>
      <c r="C990">
        <v>80350</v>
      </c>
      <c r="D990" t="s">
        <v>39</v>
      </c>
      <c r="E990" t="s">
        <v>15</v>
      </c>
      <c r="F990" t="s">
        <v>218</v>
      </c>
      <c r="G990" t="s">
        <v>16</v>
      </c>
      <c r="H990" t="s">
        <v>40</v>
      </c>
      <c r="I990" t="s">
        <v>50</v>
      </c>
      <c r="J990" t="s">
        <v>41</v>
      </c>
      <c r="K990">
        <v>100</v>
      </c>
      <c r="L990">
        <v>15405</v>
      </c>
      <c r="M990">
        <v>1540500</v>
      </c>
      <c r="N990">
        <v>0</v>
      </c>
      <c r="O990">
        <v>-6000</v>
      </c>
      <c r="P990" t="s">
        <v>16</v>
      </c>
      <c r="Q990" s="1">
        <v>45040</v>
      </c>
      <c r="R990">
        <v>15465</v>
      </c>
      <c r="S990">
        <v>0</v>
      </c>
      <c r="T990">
        <v>0</v>
      </c>
      <c r="U990">
        <v>0</v>
      </c>
      <c r="V990">
        <v>0</v>
      </c>
      <c r="W990">
        <v>0</v>
      </c>
      <c r="X990">
        <v>-6000</v>
      </c>
      <c r="Y990" t="s">
        <v>218</v>
      </c>
      <c r="Z990" t="s">
        <v>218</v>
      </c>
      <c r="AA990" t="s">
        <v>218</v>
      </c>
      <c r="AB990" t="s">
        <v>218</v>
      </c>
    </row>
    <row r="991" spans="1:28" x14ac:dyDescent="0.4">
      <c r="A991" s="1">
        <v>45042</v>
      </c>
      <c r="B991" s="1">
        <v>45040</v>
      </c>
      <c r="C991">
        <v>80350</v>
      </c>
      <c r="D991" t="s">
        <v>39</v>
      </c>
      <c r="E991" t="s">
        <v>15</v>
      </c>
      <c r="F991" t="s">
        <v>218</v>
      </c>
      <c r="G991" t="s">
        <v>16</v>
      </c>
      <c r="H991" t="s">
        <v>42</v>
      </c>
      <c r="I991" t="s">
        <v>50</v>
      </c>
      <c r="J991" t="s">
        <v>41</v>
      </c>
      <c r="K991">
        <v>100</v>
      </c>
      <c r="L991">
        <v>15370</v>
      </c>
      <c r="M991">
        <v>1537000</v>
      </c>
      <c r="N991">
        <v>0</v>
      </c>
      <c r="O991">
        <v>6000</v>
      </c>
      <c r="P991" t="s">
        <v>16</v>
      </c>
      <c r="Q991" s="1">
        <v>45040</v>
      </c>
      <c r="R991">
        <v>15430</v>
      </c>
      <c r="S991">
        <v>0</v>
      </c>
      <c r="T991">
        <v>0</v>
      </c>
      <c r="U991">
        <v>0</v>
      </c>
      <c r="V991">
        <v>0</v>
      </c>
      <c r="W991">
        <v>0</v>
      </c>
      <c r="X991">
        <v>6000</v>
      </c>
      <c r="Y991" t="s">
        <v>218</v>
      </c>
      <c r="Z991" t="s">
        <v>218</v>
      </c>
      <c r="AA991" t="s">
        <v>218</v>
      </c>
      <c r="AB991" t="s">
        <v>218</v>
      </c>
    </row>
    <row r="992" spans="1:28" x14ac:dyDescent="0.4">
      <c r="A992" s="1">
        <v>45041</v>
      </c>
      <c r="B992" s="1">
        <v>45037</v>
      </c>
      <c r="C992">
        <v>80350</v>
      </c>
      <c r="D992" t="s">
        <v>39</v>
      </c>
      <c r="E992" t="s">
        <v>15</v>
      </c>
      <c r="F992" t="s">
        <v>218</v>
      </c>
      <c r="G992" t="s">
        <v>16</v>
      </c>
      <c r="H992" t="s">
        <v>40</v>
      </c>
      <c r="I992" t="s">
        <v>50</v>
      </c>
      <c r="J992" t="s">
        <v>51</v>
      </c>
      <c r="K992">
        <v>100</v>
      </c>
      <c r="L992">
        <v>15750</v>
      </c>
      <c r="M992">
        <v>1575000</v>
      </c>
      <c r="N992">
        <v>0</v>
      </c>
      <c r="P992" t="s">
        <v>218</v>
      </c>
      <c r="Q992" s="1"/>
      <c r="Y992" t="s">
        <v>218</v>
      </c>
      <c r="Z992" t="s">
        <v>218</v>
      </c>
      <c r="AA992" t="s">
        <v>218</v>
      </c>
      <c r="AB992" t="s">
        <v>218</v>
      </c>
    </row>
    <row r="993" spans="1:28" x14ac:dyDescent="0.4">
      <c r="A993" s="1">
        <v>45041</v>
      </c>
      <c r="B993" s="1">
        <v>45037</v>
      </c>
      <c r="C993">
        <v>80350</v>
      </c>
      <c r="D993" t="s">
        <v>39</v>
      </c>
      <c r="E993" t="s">
        <v>15</v>
      </c>
      <c r="F993" t="s">
        <v>218</v>
      </c>
      <c r="G993" t="s">
        <v>16</v>
      </c>
      <c r="H993" t="s">
        <v>40</v>
      </c>
      <c r="I993" t="s">
        <v>50</v>
      </c>
      <c r="J993" t="s">
        <v>51</v>
      </c>
      <c r="K993">
        <v>100</v>
      </c>
      <c r="L993">
        <v>15890</v>
      </c>
      <c r="M993">
        <v>1589000</v>
      </c>
      <c r="N993">
        <v>0</v>
      </c>
      <c r="P993" t="s">
        <v>218</v>
      </c>
      <c r="Q993" s="1"/>
      <c r="Y993" t="s">
        <v>218</v>
      </c>
      <c r="Z993" t="s">
        <v>218</v>
      </c>
      <c r="AA993" t="s">
        <v>218</v>
      </c>
      <c r="AB993" t="s">
        <v>218</v>
      </c>
    </row>
    <row r="994" spans="1:28" x14ac:dyDescent="0.4">
      <c r="A994" s="1">
        <v>45041</v>
      </c>
      <c r="B994" s="1">
        <v>45037</v>
      </c>
      <c r="C994">
        <v>80350</v>
      </c>
      <c r="D994" t="s">
        <v>39</v>
      </c>
      <c r="E994" t="s">
        <v>15</v>
      </c>
      <c r="F994" t="s">
        <v>218</v>
      </c>
      <c r="G994" t="s">
        <v>16</v>
      </c>
      <c r="H994" t="s">
        <v>40</v>
      </c>
      <c r="I994" t="s">
        <v>50</v>
      </c>
      <c r="J994" t="s">
        <v>51</v>
      </c>
      <c r="K994">
        <v>100</v>
      </c>
      <c r="L994">
        <v>15820</v>
      </c>
      <c r="M994">
        <v>1582000</v>
      </c>
      <c r="N994">
        <v>0</v>
      </c>
      <c r="P994" t="s">
        <v>218</v>
      </c>
      <c r="Q994" s="1"/>
      <c r="Y994" t="s">
        <v>218</v>
      </c>
      <c r="Z994" t="s">
        <v>218</v>
      </c>
      <c r="AA994" t="s">
        <v>218</v>
      </c>
      <c r="AB994" t="s">
        <v>218</v>
      </c>
    </row>
    <row r="995" spans="1:28" x14ac:dyDescent="0.4">
      <c r="A995" s="1">
        <v>45041</v>
      </c>
      <c r="B995" s="1">
        <v>45037</v>
      </c>
      <c r="C995">
        <v>80350</v>
      </c>
      <c r="D995" t="s">
        <v>39</v>
      </c>
      <c r="E995" t="s">
        <v>15</v>
      </c>
      <c r="F995" t="s">
        <v>218</v>
      </c>
      <c r="G995" t="s">
        <v>16</v>
      </c>
      <c r="H995" t="s">
        <v>42</v>
      </c>
      <c r="I995" t="s">
        <v>50</v>
      </c>
      <c r="J995" t="s">
        <v>51</v>
      </c>
      <c r="K995">
        <v>100</v>
      </c>
      <c r="L995">
        <v>15570</v>
      </c>
      <c r="M995">
        <v>1557000</v>
      </c>
      <c r="N995">
        <v>0</v>
      </c>
      <c r="P995" t="s">
        <v>218</v>
      </c>
      <c r="Q995" s="1"/>
      <c r="Y995" t="s">
        <v>218</v>
      </c>
      <c r="Z995" t="s">
        <v>218</v>
      </c>
      <c r="AA995" t="s">
        <v>218</v>
      </c>
      <c r="AB995" t="s">
        <v>218</v>
      </c>
    </row>
    <row r="996" spans="1:28" x14ac:dyDescent="0.4">
      <c r="A996" s="1">
        <v>45041</v>
      </c>
      <c r="B996" s="1">
        <v>45037</v>
      </c>
      <c r="C996">
        <v>80350</v>
      </c>
      <c r="D996" t="s">
        <v>39</v>
      </c>
      <c r="E996" t="s">
        <v>15</v>
      </c>
      <c r="F996" t="s">
        <v>218</v>
      </c>
      <c r="G996" t="s">
        <v>16</v>
      </c>
      <c r="H996" t="s">
        <v>42</v>
      </c>
      <c r="I996" t="s">
        <v>50</v>
      </c>
      <c r="J996" t="s">
        <v>51</v>
      </c>
      <c r="K996">
        <v>100</v>
      </c>
      <c r="L996">
        <v>15760</v>
      </c>
      <c r="M996">
        <v>1576000</v>
      </c>
      <c r="N996">
        <v>0</v>
      </c>
      <c r="P996" t="s">
        <v>218</v>
      </c>
      <c r="Q996" s="1"/>
      <c r="Y996" t="s">
        <v>218</v>
      </c>
      <c r="Z996" t="s">
        <v>218</v>
      </c>
      <c r="AA996" t="s">
        <v>218</v>
      </c>
      <c r="AB996" t="s">
        <v>218</v>
      </c>
    </row>
    <row r="997" spans="1:28" x14ac:dyDescent="0.4">
      <c r="A997" s="1">
        <v>45041</v>
      </c>
      <c r="B997" s="1">
        <v>45037</v>
      </c>
      <c r="C997">
        <v>80350</v>
      </c>
      <c r="D997" t="s">
        <v>39</v>
      </c>
      <c r="E997" t="s">
        <v>15</v>
      </c>
      <c r="F997" t="s">
        <v>218</v>
      </c>
      <c r="G997" t="s">
        <v>16</v>
      </c>
      <c r="H997" t="s">
        <v>40</v>
      </c>
      <c r="I997" t="s">
        <v>50</v>
      </c>
      <c r="J997" t="s">
        <v>41</v>
      </c>
      <c r="K997">
        <v>100</v>
      </c>
      <c r="L997">
        <v>15775</v>
      </c>
      <c r="M997">
        <v>1577500</v>
      </c>
      <c r="N997">
        <v>0</v>
      </c>
      <c r="O997">
        <v>1500</v>
      </c>
      <c r="P997" t="s">
        <v>16</v>
      </c>
      <c r="Q997" s="1">
        <v>45037</v>
      </c>
      <c r="R997">
        <v>15760</v>
      </c>
      <c r="S997">
        <v>0</v>
      </c>
      <c r="T997">
        <v>0</v>
      </c>
      <c r="U997">
        <v>0</v>
      </c>
      <c r="V997">
        <v>0</v>
      </c>
      <c r="W997">
        <v>0</v>
      </c>
      <c r="X997">
        <v>1500</v>
      </c>
      <c r="Y997" t="s">
        <v>218</v>
      </c>
      <c r="Z997" t="s">
        <v>218</v>
      </c>
      <c r="AA997" t="s">
        <v>218</v>
      </c>
      <c r="AB997" t="s">
        <v>218</v>
      </c>
    </row>
    <row r="998" spans="1:28" x14ac:dyDescent="0.4">
      <c r="A998" s="1">
        <v>45041</v>
      </c>
      <c r="B998" s="1">
        <v>45037</v>
      </c>
      <c r="C998">
        <v>80350</v>
      </c>
      <c r="D998" t="s">
        <v>39</v>
      </c>
      <c r="E998" t="s">
        <v>15</v>
      </c>
      <c r="F998" t="s">
        <v>218</v>
      </c>
      <c r="G998" t="s">
        <v>16</v>
      </c>
      <c r="H998" t="s">
        <v>40</v>
      </c>
      <c r="I998" t="s">
        <v>50</v>
      </c>
      <c r="J998" t="s">
        <v>41</v>
      </c>
      <c r="K998">
        <v>100</v>
      </c>
      <c r="L998">
        <v>15575</v>
      </c>
      <c r="M998">
        <v>1557500</v>
      </c>
      <c r="N998">
        <v>0</v>
      </c>
      <c r="O998">
        <v>500</v>
      </c>
      <c r="P998" t="s">
        <v>16</v>
      </c>
      <c r="Q998" s="1">
        <v>45037</v>
      </c>
      <c r="R998">
        <v>15570</v>
      </c>
      <c r="S998">
        <v>0</v>
      </c>
      <c r="T998">
        <v>0</v>
      </c>
      <c r="U998">
        <v>0</v>
      </c>
      <c r="V998">
        <v>0</v>
      </c>
      <c r="W998">
        <v>0</v>
      </c>
      <c r="X998">
        <v>500</v>
      </c>
      <c r="Y998" t="s">
        <v>218</v>
      </c>
      <c r="Z998" t="s">
        <v>218</v>
      </c>
      <c r="AA998" t="s">
        <v>218</v>
      </c>
      <c r="AB998" t="s">
        <v>218</v>
      </c>
    </row>
    <row r="999" spans="1:28" x14ac:dyDescent="0.4">
      <c r="A999" s="1">
        <v>45041</v>
      </c>
      <c r="B999" s="1">
        <v>45037</v>
      </c>
      <c r="C999">
        <v>80350</v>
      </c>
      <c r="D999" t="s">
        <v>39</v>
      </c>
      <c r="E999" t="s">
        <v>15</v>
      </c>
      <c r="F999" t="s">
        <v>218</v>
      </c>
      <c r="G999" t="s">
        <v>16</v>
      </c>
      <c r="H999" t="s">
        <v>42</v>
      </c>
      <c r="I999" t="s">
        <v>50</v>
      </c>
      <c r="J999" t="s">
        <v>41</v>
      </c>
      <c r="K999">
        <v>100</v>
      </c>
      <c r="L999">
        <v>15880</v>
      </c>
      <c r="M999">
        <v>1588000</v>
      </c>
      <c r="N999">
        <v>0</v>
      </c>
      <c r="O999">
        <v>1000</v>
      </c>
      <c r="P999" t="s">
        <v>16</v>
      </c>
      <c r="Q999" s="1">
        <v>45037</v>
      </c>
      <c r="R999">
        <v>15890</v>
      </c>
      <c r="S999">
        <v>0</v>
      </c>
      <c r="T999">
        <v>0</v>
      </c>
      <c r="U999">
        <v>0</v>
      </c>
      <c r="V999">
        <v>0</v>
      </c>
      <c r="W999">
        <v>0</v>
      </c>
      <c r="X999">
        <v>1000</v>
      </c>
      <c r="Y999" t="s">
        <v>218</v>
      </c>
      <c r="Z999" t="s">
        <v>218</v>
      </c>
      <c r="AA999" t="s">
        <v>218</v>
      </c>
      <c r="AB999" t="s">
        <v>218</v>
      </c>
    </row>
    <row r="1000" spans="1:28" x14ac:dyDescent="0.4">
      <c r="A1000" s="1">
        <v>45041</v>
      </c>
      <c r="B1000" s="1">
        <v>45037</v>
      </c>
      <c r="C1000">
        <v>80350</v>
      </c>
      <c r="D1000" t="s">
        <v>39</v>
      </c>
      <c r="E1000" t="s">
        <v>15</v>
      </c>
      <c r="F1000" t="s">
        <v>218</v>
      </c>
      <c r="G1000" t="s">
        <v>16</v>
      </c>
      <c r="H1000" t="s">
        <v>42</v>
      </c>
      <c r="I1000" t="s">
        <v>50</v>
      </c>
      <c r="J1000" t="s">
        <v>41</v>
      </c>
      <c r="K1000">
        <v>100</v>
      </c>
      <c r="L1000">
        <v>15745</v>
      </c>
      <c r="M1000">
        <v>1574500</v>
      </c>
      <c r="N1000">
        <v>0</v>
      </c>
      <c r="O1000">
        <v>500</v>
      </c>
      <c r="P1000" t="s">
        <v>16</v>
      </c>
      <c r="Q1000" s="1">
        <v>45037</v>
      </c>
      <c r="R1000">
        <v>15750</v>
      </c>
      <c r="S1000">
        <v>0</v>
      </c>
      <c r="T1000">
        <v>0</v>
      </c>
      <c r="U1000">
        <v>0</v>
      </c>
      <c r="V1000">
        <v>0</v>
      </c>
      <c r="W1000">
        <v>0</v>
      </c>
      <c r="X1000">
        <v>500</v>
      </c>
      <c r="Y1000" t="s">
        <v>218</v>
      </c>
      <c r="Z1000" t="s">
        <v>218</v>
      </c>
      <c r="AA1000" t="s">
        <v>218</v>
      </c>
      <c r="AB1000" t="s">
        <v>218</v>
      </c>
    </row>
    <row r="1001" spans="1:28" x14ac:dyDescent="0.4">
      <c r="A1001" s="1">
        <v>45041</v>
      </c>
      <c r="B1001" s="1">
        <v>45037</v>
      </c>
      <c r="C1001">
        <v>80350</v>
      </c>
      <c r="D1001" t="s">
        <v>39</v>
      </c>
      <c r="E1001" t="s">
        <v>15</v>
      </c>
      <c r="F1001" t="s">
        <v>218</v>
      </c>
      <c r="G1001" t="s">
        <v>16</v>
      </c>
      <c r="H1001" t="s">
        <v>42</v>
      </c>
      <c r="I1001" t="s">
        <v>50</v>
      </c>
      <c r="J1001" t="s">
        <v>41</v>
      </c>
      <c r="K1001">
        <v>100</v>
      </c>
      <c r="L1001">
        <v>15805</v>
      </c>
      <c r="M1001">
        <v>1580500</v>
      </c>
      <c r="N1001">
        <v>0</v>
      </c>
      <c r="O1001">
        <v>1500</v>
      </c>
      <c r="P1001" t="s">
        <v>16</v>
      </c>
      <c r="Q1001" s="1">
        <v>45037</v>
      </c>
      <c r="R1001">
        <v>15820</v>
      </c>
      <c r="S1001">
        <v>0</v>
      </c>
      <c r="T1001">
        <v>0</v>
      </c>
      <c r="U1001">
        <v>0</v>
      </c>
      <c r="V1001">
        <v>0</v>
      </c>
      <c r="W1001">
        <v>0</v>
      </c>
      <c r="X1001">
        <v>1500</v>
      </c>
      <c r="Y1001" t="s">
        <v>218</v>
      </c>
      <c r="Z1001" t="s">
        <v>218</v>
      </c>
      <c r="AA1001" t="s">
        <v>218</v>
      </c>
      <c r="AB1001" t="s">
        <v>218</v>
      </c>
    </row>
    <row r="1002" spans="1:28" x14ac:dyDescent="0.4">
      <c r="A1002" s="1">
        <v>45040</v>
      </c>
      <c r="B1002" s="1">
        <v>45036</v>
      </c>
      <c r="C1002">
        <v>80350</v>
      </c>
      <c r="D1002" t="s">
        <v>39</v>
      </c>
      <c r="E1002" t="s">
        <v>15</v>
      </c>
      <c r="F1002" t="s">
        <v>218</v>
      </c>
      <c r="G1002" t="s">
        <v>16</v>
      </c>
      <c r="H1002" t="s">
        <v>40</v>
      </c>
      <c r="I1002" t="s">
        <v>50</v>
      </c>
      <c r="J1002" t="s">
        <v>51</v>
      </c>
      <c r="K1002">
        <v>100</v>
      </c>
      <c r="L1002">
        <v>14830</v>
      </c>
      <c r="M1002">
        <v>1483000</v>
      </c>
      <c r="N1002">
        <v>0</v>
      </c>
      <c r="P1002" t="s">
        <v>218</v>
      </c>
      <c r="Q1002" s="1"/>
      <c r="Y1002" t="s">
        <v>218</v>
      </c>
      <c r="Z1002" t="s">
        <v>218</v>
      </c>
      <c r="AA1002" t="s">
        <v>218</v>
      </c>
      <c r="AB1002" t="s">
        <v>218</v>
      </c>
    </row>
    <row r="1003" spans="1:28" x14ac:dyDescent="0.4">
      <c r="A1003" s="1">
        <v>45040</v>
      </c>
      <c r="B1003" s="1">
        <v>45036</v>
      </c>
      <c r="C1003">
        <v>80350</v>
      </c>
      <c r="D1003" t="s">
        <v>39</v>
      </c>
      <c r="E1003" t="s">
        <v>15</v>
      </c>
      <c r="F1003" t="s">
        <v>218</v>
      </c>
      <c r="G1003" t="s">
        <v>16</v>
      </c>
      <c r="H1003" t="s">
        <v>42</v>
      </c>
      <c r="I1003" t="s">
        <v>50</v>
      </c>
      <c r="J1003" t="s">
        <v>51</v>
      </c>
      <c r="K1003">
        <v>100</v>
      </c>
      <c r="L1003">
        <v>15240</v>
      </c>
      <c r="M1003">
        <v>1524000</v>
      </c>
      <c r="N1003">
        <v>0</v>
      </c>
      <c r="P1003" t="s">
        <v>218</v>
      </c>
      <c r="Q1003" s="1"/>
      <c r="Y1003" t="s">
        <v>218</v>
      </c>
      <c r="Z1003" t="s">
        <v>218</v>
      </c>
      <c r="AA1003" t="s">
        <v>218</v>
      </c>
      <c r="AB1003" t="s">
        <v>218</v>
      </c>
    </row>
    <row r="1004" spans="1:28" x14ac:dyDescent="0.4">
      <c r="A1004" s="1">
        <v>45040</v>
      </c>
      <c r="B1004" s="1">
        <v>45036</v>
      </c>
      <c r="C1004">
        <v>80350</v>
      </c>
      <c r="D1004" t="s">
        <v>39</v>
      </c>
      <c r="E1004" t="s">
        <v>15</v>
      </c>
      <c r="F1004" t="s">
        <v>218</v>
      </c>
      <c r="G1004" t="s">
        <v>16</v>
      </c>
      <c r="H1004" t="s">
        <v>42</v>
      </c>
      <c r="I1004" t="s">
        <v>50</v>
      </c>
      <c r="J1004" t="s">
        <v>51</v>
      </c>
      <c r="K1004">
        <v>100</v>
      </c>
      <c r="L1004">
        <v>14940</v>
      </c>
      <c r="M1004">
        <v>1494000</v>
      </c>
      <c r="N1004">
        <v>0</v>
      </c>
      <c r="P1004" t="s">
        <v>218</v>
      </c>
      <c r="Q1004" s="1"/>
      <c r="Y1004" t="s">
        <v>218</v>
      </c>
      <c r="Z1004" t="s">
        <v>218</v>
      </c>
      <c r="AA1004" t="s">
        <v>218</v>
      </c>
      <c r="AB1004" t="s">
        <v>218</v>
      </c>
    </row>
    <row r="1005" spans="1:28" x14ac:dyDescent="0.4">
      <c r="A1005" s="1">
        <v>45040</v>
      </c>
      <c r="B1005" s="1">
        <v>45036</v>
      </c>
      <c r="C1005">
        <v>80350</v>
      </c>
      <c r="D1005" t="s">
        <v>39</v>
      </c>
      <c r="E1005" t="s">
        <v>15</v>
      </c>
      <c r="F1005" t="s">
        <v>218</v>
      </c>
      <c r="G1005" t="s">
        <v>16</v>
      </c>
      <c r="H1005" t="s">
        <v>42</v>
      </c>
      <c r="I1005" t="s">
        <v>50</v>
      </c>
      <c r="J1005" t="s">
        <v>51</v>
      </c>
      <c r="K1005">
        <v>100</v>
      </c>
      <c r="L1005">
        <v>14900</v>
      </c>
      <c r="M1005">
        <v>1490000</v>
      </c>
      <c r="N1005">
        <v>0</v>
      </c>
      <c r="P1005" t="s">
        <v>218</v>
      </c>
      <c r="Q1005" s="1"/>
      <c r="Y1005" t="s">
        <v>218</v>
      </c>
      <c r="Z1005" t="s">
        <v>218</v>
      </c>
      <c r="AA1005" t="s">
        <v>218</v>
      </c>
      <c r="AB1005" t="s">
        <v>218</v>
      </c>
    </row>
    <row r="1006" spans="1:28" x14ac:dyDescent="0.4">
      <c r="A1006" s="1">
        <v>45040</v>
      </c>
      <c r="B1006" s="1">
        <v>45036</v>
      </c>
      <c r="C1006">
        <v>80350</v>
      </c>
      <c r="D1006" t="s">
        <v>39</v>
      </c>
      <c r="E1006" t="s">
        <v>15</v>
      </c>
      <c r="F1006" t="s">
        <v>218</v>
      </c>
      <c r="G1006" t="s">
        <v>16</v>
      </c>
      <c r="H1006" t="s">
        <v>40</v>
      </c>
      <c r="I1006" t="s">
        <v>50</v>
      </c>
      <c r="J1006" t="s">
        <v>41</v>
      </c>
      <c r="K1006">
        <v>100</v>
      </c>
      <c r="L1006">
        <v>15000</v>
      </c>
      <c r="M1006">
        <v>1500000</v>
      </c>
      <c r="N1006">
        <v>0</v>
      </c>
      <c r="O1006">
        <v>10000</v>
      </c>
      <c r="P1006" t="s">
        <v>16</v>
      </c>
      <c r="Q1006" s="1">
        <v>45036</v>
      </c>
      <c r="R1006">
        <v>14900</v>
      </c>
      <c r="S1006">
        <v>0</v>
      </c>
      <c r="T1006">
        <v>0</v>
      </c>
      <c r="U1006">
        <v>0</v>
      </c>
      <c r="V1006">
        <v>0</v>
      </c>
      <c r="W1006">
        <v>0</v>
      </c>
      <c r="X1006">
        <v>10000</v>
      </c>
      <c r="Y1006" t="s">
        <v>218</v>
      </c>
      <c r="Z1006" t="s">
        <v>218</v>
      </c>
      <c r="AA1006" t="s">
        <v>218</v>
      </c>
      <c r="AB1006" t="s">
        <v>218</v>
      </c>
    </row>
    <row r="1007" spans="1:28" x14ac:dyDescent="0.4">
      <c r="A1007" s="1">
        <v>45040</v>
      </c>
      <c r="B1007" s="1">
        <v>45036</v>
      </c>
      <c r="C1007">
        <v>80350</v>
      </c>
      <c r="D1007" t="s">
        <v>39</v>
      </c>
      <c r="E1007" t="s">
        <v>15</v>
      </c>
      <c r="F1007" t="s">
        <v>218</v>
      </c>
      <c r="G1007" t="s">
        <v>16</v>
      </c>
      <c r="H1007" t="s">
        <v>40</v>
      </c>
      <c r="I1007" t="s">
        <v>50</v>
      </c>
      <c r="J1007" t="s">
        <v>41</v>
      </c>
      <c r="K1007">
        <v>100</v>
      </c>
      <c r="L1007">
        <v>15245</v>
      </c>
      <c r="M1007">
        <v>1524500</v>
      </c>
      <c r="N1007">
        <v>0</v>
      </c>
      <c r="O1007">
        <v>500</v>
      </c>
      <c r="P1007" t="s">
        <v>16</v>
      </c>
      <c r="Q1007" s="1">
        <v>45036</v>
      </c>
      <c r="R1007">
        <v>15240</v>
      </c>
      <c r="S1007">
        <v>0</v>
      </c>
      <c r="T1007">
        <v>0</v>
      </c>
      <c r="U1007">
        <v>0</v>
      </c>
      <c r="V1007">
        <v>0</v>
      </c>
      <c r="W1007">
        <v>0</v>
      </c>
      <c r="X1007">
        <v>500</v>
      </c>
      <c r="Y1007" t="s">
        <v>218</v>
      </c>
      <c r="Z1007" t="s">
        <v>218</v>
      </c>
      <c r="AA1007" t="s">
        <v>218</v>
      </c>
      <c r="AB1007" t="s">
        <v>218</v>
      </c>
    </row>
    <row r="1008" spans="1:28" x14ac:dyDescent="0.4">
      <c r="A1008" s="1">
        <v>45040</v>
      </c>
      <c r="B1008" s="1">
        <v>45036</v>
      </c>
      <c r="C1008">
        <v>80350</v>
      </c>
      <c r="D1008" t="s">
        <v>39</v>
      </c>
      <c r="E1008" t="s">
        <v>15</v>
      </c>
      <c r="F1008" t="s">
        <v>218</v>
      </c>
      <c r="G1008" t="s">
        <v>16</v>
      </c>
      <c r="H1008" t="s">
        <v>40</v>
      </c>
      <c r="I1008" t="s">
        <v>50</v>
      </c>
      <c r="J1008" t="s">
        <v>41</v>
      </c>
      <c r="K1008">
        <v>100</v>
      </c>
      <c r="L1008">
        <v>14885</v>
      </c>
      <c r="M1008">
        <v>1488500</v>
      </c>
      <c r="N1008">
        <v>0</v>
      </c>
      <c r="O1008">
        <v>-5500</v>
      </c>
      <c r="P1008" t="s">
        <v>16</v>
      </c>
      <c r="Q1008" s="1">
        <v>45036</v>
      </c>
      <c r="R1008">
        <v>14940</v>
      </c>
      <c r="S1008">
        <v>0</v>
      </c>
      <c r="T1008">
        <v>0</v>
      </c>
      <c r="U1008">
        <v>0</v>
      </c>
      <c r="V1008">
        <v>0</v>
      </c>
      <c r="W1008">
        <v>0</v>
      </c>
      <c r="X1008">
        <v>-5500</v>
      </c>
      <c r="Y1008" t="s">
        <v>218</v>
      </c>
      <c r="Z1008" t="s">
        <v>218</v>
      </c>
      <c r="AA1008" t="s">
        <v>218</v>
      </c>
      <c r="AB1008" t="s">
        <v>218</v>
      </c>
    </row>
    <row r="1009" spans="1:28" x14ac:dyDescent="0.4">
      <c r="A1009" s="1">
        <v>45040</v>
      </c>
      <c r="B1009" s="1">
        <v>45036</v>
      </c>
      <c r="C1009">
        <v>80350</v>
      </c>
      <c r="D1009" t="s">
        <v>39</v>
      </c>
      <c r="E1009" t="s">
        <v>15</v>
      </c>
      <c r="F1009" t="s">
        <v>218</v>
      </c>
      <c r="G1009" t="s">
        <v>16</v>
      </c>
      <c r="H1009" t="s">
        <v>42</v>
      </c>
      <c r="I1009" t="s">
        <v>50</v>
      </c>
      <c r="J1009" t="s">
        <v>41</v>
      </c>
      <c r="K1009">
        <v>100</v>
      </c>
      <c r="L1009">
        <v>14815</v>
      </c>
      <c r="M1009">
        <v>1481500</v>
      </c>
      <c r="N1009">
        <v>0</v>
      </c>
      <c r="O1009">
        <v>1500</v>
      </c>
      <c r="P1009" t="s">
        <v>16</v>
      </c>
      <c r="Q1009" s="1">
        <v>45036</v>
      </c>
      <c r="R1009">
        <v>14830</v>
      </c>
      <c r="S1009">
        <v>0</v>
      </c>
      <c r="T1009">
        <v>0</v>
      </c>
      <c r="U1009">
        <v>0</v>
      </c>
      <c r="V1009">
        <v>0</v>
      </c>
      <c r="W1009">
        <v>0</v>
      </c>
      <c r="X1009">
        <v>1500</v>
      </c>
      <c r="Y1009" t="s">
        <v>218</v>
      </c>
      <c r="Z1009" t="s">
        <v>218</v>
      </c>
      <c r="AA1009" t="s">
        <v>218</v>
      </c>
      <c r="AB1009" t="s">
        <v>218</v>
      </c>
    </row>
    <row r="1010" spans="1:28" x14ac:dyDescent="0.4">
      <c r="A1010" s="1">
        <v>45037</v>
      </c>
      <c r="B1010" s="1">
        <v>45035</v>
      </c>
      <c r="C1010">
        <v>15700</v>
      </c>
      <c r="D1010" t="s">
        <v>53</v>
      </c>
      <c r="E1010" t="s">
        <v>15</v>
      </c>
      <c r="F1010" t="s">
        <v>218</v>
      </c>
      <c r="G1010" t="s">
        <v>16</v>
      </c>
      <c r="H1010" t="s">
        <v>40</v>
      </c>
      <c r="I1010" t="s">
        <v>50</v>
      </c>
      <c r="J1010" t="s">
        <v>51</v>
      </c>
      <c r="K1010">
        <v>10</v>
      </c>
      <c r="L1010">
        <v>15495</v>
      </c>
      <c r="M1010">
        <v>154950</v>
      </c>
      <c r="N1010">
        <v>0</v>
      </c>
      <c r="P1010" t="s">
        <v>218</v>
      </c>
      <c r="Q1010" s="1"/>
      <c r="Y1010" t="s">
        <v>218</v>
      </c>
      <c r="Z1010" t="s">
        <v>218</v>
      </c>
      <c r="AA1010" t="s">
        <v>218</v>
      </c>
      <c r="AB1010" t="s">
        <v>218</v>
      </c>
    </row>
    <row r="1011" spans="1:28" x14ac:dyDescent="0.4">
      <c r="A1011" s="1">
        <v>45037</v>
      </c>
      <c r="B1011" s="1">
        <v>45035</v>
      </c>
      <c r="C1011">
        <v>15700</v>
      </c>
      <c r="D1011" t="s">
        <v>53</v>
      </c>
      <c r="E1011" t="s">
        <v>15</v>
      </c>
      <c r="F1011" t="s">
        <v>218</v>
      </c>
      <c r="G1011" t="s">
        <v>16</v>
      </c>
      <c r="H1011" t="s">
        <v>42</v>
      </c>
      <c r="I1011" t="s">
        <v>50</v>
      </c>
      <c r="J1011" t="s">
        <v>41</v>
      </c>
      <c r="K1011">
        <v>10</v>
      </c>
      <c r="L1011">
        <v>15495</v>
      </c>
      <c r="M1011">
        <v>154950</v>
      </c>
      <c r="N1011">
        <v>0</v>
      </c>
      <c r="O1011">
        <v>0</v>
      </c>
      <c r="P1011" t="s">
        <v>16</v>
      </c>
      <c r="Q1011" s="1">
        <v>45035</v>
      </c>
      <c r="R1011">
        <v>15495</v>
      </c>
      <c r="S1011">
        <v>0</v>
      </c>
      <c r="T1011">
        <v>0</v>
      </c>
      <c r="U1011">
        <v>0</v>
      </c>
      <c r="V1011">
        <v>0</v>
      </c>
      <c r="W1011">
        <v>0</v>
      </c>
      <c r="X1011">
        <v>0</v>
      </c>
      <c r="Y1011" t="s">
        <v>218</v>
      </c>
      <c r="Z1011" t="s">
        <v>218</v>
      </c>
      <c r="AA1011" t="s">
        <v>218</v>
      </c>
      <c r="AB1011" t="s">
        <v>218</v>
      </c>
    </row>
    <row r="1012" spans="1:28" x14ac:dyDescent="0.4">
      <c r="A1012" s="1">
        <v>45037</v>
      </c>
      <c r="B1012" s="1">
        <v>45035</v>
      </c>
      <c r="C1012">
        <v>80350</v>
      </c>
      <c r="D1012" t="s">
        <v>39</v>
      </c>
      <c r="E1012" t="s">
        <v>15</v>
      </c>
      <c r="F1012" t="s">
        <v>218</v>
      </c>
      <c r="G1012" t="s">
        <v>16</v>
      </c>
      <c r="H1012" t="s">
        <v>40</v>
      </c>
      <c r="I1012" t="s">
        <v>50</v>
      </c>
      <c r="J1012" t="s">
        <v>51</v>
      </c>
      <c r="K1012">
        <v>100</v>
      </c>
      <c r="L1012">
        <v>15080</v>
      </c>
      <c r="M1012">
        <v>1508000</v>
      </c>
      <c r="N1012">
        <v>0</v>
      </c>
      <c r="P1012" t="s">
        <v>218</v>
      </c>
      <c r="Q1012" s="1"/>
      <c r="Y1012" t="s">
        <v>218</v>
      </c>
      <c r="Z1012" t="s">
        <v>218</v>
      </c>
      <c r="AA1012" t="s">
        <v>218</v>
      </c>
      <c r="AB1012" t="s">
        <v>218</v>
      </c>
    </row>
    <row r="1013" spans="1:28" x14ac:dyDescent="0.4">
      <c r="A1013" s="1">
        <v>45037</v>
      </c>
      <c r="B1013" s="1">
        <v>45035</v>
      </c>
      <c r="C1013">
        <v>80350</v>
      </c>
      <c r="D1013" t="s">
        <v>39</v>
      </c>
      <c r="E1013" t="s">
        <v>15</v>
      </c>
      <c r="F1013" t="s">
        <v>218</v>
      </c>
      <c r="G1013" t="s">
        <v>16</v>
      </c>
      <c r="H1013" t="s">
        <v>40</v>
      </c>
      <c r="I1013" t="s">
        <v>50</v>
      </c>
      <c r="J1013" t="s">
        <v>51</v>
      </c>
      <c r="K1013">
        <v>100</v>
      </c>
      <c r="L1013">
        <v>15140</v>
      </c>
      <c r="M1013">
        <v>1514000</v>
      </c>
      <c r="N1013">
        <v>0</v>
      </c>
      <c r="P1013" t="s">
        <v>218</v>
      </c>
      <c r="Q1013" s="1"/>
      <c r="Y1013" t="s">
        <v>218</v>
      </c>
      <c r="Z1013" t="s">
        <v>218</v>
      </c>
      <c r="AA1013" t="s">
        <v>218</v>
      </c>
      <c r="AB1013" t="s">
        <v>218</v>
      </c>
    </row>
    <row r="1014" spans="1:28" x14ac:dyDescent="0.4">
      <c r="A1014" s="1">
        <v>45037</v>
      </c>
      <c r="B1014" s="1">
        <v>45035</v>
      </c>
      <c r="C1014">
        <v>80350</v>
      </c>
      <c r="D1014" t="s">
        <v>39</v>
      </c>
      <c r="E1014" t="s">
        <v>15</v>
      </c>
      <c r="F1014" t="s">
        <v>218</v>
      </c>
      <c r="G1014" t="s">
        <v>16</v>
      </c>
      <c r="H1014" t="s">
        <v>40</v>
      </c>
      <c r="I1014" t="s">
        <v>50</v>
      </c>
      <c r="J1014" t="s">
        <v>51</v>
      </c>
      <c r="K1014">
        <v>100</v>
      </c>
      <c r="L1014">
        <v>15015</v>
      </c>
      <c r="M1014">
        <v>1501500</v>
      </c>
      <c r="N1014">
        <v>0</v>
      </c>
      <c r="P1014" t="s">
        <v>218</v>
      </c>
      <c r="Q1014" s="1"/>
      <c r="Y1014" t="s">
        <v>218</v>
      </c>
      <c r="Z1014" t="s">
        <v>218</v>
      </c>
      <c r="AA1014" t="s">
        <v>218</v>
      </c>
      <c r="AB1014" t="s">
        <v>218</v>
      </c>
    </row>
    <row r="1015" spans="1:28" x14ac:dyDescent="0.4">
      <c r="A1015" s="1">
        <v>45037</v>
      </c>
      <c r="B1015" s="1">
        <v>45035</v>
      </c>
      <c r="C1015">
        <v>80350</v>
      </c>
      <c r="D1015" t="s">
        <v>39</v>
      </c>
      <c r="E1015" t="s">
        <v>15</v>
      </c>
      <c r="F1015" t="s">
        <v>218</v>
      </c>
      <c r="G1015" t="s">
        <v>16</v>
      </c>
      <c r="H1015" t="s">
        <v>40</v>
      </c>
      <c r="I1015" t="s">
        <v>50</v>
      </c>
      <c r="J1015" t="s">
        <v>51</v>
      </c>
      <c r="K1015">
        <v>100</v>
      </c>
      <c r="L1015">
        <v>15305</v>
      </c>
      <c r="M1015">
        <v>1530500</v>
      </c>
      <c r="N1015">
        <v>0</v>
      </c>
      <c r="P1015" t="s">
        <v>218</v>
      </c>
      <c r="Q1015" s="1"/>
      <c r="Y1015" t="s">
        <v>218</v>
      </c>
      <c r="Z1015" t="s">
        <v>218</v>
      </c>
      <c r="AA1015" t="s">
        <v>218</v>
      </c>
      <c r="AB1015" t="s">
        <v>218</v>
      </c>
    </row>
    <row r="1016" spans="1:28" x14ac:dyDescent="0.4">
      <c r="A1016" s="1">
        <v>45037</v>
      </c>
      <c r="B1016" s="1">
        <v>45035</v>
      </c>
      <c r="C1016">
        <v>80350</v>
      </c>
      <c r="D1016" t="s">
        <v>39</v>
      </c>
      <c r="E1016" t="s">
        <v>15</v>
      </c>
      <c r="F1016" t="s">
        <v>218</v>
      </c>
      <c r="G1016" t="s">
        <v>16</v>
      </c>
      <c r="H1016" t="s">
        <v>40</v>
      </c>
      <c r="I1016" t="s">
        <v>50</v>
      </c>
      <c r="J1016" t="s">
        <v>51</v>
      </c>
      <c r="K1016">
        <v>100</v>
      </c>
      <c r="L1016">
        <v>14995</v>
      </c>
      <c r="M1016">
        <v>1499500</v>
      </c>
      <c r="N1016">
        <v>0</v>
      </c>
      <c r="P1016" t="s">
        <v>218</v>
      </c>
      <c r="Q1016" s="1"/>
      <c r="Y1016" t="s">
        <v>218</v>
      </c>
      <c r="Z1016" t="s">
        <v>218</v>
      </c>
      <c r="AA1016" t="s">
        <v>218</v>
      </c>
      <c r="AB1016" t="s">
        <v>218</v>
      </c>
    </row>
    <row r="1017" spans="1:28" x14ac:dyDescent="0.4">
      <c r="A1017" s="1">
        <v>45037</v>
      </c>
      <c r="B1017" s="1">
        <v>45035</v>
      </c>
      <c r="C1017">
        <v>80350</v>
      </c>
      <c r="D1017" t="s">
        <v>39</v>
      </c>
      <c r="E1017" t="s">
        <v>15</v>
      </c>
      <c r="F1017" t="s">
        <v>218</v>
      </c>
      <c r="G1017" t="s">
        <v>16</v>
      </c>
      <c r="H1017" t="s">
        <v>40</v>
      </c>
      <c r="I1017" t="s">
        <v>50</v>
      </c>
      <c r="J1017" t="s">
        <v>51</v>
      </c>
      <c r="K1017">
        <v>100</v>
      </c>
      <c r="L1017">
        <v>15165</v>
      </c>
      <c r="M1017">
        <v>1516500</v>
      </c>
      <c r="N1017">
        <v>0</v>
      </c>
      <c r="P1017" t="s">
        <v>218</v>
      </c>
      <c r="Q1017" s="1"/>
      <c r="Y1017" t="s">
        <v>218</v>
      </c>
      <c r="Z1017" t="s">
        <v>218</v>
      </c>
      <c r="AA1017" t="s">
        <v>218</v>
      </c>
      <c r="AB1017" t="s">
        <v>218</v>
      </c>
    </row>
    <row r="1018" spans="1:28" x14ac:dyDescent="0.4">
      <c r="A1018" s="1">
        <v>45037</v>
      </c>
      <c r="B1018" s="1">
        <v>45035</v>
      </c>
      <c r="C1018">
        <v>80350</v>
      </c>
      <c r="D1018" t="s">
        <v>39</v>
      </c>
      <c r="E1018" t="s">
        <v>15</v>
      </c>
      <c r="F1018" t="s">
        <v>218</v>
      </c>
      <c r="G1018" t="s">
        <v>16</v>
      </c>
      <c r="H1018" t="s">
        <v>40</v>
      </c>
      <c r="I1018" t="s">
        <v>50</v>
      </c>
      <c r="J1018" t="s">
        <v>51</v>
      </c>
      <c r="K1018">
        <v>100</v>
      </c>
      <c r="L1018">
        <v>15135</v>
      </c>
      <c r="M1018">
        <v>1513500</v>
      </c>
      <c r="N1018">
        <v>0</v>
      </c>
      <c r="P1018" t="s">
        <v>218</v>
      </c>
      <c r="Q1018" s="1"/>
      <c r="Y1018" t="s">
        <v>218</v>
      </c>
      <c r="Z1018" t="s">
        <v>218</v>
      </c>
      <c r="AA1018" t="s">
        <v>218</v>
      </c>
      <c r="AB1018" t="s">
        <v>218</v>
      </c>
    </row>
    <row r="1019" spans="1:28" x14ac:dyDescent="0.4">
      <c r="A1019" s="1">
        <v>45037</v>
      </c>
      <c r="B1019" s="1">
        <v>45035</v>
      </c>
      <c r="C1019">
        <v>80350</v>
      </c>
      <c r="D1019" t="s">
        <v>39</v>
      </c>
      <c r="E1019" t="s">
        <v>15</v>
      </c>
      <c r="F1019" t="s">
        <v>218</v>
      </c>
      <c r="G1019" t="s">
        <v>16</v>
      </c>
      <c r="H1019" t="s">
        <v>40</v>
      </c>
      <c r="I1019" t="s">
        <v>50</v>
      </c>
      <c r="J1019" t="s">
        <v>51</v>
      </c>
      <c r="K1019">
        <v>100</v>
      </c>
      <c r="L1019">
        <v>15030</v>
      </c>
      <c r="M1019">
        <v>1503000</v>
      </c>
      <c r="N1019">
        <v>0</v>
      </c>
      <c r="P1019" t="s">
        <v>218</v>
      </c>
      <c r="Q1019" s="1"/>
      <c r="Y1019" t="s">
        <v>218</v>
      </c>
      <c r="Z1019" t="s">
        <v>218</v>
      </c>
      <c r="AA1019" t="s">
        <v>218</v>
      </c>
      <c r="AB1019" t="s">
        <v>218</v>
      </c>
    </row>
    <row r="1020" spans="1:28" x14ac:dyDescent="0.4">
      <c r="A1020" s="1">
        <v>45037</v>
      </c>
      <c r="B1020" s="1">
        <v>45035</v>
      </c>
      <c r="C1020">
        <v>80350</v>
      </c>
      <c r="D1020" t="s">
        <v>39</v>
      </c>
      <c r="E1020" t="s">
        <v>15</v>
      </c>
      <c r="F1020" t="s">
        <v>218</v>
      </c>
      <c r="G1020" t="s">
        <v>16</v>
      </c>
      <c r="H1020" t="s">
        <v>40</v>
      </c>
      <c r="I1020" t="s">
        <v>50</v>
      </c>
      <c r="J1020" t="s">
        <v>51</v>
      </c>
      <c r="K1020">
        <v>100</v>
      </c>
      <c r="L1020">
        <v>15270</v>
      </c>
      <c r="M1020">
        <v>1527000</v>
      </c>
      <c r="N1020">
        <v>0</v>
      </c>
      <c r="P1020" t="s">
        <v>218</v>
      </c>
      <c r="Q1020" s="1"/>
      <c r="Y1020" t="s">
        <v>218</v>
      </c>
      <c r="Z1020" t="s">
        <v>218</v>
      </c>
      <c r="AA1020" t="s">
        <v>218</v>
      </c>
      <c r="AB1020" t="s">
        <v>218</v>
      </c>
    </row>
    <row r="1021" spans="1:28" x14ac:dyDescent="0.4">
      <c r="A1021" s="1">
        <v>45037</v>
      </c>
      <c r="B1021" s="1">
        <v>45035</v>
      </c>
      <c r="C1021">
        <v>80350</v>
      </c>
      <c r="D1021" t="s">
        <v>39</v>
      </c>
      <c r="E1021" t="s">
        <v>15</v>
      </c>
      <c r="F1021" t="s">
        <v>218</v>
      </c>
      <c r="G1021" t="s">
        <v>16</v>
      </c>
      <c r="H1021" t="s">
        <v>42</v>
      </c>
      <c r="I1021" t="s">
        <v>50</v>
      </c>
      <c r="J1021" t="s">
        <v>51</v>
      </c>
      <c r="K1021">
        <v>100</v>
      </c>
      <c r="L1021">
        <v>15135</v>
      </c>
      <c r="M1021">
        <v>1513500</v>
      </c>
      <c r="N1021">
        <v>0</v>
      </c>
      <c r="P1021" t="s">
        <v>218</v>
      </c>
      <c r="Q1021" s="1"/>
      <c r="Y1021" t="s">
        <v>218</v>
      </c>
      <c r="Z1021" t="s">
        <v>218</v>
      </c>
      <c r="AA1021" t="s">
        <v>218</v>
      </c>
      <c r="AB1021" t="s">
        <v>218</v>
      </c>
    </row>
    <row r="1022" spans="1:28" x14ac:dyDescent="0.4">
      <c r="A1022" s="1">
        <v>45037</v>
      </c>
      <c r="B1022" s="1">
        <v>45035</v>
      </c>
      <c r="C1022">
        <v>80350</v>
      </c>
      <c r="D1022" t="s">
        <v>39</v>
      </c>
      <c r="E1022" t="s">
        <v>15</v>
      </c>
      <c r="F1022" t="s">
        <v>218</v>
      </c>
      <c r="G1022" t="s">
        <v>16</v>
      </c>
      <c r="H1022" t="s">
        <v>42</v>
      </c>
      <c r="I1022" t="s">
        <v>50</v>
      </c>
      <c r="J1022" t="s">
        <v>51</v>
      </c>
      <c r="K1022">
        <v>100</v>
      </c>
      <c r="L1022">
        <v>15145</v>
      </c>
      <c r="M1022">
        <v>1514500</v>
      </c>
      <c r="N1022">
        <v>0</v>
      </c>
      <c r="P1022" t="s">
        <v>218</v>
      </c>
      <c r="Q1022" s="1"/>
      <c r="Y1022" t="s">
        <v>218</v>
      </c>
      <c r="Z1022" t="s">
        <v>218</v>
      </c>
      <c r="AA1022" t="s">
        <v>218</v>
      </c>
      <c r="AB1022" t="s">
        <v>218</v>
      </c>
    </row>
    <row r="1023" spans="1:28" x14ac:dyDescent="0.4">
      <c r="A1023" s="1">
        <v>45037</v>
      </c>
      <c r="B1023" s="1">
        <v>45035</v>
      </c>
      <c r="C1023">
        <v>80350</v>
      </c>
      <c r="D1023" t="s">
        <v>39</v>
      </c>
      <c r="E1023" t="s">
        <v>15</v>
      </c>
      <c r="F1023" t="s">
        <v>218</v>
      </c>
      <c r="G1023" t="s">
        <v>16</v>
      </c>
      <c r="H1023" t="s">
        <v>42</v>
      </c>
      <c r="I1023" t="s">
        <v>50</v>
      </c>
      <c r="J1023" t="s">
        <v>51</v>
      </c>
      <c r="K1023">
        <v>100</v>
      </c>
      <c r="L1023">
        <v>15305</v>
      </c>
      <c r="M1023">
        <v>1530500</v>
      </c>
      <c r="N1023">
        <v>0</v>
      </c>
      <c r="P1023" t="s">
        <v>218</v>
      </c>
      <c r="Q1023" s="1"/>
      <c r="Y1023" t="s">
        <v>218</v>
      </c>
      <c r="Z1023" t="s">
        <v>218</v>
      </c>
      <c r="AA1023" t="s">
        <v>218</v>
      </c>
      <c r="AB1023" t="s">
        <v>218</v>
      </c>
    </row>
    <row r="1024" spans="1:28" x14ac:dyDescent="0.4">
      <c r="A1024" s="1">
        <v>45037</v>
      </c>
      <c r="B1024" s="1">
        <v>45035</v>
      </c>
      <c r="C1024">
        <v>80350</v>
      </c>
      <c r="D1024" t="s">
        <v>39</v>
      </c>
      <c r="E1024" t="s">
        <v>15</v>
      </c>
      <c r="F1024" t="s">
        <v>218</v>
      </c>
      <c r="G1024" t="s">
        <v>16</v>
      </c>
      <c r="H1024" t="s">
        <v>42</v>
      </c>
      <c r="I1024" t="s">
        <v>50</v>
      </c>
      <c r="J1024" t="s">
        <v>51</v>
      </c>
      <c r="K1024">
        <v>100</v>
      </c>
      <c r="L1024">
        <v>15195</v>
      </c>
      <c r="M1024">
        <v>1519500</v>
      </c>
      <c r="N1024">
        <v>0</v>
      </c>
      <c r="P1024" t="s">
        <v>218</v>
      </c>
      <c r="Q1024" s="1"/>
      <c r="Y1024" t="s">
        <v>218</v>
      </c>
      <c r="Z1024" t="s">
        <v>218</v>
      </c>
      <c r="AA1024" t="s">
        <v>218</v>
      </c>
      <c r="AB1024" t="s">
        <v>218</v>
      </c>
    </row>
    <row r="1025" spans="1:28" x14ac:dyDescent="0.4">
      <c r="A1025" s="1">
        <v>45037</v>
      </c>
      <c r="B1025" s="1">
        <v>45035</v>
      </c>
      <c r="C1025">
        <v>80350</v>
      </c>
      <c r="D1025" t="s">
        <v>39</v>
      </c>
      <c r="E1025" t="s">
        <v>15</v>
      </c>
      <c r="F1025" t="s">
        <v>218</v>
      </c>
      <c r="G1025" t="s">
        <v>16</v>
      </c>
      <c r="H1025" t="s">
        <v>42</v>
      </c>
      <c r="I1025" t="s">
        <v>50</v>
      </c>
      <c r="J1025" t="s">
        <v>51</v>
      </c>
      <c r="K1025">
        <v>100</v>
      </c>
      <c r="L1025">
        <v>15115</v>
      </c>
      <c r="M1025">
        <v>1511500</v>
      </c>
      <c r="N1025">
        <v>0</v>
      </c>
      <c r="P1025" t="s">
        <v>218</v>
      </c>
      <c r="Q1025" s="1"/>
      <c r="Y1025" t="s">
        <v>218</v>
      </c>
      <c r="Z1025" t="s">
        <v>218</v>
      </c>
      <c r="AA1025" t="s">
        <v>218</v>
      </c>
      <c r="AB1025" t="s">
        <v>218</v>
      </c>
    </row>
    <row r="1026" spans="1:28" x14ac:dyDescent="0.4">
      <c r="A1026" s="1">
        <v>45037</v>
      </c>
      <c r="B1026" s="1">
        <v>45035</v>
      </c>
      <c r="C1026">
        <v>80350</v>
      </c>
      <c r="D1026" t="s">
        <v>39</v>
      </c>
      <c r="E1026" t="s">
        <v>15</v>
      </c>
      <c r="F1026" t="s">
        <v>218</v>
      </c>
      <c r="G1026" t="s">
        <v>16</v>
      </c>
      <c r="H1026" t="s">
        <v>42</v>
      </c>
      <c r="I1026" t="s">
        <v>50</v>
      </c>
      <c r="J1026" t="s">
        <v>51</v>
      </c>
      <c r="K1026">
        <v>100</v>
      </c>
      <c r="L1026">
        <v>15145</v>
      </c>
      <c r="M1026">
        <v>1514500</v>
      </c>
      <c r="N1026">
        <v>0</v>
      </c>
      <c r="P1026" t="s">
        <v>218</v>
      </c>
      <c r="Q1026" s="1"/>
      <c r="Y1026" t="s">
        <v>218</v>
      </c>
      <c r="Z1026" t="s">
        <v>218</v>
      </c>
      <c r="AA1026" t="s">
        <v>218</v>
      </c>
      <c r="AB1026" t="s">
        <v>218</v>
      </c>
    </row>
    <row r="1027" spans="1:28" x14ac:dyDescent="0.4">
      <c r="A1027" s="1">
        <v>45037</v>
      </c>
      <c r="B1027" s="1">
        <v>45035</v>
      </c>
      <c r="C1027">
        <v>80350</v>
      </c>
      <c r="D1027" t="s">
        <v>39</v>
      </c>
      <c r="E1027" t="s">
        <v>15</v>
      </c>
      <c r="F1027" t="s">
        <v>218</v>
      </c>
      <c r="G1027" t="s">
        <v>16</v>
      </c>
      <c r="H1027" t="s">
        <v>42</v>
      </c>
      <c r="I1027" t="s">
        <v>50</v>
      </c>
      <c r="J1027" t="s">
        <v>51</v>
      </c>
      <c r="K1027">
        <v>100</v>
      </c>
      <c r="L1027">
        <v>15050</v>
      </c>
      <c r="M1027">
        <v>1505000</v>
      </c>
      <c r="N1027">
        <v>0</v>
      </c>
      <c r="P1027" t="s">
        <v>218</v>
      </c>
      <c r="Q1027" s="1"/>
      <c r="Y1027" t="s">
        <v>218</v>
      </c>
      <c r="Z1027" t="s">
        <v>218</v>
      </c>
      <c r="AA1027" t="s">
        <v>218</v>
      </c>
      <c r="AB1027" t="s">
        <v>218</v>
      </c>
    </row>
    <row r="1028" spans="1:28" x14ac:dyDescent="0.4">
      <c r="A1028" s="1">
        <v>45037</v>
      </c>
      <c r="B1028" s="1">
        <v>45035</v>
      </c>
      <c r="C1028">
        <v>80350</v>
      </c>
      <c r="D1028" t="s">
        <v>39</v>
      </c>
      <c r="E1028" t="s">
        <v>15</v>
      </c>
      <c r="F1028" t="s">
        <v>218</v>
      </c>
      <c r="G1028" t="s">
        <v>16</v>
      </c>
      <c r="H1028" t="s">
        <v>42</v>
      </c>
      <c r="I1028" t="s">
        <v>50</v>
      </c>
      <c r="J1028" t="s">
        <v>51</v>
      </c>
      <c r="K1028">
        <v>100</v>
      </c>
      <c r="L1028">
        <v>15030</v>
      </c>
      <c r="M1028">
        <v>1503000</v>
      </c>
      <c r="N1028">
        <v>0</v>
      </c>
      <c r="P1028" t="s">
        <v>218</v>
      </c>
      <c r="Q1028" s="1"/>
      <c r="Y1028" t="s">
        <v>218</v>
      </c>
      <c r="Z1028" t="s">
        <v>218</v>
      </c>
      <c r="AA1028" t="s">
        <v>218</v>
      </c>
      <c r="AB1028" t="s">
        <v>218</v>
      </c>
    </row>
    <row r="1029" spans="1:28" x14ac:dyDescent="0.4">
      <c r="A1029" s="1">
        <v>45037</v>
      </c>
      <c r="B1029" s="1">
        <v>45035</v>
      </c>
      <c r="C1029">
        <v>80350</v>
      </c>
      <c r="D1029" t="s">
        <v>39</v>
      </c>
      <c r="E1029" t="s">
        <v>15</v>
      </c>
      <c r="F1029" t="s">
        <v>218</v>
      </c>
      <c r="G1029" t="s">
        <v>16</v>
      </c>
      <c r="H1029" t="s">
        <v>42</v>
      </c>
      <c r="I1029" t="s">
        <v>50</v>
      </c>
      <c r="J1029" t="s">
        <v>51</v>
      </c>
      <c r="K1029">
        <v>100</v>
      </c>
      <c r="L1029">
        <v>14990</v>
      </c>
      <c r="M1029">
        <v>1499000</v>
      </c>
      <c r="N1029">
        <v>0</v>
      </c>
      <c r="P1029" t="s">
        <v>218</v>
      </c>
      <c r="Q1029" s="1"/>
      <c r="Y1029" t="s">
        <v>218</v>
      </c>
      <c r="Z1029" t="s">
        <v>218</v>
      </c>
      <c r="AA1029" t="s">
        <v>218</v>
      </c>
      <c r="AB1029" t="s">
        <v>218</v>
      </c>
    </row>
    <row r="1030" spans="1:28" x14ac:dyDescent="0.4">
      <c r="A1030" s="1">
        <v>45037</v>
      </c>
      <c r="B1030" s="1">
        <v>45035</v>
      </c>
      <c r="C1030">
        <v>80350</v>
      </c>
      <c r="D1030" t="s">
        <v>39</v>
      </c>
      <c r="E1030" t="s">
        <v>15</v>
      </c>
      <c r="F1030" t="s">
        <v>218</v>
      </c>
      <c r="G1030" t="s">
        <v>16</v>
      </c>
      <c r="H1030" t="s">
        <v>40</v>
      </c>
      <c r="I1030" t="s">
        <v>50</v>
      </c>
      <c r="J1030" t="s">
        <v>41</v>
      </c>
      <c r="K1030">
        <v>100</v>
      </c>
      <c r="L1030">
        <v>15160</v>
      </c>
      <c r="M1030">
        <v>1516000</v>
      </c>
      <c r="N1030">
        <v>0</v>
      </c>
      <c r="O1030">
        <v>1500</v>
      </c>
      <c r="P1030" t="s">
        <v>16</v>
      </c>
      <c r="Q1030" s="1">
        <v>45035</v>
      </c>
      <c r="R1030">
        <v>15145</v>
      </c>
      <c r="S1030">
        <v>0</v>
      </c>
      <c r="T1030">
        <v>0</v>
      </c>
      <c r="U1030">
        <v>0</v>
      </c>
      <c r="V1030">
        <v>0</v>
      </c>
      <c r="W1030">
        <v>0</v>
      </c>
      <c r="X1030">
        <v>1500</v>
      </c>
      <c r="Y1030" t="s">
        <v>218</v>
      </c>
      <c r="Z1030" t="s">
        <v>218</v>
      </c>
      <c r="AA1030" t="s">
        <v>218</v>
      </c>
      <c r="AB1030" t="s">
        <v>218</v>
      </c>
    </row>
    <row r="1031" spans="1:28" x14ac:dyDescent="0.4">
      <c r="A1031" s="1">
        <v>45037</v>
      </c>
      <c r="B1031" s="1">
        <v>45035</v>
      </c>
      <c r="C1031">
        <v>80350</v>
      </c>
      <c r="D1031" t="s">
        <v>39</v>
      </c>
      <c r="E1031" t="s">
        <v>15</v>
      </c>
      <c r="F1031" t="s">
        <v>218</v>
      </c>
      <c r="G1031" t="s">
        <v>16</v>
      </c>
      <c r="H1031" t="s">
        <v>40</v>
      </c>
      <c r="I1031" t="s">
        <v>50</v>
      </c>
      <c r="J1031" t="s">
        <v>41</v>
      </c>
      <c r="K1031">
        <v>100</v>
      </c>
      <c r="L1031">
        <v>14990</v>
      </c>
      <c r="M1031">
        <v>1499000</v>
      </c>
      <c r="N1031">
        <v>0</v>
      </c>
      <c r="O1031">
        <v>0</v>
      </c>
      <c r="P1031" t="s">
        <v>16</v>
      </c>
      <c r="Q1031" s="1">
        <v>45035</v>
      </c>
      <c r="R1031">
        <v>14990</v>
      </c>
      <c r="S1031">
        <v>0</v>
      </c>
      <c r="T1031">
        <v>0</v>
      </c>
      <c r="U1031">
        <v>0</v>
      </c>
      <c r="V1031">
        <v>0</v>
      </c>
      <c r="W1031">
        <v>0</v>
      </c>
      <c r="X1031">
        <v>0</v>
      </c>
      <c r="Y1031" t="s">
        <v>218</v>
      </c>
      <c r="Z1031" t="s">
        <v>218</v>
      </c>
      <c r="AA1031" t="s">
        <v>218</v>
      </c>
      <c r="AB1031" t="s">
        <v>218</v>
      </c>
    </row>
    <row r="1032" spans="1:28" x14ac:dyDescent="0.4">
      <c r="A1032" s="1">
        <v>45037</v>
      </c>
      <c r="B1032" s="1">
        <v>45035</v>
      </c>
      <c r="C1032">
        <v>80350</v>
      </c>
      <c r="D1032" t="s">
        <v>39</v>
      </c>
      <c r="E1032" t="s">
        <v>15</v>
      </c>
      <c r="F1032" t="s">
        <v>218</v>
      </c>
      <c r="G1032" t="s">
        <v>16</v>
      </c>
      <c r="H1032" t="s">
        <v>40</v>
      </c>
      <c r="I1032" t="s">
        <v>50</v>
      </c>
      <c r="J1032" t="s">
        <v>41</v>
      </c>
      <c r="K1032">
        <v>100</v>
      </c>
      <c r="L1032">
        <v>15035</v>
      </c>
      <c r="M1032">
        <v>1503500</v>
      </c>
      <c r="N1032">
        <v>0</v>
      </c>
      <c r="O1032">
        <v>500</v>
      </c>
      <c r="P1032" t="s">
        <v>16</v>
      </c>
      <c r="Q1032" s="1">
        <v>45035</v>
      </c>
      <c r="R1032">
        <v>15030</v>
      </c>
      <c r="S1032">
        <v>0</v>
      </c>
      <c r="T1032">
        <v>0</v>
      </c>
      <c r="U1032">
        <v>0</v>
      </c>
      <c r="V1032">
        <v>0</v>
      </c>
      <c r="W1032">
        <v>0</v>
      </c>
      <c r="X1032">
        <v>500</v>
      </c>
      <c r="Y1032" t="s">
        <v>218</v>
      </c>
      <c r="Z1032" t="s">
        <v>218</v>
      </c>
      <c r="AA1032" t="s">
        <v>218</v>
      </c>
      <c r="AB1032" t="s">
        <v>218</v>
      </c>
    </row>
    <row r="1033" spans="1:28" x14ac:dyDescent="0.4">
      <c r="A1033" s="1">
        <v>45037</v>
      </c>
      <c r="B1033" s="1">
        <v>45035</v>
      </c>
      <c r="C1033">
        <v>80350</v>
      </c>
      <c r="D1033" t="s">
        <v>39</v>
      </c>
      <c r="E1033" t="s">
        <v>15</v>
      </c>
      <c r="F1033" t="s">
        <v>218</v>
      </c>
      <c r="G1033" t="s">
        <v>16</v>
      </c>
      <c r="H1033" t="s">
        <v>40</v>
      </c>
      <c r="I1033" t="s">
        <v>50</v>
      </c>
      <c r="J1033" t="s">
        <v>41</v>
      </c>
      <c r="K1033">
        <v>100</v>
      </c>
      <c r="L1033">
        <v>15140</v>
      </c>
      <c r="M1033">
        <v>1514000</v>
      </c>
      <c r="N1033">
        <v>0</v>
      </c>
      <c r="O1033">
        <v>500</v>
      </c>
      <c r="P1033" t="s">
        <v>16</v>
      </c>
      <c r="Q1033" s="1">
        <v>45035</v>
      </c>
      <c r="R1033">
        <v>15135</v>
      </c>
      <c r="S1033">
        <v>0</v>
      </c>
      <c r="T1033">
        <v>0</v>
      </c>
      <c r="U1033">
        <v>0</v>
      </c>
      <c r="V1033">
        <v>0</v>
      </c>
      <c r="W1033">
        <v>0</v>
      </c>
      <c r="X1033">
        <v>500</v>
      </c>
      <c r="Y1033" t="s">
        <v>218</v>
      </c>
      <c r="Z1033" t="s">
        <v>218</v>
      </c>
      <c r="AA1033" t="s">
        <v>218</v>
      </c>
      <c r="AB1033" t="s">
        <v>218</v>
      </c>
    </row>
    <row r="1034" spans="1:28" x14ac:dyDescent="0.4">
      <c r="A1034" s="1">
        <v>45037</v>
      </c>
      <c r="B1034" s="1">
        <v>45035</v>
      </c>
      <c r="C1034">
        <v>80350</v>
      </c>
      <c r="D1034" t="s">
        <v>39</v>
      </c>
      <c r="E1034" t="s">
        <v>15</v>
      </c>
      <c r="F1034" t="s">
        <v>218</v>
      </c>
      <c r="G1034" t="s">
        <v>16</v>
      </c>
      <c r="H1034" t="s">
        <v>40</v>
      </c>
      <c r="I1034" t="s">
        <v>50</v>
      </c>
      <c r="J1034" t="s">
        <v>41</v>
      </c>
      <c r="K1034">
        <v>100</v>
      </c>
      <c r="L1034">
        <v>15055</v>
      </c>
      <c r="M1034">
        <v>1505500</v>
      </c>
      <c r="N1034">
        <v>0</v>
      </c>
      <c r="O1034">
        <v>500</v>
      </c>
      <c r="P1034" t="s">
        <v>16</v>
      </c>
      <c r="Q1034" s="1">
        <v>45035</v>
      </c>
      <c r="R1034">
        <v>15050</v>
      </c>
      <c r="S1034">
        <v>0</v>
      </c>
      <c r="T1034">
        <v>0</v>
      </c>
      <c r="U1034">
        <v>0</v>
      </c>
      <c r="V1034">
        <v>0</v>
      </c>
      <c r="W1034">
        <v>0</v>
      </c>
      <c r="X1034">
        <v>500</v>
      </c>
      <c r="Y1034" t="s">
        <v>218</v>
      </c>
      <c r="Z1034" t="s">
        <v>218</v>
      </c>
      <c r="AA1034" t="s">
        <v>218</v>
      </c>
      <c r="AB1034" t="s">
        <v>218</v>
      </c>
    </row>
    <row r="1035" spans="1:28" x14ac:dyDescent="0.4">
      <c r="A1035" s="1">
        <v>45037</v>
      </c>
      <c r="B1035" s="1">
        <v>45035</v>
      </c>
      <c r="C1035">
        <v>80350</v>
      </c>
      <c r="D1035" t="s">
        <v>39</v>
      </c>
      <c r="E1035" t="s">
        <v>15</v>
      </c>
      <c r="F1035" t="s">
        <v>218</v>
      </c>
      <c r="G1035" t="s">
        <v>16</v>
      </c>
      <c r="H1035" t="s">
        <v>40</v>
      </c>
      <c r="I1035" t="s">
        <v>50</v>
      </c>
      <c r="J1035" t="s">
        <v>41</v>
      </c>
      <c r="K1035">
        <v>100</v>
      </c>
      <c r="L1035">
        <v>15265</v>
      </c>
      <c r="M1035">
        <v>1526500</v>
      </c>
      <c r="N1035">
        <v>0</v>
      </c>
      <c r="O1035">
        <v>-4000</v>
      </c>
      <c r="P1035" t="s">
        <v>16</v>
      </c>
      <c r="Q1035" s="1">
        <v>45035</v>
      </c>
      <c r="R1035">
        <v>15305</v>
      </c>
      <c r="S1035">
        <v>0</v>
      </c>
      <c r="T1035">
        <v>0</v>
      </c>
      <c r="U1035">
        <v>0</v>
      </c>
      <c r="V1035">
        <v>0</v>
      </c>
      <c r="W1035">
        <v>0</v>
      </c>
      <c r="X1035">
        <v>-4000</v>
      </c>
      <c r="Y1035" t="s">
        <v>218</v>
      </c>
      <c r="Z1035" t="s">
        <v>218</v>
      </c>
      <c r="AA1035" t="s">
        <v>218</v>
      </c>
      <c r="AB1035" t="s">
        <v>218</v>
      </c>
    </row>
    <row r="1036" spans="1:28" x14ac:dyDescent="0.4">
      <c r="A1036" s="1">
        <v>45037</v>
      </c>
      <c r="B1036" s="1">
        <v>45035</v>
      </c>
      <c r="C1036">
        <v>80350</v>
      </c>
      <c r="D1036" t="s">
        <v>39</v>
      </c>
      <c r="E1036" t="s">
        <v>15</v>
      </c>
      <c r="F1036" t="s">
        <v>218</v>
      </c>
      <c r="G1036" t="s">
        <v>16</v>
      </c>
      <c r="H1036" t="s">
        <v>40</v>
      </c>
      <c r="I1036" t="s">
        <v>50</v>
      </c>
      <c r="J1036" t="s">
        <v>41</v>
      </c>
      <c r="K1036">
        <v>100</v>
      </c>
      <c r="L1036">
        <v>15170</v>
      </c>
      <c r="M1036">
        <v>1517000</v>
      </c>
      <c r="N1036">
        <v>0</v>
      </c>
      <c r="O1036">
        <v>-2500</v>
      </c>
      <c r="P1036" t="s">
        <v>16</v>
      </c>
      <c r="Q1036" s="1">
        <v>45035</v>
      </c>
      <c r="R1036">
        <v>15195</v>
      </c>
      <c r="S1036">
        <v>0</v>
      </c>
      <c r="T1036">
        <v>0</v>
      </c>
      <c r="U1036">
        <v>0</v>
      </c>
      <c r="V1036">
        <v>0</v>
      </c>
      <c r="W1036">
        <v>0</v>
      </c>
      <c r="X1036">
        <v>-2500</v>
      </c>
      <c r="Y1036" t="s">
        <v>218</v>
      </c>
      <c r="Z1036" t="s">
        <v>218</v>
      </c>
      <c r="AA1036" t="s">
        <v>218</v>
      </c>
      <c r="AB1036" t="s">
        <v>218</v>
      </c>
    </row>
    <row r="1037" spans="1:28" x14ac:dyDescent="0.4">
      <c r="A1037" s="1">
        <v>45037</v>
      </c>
      <c r="B1037" s="1">
        <v>45035</v>
      </c>
      <c r="C1037">
        <v>80350</v>
      </c>
      <c r="D1037" t="s">
        <v>39</v>
      </c>
      <c r="E1037" t="s">
        <v>15</v>
      </c>
      <c r="F1037" t="s">
        <v>218</v>
      </c>
      <c r="G1037" t="s">
        <v>16</v>
      </c>
      <c r="H1037" t="s">
        <v>40</v>
      </c>
      <c r="I1037" t="s">
        <v>50</v>
      </c>
      <c r="J1037" t="s">
        <v>41</v>
      </c>
      <c r="K1037">
        <v>100</v>
      </c>
      <c r="L1037">
        <v>15090</v>
      </c>
      <c r="M1037">
        <v>1509000</v>
      </c>
      <c r="N1037">
        <v>0</v>
      </c>
      <c r="O1037">
        <v>-2500</v>
      </c>
      <c r="P1037" t="s">
        <v>16</v>
      </c>
      <c r="Q1037" s="1">
        <v>45035</v>
      </c>
      <c r="R1037">
        <v>15115</v>
      </c>
      <c r="S1037">
        <v>0</v>
      </c>
      <c r="T1037">
        <v>0</v>
      </c>
      <c r="U1037">
        <v>0</v>
      </c>
      <c r="V1037">
        <v>0</v>
      </c>
      <c r="W1037">
        <v>0</v>
      </c>
      <c r="X1037">
        <v>-2500</v>
      </c>
      <c r="Y1037" t="s">
        <v>218</v>
      </c>
      <c r="Z1037" t="s">
        <v>218</v>
      </c>
      <c r="AA1037" t="s">
        <v>218</v>
      </c>
      <c r="AB1037" t="s">
        <v>218</v>
      </c>
    </row>
    <row r="1038" spans="1:28" x14ac:dyDescent="0.4">
      <c r="A1038" s="1">
        <v>45037</v>
      </c>
      <c r="B1038" s="1">
        <v>45035</v>
      </c>
      <c r="C1038">
        <v>80350</v>
      </c>
      <c r="D1038" t="s">
        <v>39</v>
      </c>
      <c r="E1038" t="s">
        <v>15</v>
      </c>
      <c r="F1038" t="s">
        <v>218</v>
      </c>
      <c r="G1038" t="s">
        <v>16</v>
      </c>
      <c r="H1038" t="s">
        <v>40</v>
      </c>
      <c r="I1038" t="s">
        <v>50</v>
      </c>
      <c r="J1038" t="s">
        <v>41</v>
      </c>
      <c r="K1038">
        <v>100</v>
      </c>
      <c r="L1038">
        <v>15130</v>
      </c>
      <c r="M1038">
        <v>1513000</v>
      </c>
      <c r="N1038">
        <v>0</v>
      </c>
      <c r="O1038">
        <v>-1500</v>
      </c>
      <c r="P1038" t="s">
        <v>16</v>
      </c>
      <c r="Q1038" s="1">
        <v>45035</v>
      </c>
      <c r="R1038">
        <v>15145</v>
      </c>
      <c r="S1038">
        <v>0</v>
      </c>
      <c r="T1038">
        <v>0</v>
      </c>
      <c r="U1038">
        <v>0</v>
      </c>
      <c r="V1038">
        <v>0</v>
      </c>
      <c r="W1038">
        <v>0</v>
      </c>
      <c r="X1038">
        <v>-1500</v>
      </c>
      <c r="Y1038" t="s">
        <v>218</v>
      </c>
      <c r="Z1038" t="s">
        <v>218</v>
      </c>
      <c r="AA1038" t="s">
        <v>218</v>
      </c>
      <c r="AB1038" t="s">
        <v>218</v>
      </c>
    </row>
    <row r="1039" spans="1:28" x14ac:dyDescent="0.4">
      <c r="A1039" s="1">
        <v>45037</v>
      </c>
      <c r="B1039" s="1">
        <v>45035</v>
      </c>
      <c r="C1039">
        <v>80350</v>
      </c>
      <c r="D1039" t="s">
        <v>39</v>
      </c>
      <c r="E1039" t="s">
        <v>15</v>
      </c>
      <c r="F1039" t="s">
        <v>218</v>
      </c>
      <c r="G1039" t="s">
        <v>16</v>
      </c>
      <c r="H1039" t="s">
        <v>42</v>
      </c>
      <c r="I1039" t="s">
        <v>50</v>
      </c>
      <c r="J1039" t="s">
        <v>41</v>
      </c>
      <c r="K1039">
        <v>100</v>
      </c>
      <c r="L1039">
        <v>15180</v>
      </c>
      <c r="M1039">
        <v>1518000</v>
      </c>
      <c r="N1039">
        <v>0</v>
      </c>
      <c r="O1039">
        <v>9000</v>
      </c>
      <c r="P1039" t="s">
        <v>16</v>
      </c>
      <c r="Q1039" s="1">
        <v>45035</v>
      </c>
      <c r="R1039">
        <v>15270</v>
      </c>
      <c r="S1039">
        <v>0</v>
      </c>
      <c r="T1039">
        <v>0</v>
      </c>
      <c r="U1039">
        <v>0</v>
      </c>
      <c r="V1039">
        <v>0</v>
      </c>
      <c r="W1039">
        <v>0</v>
      </c>
      <c r="X1039">
        <v>9000</v>
      </c>
      <c r="Y1039" t="s">
        <v>218</v>
      </c>
      <c r="Z1039" t="s">
        <v>218</v>
      </c>
      <c r="AA1039" t="s">
        <v>218</v>
      </c>
      <c r="AB1039" t="s">
        <v>218</v>
      </c>
    </row>
    <row r="1040" spans="1:28" x14ac:dyDescent="0.4">
      <c r="A1040" s="1">
        <v>45037</v>
      </c>
      <c r="B1040" s="1">
        <v>45035</v>
      </c>
      <c r="C1040">
        <v>80350</v>
      </c>
      <c r="D1040" t="s">
        <v>39</v>
      </c>
      <c r="E1040" t="s">
        <v>15</v>
      </c>
      <c r="F1040" t="s">
        <v>218</v>
      </c>
      <c r="G1040" t="s">
        <v>16</v>
      </c>
      <c r="H1040" t="s">
        <v>42</v>
      </c>
      <c r="I1040" t="s">
        <v>50</v>
      </c>
      <c r="J1040" t="s">
        <v>41</v>
      </c>
      <c r="K1040">
        <v>100</v>
      </c>
      <c r="L1040">
        <v>15140</v>
      </c>
      <c r="M1040">
        <v>1514000</v>
      </c>
      <c r="N1040">
        <v>0</v>
      </c>
      <c r="O1040">
        <v>2500</v>
      </c>
      <c r="P1040" t="s">
        <v>16</v>
      </c>
      <c r="Q1040" s="1">
        <v>45035</v>
      </c>
      <c r="R1040">
        <v>15165</v>
      </c>
      <c r="S1040">
        <v>0</v>
      </c>
      <c r="T1040">
        <v>0</v>
      </c>
      <c r="U1040">
        <v>0</v>
      </c>
      <c r="V1040">
        <v>0</v>
      </c>
      <c r="W1040">
        <v>0</v>
      </c>
      <c r="X1040">
        <v>2500</v>
      </c>
      <c r="Y1040" t="s">
        <v>218</v>
      </c>
      <c r="Z1040" t="s">
        <v>218</v>
      </c>
      <c r="AA1040" t="s">
        <v>218</v>
      </c>
      <c r="AB1040" t="s">
        <v>218</v>
      </c>
    </row>
    <row r="1041" spans="1:28" x14ac:dyDescent="0.4">
      <c r="A1041" s="1">
        <v>45037</v>
      </c>
      <c r="B1041" s="1">
        <v>45035</v>
      </c>
      <c r="C1041">
        <v>80350</v>
      </c>
      <c r="D1041" t="s">
        <v>39</v>
      </c>
      <c r="E1041" t="s">
        <v>15</v>
      </c>
      <c r="F1041" t="s">
        <v>218</v>
      </c>
      <c r="G1041" t="s">
        <v>16</v>
      </c>
      <c r="H1041" t="s">
        <v>42</v>
      </c>
      <c r="I1041" t="s">
        <v>50</v>
      </c>
      <c r="J1041" t="s">
        <v>41</v>
      </c>
      <c r="K1041">
        <v>100</v>
      </c>
      <c r="L1041">
        <v>15135</v>
      </c>
      <c r="M1041">
        <v>1513500</v>
      </c>
      <c r="N1041">
        <v>0</v>
      </c>
      <c r="O1041">
        <v>500</v>
      </c>
      <c r="P1041" t="s">
        <v>16</v>
      </c>
      <c r="Q1041" s="1">
        <v>45035</v>
      </c>
      <c r="R1041">
        <v>15140</v>
      </c>
      <c r="S1041">
        <v>0</v>
      </c>
      <c r="T1041">
        <v>0</v>
      </c>
      <c r="U1041">
        <v>0</v>
      </c>
      <c r="V1041">
        <v>0</v>
      </c>
      <c r="W1041">
        <v>0</v>
      </c>
      <c r="X1041">
        <v>500</v>
      </c>
      <c r="Y1041" t="s">
        <v>218</v>
      </c>
      <c r="Z1041" t="s">
        <v>218</v>
      </c>
      <c r="AA1041" t="s">
        <v>218</v>
      </c>
      <c r="AB1041" t="s">
        <v>218</v>
      </c>
    </row>
    <row r="1042" spans="1:28" x14ac:dyDescent="0.4">
      <c r="A1042" s="1">
        <v>45037</v>
      </c>
      <c r="B1042" s="1">
        <v>45035</v>
      </c>
      <c r="C1042">
        <v>80350</v>
      </c>
      <c r="D1042" t="s">
        <v>39</v>
      </c>
      <c r="E1042" t="s">
        <v>15</v>
      </c>
      <c r="F1042" t="s">
        <v>218</v>
      </c>
      <c r="G1042" t="s">
        <v>16</v>
      </c>
      <c r="H1042" t="s">
        <v>42</v>
      </c>
      <c r="I1042" t="s">
        <v>50</v>
      </c>
      <c r="J1042" t="s">
        <v>41</v>
      </c>
      <c r="K1042">
        <v>100</v>
      </c>
      <c r="L1042">
        <v>15015</v>
      </c>
      <c r="M1042">
        <v>1501500</v>
      </c>
      <c r="N1042">
        <v>0</v>
      </c>
      <c r="O1042">
        <v>0</v>
      </c>
      <c r="P1042" t="s">
        <v>16</v>
      </c>
      <c r="Q1042" s="1">
        <v>45035</v>
      </c>
      <c r="R1042">
        <v>15015</v>
      </c>
      <c r="S1042">
        <v>0</v>
      </c>
      <c r="T1042">
        <v>0</v>
      </c>
      <c r="U1042">
        <v>0</v>
      </c>
      <c r="V1042">
        <v>0</v>
      </c>
      <c r="W1042">
        <v>0</v>
      </c>
      <c r="X1042">
        <v>0</v>
      </c>
      <c r="Y1042" t="s">
        <v>218</v>
      </c>
      <c r="Z1042" t="s">
        <v>218</v>
      </c>
      <c r="AA1042" t="s">
        <v>218</v>
      </c>
      <c r="AB1042" t="s">
        <v>218</v>
      </c>
    </row>
    <row r="1043" spans="1:28" x14ac:dyDescent="0.4">
      <c r="A1043" s="1">
        <v>45037</v>
      </c>
      <c r="B1043" s="1">
        <v>45035</v>
      </c>
      <c r="C1043">
        <v>80350</v>
      </c>
      <c r="D1043" t="s">
        <v>39</v>
      </c>
      <c r="E1043" t="s">
        <v>15</v>
      </c>
      <c r="F1043" t="s">
        <v>218</v>
      </c>
      <c r="G1043" t="s">
        <v>16</v>
      </c>
      <c r="H1043" t="s">
        <v>42</v>
      </c>
      <c r="I1043" t="s">
        <v>50</v>
      </c>
      <c r="J1043" t="s">
        <v>41</v>
      </c>
      <c r="K1043">
        <v>100</v>
      </c>
      <c r="L1043">
        <v>15110</v>
      </c>
      <c r="M1043">
        <v>1511000</v>
      </c>
      <c r="N1043">
        <v>0</v>
      </c>
      <c r="O1043">
        <v>-3000</v>
      </c>
      <c r="P1043" t="s">
        <v>16</v>
      </c>
      <c r="Q1043" s="1">
        <v>45035</v>
      </c>
      <c r="R1043">
        <v>15080</v>
      </c>
      <c r="S1043">
        <v>0</v>
      </c>
      <c r="T1043">
        <v>0</v>
      </c>
      <c r="U1043">
        <v>0</v>
      </c>
      <c r="V1043">
        <v>0</v>
      </c>
      <c r="W1043">
        <v>0</v>
      </c>
      <c r="X1043">
        <v>-3000</v>
      </c>
      <c r="Y1043" t="s">
        <v>218</v>
      </c>
      <c r="Z1043" t="s">
        <v>218</v>
      </c>
      <c r="AA1043" t="s">
        <v>218</v>
      </c>
      <c r="AB1043" t="s">
        <v>218</v>
      </c>
    </row>
    <row r="1044" spans="1:28" x14ac:dyDescent="0.4">
      <c r="A1044" s="1">
        <v>45037</v>
      </c>
      <c r="B1044" s="1">
        <v>45035</v>
      </c>
      <c r="C1044">
        <v>80350</v>
      </c>
      <c r="D1044" t="s">
        <v>39</v>
      </c>
      <c r="E1044" t="s">
        <v>15</v>
      </c>
      <c r="F1044" t="s">
        <v>218</v>
      </c>
      <c r="G1044" t="s">
        <v>16</v>
      </c>
      <c r="H1044" t="s">
        <v>42</v>
      </c>
      <c r="I1044" t="s">
        <v>50</v>
      </c>
      <c r="J1044" t="s">
        <v>41</v>
      </c>
      <c r="K1044">
        <v>100</v>
      </c>
      <c r="L1044">
        <v>15050</v>
      </c>
      <c r="M1044">
        <v>1505000</v>
      </c>
      <c r="N1044">
        <v>0</v>
      </c>
      <c r="O1044">
        <v>-2000</v>
      </c>
      <c r="P1044" t="s">
        <v>16</v>
      </c>
      <c r="Q1044" s="1">
        <v>45035</v>
      </c>
      <c r="R1044">
        <v>15030</v>
      </c>
      <c r="S1044">
        <v>0</v>
      </c>
      <c r="T1044">
        <v>0</v>
      </c>
      <c r="U1044">
        <v>0</v>
      </c>
      <c r="V1044">
        <v>0</v>
      </c>
      <c r="W1044">
        <v>0</v>
      </c>
      <c r="X1044">
        <v>-2000</v>
      </c>
      <c r="Y1044" t="s">
        <v>218</v>
      </c>
      <c r="Z1044" t="s">
        <v>218</v>
      </c>
      <c r="AA1044" t="s">
        <v>218</v>
      </c>
      <c r="AB1044" t="s">
        <v>218</v>
      </c>
    </row>
    <row r="1045" spans="1:28" x14ac:dyDescent="0.4">
      <c r="A1045" s="1">
        <v>45037</v>
      </c>
      <c r="B1045" s="1">
        <v>45035</v>
      </c>
      <c r="C1045">
        <v>80350</v>
      </c>
      <c r="D1045" t="s">
        <v>39</v>
      </c>
      <c r="E1045" t="s">
        <v>15</v>
      </c>
      <c r="F1045" t="s">
        <v>218</v>
      </c>
      <c r="G1045" t="s">
        <v>16</v>
      </c>
      <c r="H1045" t="s">
        <v>42</v>
      </c>
      <c r="I1045" t="s">
        <v>50</v>
      </c>
      <c r="J1045" t="s">
        <v>41</v>
      </c>
      <c r="K1045">
        <v>100</v>
      </c>
      <c r="L1045">
        <v>15335</v>
      </c>
      <c r="M1045">
        <v>1533500</v>
      </c>
      <c r="N1045">
        <v>0</v>
      </c>
      <c r="O1045">
        <v>-3000</v>
      </c>
      <c r="P1045" t="s">
        <v>16</v>
      </c>
      <c r="Q1045" s="1">
        <v>45035</v>
      </c>
      <c r="R1045">
        <v>15305</v>
      </c>
      <c r="S1045">
        <v>0</v>
      </c>
      <c r="T1045">
        <v>0</v>
      </c>
      <c r="U1045">
        <v>0</v>
      </c>
      <c r="V1045">
        <v>0</v>
      </c>
      <c r="W1045">
        <v>0</v>
      </c>
      <c r="X1045">
        <v>-3000</v>
      </c>
      <c r="Y1045" t="s">
        <v>218</v>
      </c>
      <c r="Z1045" t="s">
        <v>218</v>
      </c>
      <c r="AA1045" t="s">
        <v>218</v>
      </c>
      <c r="AB1045" t="s">
        <v>218</v>
      </c>
    </row>
    <row r="1046" spans="1:28" x14ac:dyDescent="0.4">
      <c r="A1046" s="1">
        <v>45037</v>
      </c>
      <c r="B1046" s="1">
        <v>45035</v>
      </c>
      <c r="C1046">
        <v>80350</v>
      </c>
      <c r="D1046" t="s">
        <v>39</v>
      </c>
      <c r="E1046" t="s">
        <v>15</v>
      </c>
      <c r="F1046" t="s">
        <v>218</v>
      </c>
      <c r="G1046" t="s">
        <v>16</v>
      </c>
      <c r="H1046" t="s">
        <v>42</v>
      </c>
      <c r="I1046" t="s">
        <v>50</v>
      </c>
      <c r="J1046" t="s">
        <v>41</v>
      </c>
      <c r="K1046">
        <v>100</v>
      </c>
      <c r="L1046">
        <v>15030</v>
      </c>
      <c r="M1046">
        <v>1503000</v>
      </c>
      <c r="N1046">
        <v>0</v>
      </c>
      <c r="O1046">
        <v>-3500</v>
      </c>
      <c r="P1046" t="s">
        <v>16</v>
      </c>
      <c r="Q1046" s="1">
        <v>45035</v>
      </c>
      <c r="R1046">
        <v>14995</v>
      </c>
      <c r="S1046">
        <v>0</v>
      </c>
      <c r="T1046">
        <v>0</v>
      </c>
      <c r="U1046">
        <v>0</v>
      </c>
      <c r="V1046">
        <v>0</v>
      </c>
      <c r="W1046">
        <v>0</v>
      </c>
      <c r="X1046">
        <v>-3500</v>
      </c>
      <c r="Y1046" t="s">
        <v>218</v>
      </c>
      <c r="Z1046" t="s">
        <v>218</v>
      </c>
      <c r="AA1046" t="s">
        <v>218</v>
      </c>
      <c r="AB1046" t="s">
        <v>218</v>
      </c>
    </row>
    <row r="1047" spans="1:28" x14ac:dyDescent="0.4">
      <c r="A1047" s="1">
        <v>45037</v>
      </c>
      <c r="B1047" s="1">
        <v>45035</v>
      </c>
      <c r="C1047">
        <v>80350</v>
      </c>
      <c r="D1047" t="s">
        <v>39</v>
      </c>
      <c r="E1047" t="s">
        <v>15</v>
      </c>
      <c r="F1047" t="s">
        <v>218</v>
      </c>
      <c r="G1047" t="s">
        <v>16</v>
      </c>
      <c r="H1047" t="s">
        <v>42</v>
      </c>
      <c r="I1047" t="s">
        <v>50</v>
      </c>
      <c r="J1047" t="s">
        <v>41</v>
      </c>
      <c r="K1047">
        <v>100</v>
      </c>
      <c r="L1047">
        <v>15170</v>
      </c>
      <c r="M1047">
        <v>1517000</v>
      </c>
      <c r="N1047">
        <v>0</v>
      </c>
      <c r="O1047">
        <v>-3500</v>
      </c>
      <c r="P1047" t="s">
        <v>16</v>
      </c>
      <c r="Q1047" s="1">
        <v>45035</v>
      </c>
      <c r="R1047">
        <v>15135</v>
      </c>
      <c r="S1047">
        <v>0</v>
      </c>
      <c r="T1047">
        <v>0</v>
      </c>
      <c r="U1047">
        <v>0</v>
      </c>
      <c r="V1047">
        <v>0</v>
      </c>
      <c r="W1047">
        <v>0</v>
      </c>
      <c r="X1047">
        <v>-3500</v>
      </c>
      <c r="Y1047" t="s">
        <v>218</v>
      </c>
      <c r="Z1047" t="s">
        <v>218</v>
      </c>
      <c r="AA1047" t="s">
        <v>218</v>
      </c>
      <c r="AB1047" t="s">
        <v>218</v>
      </c>
    </row>
    <row r="1048" spans="1:28" x14ac:dyDescent="0.4">
      <c r="A1048" s="1">
        <v>45036</v>
      </c>
      <c r="B1048" s="1">
        <v>45034</v>
      </c>
      <c r="C1048">
        <v>80350</v>
      </c>
      <c r="D1048" t="s">
        <v>39</v>
      </c>
      <c r="E1048" t="s">
        <v>15</v>
      </c>
      <c r="F1048" t="s">
        <v>218</v>
      </c>
      <c r="G1048" t="s">
        <v>16</v>
      </c>
      <c r="H1048" t="s">
        <v>40</v>
      </c>
      <c r="I1048" t="s">
        <v>50</v>
      </c>
      <c r="J1048" t="s">
        <v>51</v>
      </c>
      <c r="K1048">
        <v>100</v>
      </c>
      <c r="L1048">
        <v>15325</v>
      </c>
      <c r="M1048">
        <v>1532500</v>
      </c>
      <c r="N1048">
        <v>0</v>
      </c>
      <c r="P1048" t="s">
        <v>218</v>
      </c>
      <c r="Q1048" s="1"/>
      <c r="Y1048" t="s">
        <v>218</v>
      </c>
      <c r="Z1048" t="s">
        <v>218</v>
      </c>
      <c r="AA1048" t="s">
        <v>218</v>
      </c>
      <c r="AB1048" t="s">
        <v>218</v>
      </c>
    </row>
    <row r="1049" spans="1:28" x14ac:dyDescent="0.4">
      <c r="A1049" s="1">
        <v>45036</v>
      </c>
      <c r="B1049" s="1">
        <v>45034</v>
      </c>
      <c r="C1049">
        <v>80350</v>
      </c>
      <c r="D1049" t="s">
        <v>39</v>
      </c>
      <c r="E1049" t="s">
        <v>15</v>
      </c>
      <c r="F1049" t="s">
        <v>218</v>
      </c>
      <c r="G1049" t="s">
        <v>16</v>
      </c>
      <c r="H1049" t="s">
        <v>40</v>
      </c>
      <c r="I1049" t="s">
        <v>50</v>
      </c>
      <c r="J1049" t="s">
        <v>51</v>
      </c>
      <c r="K1049">
        <v>100</v>
      </c>
      <c r="L1049">
        <v>15300</v>
      </c>
      <c r="M1049">
        <v>1530000</v>
      </c>
      <c r="N1049">
        <v>0</v>
      </c>
      <c r="P1049" t="s">
        <v>218</v>
      </c>
      <c r="Q1049" s="1"/>
      <c r="Y1049" t="s">
        <v>218</v>
      </c>
      <c r="Z1049" t="s">
        <v>218</v>
      </c>
      <c r="AA1049" t="s">
        <v>218</v>
      </c>
      <c r="AB1049" t="s">
        <v>218</v>
      </c>
    </row>
    <row r="1050" spans="1:28" x14ac:dyDescent="0.4">
      <c r="A1050" s="1">
        <v>45036</v>
      </c>
      <c r="B1050" s="1">
        <v>45034</v>
      </c>
      <c r="C1050">
        <v>80350</v>
      </c>
      <c r="D1050" t="s">
        <v>39</v>
      </c>
      <c r="E1050" t="s">
        <v>15</v>
      </c>
      <c r="F1050" t="s">
        <v>218</v>
      </c>
      <c r="G1050" t="s">
        <v>16</v>
      </c>
      <c r="H1050" t="s">
        <v>40</v>
      </c>
      <c r="I1050" t="s">
        <v>50</v>
      </c>
      <c r="J1050" t="s">
        <v>51</v>
      </c>
      <c r="K1050">
        <v>100</v>
      </c>
      <c r="L1050">
        <v>15160</v>
      </c>
      <c r="M1050">
        <v>1516000</v>
      </c>
      <c r="N1050">
        <v>0</v>
      </c>
      <c r="P1050" t="s">
        <v>218</v>
      </c>
      <c r="Q1050" s="1"/>
      <c r="Y1050" t="s">
        <v>218</v>
      </c>
      <c r="Z1050" t="s">
        <v>218</v>
      </c>
      <c r="AA1050" t="s">
        <v>218</v>
      </c>
      <c r="AB1050" t="s">
        <v>218</v>
      </c>
    </row>
    <row r="1051" spans="1:28" x14ac:dyDescent="0.4">
      <c r="A1051" s="1">
        <v>45036</v>
      </c>
      <c r="B1051" s="1">
        <v>45034</v>
      </c>
      <c r="C1051">
        <v>80350</v>
      </c>
      <c r="D1051" t="s">
        <v>39</v>
      </c>
      <c r="E1051" t="s">
        <v>15</v>
      </c>
      <c r="F1051" t="s">
        <v>218</v>
      </c>
      <c r="G1051" t="s">
        <v>16</v>
      </c>
      <c r="H1051" t="s">
        <v>40</v>
      </c>
      <c r="I1051" t="s">
        <v>50</v>
      </c>
      <c r="J1051" t="s">
        <v>51</v>
      </c>
      <c r="K1051">
        <v>100</v>
      </c>
      <c r="L1051">
        <v>15330</v>
      </c>
      <c r="M1051">
        <v>1533000</v>
      </c>
      <c r="N1051">
        <v>0</v>
      </c>
      <c r="P1051" t="s">
        <v>218</v>
      </c>
      <c r="Q1051" s="1"/>
      <c r="Y1051" t="s">
        <v>218</v>
      </c>
      <c r="Z1051" t="s">
        <v>218</v>
      </c>
      <c r="AA1051" t="s">
        <v>218</v>
      </c>
      <c r="AB1051" t="s">
        <v>218</v>
      </c>
    </row>
    <row r="1052" spans="1:28" x14ac:dyDescent="0.4">
      <c r="A1052" s="1">
        <v>45036</v>
      </c>
      <c r="B1052" s="1">
        <v>45034</v>
      </c>
      <c r="C1052">
        <v>80350</v>
      </c>
      <c r="D1052" t="s">
        <v>39</v>
      </c>
      <c r="E1052" t="s">
        <v>15</v>
      </c>
      <c r="F1052" t="s">
        <v>218</v>
      </c>
      <c r="G1052" t="s">
        <v>16</v>
      </c>
      <c r="H1052" t="s">
        <v>42</v>
      </c>
      <c r="I1052" t="s">
        <v>50</v>
      </c>
      <c r="J1052" t="s">
        <v>51</v>
      </c>
      <c r="K1052">
        <v>100</v>
      </c>
      <c r="L1052">
        <v>15325</v>
      </c>
      <c r="M1052">
        <v>1532500</v>
      </c>
      <c r="N1052">
        <v>0</v>
      </c>
      <c r="P1052" t="s">
        <v>218</v>
      </c>
      <c r="Q1052" s="1"/>
      <c r="Y1052" t="s">
        <v>218</v>
      </c>
      <c r="Z1052" t="s">
        <v>218</v>
      </c>
      <c r="AA1052" t="s">
        <v>218</v>
      </c>
      <c r="AB1052" t="s">
        <v>218</v>
      </c>
    </row>
    <row r="1053" spans="1:28" x14ac:dyDescent="0.4">
      <c r="A1053" s="1">
        <v>45036</v>
      </c>
      <c r="B1053" s="1">
        <v>45034</v>
      </c>
      <c r="C1053">
        <v>80350</v>
      </c>
      <c r="D1053" t="s">
        <v>39</v>
      </c>
      <c r="E1053" t="s">
        <v>15</v>
      </c>
      <c r="F1053" t="s">
        <v>218</v>
      </c>
      <c r="G1053" t="s">
        <v>16</v>
      </c>
      <c r="H1053" t="s">
        <v>42</v>
      </c>
      <c r="I1053" t="s">
        <v>50</v>
      </c>
      <c r="J1053" t="s">
        <v>51</v>
      </c>
      <c r="K1053">
        <v>100</v>
      </c>
      <c r="L1053">
        <v>15215</v>
      </c>
      <c r="M1053">
        <v>1521500</v>
      </c>
      <c r="N1053">
        <v>0</v>
      </c>
      <c r="P1053" t="s">
        <v>218</v>
      </c>
      <c r="Q1053" s="1"/>
      <c r="Y1053" t="s">
        <v>218</v>
      </c>
      <c r="Z1053" t="s">
        <v>218</v>
      </c>
      <c r="AA1053" t="s">
        <v>218</v>
      </c>
      <c r="AB1053" t="s">
        <v>218</v>
      </c>
    </row>
    <row r="1054" spans="1:28" x14ac:dyDescent="0.4">
      <c r="A1054" s="1">
        <v>45036</v>
      </c>
      <c r="B1054" s="1">
        <v>45034</v>
      </c>
      <c r="C1054">
        <v>80350</v>
      </c>
      <c r="D1054" t="s">
        <v>39</v>
      </c>
      <c r="E1054" t="s">
        <v>15</v>
      </c>
      <c r="F1054" t="s">
        <v>218</v>
      </c>
      <c r="G1054" t="s">
        <v>16</v>
      </c>
      <c r="H1054" t="s">
        <v>40</v>
      </c>
      <c r="I1054" t="s">
        <v>50</v>
      </c>
      <c r="J1054" t="s">
        <v>41</v>
      </c>
      <c r="K1054">
        <v>100</v>
      </c>
      <c r="L1054">
        <v>15220</v>
      </c>
      <c r="M1054">
        <v>1522000</v>
      </c>
      <c r="N1054">
        <v>0</v>
      </c>
      <c r="O1054">
        <v>500</v>
      </c>
      <c r="P1054" t="s">
        <v>16</v>
      </c>
      <c r="Q1054" s="1">
        <v>45034</v>
      </c>
      <c r="R1054">
        <v>15215</v>
      </c>
      <c r="S1054">
        <v>0</v>
      </c>
      <c r="T1054">
        <v>0</v>
      </c>
      <c r="U1054">
        <v>0</v>
      </c>
      <c r="V1054">
        <v>0</v>
      </c>
      <c r="W1054">
        <v>0</v>
      </c>
      <c r="X1054">
        <v>500</v>
      </c>
      <c r="Y1054" t="s">
        <v>218</v>
      </c>
      <c r="Z1054" t="s">
        <v>218</v>
      </c>
      <c r="AA1054" t="s">
        <v>218</v>
      </c>
      <c r="AB1054" t="s">
        <v>218</v>
      </c>
    </row>
    <row r="1055" spans="1:28" x14ac:dyDescent="0.4">
      <c r="A1055" s="1">
        <v>45036</v>
      </c>
      <c r="B1055" s="1">
        <v>45034</v>
      </c>
      <c r="C1055">
        <v>80350</v>
      </c>
      <c r="D1055" t="s">
        <v>39</v>
      </c>
      <c r="E1055" t="s">
        <v>15</v>
      </c>
      <c r="F1055" t="s">
        <v>218</v>
      </c>
      <c r="G1055" t="s">
        <v>16</v>
      </c>
      <c r="H1055" t="s">
        <v>40</v>
      </c>
      <c r="I1055" t="s">
        <v>50</v>
      </c>
      <c r="J1055" t="s">
        <v>41</v>
      </c>
      <c r="K1055">
        <v>100</v>
      </c>
      <c r="L1055">
        <v>15325</v>
      </c>
      <c r="M1055">
        <v>1532500</v>
      </c>
      <c r="N1055">
        <v>0</v>
      </c>
      <c r="O1055">
        <v>0</v>
      </c>
      <c r="P1055" t="s">
        <v>16</v>
      </c>
      <c r="Q1055" s="1">
        <v>45034</v>
      </c>
      <c r="R1055">
        <v>15325</v>
      </c>
      <c r="S1055">
        <v>0</v>
      </c>
      <c r="T1055">
        <v>0</v>
      </c>
      <c r="U1055">
        <v>0</v>
      </c>
      <c r="V1055">
        <v>0</v>
      </c>
      <c r="W1055">
        <v>0</v>
      </c>
      <c r="X1055">
        <v>0</v>
      </c>
      <c r="Y1055" t="s">
        <v>218</v>
      </c>
      <c r="Z1055" t="s">
        <v>218</v>
      </c>
      <c r="AA1055" t="s">
        <v>218</v>
      </c>
      <c r="AB1055" t="s">
        <v>218</v>
      </c>
    </row>
    <row r="1056" spans="1:28" x14ac:dyDescent="0.4">
      <c r="A1056" s="1">
        <v>45036</v>
      </c>
      <c r="B1056" s="1">
        <v>45034</v>
      </c>
      <c r="C1056">
        <v>80350</v>
      </c>
      <c r="D1056" t="s">
        <v>39</v>
      </c>
      <c r="E1056" t="s">
        <v>15</v>
      </c>
      <c r="F1056" t="s">
        <v>218</v>
      </c>
      <c r="G1056" t="s">
        <v>16</v>
      </c>
      <c r="H1056" t="s">
        <v>42</v>
      </c>
      <c r="I1056" t="s">
        <v>50</v>
      </c>
      <c r="J1056" t="s">
        <v>41</v>
      </c>
      <c r="K1056">
        <v>100</v>
      </c>
      <c r="L1056">
        <v>15280</v>
      </c>
      <c r="M1056">
        <v>1528000</v>
      </c>
      <c r="N1056">
        <v>0</v>
      </c>
      <c r="O1056">
        <v>2000</v>
      </c>
      <c r="P1056" t="s">
        <v>16</v>
      </c>
      <c r="Q1056" s="1">
        <v>45034</v>
      </c>
      <c r="R1056">
        <v>15300</v>
      </c>
      <c r="S1056">
        <v>0</v>
      </c>
      <c r="T1056">
        <v>0</v>
      </c>
      <c r="U1056">
        <v>0</v>
      </c>
      <c r="V1056">
        <v>0</v>
      </c>
      <c r="W1056">
        <v>0</v>
      </c>
      <c r="X1056">
        <v>2000</v>
      </c>
      <c r="Y1056" t="s">
        <v>218</v>
      </c>
      <c r="Z1056" t="s">
        <v>218</v>
      </c>
      <c r="AA1056" t="s">
        <v>218</v>
      </c>
      <c r="AB1056" t="s">
        <v>218</v>
      </c>
    </row>
    <row r="1057" spans="1:28" x14ac:dyDescent="0.4">
      <c r="A1057" s="1">
        <v>45036</v>
      </c>
      <c r="B1057" s="1">
        <v>45034</v>
      </c>
      <c r="C1057">
        <v>80350</v>
      </c>
      <c r="D1057" t="s">
        <v>39</v>
      </c>
      <c r="E1057" t="s">
        <v>15</v>
      </c>
      <c r="F1057" t="s">
        <v>218</v>
      </c>
      <c r="G1057" t="s">
        <v>16</v>
      </c>
      <c r="H1057" t="s">
        <v>42</v>
      </c>
      <c r="I1057" t="s">
        <v>50</v>
      </c>
      <c r="J1057" t="s">
        <v>41</v>
      </c>
      <c r="K1057">
        <v>100</v>
      </c>
      <c r="L1057">
        <v>15315</v>
      </c>
      <c r="M1057">
        <v>1531500</v>
      </c>
      <c r="N1057">
        <v>0</v>
      </c>
      <c r="O1057">
        <v>1000</v>
      </c>
      <c r="P1057" t="s">
        <v>16</v>
      </c>
      <c r="Q1057" s="1">
        <v>45034</v>
      </c>
      <c r="R1057">
        <v>15325</v>
      </c>
      <c r="S1057">
        <v>0</v>
      </c>
      <c r="T1057">
        <v>0</v>
      </c>
      <c r="U1057">
        <v>0</v>
      </c>
      <c r="V1057">
        <v>0</v>
      </c>
      <c r="W1057">
        <v>0</v>
      </c>
      <c r="X1057">
        <v>1000</v>
      </c>
      <c r="Y1057" t="s">
        <v>218</v>
      </c>
      <c r="Z1057" t="s">
        <v>218</v>
      </c>
      <c r="AA1057" t="s">
        <v>218</v>
      </c>
      <c r="AB1057" t="s">
        <v>218</v>
      </c>
    </row>
    <row r="1058" spans="1:28" x14ac:dyDescent="0.4">
      <c r="A1058" s="1">
        <v>45036</v>
      </c>
      <c r="B1058" s="1">
        <v>45034</v>
      </c>
      <c r="C1058">
        <v>80350</v>
      </c>
      <c r="D1058" t="s">
        <v>39</v>
      </c>
      <c r="E1058" t="s">
        <v>15</v>
      </c>
      <c r="F1058" t="s">
        <v>218</v>
      </c>
      <c r="G1058" t="s">
        <v>16</v>
      </c>
      <c r="H1058" t="s">
        <v>42</v>
      </c>
      <c r="I1058" t="s">
        <v>50</v>
      </c>
      <c r="J1058" t="s">
        <v>41</v>
      </c>
      <c r="K1058">
        <v>100</v>
      </c>
      <c r="L1058">
        <v>15320</v>
      </c>
      <c r="M1058">
        <v>1532000</v>
      </c>
      <c r="N1058">
        <v>0</v>
      </c>
      <c r="O1058">
        <v>1000</v>
      </c>
      <c r="P1058" t="s">
        <v>16</v>
      </c>
      <c r="Q1058" s="1">
        <v>45034</v>
      </c>
      <c r="R1058">
        <v>15330</v>
      </c>
      <c r="S1058">
        <v>0</v>
      </c>
      <c r="T1058">
        <v>0</v>
      </c>
      <c r="U1058">
        <v>0</v>
      </c>
      <c r="V1058">
        <v>0</v>
      </c>
      <c r="W1058">
        <v>0</v>
      </c>
      <c r="X1058">
        <v>1000</v>
      </c>
      <c r="Y1058" t="s">
        <v>218</v>
      </c>
      <c r="Z1058" t="s">
        <v>218</v>
      </c>
      <c r="AA1058" t="s">
        <v>218</v>
      </c>
      <c r="AB1058" t="s">
        <v>218</v>
      </c>
    </row>
    <row r="1059" spans="1:28" x14ac:dyDescent="0.4">
      <c r="A1059" s="1">
        <v>45036</v>
      </c>
      <c r="B1059" s="1">
        <v>45034</v>
      </c>
      <c r="C1059">
        <v>80350</v>
      </c>
      <c r="D1059" t="s">
        <v>39</v>
      </c>
      <c r="E1059" t="s">
        <v>15</v>
      </c>
      <c r="F1059" t="s">
        <v>218</v>
      </c>
      <c r="G1059" t="s">
        <v>16</v>
      </c>
      <c r="H1059" t="s">
        <v>42</v>
      </c>
      <c r="I1059" t="s">
        <v>50</v>
      </c>
      <c r="J1059" t="s">
        <v>41</v>
      </c>
      <c r="K1059">
        <v>100</v>
      </c>
      <c r="L1059">
        <v>15190</v>
      </c>
      <c r="M1059">
        <v>1519000</v>
      </c>
      <c r="N1059">
        <v>0</v>
      </c>
      <c r="O1059">
        <v>-3000</v>
      </c>
      <c r="P1059" t="s">
        <v>16</v>
      </c>
      <c r="Q1059" s="1">
        <v>45034</v>
      </c>
      <c r="R1059">
        <v>15160</v>
      </c>
      <c r="S1059">
        <v>0</v>
      </c>
      <c r="T1059">
        <v>0</v>
      </c>
      <c r="U1059">
        <v>0</v>
      </c>
      <c r="V1059">
        <v>0</v>
      </c>
      <c r="W1059">
        <v>0</v>
      </c>
      <c r="X1059">
        <v>-3000</v>
      </c>
      <c r="Y1059" t="s">
        <v>218</v>
      </c>
      <c r="Z1059" t="s">
        <v>218</v>
      </c>
      <c r="AA1059" t="s">
        <v>218</v>
      </c>
      <c r="AB1059" t="s">
        <v>218</v>
      </c>
    </row>
    <row r="1060" spans="1:28" x14ac:dyDescent="0.4">
      <c r="A1060" s="1">
        <v>45035</v>
      </c>
      <c r="B1060" s="1">
        <v>45033</v>
      </c>
      <c r="C1060">
        <v>80350</v>
      </c>
      <c r="D1060" t="s">
        <v>39</v>
      </c>
      <c r="E1060" t="s">
        <v>15</v>
      </c>
      <c r="F1060" t="s">
        <v>218</v>
      </c>
      <c r="G1060" t="s">
        <v>16</v>
      </c>
      <c r="H1060" t="s">
        <v>40</v>
      </c>
      <c r="I1060" t="s">
        <v>50</v>
      </c>
      <c r="J1060" t="s">
        <v>51</v>
      </c>
      <c r="K1060">
        <v>100</v>
      </c>
      <c r="L1060">
        <v>15435</v>
      </c>
      <c r="M1060">
        <v>1543500</v>
      </c>
      <c r="N1060">
        <v>0</v>
      </c>
      <c r="P1060" t="s">
        <v>218</v>
      </c>
      <c r="Q1060" s="1"/>
      <c r="Y1060" t="s">
        <v>218</v>
      </c>
      <c r="Z1060" t="s">
        <v>218</v>
      </c>
      <c r="AA1060" t="s">
        <v>218</v>
      </c>
      <c r="AB1060" t="s">
        <v>218</v>
      </c>
    </row>
    <row r="1061" spans="1:28" x14ac:dyDescent="0.4">
      <c r="A1061" s="1">
        <v>45035</v>
      </c>
      <c r="B1061" s="1">
        <v>45033</v>
      </c>
      <c r="C1061">
        <v>80350</v>
      </c>
      <c r="D1061" t="s">
        <v>39</v>
      </c>
      <c r="E1061" t="s">
        <v>15</v>
      </c>
      <c r="F1061" t="s">
        <v>218</v>
      </c>
      <c r="G1061" t="s">
        <v>16</v>
      </c>
      <c r="H1061" t="s">
        <v>40</v>
      </c>
      <c r="I1061" t="s">
        <v>50</v>
      </c>
      <c r="J1061" t="s">
        <v>51</v>
      </c>
      <c r="K1061">
        <v>100</v>
      </c>
      <c r="L1061">
        <v>15455</v>
      </c>
      <c r="M1061">
        <v>1545500</v>
      </c>
      <c r="N1061">
        <v>0</v>
      </c>
      <c r="P1061" t="s">
        <v>218</v>
      </c>
      <c r="Q1061" s="1"/>
      <c r="Y1061" t="s">
        <v>218</v>
      </c>
      <c r="Z1061" t="s">
        <v>218</v>
      </c>
      <c r="AA1061" t="s">
        <v>218</v>
      </c>
      <c r="AB1061" t="s">
        <v>218</v>
      </c>
    </row>
    <row r="1062" spans="1:28" x14ac:dyDescent="0.4">
      <c r="A1062" s="1">
        <v>45035</v>
      </c>
      <c r="B1062" s="1">
        <v>45033</v>
      </c>
      <c r="C1062">
        <v>80350</v>
      </c>
      <c r="D1062" t="s">
        <v>39</v>
      </c>
      <c r="E1062" t="s">
        <v>15</v>
      </c>
      <c r="F1062" t="s">
        <v>218</v>
      </c>
      <c r="G1062" t="s">
        <v>16</v>
      </c>
      <c r="H1062" t="s">
        <v>40</v>
      </c>
      <c r="I1062" t="s">
        <v>50</v>
      </c>
      <c r="J1062" t="s">
        <v>51</v>
      </c>
      <c r="K1062">
        <v>100</v>
      </c>
      <c r="L1062">
        <v>15355</v>
      </c>
      <c r="M1062">
        <v>1535500</v>
      </c>
      <c r="N1062">
        <v>0</v>
      </c>
      <c r="P1062" t="s">
        <v>218</v>
      </c>
      <c r="Q1062" s="1"/>
      <c r="Y1062" t="s">
        <v>218</v>
      </c>
      <c r="Z1062" t="s">
        <v>218</v>
      </c>
      <c r="AA1062" t="s">
        <v>218</v>
      </c>
      <c r="AB1062" t="s">
        <v>218</v>
      </c>
    </row>
    <row r="1063" spans="1:28" x14ac:dyDescent="0.4">
      <c r="A1063" s="1">
        <v>45035</v>
      </c>
      <c r="B1063" s="1">
        <v>45033</v>
      </c>
      <c r="C1063">
        <v>80350</v>
      </c>
      <c r="D1063" t="s">
        <v>39</v>
      </c>
      <c r="E1063" t="s">
        <v>15</v>
      </c>
      <c r="F1063" t="s">
        <v>218</v>
      </c>
      <c r="G1063" t="s">
        <v>16</v>
      </c>
      <c r="H1063" t="s">
        <v>40</v>
      </c>
      <c r="I1063" t="s">
        <v>50</v>
      </c>
      <c r="J1063" t="s">
        <v>51</v>
      </c>
      <c r="K1063">
        <v>100</v>
      </c>
      <c r="L1063">
        <v>15495</v>
      </c>
      <c r="M1063">
        <v>1549500</v>
      </c>
      <c r="N1063">
        <v>0</v>
      </c>
      <c r="P1063" t="s">
        <v>218</v>
      </c>
      <c r="Q1063" s="1"/>
      <c r="Y1063" t="s">
        <v>218</v>
      </c>
      <c r="Z1063" t="s">
        <v>218</v>
      </c>
      <c r="AA1063" t="s">
        <v>218</v>
      </c>
      <c r="AB1063" t="s">
        <v>218</v>
      </c>
    </row>
    <row r="1064" spans="1:28" x14ac:dyDescent="0.4">
      <c r="A1064" s="1">
        <v>45035</v>
      </c>
      <c r="B1064" s="1">
        <v>45033</v>
      </c>
      <c r="C1064">
        <v>80350</v>
      </c>
      <c r="D1064" t="s">
        <v>39</v>
      </c>
      <c r="E1064" t="s">
        <v>15</v>
      </c>
      <c r="F1064" t="s">
        <v>218</v>
      </c>
      <c r="G1064" t="s">
        <v>16</v>
      </c>
      <c r="H1064" t="s">
        <v>40</v>
      </c>
      <c r="I1064" t="s">
        <v>50</v>
      </c>
      <c r="J1064" t="s">
        <v>51</v>
      </c>
      <c r="K1064">
        <v>100</v>
      </c>
      <c r="L1064">
        <v>15525</v>
      </c>
      <c r="M1064">
        <v>1552500</v>
      </c>
      <c r="N1064">
        <v>0</v>
      </c>
      <c r="P1064" t="s">
        <v>218</v>
      </c>
      <c r="Q1064" s="1"/>
      <c r="Y1064" t="s">
        <v>218</v>
      </c>
      <c r="Z1064" t="s">
        <v>218</v>
      </c>
      <c r="AA1064" t="s">
        <v>218</v>
      </c>
      <c r="AB1064" t="s">
        <v>218</v>
      </c>
    </row>
    <row r="1065" spans="1:28" x14ac:dyDescent="0.4">
      <c r="A1065" s="1">
        <v>45035</v>
      </c>
      <c r="B1065" s="1">
        <v>45033</v>
      </c>
      <c r="C1065">
        <v>80350</v>
      </c>
      <c r="D1065" t="s">
        <v>39</v>
      </c>
      <c r="E1065" t="s">
        <v>15</v>
      </c>
      <c r="F1065" t="s">
        <v>218</v>
      </c>
      <c r="G1065" t="s">
        <v>16</v>
      </c>
      <c r="H1065" t="s">
        <v>40</v>
      </c>
      <c r="I1065" t="s">
        <v>50</v>
      </c>
      <c r="J1065" t="s">
        <v>51</v>
      </c>
      <c r="K1065">
        <v>100</v>
      </c>
      <c r="L1065">
        <v>15405</v>
      </c>
      <c r="M1065">
        <v>1540500</v>
      </c>
      <c r="N1065">
        <v>0</v>
      </c>
      <c r="P1065" t="s">
        <v>218</v>
      </c>
      <c r="Q1065" s="1"/>
      <c r="Y1065" t="s">
        <v>218</v>
      </c>
      <c r="Z1065" t="s">
        <v>218</v>
      </c>
      <c r="AA1065" t="s">
        <v>218</v>
      </c>
      <c r="AB1065" t="s">
        <v>218</v>
      </c>
    </row>
    <row r="1066" spans="1:28" x14ac:dyDescent="0.4">
      <c r="A1066" s="1">
        <v>45035</v>
      </c>
      <c r="B1066" s="1">
        <v>45033</v>
      </c>
      <c r="C1066">
        <v>80350</v>
      </c>
      <c r="D1066" t="s">
        <v>39</v>
      </c>
      <c r="E1066" t="s">
        <v>15</v>
      </c>
      <c r="F1066" t="s">
        <v>218</v>
      </c>
      <c r="G1066" t="s">
        <v>16</v>
      </c>
      <c r="H1066" t="s">
        <v>42</v>
      </c>
      <c r="I1066" t="s">
        <v>50</v>
      </c>
      <c r="J1066" t="s">
        <v>51</v>
      </c>
      <c r="K1066">
        <v>100</v>
      </c>
      <c r="L1066">
        <v>15470</v>
      </c>
      <c r="M1066">
        <v>1547000</v>
      </c>
      <c r="N1066">
        <v>0</v>
      </c>
      <c r="P1066" t="s">
        <v>218</v>
      </c>
      <c r="Q1066" s="1"/>
      <c r="Y1066" t="s">
        <v>218</v>
      </c>
      <c r="Z1066" t="s">
        <v>218</v>
      </c>
      <c r="AA1066" t="s">
        <v>218</v>
      </c>
      <c r="AB1066" t="s">
        <v>218</v>
      </c>
    </row>
    <row r="1067" spans="1:28" x14ac:dyDescent="0.4">
      <c r="A1067" s="1">
        <v>45035</v>
      </c>
      <c r="B1067" s="1">
        <v>45033</v>
      </c>
      <c r="C1067">
        <v>80350</v>
      </c>
      <c r="D1067" t="s">
        <v>39</v>
      </c>
      <c r="E1067" t="s">
        <v>15</v>
      </c>
      <c r="F1067" t="s">
        <v>218</v>
      </c>
      <c r="G1067" t="s">
        <v>16</v>
      </c>
      <c r="H1067" t="s">
        <v>42</v>
      </c>
      <c r="I1067" t="s">
        <v>50</v>
      </c>
      <c r="J1067" t="s">
        <v>51</v>
      </c>
      <c r="K1067">
        <v>100</v>
      </c>
      <c r="L1067">
        <v>15460</v>
      </c>
      <c r="M1067">
        <v>1546000</v>
      </c>
      <c r="N1067">
        <v>0</v>
      </c>
      <c r="P1067" t="s">
        <v>218</v>
      </c>
      <c r="Q1067" s="1"/>
      <c r="Y1067" t="s">
        <v>218</v>
      </c>
      <c r="Z1067" t="s">
        <v>218</v>
      </c>
      <c r="AA1067" t="s">
        <v>218</v>
      </c>
      <c r="AB1067" t="s">
        <v>218</v>
      </c>
    </row>
    <row r="1068" spans="1:28" x14ac:dyDescent="0.4">
      <c r="A1068" s="1">
        <v>45035</v>
      </c>
      <c r="B1068" s="1">
        <v>45033</v>
      </c>
      <c r="C1068">
        <v>80350</v>
      </c>
      <c r="D1068" t="s">
        <v>39</v>
      </c>
      <c r="E1068" t="s">
        <v>15</v>
      </c>
      <c r="F1068" t="s">
        <v>218</v>
      </c>
      <c r="G1068" t="s">
        <v>16</v>
      </c>
      <c r="H1068" t="s">
        <v>42</v>
      </c>
      <c r="I1068" t="s">
        <v>50</v>
      </c>
      <c r="J1068" t="s">
        <v>51</v>
      </c>
      <c r="K1068">
        <v>100</v>
      </c>
      <c r="L1068">
        <v>15460</v>
      </c>
      <c r="M1068">
        <v>1546000</v>
      </c>
      <c r="N1068">
        <v>0</v>
      </c>
      <c r="P1068" t="s">
        <v>218</v>
      </c>
      <c r="Q1068" s="1"/>
      <c r="Y1068" t="s">
        <v>218</v>
      </c>
      <c r="Z1068" t="s">
        <v>218</v>
      </c>
      <c r="AA1068" t="s">
        <v>218</v>
      </c>
      <c r="AB1068" t="s">
        <v>218</v>
      </c>
    </row>
    <row r="1069" spans="1:28" x14ac:dyDescent="0.4">
      <c r="A1069" s="1">
        <v>45035</v>
      </c>
      <c r="B1069" s="1">
        <v>45033</v>
      </c>
      <c r="C1069">
        <v>80350</v>
      </c>
      <c r="D1069" t="s">
        <v>39</v>
      </c>
      <c r="E1069" t="s">
        <v>15</v>
      </c>
      <c r="F1069" t="s">
        <v>218</v>
      </c>
      <c r="G1069" t="s">
        <v>16</v>
      </c>
      <c r="H1069" t="s">
        <v>42</v>
      </c>
      <c r="I1069" t="s">
        <v>50</v>
      </c>
      <c r="J1069" t="s">
        <v>51</v>
      </c>
      <c r="K1069">
        <v>100</v>
      </c>
      <c r="L1069">
        <v>15430</v>
      </c>
      <c r="M1069">
        <v>1543000</v>
      </c>
      <c r="N1069">
        <v>0</v>
      </c>
      <c r="P1069" t="s">
        <v>218</v>
      </c>
      <c r="Q1069" s="1"/>
      <c r="Y1069" t="s">
        <v>218</v>
      </c>
      <c r="Z1069" t="s">
        <v>218</v>
      </c>
      <c r="AA1069" t="s">
        <v>218</v>
      </c>
      <c r="AB1069" t="s">
        <v>218</v>
      </c>
    </row>
    <row r="1070" spans="1:28" x14ac:dyDescent="0.4">
      <c r="A1070" s="1">
        <v>45035</v>
      </c>
      <c r="B1070" s="1">
        <v>45033</v>
      </c>
      <c r="C1070">
        <v>80350</v>
      </c>
      <c r="D1070" t="s">
        <v>39</v>
      </c>
      <c r="E1070" t="s">
        <v>15</v>
      </c>
      <c r="F1070" t="s">
        <v>218</v>
      </c>
      <c r="G1070" t="s">
        <v>16</v>
      </c>
      <c r="H1070" t="s">
        <v>42</v>
      </c>
      <c r="I1070" t="s">
        <v>50</v>
      </c>
      <c r="J1070" t="s">
        <v>51</v>
      </c>
      <c r="K1070">
        <v>100</v>
      </c>
      <c r="L1070">
        <v>15440</v>
      </c>
      <c r="M1070">
        <v>1544000</v>
      </c>
      <c r="N1070">
        <v>0</v>
      </c>
      <c r="P1070" t="s">
        <v>218</v>
      </c>
      <c r="Q1070" s="1"/>
      <c r="Y1070" t="s">
        <v>218</v>
      </c>
      <c r="Z1070" t="s">
        <v>218</v>
      </c>
      <c r="AA1070" t="s">
        <v>218</v>
      </c>
      <c r="AB1070" t="s">
        <v>218</v>
      </c>
    </row>
    <row r="1071" spans="1:28" x14ac:dyDescent="0.4">
      <c r="A1071" s="1">
        <v>45035</v>
      </c>
      <c r="B1071" s="1">
        <v>45033</v>
      </c>
      <c r="C1071">
        <v>80350</v>
      </c>
      <c r="D1071" t="s">
        <v>39</v>
      </c>
      <c r="E1071" t="s">
        <v>15</v>
      </c>
      <c r="F1071" t="s">
        <v>218</v>
      </c>
      <c r="G1071" t="s">
        <v>16</v>
      </c>
      <c r="H1071" t="s">
        <v>42</v>
      </c>
      <c r="I1071" t="s">
        <v>50</v>
      </c>
      <c r="J1071" t="s">
        <v>51</v>
      </c>
      <c r="K1071">
        <v>100</v>
      </c>
      <c r="L1071">
        <v>15390</v>
      </c>
      <c r="M1071">
        <v>1539000</v>
      </c>
      <c r="N1071">
        <v>0</v>
      </c>
      <c r="P1071" t="s">
        <v>218</v>
      </c>
      <c r="Q1071" s="1"/>
      <c r="Y1071" t="s">
        <v>218</v>
      </c>
      <c r="Z1071" t="s">
        <v>218</v>
      </c>
      <c r="AA1071" t="s">
        <v>218</v>
      </c>
      <c r="AB1071" t="s">
        <v>218</v>
      </c>
    </row>
    <row r="1072" spans="1:28" x14ac:dyDescent="0.4">
      <c r="A1072" s="1">
        <v>45035</v>
      </c>
      <c r="B1072" s="1">
        <v>45033</v>
      </c>
      <c r="C1072">
        <v>80350</v>
      </c>
      <c r="D1072" t="s">
        <v>39</v>
      </c>
      <c r="E1072" t="s">
        <v>15</v>
      </c>
      <c r="F1072" t="s">
        <v>218</v>
      </c>
      <c r="G1072" t="s">
        <v>16</v>
      </c>
      <c r="H1072" t="s">
        <v>42</v>
      </c>
      <c r="I1072" t="s">
        <v>50</v>
      </c>
      <c r="J1072" t="s">
        <v>51</v>
      </c>
      <c r="K1072">
        <v>100</v>
      </c>
      <c r="L1072">
        <v>15380</v>
      </c>
      <c r="M1072">
        <v>1538000</v>
      </c>
      <c r="N1072">
        <v>0</v>
      </c>
      <c r="P1072" t="s">
        <v>218</v>
      </c>
      <c r="Q1072" s="1"/>
      <c r="Y1072" t="s">
        <v>218</v>
      </c>
      <c r="Z1072" t="s">
        <v>218</v>
      </c>
      <c r="AA1072" t="s">
        <v>218</v>
      </c>
      <c r="AB1072" t="s">
        <v>218</v>
      </c>
    </row>
    <row r="1073" spans="1:28" x14ac:dyDescent="0.4">
      <c r="A1073" s="1">
        <v>45035</v>
      </c>
      <c r="B1073" s="1">
        <v>45033</v>
      </c>
      <c r="C1073">
        <v>80350</v>
      </c>
      <c r="D1073" t="s">
        <v>39</v>
      </c>
      <c r="E1073" t="s">
        <v>15</v>
      </c>
      <c r="F1073" t="s">
        <v>218</v>
      </c>
      <c r="G1073" t="s">
        <v>16</v>
      </c>
      <c r="H1073" t="s">
        <v>42</v>
      </c>
      <c r="I1073" t="s">
        <v>50</v>
      </c>
      <c r="J1073" t="s">
        <v>51</v>
      </c>
      <c r="K1073">
        <v>100</v>
      </c>
      <c r="L1073">
        <v>15400</v>
      </c>
      <c r="M1073">
        <v>1540000</v>
      </c>
      <c r="N1073">
        <v>0</v>
      </c>
      <c r="P1073" t="s">
        <v>218</v>
      </c>
      <c r="Q1073" s="1"/>
      <c r="Y1073" t="s">
        <v>218</v>
      </c>
      <c r="Z1073" t="s">
        <v>218</v>
      </c>
      <c r="AA1073" t="s">
        <v>218</v>
      </c>
      <c r="AB1073" t="s">
        <v>218</v>
      </c>
    </row>
    <row r="1074" spans="1:28" x14ac:dyDescent="0.4">
      <c r="A1074" s="1">
        <v>45035</v>
      </c>
      <c r="B1074" s="1">
        <v>45033</v>
      </c>
      <c r="C1074">
        <v>80350</v>
      </c>
      <c r="D1074" t="s">
        <v>39</v>
      </c>
      <c r="E1074" t="s">
        <v>15</v>
      </c>
      <c r="F1074" t="s">
        <v>218</v>
      </c>
      <c r="G1074" t="s">
        <v>16</v>
      </c>
      <c r="H1074" t="s">
        <v>40</v>
      </c>
      <c r="I1074" t="s">
        <v>50</v>
      </c>
      <c r="J1074" t="s">
        <v>41</v>
      </c>
      <c r="K1074">
        <v>100</v>
      </c>
      <c r="L1074">
        <v>15395</v>
      </c>
      <c r="M1074">
        <v>1539500</v>
      </c>
      <c r="N1074">
        <v>0</v>
      </c>
      <c r="O1074">
        <v>500</v>
      </c>
      <c r="P1074" t="s">
        <v>16</v>
      </c>
      <c r="Q1074" s="1">
        <v>45033</v>
      </c>
      <c r="R1074">
        <v>15390</v>
      </c>
      <c r="S1074">
        <v>0</v>
      </c>
      <c r="T1074">
        <v>0</v>
      </c>
      <c r="U1074">
        <v>0</v>
      </c>
      <c r="V1074">
        <v>0</v>
      </c>
      <c r="W1074">
        <v>0</v>
      </c>
      <c r="X1074">
        <v>500</v>
      </c>
      <c r="Y1074" t="s">
        <v>218</v>
      </c>
      <c r="Z1074" t="s">
        <v>218</v>
      </c>
      <c r="AA1074" t="s">
        <v>218</v>
      </c>
      <c r="AB1074" t="s">
        <v>218</v>
      </c>
    </row>
    <row r="1075" spans="1:28" x14ac:dyDescent="0.4">
      <c r="A1075" s="1">
        <v>45035</v>
      </c>
      <c r="B1075" s="1">
        <v>45033</v>
      </c>
      <c r="C1075">
        <v>80350</v>
      </c>
      <c r="D1075" t="s">
        <v>39</v>
      </c>
      <c r="E1075" t="s">
        <v>15</v>
      </c>
      <c r="F1075" t="s">
        <v>218</v>
      </c>
      <c r="G1075" t="s">
        <v>16</v>
      </c>
      <c r="H1075" t="s">
        <v>40</v>
      </c>
      <c r="I1075" t="s">
        <v>50</v>
      </c>
      <c r="J1075" t="s">
        <v>41</v>
      </c>
      <c r="K1075">
        <v>100</v>
      </c>
      <c r="L1075">
        <v>15460</v>
      </c>
      <c r="M1075">
        <v>1546000</v>
      </c>
      <c r="N1075">
        <v>0</v>
      </c>
      <c r="O1075">
        <v>0</v>
      </c>
      <c r="P1075" t="s">
        <v>16</v>
      </c>
      <c r="Q1075" s="1">
        <v>45033</v>
      </c>
      <c r="R1075">
        <v>15460</v>
      </c>
      <c r="S1075">
        <v>0</v>
      </c>
      <c r="T1075">
        <v>0</v>
      </c>
      <c r="U1075">
        <v>0</v>
      </c>
      <c r="V1075">
        <v>0</v>
      </c>
      <c r="W1075">
        <v>0</v>
      </c>
      <c r="X1075">
        <v>0</v>
      </c>
      <c r="Y1075" t="s">
        <v>218</v>
      </c>
      <c r="Z1075" t="s">
        <v>218</v>
      </c>
      <c r="AA1075" t="s">
        <v>218</v>
      </c>
      <c r="AB1075" t="s">
        <v>218</v>
      </c>
    </row>
    <row r="1076" spans="1:28" x14ac:dyDescent="0.4">
      <c r="A1076" s="1">
        <v>45035</v>
      </c>
      <c r="B1076" s="1">
        <v>45033</v>
      </c>
      <c r="C1076">
        <v>80350</v>
      </c>
      <c r="D1076" t="s">
        <v>39</v>
      </c>
      <c r="E1076" t="s">
        <v>15</v>
      </c>
      <c r="F1076" t="s">
        <v>218</v>
      </c>
      <c r="G1076" t="s">
        <v>16</v>
      </c>
      <c r="H1076" t="s">
        <v>40</v>
      </c>
      <c r="I1076" t="s">
        <v>50</v>
      </c>
      <c r="J1076" t="s">
        <v>41</v>
      </c>
      <c r="K1076">
        <v>100</v>
      </c>
      <c r="L1076">
        <v>15505</v>
      </c>
      <c r="M1076">
        <v>1550500</v>
      </c>
      <c r="N1076">
        <v>0</v>
      </c>
      <c r="O1076">
        <v>3500</v>
      </c>
      <c r="P1076" t="s">
        <v>16</v>
      </c>
      <c r="Q1076" s="1">
        <v>45033</v>
      </c>
      <c r="R1076">
        <v>15470</v>
      </c>
      <c r="S1076">
        <v>0</v>
      </c>
      <c r="T1076">
        <v>0</v>
      </c>
      <c r="U1076">
        <v>0</v>
      </c>
      <c r="V1076">
        <v>0</v>
      </c>
      <c r="W1076">
        <v>0</v>
      </c>
      <c r="X1076">
        <v>3500</v>
      </c>
      <c r="Y1076" t="s">
        <v>218</v>
      </c>
      <c r="Z1076" t="s">
        <v>218</v>
      </c>
      <c r="AA1076" t="s">
        <v>218</v>
      </c>
      <c r="AB1076" t="s">
        <v>218</v>
      </c>
    </row>
    <row r="1077" spans="1:28" x14ac:dyDescent="0.4">
      <c r="A1077" s="1">
        <v>45035</v>
      </c>
      <c r="B1077" s="1">
        <v>45033</v>
      </c>
      <c r="C1077">
        <v>80350</v>
      </c>
      <c r="D1077" t="s">
        <v>39</v>
      </c>
      <c r="E1077" t="s">
        <v>15</v>
      </c>
      <c r="F1077" t="s">
        <v>218</v>
      </c>
      <c r="G1077" t="s">
        <v>16</v>
      </c>
      <c r="H1077" t="s">
        <v>40</v>
      </c>
      <c r="I1077" t="s">
        <v>50</v>
      </c>
      <c r="J1077" t="s">
        <v>41</v>
      </c>
      <c r="K1077">
        <v>100</v>
      </c>
      <c r="L1077">
        <v>15465</v>
      </c>
      <c r="M1077">
        <v>1546500</v>
      </c>
      <c r="N1077">
        <v>0</v>
      </c>
      <c r="O1077">
        <v>500</v>
      </c>
      <c r="P1077" t="s">
        <v>16</v>
      </c>
      <c r="Q1077" s="1">
        <v>45033</v>
      </c>
      <c r="R1077">
        <v>15460</v>
      </c>
      <c r="S1077">
        <v>0</v>
      </c>
      <c r="T1077">
        <v>0</v>
      </c>
      <c r="U1077">
        <v>0</v>
      </c>
      <c r="V1077">
        <v>0</v>
      </c>
      <c r="W1077">
        <v>0</v>
      </c>
      <c r="X1077">
        <v>500</v>
      </c>
      <c r="Y1077" t="s">
        <v>218</v>
      </c>
      <c r="Z1077" t="s">
        <v>218</v>
      </c>
      <c r="AA1077" t="s">
        <v>218</v>
      </c>
      <c r="AB1077" t="s">
        <v>218</v>
      </c>
    </row>
    <row r="1078" spans="1:28" x14ac:dyDescent="0.4">
      <c r="A1078" s="1">
        <v>45035</v>
      </c>
      <c r="B1078" s="1">
        <v>45033</v>
      </c>
      <c r="C1078">
        <v>80350</v>
      </c>
      <c r="D1078" t="s">
        <v>39</v>
      </c>
      <c r="E1078" t="s">
        <v>15</v>
      </c>
      <c r="F1078" t="s">
        <v>218</v>
      </c>
      <c r="G1078" t="s">
        <v>16</v>
      </c>
      <c r="H1078" t="s">
        <v>40</v>
      </c>
      <c r="I1078" t="s">
        <v>50</v>
      </c>
      <c r="J1078" t="s">
        <v>41</v>
      </c>
      <c r="K1078">
        <v>100</v>
      </c>
      <c r="L1078">
        <v>15375</v>
      </c>
      <c r="M1078">
        <v>1537500</v>
      </c>
      <c r="N1078">
        <v>0</v>
      </c>
      <c r="O1078">
        <v>-2500</v>
      </c>
      <c r="P1078" t="s">
        <v>16</v>
      </c>
      <c r="Q1078" s="1">
        <v>45033</v>
      </c>
      <c r="R1078">
        <v>15400</v>
      </c>
      <c r="S1078">
        <v>0</v>
      </c>
      <c r="T1078">
        <v>0</v>
      </c>
      <c r="U1078">
        <v>0</v>
      </c>
      <c r="V1078">
        <v>0</v>
      </c>
      <c r="W1078">
        <v>0</v>
      </c>
      <c r="X1078">
        <v>-2500</v>
      </c>
      <c r="Y1078" t="s">
        <v>218</v>
      </c>
      <c r="Z1078" t="s">
        <v>218</v>
      </c>
      <c r="AA1078" t="s">
        <v>218</v>
      </c>
      <c r="AB1078" t="s">
        <v>218</v>
      </c>
    </row>
    <row r="1079" spans="1:28" x14ac:dyDescent="0.4">
      <c r="A1079" s="1">
        <v>45035</v>
      </c>
      <c r="B1079" s="1">
        <v>45033</v>
      </c>
      <c r="C1079">
        <v>80350</v>
      </c>
      <c r="D1079" t="s">
        <v>39</v>
      </c>
      <c r="E1079" t="s">
        <v>15</v>
      </c>
      <c r="F1079" t="s">
        <v>218</v>
      </c>
      <c r="G1079" t="s">
        <v>16</v>
      </c>
      <c r="H1079" t="s">
        <v>40</v>
      </c>
      <c r="I1079" t="s">
        <v>50</v>
      </c>
      <c r="J1079" t="s">
        <v>41</v>
      </c>
      <c r="K1079">
        <v>100</v>
      </c>
      <c r="L1079">
        <v>15410</v>
      </c>
      <c r="M1079">
        <v>1541000</v>
      </c>
      <c r="N1079">
        <v>0</v>
      </c>
      <c r="O1079">
        <v>-3000</v>
      </c>
      <c r="P1079" t="s">
        <v>16</v>
      </c>
      <c r="Q1079" s="1">
        <v>45033</v>
      </c>
      <c r="R1079">
        <v>15440</v>
      </c>
      <c r="S1079">
        <v>0</v>
      </c>
      <c r="T1079">
        <v>0</v>
      </c>
      <c r="U1079">
        <v>0</v>
      </c>
      <c r="V1079">
        <v>0</v>
      </c>
      <c r="W1079">
        <v>0</v>
      </c>
      <c r="X1079">
        <v>-3000</v>
      </c>
      <c r="Y1079" t="s">
        <v>218</v>
      </c>
      <c r="Z1079" t="s">
        <v>218</v>
      </c>
      <c r="AA1079" t="s">
        <v>218</v>
      </c>
      <c r="AB1079" t="s">
        <v>218</v>
      </c>
    </row>
    <row r="1080" spans="1:28" x14ac:dyDescent="0.4">
      <c r="A1080" s="1">
        <v>45035</v>
      </c>
      <c r="B1080" s="1">
        <v>45033</v>
      </c>
      <c r="C1080">
        <v>80350</v>
      </c>
      <c r="D1080" t="s">
        <v>39</v>
      </c>
      <c r="E1080" t="s">
        <v>15</v>
      </c>
      <c r="F1080" t="s">
        <v>218</v>
      </c>
      <c r="G1080" t="s">
        <v>16</v>
      </c>
      <c r="H1080" t="s">
        <v>40</v>
      </c>
      <c r="I1080" t="s">
        <v>50</v>
      </c>
      <c r="J1080" t="s">
        <v>41</v>
      </c>
      <c r="K1080">
        <v>100</v>
      </c>
      <c r="L1080">
        <v>15405</v>
      </c>
      <c r="M1080">
        <v>1540500</v>
      </c>
      <c r="N1080">
        <v>0</v>
      </c>
      <c r="O1080">
        <v>-2500</v>
      </c>
      <c r="P1080" t="s">
        <v>16</v>
      </c>
      <c r="Q1080" s="1">
        <v>45033</v>
      </c>
      <c r="R1080">
        <v>15430</v>
      </c>
      <c r="S1080">
        <v>0</v>
      </c>
      <c r="T1080">
        <v>0</v>
      </c>
      <c r="U1080">
        <v>0</v>
      </c>
      <c r="V1080">
        <v>0</v>
      </c>
      <c r="W1080">
        <v>0</v>
      </c>
      <c r="X1080">
        <v>-2500</v>
      </c>
      <c r="Y1080" t="s">
        <v>218</v>
      </c>
      <c r="Z1080" t="s">
        <v>218</v>
      </c>
      <c r="AA1080" t="s">
        <v>218</v>
      </c>
      <c r="AB1080" t="s">
        <v>218</v>
      </c>
    </row>
    <row r="1081" spans="1:28" x14ac:dyDescent="0.4">
      <c r="A1081" s="1">
        <v>45035</v>
      </c>
      <c r="B1081" s="1">
        <v>45033</v>
      </c>
      <c r="C1081">
        <v>80350</v>
      </c>
      <c r="D1081" t="s">
        <v>39</v>
      </c>
      <c r="E1081" t="s">
        <v>15</v>
      </c>
      <c r="F1081" t="s">
        <v>218</v>
      </c>
      <c r="G1081" t="s">
        <v>16</v>
      </c>
      <c r="H1081" t="s">
        <v>40</v>
      </c>
      <c r="I1081" t="s">
        <v>50</v>
      </c>
      <c r="J1081" t="s">
        <v>41</v>
      </c>
      <c r="K1081">
        <v>100</v>
      </c>
      <c r="L1081">
        <v>15355</v>
      </c>
      <c r="M1081">
        <v>1535500</v>
      </c>
      <c r="N1081">
        <v>0</v>
      </c>
      <c r="O1081">
        <v>-2500</v>
      </c>
      <c r="P1081" t="s">
        <v>16</v>
      </c>
      <c r="Q1081" s="1">
        <v>45033</v>
      </c>
      <c r="R1081">
        <v>15380</v>
      </c>
      <c r="S1081">
        <v>0</v>
      </c>
      <c r="T1081">
        <v>0</v>
      </c>
      <c r="U1081">
        <v>0</v>
      </c>
      <c r="V1081">
        <v>0</v>
      </c>
      <c r="W1081">
        <v>0</v>
      </c>
      <c r="X1081">
        <v>-2500</v>
      </c>
      <c r="Y1081" t="s">
        <v>218</v>
      </c>
      <c r="Z1081" t="s">
        <v>218</v>
      </c>
      <c r="AA1081" t="s">
        <v>218</v>
      </c>
      <c r="AB1081" t="s">
        <v>218</v>
      </c>
    </row>
    <row r="1082" spans="1:28" x14ac:dyDescent="0.4">
      <c r="A1082" s="1">
        <v>45035</v>
      </c>
      <c r="B1082" s="1">
        <v>45033</v>
      </c>
      <c r="C1082">
        <v>80350</v>
      </c>
      <c r="D1082" t="s">
        <v>39</v>
      </c>
      <c r="E1082" t="s">
        <v>15</v>
      </c>
      <c r="F1082" t="s">
        <v>218</v>
      </c>
      <c r="G1082" t="s">
        <v>16</v>
      </c>
      <c r="H1082" t="s">
        <v>42</v>
      </c>
      <c r="I1082" t="s">
        <v>50</v>
      </c>
      <c r="J1082" t="s">
        <v>41</v>
      </c>
      <c r="K1082">
        <v>100</v>
      </c>
      <c r="L1082">
        <v>15485</v>
      </c>
      <c r="M1082">
        <v>1548500</v>
      </c>
      <c r="N1082">
        <v>0</v>
      </c>
      <c r="O1082">
        <v>1000</v>
      </c>
      <c r="P1082" t="s">
        <v>16</v>
      </c>
      <c r="Q1082" s="1">
        <v>45033</v>
      </c>
      <c r="R1082">
        <v>15495</v>
      </c>
      <c r="S1082">
        <v>0</v>
      </c>
      <c r="T1082">
        <v>0</v>
      </c>
      <c r="U1082">
        <v>0</v>
      </c>
      <c r="V1082">
        <v>0</v>
      </c>
      <c r="W1082">
        <v>0</v>
      </c>
      <c r="X1082">
        <v>1000</v>
      </c>
      <c r="Y1082" t="s">
        <v>218</v>
      </c>
      <c r="Z1082" t="s">
        <v>218</v>
      </c>
      <c r="AA1082" t="s">
        <v>218</v>
      </c>
      <c r="AB1082" t="s">
        <v>218</v>
      </c>
    </row>
    <row r="1083" spans="1:28" x14ac:dyDescent="0.4">
      <c r="A1083" s="1">
        <v>45035</v>
      </c>
      <c r="B1083" s="1">
        <v>45033</v>
      </c>
      <c r="C1083">
        <v>80350</v>
      </c>
      <c r="D1083" t="s">
        <v>39</v>
      </c>
      <c r="E1083" t="s">
        <v>15</v>
      </c>
      <c r="F1083" t="s">
        <v>218</v>
      </c>
      <c r="G1083" t="s">
        <v>16</v>
      </c>
      <c r="H1083" t="s">
        <v>42</v>
      </c>
      <c r="I1083" t="s">
        <v>50</v>
      </c>
      <c r="J1083" t="s">
        <v>41</v>
      </c>
      <c r="K1083">
        <v>100</v>
      </c>
      <c r="L1083">
        <v>15515</v>
      </c>
      <c r="M1083">
        <v>1551500</v>
      </c>
      <c r="N1083">
        <v>0</v>
      </c>
      <c r="O1083">
        <v>1000</v>
      </c>
      <c r="P1083" t="s">
        <v>16</v>
      </c>
      <c r="Q1083" s="1">
        <v>45033</v>
      </c>
      <c r="R1083">
        <v>15525</v>
      </c>
      <c r="S1083">
        <v>0</v>
      </c>
      <c r="T1083">
        <v>0</v>
      </c>
      <c r="U1083">
        <v>0</v>
      </c>
      <c r="V1083">
        <v>0</v>
      </c>
      <c r="W1083">
        <v>0</v>
      </c>
      <c r="X1083">
        <v>1000</v>
      </c>
      <c r="Y1083" t="s">
        <v>218</v>
      </c>
      <c r="Z1083" t="s">
        <v>218</v>
      </c>
      <c r="AA1083" t="s">
        <v>218</v>
      </c>
      <c r="AB1083" t="s">
        <v>218</v>
      </c>
    </row>
    <row r="1084" spans="1:28" x14ac:dyDescent="0.4">
      <c r="A1084" s="1">
        <v>45035</v>
      </c>
      <c r="B1084" s="1">
        <v>45033</v>
      </c>
      <c r="C1084">
        <v>80350</v>
      </c>
      <c r="D1084" t="s">
        <v>39</v>
      </c>
      <c r="E1084" t="s">
        <v>15</v>
      </c>
      <c r="F1084" t="s">
        <v>218</v>
      </c>
      <c r="G1084" t="s">
        <v>16</v>
      </c>
      <c r="H1084" t="s">
        <v>42</v>
      </c>
      <c r="I1084" t="s">
        <v>50</v>
      </c>
      <c r="J1084" t="s">
        <v>41</v>
      </c>
      <c r="K1084">
        <v>100</v>
      </c>
      <c r="L1084">
        <v>15455</v>
      </c>
      <c r="M1084">
        <v>1545500</v>
      </c>
      <c r="N1084">
        <v>0</v>
      </c>
      <c r="O1084">
        <v>0</v>
      </c>
      <c r="P1084" t="s">
        <v>16</v>
      </c>
      <c r="Q1084" s="1">
        <v>45033</v>
      </c>
      <c r="R1084">
        <v>15455</v>
      </c>
      <c r="S1084">
        <v>0</v>
      </c>
      <c r="T1084">
        <v>0</v>
      </c>
      <c r="U1084">
        <v>0</v>
      </c>
      <c r="V1084">
        <v>0</v>
      </c>
      <c r="W1084">
        <v>0</v>
      </c>
      <c r="X1084">
        <v>0</v>
      </c>
      <c r="Y1084" t="s">
        <v>218</v>
      </c>
      <c r="Z1084" t="s">
        <v>218</v>
      </c>
      <c r="AA1084" t="s">
        <v>218</v>
      </c>
      <c r="AB1084" t="s">
        <v>218</v>
      </c>
    </row>
    <row r="1085" spans="1:28" x14ac:dyDescent="0.4">
      <c r="A1085" s="1">
        <v>45035</v>
      </c>
      <c r="B1085" s="1">
        <v>45033</v>
      </c>
      <c r="C1085">
        <v>80350</v>
      </c>
      <c r="D1085" t="s">
        <v>39</v>
      </c>
      <c r="E1085" t="s">
        <v>15</v>
      </c>
      <c r="F1085" t="s">
        <v>218</v>
      </c>
      <c r="G1085" t="s">
        <v>16</v>
      </c>
      <c r="H1085" t="s">
        <v>42</v>
      </c>
      <c r="I1085" t="s">
        <v>50</v>
      </c>
      <c r="J1085" t="s">
        <v>41</v>
      </c>
      <c r="K1085">
        <v>100</v>
      </c>
      <c r="L1085">
        <v>15385</v>
      </c>
      <c r="M1085">
        <v>1538500</v>
      </c>
      <c r="N1085">
        <v>0</v>
      </c>
      <c r="O1085">
        <v>-3000</v>
      </c>
      <c r="P1085" t="s">
        <v>16</v>
      </c>
      <c r="Q1085" s="1">
        <v>45033</v>
      </c>
      <c r="R1085">
        <v>15355</v>
      </c>
      <c r="S1085">
        <v>0</v>
      </c>
      <c r="T1085">
        <v>0</v>
      </c>
      <c r="U1085">
        <v>0</v>
      </c>
      <c r="V1085">
        <v>0</v>
      </c>
      <c r="W1085">
        <v>0</v>
      </c>
      <c r="X1085">
        <v>-3000</v>
      </c>
      <c r="Y1085" t="s">
        <v>218</v>
      </c>
      <c r="Z1085" t="s">
        <v>218</v>
      </c>
      <c r="AA1085" t="s">
        <v>218</v>
      </c>
      <c r="AB1085" t="s">
        <v>218</v>
      </c>
    </row>
    <row r="1086" spans="1:28" x14ac:dyDescent="0.4">
      <c r="A1086" s="1">
        <v>45035</v>
      </c>
      <c r="B1086" s="1">
        <v>45033</v>
      </c>
      <c r="C1086">
        <v>80350</v>
      </c>
      <c r="D1086" t="s">
        <v>39</v>
      </c>
      <c r="E1086" t="s">
        <v>15</v>
      </c>
      <c r="F1086" t="s">
        <v>218</v>
      </c>
      <c r="G1086" t="s">
        <v>16</v>
      </c>
      <c r="H1086" t="s">
        <v>42</v>
      </c>
      <c r="I1086" t="s">
        <v>50</v>
      </c>
      <c r="J1086" t="s">
        <v>41</v>
      </c>
      <c r="K1086">
        <v>100</v>
      </c>
      <c r="L1086">
        <v>15450</v>
      </c>
      <c r="M1086">
        <v>1545000</v>
      </c>
      <c r="N1086">
        <v>0</v>
      </c>
      <c r="O1086">
        <v>-1500</v>
      </c>
      <c r="P1086" t="s">
        <v>16</v>
      </c>
      <c r="Q1086" s="1">
        <v>45033</v>
      </c>
      <c r="R1086">
        <v>15435</v>
      </c>
      <c r="S1086">
        <v>0</v>
      </c>
      <c r="T1086">
        <v>0</v>
      </c>
      <c r="U1086">
        <v>0</v>
      </c>
      <c r="V1086">
        <v>0</v>
      </c>
      <c r="W1086">
        <v>0</v>
      </c>
      <c r="X1086">
        <v>-1500</v>
      </c>
      <c r="Y1086" t="s">
        <v>218</v>
      </c>
      <c r="Z1086" t="s">
        <v>218</v>
      </c>
      <c r="AA1086" t="s">
        <v>218</v>
      </c>
      <c r="AB1086" t="s">
        <v>218</v>
      </c>
    </row>
    <row r="1087" spans="1:28" x14ac:dyDescent="0.4">
      <c r="A1087" s="1">
        <v>45035</v>
      </c>
      <c r="B1087" s="1">
        <v>45033</v>
      </c>
      <c r="C1087">
        <v>80350</v>
      </c>
      <c r="D1087" t="s">
        <v>39</v>
      </c>
      <c r="E1087" t="s">
        <v>15</v>
      </c>
      <c r="F1087" t="s">
        <v>218</v>
      </c>
      <c r="G1087" t="s">
        <v>16</v>
      </c>
      <c r="H1087" t="s">
        <v>42</v>
      </c>
      <c r="I1087" t="s">
        <v>50</v>
      </c>
      <c r="J1087" t="s">
        <v>41</v>
      </c>
      <c r="K1087">
        <v>100</v>
      </c>
      <c r="L1087">
        <v>15430</v>
      </c>
      <c r="M1087">
        <v>1543000</v>
      </c>
      <c r="N1087">
        <v>0</v>
      </c>
      <c r="O1087">
        <v>-2500</v>
      </c>
      <c r="P1087" t="s">
        <v>16</v>
      </c>
      <c r="Q1087" s="1">
        <v>45033</v>
      </c>
      <c r="R1087">
        <v>15405</v>
      </c>
      <c r="S1087">
        <v>0</v>
      </c>
      <c r="T1087">
        <v>0</v>
      </c>
      <c r="U1087">
        <v>0</v>
      </c>
      <c r="V1087">
        <v>0</v>
      </c>
      <c r="W1087">
        <v>0</v>
      </c>
      <c r="X1087">
        <v>-2500</v>
      </c>
      <c r="Y1087" t="s">
        <v>218</v>
      </c>
      <c r="Z1087" t="s">
        <v>218</v>
      </c>
      <c r="AA1087" t="s">
        <v>218</v>
      </c>
      <c r="AB1087" t="s">
        <v>218</v>
      </c>
    </row>
    <row r="1088" spans="1:28" x14ac:dyDescent="0.4">
      <c r="A1088" s="1">
        <v>45034</v>
      </c>
      <c r="B1088" s="1">
        <v>45030</v>
      </c>
      <c r="C1088">
        <v>80350</v>
      </c>
      <c r="D1088" t="s">
        <v>39</v>
      </c>
      <c r="E1088" t="s">
        <v>15</v>
      </c>
      <c r="F1088" t="s">
        <v>218</v>
      </c>
      <c r="G1088" t="s">
        <v>16</v>
      </c>
      <c r="H1088" t="s">
        <v>40</v>
      </c>
      <c r="I1088" t="s">
        <v>50</v>
      </c>
      <c r="J1088" t="s">
        <v>51</v>
      </c>
      <c r="K1088">
        <v>100</v>
      </c>
      <c r="L1088">
        <v>15420</v>
      </c>
      <c r="M1088">
        <v>1542000</v>
      </c>
      <c r="N1088">
        <v>0</v>
      </c>
      <c r="P1088" t="s">
        <v>218</v>
      </c>
      <c r="Q1088" s="1"/>
      <c r="Y1088" t="s">
        <v>218</v>
      </c>
      <c r="Z1088" t="s">
        <v>218</v>
      </c>
      <c r="AA1088" t="s">
        <v>218</v>
      </c>
      <c r="AB1088" t="s">
        <v>218</v>
      </c>
    </row>
    <row r="1089" spans="1:28" x14ac:dyDescent="0.4">
      <c r="A1089" s="1">
        <v>45034</v>
      </c>
      <c r="B1089" s="1">
        <v>45030</v>
      </c>
      <c r="C1089">
        <v>80350</v>
      </c>
      <c r="D1089" t="s">
        <v>39</v>
      </c>
      <c r="E1089" t="s">
        <v>15</v>
      </c>
      <c r="F1089" t="s">
        <v>218</v>
      </c>
      <c r="G1089" t="s">
        <v>16</v>
      </c>
      <c r="H1089" t="s">
        <v>40</v>
      </c>
      <c r="I1089" t="s">
        <v>50</v>
      </c>
      <c r="J1089" t="s">
        <v>51</v>
      </c>
      <c r="K1089">
        <v>100</v>
      </c>
      <c r="L1089">
        <v>15560</v>
      </c>
      <c r="M1089">
        <v>1556000</v>
      </c>
      <c r="N1089">
        <v>0</v>
      </c>
      <c r="P1089" t="s">
        <v>218</v>
      </c>
      <c r="Q1089" s="1"/>
      <c r="Y1089" t="s">
        <v>218</v>
      </c>
      <c r="Z1089" t="s">
        <v>218</v>
      </c>
      <c r="AA1089" t="s">
        <v>218</v>
      </c>
      <c r="AB1089" t="s">
        <v>218</v>
      </c>
    </row>
    <row r="1090" spans="1:28" x14ac:dyDescent="0.4">
      <c r="A1090" s="1">
        <v>45034</v>
      </c>
      <c r="B1090" s="1">
        <v>45030</v>
      </c>
      <c r="C1090">
        <v>80350</v>
      </c>
      <c r="D1090" t="s">
        <v>39</v>
      </c>
      <c r="E1090" t="s">
        <v>15</v>
      </c>
      <c r="F1090" t="s">
        <v>218</v>
      </c>
      <c r="G1090" t="s">
        <v>16</v>
      </c>
      <c r="H1090" t="s">
        <v>42</v>
      </c>
      <c r="I1090" t="s">
        <v>50</v>
      </c>
      <c r="J1090" t="s">
        <v>51</v>
      </c>
      <c r="K1090">
        <v>100</v>
      </c>
      <c r="L1090">
        <v>15570</v>
      </c>
      <c r="M1090">
        <v>1557000</v>
      </c>
      <c r="N1090">
        <v>0</v>
      </c>
      <c r="P1090" t="s">
        <v>218</v>
      </c>
      <c r="Q1090" s="1"/>
      <c r="Y1090" t="s">
        <v>218</v>
      </c>
      <c r="Z1090" t="s">
        <v>218</v>
      </c>
      <c r="AA1090" t="s">
        <v>218</v>
      </c>
      <c r="AB1090" t="s">
        <v>218</v>
      </c>
    </row>
    <row r="1091" spans="1:28" x14ac:dyDescent="0.4">
      <c r="A1091" s="1">
        <v>45034</v>
      </c>
      <c r="B1091" s="1">
        <v>45030</v>
      </c>
      <c r="C1091">
        <v>80350</v>
      </c>
      <c r="D1091" t="s">
        <v>39</v>
      </c>
      <c r="E1091" t="s">
        <v>15</v>
      </c>
      <c r="F1091" t="s">
        <v>218</v>
      </c>
      <c r="G1091" t="s">
        <v>16</v>
      </c>
      <c r="H1091" t="s">
        <v>40</v>
      </c>
      <c r="I1091" t="s">
        <v>50</v>
      </c>
      <c r="J1091" t="s">
        <v>41</v>
      </c>
      <c r="K1091">
        <v>100</v>
      </c>
      <c r="L1091">
        <v>15575</v>
      </c>
      <c r="M1091">
        <v>1557500</v>
      </c>
      <c r="N1091">
        <v>0</v>
      </c>
      <c r="O1091">
        <v>500</v>
      </c>
      <c r="P1091" t="s">
        <v>16</v>
      </c>
      <c r="Q1091" s="1">
        <v>45030</v>
      </c>
      <c r="R1091">
        <v>15570</v>
      </c>
      <c r="S1091">
        <v>0</v>
      </c>
      <c r="T1091">
        <v>0</v>
      </c>
      <c r="U1091">
        <v>0</v>
      </c>
      <c r="V1091">
        <v>0</v>
      </c>
      <c r="W1091">
        <v>0</v>
      </c>
      <c r="X1091">
        <v>500</v>
      </c>
      <c r="Y1091" t="s">
        <v>218</v>
      </c>
      <c r="Z1091" t="s">
        <v>218</v>
      </c>
      <c r="AA1091" t="s">
        <v>218</v>
      </c>
      <c r="AB1091" t="s">
        <v>218</v>
      </c>
    </row>
    <row r="1092" spans="1:28" x14ac:dyDescent="0.4">
      <c r="A1092" s="1">
        <v>45034</v>
      </c>
      <c r="B1092" s="1">
        <v>45030</v>
      </c>
      <c r="C1092">
        <v>80350</v>
      </c>
      <c r="D1092" t="s">
        <v>39</v>
      </c>
      <c r="E1092" t="s">
        <v>15</v>
      </c>
      <c r="F1092" t="s">
        <v>218</v>
      </c>
      <c r="G1092" t="s">
        <v>16</v>
      </c>
      <c r="H1092" t="s">
        <v>42</v>
      </c>
      <c r="I1092" t="s">
        <v>50</v>
      </c>
      <c r="J1092" t="s">
        <v>41</v>
      </c>
      <c r="K1092">
        <v>100</v>
      </c>
      <c r="L1092">
        <v>15555</v>
      </c>
      <c r="M1092">
        <v>1555500</v>
      </c>
      <c r="N1092">
        <v>0</v>
      </c>
      <c r="O1092">
        <v>500</v>
      </c>
      <c r="P1092" t="s">
        <v>16</v>
      </c>
      <c r="Q1092" s="1">
        <v>45030</v>
      </c>
      <c r="R1092">
        <v>15560</v>
      </c>
      <c r="S1092">
        <v>0</v>
      </c>
      <c r="T1092">
        <v>0</v>
      </c>
      <c r="U1092">
        <v>0</v>
      </c>
      <c r="V1092">
        <v>0</v>
      </c>
      <c r="W1092">
        <v>0</v>
      </c>
      <c r="X1092">
        <v>500</v>
      </c>
      <c r="Y1092" t="s">
        <v>218</v>
      </c>
      <c r="Z1092" t="s">
        <v>218</v>
      </c>
      <c r="AA1092" t="s">
        <v>218</v>
      </c>
      <c r="AB1092" t="s">
        <v>218</v>
      </c>
    </row>
    <row r="1093" spans="1:28" x14ac:dyDescent="0.4">
      <c r="A1093" s="1">
        <v>45034</v>
      </c>
      <c r="B1093" s="1">
        <v>45030</v>
      </c>
      <c r="C1093">
        <v>80350</v>
      </c>
      <c r="D1093" t="s">
        <v>39</v>
      </c>
      <c r="E1093" t="s">
        <v>15</v>
      </c>
      <c r="F1093" t="s">
        <v>218</v>
      </c>
      <c r="G1093" t="s">
        <v>16</v>
      </c>
      <c r="H1093" t="s">
        <v>42</v>
      </c>
      <c r="I1093" t="s">
        <v>50</v>
      </c>
      <c r="J1093" t="s">
        <v>41</v>
      </c>
      <c r="K1093">
        <v>100</v>
      </c>
      <c r="L1093">
        <v>15410</v>
      </c>
      <c r="M1093">
        <v>1541000</v>
      </c>
      <c r="N1093">
        <v>0</v>
      </c>
      <c r="O1093">
        <v>1000</v>
      </c>
      <c r="P1093" t="s">
        <v>16</v>
      </c>
      <c r="Q1093" s="1">
        <v>45030</v>
      </c>
      <c r="R1093">
        <v>15420</v>
      </c>
      <c r="S1093">
        <v>0</v>
      </c>
      <c r="T1093">
        <v>0</v>
      </c>
      <c r="U1093">
        <v>0</v>
      </c>
      <c r="V1093">
        <v>0</v>
      </c>
      <c r="W1093">
        <v>0</v>
      </c>
      <c r="X1093">
        <v>1000</v>
      </c>
      <c r="Y1093" t="s">
        <v>218</v>
      </c>
      <c r="Z1093" t="s">
        <v>218</v>
      </c>
      <c r="AA1093" t="s">
        <v>218</v>
      </c>
      <c r="AB1093" t="s">
        <v>218</v>
      </c>
    </row>
    <row r="1094" spans="1:28" x14ac:dyDescent="0.4">
      <c r="A1094" s="1">
        <v>45033</v>
      </c>
      <c r="B1094" s="1">
        <v>45029</v>
      </c>
      <c r="C1094">
        <v>15700</v>
      </c>
      <c r="D1094" t="s">
        <v>53</v>
      </c>
      <c r="E1094" t="s">
        <v>15</v>
      </c>
      <c r="F1094" t="s">
        <v>218</v>
      </c>
      <c r="G1094" t="s">
        <v>16</v>
      </c>
      <c r="H1094" t="s">
        <v>42</v>
      </c>
      <c r="I1094" t="s">
        <v>50</v>
      </c>
      <c r="J1094" t="s">
        <v>51</v>
      </c>
      <c r="K1094">
        <v>10</v>
      </c>
      <c r="L1094">
        <v>14875</v>
      </c>
      <c r="M1094">
        <v>148750</v>
      </c>
      <c r="N1094">
        <v>0</v>
      </c>
      <c r="P1094" t="s">
        <v>218</v>
      </c>
      <c r="Q1094" s="1"/>
      <c r="Y1094" t="s">
        <v>218</v>
      </c>
      <c r="Z1094" t="s">
        <v>218</v>
      </c>
      <c r="AA1094" t="s">
        <v>218</v>
      </c>
      <c r="AB1094" t="s">
        <v>218</v>
      </c>
    </row>
    <row r="1095" spans="1:28" x14ac:dyDescent="0.4">
      <c r="A1095" s="1">
        <v>45033</v>
      </c>
      <c r="B1095" s="1">
        <v>45029</v>
      </c>
      <c r="C1095">
        <v>15700</v>
      </c>
      <c r="D1095" t="s">
        <v>53</v>
      </c>
      <c r="E1095" t="s">
        <v>15</v>
      </c>
      <c r="F1095" t="s">
        <v>218</v>
      </c>
      <c r="G1095" t="s">
        <v>16</v>
      </c>
      <c r="H1095" t="s">
        <v>40</v>
      </c>
      <c r="I1095" t="s">
        <v>50</v>
      </c>
      <c r="J1095" t="s">
        <v>41</v>
      </c>
      <c r="K1095">
        <v>10</v>
      </c>
      <c r="L1095">
        <v>14900</v>
      </c>
      <c r="M1095">
        <v>149000</v>
      </c>
      <c r="N1095">
        <v>0</v>
      </c>
      <c r="O1095">
        <v>250</v>
      </c>
      <c r="P1095" t="s">
        <v>16</v>
      </c>
      <c r="Q1095" s="1">
        <v>45029</v>
      </c>
      <c r="R1095">
        <v>14875</v>
      </c>
      <c r="S1095">
        <v>0</v>
      </c>
      <c r="T1095">
        <v>0</v>
      </c>
      <c r="U1095">
        <v>0</v>
      </c>
      <c r="V1095">
        <v>0</v>
      </c>
      <c r="W1095">
        <v>0</v>
      </c>
      <c r="X1095">
        <v>250</v>
      </c>
      <c r="Y1095" t="s">
        <v>218</v>
      </c>
      <c r="Z1095" t="s">
        <v>218</v>
      </c>
      <c r="AA1095" t="s">
        <v>218</v>
      </c>
      <c r="AB1095" t="s">
        <v>218</v>
      </c>
    </row>
    <row r="1096" spans="1:28" x14ac:dyDescent="0.4">
      <c r="A1096" s="1">
        <v>45033</v>
      </c>
      <c r="B1096" s="1">
        <v>45029</v>
      </c>
      <c r="C1096">
        <v>80350</v>
      </c>
      <c r="D1096" t="s">
        <v>39</v>
      </c>
      <c r="E1096" t="s">
        <v>15</v>
      </c>
      <c r="F1096" t="s">
        <v>218</v>
      </c>
      <c r="G1096" t="s">
        <v>16</v>
      </c>
      <c r="H1096" t="s">
        <v>40</v>
      </c>
      <c r="I1096" t="s">
        <v>50</v>
      </c>
      <c r="J1096" t="s">
        <v>51</v>
      </c>
      <c r="K1096">
        <v>100</v>
      </c>
      <c r="L1096">
        <v>15665</v>
      </c>
      <c r="M1096">
        <v>1566500</v>
      </c>
      <c r="N1096">
        <v>0</v>
      </c>
      <c r="P1096" t="s">
        <v>218</v>
      </c>
      <c r="Q1096" s="1"/>
      <c r="Y1096" t="s">
        <v>218</v>
      </c>
      <c r="Z1096" t="s">
        <v>218</v>
      </c>
      <c r="AA1096" t="s">
        <v>218</v>
      </c>
      <c r="AB1096" t="s">
        <v>218</v>
      </c>
    </row>
    <row r="1097" spans="1:28" x14ac:dyDescent="0.4">
      <c r="A1097" s="1">
        <v>45033</v>
      </c>
      <c r="B1097" s="1">
        <v>45029</v>
      </c>
      <c r="C1097">
        <v>80350</v>
      </c>
      <c r="D1097" t="s">
        <v>39</v>
      </c>
      <c r="E1097" t="s">
        <v>15</v>
      </c>
      <c r="F1097" t="s">
        <v>218</v>
      </c>
      <c r="G1097" t="s">
        <v>16</v>
      </c>
      <c r="H1097" t="s">
        <v>42</v>
      </c>
      <c r="I1097" t="s">
        <v>50</v>
      </c>
      <c r="J1097" t="s">
        <v>51</v>
      </c>
      <c r="K1097">
        <v>100</v>
      </c>
      <c r="L1097">
        <v>15650</v>
      </c>
      <c r="M1097">
        <v>1565000</v>
      </c>
      <c r="N1097">
        <v>0</v>
      </c>
      <c r="P1097" t="s">
        <v>218</v>
      </c>
      <c r="Q1097" s="1"/>
      <c r="Y1097" t="s">
        <v>218</v>
      </c>
      <c r="Z1097" t="s">
        <v>218</v>
      </c>
      <c r="AA1097" t="s">
        <v>218</v>
      </c>
      <c r="AB1097" t="s">
        <v>218</v>
      </c>
    </row>
    <row r="1098" spans="1:28" x14ac:dyDescent="0.4">
      <c r="A1098" s="1">
        <v>45033</v>
      </c>
      <c r="B1098" s="1">
        <v>45029</v>
      </c>
      <c r="C1098">
        <v>80350</v>
      </c>
      <c r="D1098" t="s">
        <v>39</v>
      </c>
      <c r="E1098" t="s">
        <v>15</v>
      </c>
      <c r="F1098" t="s">
        <v>218</v>
      </c>
      <c r="G1098" t="s">
        <v>16</v>
      </c>
      <c r="H1098" t="s">
        <v>42</v>
      </c>
      <c r="I1098" t="s">
        <v>50</v>
      </c>
      <c r="J1098" t="s">
        <v>51</v>
      </c>
      <c r="K1098">
        <v>100</v>
      </c>
      <c r="L1098">
        <v>15665</v>
      </c>
      <c r="M1098">
        <v>1566500</v>
      </c>
      <c r="N1098">
        <v>0</v>
      </c>
      <c r="P1098" t="s">
        <v>218</v>
      </c>
      <c r="Q1098" s="1"/>
      <c r="Y1098" t="s">
        <v>218</v>
      </c>
      <c r="Z1098" t="s">
        <v>218</v>
      </c>
      <c r="AA1098" t="s">
        <v>218</v>
      </c>
      <c r="AB1098" t="s">
        <v>218</v>
      </c>
    </row>
    <row r="1099" spans="1:28" x14ac:dyDescent="0.4">
      <c r="A1099" s="1">
        <v>45033</v>
      </c>
      <c r="B1099" s="1">
        <v>45029</v>
      </c>
      <c r="C1099">
        <v>80350</v>
      </c>
      <c r="D1099" t="s">
        <v>39</v>
      </c>
      <c r="E1099" t="s">
        <v>15</v>
      </c>
      <c r="F1099" t="s">
        <v>218</v>
      </c>
      <c r="G1099" t="s">
        <v>16</v>
      </c>
      <c r="H1099" t="s">
        <v>40</v>
      </c>
      <c r="I1099" t="s">
        <v>50</v>
      </c>
      <c r="J1099" t="s">
        <v>41</v>
      </c>
      <c r="K1099">
        <v>100</v>
      </c>
      <c r="L1099">
        <v>15665</v>
      </c>
      <c r="M1099">
        <v>1566500</v>
      </c>
      <c r="N1099">
        <v>0</v>
      </c>
      <c r="O1099">
        <v>0</v>
      </c>
      <c r="P1099" t="s">
        <v>16</v>
      </c>
      <c r="Q1099" s="1">
        <v>45029</v>
      </c>
      <c r="R1099">
        <v>15665</v>
      </c>
      <c r="S1099">
        <v>0</v>
      </c>
      <c r="T1099">
        <v>0</v>
      </c>
      <c r="U1099">
        <v>0</v>
      </c>
      <c r="V1099">
        <v>0</v>
      </c>
      <c r="W1099">
        <v>0</v>
      </c>
      <c r="X1099">
        <v>0</v>
      </c>
      <c r="Y1099" t="s">
        <v>218</v>
      </c>
      <c r="Z1099" t="s">
        <v>218</v>
      </c>
      <c r="AA1099" t="s">
        <v>218</v>
      </c>
      <c r="AB1099" t="s">
        <v>218</v>
      </c>
    </row>
    <row r="1100" spans="1:28" x14ac:dyDescent="0.4">
      <c r="A1100" s="1">
        <v>45033</v>
      </c>
      <c r="B1100" s="1">
        <v>45029</v>
      </c>
      <c r="C1100">
        <v>80350</v>
      </c>
      <c r="D1100" t="s">
        <v>39</v>
      </c>
      <c r="E1100" t="s">
        <v>15</v>
      </c>
      <c r="F1100" t="s">
        <v>218</v>
      </c>
      <c r="G1100" t="s">
        <v>16</v>
      </c>
      <c r="H1100" t="s">
        <v>40</v>
      </c>
      <c r="I1100" t="s">
        <v>50</v>
      </c>
      <c r="J1100" t="s">
        <v>41</v>
      </c>
      <c r="K1100">
        <v>100</v>
      </c>
      <c r="L1100">
        <v>15625</v>
      </c>
      <c r="M1100">
        <v>1562500</v>
      </c>
      <c r="N1100">
        <v>0</v>
      </c>
      <c r="O1100">
        <v>-2500</v>
      </c>
      <c r="P1100" t="s">
        <v>16</v>
      </c>
      <c r="Q1100" s="1">
        <v>45029</v>
      </c>
      <c r="R1100">
        <v>15650</v>
      </c>
      <c r="S1100">
        <v>0</v>
      </c>
      <c r="T1100">
        <v>0</v>
      </c>
      <c r="U1100">
        <v>0</v>
      </c>
      <c r="V1100">
        <v>0</v>
      </c>
      <c r="W1100">
        <v>0</v>
      </c>
      <c r="X1100">
        <v>-2500</v>
      </c>
      <c r="Y1100" t="s">
        <v>218</v>
      </c>
      <c r="Z1100" t="s">
        <v>218</v>
      </c>
      <c r="AA1100" t="s">
        <v>218</v>
      </c>
      <c r="AB1100" t="s">
        <v>218</v>
      </c>
    </row>
    <row r="1101" spans="1:28" x14ac:dyDescent="0.4">
      <c r="A1101" s="1">
        <v>45033</v>
      </c>
      <c r="B1101" s="1">
        <v>45029</v>
      </c>
      <c r="C1101">
        <v>80350</v>
      </c>
      <c r="D1101" t="s">
        <v>39</v>
      </c>
      <c r="E1101" t="s">
        <v>15</v>
      </c>
      <c r="F1101" t="s">
        <v>218</v>
      </c>
      <c r="G1101" t="s">
        <v>16</v>
      </c>
      <c r="H1101" t="s">
        <v>42</v>
      </c>
      <c r="I1101" t="s">
        <v>50</v>
      </c>
      <c r="J1101" t="s">
        <v>41</v>
      </c>
      <c r="K1101">
        <v>100</v>
      </c>
      <c r="L1101">
        <v>15685</v>
      </c>
      <c r="M1101">
        <v>1568500</v>
      </c>
      <c r="N1101">
        <v>0</v>
      </c>
      <c r="O1101">
        <v>-2000</v>
      </c>
      <c r="P1101" t="s">
        <v>16</v>
      </c>
      <c r="Q1101" s="1">
        <v>45029</v>
      </c>
      <c r="R1101">
        <v>15665</v>
      </c>
      <c r="S1101">
        <v>0</v>
      </c>
      <c r="T1101">
        <v>0</v>
      </c>
      <c r="U1101">
        <v>0</v>
      </c>
      <c r="V1101">
        <v>0</v>
      </c>
      <c r="W1101">
        <v>0</v>
      </c>
      <c r="X1101">
        <v>-2000</v>
      </c>
      <c r="Y1101" t="s">
        <v>218</v>
      </c>
      <c r="Z1101" t="s">
        <v>218</v>
      </c>
      <c r="AA1101" t="s">
        <v>218</v>
      </c>
      <c r="AB1101" t="s">
        <v>218</v>
      </c>
    </row>
    <row r="1102" spans="1:28" x14ac:dyDescent="0.4">
      <c r="A1102" s="1">
        <v>45030</v>
      </c>
      <c r="B1102" s="1">
        <v>45028</v>
      </c>
      <c r="C1102">
        <v>15700</v>
      </c>
      <c r="D1102" t="s">
        <v>53</v>
      </c>
      <c r="E1102" t="s">
        <v>15</v>
      </c>
      <c r="F1102" t="s">
        <v>218</v>
      </c>
      <c r="G1102" t="s">
        <v>16</v>
      </c>
      <c r="H1102" t="s">
        <v>42</v>
      </c>
      <c r="I1102" t="s">
        <v>50</v>
      </c>
      <c r="J1102" t="s">
        <v>51</v>
      </c>
      <c r="K1102">
        <v>10</v>
      </c>
      <c r="L1102">
        <v>14885</v>
      </c>
      <c r="M1102">
        <v>148850</v>
      </c>
      <c r="N1102">
        <v>0</v>
      </c>
      <c r="P1102" t="s">
        <v>218</v>
      </c>
      <c r="Q1102" s="1"/>
      <c r="Y1102" t="s">
        <v>218</v>
      </c>
      <c r="Z1102" t="s">
        <v>218</v>
      </c>
      <c r="AA1102" t="s">
        <v>218</v>
      </c>
      <c r="AB1102" t="s">
        <v>218</v>
      </c>
    </row>
    <row r="1103" spans="1:28" x14ac:dyDescent="0.4">
      <c r="A1103" s="1">
        <v>45030</v>
      </c>
      <c r="B1103" s="1">
        <v>45028</v>
      </c>
      <c r="C1103">
        <v>15700</v>
      </c>
      <c r="D1103" t="s">
        <v>53</v>
      </c>
      <c r="E1103" t="s">
        <v>15</v>
      </c>
      <c r="F1103" t="s">
        <v>218</v>
      </c>
      <c r="G1103" t="s">
        <v>16</v>
      </c>
      <c r="H1103" t="s">
        <v>40</v>
      </c>
      <c r="I1103" t="s">
        <v>50</v>
      </c>
      <c r="J1103" t="s">
        <v>41</v>
      </c>
      <c r="K1103">
        <v>10</v>
      </c>
      <c r="L1103">
        <v>14900</v>
      </c>
      <c r="M1103">
        <v>149000</v>
      </c>
      <c r="N1103">
        <v>0</v>
      </c>
      <c r="O1103">
        <v>150</v>
      </c>
      <c r="P1103" t="s">
        <v>16</v>
      </c>
      <c r="Q1103" s="1">
        <v>45028</v>
      </c>
      <c r="R1103">
        <v>14885</v>
      </c>
      <c r="S1103">
        <v>0</v>
      </c>
      <c r="T1103">
        <v>0</v>
      </c>
      <c r="U1103">
        <v>0</v>
      </c>
      <c r="V1103">
        <v>0</v>
      </c>
      <c r="W1103">
        <v>0</v>
      </c>
      <c r="X1103">
        <v>150</v>
      </c>
      <c r="Y1103" t="s">
        <v>218</v>
      </c>
      <c r="Z1103" t="s">
        <v>218</v>
      </c>
      <c r="AA1103" t="s">
        <v>218</v>
      </c>
      <c r="AB1103" t="s">
        <v>218</v>
      </c>
    </row>
    <row r="1104" spans="1:28" x14ac:dyDescent="0.4">
      <c r="A1104" s="1">
        <v>45030</v>
      </c>
      <c r="B1104" s="1">
        <v>45028</v>
      </c>
      <c r="C1104">
        <v>80350</v>
      </c>
      <c r="D1104" t="s">
        <v>39</v>
      </c>
      <c r="E1104" t="s">
        <v>15</v>
      </c>
      <c r="F1104" t="s">
        <v>218</v>
      </c>
      <c r="G1104" t="s">
        <v>16</v>
      </c>
      <c r="H1104" t="s">
        <v>40</v>
      </c>
      <c r="I1104" t="s">
        <v>50</v>
      </c>
      <c r="J1104" t="s">
        <v>51</v>
      </c>
      <c r="K1104">
        <v>100</v>
      </c>
      <c r="L1104">
        <v>15740</v>
      </c>
      <c r="M1104">
        <v>1574000</v>
      </c>
      <c r="N1104">
        <v>0</v>
      </c>
      <c r="P1104" t="s">
        <v>218</v>
      </c>
      <c r="Q1104" s="1"/>
      <c r="Y1104" t="s">
        <v>218</v>
      </c>
      <c r="Z1104" t="s">
        <v>218</v>
      </c>
      <c r="AA1104" t="s">
        <v>218</v>
      </c>
      <c r="AB1104" t="s">
        <v>218</v>
      </c>
    </row>
    <row r="1105" spans="1:28" x14ac:dyDescent="0.4">
      <c r="A1105" s="1">
        <v>45030</v>
      </c>
      <c r="B1105" s="1">
        <v>45028</v>
      </c>
      <c r="C1105">
        <v>80350</v>
      </c>
      <c r="D1105" t="s">
        <v>39</v>
      </c>
      <c r="E1105" t="s">
        <v>15</v>
      </c>
      <c r="F1105" t="s">
        <v>218</v>
      </c>
      <c r="G1105" t="s">
        <v>16</v>
      </c>
      <c r="H1105" t="s">
        <v>40</v>
      </c>
      <c r="I1105" t="s">
        <v>50</v>
      </c>
      <c r="J1105" t="s">
        <v>51</v>
      </c>
      <c r="K1105">
        <v>100</v>
      </c>
      <c r="L1105">
        <v>15725</v>
      </c>
      <c r="M1105">
        <v>1572500</v>
      </c>
      <c r="N1105">
        <v>0</v>
      </c>
      <c r="P1105" t="s">
        <v>218</v>
      </c>
      <c r="Q1105" s="1"/>
      <c r="Y1105" t="s">
        <v>218</v>
      </c>
      <c r="Z1105" t="s">
        <v>218</v>
      </c>
      <c r="AA1105" t="s">
        <v>218</v>
      </c>
      <c r="AB1105" t="s">
        <v>218</v>
      </c>
    </row>
    <row r="1106" spans="1:28" x14ac:dyDescent="0.4">
      <c r="A1106" s="1">
        <v>45030</v>
      </c>
      <c r="B1106" s="1">
        <v>45028</v>
      </c>
      <c r="C1106">
        <v>80350</v>
      </c>
      <c r="D1106" t="s">
        <v>39</v>
      </c>
      <c r="E1106" t="s">
        <v>15</v>
      </c>
      <c r="F1106" t="s">
        <v>218</v>
      </c>
      <c r="G1106" t="s">
        <v>16</v>
      </c>
      <c r="H1106" t="s">
        <v>40</v>
      </c>
      <c r="I1106" t="s">
        <v>50</v>
      </c>
      <c r="J1106" t="s">
        <v>51</v>
      </c>
      <c r="K1106">
        <v>100</v>
      </c>
      <c r="L1106">
        <v>15815</v>
      </c>
      <c r="M1106">
        <v>1581500</v>
      </c>
      <c r="N1106">
        <v>0</v>
      </c>
      <c r="P1106" t="s">
        <v>218</v>
      </c>
      <c r="Q1106" s="1"/>
      <c r="Y1106" t="s">
        <v>218</v>
      </c>
      <c r="Z1106" t="s">
        <v>218</v>
      </c>
      <c r="AA1106" t="s">
        <v>218</v>
      </c>
      <c r="AB1106" t="s">
        <v>218</v>
      </c>
    </row>
    <row r="1107" spans="1:28" x14ac:dyDescent="0.4">
      <c r="A1107" s="1">
        <v>45030</v>
      </c>
      <c r="B1107" s="1">
        <v>45028</v>
      </c>
      <c r="C1107">
        <v>80350</v>
      </c>
      <c r="D1107" t="s">
        <v>39</v>
      </c>
      <c r="E1107" t="s">
        <v>15</v>
      </c>
      <c r="F1107" t="s">
        <v>218</v>
      </c>
      <c r="G1107" t="s">
        <v>16</v>
      </c>
      <c r="H1107" t="s">
        <v>40</v>
      </c>
      <c r="I1107" t="s">
        <v>50</v>
      </c>
      <c r="J1107" t="s">
        <v>51</v>
      </c>
      <c r="K1107">
        <v>100</v>
      </c>
      <c r="L1107">
        <v>15700</v>
      </c>
      <c r="M1107">
        <v>1570000</v>
      </c>
      <c r="N1107">
        <v>0</v>
      </c>
      <c r="P1107" t="s">
        <v>218</v>
      </c>
      <c r="Q1107" s="1"/>
      <c r="Y1107" t="s">
        <v>218</v>
      </c>
      <c r="Z1107" t="s">
        <v>218</v>
      </c>
      <c r="AA1107" t="s">
        <v>218</v>
      </c>
      <c r="AB1107" t="s">
        <v>218</v>
      </c>
    </row>
    <row r="1108" spans="1:28" x14ac:dyDescent="0.4">
      <c r="A1108" s="1">
        <v>45030</v>
      </c>
      <c r="B1108" s="1">
        <v>45028</v>
      </c>
      <c r="C1108">
        <v>80350</v>
      </c>
      <c r="D1108" t="s">
        <v>39</v>
      </c>
      <c r="E1108" t="s">
        <v>15</v>
      </c>
      <c r="F1108" t="s">
        <v>218</v>
      </c>
      <c r="G1108" t="s">
        <v>16</v>
      </c>
      <c r="H1108" t="s">
        <v>42</v>
      </c>
      <c r="I1108" t="s">
        <v>50</v>
      </c>
      <c r="J1108" t="s">
        <v>51</v>
      </c>
      <c r="K1108">
        <v>100</v>
      </c>
      <c r="L1108">
        <v>15720</v>
      </c>
      <c r="M1108">
        <v>1572000</v>
      </c>
      <c r="N1108">
        <v>0</v>
      </c>
      <c r="P1108" t="s">
        <v>218</v>
      </c>
      <c r="Q1108" s="1"/>
      <c r="Y1108" t="s">
        <v>218</v>
      </c>
      <c r="Z1108" t="s">
        <v>218</v>
      </c>
      <c r="AA1108" t="s">
        <v>218</v>
      </c>
      <c r="AB1108" t="s">
        <v>218</v>
      </c>
    </row>
    <row r="1109" spans="1:28" x14ac:dyDescent="0.4">
      <c r="A1109" s="1">
        <v>45030</v>
      </c>
      <c r="B1109" s="1">
        <v>45028</v>
      </c>
      <c r="C1109">
        <v>80350</v>
      </c>
      <c r="D1109" t="s">
        <v>39</v>
      </c>
      <c r="E1109" t="s">
        <v>15</v>
      </c>
      <c r="F1109" t="s">
        <v>218</v>
      </c>
      <c r="G1109" t="s">
        <v>16</v>
      </c>
      <c r="H1109" t="s">
        <v>42</v>
      </c>
      <c r="I1109" t="s">
        <v>50</v>
      </c>
      <c r="J1109" t="s">
        <v>51</v>
      </c>
      <c r="K1109">
        <v>100</v>
      </c>
      <c r="L1109">
        <v>15780</v>
      </c>
      <c r="M1109">
        <v>1578000</v>
      </c>
      <c r="N1109">
        <v>0</v>
      </c>
      <c r="P1109" t="s">
        <v>218</v>
      </c>
      <c r="Q1109" s="1"/>
      <c r="Y1109" t="s">
        <v>218</v>
      </c>
      <c r="Z1109" t="s">
        <v>218</v>
      </c>
      <c r="AA1109" t="s">
        <v>218</v>
      </c>
      <c r="AB1109" t="s">
        <v>218</v>
      </c>
    </row>
    <row r="1110" spans="1:28" x14ac:dyDescent="0.4">
      <c r="A1110" s="1">
        <v>45030</v>
      </c>
      <c r="B1110" s="1">
        <v>45028</v>
      </c>
      <c r="C1110">
        <v>80350</v>
      </c>
      <c r="D1110" t="s">
        <v>39</v>
      </c>
      <c r="E1110" t="s">
        <v>15</v>
      </c>
      <c r="F1110" t="s">
        <v>218</v>
      </c>
      <c r="G1110" t="s">
        <v>16</v>
      </c>
      <c r="H1110" t="s">
        <v>42</v>
      </c>
      <c r="I1110" t="s">
        <v>50</v>
      </c>
      <c r="J1110" t="s">
        <v>51</v>
      </c>
      <c r="K1110">
        <v>100</v>
      </c>
      <c r="L1110">
        <v>15955</v>
      </c>
      <c r="M1110">
        <v>1595500</v>
      </c>
      <c r="N1110">
        <v>0</v>
      </c>
      <c r="P1110" t="s">
        <v>218</v>
      </c>
      <c r="Q1110" s="1"/>
      <c r="Y1110" t="s">
        <v>218</v>
      </c>
      <c r="Z1110" t="s">
        <v>218</v>
      </c>
      <c r="AA1110" t="s">
        <v>218</v>
      </c>
      <c r="AB1110" t="s">
        <v>218</v>
      </c>
    </row>
    <row r="1111" spans="1:28" x14ac:dyDescent="0.4">
      <c r="A1111" s="1">
        <v>45030</v>
      </c>
      <c r="B1111" s="1">
        <v>45028</v>
      </c>
      <c r="C1111">
        <v>80350</v>
      </c>
      <c r="D1111" t="s">
        <v>39</v>
      </c>
      <c r="E1111" t="s">
        <v>15</v>
      </c>
      <c r="F1111" t="s">
        <v>218</v>
      </c>
      <c r="G1111" t="s">
        <v>16</v>
      </c>
      <c r="H1111" t="s">
        <v>42</v>
      </c>
      <c r="I1111" t="s">
        <v>50</v>
      </c>
      <c r="J1111" t="s">
        <v>51</v>
      </c>
      <c r="K1111">
        <v>100</v>
      </c>
      <c r="L1111">
        <v>15700</v>
      </c>
      <c r="M1111">
        <v>1570000</v>
      </c>
      <c r="N1111">
        <v>0</v>
      </c>
      <c r="P1111" t="s">
        <v>218</v>
      </c>
      <c r="Q1111" s="1"/>
      <c r="Y1111" t="s">
        <v>218</v>
      </c>
      <c r="Z1111" t="s">
        <v>218</v>
      </c>
      <c r="AA1111" t="s">
        <v>218</v>
      </c>
      <c r="AB1111" t="s">
        <v>218</v>
      </c>
    </row>
    <row r="1112" spans="1:28" x14ac:dyDescent="0.4">
      <c r="A1112" s="1">
        <v>45030</v>
      </c>
      <c r="B1112" s="1">
        <v>45028</v>
      </c>
      <c r="C1112">
        <v>80350</v>
      </c>
      <c r="D1112" t="s">
        <v>39</v>
      </c>
      <c r="E1112" t="s">
        <v>15</v>
      </c>
      <c r="F1112" t="s">
        <v>218</v>
      </c>
      <c r="G1112" t="s">
        <v>16</v>
      </c>
      <c r="H1112" t="s">
        <v>40</v>
      </c>
      <c r="I1112" t="s">
        <v>50</v>
      </c>
      <c r="J1112" t="s">
        <v>41</v>
      </c>
      <c r="K1112">
        <v>100</v>
      </c>
      <c r="L1112">
        <v>15755</v>
      </c>
      <c r="M1112">
        <v>1575500</v>
      </c>
      <c r="N1112">
        <v>0</v>
      </c>
      <c r="O1112">
        <v>5500</v>
      </c>
      <c r="P1112" t="s">
        <v>16</v>
      </c>
      <c r="Q1112" s="1">
        <v>45028</v>
      </c>
      <c r="R1112">
        <v>15700</v>
      </c>
      <c r="S1112">
        <v>0</v>
      </c>
      <c r="T1112">
        <v>0</v>
      </c>
      <c r="U1112">
        <v>0</v>
      </c>
      <c r="V1112">
        <v>0</v>
      </c>
      <c r="W1112">
        <v>0</v>
      </c>
      <c r="X1112">
        <v>5500</v>
      </c>
      <c r="Y1112" t="s">
        <v>218</v>
      </c>
      <c r="Z1112" t="s">
        <v>218</v>
      </c>
      <c r="AA1112" t="s">
        <v>218</v>
      </c>
      <c r="AB1112" t="s">
        <v>218</v>
      </c>
    </row>
    <row r="1113" spans="1:28" x14ac:dyDescent="0.4">
      <c r="A1113" s="1">
        <v>45030</v>
      </c>
      <c r="B1113" s="1">
        <v>45028</v>
      </c>
      <c r="C1113">
        <v>80350</v>
      </c>
      <c r="D1113" t="s">
        <v>39</v>
      </c>
      <c r="E1113" t="s">
        <v>15</v>
      </c>
      <c r="F1113" t="s">
        <v>218</v>
      </c>
      <c r="G1113" t="s">
        <v>16</v>
      </c>
      <c r="H1113" t="s">
        <v>40</v>
      </c>
      <c r="I1113" t="s">
        <v>50</v>
      </c>
      <c r="J1113" t="s">
        <v>41</v>
      </c>
      <c r="K1113">
        <v>100</v>
      </c>
      <c r="L1113">
        <v>15960</v>
      </c>
      <c r="M1113">
        <v>1596000</v>
      </c>
      <c r="N1113">
        <v>0</v>
      </c>
      <c r="O1113">
        <v>500</v>
      </c>
      <c r="P1113" t="s">
        <v>16</v>
      </c>
      <c r="Q1113" s="1">
        <v>45028</v>
      </c>
      <c r="R1113">
        <v>15955</v>
      </c>
      <c r="S1113">
        <v>0</v>
      </c>
      <c r="T1113">
        <v>0</v>
      </c>
      <c r="U1113">
        <v>0</v>
      </c>
      <c r="V1113">
        <v>0</v>
      </c>
      <c r="W1113">
        <v>0</v>
      </c>
      <c r="X1113">
        <v>500</v>
      </c>
      <c r="Y1113" t="s">
        <v>218</v>
      </c>
      <c r="Z1113" t="s">
        <v>218</v>
      </c>
      <c r="AA1113" t="s">
        <v>218</v>
      </c>
      <c r="AB1113" t="s">
        <v>218</v>
      </c>
    </row>
    <row r="1114" spans="1:28" x14ac:dyDescent="0.4">
      <c r="A1114" s="1">
        <v>45030</v>
      </c>
      <c r="B1114" s="1">
        <v>45028</v>
      </c>
      <c r="C1114">
        <v>80350</v>
      </c>
      <c r="D1114" t="s">
        <v>39</v>
      </c>
      <c r="E1114" t="s">
        <v>15</v>
      </c>
      <c r="F1114" t="s">
        <v>218</v>
      </c>
      <c r="G1114" t="s">
        <v>16</v>
      </c>
      <c r="H1114" t="s">
        <v>40</v>
      </c>
      <c r="I1114" t="s">
        <v>50</v>
      </c>
      <c r="J1114" t="s">
        <v>41</v>
      </c>
      <c r="K1114">
        <v>100</v>
      </c>
      <c r="L1114">
        <v>15690</v>
      </c>
      <c r="M1114">
        <v>1569000</v>
      </c>
      <c r="N1114">
        <v>0</v>
      </c>
      <c r="O1114">
        <v>-3000</v>
      </c>
      <c r="P1114" t="s">
        <v>16</v>
      </c>
      <c r="Q1114" s="1">
        <v>45028</v>
      </c>
      <c r="R1114">
        <v>15720</v>
      </c>
      <c r="S1114">
        <v>0</v>
      </c>
      <c r="T1114">
        <v>0</v>
      </c>
      <c r="U1114">
        <v>0</v>
      </c>
      <c r="V1114">
        <v>0</v>
      </c>
      <c r="W1114">
        <v>0</v>
      </c>
      <c r="X1114">
        <v>-3000</v>
      </c>
      <c r="Y1114" t="s">
        <v>218</v>
      </c>
      <c r="Z1114" t="s">
        <v>218</v>
      </c>
      <c r="AA1114" t="s">
        <v>218</v>
      </c>
      <c r="AB1114" t="s">
        <v>218</v>
      </c>
    </row>
    <row r="1115" spans="1:28" x14ac:dyDescent="0.4">
      <c r="A1115" s="1">
        <v>45030</v>
      </c>
      <c r="B1115" s="1">
        <v>45028</v>
      </c>
      <c r="C1115">
        <v>80350</v>
      </c>
      <c r="D1115" t="s">
        <v>39</v>
      </c>
      <c r="E1115" t="s">
        <v>15</v>
      </c>
      <c r="F1115" t="s">
        <v>218</v>
      </c>
      <c r="G1115" t="s">
        <v>16</v>
      </c>
      <c r="H1115" t="s">
        <v>40</v>
      </c>
      <c r="I1115" t="s">
        <v>50</v>
      </c>
      <c r="J1115" t="s">
        <v>41</v>
      </c>
      <c r="K1115">
        <v>100</v>
      </c>
      <c r="L1115">
        <v>15745</v>
      </c>
      <c r="M1115">
        <v>1574500</v>
      </c>
      <c r="N1115">
        <v>0</v>
      </c>
      <c r="O1115">
        <v>-3500</v>
      </c>
      <c r="P1115" t="s">
        <v>16</v>
      </c>
      <c r="Q1115" s="1">
        <v>45028</v>
      </c>
      <c r="R1115">
        <v>15780</v>
      </c>
      <c r="S1115">
        <v>0</v>
      </c>
      <c r="T1115">
        <v>0</v>
      </c>
      <c r="U1115">
        <v>0</v>
      </c>
      <c r="V1115">
        <v>0</v>
      </c>
      <c r="W1115">
        <v>0</v>
      </c>
      <c r="X1115">
        <v>-3500</v>
      </c>
      <c r="Y1115" t="s">
        <v>218</v>
      </c>
      <c r="Z1115" t="s">
        <v>218</v>
      </c>
      <c r="AA1115" t="s">
        <v>218</v>
      </c>
      <c r="AB1115" t="s">
        <v>218</v>
      </c>
    </row>
    <row r="1116" spans="1:28" x14ac:dyDescent="0.4">
      <c r="A1116" s="1">
        <v>45030</v>
      </c>
      <c r="B1116" s="1">
        <v>45028</v>
      </c>
      <c r="C1116">
        <v>80350</v>
      </c>
      <c r="D1116" t="s">
        <v>39</v>
      </c>
      <c r="E1116" t="s">
        <v>15</v>
      </c>
      <c r="F1116" t="s">
        <v>218</v>
      </c>
      <c r="G1116" t="s">
        <v>16</v>
      </c>
      <c r="H1116" t="s">
        <v>42</v>
      </c>
      <c r="I1116" t="s">
        <v>50</v>
      </c>
      <c r="J1116" t="s">
        <v>41</v>
      </c>
      <c r="K1116">
        <v>100</v>
      </c>
      <c r="L1116">
        <v>15730</v>
      </c>
      <c r="M1116">
        <v>1573000</v>
      </c>
      <c r="N1116">
        <v>0</v>
      </c>
      <c r="O1116">
        <v>1000</v>
      </c>
      <c r="P1116" t="s">
        <v>16</v>
      </c>
      <c r="Q1116" s="1">
        <v>45028</v>
      </c>
      <c r="R1116">
        <v>15740</v>
      </c>
      <c r="S1116">
        <v>0</v>
      </c>
      <c r="T1116">
        <v>0</v>
      </c>
      <c r="U1116">
        <v>0</v>
      </c>
      <c r="V1116">
        <v>0</v>
      </c>
      <c r="W1116">
        <v>0</v>
      </c>
      <c r="X1116">
        <v>1000</v>
      </c>
      <c r="Y1116" t="s">
        <v>218</v>
      </c>
      <c r="Z1116" t="s">
        <v>218</v>
      </c>
      <c r="AA1116" t="s">
        <v>218</v>
      </c>
      <c r="AB1116" t="s">
        <v>218</v>
      </c>
    </row>
    <row r="1117" spans="1:28" x14ac:dyDescent="0.4">
      <c r="A1117" s="1">
        <v>45030</v>
      </c>
      <c r="B1117" s="1">
        <v>45028</v>
      </c>
      <c r="C1117">
        <v>80350</v>
      </c>
      <c r="D1117" t="s">
        <v>39</v>
      </c>
      <c r="E1117" t="s">
        <v>15</v>
      </c>
      <c r="F1117" t="s">
        <v>218</v>
      </c>
      <c r="G1117" t="s">
        <v>16</v>
      </c>
      <c r="H1117" t="s">
        <v>42</v>
      </c>
      <c r="I1117" t="s">
        <v>50</v>
      </c>
      <c r="J1117" t="s">
        <v>41</v>
      </c>
      <c r="K1117">
        <v>100</v>
      </c>
      <c r="L1117">
        <v>15730</v>
      </c>
      <c r="M1117">
        <v>1573000</v>
      </c>
      <c r="N1117">
        <v>0</v>
      </c>
      <c r="O1117">
        <v>-3000</v>
      </c>
      <c r="P1117" t="s">
        <v>16</v>
      </c>
      <c r="Q1117" s="1">
        <v>45028</v>
      </c>
      <c r="R1117">
        <v>15700</v>
      </c>
      <c r="S1117">
        <v>0</v>
      </c>
      <c r="T1117">
        <v>0</v>
      </c>
      <c r="U1117">
        <v>0</v>
      </c>
      <c r="V1117">
        <v>0</v>
      </c>
      <c r="W1117">
        <v>0</v>
      </c>
      <c r="X1117">
        <v>-3000</v>
      </c>
      <c r="Y1117" t="s">
        <v>218</v>
      </c>
      <c r="Z1117" t="s">
        <v>218</v>
      </c>
      <c r="AA1117" t="s">
        <v>218</v>
      </c>
      <c r="AB1117" t="s">
        <v>218</v>
      </c>
    </row>
    <row r="1118" spans="1:28" x14ac:dyDescent="0.4">
      <c r="A1118" s="1">
        <v>45030</v>
      </c>
      <c r="B1118" s="1">
        <v>45028</v>
      </c>
      <c r="C1118">
        <v>80350</v>
      </c>
      <c r="D1118" t="s">
        <v>39</v>
      </c>
      <c r="E1118" t="s">
        <v>15</v>
      </c>
      <c r="F1118" t="s">
        <v>218</v>
      </c>
      <c r="G1118" t="s">
        <v>16</v>
      </c>
      <c r="H1118" t="s">
        <v>42</v>
      </c>
      <c r="I1118" t="s">
        <v>50</v>
      </c>
      <c r="J1118" t="s">
        <v>41</v>
      </c>
      <c r="K1118">
        <v>100</v>
      </c>
      <c r="L1118">
        <v>15775</v>
      </c>
      <c r="M1118">
        <v>1577500</v>
      </c>
      <c r="N1118">
        <v>0</v>
      </c>
      <c r="O1118">
        <v>-5000</v>
      </c>
      <c r="P1118" t="s">
        <v>16</v>
      </c>
      <c r="Q1118" s="1">
        <v>45028</v>
      </c>
      <c r="R1118">
        <v>15725</v>
      </c>
      <c r="S1118">
        <v>0</v>
      </c>
      <c r="T1118">
        <v>0</v>
      </c>
      <c r="U1118">
        <v>0</v>
      </c>
      <c r="V1118">
        <v>0</v>
      </c>
      <c r="W1118">
        <v>0</v>
      </c>
      <c r="X1118">
        <v>-5000</v>
      </c>
      <c r="Y1118" t="s">
        <v>218</v>
      </c>
      <c r="Z1118" t="s">
        <v>218</v>
      </c>
      <c r="AA1118" t="s">
        <v>218</v>
      </c>
      <c r="AB1118" t="s">
        <v>218</v>
      </c>
    </row>
    <row r="1119" spans="1:28" x14ac:dyDescent="0.4">
      <c r="A1119" s="1">
        <v>45030</v>
      </c>
      <c r="B1119" s="1">
        <v>45028</v>
      </c>
      <c r="C1119">
        <v>80350</v>
      </c>
      <c r="D1119" t="s">
        <v>39</v>
      </c>
      <c r="E1119" t="s">
        <v>15</v>
      </c>
      <c r="F1119" t="s">
        <v>218</v>
      </c>
      <c r="G1119" t="s">
        <v>16</v>
      </c>
      <c r="H1119" t="s">
        <v>42</v>
      </c>
      <c r="I1119" t="s">
        <v>50</v>
      </c>
      <c r="J1119" t="s">
        <v>41</v>
      </c>
      <c r="K1119">
        <v>100</v>
      </c>
      <c r="L1119">
        <v>15845</v>
      </c>
      <c r="M1119">
        <v>1584500</v>
      </c>
      <c r="N1119">
        <v>0</v>
      </c>
      <c r="O1119">
        <v>-3000</v>
      </c>
      <c r="P1119" t="s">
        <v>16</v>
      </c>
      <c r="Q1119" s="1">
        <v>45028</v>
      </c>
      <c r="R1119">
        <v>15815</v>
      </c>
      <c r="S1119">
        <v>0</v>
      </c>
      <c r="T1119">
        <v>0</v>
      </c>
      <c r="U1119">
        <v>0</v>
      </c>
      <c r="V1119">
        <v>0</v>
      </c>
      <c r="W1119">
        <v>0</v>
      </c>
      <c r="X1119">
        <v>-3000</v>
      </c>
      <c r="Y1119" t="s">
        <v>218</v>
      </c>
      <c r="Z1119" t="s">
        <v>218</v>
      </c>
      <c r="AA1119" t="s">
        <v>218</v>
      </c>
      <c r="AB1119" t="s">
        <v>218</v>
      </c>
    </row>
    <row r="1120" spans="1:28" x14ac:dyDescent="0.4">
      <c r="A1120" s="1">
        <v>45029</v>
      </c>
      <c r="B1120" s="1">
        <v>45027</v>
      </c>
      <c r="C1120">
        <v>80350</v>
      </c>
      <c r="D1120" t="s">
        <v>39</v>
      </c>
      <c r="E1120" t="s">
        <v>15</v>
      </c>
      <c r="F1120" t="s">
        <v>218</v>
      </c>
      <c r="G1120" t="s">
        <v>16</v>
      </c>
      <c r="H1120" t="s">
        <v>40</v>
      </c>
      <c r="I1120" t="s">
        <v>50</v>
      </c>
      <c r="J1120" t="s">
        <v>51</v>
      </c>
      <c r="K1120">
        <v>100</v>
      </c>
      <c r="L1120">
        <v>15935</v>
      </c>
      <c r="M1120">
        <v>1593500</v>
      </c>
      <c r="N1120">
        <v>0</v>
      </c>
      <c r="P1120" t="s">
        <v>218</v>
      </c>
      <c r="Q1120" s="1"/>
      <c r="Y1120" t="s">
        <v>218</v>
      </c>
      <c r="Z1120" t="s">
        <v>218</v>
      </c>
      <c r="AA1120" t="s">
        <v>218</v>
      </c>
      <c r="AB1120" t="s">
        <v>218</v>
      </c>
    </row>
    <row r="1121" spans="1:28" x14ac:dyDescent="0.4">
      <c r="A1121" s="1">
        <v>45029</v>
      </c>
      <c r="B1121" s="1">
        <v>45027</v>
      </c>
      <c r="C1121">
        <v>80350</v>
      </c>
      <c r="D1121" t="s">
        <v>39</v>
      </c>
      <c r="E1121" t="s">
        <v>15</v>
      </c>
      <c r="F1121" t="s">
        <v>218</v>
      </c>
      <c r="G1121" t="s">
        <v>16</v>
      </c>
      <c r="H1121" t="s">
        <v>40</v>
      </c>
      <c r="I1121" t="s">
        <v>50</v>
      </c>
      <c r="J1121" t="s">
        <v>51</v>
      </c>
      <c r="K1121">
        <v>100</v>
      </c>
      <c r="L1121">
        <v>15910</v>
      </c>
      <c r="M1121">
        <v>1591000</v>
      </c>
      <c r="N1121">
        <v>0</v>
      </c>
      <c r="P1121" t="s">
        <v>218</v>
      </c>
      <c r="Q1121" s="1"/>
      <c r="Y1121" t="s">
        <v>218</v>
      </c>
      <c r="Z1121" t="s">
        <v>218</v>
      </c>
      <c r="AA1121" t="s">
        <v>218</v>
      </c>
      <c r="AB1121" t="s">
        <v>218</v>
      </c>
    </row>
    <row r="1122" spans="1:28" x14ac:dyDescent="0.4">
      <c r="A1122" s="1">
        <v>45029</v>
      </c>
      <c r="B1122" s="1">
        <v>45027</v>
      </c>
      <c r="C1122">
        <v>80350</v>
      </c>
      <c r="D1122" t="s">
        <v>39</v>
      </c>
      <c r="E1122" t="s">
        <v>15</v>
      </c>
      <c r="F1122" t="s">
        <v>218</v>
      </c>
      <c r="G1122" t="s">
        <v>16</v>
      </c>
      <c r="H1122" t="s">
        <v>40</v>
      </c>
      <c r="I1122" t="s">
        <v>50</v>
      </c>
      <c r="J1122" t="s">
        <v>51</v>
      </c>
      <c r="K1122">
        <v>100</v>
      </c>
      <c r="L1122">
        <v>15945</v>
      </c>
      <c r="M1122">
        <v>1594500</v>
      </c>
      <c r="N1122">
        <v>0</v>
      </c>
      <c r="P1122" t="s">
        <v>218</v>
      </c>
      <c r="Q1122" s="1"/>
      <c r="Y1122" t="s">
        <v>218</v>
      </c>
      <c r="Z1122" t="s">
        <v>218</v>
      </c>
      <c r="AA1122" t="s">
        <v>218</v>
      </c>
      <c r="AB1122" t="s">
        <v>218</v>
      </c>
    </row>
    <row r="1123" spans="1:28" x14ac:dyDescent="0.4">
      <c r="A1123" s="1">
        <v>45029</v>
      </c>
      <c r="B1123" s="1">
        <v>45027</v>
      </c>
      <c r="C1123">
        <v>80350</v>
      </c>
      <c r="D1123" t="s">
        <v>39</v>
      </c>
      <c r="E1123" t="s">
        <v>15</v>
      </c>
      <c r="F1123" t="s">
        <v>218</v>
      </c>
      <c r="G1123" t="s">
        <v>16</v>
      </c>
      <c r="H1123" t="s">
        <v>42</v>
      </c>
      <c r="I1123" t="s">
        <v>50</v>
      </c>
      <c r="J1123" t="s">
        <v>51</v>
      </c>
      <c r="K1123">
        <v>100</v>
      </c>
      <c r="L1123">
        <v>15915</v>
      </c>
      <c r="M1123">
        <v>1591500</v>
      </c>
      <c r="N1123">
        <v>0</v>
      </c>
      <c r="P1123" t="s">
        <v>218</v>
      </c>
      <c r="Q1123" s="1"/>
      <c r="Y1123" t="s">
        <v>218</v>
      </c>
      <c r="Z1123" t="s">
        <v>218</v>
      </c>
      <c r="AA1123" t="s">
        <v>218</v>
      </c>
      <c r="AB1123" t="s">
        <v>218</v>
      </c>
    </row>
    <row r="1124" spans="1:28" x14ac:dyDescent="0.4">
      <c r="A1124" s="1">
        <v>45029</v>
      </c>
      <c r="B1124" s="1">
        <v>45027</v>
      </c>
      <c r="C1124">
        <v>80350</v>
      </c>
      <c r="D1124" t="s">
        <v>39</v>
      </c>
      <c r="E1124" t="s">
        <v>15</v>
      </c>
      <c r="F1124" t="s">
        <v>218</v>
      </c>
      <c r="G1124" t="s">
        <v>16</v>
      </c>
      <c r="H1124" t="s">
        <v>42</v>
      </c>
      <c r="I1124" t="s">
        <v>50</v>
      </c>
      <c r="J1124" t="s">
        <v>51</v>
      </c>
      <c r="K1124">
        <v>100</v>
      </c>
      <c r="L1124">
        <v>15950</v>
      </c>
      <c r="M1124">
        <v>1595000</v>
      </c>
      <c r="N1124">
        <v>0</v>
      </c>
      <c r="P1124" t="s">
        <v>218</v>
      </c>
      <c r="Q1124" s="1"/>
      <c r="Y1124" t="s">
        <v>218</v>
      </c>
      <c r="Z1124" t="s">
        <v>218</v>
      </c>
      <c r="AA1124" t="s">
        <v>218</v>
      </c>
      <c r="AB1124" t="s">
        <v>218</v>
      </c>
    </row>
    <row r="1125" spans="1:28" x14ac:dyDescent="0.4">
      <c r="A1125" s="1">
        <v>45029</v>
      </c>
      <c r="B1125" s="1">
        <v>45027</v>
      </c>
      <c r="C1125">
        <v>80350</v>
      </c>
      <c r="D1125" t="s">
        <v>39</v>
      </c>
      <c r="E1125" t="s">
        <v>15</v>
      </c>
      <c r="F1125" t="s">
        <v>218</v>
      </c>
      <c r="G1125" t="s">
        <v>16</v>
      </c>
      <c r="H1125" t="s">
        <v>42</v>
      </c>
      <c r="I1125" t="s">
        <v>50</v>
      </c>
      <c r="J1125" t="s">
        <v>51</v>
      </c>
      <c r="K1125">
        <v>100</v>
      </c>
      <c r="L1125">
        <v>15930</v>
      </c>
      <c r="M1125">
        <v>1593000</v>
      </c>
      <c r="N1125">
        <v>0</v>
      </c>
      <c r="P1125" t="s">
        <v>218</v>
      </c>
      <c r="Q1125" s="1"/>
      <c r="Y1125" t="s">
        <v>218</v>
      </c>
      <c r="Z1125" t="s">
        <v>218</v>
      </c>
      <c r="AA1125" t="s">
        <v>218</v>
      </c>
      <c r="AB1125" t="s">
        <v>218</v>
      </c>
    </row>
    <row r="1126" spans="1:28" x14ac:dyDescent="0.4">
      <c r="A1126" s="1">
        <v>45029</v>
      </c>
      <c r="B1126" s="1">
        <v>45027</v>
      </c>
      <c r="C1126">
        <v>80350</v>
      </c>
      <c r="D1126" t="s">
        <v>39</v>
      </c>
      <c r="E1126" t="s">
        <v>15</v>
      </c>
      <c r="F1126" t="s">
        <v>218</v>
      </c>
      <c r="G1126" t="s">
        <v>16</v>
      </c>
      <c r="H1126" t="s">
        <v>42</v>
      </c>
      <c r="I1126" t="s">
        <v>50</v>
      </c>
      <c r="J1126" t="s">
        <v>51</v>
      </c>
      <c r="K1126">
        <v>100</v>
      </c>
      <c r="L1126">
        <v>15840</v>
      </c>
      <c r="M1126">
        <v>1584000</v>
      </c>
      <c r="N1126">
        <v>0</v>
      </c>
      <c r="P1126" t="s">
        <v>218</v>
      </c>
      <c r="Q1126" s="1"/>
      <c r="Y1126" t="s">
        <v>218</v>
      </c>
      <c r="Z1126" t="s">
        <v>218</v>
      </c>
      <c r="AA1126" t="s">
        <v>218</v>
      </c>
      <c r="AB1126" t="s">
        <v>218</v>
      </c>
    </row>
    <row r="1127" spans="1:28" x14ac:dyDescent="0.4">
      <c r="A1127" s="1">
        <v>45029</v>
      </c>
      <c r="B1127" s="1">
        <v>45027</v>
      </c>
      <c r="C1127">
        <v>80350</v>
      </c>
      <c r="D1127" t="s">
        <v>39</v>
      </c>
      <c r="E1127" t="s">
        <v>15</v>
      </c>
      <c r="F1127" t="s">
        <v>218</v>
      </c>
      <c r="G1127" t="s">
        <v>16</v>
      </c>
      <c r="H1127" t="s">
        <v>40</v>
      </c>
      <c r="I1127" t="s">
        <v>50</v>
      </c>
      <c r="J1127" t="s">
        <v>41</v>
      </c>
      <c r="K1127">
        <v>100</v>
      </c>
      <c r="L1127">
        <v>15920</v>
      </c>
      <c r="M1127">
        <v>1592000</v>
      </c>
      <c r="N1127">
        <v>0</v>
      </c>
      <c r="O1127">
        <v>500</v>
      </c>
      <c r="P1127" t="s">
        <v>16</v>
      </c>
      <c r="Q1127" s="1">
        <v>45027</v>
      </c>
      <c r="R1127">
        <v>15915</v>
      </c>
      <c r="S1127">
        <v>0</v>
      </c>
      <c r="T1127">
        <v>0</v>
      </c>
      <c r="U1127">
        <v>0</v>
      </c>
      <c r="V1127">
        <v>0</v>
      </c>
      <c r="W1127">
        <v>0</v>
      </c>
      <c r="X1127">
        <v>500</v>
      </c>
      <c r="Y1127" t="s">
        <v>218</v>
      </c>
      <c r="Z1127" t="s">
        <v>218</v>
      </c>
      <c r="AA1127" t="s">
        <v>218</v>
      </c>
      <c r="AB1127" t="s">
        <v>218</v>
      </c>
    </row>
    <row r="1128" spans="1:28" x14ac:dyDescent="0.4">
      <c r="A1128" s="1">
        <v>45029</v>
      </c>
      <c r="B1128" s="1">
        <v>45027</v>
      </c>
      <c r="C1128">
        <v>80350</v>
      </c>
      <c r="D1128" t="s">
        <v>39</v>
      </c>
      <c r="E1128" t="s">
        <v>15</v>
      </c>
      <c r="F1128" t="s">
        <v>218</v>
      </c>
      <c r="G1128" t="s">
        <v>16</v>
      </c>
      <c r="H1128" t="s">
        <v>40</v>
      </c>
      <c r="I1128" t="s">
        <v>50</v>
      </c>
      <c r="J1128" t="s">
        <v>41</v>
      </c>
      <c r="K1128">
        <v>100</v>
      </c>
      <c r="L1128">
        <v>15850</v>
      </c>
      <c r="M1128">
        <v>1585000</v>
      </c>
      <c r="N1128">
        <v>0</v>
      </c>
      <c r="O1128">
        <v>1000</v>
      </c>
      <c r="P1128" t="s">
        <v>16</v>
      </c>
      <c r="Q1128" s="1">
        <v>45027</v>
      </c>
      <c r="R1128">
        <v>15840</v>
      </c>
      <c r="S1128">
        <v>0</v>
      </c>
      <c r="T1128">
        <v>0</v>
      </c>
      <c r="U1128">
        <v>0</v>
      </c>
      <c r="V1128">
        <v>0</v>
      </c>
      <c r="W1128">
        <v>0</v>
      </c>
      <c r="X1128">
        <v>1000</v>
      </c>
      <c r="Y1128" t="s">
        <v>218</v>
      </c>
      <c r="Z1128" t="s">
        <v>218</v>
      </c>
      <c r="AA1128" t="s">
        <v>218</v>
      </c>
      <c r="AB1128" t="s">
        <v>218</v>
      </c>
    </row>
    <row r="1129" spans="1:28" x14ac:dyDescent="0.4">
      <c r="A1129" s="1">
        <v>45029</v>
      </c>
      <c r="B1129" s="1">
        <v>45027</v>
      </c>
      <c r="C1129">
        <v>80350</v>
      </c>
      <c r="D1129" t="s">
        <v>39</v>
      </c>
      <c r="E1129" t="s">
        <v>15</v>
      </c>
      <c r="F1129" t="s">
        <v>218</v>
      </c>
      <c r="G1129" t="s">
        <v>16</v>
      </c>
      <c r="H1129" t="s">
        <v>40</v>
      </c>
      <c r="I1129" t="s">
        <v>50</v>
      </c>
      <c r="J1129" t="s">
        <v>41</v>
      </c>
      <c r="K1129">
        <v>100</v>
      </c>
      <c r="L1129">
        <v>15905</v>
      </c>
      <c r="M1129">
        <v>1590500</v>
      </c>
      <c r="N1129">
        <v>0</v>
      </c>
      <c r="O1129">
        <v>-2500</v>
      </c>
      <c r="P1129" t="s">
        <v>16</v>
      </c>
      <c r="Q1129" s="1">
        <v>45027</v>
      </c>
      <c r="R1129">
        <v>15930</v>
      </c>
      <c r="S1129">
        <v>0</v>
      </c>
      <c r="T1129">
        <v>0</v>
      </c>
      <c r="U1129">
        <v>0</v>
      </c>
      <c r="V1129">
        <v>0</v>
      </c>
      <c r="W1129">
        <v>0</v>
      </c>
      <c r="X1129">
        <v>-2500</v>
      </c>
      <c r="Y1129" t="s">
        <v>218</v>
      </c>
      <c r="Z1129" t="s">
        <v>218</v>
      </c>
      <c r="AA1129" t="s">
        <v>218</v>
      </c>
      <c r="AB1129" t="s">
        <v>218</v>
      </c>
    </row>
    <row r="1130" spans="1:28" x14ac:dyDescent="0.4">
      <c r="A1130" s="1">
        <v>45029</v>
      </c>
      <c r="B1130" s="1">
        <v>45027</v>
      </c>
      <c r="C1130">
        <v>80350</v>
      </c>
      <c r="D1130" t="s">
        <v>39</v>
      </c>
      <c r="E1130" t="s">
        <v>15</v>
      </c>
      <c r="F1130" t="s">
        <v>218</v>
      </c>
      <c r="G1130" t="s">
        <v>16</v>
      </c>
      <c r="H1130" t="s">
        <v>40</v>
      </c>
      <c r="I1130" t="s">
        <v>50</v>
      </c>
      <c r="J1130" t="s">
        <v>41</v>
      </c>
      <c r="K1130">
        <v>100</v>
      </c>
      <c r="L1130">
        <v>15940</v>
      </c>
      <c r="M1130">
        <v>1594000</v>
      </c>
      <c r="N1130">
        <v>0</v>
      </c>
      <c r="O1130">
        <v>-1000</v>
      </c>
      <c r="P1130" t="s">
        <v>16</v>
      </c>
      <c r="Q1130" s="1">
        <v>45027</v>
      </c>
      <c r="R1130">
        <v>15950</v>
      </c>
      <c r="S1130">
        <v>0</v>
      </c>
      <c r="T1130">
        <v>0</v>
      </c>
      <c r="U1130">
        <v>0</v>
      </c>
      <c r="V1130">
        <v>0</v>
      </c>
      <c r="W1130">
        <v>0</v>
      </c>
      <c r="X1130">
        <v>-1000</v>
      </c>
      <c r="Y1130" t="s">
        <v>218</v>
      </c>
      <c r="Z1130" t="s">
        <v>218</v>
      </c>
      <c r="AA1130" t="s">
        <v>218</v>
      </c>
      <c r="AB1130" t="s">
        <v>218</v>
      </c>
    </row>
    <row r="1131" spans="1:28" x14ac:dyDescent="0.4">
      <c r="A1131" s="1">
        <v>45029</v>
      </c>
      <c r="B1131" s="1">
        <v>45027</v>
      </c>
      <c r="C1131">
        <v>80350</v>
      </c>
      <c r="D1131" t="s">
        <v>39</v>
      </c>
      <c r="E1131" t="s">
        <v>15</v>
      </c>
      <c r="F1131" t="s">
        <v>218</v>
      </c>
      <c r="G1131" t="s">
        <v>16</v>
      </c>
      <c r="H1131" t="s">
        <v>42</v>
      </c>
      <c r="I1131" t="s">
        <v>50</v>
      </c>
      <c r="J1131" t="s">
        <v>41</v>
      </c>
      <c r="K1131">
        <v>100</v>
      </c>
      <c r="L1131">
        <v>15910</v>
      </c>
      <c r="M1131">
        <v>1591000</v>
      </c>
      <c r="N1131">
        <v>0</v>
      </c>
      <c r="O1131">
        <v>0</v>
      </c>
      <c r="P1131" t="s">
        <v>16</v>
      </c>
      <c r="Q1131" s="1">
        <v>45027</v>
      </c>
      <c r="R1131">
        <v>15910</v>
      </c>
      <c r="S1131">
        <v>0</v>
      </c>
      <c r="T1131">
        <v>0</v>
      </c>
      <c r="U1131">
        <v>0</v>
      </c>
      <c r="V1131">
        <v>0</v>
      </c>
      <c r="W1131">
        <v>0</v>
      </c>
      <c r="X1131">
        <v>0</v>
      </c>
      <c r="Y1131" t="s">
        <v>218</v>
      </c>
      <c r="Z1131" t="s">
        <v>218</v>
      </c>
      <c r="AA1131" t="s">
        <v>218</v>
      </c>
      <c r="AB1131" t="s">
        <v>218</v>
      </c>
    </row>
    <row r="1132" spans="1:28" x14ac:dyDescent="0.4">
      <c r="A1132" s="1">
        <v>45029</v>
      </c>
      <c r="B1132" s="1">
        <v>45027</v>
      </c>
      <c r="C1132">
        <v>80350</v>
      </c>
      <c r="D1132" t="s">
        <v>39</v>
      </c>
      <c r="E1132" t="s">
        <v>15</v>
      </c>
      <c r="F1132" t="s">
        <v>218</v>
      </c>
      <c r="G1132" t="s">
        <v>16</v>
      </c>
      <c r="H1132" t="s">
        <v>42</v>
      </c>
      <c r="I1132" t="s">
        <v>50</v>
      </c>
      <c r="J1132" t="s">
        <v>41</v>
      </c>
      <c r="K1132">
        <v>100</v>
      </c>
      <c r="L1132">
        <v>15925</v>
      </c>
      <c r="M1132">
        <v>1592500</v>
      </c>
      <c r="N1132">
        <v>0</v>
      </c>
      <c r="O1132">
        <v>2000</v>
      </c>
      <c r="P1132" t="s">
        <v>16</v>
      </c>
      <c r="Q1132" s="1">
        <v>45027</v>
      </c>
      <c r="R1132">
        <v>15945</v>
      </c>
      <c r="S1132">
        <v>0</v>
      </c>
      <c r="T1132">
        <v>0</v>
      </c>
      <c r="U1132">
        <v>0</v>
      </c>
      <c r="V1132">
        <v>0</v>
      </c>
      <c r="W1132">
        <v>0</v>
      </c>
      <c r="X1132">
        <v>2000</v>
      </c>
      <c r="Y1132" t="s">
        <v>218</v>
      </c>
      <c r="Z1132" t="s">
        <v>218</v>
      </c>
      <c r="AA1132" t="s">
        <v>218</v>
      </c>
      <c r="AB1132" t="s">
        <v>218</v>
      </c>
    </row>
    <row r="1133" spans="1:28" x14ac:dyDescent="0.4">
      <c r="A1133" s="1">
        <v>45029</v>
      </c>
      <c r="B1133" s="1">
        <v>45027</v>
      </c>
      <c r="C1133">
        <v>80350</v>
      </c>
      <c r="D1133" t="s">
        <v>39</v>
      </c>
      <c r="E1133" t="s">
        <v>15</v>
      </c>
      <c r="F1133" t="s">
        <v>218</v>
      </c>
      <c r="G1133" t="s">
        <v>16</v>
      </c>
      <c r="H1133" t="s">
        <v>42</v>
      </c>
      <c r="I1133" t="s">
        <v>50</v>
      </c>
      <c r="J1133" t="s">
        <v>41</v>
      </c>
      <c r="K1133">
        <v>100</v>
      </c>
      <c r="L1133">
        <v>16050</v>
      </c>
      <c r="M1133">
        <v>1605000</v>
      </c>
      <c r="N1133">
        <v>0</v>
      </c>
      <c r="O1133">
        <v>-11500</v>
      </c>
      <c r="P1133" t="s">
        <v>16</v>
      </c>
      <c r="Q1133" s="1">
        <v>45027</v>
      </c>
      <c r="R1133">
        <v>15935</v>
      </c>
      <c r="S1133">
        <v>0</v>
      </c>
      <c r="T1133">
        <v>0</v>
      </c>
      <c r="U1133">
        <v>0</v>
      </c>
      <c r="V1133">
        <v>0</v>
      </c>
      <c r="W1133">
        <v>0</v>
      </c>
      <c r="X1133">
        <v>-11500</v>
      </c>
      <c r="Y1133" t="s">
        <v>218</v>
      </c>
      <c r="Z1133" t="s">
        <v>218</v>
      </c>
      <c r="AA1133" t="s">
        <v>218</v>
      </c>
      <c r="AB1133" t="s">
        <v>218</v>
      </c>
    </row>
    <row r="1134" spans="1:28" x14ac:dyDescent="0.4">
      <c r="A1134" s="1">
        <v>45028</v>
      </c>
      <c r="B1134" s="1">
        <v>45026</v>
      </c>
      <c r="C1134">
        <v>80350</v>
      </c>
      <c r="D1134" t="s">
        <v>39</v>
      </c>
      <c r="E1134" t="s">
        <v>15</v>
      </c>
      <c r="F1134" t="s">
        <v>218</v>
      </c>
      <c r="G1134" t="s">
        <v>16</v>
      </c>
      <c r="H1134" t="s">
        <v>40</v>
      </c>
      <c r="I1134" t="s">
        <v>50</v>
      </c>
      <c r="J1134" t="s">
        <v>51</v>
      </c>
      <c r="K1134">
        <v>100</v>
      </c>
      <c r="L1134">
        <v>15345</v>
      </c>
      <c r="M1134">
        <v>1534500</v>
      </c>
      <c r="N1134">
        <v>0</v>
      </c>
      <c r="P1134" t="s">
        <v>218</v>
      </c>
      <c r="Q1134" s="1"/>
      <c r="Y1134" t="s">
        <v>218</v>
      </c>
      <c r="Z1134" t="s">
        <v>218</v>
      </c>
      <c r="AA1134" t="s">
        <v>218</v>
      </c>
      <c r="AB1134" t="s">
        <v>218</v>
      </c>
    </row>
    <row r="1135" spans="1:28" x14ac:dyDescent="0.4">
      <c r="A1135" s="1">
        <v>45028</v>
      </c>
      <c r="B1135" s="1">
        <v>45026</v>
      </c>
      <c r="C1135">
        <v>80350</v>
      </c>
      <c r="D1135" t="s">
        <v>39</v>
      </c>
      <c r="E1135" t="s">
        <v>15</v>
      </c>
      <c r="F1135" t="s">
        <v>218</v>
      </c>
      <c r="G1135" t="s">
        <v>16</v>
      </c>
      <c r="H1135" t="s">
        <v>40</v>
      </c>
      <c r="I1135" t="s">
        <v>50</v>
      </c>
      <c r="J1135" t="s">
        <v>51</v>
      </c>
      <c r="K1135">
        <v>100</v>
      </c>
      <c r="L1135">
        <v>15365</v>
      </c>
      <c r="M1135">
        <v>1536500</v>
      </c>
      <c r="N1135">
        <v>0</v>
      </c>
      <c r="P1135" t="s">
        <v>218</v>
      </c>
      <c r="Q1135" s="1"/>
      <c r="Y1135" t="s">
        <v>218</v>
      </c>
      <c r="Z1135" t="s">
        <v>218</v>
      </c>
      <c r="AA1135" t="s">
        <v>218</v>
      </c>
      <c r="AB1135" t="s">
        <v>218</v>
      </c>
    </row>
    <row r="1136" spans="1:28" x14ac:dyDescent="0.4">
      <c r="A1136" s="1">
        <v>45028</v>
      </c>
      <c r="B1136" s="1">
        <v>45026</v>
      </c>
      <c r="C1136">
        <v>80350</v>
      </c>
      <c r="D1136" t="s">
        <v>39</v>
      </c>
      <c r="E1136" t="s">
        <v>15</v>
      </c>
      <c r="F1136" t="s">
        <v>218</v>
      </c>
      <c r="G1136" t="s">
        <v>16</v>
      </c>
      <c r="H1136" t="s">
        <v>42</v>
      </c>
      <c r="I1136" t="s">
        <v>50</v>
      </c>
      <c r="J1136" t="s">
        <v>51</v>
      </c>
      <c r="K1136">
        <v>100</v>
      </c>
      <c r="L1136">
        <v>15330</v>
      </c>
      <c r="M1136">
        <v>1533000</v>
      </c>
      <c r="N1136">
        <v>0</v>
      </c>
      <c r="P1136" t="s">
        <v>218</v>
      </c>
      <c r="Q1136" s="1"/>
      <c r="Y1136" t="s">
        <v>218</v>
      </c>
      <c r="Z1136" t="s">
        <v>218</v>
      </c>
      <c r="AA1136" t="s">
        <v>218</v>
      </c>
      <c r="AB1136" t="s">
        <v>218</v>
      </c>
    </row>
    <row r="1137" spans="1:28" x14ac:dyDescent="0.4">
      <c r="A1137" s="1">
        <v>45028</v>
      </c>
      <c r="B1137" s="1">
        <v>45026</v>
      </c>
      <c r="C1137">
        <v>80350</v>
      </c>
      <c r="D1137" t="s">
        <v>39</v>
      </c>
      <c r="E1137" t="s">
        <v>15</v>
      </c>
      <c r="F1137" t="s">
        <v>218</v>
      </c>
      <c r="G1137" t="s">
        <v>16</v>
      </c>
      <c r="H1137" t="s">
        <v>42</v>
      </c>
      <c r="I1137" t="s">
        <v>50</v>
      </c>
      <c r="J1137" t="s">
        <v>51</v>
      </c>
      <c r="K1137">
        <v>100</v>
      </c>
      <c r="L1137">
        <v>15380</v>
      </c>
      <c r="M1137">
        <v>1538000</v>
      </c>
      <c r="N1137">
        <v>0</v>
      </c>
      <c r="P1137" t="s">
        <v>218</v>
      </c>
      <c r="Q1137" s="1"/>
      <c r="Y1137" t="s">
        <v>218</v>
      </c>
      <c r="Z1137" t="s">
        <v>218</v>
      </c>
      <c r="AA1137" t="s">
        <v>218</v>
      </c>
      <c r="AB1137" t="s">
        <v>218</v>
      </c>
    </row>
    <row r="1138" spans="1:28" x14ac:dyDescent="0.4">
      <c r="A1138" s="1">
        <v>45028</v>
      </c>
      <c r="B1138" s="1">
        <v>45026</v>
      </c>
      <c r="C1138">
        <v>80350</v>
      </c>
      <c r="D1138" t="s">
        <v>39</v>
      </c>
      <c r="E1138" t="s">
        <v>15</v>
      </c>
      <c r="F1138" t="s">
        <v>218</v>
      </c>
      <c r="G1138" t="s">
        <v>16</v>
      </c>
      <c r="H1138" t="s">
        <v>42</v>
      </c>
      <c r="I1138" t="s">
        <v>50</v>
      </c>
      <c r="J1138" t="s">
        <v>51</v>
      </c>
      <c r="K1138">
        <v>100</v>
      </c>
      <c r="L1138">
        <v>15390</v>
      </c>
      <c r="M1138">
        <v>1539000</v>
      </c>
      <c r="N1138">
        <v>0</v>
      </c>
      <c r="P1138" t="s">
        <v>218</v>
      </c>
      <c r="Q1138" s="1"/>
      <c r="Y1138" t="s">
        <v>218</v>
      </c>
      <c r="Z1138" t="s">
        <v>218</v>
      </c>
      <c r="AA1138" t="s">
        <v>218</v>
      </c>
      <c r="AB1138" t="s">
        <v>218</v>
      </c>
    </row>
    <row r="1139" spans="1:28" x14ac:dyDescent="0.4">
      <c r="A1139" s="1">
        <v>45028</v>
      </c>
      <c r="B1139" s="1">
        <v>45026</v>
      </c>
      <c r="C1139">
        <v>80350</v>
      </c>
      <c r="D1139" t="s">
        <v>39</v>
      </c>
      <c r="E1139" t="s">
        <v>15</v>
      </c>
      <c r="F1139" t="s">
        <v>218</v>
      </c>
      <c r="G1139" t="s">
        <v>16</v>
      </c>
      <c r="H1139" t="s">
        <v>42</v>
      </c>
      <c r="I1139" t="s">
        <v>50</v>
      </c>
      <c r="J1139" t="s">
        <v>51</v>
      </c>
      <c r="K1139">
        <v>100</v>
      </c>
      <c r="L1139">
        <v>15375</v>
      </c>
      <c r="M1139">
        <v>1537500</v>
      </c>
      <c r="N1139">
        <v>0</v>
      </c>
      <c r="P1139" t="s">
        <v>218</v>
      </c>
      <c r="Q1139" s="1"/>
      <c r="Y1139" t="s">
        <v>218</v>
      </c>
      <c r="Z1139" t="s">
        <v>218</v>
      </c>
      <c r="AA1139" t="s">
        <v>218</v>
      </c>
      <c r="AB1139" t="s">
        <v>218</v>
      </c>
    </row>
    <row r="1140" spans="1:28" x14ac:dyDescent="0.4">
      <c r="A1140" s="1">
        <v>45028</v>
      </c>
      <c r="B1140" s="1">
        <v>45026</v>
      </c>
      <c r="C1140">
        <v>80350</v>
      </c>
      <c r="D1140" t="s">
        <v>39</v>
      </c>
      <c r="E1140" t="s">
        <v>15</v>
      </c>
      <c r="F1140" t="s">
        <v>218</v>
      </c>
      <c r="G1140" t="s">
        <v>16</v>
      </c>
      <c r="H1140" t="s">
        <v>40</v>
      </c>
      <c r="I1140" t="s">
        <v>50</v>
      </c>
      <c r="J1140" t="s">
        <v>41</v>
      </c>
      <c r="K1140">
        <v>100</v>
      </c>
      <c r="L1140">
        <v>15335</v>
      </c>
      <c r="M1140">
        <v>1533500</v>
      </c>
      <c r="N1140">
        <v>0</v>
      </c>
      <c r="O1140">
        <v>500</v>
      </c>
      <c r="P1140" t="s">
        <v>16</v>
      </c>
      <c r="Q1140" s="1">
        <v>45026</v>
      </c>
      <c r="R1140">
        <v>15330</v>
      </c>
      <c r="S1140">
        <v>0</v>
      </c>
      <c r="T1140">
        <v>0</v>
      </c>
      <c r="U1140">
        <v>0</v>
      </c>
      <c r="V1140">
        <v>0</v>
      </c>
      <c r="W1140">
        <v>0</v>
      </c>
      <c r="X1140">
        <v>500</v>
      </c>
      <c r="Y1140" t="s">
        <v>218</v>
      </c>
      <c r="Z1140" t="s">
        <v>218</v>
      </c>
      <c r="AA1140" t="s">
        <v>218</v>
      </c>
      <c r="AB1140" t="s">
        <v>218</v>
      </c>
    </row>
    <row r="1141" spans="1:28" x14ac:dyDescent="0.4">
      <c r="A1141" s="1">
        <v>45028</v>
      </c>
      <c r="B1141" s="1">
        <v>45026</v>
      </c>
      <c r="C1141">
        <v>80350</v>
      </c>
      <c r="D1141" t="s">
        <v>39</v>
      </c>
      <c r="E1141" t="s">
        <v>15</v>
      </c>
      <c r="F1141" t="s">
        <v>218</v>
      </c>
      <c r="G1141" t="s">
        <v>16</v>
      </c>
      <c r="H1141" t="s">
        <v>40</v>
      </c>
      <c r="I1141" t="s">
        <v>50</v>
      </c>
      <c r="J1141" t="s">
        <v>41</v>
      </c>
      <c r="K1141">
        <v>100</v>
      </c>
      <c r="L1141">
        <v>15355</v>
      </c>
      <c r="M1141">
        <v>1535500</v>
      </c>
      <c r="N1141">
        <v>0</v>
      </c>
      <c r="O1141">
        <v>-3500</v>
      </c>
      <c r="P1141" t="s">
        <v>16</v>
      </c>
      <c r="Q1141" s="1">
        <v>45026</v>
      </c>
      <c r="R1141">
        <v>15390</v>
      </c>
      <c r="S1141">
        <v>0</v>
      </c>
      <c r="T1141">
        <v>0</v>
      </c>
      <c r="U1141">
        <v>0</v>
      </c>
      <c r="V1141">
        <v>0</v>
      </c>
      <c r="W1141">
        <v>0</v>
      </c>
      <c r="X1141">
        <v>-3500</v>
      </c>
      <c r="Y1141" t="s">
        <v>218</v>
      </c>
      <c r="Z1141" t="s">
        <v>218</v>
      </c>
      <c r="AA1141" t="s">
        <v>218</v>
      </c>
      <c r="AB1141" t="s">
        <v>218</v>
      </c>
    </row>
    <row r="1142" spans="1:28" x14ac:dyDescent="0.4">
      <c r="A1142" s="1">
        <v>45028</v>
      </c>
      <c r="B1142" s="1">
        <v>45026</v>
      </c>
      <c r="C1142">
        <v>80350</v>
      </c>
      <c r="D1142" t="s">
        <v>39</v>
      </c>
      <c r="E1142" t="s">
        <v>15</v>
      </c>
      <c r="F1142" t="s">
        <v>218</v>
      </c>
      <c r="G1142" t="s">
        <v>16</v>
      </c>
      <c r="H1142" t="s">
        <v>40</v>
      </c>
      <c r="I1142" t="s">
        <v>50</v>
      </c>
      <c r="J1142" t="s">
        <v>41</v>
      </c>
      <c r="K1142">
        <v>100</v>
      </c>
      <c r="L1142">
        <v>15350</v>
      </c>
      <c r="M1142">
        <v>1535000</v>
      </c>
      <c r="N1142">
        <v>0</v>
      </c>
      <c r="O1142">
        <v>-3000</v>
      </c>
      <c r="P1142" t="s">
        <v>16</v>
      </c>
      <c r="Q1142" s="1">
        <v>45026</v>
      </c>
      <c r="R1142">
        <v>15380</v>
      </c>
      <c r="S1142">
        <v>0</v>
      </c>
      <c r="T1142">
        <v>0</v>
      </c>
      <c r="U1142">
        <v>0</v>
      </c>
      <c r="V1142">
        <v>0</v>
      </c>
      <c r="W1142">
        <v>0</v>
      </c>
      <c r="X1142">
        <v>-3000</v>
      </c>
      <c r="Y1142" t="s">
        <v>218</v>
      </c>
      <c r="Z1142" t="s">
        <v>218</v>
      </c>
      <c r="AA1142" t="s">
        <v>218</v>
      </c>
      <c r="AB1142" t="s">
        <v>218</v>
      </c>
    </row>
    <row r="1143" spans="1:28" x14ac:dyDescent="0.4">
      <c r="A1143" s="1">
        <v>45028</v>
      </c>
      <c r="B1143" s="1">
        <v>45026</v>
      </c>
      <c r="C1143">
        <v>80350</v>
      </c>
      <c r="D1143" t="s">
        <v>39</v>
      </c>
      <c r="E1143" t="s">
        <v>15</v>
      </c>
      <c r="F1143" t="s">
        <v>218</v>
      </c>
      <c r="G1143" t="s">
        <v>16</v>
      </c>
      <c r="H1143" t="s">
        <v>40</v>
      </c>
      <c r="I1143" t="s">
        <v>50</v>
      </c>
      <c r="J1143" t="s">
        <v>41</v>
      </c>
      <c r="K1143">
        <v>100</v>
      </c>
      <c r="L1143">
        <v>15350</v>
      </c>
      <c r="M1143">
        <v>1535000</v>
      </c>
      <c r="N1143">
        <v>0</v>
      </c>
      <c r="O1143">
        <v>-2500</v>
      </c>
      <c r="P1143" t="s">
        <v>16</v>
      </c>
      <c r="Q1143" s="1">
        <v>45026</v>
      </c>
      <c r="R1143">
        <v>15375</v>
      </c>
      <c r="S1143">
        <v>0</v>
      </c>
      <c r="T1143">
        <v>0</v>
      </c>
      <c r="U1143">
        <v>0</v>
      </c>
      <c r="V1143">
        <v>0</v>
      </c>
      <c r="W1143">
        <v>0</v>
      </c>
      <c r="X1143">
        <v>-2500</v>
      </c>
      <c r="Y1143" t="s">
        <v>218</v>
      </c>
      <c r="Z1143" t="s">
        <v>218</v>
      </c>
      <c r="AA1143" t="s">
        <v>218</v>
      </c>
      <c r="AB1143" t="s">
        <v>218</v>
      </c>
    </row>
    <row r="1144" spans="1:28" x14ac:dyDescent="0.4">
      <c r="A1144" s="1">
        <v>45028</v>
      </c>
      <c r="B1144" s="1">
        <v>45026</v>
      </c>
      <c r="C1144">
        <v>80350</v>
      </c>
      <c r="D1144" t="s">
        <v>39</v>
      </c>
      <c r="E1144" t="s">
        <v>15</v>
      </c>
      <c r="F1144" t="s">
        <v>218</v>
      </c>
      <c r="G1144" t="s">
        <v>16</v>
      </c>
      <c r="H1144" t="s">
        <v>42</v>
      </c>
      <c r="I1144" t="s">
        <v>50</v>
      </c>
      <c r="J1144" t="s">
        <v>41</v>
      </c>
      <c r="K1144">
        <v>100</v>
      </c>
      <c r="L1144">
        <v>15345</v>
      </c>
      <c r="M1144">
        <v>1534500</v>
      </c>
      <c r="N1144">
        <v>0</v>
      </c>
      <c r="O1144">
        <v>0</v>
      </c>
      <c r="P1144" t="s">
        <v>16</v>
      </c>
      <c r="Q1144" s="1">
        <v>45026</v>
      </c>
      <c r="R1144">
        <v>15345</v>
      </c>
      <c r="S1144">
        <v>0</v>
      </c>
      <c r="T1144">
        <v>0</v>
      </c>
      <c r="U1144">
        <v>0</v>
      </c>
      <c r="V1144">
        <v>0</v>
      </c>
      <c r="W1144">
        <v>0</v>
      </c>
      <c r="X1144">
        <v>0</v>
      </c>
      <c r="Y1144" t="s">
        <v>218</v>
      </c>
      <c r="Z1144" t="s">
        <v>218</v>
      </c>
      <c r="AA1144" t="s">
        <v>218</v>
      </c>
      <c r="AB1144" t="s">
        <v>218</v>
      </c>
    </row>
    <row r="1145" spans="1:28" x14ac:dyDescent="0.4">
      <c r="A1145" s="1">
        <v>45028</v>
      </c>
      <c r="B1145" s="1">
        <v>45026</v>
      </c>
      <c r="C1145">
        <v>80350</v>
      </c>
      <c r="D1145" t="s">
        <v>39</v>
      </c>
      <c r="E1145" t="s">
        <v>15</v>
      </c>
      <c r="F1145" t="s">
        <v>218</v>
      </c>
      <c r="G1145" t="s">
        <v>16</v>
      </c>
      <c r="H1145" t="s">
        <v>42</v>
      </c>
      <c r="I1145" t="s">
        <v>50</v>
      </c>
      <c r="J1145" t="s">
        <v>41</v>
      </c>
      <c r="K1145">
        <v>100</v>
      </c>
      <c r="L1145">
        <v>15360</v>
      </c>
      <c r="M1145">
        <v>1536000</v>
      </c>
      <c r="N1145">
        <v>0</v>
      </c>
      <c r="O1145">
        <v>500</v>
      </c>
      <c r="P1145" t="s">
        <v>16</v>
      </c>
      <c r="Q1145" s="1">
        <v>45026</v>
      </c>
      <c r="R1145">
        <v>15365</v>
      </c>
      <c r="S1145">
        <v>0</v>
      </c>
      <c r="T1145">
        <v>0</v>
      </c>
      <c r="U1145">
        <v>0</v>
      </c>
      <c r="V1145">
        <v>0</v>
      </c>
      <c r="W1145">
        <v>0</v>
      </c>
      <c r="X1145">
        <v>500</v>
      </c>
      <c r="Y1145" t="s">
        <v>218</v>
      </c>
      <c r="Z1145" t="s">
        <v>218</v>
      </c>
      <c r="AA1145" t="s">
        <v>218</v>
      </c>
      <c r="AB1145" t="s">
        <v>218</v>
      </c>
    </row>
    <row r="1146" spans="1:28" x14ac:dyDescent="0.4">
      <c r="A1146" s="1">
        <v>45026</v>
      </c>
      <c r="B1146" s="1">
        <v>45026</v>
      </c>
      <c r="D1146" t="s">
        <v>218</v>
      </c>
      <c r="E1146" t="s">
        <v>218</v>
      </c>
      <c r="F1146" t="s">
        <v>218</v>
      </c>
      <c r="G1146" t="s">
        <v>218</v>
      </c>
      <c r="H1146" t="s">
        <v>218</v>
      </c>
      <c r="I1146" t="s">
        <v>52</v>
      </c>
      <c r="J1146" t="s">
        <v>43</v>
      </c>
      <c r="L1146">
        <v>300000</v>
      </c>
      <c r="O1146">
        <v>300000</v>
      </c>
      <c r="P1146" t="s">
        <v>218</v>
      </c>
      <c r="Q1146" s="1"/>
      <c r="Y1146" t="s">
        <v>218</v>
      </c>
      <c r="Z1146" t="s">
        <v>218</v>
      </c>
      <c r="AA1146" t="s">
        <v>218</v>
      </c>
      <c r="AB1146" t="s">
        <v>218</v>
      </c>
    </row>
    <row r="1147" spans="1:28" x14ac:dyDescent="0.4">
      <c r="A1147" s="1">
        <v>45026</v>
      </c>
      <c r="B1147" s="1">
        <v>45026</v>
      </c>
      <c r="D1147" t="s">
        <v>218</v>
      </c>
      <c r="E1147" t="s">
        <v>218</v>
      </c>
      <c r="F1147" t="s">
        <v>218</v>
      </c>
      <c r="G1147" t="s">
        <v>218</v>
      </c>
      <c r="H1147" t="s">
        <v>218</v>
      </c>
      <c r="I1147" t="s">
        <v>52</v>
      </c>
      <c r="J1147" t="s">
        <v>43</v>
      </c>
      <c r="L1147">
        <v>300000</v>
      </c>
      <c r="O1147">
        <v>300000</v>
      </c>
      <c r="P1147" t="s">
        <v>218</v>
      </c>
      <c r="Q1147" s="1"/>
      <c r="Y1147" t="s">
        <v>218</v>
      </c>
      <c r="Z1147" t="s">
        <v>218</v>
      </c>
      <c r="AA1147" t="s">
        <v>218</v>
      </c>
      <c r="AB1147" t="s">
        <v>218</v>
      </c>
    </row>
  </sheetData>
  <phoneticPr fontId="2"/>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93121-2927-4775-997A-ED91D073ECD5}">
  <sheetPr codeName="Sheet76"/>
  <dimension ref="A1:J62"/>
  <sheetViews>
    <sheetView topLeftCell="A16" workbookViewId="0">
      <selection activeCell="A2" sqref="A2"/>
    </sheetView>
  </sheetViews>
  <sheetFormatPr defaultRowHeight="18.75" x14ac:dyDescent="0.4"/>
  <cols>
    <col min="1" max="1" width="11.375" style="1" customWidth="1"/>
    <col min="2" max="3" width="9" customWidth="1"/>
    <col min="10" max="10" width="10.25" bestFit="1" customWidth="1"/>
  </cols>
  <sheetData>
    <row r="1" spans="1:10" x14ac:dyDescent="0.4">
      <c r="A1" t="s">
        <v>44</v>
      </c>
      <c r="B1" t="s">
        <v>157</v>
      </c>
      <c r="C1" t="s">
        <v>156</v>
      </c>
      <c r="D1" t="s">
        <v>143</v>
      </c>
      <c r="E1" t="s">
        <v>144</v>
      </c>
      <c r="F1" t="s">
        <v>145</v>
      </c>
      <c r="G1" t="s">
        <v>156</v>
      </c>
      <c r="H1" t="s">
        <v>45</v>
      </c>
    </row>
    <row r="2" spans="1:10" x14ac:dyDescent="0.4">
      <c r="A2" s="1">
        <f t="shared" ref="A2" ca="1" si="0">IF(ISNUMBER(F2),IF(H2="休場日",DATE(D2,E2,F2),IF(B2=1,WORKDAY(DATE(D2,E2,F2),1),DATE(D2,E2,F2))),DATE(D2,E2,1+7*C2+(2-B2)))</f>
        <v>44562</v>
      </c>
      <c r="B2">
        <f t="shared" ref="B2" ca="1" si="1">IF(ISNUMBER(F2),WEEKDAY(DATE(D2,E2,F2)),WEEKDAY(DATE(D2,E2,1)))</f>
        <v>7</v>
      </c>
      <c r="C2">
        <f t="shared" ref="C2" si="2">IF(ISNUMBER(F2),,IF(B2&gt;2,G2,G2-1))</f>
        <v>0</v>
      </c>
      <c r="D2">
        <f t="shared" ref="D2:D20" ca="1" si="3">YEAR(TODAY())-1</f>
        <v>2022</v>
      </c>
      <c r="E2">
        <v>1</v>
      </c>
      <c r="F2">
        <v>1</v>
      </c>
      <c r="H2" t="s">
        <v>146</v>
      </c>
    </row>
    <row r="3" spans="1:10" x14ac:dyDescent="0.4">
      <c r="A3" s="1">
        <f t="shared" ref="A3" ca="1" si="4">IF(ISNUMBER(F3),IF(H3="休場日",DATE(D3,E3,F3),IF(B3=1,WORKDAY(DATE(D3,E3,F3),1),DATE(D3,E3,F3))),DATE(D3,E3,1+7*C3+(2-B3)))</f>
        <v>44563</v>
      </c>
      <c r="B3">
        <f t="shared" ref="B3" ca="1" si="5">IF(ISNUMBER(F3),WEEKDAY(DATE(D3,E3,F3)),WEEKDAY(DATE(D3,E3,1)))</f>
        <v>1</v>
      </c>
      <c r="C3">
        <f t="shared" ref="C3" si="6">IF(ISNUMBER(F3),,IF(B3&gt;2,G3,G3-1))</f>
        <v>0</v>
      </c>
      <c r="D3">
        <f t="shared" ca="1" si="3"/>
        <v>2022</v>
      </c>
      <c r="E3">
        <v>1</v>
      </c>
      <c r="F3">
        <v>2</v>
      </c>
      <c r="H3" t="s">
        <v>150</v>
      </c>
    </row>
    <row r="4" spans="1:10" x14ac:dyDescent="0.4">
      <c r="A4" s="1">
        <f t="shared" ref="A4" ca="1" si="7">IF(ISNUMBER(F4),IF(H4="休場日",DATE(D4,E4,F4),IF(B4=1,WORKDAY(DATE(D4,E4,F4),1),DATE(D4,E4,F4))),DATE(D4,E4,1+7*C4+(2-B4)))</f>
        <v>44564</v>
      </c>
      <c r="B4">
        <f t="shared" ref="B4" ca="1" si="8">IF(ISNUMBER(F4),WEEKDAY(DATE(D4,E4,F4)),WEEKDAY(DATE(D4,E4,1)))</f>
        <v>2</v>
      </c>
      <c r="C4">
        <f t="shared" ref="C4" si="9">IF(ISNUMBER(F4),,IF(B4&gt;2,G4,G4-1))</f>
        <v>0</v>
      </c>
      <c r="D4">
        <f t="shared" ca="1" si="3"/>
        <v>2022</v>
      </c>
      <c r="E4">
        <v>1</v>
      </c>
      <c r="F4">
        <v>3</v>
      </c>
      <c r="H4" t="s">
        <v>150</v>
      </c>
    </row>
    <row r="5" spans="1:10" x14ac:dyDescent="0.4">
      <c r="A5" s="1">
        <f t="shared" ref="A5" ca="1" si="10">IF(ISNUMBER(F5),IF(H5="休場日",DATE(D5,E5,F5),IF(B5=1,WORKDAY(DATE(D5,E5,F5),1),DATE(D5,E5,F5))),DATE(D5,E5,1+7*C5+(2-B5)))</f>
        <v>44571</v>
      </c>
      <c r="B5">
        <f t="shared" ref="B5" ca="1" si="11">IF(ISNUMBER(F5),WEEKDAY(DATE(D5,E5,F5)),WEEKDAY(DATE(D5,E5,1)))</f>
        <v>7</v>
      </c>
      <c r="C5">
        <f t="shared" ref="C5" ca="1" si="12">IF(ISNUMBER(F5),,IF(B5&gt;2,G5,G5-1))</f>
        <v>2</v>
      </c>
      <c r="D5">
        <f t="shared" ca="1" si="3"/>
        <v>2022</v>
      </c>
      <c r="E5">
        <v>1</v>
      </c>
      <c r="F5" t="s">
        <v>147</v>
      </c>
      <c r="G5">
        <v>2</v>
      </c>
      <c r="H5" t="s">
        <v>151</v>
      </c>
    </row>
    <row r="6" spans="1:10" x14ac:dyDescent="0.4">
      <c r="A6" s="1">
        <f t="shared" ref="A6" ca="1" si="13">IF(ISNUMBER(F6),IF(H6="休場日",DATE(D6,E6,F6),IF(B6=1,WORKDAY(DATE(D6,E6,F6),1),DATE(D6,E6,F6))),DATE(D6,E6,1+7*C6+(2-B6)))</f>
        <v>44603</v>
      </c>
      <c r="B6">
        <f t="shared" ref="B6" ca="1" si="14">IF(ISNUMBER(F6),WEEKDAY(DATE(D6,E6,F6)),WEEKDAY(DATE(D6,E6,1)))</f>
        <v>6</v>
      </c>
      <c r="C6">
        <f t="shared" ref="C6" si="15">IF(ISNUMBER(F6),,IF(B6&gt;2,G6,G6-1))</f>
        <v>0</v>
      </c>
      <c r="D6">
        <f t="shared" ca="1" si="3"/>
        <v>2022</v>
      </c>
      <c r="E6">
        <v>2</v>
      </c>
      <c r="F6">
        <v>11</v>
      </c>
      <c r="H6" t="s">
        <v>152</v>
      </c>
    </row>
    <row r="7" spans="1:10" x14ac:dyDescent="0.4">
      <c r="A7" s="1">
        <f t="shared" ref="A7" ca="1" si="16">IF(ISNUMBER(F7),IF(H7="休場日",DATE(D7,E7,F7),IF(B7=1,WORKDAY(DATE(D7,E7,F7),1),DATE(D7,E7,F7))),DATE(D7,E7,1+7*C7+(2-B7)))</f>
        <v>44615</v>
      </c>
      <c r="B7">
        <f t="shared" ref="B7" ca="1" si="17">IF(ISNUMBER(F7),WEEKDAY(DATE(D7,E7,F7)),WEEKDAY(DATE(D7,E7,1)))</f>
        <v>4</v>
      </c>
      <c r="C7">
        <f t="shared" ref="C7" si="18">IF(ISNUMBER(F7),,IF(B7&gt;2,G7,G7-1))</f>
        <v>0</v>
      </c>
      <c r="D7">
        <f t="shared" ca="1" si="3"/>
        <v>2022</v>
      </c>
      <c r="E7">
        <v>2</v>
      </c>
      <c r="F7">
        <v>23</v>
      </c>
      <c r="H7" t="s">
        <v>153</v>
      </c>
    </row>
    <row r="8" spans="1:10" x14ac:dyDescent="0.4">
      <c r="A8" s="1">
        <f t="shared" ref="A8" ca="1" si="19">IF(ISNUMBER(F8),IF(H8="休場日",DATE(D8,E8,F8),IF(B8=1,WORKDAY(DATE(D8,E8,F8),1),DATE(D8,E8,F8))),DATE(D8,E8,1+7*C8+(2-B8)))</f>
        <v>44641</v>
      </c>
      <c r="B8">
        <f t="shared" ref="B8" ca="1" si="20">IF(ISNUMBER(F8),WEEKDAY(DATE(D8,E8,F8)),WEEKDAY(DATE(D8,E8,1)))</f>
        <v>1</v>
      </c>
      <c r="C8">
        <f t="shared" ref="C8" si="21">IF(ISNUMBER(F8),,IF(B8&gt;2,G8,G8-1))</f>
        <v>0</v>
      </c>
      <c r="D8">
        <f t="shared" ca="1" si="3"/>
        <v>2022</v>
      </c>
      <c r="E8">
        <v>3</v>
      </c>
      <c r="F8">
        <v>20</v>
      </c>
      <c r="H8" t="s">
        <v>154</v>
      </c>
    </row>
    <row r="9" spans="1:10" x14ac:dyDescent="0.4">
      <c r="A9" s="1">
        <f t="shared" ref="A9" ca="1" si="22">IF(ISNUMBER(F9),IF(H9="休場日",DATE(D9,E9,F9),IF(B9=1,WORKDAY(DATE(D9,E9,F9),1),DATE(D9,E9,F9))),DATE(D9,E9,1+7*C9+(2-B9)))</f>
        <v>44680</v>
      </c>
      <c r="B9">
        <f t="shared" ref="B9" ca="1" si="23">IF(ISNUMBER(F9),WEEKDAY(DATE(D9,E9,F9)),WEEKDAY(DATE(D9,E9,1)))</f>
        <v>6</v>
      </c>
      <c r="C9">
        <f t="shared" ref="C9" si="24">IF(ISNUMBER(F9),,IF(B9&gt;2,G9,G9-1))</f>
        <v>0</v>
      </c>
      <c r="D9">
        <f t="shared" ca="1" si="3"/>
        <v>2022</v>
      </c>
      <c r="E9">
        <v>4</v>
      </c>
      <c r="F9">
        <v>29</v>
      </c>
      <c r="H9" t="s">
        <v>46</v>
      </c>
    </row>
    <row r="10" spans="1:10" x14ac:dyDescent="0.4">
      <c r="A10" s="1">
        <f t="shared" ref="A10" ca="1" si="25">IF(ISNUMBER(F10),IF(H10="休場日",DATE(D10,E10,F10),IF(B10=1,WORKDAY(DATE(D10,E10,F10),1),DATE(D10,E10,F10))),DATE(D10,E10,1+7*C10+(2-B10)))</f>
        <v>44684</v>
      </c>
      <c r="B10">
        <f t="shared" ref="B10" ca="1" si="26">IF(ISNUMBER(F10),WEEKDAY(DATE(D10,E10,F10)),WEEKDAY(DATE(D10,E10,1)))</f>
        <v>3</v>
      </c>
      <c r="C10">
        <f t="shared" ref="C10" si="27">IF(ISNUMBER(F10),,IF(B10&gt;2,G10,G10-1))</f>
        <v>0</v>
      </c>
      <c r="D10">
        <f t="shared" ca="1" si="3"/>
        <v>2022</v>
      </c>
      <c r="E10">
        <v>5</v>
      </c>
      <c r="F10">
        <v>3</v>
      </c>
      <c r="H10" t="s">
        <v>47</v>
      </c>
    </row>
    <row r="11" spans="1:10" x14ac:dyDescent="0.4">
      <c r="A11" s="1">
        <f t="shared" ref="A11" ca="1" si="28">IF(ISNUMBER(F11),IF(H11="休場日",DATE(D11,E11,F11),IF(B11=1,WORKDAY(DATE(D11,E11,F11),1),DATE(D11,E11,F11))),DATE(D11,E11,1+7*C11+(2-B11)))</f>
        <v>44685</v>
      </c>
      <c r="B11">
        <f t="shared" ref="B11" ca="1" si="29">IF(ISNUMBER(F11),WEEKDAY(DATE(D11,E11,F11)),WEEKDAY(DATE(D11,E11,1)))</f>
        <v>4</v>
      </c>
      <c r="C11">
        <f t="shared" ref="C11" si="30">IF(ISNUMBER(F11),,IF(B11&gt;2,G11,G11-1))</f>
        <v>0</v>
      </c>
      <c r="D11">
        <f t="shared" ca="1" si="3"/>
        <v>2022</v>
      </c>
      <c r="E11">
        <v>5</v>
      </c>
      <c r="F11">
        <v>4</v>
      </c>
      <c r="H11" t="s">
        <v>48</v>
      </c>
    </row>
    <row r="12" spans="1:10" x14ac:dyDescent="0.4">
      <c r="A12" s="1">
        <f t="shared" ref="A12" ca="1" si="31">IF(ISNUMBER(F12),IF(H12="休場日",DATE(D12,E12,F12),IF(B12=1,WORKDAY(DATE(D12,E12,F12),1),DATE(D12,E12,F12))),DATE(D12,E12,1+7*C12+(2-B12)))</f>
        <v>44686</v>
      </c>
      <c r="B12">
        <f t="shared" ref="B12" ca="1" si="32">IF(ISNUMBER(F12),WEEKDAY(DATE(D12,E12,F12)),WEEKDAY(DATE(D12,E12,1)))</f>
        <v>5</v>
      </c>
      <c r="C12">
        <f t="shared" ref="C12" si="33">IF(ISNUMBER(F12),,IF(B12&gt;2,G12,G12-1))</f>
        <v>0</v>
      </c>
      <c r="D12">
        <f t="shared" ca="1" si="3"/>
        <v>2022</v>
      </c>
      <c r="E12">
        <v>5</v>
      </c>
      <c r="F12">
        <v>5</v>
      </c>
      <c r="H12" t="s">
        <v>49</v>
      </c>
    </row>
    <row r="13" spans="1:10" x14ac:dyDescent="0.4">
      <c r="A13" s="1">
        <f t="shared" ref="A13" ca="1" si="34">IF(ISNUMBER(F13),IF(H13="休場日",DATE(D13,E13,F13),IF(B13=1,WORKDAY(DATE(D13,E13,F13),1),DATE(D13,E13,F13))),DATE(D13,E13,1+7*C13+(2-B13)))</f>
        <v>44760</v>
      </c>
      <c r="B13">
        <f t="shared" ref="B13" ca="1" si="35">IF(ISNUMBER(F13),WEEKDAY(DATE(D13,E13,F13)),WEEKDAY(DATE(D13,E13,1)))</f>
        <v>6</v>
      </c>
      <c r="C13">
        <f t="shared" ref="C13" ca="1" si="36">IF(ISNUMBER(F13),,IF(B13&gt;2,G13,G13-1))</f>
        <v>3</v>
      </c>
      <c r="D13">
        <f t="shared" ca="1" si="3"/>
        <v>2022</v>
      </c>
      <c r="E13">
        <v>7</v>
      </c>
      <c r="F13" t="s">
        <v>148</v>
      </c>
      <c r="G13">
        <v>3</v>
      </c>
      <c r="H13" t="s">
        <v>155</v>
      </c>
      <c r="J13" s="1"/>
    </row>
    <row r="14" spans="1:10" x14ac:dyDescent="0.4">
      <c r="A14" s="1">
        <f t="shared" ref="A14" ca="1" si="37">IF(ISNUMBER(F14),IF(H14="休場日",DATE(D14,E14,F14),IF(B14=1,WORKDAY(DATE(D14,E14,F14),1),DATE(D14,E14,F14))),DATE(D14,E14,1+7*C14+(2-B14)))</f>
        <v>44784</v>
      </c>
      <c r="B14">
        <f t="shared" ref="B14" ca="1" si="38">IF(ISNUMBER(F14),WEEKDAY(DATE(D14,E14,F14)),WEEKDAY(DATE(D14,E14,1)))</f>
        <v>5</v>
      </c>
      <c r="C14">
        <f t="shared" ref="C14" si="39">IF(ISNUMBER(F14),,IF(B14&gt;2,G14,G14-1))</f>
        <v>0</v>
      </c>
      <c r="D14">
        <f t="shared" ca="1" si="3"/>
        <v>2022</v>
      </c>
      <c r="E14">
        <v>8</v>
      </c>
      <c r="F14">
        <v>11</v>
      </c>
      <c r="H14" t="s">
        <v>112</v>
      </c>
    </row>
    <row r="15" spans="1:10" x14ac:dyDescent="0.4">
      <c r="A15" s="1">
        <f t="shared" ref="A15" ca="1" si="40">IF(ISNUMBER(F15),IF(H15="休場日",DATE(D15,E15,F15),IF(B15=1,WORKDAY(DATE(D15,E15,F15),1),DATE(D15,E15,F15))),DATE(D15,E15,1+7*C15+(2-B15)))</f>
        <v>44823</v>
      </c>
      <c r="B15">
        <f t="shared" ref="B15" ca="1" si="41">IF(ISNUMBER(F15),WEEKDAY(DATE(D15,E15,F15)),WEEKDAY(DATE(D15,E15,1)))</f>
        <v>5</v>
      </c>
      <c r="C15">
        <f t="shared" ref="C15" ca="1" si="42">IF(ISNUMBER(F15),,IF(B15&gt;2,G15,G15-1))</f>
        <v>3</v>
      </c>
      <c r="D15">
        <f t="shared" ca="1" si="3"/>
        <v>2022</v>
      </c>
      <c r="E15">
        <v>9</v>
      </c>
      <c r="F15" t="s">
        <v>148</v>
      </c>
      <c r="G15">
        <v>3</v>
      </c>
      <c r="H15" t="s">
        <v>133</v>
      </c>
    </row>
    <row r="16" spans="1:10" x14ac:dyDescent="0.4">
      <c r="A16" s="1">
        <f t="shared" ref="A16" ca="1" si="43">IF(ISNUMBER(F16),IF(H16="休場日",DATE(D16,E16,F16),IF(B16=1,WORKDAY(DATE(D16,E16,F16),1),DATE(D16,E16,F16))),DATE(D16,E16,1+7*C16+(2-B16)))</f>
        <v>44827</v>
      </c>
      <c r="B16">
        <f t="shared" ref="B16" ca="1" si="44">IF(ISNUMBER(F16),WEEKDAY(DATE(D16,E16,F16)),WEEKDAY(DATE(D16,E16,1)))</f>
        <v>6</v>
      </c>
      <c r="C16">
        <f t="shared" ref="C16" si="45">IF(ISNUMBER(F16),,IF(B16&gt;2,G16,G16-1))</f>
        <v>0</v>
      </c>
      <c r="D16">
        <f t="shared" ca="1" si="3"/>
        <v>2022</v>
      </c>
      <c r="E16">
        <v>9</v>
      </c>
      <c r="F16">
        <v>23</v>
      </c>
      <c r="H16" t="s">
        <v>134</v>
      </c>
    </row>
    <row r="17" spans="1:8" x14ac:dyDescent="0.4">
      <c r="A17" s="1">
        <f t="shared" ref="A17" ca="1" si="46">IF(ISNUMBER(F17),IF(H17="休場日",DATE(D17,E17,F17),IF(B17=1,WORKDAY(DATE(D17,E17,F17),1),DATE(D17,E17,F17))),DATE(D17,E17,1+7*C17+(2-B17)))</f>
        <v>44844</v>
      </c>
      <c r="B17">
        <f t="shared" ref="B17" ca="1" si="47">IF(ISNUMBER(F17),WEEKDAY(DATE(D17,E17,F17)),WEEKDAY(DATE(D17,E17,1)))</f>
        <v>7</v>
      </c>
      <c r="C17">
        <f t="shared" ref="C17" ca="1" si="48">IF(ISNUMBER(F17),,IF(B17&gt;2,G17,G17-1))</f>
        <v>2</v>
      </c>
      <c r="D17">
        <f t="shared" ca="1" si="3"/>
        <v>2022</v>
      </c>
      <c r="E17">
        <v>10</v>
      </c>
      <c r="F17" t="s">
        <v>149</v>
      </c>
      <c r="G17">
        <v>2</v>
      </c>
      <c r="H17" t="s">
        <v>135</v>
      </c>
    </row>
    <row r="18" spans="1:8" x14ac:dyDescent="0.4">
      <c r="A18" s="1">
        <f t="shared" ref="A18" ca="1" si="49">IF(ISNUMBER(F18),IF(H18="休場日",DATE(D18,E18,F18),IF(B18=1,WORKDAY(DATE(D18,E18,F18),1),DATE(D18,E18,F18))),DATE(D18,E18,1+7*C18+(2-B18)))</f>
        <v>44868</v>
      </c>
      <c r="B18">
        <f t="shared" ref="B18" ca="1" si="50">IF(ISNUMBER(F18),WEEKDAY(DATE(D18,E18,F18)),WEEKDAY(DATE(D18,E18,1)))</f>
        <v>5</v>
      </c>
      <c r="C18">
        <f t="shared" ref="C18" si="51">IF(ISNUMBER(F18),,IF(B18&gt;2,G18,G18-1))</f>
        <v>0</v>
      </c>
      <c r="D18">
        <f t="shared" ca="1" si="3"/>
        <v>2022</v>
      </c>
      <c r="E18">
        <v>11</v>
      </c>
      <c r="F18">
        <v>3</v>
      </c>
      <c r="H18" t="s">
        <v>136</v>
      </c>
    </row>
    <row r="19" spans="1:8" x14ac:dyDescent="0.4">
      <c r="A19" s="1">
        <f t="shared" ref="A19" ca="1" si="52">IF(ISNUMBER(F19),IF(H19="休場日",DATE(D19,E19,F19),IF(B19=1,WORKDAY(DATE(D19,E19,F19),1),DATE(D19,E19,F19))),DATE(D19,E19,1+7*C19+(2-B19)))</f>
        <v>44888</v>
      </c>
      <c r="B19">
        <f t="shared" ref="B19" ca="1" si="53">IF(ISNUMBER(F19),WEEKDAY(DATE(D19,E19,F19)),WEEKDAY(DATE(D19,E19,1)))</f>
        <v>4</v>
      </c>
      <c r="C19">
        <f t="shared" ref="C19" si="54">IF(ISNUMBER(F19),,IF(B19&gt;2,G19,G19-1))</f>
        <v>0</v>
      </c>
      <c r="D19">
        <f t="shared" ca="1" si="3"/>
        <v>2022</v>
      </c>
      <c r="E19">
        <v>11</v>
      </c>
      <c r="F19">
        <v>23</v>
      </c>
      <c r="H19" t="s">
        <v>137</v>
      </c>
    </row>
    <row r="20" spans="1:8" x14ac:dyDescent="0.4">
      <c r="A20" s="1">
        <f t="shared" ref="A20" ca="1" si="55">IF(ISNUMBER(F20),IF(H20="休場日",DATE(D20,E20,F20),IF(B20=1,WORKDAY(DATE(D20,E20,F20),1),DATE(D20,E20,F20))),DATE(D20,E20,1+7*C20+(2-B20)))</f>
        <v>44926</v>
      </c>
      <c r="B20">
        <f t="shared" ref="B20" ca="1" si="56">IF(ISNUMBER(F20),WEEKDAY(DATE(D20,E20,F20)),WEEKDAY(DATE(D20,E20,1)))</f>
        <v>7</v>
      </c>
      <c r="C20">
        <f t="shared" ref="C20" si="57">IF(ISNUMBER(F20),,IF(B20&gt;2,G20,G20-1))</f>
        <v>0</v>
      </c>
      <c r="D20">
        <f t="shared" ca="1" si="3"/>
        <v>2022</v>
      </c>
      <c r="E20">
        <v>12</v>
      </c>
      <c r="F20">
        <v>31</v>
      </c>
      <c r="H20" t="s">
        <v>150</v>
      </c>
    </row>
    <row r="23" spans="1:8" x14ac:dyDescent="0.4">
      <c r="A23" s="1">
        <f t="shared" ref="A23" ca="1" si="58">IF(ISNUMBER(F23),IF(H23="休場日",DATE(D23,E23,F23),IF(B23=1,WORKDAY(DATE(D23,E23,F23),1),DATE(D23,E23,F23))),DATE(D23,E23,1+7*C23+(2-B23)))</f>
        <v>44928</v>
      </c>
      <c r="B23">
        <f t="shared" ref="B23" ca="1" si="59">IF(ISNUMBER(F23),WEEKDAY(DATE(D23,E23,F23)),WEEKDAY(DATE(D23,E23,1)))</f>
        <v>1</v>
      </c>
      <c r="C23">
        <f t="shared" ref="C23" si="60">IF(ISNUMBER(F23),,IF(B23&gt;2,G23,G23-1))</f>
        <v>0</v>
      </c>
      <c r="D23">
        <f t="shared" ref="D23:D41" ca="1" si="61">YEAR(TODAY())</f>
        <v>2023</v>
      </c>
      <c r="E23">
        <v>1</v>
      </c>
      <c r="F23">
        <v>1</v>
      </c>
      <c r="H23" t="s">
        <v>146</v>
      </c>
    </row>
    <row r="24" spans="1:8" x14ac:dyDescent="0.4">
      <c r="A24" s="1">
        <f t="shared" ref="A24" ca="1" si="62">IF(ISNUMBER(F24),IF(H24="休場日",DATE(D24,E24,F24),IF(B24=1,WORKDAY(DATE(D24,E24,F24),1),DATE(D24,E24,F24))),DATE(D24,E24,1+7*C24+(2-B24)))</f>
        <v>44928</v>
      </c>
      <c r="B24">
        <f t="shared" ref="B24" ca="1" si="63">IF(ISNUMBER(F24),WEEKDAY(DATE(D24,E24,F24)),WEEKDAY(DATE(D24,E24,1)))</f>
        <v>2</v>
      </c>
      <c r="C24">
        <f t="shared" ref="C24" si="64">IF(ISNUMBER(F24),,IF(B24&gt;2,G24,G24-1))</f>
        <v>0</v>
      </c>
      <c r="D24">
        <f t="shared" ca="1" si="61"/>
        <v>2023</v>
      </c>
      <c r="E24">
        <v>1</v>
      </c>
      <c r="F24">
        <v>2</v>
      </c>
      <c r="H24" t="s">
        <v>150</v>
      </c>
    </row>
    <row r="25" spans="1:8" x14ac:dyDescent="0.4">
      <c r="A25" s="1">
        <f t="shared" ref="A25" ca="1" si="65">IF(ISNUMBER(F25),IF(H25="休場日",DATE(D25,E25,F25),IF(B25=1,WORKDAY(DATE(D25,E25,F25),1),DATE(D25,E25,F25))),DATE(D25,E25,1+7*C25+(2-B25)))</f>
        <v>44929</v>
      </c>
      <c r="B25">
        <f t="shared" ref="B25" ca="1" si="66">IF(ISNUMBER(F25),WEEKDAY(DATE(D25,E25,F25)),WEEKDAY(DATE(D25,E25,1)))</f>
        <v>3</v>
      </c>
      <c r="C25">
        <f t="shared" ref="C25" si="67">IF(ISNUMBER(F25),,IF(B25&gt;2,G25,G25-1))</f>
        <v>0</v>
      </c>
      <c r="D25">
        <f t="shared" ca="1" si="61"/>
        <v>2023</v>
      </c>
      <c r="E25">
        <v>1</v>
      </c>
      <c r="F25">
        <v>3</v>
      </c>
      <c r="H25" t="s">
        <v>150</v>
      </c>
    </row>
    <row r="26" spans="1:8" x14ac:dyDescent="0.4">
      <c r="A26" s="1">
        <f t="shared" ref="A26" ca="1" si="68">IF(ISNUMBER(F26),IF(H26="休場日",DATE(D26,E26,F26),IF(B26=1,WORKDAY(DATE(D26,E26,F26),1),DATE(D26,E26,F26))),DATE(D26,E26,1+7*C26+(2-B26)))</f>
        <v>44935</v>
      </c>
      <c r="B26">
        <f t="shared" ref="B26" ca="1" si="69">IF(ISNUMBER(F26),WEEKDAY(DATE(D26,E26,F26)),WEEKDAY(DATE(D26,E26,1)))</f>
        <v>1</v>
      </c>
      <c r="C26">
        <f t="shared" ref="C26" ca="1" si="70">IF(ISNUMBER(F26),,IF(B26&gt;2,G26,G26-1))</f>
        <v>1</v>
      </c>
      <c r="D26">
        <f t="shared" ca="1" si="61"/>
        <v>2023</v>
      </c>
      <c r="E26">
        <v>1</v>
      </c>
      <c r="F26" t="s">
        <v>147</v>
      </c>
      <c r="G26">
        <v>2</v>
      </c>
      <c r="H26" t="s">
        <v>151</v>
      </c>
    </row>
    <row r="27" spans="1:8" x14ac:dyDescent="0.4">
      <c r="A27" s="1">
        <f t="shared" ref="A27" ca="1" si="71">IF(ISNUMBER(F27),IF(H27="休場日",DATE(D27,E27,F27),IF(B27=1,WORKDAY(DATE(D27,E27,F27),1),DATE(D27,E27,F27))),DATE(D27,E27,1+7*C27+(2-B27)))</f>
        <v>44968</v>
      </c>
      <c r="B27">
        <f t="shared" ref="B27" ca="1" si="72">IF(ISNUMBER(F27),WEEKDAY(DATE(D27,E27,F27)),WEEKDAY(DATE(D27,E27,1)))</f>
        <v>7</v>
      </c>
      <c r="C27">
        <f t="shared" ref="C27" si="73">IF(ISNUMBER(F27),,IF(B27&gt;2,G27,G27-1))</f>
        <v>0</v>
      </c>
      <c r="D27">
        <f t="shared" ca="1" si="61"/>
        <v>2023</v>
      </c>
      <c r="E27">
        <v>2</v>
      </c>
      <c r="F27">
        <v>11</v>
      </c>
      <c r="H27" t="s">
        <v>152</v>
      </c>
    </row>
    <row r="28" spans="1:8" x14ac:dyDescent="0.4">
      <c r="A28" s="1">
        <f t="shared" ref="A28" ca="1" si="74">IF(ISNUMBER(F28),IF(H28="休場日",DATE(D28,E28,F28),IF(B28=1,WORKDAY(DATE(D28,E28,F28),1),DATE(D28,E28,F28))),DATE(D28,E28,1+7*C28+(2-B28)))</f>
        <v>44980</v>
      </c>
      <c r="B28">
        <f t="shared" ref="B28" ca="1" si="75">IF(ISNUMBER(F28),WEEKDAY(DATE(D28,E28,F28)),WEEKDAY(DATE(D28,E28,1)))</f>
        <v>5</v>
      </c>
      <c r="C28">
        <f t="shared" ref="C28" si="76">IF(ISNUMBER(F28),,IF(B28&gt;2,G28,G28-1))</f>
        <v>0</v>
      </c>
      <c r="D28">
        <f t="shared" ca="1" si="61"/>
        <v>2023</v>
      </c>
      <c r="E28">
        <v>2</v>
      </c>
      <c r="F28">
        <v>23</v>
      </c>
      <c r="H28" t="s">
        <v>153</v>
      </c>
    </row>
    <row r="29" spans="1:8" x14ac:dyDescent="0.4">
      <c r="A29" s="1">
        <f t="shared" ref="A29" ca="1" si="77">IF(ISNUMBER(F29),IF(H29="休場日",DATE(D29,E29,F29),IF(B29=1,WORKDAY(DATE(D29,E29,F29),1),DATE(D29,E29,F29))),DATE(D29,E29,1+7*C29+(2-B29)))</f>
        <v>45005</v>
      </c>
      <c r="B29">
        <f t="shared" ref="B29" ca="1" si="78">IF(ISNUMBER(F29),WEEKDAY(DATE(D29,E29,F29)),WEEKDAY(DATE(D29,E29,1)))</f>
        <v>2</v>
      </c>
      <c r="C29">
        <f t="shared" ref="C29" si="79">IF(ISNUMBER(F29),,IF(B29&gt;2,G29,G29-1))</f>
        <v>0</v>
      </c>
      <c r="D29">
        <f t="shared" ca="1" si="61"/>
        <v>2023</v>
      </c>
      <c r="E29">
        <v>3</v>
      </c>
      <c r="F29">
        <v>20</v>
      </c>
      <c r="H29" t="s">
        <v>154</v>
      </c>
    </row>
    <row r="30" spans="1:8" x14ac:dyDescent="0.4">
      <c r="A30" s="1">
        <f t="shared" ref="A30" ca="1" si="80">IF(ISNUMBER(F30),IF(H30="休場日",DATE(D30,E30,F30),IF(B30=1,WORKDAY(DATE(D30,E30,F30),1),DATE(D30,E30,F30))),DATE(D30,E30,1+7*C30+(2-B30)))</f>
        <v>45045</v>
      </c>
      <c r="B30">
        <f t="shared" ref="B30" ca="1" si="81">IF(ISNUMBER(F30),WEEKDAY(DATE(D30,E30,F30)),WEEKDAY(DATE(D30,E30,1)))</f>
        <v>7</v>
      </c>
      <c r="C30">
        <f t="shared" ref="C30" si="82">IF(ISNUMBER(F30),,IF(B30&gt;2,G30,G30-1))</f>
        <v>0</v>
      </c>
      <c r="D30">
        <f t="shared" ca="1" si="61"/>
        <v>2023</v>
      </c>
      <c r="E30">
        <v>4</v>
      </c>
      <c r="F30">
        <v>29</v>
      </c>
      <c r="H30" t="s">
        <v>46</v>
      </c>
    </row>
    <row r="31" spans="1:8" x14ac:dyDescent="0.4">
      <c r="A31" s="1">
        <f t="shared" ref="A31" ca="1" si="83">IF(ISNUMBER(F31),IF(H31="休場日",DATE(D31,E31,F31),IF(B31=1,WORKDAY(DATE(D31,E31,F31),1),DATE(D31,E31,F31))),DATE(D31,E31,1+7*C31+(2-B31)))</f>
        <v>45049</v>
      </c>
      <c r="B31">
        <f t="shared" ref="B31" ca="1" si="84">IF(ISNUMBER(F31),WEEKDAY(DATE(D31,E31,F31)),WEEKDAY(DATE(D31,E31,1)))</f>
        <v>4</v>
      </c>
      <c r="C31">
        <f t="shared" ref="C31" si="85">IF(ISNUMBER(F31),,IF(B31&gt;2,G31,G31-1))</f>
        <v>0</v>
      </c>
      <c r="D31">
        <f t="shared" ca="1" si="61"/>
        <v>2023</v>
      </c>
      <c r="E31">
        <v>5</v>
      </c>
      <c r="F31">
        <v>3</v>
      </c>
      <c r="H31" t="s">
        <v>47</v>
      </c>
    </row>
    <row r="32" spans="1:8" x14ac:dyDescent="0.4">
      <c r="A32" s="1">
        <f t="shared" ref="A32" ca="1" si="86">IF(ISNUMBER(F32),IF(H32="休場日",DATE(D32,E32,F32),IF(B32=1,WORKDAY(DATE(D32,E32,F32),1),DATE(D32,E32,F32))),DATE(D32,E32,1+7*C32+(2-B32)))</f>
        <v>45050</v>
      </c>
      <c r="B32">
        <f t="shared" ref="B32" ca="1" si="87">IF(ISNUMBER(F32),WEEKDAY(DATE(D32,E32,F32)),WEEKDAY(DATE(D32,E32,1)))</f>
        <v>5</v>
      </c>
      <c r="C32">
        <f t="shared" ref="C32" si="88">IF(ISNUMBER(F32),,IF(B32&gt;2,G32,G32-1))</f>
        <v>0</v>
      </c>
      <c r="D32">
        <f t="shared" ca="1" si="61"/>
        <v>2023</v>
      </c>
      <c r="E32">
        <v>5</v>
      </c>
      <c r="F32">
        <v>4</v>
      </c>
      <c r="H32" t="s">
        <v>48</v>
      </c>
    </row>
    <row r="33" spans="1:8" x14ac:dyDescent="0.4">
      <c r="A33" s="1">
        <f t="shared" ref="A33" ca="1" si="89">IF(ISNUMBER(F33),IF(H33="休場日",DATE(D33,E33,F33),IF(B33=1,WORKDAY(DATE(D33,E33,F33),1),DATE(D33,E33,F33))),DATE(D33,E33,1+7*C33+(2-B33)))</f>
        <v>45051</v>
      </c>
      <c r="B33">
        <f t="shared" ref="B33" ca="1" si="90">IF(ISNUMBER(F33),WEEKDAY(DATE(D33,E33,F33)),WEEKDAY(DATE(D33,E33,1)))</f>
        <v>6</v>
      </c>
      <c r="C33">
        <f t="shared" ref="C33" si="91">IF(ISNUMBER(F33),,IF(B33&gt;2,G33,G33-1))</f>
        <v>0</v>
      </c>
      <c r="D33">
        <f t="shared" ca="1" si="61"/>
        <v>2023</v>
      </c>
      <c r="E33">
        <v>5</v>
      </c>
      <c r="F33">
        <v>5</v>
      </c>
      <c r="H33" t="s">
        <v>49</v>
      </c>
    </row>
    <row r="34" spans="1:8" x14ac:dyDescent="0.4">
      <c r="A34" s="1">
        <f t="shared" ref="A34" ca="1" si="92">IF(ISNUMBER(F34),IF(H34="休場日",DATE(D34,E34,F34),IF(B34=1,WORKDAY(DATE(D34,E34,F34),1),DATE(D34,E34,F34))),DATE(D34,E34,1+7*C34+(2-B34)))</f>
        <v>45124</v>
      </c>
      <c r="B34">
        <f t="shared" ref="B34" ca="1" si="93">IF(ISNUMBER(F34),WEEKDAY(DATE(D34,E34,F34)),WEEKDAY(DATE(D34,E34,1)))</f>
        <v>7</v>
      </c>
      <c r="C34">
        <f t="shared" ref="C34" ca="1" si="94">IF(ISNUMBER(F34),,IF(B34&gt;2,G34,G34-1))</f>
        <v>3</v>
      </c>
      <c r="D34">
        <f t="shared" ca="1" si="61"/>
        <v>2023</v>
      </c>
      <c r="E34">
        <v>7</v>
      </c>
      <c r="F34" t="s">
        <v>148</v>
      </c>
      <c r="G34">
        <v>3</v>
      </c>
      <c r="H34" t="s">
        <v>155</v>
      </c>
    </row>
    <row r="35" spans="1:8" x14ac:dyDescent="0.4">
      <c r="A35" s="1">
        <f t="shared" ref="A35" ca="1" si="95">IF(ISNUMBER(F35),IF(H35="休場日",DATE(D35,E35,F35),IF(B35=1,WORKDAY(DATE(D35,E35,F35),1),DATE(D35,E35,F35))),DATE(D35,E35,1+7*C35+(2-B35)))</f>
        <v>45149</v>
      </c>
      <c r="B35">
        <f t="shared" ref="B35" ca="1" si="96">IF(ISNUMBER(F35),WEEKDAY(DATE(D35,E35,F35)),WEEKDAY(DATE(D35,E35,1)))</f>
        <v>6</v>
      </c>
      <c r="C35">
        <f t="shared" ref="C35" si="97">IF(ISNUMBER(F35),,IF(B35&gt;2,G35,G35-1))</f>
        <v>0</v>
      </c>
      <c r="D35">
        <f t="shared" ca="1" si="61"/>
        <v>2023</v>
      </c>
      <c r="E35">
        <v>8</v>
      </c>
      <c r="F35">
        <v>11</v>
      </c>
      <c r="H35" t="s">
        <v>112</v>
      </c>
    </row>
    <row r="36" spans="1:8" x14ac:dyDescent="0.4">
      <c r="A36" s="1">
        <f t="shared" ref="A36" ca="1" si="98">IF(ISNUMBER(F36),IF(H36="休場日",DATE(D36,E36,F36),IF(B36=1,WORKDAY(DATE(D36,E36,F36),1),DATE(D36,E36,F36))),DATE(D36,E36,1+7*C36+(2-B36)))</f>
        <v>45187</v>
      </c>
      <c r="B36">
        <f t="shared" ref="B36" ca="1" si="99">IF(ISNUMBER(F36),WEEKDAY(DATE(D36,E36,F36)),WEEKDAY(DATE(D36,E36,1)))</f>
        <v>6</v>
      </c>
      <c r="C36">
        <f t="shared" ref="C36" ca="1" si="100">IF(ISNUMBER(F36),,IF(B36&gt;2,G36,G36-1))</f>
        <v>3</v>
      </c>
      <c r="D36">
        <f t="shared" ca="1" si="61"/>
        <v>2023</v>
      </c>
      <c r="E36">
        <v>9</v>
      </c>
      <c r="F36" t="s">
        <v>148</v>
      </c>
      <c r="G36">
        <v>3</v>
      </c>
      <c r="H36" t="s">
        <v>133</v>
      </c>
    </row>
    <row r="37" spans="1:8" x14ac:dyDescent="0.4">
      <c r="A37" s="1">
        <f t="shared" ref="A37" ca="1" si="101">IF(ISNUMBER(F37),IF(H37="休場日",DATE(D37,E37,F37),IF(B37=1,WORKDAY(DATE(D37,E37,F37),1),DATE(D37,E37,F37))),DATE(D37,E37,1+7*C37+(2-B37)))</f>
        <v>45192</v>
      </c>
      <c r="B37">
        <f t="shared" ref="B37" ca="1" si="102">IF(ISNUMBER(F37),WEEKDAY(DATE(D37,E37,F37)),WEEKDAY(DATE(D37,E37,1)))</f>
        <v>7</v>
      </c>
      <c r="C37">
        <f t="shared" ref="C37" si="103">IF(ISNUMBER(F37),,IF(B37&gt;2,G37,G37-1))</f>
        <v>0</v>
      </c>
      <c r="D37">
        <f t="shared" ca="1" si="61"/>
        <v>2023</v>
      </c>
      <c r="E37">
        <v>9</v>
      </c>
      <c r="F37">
        <v>23</v>
      </c>
      <c r="H37" t="s">
        <v>134</v>
      </c>
    </row>
    <row r="38" spans="1:8" x14ac:dyDescent="0.4">
      <c r="A38" s="1">
        <f t="shared" ref="A38" ca="1" si="104">IF(ISNUMBER(F38),IF(H38="休場日",DATE(D38,E38,F38),IF(B38=1,WORKDAY(DATE(D38,E38,F38),1),DATE(D38,E38,F38))),DATE(D38,E38,1+7*C38+(2-B38)))</f>
        <v>45208</v>
      </c>
      <c r="B38">
        <f t="shared" ref="B38" ca="1" si="105">IF(ISNUMBER(F38),WEEKDAY(DATE(D38,E38,F38)),WEEKDAY(DATE(D38,E38,1)))</f>
        <v>1</v>
      </c>
      <c r="C38">
        <f t="shared" ref="C38" ca="1" si="106">IF(ISNUMBER(F38),,IF(B38&gt;2,G38,G38-1))</f>
        <v>1</v>
      </c>
      <c r="D38">
        <f t="shared" ca="1" si="61"/>
        <v>2023</v>
      </c>
      <c r="E38">
        <v>10</v>
      </c>
      <c r="F38" t="s">
        <v>149</v>
      </c>
      <c r="G38">
        <v>2</v>
      </c>
      <c r="H38" t="s">
        <v>135</v>
      </c>
    </row>
    <row r="39" spans="1:8" x14ac:dyDescent="0.4">
      <c r="A39" s="1">
        <f t="shared" ref="A39" ca="1" si="107">IF(ISNUMBER(F39),IF(H39="休場日",DATE(D39,E39,F39),IF(B39=1,WORKDAY(DATE(D39,E39,F39),1),DATE(D39,E39,F39))),DATE(D39,E39,1+7*C39+(2-B39)))</f>
        <v>45233</v>
      </c>
      <c r="B39">
        <f t="shared" ref="B39" ca="1" si="108">IF(ISNUMBER(F39),WEEKDAY(DATE(D39,E39,F39)),WEEKDAY(DATE(D39,E39,1)))</f>
        <v>6</v>
      </c>
      <c r="C39">
        <f t="shared" ref="C39" si="109">IF(ISNUMBER(F39),,IF(B39&gt;2,G39,G39-1))</f>
        <v>0</v>
      </c>
      <c r="D39">
        <f t="shared" ca="1" si="61"/>
        <v>2023</v>
      </c>
      <c r="E39">
        <v>11</v>
      </c>
      <c r="F39">
        <v>3</v>
      </c>
      <c r="H39" t="s">
        <v>136</v>
      </c>
    </row>
    <row r="40" spans="1:8" x14ac:dyDescent="0.4">
      <c r="A40" s="1">
        <f t="shared" ref="A40" ca="1" si="110">IF(ISNUMBER(F40),IF(H40="休場日",DATE(D40,E40,F40),IF(B40=1,WORKDAY(DATE(D40,E40,F40),1),DATE(D40,E40,F40))),DATE(D40,E40,1+7*C40+(2-B40)))</f>
        <v>45253</v>
      </c>
      <c r="B40">
        <f t="shared" ref="B40" ca="1" si="111">IF(ISNUMBER(F40),WEEKDAY(DATE(D40,E40,F40)),WEEKDAY(DATE(D40,E40,1)))</f>
        <v>5</v>
      </c>
      <c r="C40">
        <f t="shared" ref="C40" si="112">IF(ISNUMBER(F40),,IF(B40&gt;2,G40,G40-1))</f>
        <v>0</v>
      </c>
      <c r="D40">
        <f t="shared" ca="1" si="61"/>
        <v>2023</v>
      </c>
      <c r="E40">
        <v>11</v>
      </c>
      <c r="F40">
        <v>23</v>
      </c>
      <c r="H40" t="s">
        <v>137</v>
      </c>
    </row>
    <row r="41" spans="1:8" x14ac:dyDescent="0.4">
      <c r="A41" s="1">
        <f t="shared" ref="A41" ca="1" si="113">IF(ISNUMBER(F41),IF(H41="休場日",DATE(D41,E41,F41),IF(B41=1,WORKDAY(DATE(D41,E41,F41),1),DATE(D41,E41,F41))),DATE(D41,E41,1+7*C41+(2-B41)))</f>
        <v>45291</v>
      </c>
      <c r="B41">
        <f t="shared" ref="B41" ca="1" si="114">IF(ISNUMBER(F41),WEEKDAY(DATE(D41,E41,F41)),WEEKDAY(DATE(D41,E41,1)))</f>
        <v>1</v>
      </c>
      <c r="C41">
        <f t="shared" ref="C41" si="115">IF(ISNUMBER(F41),,IF(B41&gt;2,G41,G41-1))</f>
        <v>0</v>
      </c>
      <c r="D41">
        <f t="shared" ca="1" si="61"/>
        <v>2023</v>
      </c>
      <c r="E41">
        <v>12</v>
      </c>
      <c r="F41">
        <v>31</v>
      </c>
      <c r="H41" t="s">
        <v>150</v>
      </c>
    </row>
    <row r="44" spans="1:8" x14ac:dyDescent="0.4">
      <c r="A44" s="1">
        <f t="shared" ref="A44" ca="1" si="116">IF(ISNUMBER(F44),IF(H44="休場日",DATE(D44,E44,F44),IF(B44=1,WORKDAY(DATE(D44,E44,F44),1),DATE(D44,E44,F44))),DATE(D44,E44,1+7*C44+(2-B44)))</f>
        <v>45292</v>
      </c>
      <c r="B44">
        <f t="shared" ref="B44" ca="1" si="117">IF(ISNUMBER(F44),WEEKDAY(DATE(D44,E44,F44)),WEEKDAY(DATE(D44,E44,1)))</f>
        <v>2</v>
      </c>
      <c r="C44">
        <f t="shared" ref="C44" si="118">IF(ISNUMBER(F44),,IF(B44&gt;2,G44,G44-1))</f>
        <v>0</v>
      </c>
      <c r="D44">
        <f t="shared" ref="D44:D62" ca="1" si="119">YEAR(TODAY())+1</f>
        <v>2024</v>
      </c>
      <c r="E44">
        <v>1</v>
      </c>
      <c r="F44">
        <v>1</v>
      </c>
      <c r="H44" t="s">
        <v>146</v>
      </c>
    </row>
    <row r="45" spans="1:8" x14ac:dyDescent="0.4">
      <c r="A45" s="1">
        <f t="shared" ref="A45" ca="1" si="120">IF(ISNUMBER(F45),IF(H45="休場日",DATE(D45,E45,F45),IF(B45=1,WORKDAY(DATE(D45,E45,F45),1),DATE(D45,E45,F45))),DATE(D45,E45,1+7*C45+(2-B45)))</f>
        <v>45293</v>
      </c>
      <c r="B45">
        <f t="shared" ref="B45" ca="1" si="121">IF(ISNUMBER(F45),WEEKDAY(DATE(D45,E45,F45)),WEEKDAY(DATE(D45,E45,1)))</f>
        <v>3</v>
      </c>
      <c r="C45">
        <f t="shared" ref="C45" si="122">IF(ISNUMBER(F45),,IF(B45&gt;2,G45,G45-1))</f>
        <v>0</v>
      </c>
      <c r="D45">
        <f t="shared" ca="1" si="119"/>
        <v>2024</v>
      </c>
      <c r="E45">
        <v>1</v>
      </c>
      <c r="F45">
        <v>2</v>
      </c>
      <c r="H45" t="s">
        <v>150</v>
      </c>
    </row>
    <row r="46" spans="1:8" x14ac:dyDescent="0.4">
      <c r="A46" s="1">
        <f t="shared" ref="A46" ca="1" si="123">IF(ISNUMBER(F46),IF(H46="休場日",DATE(D46,E46,F46),IF(B46=1,WORKDAY(DATE(D46,E46,F46),1),DATE(D46,E46,F46))),DATE(D46,E46,1+7*C46+(2-B46)))</f>
        <v>45294</v>
      </c>
      <c r="B46">
        <f t="shared" ref="B46" ca="1" si="124">IF(ISNUMBER(F46),WEEKDAY(DATE(D46,E46,F46)),WEEKDAY(DATE(D46,E46,1)))</f>
        <v>4</v>
      </c>
      <c r="C46">
        <f t="shared" ref="C46" si="125">IF(ISNUMBER(F46),,IF(B46&gt;2,G46,G46-1))</f>
        <v>0</v>
      </c>
      <c r="D46">
        <f t="shared" ca="1" si="119"/>
        <v>2024</v>
      </c>
      <c r="E46">
        <v>1</v>
      </c>
      <c r="F46">
        <v>3</v>
      </c>
      <c r="H46" t="s">
        <v>150</v>
      </c>
    </row>
    <row r="47" spans="1:8" x14ac:dyDescent="0.4">
      <c r="A47" s="1">
        <f t="shared" ref="A47" ca="1" si="126">IF(ISNUMBER(F47),IF(H47="休場日",DATE(D47,E47,F47),IF(B47=1,WORKDAY(DATE(D47,E47,F47),1),DATE(D47,E47,F47))),DATE(D47,E47,1+7*C47+(2-B47)))</f>
        <v>45299</v>
      </c>
      <c r="B47">
        <f t="shared" ref="B47" ca="1" si="127">IF(ISNUMBER(F47),WEEKDAY(DATE(D47,E47,F47)),WEEKDAY(DATE(D47,E47,1)))</f>
        <v>2</v>
      </c>
      <c r="C47">
        <f t="shared" ref="C47" ca="1" si="128">IF(ISNUMBER(F47),,IF(B47&gt;2,G47,G47-1))</f>
        <v>1</v>
      </c>
      <c r="D47">
        <f t="shared" ca="1" si="119"/>
        <v>2024</v>
      </c>
      <c r="E47">
        <v>1</v>
      </c>
      <c r="F47" t="s">
        <v>147</v>
      </c>
      <c r="G47">
        <v>2</v>
      </c>
      <c r="H47" t="s">
        <v>151</v>
      </c>
    </row>
    <row r="48" spans="1:8" x14ac:dyDescent="0.4">
      <c r="A48" s="1">
        <f t="shared" ref="A48" ca="1" si="129">IF(ISNUMBER(F48),IF(H48="休場日",DATE(D48,E48,F48),IF(B48=1,WORKDAY(DATE(D48,E48,F48),1),DATE(D48,E48,F48))),DATE(D48,E48,1+7*C48+(2-B48)))</f>
        <v>45334</v>
      </c>
      <c r="B48">
        <f t="shared" ref="B48" ca="1" si="130">IF(ISNUMBER(F48),WEEKDAY(DATE(D48,E48,F48)),WEEKDAY(DATE(D48,E48,1)))</f>
        <v>1</v>
      </c>
      <c r="C48">
        <f t="shared" ref="C48" si="131">IF(ISNUMBER(F48),,IF(B48&gt;2,G48,G48-1))</f>
        <v>0</v>
      </c>
      <c r="D48">
        <f t="shared" ca="1" si="119"/>
        <v>2024</v>
      </c>
      <c r="E48">
        <v>2</v>
      </c>
      <c r="F48">
        <v>11</v>
      </c>
      <c r="H48" t="s">
        <v>152</v>
      </c>
    </row>
    <row r="49" spans="1:8" x14ac:dyDescent="0.4">
      <c r="A49" s="1">
        <f t="shared" ref="A49" ca="1" si="132">IF(ISNUMBER(F49),IF(H49="休場日",DATE(D49,E49,F49),IF(B49=1,WORKDAY(DATE(D49,E49,F49),1),DATE(D49,E49,F49))),DATE(D49,E49,1+7*C49+(2-B49)))</f>
        <v>45345</v>
      </c>
      <c r="B49">
        <f t="shared" ref="B49" ca="1" si="133">IF(ISNUMBER(F49),WEEKDAY(DATE(D49,E49,F49)),WEEKDAY(DATE(D49,E49,1)))</f>
        <v>6</v>
      </c>
      <c r="C49">
        <f t="shared" ref="C49" si="134">IF(ISNUMBER(F49),,IF(B49&gt;2,G49,G49-1))</f>
        <v>0</v>
      </c>
      <c r="D49">
        <f t="shared" ca="1" si="119"/>
        <v>2024</v>
      </c>
      <c r="E49">
        <v>2</v>
      </c>
      <c r="F49">
        <v>23</v>
      </c>
      <c r="H49" t="s">
        <v>153</v>
      </c>
    </row>
    <row r="50" spans="1:8" x14ac:dyDescent="0.4">
      <c r="A50" s="1">
        <f t="shared" ref="A50" ca="1" si="135">IF(ISNUMBER(F50),IF(H50="休場日",DATE(D50,E50,F50),IF(B50=1,WORKDAY(DATE(D50,E50,F50),1),DATE(D50,E50,F50))),DATE(D50,E50,1+7*C50+(2-B50)))</f>
        <v>45371</v>
      </c>
      <c r="B50">
        <f t="shared" ref="B50" ca="1" si="136">IF(ISNUMBER(F50),WEEKDAY(DATE(D50,E50,F50)),WEEKDAY(DATE(D50,E50,1)))</f>
        <v>4</v>
      </c>
      <c r="C50">
        <f t="shared" ref="C50" si="137">IF(ISNUMBER(F50),,IF(B50&gt;2,G50,G50-1))</f>
        <v>0</v>
      </c>
      <c r="D50">
        <f t="shared" ca="1" si="119"/>
        <v>2024</v>
      </c>
      <c r="E50">
        <v>3</v>
      </c>
      <c r="F50">
        <v>20</v>
      </c>
      <c r="H50" t="s">
        <v>154</v>
      </c>
    </row>
    <row r="51" spans="1:8" x14ac:dyDescent="0.4">
      <c r="A51" s="1">
        <f t="shared" ref="A51" ca="1" si="138">IF(ISNUMBER(F51),IF(H51="休場日",DATE(D51,E51,F51),IF(B51=1,WORKDAY(DATE(D51,E51,F51),1),DATE(D51,E51,F51))),DATE(D51,E51,1+7*C51+(2-B51)))</f>
        <v>45411</v>
      </c>
      <c r="B51">
        <f t="shared" ref="B51" ca="1" si="139">IF(ISNUMBER(F51),WEEKDAY(DATE(D51,E51,F51)),WEEKDAY(DATE(D51,E51,1)))</f>
        <v>2</v>
      </c>
      <c r="C51">
        <f t="shared" ref="C51" si="140">IF(ISNUMBER(F51),,IF(B51&gt;2,G51,G51-1))</f>
        <v>0</v>
      </c>
      <c r="D51">
        <f t="shared" ca="1" si="119"/>
        <v>2024</v>
      </c>
      <c r="E51">
        <v>4</v>
      </c>
      <c r="F51">
        <v>29</v>
      </c>
      <c r="H51" t="s">
        <v>46</v>
      </c>
    </row>
    <row r="52" spans="1:8" x14ac:dyDescent="0.4">
      <c r="A52" s="1">
        <f t="shared" ref="A52" ca="1" si="141">IF(ISNUMBER(F52),IF(H52="休場日",DATE(D52,E52,F52),IF(B52=1,WORKDAY(DATE(D52,E52,F52),1),DATE(D52,E52,F52))),DATE(D52,E52,1+7*C52+(2-B52)))</f>
        <v>45415</v>
      </c>
      <c r="B52">
        <f t="shared" ref="B52" ca="1" si="142">IF(ISNUMBER(F52),WEEKDAY(DATE(D52,E52,F52)),WEEKDAY(DATE(D52,E52,1)))</f>
        <v>6</v>
      </c>
      <c r="C52">
        <f t="shared" ref="C52" si="143">IF(ISNUMBER(F52),,IF(B52&gt;2,G52,G52-1))</f>
        <v>0</v>
      </c>
      <c r="D52">
        <f t="shared" ca="1" si="119"/>
        <v>2024</v>
      </c>
      <c r="E52">
        <v>5</v>
      </c>
      <c r="F52">
        <v>3</v>
      </c>
      <c r="H52" t="s">
        <v>47</v>
      </c>
    </row>
    <row r="53" spans="1:8" x14ac:dyDescent="0.4">
      <c r="A53" s="1">
        <f t="shared" ref="A53" ca="1" si="144">IF(ISNUMBER(F53),IF(H53="休場日",DATE(D53,E53,F53),IF(B53=1,WORKDAY(DATE(D53,E53,F53),1),DATE(D53,E53,F53))),DATE(D53,E53,1+7*C53+(2-B53)))</f>
        <v>45416</v>
      </c>
      <c r="B53">
        <f t="shared" ref="B53" ca="1" si="145">IF(ISNUMBER(F53),WEEKDAY(DATE(D53,E53,F53)),WEEKDAY(DATE(D53,E53,1)))</f>
        <v>7</v>
      </c>
      <c r="C53">
        <f t="shared" ref="C53" si="146">IF(ISNUMBER(F53),,IF(B53&gt;2,G53,G53-1))</f>
        <v>0</v>
      </c>
      <c r="D53">
        <f t="shared" ca="1" si="119"/>
        <v>2024</v>
      </c>
      <c r="E53">
        <v>5</v>
      </c>
      <c r="F53">
        <v>4</v>
      </c>
      <c r="H53" t="s">
        <v>48</v>
      </c>
    </row>
    <row r="54" spans="1:8" x14ac:dyDescent="0.4">
      <c r="A54" s="1">
        <f t="shared" ref="A54" ca="1" si="147">IF(ISNUMBER(F54),IF(H54="休場日",DATE(D54,E54,F54),IF(B54=1,WORKDAY(DATE(D54,E54,F54),1),DATE(D54,E54,F54))),DATE(D54,E54,1+7*C54+(2-B54)))</f>
        <v>45418</v>
      </c>
      <c r="B54">
        <f t="shared" ref="B54" ca="1" si="148">IF(ISNUMBER(F54),WEEKDAY(DATE(D54,E54,F54)),WEEKDAY(DATE(D54,E54,1)))</f>
        <v>1</v>
      </c>
      <c r="C54">
        <f t="shared" ref="C54" si="149">IF(ISNUMBER(F54),,IF(B54&gt;2,G54,G54-1))</f>
        <v>0</v>
      </c>
      <c r="D54">
        <f t="shared" ca="1" si="119"/>
        <v>2024</v>
      </c>
      <c r="E54">
        <v>5</v>
      </c>
      <c r="F54">
        <v>5</v>
      </c>
      <c r="H54" t="s">
        <v>49</v>
      </c>
    </row>
    <row r="55" spans="1:8" x14ac:dyDescent="0.4">
      <c r="A55" s="1">
        <f t="shared" ref="A55" ca="1" si="150">IF(ISNUMBER(F55),IF(H55="休場日",DATE(D55,E55,F55),IF(B55=1,WORKDAY(DATE(D55,E55,F55),1),DATE(D55,E55,F55))),DATE(D55,E55,1+7*C55+(2-B55)))</f>
        <v>45488</v>
      </c>
      <c r="B55">
        <f t="shared" ref="B55" ca="1" si="151">IF(ISNUMBER(F55),WEEKDAY(DATE(D55,E55,F55)),WEEKDAY(DATE(D55,E55,1)))</f>
        <v>2</v>
      </c>
      <c r="C55">
        <f t="shared" ref="C55" ca="1" si="152">IF(ISNUMBER(F55),,IF(B55&gt;2,G55,G55-1))</f>
        <v>2</v>
      </c>
      <c r="D55">
        <f t="shared" ca="1" si="119"/>
        <v>2024</v>
      </c>
      <c r="E55">
        <v>7</v>
      </c>
      <c r="F55" t="s">
        <v>148</v>
      </c>
      <c r="G55">
        <v>3</v>
      </c>
      <c r="H55" t="s">
        <v>155</v>
      </c>
    </row>
    <row r="56" spans="1:8" x14ac:dyDescent="0.4">
      <c r="A56" s="1">
        <f t="shared" ref="A56" ca="1" si="153">IF(ISNUMBER(F56),IF(H56="休場日",DATE(D56,E56,F56),IF(B56=1,WORKDAY(DATE(D56,E56,F56),1),DATE(D56,E56,F56))),DATE(D56,E56,1+7*C56+(2-B56)))</f>
        <v>45516</v>
      </c>
      <c r="B56">
        <f t="shared" ref="B56" ca="1" si="154">IF(ISNUMBER(F56),WEEKDAY(DATE(D56,E56,F56)),WEEKDAY(DATE(D56,E56,1)))</f>
        <v>1</v>
      </c>
      <c r="C56">
        <f t="shared" ref="C56" si="155">IF(ISNUMBER(F56),,IF(B56&gt;2,G56,G56-1))</f>
        <v>0</v>
      </c>
      <c r="D56">
        <f t="shared" ca="1" si="119"/>
        <v>2024</v>
      </c>
      <c r="E56">
        <v>8</v>
      </c>
      <c r="F56">
        <v>11</v>
      </c>
      <c r="H56" t="s">
        <v>112</v>
      </c>
    </row>
    <row r="57" spans="1:8" x14ac:dyDescent="0.4">
      <c r="A57" s="1">
        <f t="shared" ref="A57" ca="1" si="156">IF(ISNUMBER(F57),IF(H57="休場日",DATE(D57,E57,F57),IF(B57=1,WORKDAY(DATE(D57,E57,F57),1),DATE(D57,E57,F57))),DATE(D57,E57,1+7*C57+(2-B57)))</f>
        <v>45551</v>
      </c>
      <c r="B57">
        <f t="shared" ref="B57" ca="1" si="157">IF(ISNUMBER(F57),WEEKDAY(DATE(D57,E57,F57)),WEEKDAY(DATE(D57,E57,1)))</f>
        <v>1</v>
      </c>
      <c r="C57">
        <f t="shared" ref="C57" ca="1" si="158">IF(ISNUMBER(F57),,IF(B57&gt;2,G57,G57-1))</f>
        <v>2</v>
      </c>
      <c r="D57">
        <f t="shared" ca="1" si="119"/>
        <v>2024</v>
      </c>
      <c r="E57">
        <v>9</v>
      </c>
      <c r="F57" t="s">
        <v>148</v>
      </c>
      <c r="G57">
        <v>3</v>
      </c>
      <c r="H57" t="s">
        <v>133</v>
      </c>
    </row>
    <row r="58" spans="1:8" x14ac:dyDescent="0.4">
      <c r="A58" s="1">
        <f t="shared" ref="A58" ca="1" si="159">IF(ISNUMBER(F58),IF(H58="休場日",DATE(D58,E58,F58),IF(B58=1,WORKDAY(DATE(D58,E58,F58),1),DATE(D58,E58,F58))),DATE(D58,E58,1+7*C58+(2-B58)))</f>
        <v>45558</v>
      </c>
      <c r="B58">
        <f t="shared" ref="B58" ca="1" si="160">IF(ISNUMBER(F58),WEEKDAY(DATE(D58,E58,F58)),WEEKDAY(DATE(D58,E58,1)))</f>
        <v>2</v>
      </c>
      <c r="C58">
        <f t="shared" ref="C58" si="161">IF(ISNUMBER(F58),,IF(B58&gt;2,G58,G58-1))</f>
        <v>0</v>
      </c>
      <c r="D58">
        <f t="shared" ca="1" si="119"/>
        <v>2024</v>
      </c>
      <c r="E58">
        <v>9</v>
      </c>
      <c r="F58">
        <v>23</v>
      </c>
      <c r="H58" t="s">
        <v>134</v>
      </c>
    </row>
    <row r="59" spans="1:8" x14ac:dyDescent="0.4">
      <c r="A59" s="1">
        <f t="shared" ref="A59" ca="1" si="162">IF(ISNUMBER(F59),IF(H59="休場日",DATE(D59,E59,F59),IF(B59=1,WORKDAY(DATE(D59,E59,F59),1),DATE(D59,E59,F59))),DATE(D59,E59,1+7*C59+(2-B59)))</f>
        <v>45579</v>
      </c>
      <c r="B59">
        <f t="shared" ref="B59" ca="1" si="163">IF(ISNUMBER(F59),WEEKDAY(DATE(D59,E59,F59)),WEEKDAY(DATE(D59,E59,1)))</f>
        <v>3</v>
      </c>
      <c r="C59">
        <f t="shared" ref="C59" ca="1" si="164">IF(ISNUMBER(F59),,IF(B59&gt;2,G59,G59-1))</f>
        <v>2</v>
      </c>
      <c r="D59">
        <f t="shared" ca="1" si="119"/>
        <v>2024</v>
      </c>
      <c r="E59">
        <v>10</v>
      </c>
      <c r="F59" t="s">
        <v>149</v>
      </c>
      <c r="G59">
        <v>2</v>
      </c>
      <c r="H59" t="s">
        <v>135</v>
      </c>
    </row>
    <row r="60" spans="1:8" x14ac:dyDescent="0.4">
      <c r="A60" s="1">
        <f t="shared" ref="A60" ca="1" si="165">IF(ISNUMBER(F60),IF(H60="休場日",DATE(D60,E60,F60),IF(B60=1,WORKDAY(DATE(D60,E60,F60),1),DATE(D60,E60,F60))),DATE(D60,E60,1+7*C60+(2-B60)))</f>
        <v>45600</v>
      </c>
      <c r="B60">
        <f t="shared" ref="B60" ca="1" si="166">IF(ISNUMBER(F60),WEEKDAY(DATE(D60,E60,F60)),WEEKDAY(DATE(D60,E60,1)))</f>
        <v>1</v>
      </c>
      <c r="C60">
        <f t="shared" ref="C60" si="167">IF(ISNUMBER(F60),,IF(B60&gt;2,G60,G60-1))</f>
        <v>0</v>
      </c>
      <c r="D60">
        <f t="shared" ca="1" si="119"/>
        <v>2024</v>
      </c>
      <c r="E60">
        <v>11</v>
      </c>
      <c r="F60">
        <v>3</v>
      </c>
      <c r="H60" t="s">
        <v>136</v>
      </c>
    </row>
    <row r="61" spans="1:8" x14ac:dyDescent="0.4">
      <c r="A61" s="1">
        <f t="shared" ref="A61" ca="1" si="168">IF(ISNUMBER(F61),IF(H61="休場日",DATE(D61,E61,F61),IF(B61=1,WORKDAY(DATE(D61,E61,F61),1),DATE(D61,E61,F61))),DATE(D61,E61,1+7*C61+(2-B61)))</f>
        <v>45619</v>
      </c>
      <c r="B61">
        <f t="shared" ref="B61" ca="1" si="169">IF(ISNUMBER(F61),WEEKDAY(DATE(D61,E61,F61)),WEEKDAY(DATE(D61,E61,1)))</f>
        <v>7</v>
      </c>
      <c r="C61">
        <f t="shared" ref="C61" si="170">IF(ISNUMBER(F61),,IF(B61&gt;2,G61,G61-1))</f>
        <v>0</v>
      </c>
      <c r="D61">
        <f t="shared" ca="1" si="119"/>
        <v>2024</v>
      </c>
      <c r="E61">
        <v>11</v>
      </c>
      <c r="F61">
        <v>23</v>
      </c>
      <c r="H61" t="s">
        <v>137</v>
      </c>
    </row>
    <row r="62" spans="1:8" x14ac:dyDescent="0.4">
      <c r="A62" s="1">
        <f t="shared" ref="A62" ca="1" si="171">IF(ISNUMBER(F62),IF(H62="休場日",DATE(D62,E62,F62),IF(B62=1,WORKDAY(DATE(D62,E62,F62),1),DATE(D62,E62,F62))),DATE(D62,E62,1+7*C62+(2-B62)))</f>
        <v>45657</v>
      </c>
      <c r="B62">
        <f t="shared" ref="B62" ca="1" si="172">IF(ISNUMBER(F62),WEEKDAY(DATE(D62,E62,F62)),WEEKDAY(DATE(D62,E62,1)))</f>
        <v>3</v>
      </c>
      <c r="C62">
        <f t="shared" ref="C62" si="173">IF(ISNUMBER(F62),,IF(B62&gt;2,G62,G62-1))</f>
        <v>0</v>
      </c>
      <c r="D62">
        <f t="shared" ca="1" si="119"/>
        <v>2024</v>
      </c>
      <c r="E62">
        <v>12</v>
      </c>
      <c r="F62">
        <v>31</v>
      </c>
      <c r="H62" t="s">
        <v>150</v>
      </c>
    </row>
  </sheetData>
  <sortState xmlns:xlrd2="http://schemas.microsoft.com/office/spreadsheetml/2017/richdata2" ref="A2:H62">
    <sortCondition ref="A2:A62"/>
  </sortState>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D3178-C650-41A0-92BE-03A3121448DA}">
  <dimension ref="A1:L114"/>
  <sheetViews>
    <sheetView tabSelected="1" zoomScaleNormal="100" workbookViewId="0"/>
  </sheetViews>
  <sheetFormatPr defaultRowHeight="18.75" x14ac:dyDescent="0.4"/>
  <sheetData>
    <row r="1" spans="1:1" ht="30" x14ac:dyDescent="0.4">
      <c r="A1" s="89" t="s">
        <v>221</v>
      </c>
    </row>
    <row r="2" spans="1:1" x14ac:dyDescent="0.4">
      <c r="A2" s="34" t="s">
        <v>219</v>
      </c>
    </row>
    <row r="3" spans="1:1" x14ac:dyDescent="0.4">
      <c r="A3" s="34" t="s">
        <v>220</v>
      </c>
    </row>
    <row r="4" spans="1:1" x14ac:dyDescent="0.4">
      <c r="A4" s="34" t="s">
        <v>222</v>
      </c>
    </row>
    <row r="5" spans="1:1" x14ac:dyDescent="0.4">
      <c r="A5" s="34" t="s">
        <v>223</v>
      </c>
    </row>
    <row r="7" spans="1:1" ht="30" x14ac:dyDescent="0.4">
      <c r="A7" s="89" t="s">
        <v>224</v>
      </c>
    </row>
    <row r="8" spans="1:1" x14ac:dyDescent="0.4">
      <c r="A8" s="34" t="s">
        <v>226</v>
      </c>
    </row>
    <row r="9" spans="1:1" x14ac:dyDescent="0.4">
      <c r="A9" s="34" t="s">
        <v>225</v>
      </c>
    </row>
    <row r="11" spans="1:1" ht="30" x14ac:dyDescent="0.4">
      <c r="A11" s="89" t="s">
        <v>227</v>
      </c>
    </row>
    <row r="12" spans="1:1" x14ac:dyDescent="0.4">
      <c r="A12" s="34" t="s">
        <v>228</v>
      </c>
    </row>
    <row r="14" spans="1:1" ht="30" x14ac:dyDescent="0.4">
      <c r="A14" s="89" t="s">
        <v>229</v>
      </c>
    </row>
    <row r="15" spans="1:1" x14ac:dyDescent="0.4">
      <c r="A15" s="34" t="s">
        <v>230</v>
      </c>
    </row>
    <row r="16" spans="1:1" x14ac:dyDescent="0.4">
      <c r="A16" s="93" t="s">
        <v>231</v>
      </c>
    </row>
    <row r="17" spans="2:12" x14ac:dyDescent="0.4">
      <c r="B17" s="94" t="e" vm="1">
        <v>#VALUE!</v>
      </c>
      <c r="C17" s="94"/>
      <c r="D17" s="94"/>
      <c r="E17" s="94"/>
      <c r="F17" s="94"/>
      <c r="G17" s="94"/>
      <c r="H17" s="94"/>
      <c r="I17" s="94"/>
      <c r="J17" s="94"/>
      <c r="K17" s="94"/>
      <c r="L17" s="94"/>
    </row>
    <row r="18" spans="2:12" x14ac:dyDescent="0.4">
      <c r="B18" s="94"/>
      <c r="C18" s="94"/>
      <c r="D18" s="94"/>
      <c r="E18" s="94"/>
      <c r="F18" s="94"/>
      <c r="G18" s="94"/>
      <c r="H18" s="94"/>
      <c r="I18" s="94"/>
      <c r="J18" s="94"/>
      <c r="K18" s="94"/>
      <c r="L18" s="94"/>
    </row>
    <row r="19" spans="2:12" x14ac:dyDescent="0.4">
      <c r="B19" s="94"/>
      <c r="C19" s="94"/>
      <c r="D19" s="94"/>
      <c r="E19" s="94"/>
      <c r="F19" s="94"/>
      <c r="G19" s="94"/>
      <c r="H19" s="94"/>
      <c r="I19" s="94"/>
      <c r="J19" s="94"/>
      <c r="K19" s="94"/>
      <c r="L19" s="94"/>
    </row>
    <row r="20" spans="2:12" x14ac:dyDescent="0.4">
      <c r="B20" s="94"/>
      <c r="C20" s="94"/>
      <c r="D20" s="94"/>
      <c r="E20" s="94"/>
      <c r="F20" s="94"/>
      <c r="G20" s="94"/>
      <c r="H20" s="94"/>
      <c r="I20" s="94"/>
      <c r="J20" s="94"/>
      <c r="K20" s="94"/>
      <c r="L20" s="94"/>
    </row>
    <row r="21" spans="2:12" x14ac:dyDescent="0.4">
      <c r="B21" s="94"/>
      <c r="C21" s="94"/>
      <c r="D21" s="94"/>
      <c r="E21" s="94"/>
      <c r="F21" s="94"/>
      <c r="G21" s="94"/>
      <c r="H21" s="94"/>
      <c r="I21" s="94"/>
      <c r="J21" s="94"/>
      <c r="K21" s="94"/>
      <c r="L21" s="94"/>
    </row>
    <row r="22" spans="2:12" x14ac:dyDescent="0.4">
      <c r="B22" s="94"/>
      <c r="C22" s="94"/>
      <c r="D22" s="94"/>
      <c r="E22" s="94"/>
      <c r="F22" s="94"/>
      <c r="G22" s="94"/>
      <c r="H22" s="94"/>
      <c r="I22" s="94"/>
      <c r="J22" s="94"/>
      <c r="K22" s="94"/>
      <c r="L22" s="94"/>
    </row>
    <row r="23" spans="2:12" x14ac:dyDescent="0.4">
      <c r="B23" s="94"/>
      <c r="C23" s="94"/>
      <c r="D23" s="94"/>
      <c r="E23" s="94"/>
      <c r="F23" s="94"/>
      <c r="G23" s="94"/>
      <c r="H23" s="94"/>
      <c r="I23" s="94"/>
      <c r="J23" s="94"/>
      <c r="K23" s="94"/>
      <c r="L23" s="94"/>
    </row>
    <row r="24" spans="2:12" x14ac:dyDescent="0.4">
      <c r="B24" s="94"/>
      <c r="C24" s="94"/>
      <c r="D24" s="94"/>
      <c r="E24" s="94"/>
      <c r="F24" s="94"/>
      <c r="G24" s="94"/>
      <c r="H24" s="94"/>
      <c r="I24" s="94"/>
      <c r="J24" s="94"/>
      <c r="K24" s="94"/>
      <c r="L24" s="94"/>
    </row>
    <row r="25" spans="2:12" x14ac:dyDescent="0.4">
      <c r="B25" s="94"/>
      <c r="C25" s="94"/>
      <c r="D25" s="94"/>
      <c r="E25" s="94"/>
      <c r="F25" s="94"/>
      <c r="G25" s="94"/>
      <c r="H25" s="94"/>
      <c r="I25" s="94"/>
      <c r="J25" s="94"/>
      <c r="K25" s="94"/>
      <c r="L25" s="94"/>
    </row>
    <row r="26" spans="2:12" x14ac:dyDescent="0.4">
      <c r="B26" s="94"/>
      <c r="C26" s="94"/>
      <c r="D26" s="94"/>
      <c r="E26" s="94"/>
      <c r="F26" s="94"/>
      <c r="G26" s="94"/>
      <c r="H26" s="94"/>
      <c r="I26" s="94"/>
      <c r="J26" s="94"/>
      <c r="K26" s="94"/>
      <c r="L26" s="94"/>
    </row>
    <row r="27" spans="2:12" x14ac:dyDescent="0.4">
      <c r="B27" s="94"/>
      <c r="C27" s="94"/>
      <c r="D27" s="94"/>
      <c r="E27" s="94"/>
      <c r="F27" s="94"/>
      <c r="G27" s="94"/>
      <c r="H27" s="94"/>
      <c r="I27" s="94"/>
      <c r="J27" s="94"/>
      <c r="K27" s="94"/>
      <c r="L27" s="94"/>
    </row>
    <row r="28" spans="2:12" x14ac:dyDescent="0.4">
      <c r="B28" s="94"/>
      <c r="C28" s="94"/>
      <c r="D28" s="94"/>
      <c r="E28" s="94"/>
      <c r="F28" s="94"/>
      <c r="G28" s="94"/>
      <c r="H28" s="94"/>
      <c r="I28" s="94"/>
      <c r="J28" s="94"/>
      <c r="K28" s="94"/>
      <c r="L28" s="94"/>
    </row>
    <row r="29" spans="2:12" x14ac:dyDescent="0.4">
      <c r="B29" s="94"/>
      <c r="C29" s="94"/>
      <c r="D29" s="94"/>
      <c r="E29" s="94"/>
      <c r="F29" s="94"/>
      <c r="G29" s="94"/>
      <c r="H29" s="94"/>
      <c r="I29" s="94"/>
      <c r="J29" s="94"/>
      <c r="K29" s="94"/>
      <c r="L29" s="94"/>
    </row>
    <row r="30" spans="2:12" x14ac:dyDescent="0.4">
      <c r="B30" s="94"/>
      <c r="C30" s="94"/>
      <c r="D30" s="94"/>
      <c r="E30" s="94"/>
      <c r="F30" s="94"/>
      <c r="G30" s="94"/>
      <c r="H30" s="94"/>
      <c r="I30" s="94"/>
      <c r="J30" s="94"/>
      <c r="K30" s="94"/>
      <c r="L30" s="94"/>
    </row>
    <row r="31" spans="2:12" x14ac:dyDescent="0.4">
      <c r="B31" s="94"/>
      <c r="C31" s="94"/>
      <c r="D31" s="94"/>
      <c r="E31" s="94"/>
      <c r="F31" s="94"/>
      <c r="G31" s="94"/>
      <c r="H31" s="94"/>
      <c r="I31" s="94"/>
      <c r="J31" s="94"/>
      <c r="K31" s="94"/>
      <c r="L31" s="94"/>
    </row>
    <row r="32" spans="2:12" x14ac:dyDescent="0.4">
      <c r="B32" s="94"/>
      <c r="C32" s="94"/>
      <c r="D32" s="94"/>
      <c r="E32" s="94"/>
      <c r="F32" s="94"/>
      <c r="G32" s="94"/>
      <c r="H32" s="94"/>
      <c r="I32" s="94"/>
      <c r="J32" s="94"/>
      <c r="K32" s="94"/>
      <c r="L32" s="94"/>
    </row>
    <row r="34" spans="1:12" x14ac:dyDescent="0.4">
      <c r="A34" s="34" t="s">
        <v>239</v>
      </c>
    </row>
    <row r="35" spans="1:12" x14ac:dyDescent="0.4">
      <c r="A35" s="91" t="s">
        <v>232</v>
      </c>
    </row>
    <row r="36" spans="1:12" x14ac:dyDescent="0.4">
      <c r="A36" s="91" t="s">
        <v>233</v>
      </c>
    </row>
    <row r="37" spans="1:12" x14ac:dyDescent="0.4">
      <c r="A37" s="91" t="s">
        <v>234</v>
      </c>
    </row>
    <row r="38" spans="1:12" x14ac:dyDescent="0.4">
      <c r="A38" s="91" t="s">
        <v>238</v>
      </c>
    </row>
    <row r="39" spans="1:12" x14ac:dyDescent="0.4">
      <c r="B39" s="94" t="e" vm="2">
        <v>#VALUE!</v>
      </c>
      <c r="C39" s="94"/>
      <c r="D39" s="94"/>
      <c r="E39" s="94"/>
      <c r="F39" s="94"/>
      <c r="G39" s="94"/>
      <c r="H39" s="94"/>
      <c r="I39" s="94"/>
      <c r="J39" s="94"/>
      <c r="K39" s="94"/>
      <c r="L39" s="94"/>
    </row>
    <row r="40" spans="1:12" x14ac:dyDescent="0.4">
      <c r="B40" s="94"/>
      <c r="C40" s="94"/>
      <c r="D40" s="94"/>
      <c r="E40" s="94"/>
      <c r="F40" s="94"/>
      <c r="G40" s="94"/>
      <c r="H40" s="94"/>
      <c r="I40" s="94"/>
      <c r="J40" s="94"/>
      <c r="K40" s="94"/>
      <c r="L40" s="94"/>
    </row>
    <row r="41" spans="1:12" x14ac:dyDescent="0.4">
      <c r="B41" s="94"/>
      <c r="C41" s="94"/>
      <c r="D41" s="94"/>
      <c r="E41" s="94"/>
      <c r="F41" s="94"/>
      <c r="G41" s="94"/>
      <c r="H41" s="94"/>
      <c r="I41" s="94"/>
      <c r="J41" s="94"/>
      <c r="K41" s="94"/>
      <c r="L41" s="94"/>
    </row>
    <row r="42" spans="1:12" x14ac:dyDescent="0.4">
      <c r="B42" s="94"/>
      <c r="C42" s="94"/>
      <c r="D42" s="94"/>
      <c r="E42" s="94"/>
      <c r="F42" s="94"/>
      <c r="G42" s="94"/>
      <c r="H42" s="94"/>
      <c r="I42" s="94"/>
      <c r="J42" s="94"/>
      <c r="K42" s="94"/>
      <c r="L42" s="94"/>
    </row>
    <row r="43" spans="1:12" x14ac:dyDescent="0.4">
      <c r="B43" s="94"/>
      <c r="C43" s="94"/>
      <c r="D43" s="94"/>
      <c r="E43" s="94"/>
      <c r="F43" s="94"/>
      <c r="G43" s="94"/>
      <c r="H43" s="94"/>
      <c r="I43" s="94"/>
      <c r="J43" s="94"/>
      <c r="K43" s="94"/>
      <c r="L43" s="94"/>
    </row>
    <row r="44" spans="1:12" x14ac:dyDescent="0.4">
      <c r="B44" s="94"/>
      <c r="C44" s="94"/>
      <c r="D44" s="94"/>
      <c r="E44" s="94"/>
      <c r="F44" s="94"/>
      <c r="G44" s="94"/>
      <c r="H44" s="94"/>
      <c r="I44" s="94"/>
      <c r="J44" s="94"/>
      <c r="K44" s="94"/>
      <c r="L44" s="94"/>
    </row>
    <row r="45" spans="1:12" x14ac:dyDescent="0.4">
      <c r="B45" s="94"/>
      <c r="C45" s="94"/>
      <c r="D45" s="94"/>
      <c r="E45" s="94"/>
      <c r="F45" s="94"/>
      <c r="G45" s="94"/>
      <c r="H45" s="94"/>
      <c r="I45" s="94"/>
      <c r="J45" s="94"/>
      <c r="K45" s="94"/>
      <c r="L45" s="94"/>
    </row>
    <row r="46" spans="1:12" x14ac:dyDescent="0.4">
      <c r="B46" s="94"/>
      <c r="C46" s="94"/>
      <c r="D46" s="94"/>
      <c r="E46" s="94"/>
      <c r="F46" s="94"/>
      <c r="G46" s="94"/>
      <c r="H46" s="94"/>
      <c r="I46" s="94"/>
      <c r="J46" s="94"/>
      <c r="K46" s="94"/>
      <c r="L46" s="94"/>
    </row>
    <row r="47" spans="1:12" x14ac:dyDescent="0.4">
      <c r="B47" s="94"/>
      <c r="C47" s="94"/>
      <c r="D47" s="94"/>
      <c r="E47" s="94"/>
      <c r="F47" s="94"/>
      <c r="G47" s="94"/>
      <c r="H47" s="94"/>
      <c r="I47" s="94"/>
      <c r="J47" s="94"/>
      <c r="K47" s="94"/>
      <c r="L47" s="94"/>
    </row>
    <row r="48" spans="1:12" x14ac:dyDescent="0.4">
      <c r="B48" s="94"/>
      <c r="C48" s="94"/>
      <c r="D48" s="94"/>
      <c r="E48" s="94"/>
      <c r="F48" s="94"/>
      <c r="G48" s="94"/>
      <c r="H48" s="94"/>
      <c r="I48" s="94"/>
      <c r="J48" s="94"/>
      <c r="K48" s="94"/>
      <c r="L48" s="94"/>
    </row>
    <row r="49" spans="1:12" x14ac:dyDescent="0.4">
      <c r="B49" s="94"/>
      <c r="C49" s="94"/>
      <c r="D49" s="94"/>
      <c r="E49" s="94"/>
      <c r="F49" s="94"/>
      <c r="G49" s="94"/>
      <c r="H49" s="94"/>
      <c r="I49" s="94"/>
      <c r="J49" s="94"/>
      <c r="K49" s="94"/>
      <c r="L49" s="94"/>
    </row>
    <row r="50" spans="1:12" x14ac:dyDescent="0.4">
      <c r="B50" s="94"/>
      <c r="C50" s="94"/>
      <c r="D50" s="94"/>
      <c r="E50" s="94"/>
      <c r="F50" s="94"/>
      <c r="G50" s="94"/>
      <c r="H50" s="94"/>
      <c r="I50" s="94"/>
      <c r="J50" s="94"/>
      <c r="K50" s="94"/>
      <c r="L50" s="94"/>
    </row>
    <row r="51" spans="1:12" x14ac:dyDescent="0.4">
      <c r="B51" s="94"/>
      <c r="C51" s="94"/>
      <c r="D51" s="94"/>
      <c r="E51" s="94"/>
      <c r="F51" s="94"/>
      <c r="G51" s="94"/>
      <c r="H51" s="94"/>
      <c r="I51" s="94"/>
      <c r="J51" s="94"/>
      <c r="K51" s="94"/>
      <c r="L51" s="94"/>
    </row>
    <row r="52" spans="1:12" x14ac:dyDescent="0.4">
      <c r="B52" s="94"/>
      <c r="C52" s="94"/>
      <c r="D52" s="94"/>
      <c r="E52" s="94"/>
      <c r="F52" s="94"/>
      <c r="G52" s="94"/>
      <c r="H52" s="94"/>
      <c r="I52" s="94"/>
      <c r="J52" s="94"/>
      <c r="K52" s="94"/>
      <c r="L52" s="94"/>
    </row>
    <row r="53" spans="1:12" x14ac:dyDescent="0.4">
      <c r="B53" s="94"/>
      <c r="C53" s="94"/>
      <c r="D53" s="94"/>
      <c r="E53" s="94"/>
      <c r="F53" s="94"/>
      <c r="G53" s="94"/>
      <c r="H53" s="94"/>
      <c r="I53" s="94"/>
      <c r="J53" s="94"/>
      <c r="K53" s="94"/>
      <c r="L53" s="94"/>
    </row>
    <row r="54" spans="1:12" x14ac:dyDescent="0.4">
      <c r="B54" s="94"/>
      <c r="C54" s="94"/>
      <c r="D54" s="94"/>
      <c r="E54" s="94"/>
      <c r="F54" s="94"/>
      <c r="G54" s="94"/>
      <c r="H54" s="94"/>
      <c r="I54" s="94"/>
      <c r="J54" s="94"/>
      <c r="K54" s="94"/>
      <c r="L54" s="94"/>
    </row>
    <row r="56" spans="1:12" x14ac:dyDescent="0.4">
      <c r="A56" s="34" t="s">
        <v>246</v>
      </c>
    </row>
    <row r="57" spans="1:12" x14ac:dyDescent="0.4">
      <c r="A57" s="91" t="s">
        <v>235</v>
      </c>
    </row>
    <row r="58" spans="1:12" x14ac:dyDescent="0.4">
      <c r="A58" s="91" t="s">
        <v>236</v>
      </c>
    </row>
    <row r="59" spans="1:12" x14ac:dyDescent="0.4">
      <c r="B59" s="94" t="e" vm="3">
        <v>#VALUE!</v>
      </c>
      <c r="C59" s="94"/>
      <c r="D59" s="94"/>
      <c r="E59" s="94"/>
      <c r="F59" s="94"/>
      <c r="G59" s="94"/>
      <c r="H59" s="94"/>
      <c r="I59" s="94"/>
      <c r="J59" s="94"/>
      <c r="K59" s="94"/>
      <c r="L59" s="94"/>
    </row>
    <row r="60" spans="1:12" x14ac:dyDescent="0.4">
      <c r="B60" s="94"/>
      <c r="C60" s="94"/>
      <c r="D60" s="94"/>
      <c r="E60" s="94"/>
      <c r="F60" s="94"/>
      <c r="G60" s="94"/>
      <c r="H60" s="94"/>
      <c r="I60" s="94"/>
      <c r="J60" s="94"/>
      <c r="K60" s="94"/>
      <c r="L60" s="94"/>
    </row>
    <row r="61" spans="1:12" x14ac:dyDescent="0.4">
      <c r="B61" s="94"/>
      <c r="C61" s="94"/>
      <c r="D61" s="94"/>
      <c r="E61" s="94"/>
      <c r="F61" s="94"/>
      <c r="G61" s="94"/>
      <c r="H61" s="94"/>
      <c r="I61" s="94"/>
      <c r="J61" s="94"/>
      <c r="K61" s="94"/>
      <c r="L61" s="94"/>
    </row>
    <row r="62" spans="1:12" x14ac:dyDescent="0.4">
      <c r="B62" s="94"/>
      <c r="C62" s="94"/>
      <c r="D62" s="94"/>
      <c r="E62" s="94"/>
      <c r="F62" s="94"/>
      <c r="G62" s="94"/>
      <c r="H62" s="94"/>
      <c r="I62" s="94"/>
      <c r="J62" s="94"/>
      <c r="K62" s="94"/>
      <c r="L62" s="94"/>
    </row>
    <row r="63" spans="1:12" x14ac:dyDescent="0.4">
      <c r="B63" s="94"/>
      <c r="C63" s="94"/>
      <c r="D63" s="94"/>
      <c r="E63" s="94"/>
      <c r="F63" s="94"/>
      <c r="G63" s="94"/>
      <c r="H63" s="94"/>
      <c r="I63" s="94"/>
      <c r="J63" s="94"/>
      <c r="K63" s="94"/>
      <c r="L63" s="94"/>
    </row>
    <row r="64" spans="1:12" x14ac:dyDescent="0.4">
      <c r="B64" s="94"/>
      <c r="C64" s="94"/>
      <c r="D64" s="94"/>
      <c r="E64" s="94"/>
      <c r="F64" s="94"/>
      <c r="G64" s="94"/>
      <c r="H64" s="94"/>
      <c r="I64" s="94"/>
      <c r="J64" s="94"/>
      <c r="K64" s="94"/>
      <c r="L64" s="94"/>
    </row>
    <row r="65" spans="1:12" x14ac:dyDescent="0.4">
      <c r="B65" s="94"/>
      <c r="C65" s="94"/>
      <c r="D65" s="94"/>
      <c r="E65" s="94"/>
      <c r="F65" s="94"/>
      <c r="G65" s="94"/>
      <c r="H65" s="94"/>
      <c r="I65" s="94"/>
      <c r="J65" s="94"/>
      <c r="K65" s="94"/>
      <c r="L65" s="94"/>
    </row>
    <row r="66" spans="1:12" x14ac:dyDescent="0.4">
      <c r="B66" s="94"/>
      <c r="C66" s="94"/>
      <c r="D66" s="94"/>
      <c r="E66" s="94"/>
      <c r="F66" s="94"/>
      <c r="G66" s="94"/>
      <c r="H66" s="94"/>
      <c r="I66" s="94"/>
      <c r="J66" s="94"/>
      <c r="K66" s="94"/>
      <c r="L66" s="94"/>
    </row>
    <row r="67" spans="1:12" x14ac:dyDescent="0.4">
      <c r="B67" s="94"/>
      <c r="C67" s="94"/>
      <c r="D67" s="94"/>
      <c r="E67" s="94"/>
      <c r="F67" s="94"/>
      <c r="G67" s="94"/>
      <c r="H67" s="94"/>
      <c r="I67" s="94"/>
      <c r="J67" s="94"/>
      <c r="K67" s="94"/>
      <c r="L67" s="94"/>
    </row>
    <row r="68" spans="1:12" x14ac:dyDescent="0.4">
      <c r="B68" s="94"/>
      <c r="C68" s="94"/>
      <c r="D68" s="94"/>
      <c r="E68" s="94"/>
      <c r="F68" s="94"/>
      <c r="G68" s="94"/>
      <c r="H68" s="94"/>
      <c r="I68" s="94"/>
      <c r="J68" s="94"/>
      <c r="K68" s="94"/>
      <c r="L68" s="94"/>
    </row>
    <row r="69" spans="1:12" x14ac:dyDescent="0.4">
      <c r="B69" s="94"/>
      <c r="C69" s="94"/>
      <c r="D69" s="94"/>
      <c r="E69" s="94"/>
      <c r="F69" s="94"/>
      <c r="G69" s="94"/>
      <c r="H69" s="94"/>
      <c r="I69" s="94"/>
      <c r="J69" s="94"/>
      <c r="K69" s="94"/>
      <c r="L69" s="94"/>
    </row>
    <row r="70" spans="1:12" x14ac:dyDescent="0.4">
      <c r="B70" s="94"/>
      <c r="C70" s="94"/>
      <c r="D70" s="94"/>
      <c r="E70" s="94"/>
      <c r="F70" s="94"/>
      <c r="G70" s="94"/>
      <c r="H70" s="94"/>
      <c r="I70" s="94"/>
      <c r="J70" s="94"/>
      <c r="K70" s="94"/>
      <c r="L70" s="94"/>
    </row>
    <row r="71" spans="1:12" x14ac:dyDescent="0.4">
      <c r="B71" s="94"/>
      <c r="C71" s="94"/>
      <c r="D71" s="94"/>
      <c r="E71" s="94"/>
      <c r="F71" s="94"/>
      <c r="G71" s="94"/>
      <c r="H71" s="94"/>
      <c r="I71" s="94"/>
      <c r="J71" s="94"/>
      <c r="K71" s="94"/>
      <c r="L71" s="94"/>
    </row>
    <row r="72" spans="1:12" x14ac:dyDescent="0.4">
      <c r="B72" s="94"/>
      <c r="C72" s="94"/>
      <c r="D72" s="94"/>
      <c r="E72" s="94"/>
      <c r="F72" s="94"/>
      <c r="G72" s="94"/>
      <c r="H72" s="94"/>
      <c r="I72" s="94"/>
      <c r="J72" s="94"/>
      <c r="K72" s="94"/>
      <c r="L72" s="94"/>
    </row>
    <row r="73" spans="1:12" x14ac:dyDescent="0.4">
      <c r="B73" s="94"/>
      <c r="C73" s="94"/>
      <c r="D73" s="94"/>
      <c r="E73" s="94"/>
      <c r="F73" s="94"/>
      <c r="G73" s="94"/>
      <c r="H73" s="94"/>
      <c r="I73" s="94"/>
      <c r="J73" s="94"/>
      <c r="K73" s="94"/>
      <c r="L73" s="94"/>
    </row>
    <row r="74" spans="1:12" x14ac:dyDescent="0.4">
      <c r="B74" s="94"/>
      <c r="C74" s="94"/>
      <c r="D74" s="94"/>
      <c r="E74" s="94"/>
      <c r="F74" s="94"/>
      <c r="G74" s="94"/>
      <c r="H74" s="94"/>
      <c r="I74" s="94"/>
      <c r="J74" s="94"/>
      <c r="K74" s="94"/>
      <c r="L74" s="94"/>
    </row>
    <row r="75" spans="1:12" x14ac:dyDescent="0.4">
      <c r="A75" s="91" t="s">
        <v>237</v>
      </c>
    </row>
    <row r="76" spans="1:12" x14ac:dyDescent="0.4">
      <c r="B76" s="94" t="e" vm="4">
        <v>#VALUE!</v>
      </c>
      <c r="C76" s="94"/>
      <c r="D76" s="94"/>
      <c r="E76" s="94"/>
      <c r="F76" s="94"/>
      <c r="G76" s="94"/>
      <c r="H76" s="94"/>
      <c r="I76" s="94"/>
      <c r="J76" s="94"/>
      <c r="K76" s="94"/>
      <c r="L76" s="94"/>
    </row>
    <row r="77" spans="1:12" x14ac:dyDescent="0.4">
      <c r="B77" s="94"/>
      <c r="C77" s="94"/>
      <c r="D77" s="94"/>
      <c r="E77" s="94"/>
      <c r="F77" s="94"/>
      <c r="G77" s="94"/>
      <c r="H77" s="94"/>
      <c r="I77" s="94"/>
      <c r="J77" s="94"/>
      <c r="K77" s="94"/>
      <c r="L77" s="94"/>
    </row>
    <row r="78" spans="1:12" x14ac:dyDescent="0.4">
      <c r="B78" s="94"/>
      <c r="C78" s="94"/>
      <c r="D78" s="94"/>
      <c r="E78" s="94"/>
      <c r="F78" s="94"/>
      <c r="G78" s="94"/>
      <c r="H78" s="94"/>
      <c r="I78" s="94"/>
      <c r="J78" s="94"/>
      <c r="K78" s="94"/>
      <c r="L78" s="94"/>
    </row>
    <row r="79" spans="1:12" x14ac:dyDescent="0.4">
      <c r="B79" s="94"/>
      <c r="C79" s="94"/>
      <c r="D79" s="94"/>
      <c r="E79" s="94"/>
      <c r="F79" s="94"/>
      <c r="G79" s="94"/>
      <c r="H79" s="94"/>
      <c r="I79" s="94"/>
      <c r="J79" s="94"/>
      <c r="K79" s="94"/>
      <c r="L79" s="94"/>
    </row>
    <row r="80" spans="1:12" x14ac:dyDescent="0.4">
      <c r="B80" s="94"/>
      <c r="C80" s="94"/>
      <c r="D80" s="94"/>
      <c r="E80" s="94"/>
      <c r="F80" s="94"/>
      <c r="G80" s="94"/>
      <c r="H80" s="94"/>
      <c r="I80" s="94"/>
      <c r="J80" s="94"/>
      <c r="K80" s="94"/>
      <c r="L80" s="94"/>
    </row>
    <row r="81" spans="1:12" x14ac:dyDescent="0.4">
      <c r="B81" s="94"/>
      <c r="C81" s="94"/>
      <c r="D81" s="94"/>
      <c r="E81" s="94"/>
      <c r="F81" s="94"/>
      <c r="G81" s="94"/>
      <c r="H81" s="94"/>
      <c r="I81" s="94"/>
      <c r="J81" s="94"/>
      <c r="K81" s="94"/>
      <c r="L81" s="94"/>
    </row>
    <row r="82" spans="1:12" x14ac:dyDescent="0.4">
      <c r="B82" s="94"/>
      <c r="C82" s="94"/>
      <c r="D82" s="94"/>
      <c r="E82" s="94"/>
      <c r="F82" s="94"/>
      <c r="G82" s="94"/>
      <c r="H82" s="94"/>
      <c r="I82" s="94"/>
      <c r="J82" s="94"/>
      <c r="K82" s="94"/>
      <c r="L82" s="94"/>
    </row>
    <row r="83" spans="1:12" x14ac:dyDescent="0.4">
      <c r="B83" s="94"/>
      <c r="C83" s="94"/>
      <c r="D83" s="94"/>
      <c r="E83" s="94"/>
      <c r="F83" s="94"/>
      <c r="G83" s="94"/>
      <c r="H83" s="94"/>
      <c r="I83" s="94"/>
      <c r="J83" s="94"/>
      <c r="K83" s="94"/>
      <c r="L83" s="94"/>
    </row>
    <row r="84" spans="1:12" x14ac:dyDescent="0.4">
      <c r="B84" s="94"/>
      <c r="C84" s="94"/>
      <c r="D84" s="94"/>
      <c r="E84" s="94"/>
      <c r="F84" s="94"/>
      <c r="G84" s="94"/>
      <c r="H84" s="94"/>
      <c r="I84" s="94"/>
      <c r="J84" s="94"/>
      <c r="K84" s="94"/>
      <c r="L84" s="94"/>
    </row>
    <row r="85" spans="1:12" x14ac:dyDescent="0.4">
      <c r="B85" s="94"/>
      <c r="C85" s="94"/>
      <c r="D85" s="94"/>
      <c r="E85" s="94"/>
      <c r="F85" s="94"/>
      <c r="G85" s="94"/>
      <c r="H85" s="94"/>
      <c r="I85" s="94"/>
      <c r="J85" s="94"/>
      <c r="K85" s="94"/>
      <c r="L85" s="94"/>
    </row>
    <row r="86" spans="1:12" x14ac:dyDescent="0.4">
      <c r="B86" s="94"/>
      <c r="C86" s="94"/>
      <c r="D86" s="94"/>
      <c r="E86" s="94"/>
      <c r="F86" s="94"/>
      <c r="G86" s="94"/>
      <c r="H86" s="94"/>
      <c r="I86" s="94"/>
      <c r="J86" s="94"/>
      <c r="K86" s="94"/>
      <c r="L86" s="94"/>
    </row>
    <row r="87" spans="1:12" x14ac:dyDescent="0.4">
      <c r="B87" s="94"/>
      <c r="C87" s="94"/>
      <c r="D87" s="94"/>
      <c r="E87" s="94"/>
      <c r="F87" s="94"/>
      <c r="G87" s="94"/>
      <c r="H87" s="94"/>
      <c r="I87" s="94"/>
      <c r="J87" s="94"/>
      <c r="K87" s="94"/>
      <c r="L87" s="94"/>
    </row>
    <row r="88" spans="1:12" x14ac:dyDescent="0.4">
      <c r="B88" s="94"/>
      <c r="C88" s="94"/>
      <c r="D88" s="94"/>
      <c r="E88" s="94"/>
      <c r="F88" s="94"/>
      <c r="G88" s="94"/>
      <c r="H88" s="94"/>
      <c r="I88" s="94"/>
      <c r="J88" s="94"/>
      <c r="K88" s="94"/>
      <c r="L88" s="94"/>
    </row>
    <row r="89" spans="1:12" x14ac:dyDescent="0.4">
      <c r="B89" s="94"/>
      <c r="C89" s="94"/>
      <c r="D89" s="94"/>
      <c r="E89" s="94"/>
      <c r="F89" s="94"/>
      <c r="G89" s="94"/>
      <c r="H89" s="94"/>
      <c r="I89" s="94"/>
      <c r="J89" s="94"/>
      <c r="K89" s="94"/>
      <c r="L89" s="94"/>
    </row>
    <row r="90" spans="1:12" x14ac:dyDescent="0.4">
      <c r="B90" s="94"/>
      <c r="C90" s="94"/>
      <c r="D90" s="94"/>
      <c r="E90" s="94"/>
      <c r="F90" s="94"/>
      <c r="G90" s="94"/>
      <c r="H90" s="94"/>
      <c r="I90" s="94"/>
      <c r="J90" s="94"/>
      <c r="K90" s="94"/>
      <c r="L90" s="94"/>
    </row>
    <row r="91" spans="1:12" x14ac:dyDescent="0.4">
      <c r="B91" s="94"/>
      <c r="C91" s="94"/>
      <c r="D91" s="94"/>
      <c r="E91" s="94"/>
      <c r="F91" s="94"/>
      <c r="G91" s="94"/>
      <c r="H91" s="94"/>
      <c r="I91" s="94"/>
      <c r="J91" s="94"/>
      <c r="K91" s="94"/>
      <c r="L91" s="94"/>
    </row>
    <row r="92" spans="1:12" x14ac:dyDescent="0.4">
      <c r="A92" s="91" t="s">
        <v>241</v>
      </c>
    </row>
    <row r="93" spans="1:12" x14ac:dyDescent="0.4">
      <c r="A93" s="92" t="s">
        <v>240</v>
      </c>
    </row>
    <row r="94" spans="1:12" x14ac:dyDescent="0.4">
      <c r="B94" s="94" t="e" vm="5">
        <v>#VALUE!</v>
      </c>
      <c r="C94" s="94"/>
      <c r="D94" s="94"/>
      <c r="E94" s="94"/>
      <c r="F94" s="94"/>
      <c r="G94" s="94"/>
      <c r="H94" s="94"/>
      <c r="I94" s="94"/>
      <c r="J94" s="94"/>
      <c r="K94" s="94"/>
      <c r="L94" s="94"/>
    </row>
    <row r="95" spans="1:12" x14ac:dyDescent="0.4">
      <c r="B95" s="94"/>
      <c r="C95" s="94"/>
      <c r="D95" s="94"/>
      <c r="E95" s="94"/>
      <c r="F95" s="94"/>
      <c r="G95" s="94"/>
      <c r="H95" s="94"/>
      <c r="I95" s="94"/>
      <c r="J95" s="94"/>
      <c r="K95" s="94"/>
      <c r="L95" s="94"/>
    </row>
    <row r="96" spans="1:12" x14ac:dyDescent="0.4">
      <c r="B96" s="94"/>
      <c r="C96" s="94"/>
      <c r="D96" s="94"/>
      <c r="E96" s="94"/>
      <c r="F96" s="94"/>
      <c r="G96" s="94"/>
      <c r="H96" s="94"/>
      <c r="I96" s="94"/>
      <c r="J96" s="94"/>
      <c r="K96" s="94"/>
      <c r="L96" s="94"/>
    </row>
    <row r="97" spans="1:12" x14ac:dyDescent="0.4">
      <c r="B97" s="94"/>
      <c r="C97" s="94"/>
      <c r="D97" s="94"/>
      <c r="E97" s="94"/>
      <c r="F97" s="94"/>
      <c r="G97" s="94"/>
      <c r="H97" s="94"/>
      <c r="I97" s="94"/>
      <c r="J97" s="94"/>
      <c r="K97" s="94"/>
      <c r="L97" s="94"/>
    </row>
    <row r="98" spans="1:12" x14ac:dyDescent="0.4">
      <c r="B98" s="94"/>
      <c r="C98" s="94"/>
      <c r="D98" s="94"/>
      <c r="E98" s="94"/>
      <c r="F98" s="94"/>
      <c r="G98" s="94"/>
      <c r="H98" s="94"/>
      <c r="I98" s="94"/>
      <c r="J98" s="94"/>
      <c r="K98" s="94"/>
      <c r="L98" s="94"/>
    </row>
    <row r="99" spans="1:12" x14ac:dyDescent="0.4">
      <c r="B99" s="94"/>
      <c r="C99" s="94"/>
      <c r="D99" s="94"/>
      <c r="E99" s="94"/>
      <c r="F99" s="94"/>
      <c r="G99" s="94"/>
      <c r="H99" s="94"/>
      <c r="I99" s="94"/>
      <c r="J99" s="94"/>
      <c r="K99" s="94"/>
      <c r="L99" s="94"/>
    </row>
    <row r="100" spans="1:12" x14ac:dyDescent="0.4">
      <c r="B100" s="94"/>
      <c r="C100" s="94"/>
      <c r="D100" s="94"/>
      <c r="E100" s="94"/>
      <c r="F100" s="94"/>
      <c r="G100" s="94"/>
      <c r="H100" s="94"/>
      <c r="I100" s="94"/>
      <c r="J100" s="94"/>
      <c r="K100" s="94"/>
      <c r="L100" s="94"/>
    </row>
    <row r="101" spans="1:12" x14ac:dyDescent="0.4">
      <c r="B101" s="94"/>
      <c r="C101" s="94"/>
      <c r="D101" s="94"/>
      <c r="E101" s="94"/>
      <c r="F101" s="94"/>
      <c r="G101" s="94"/>
      <c r="H101" s="94"/>
      <c r="I101" s="94"/>
      <c r="J101" s="94"/>
      <c r="K101" s="94"/>
      <c r="L101" s="94"/>
    </row>
    <row r="102" spans="1:12" x14ac:dyDescent="0.4">
      <c r="B102" s="94"/>
      <c r="C102" s="94"/>
      <c r="D102" s="94"/>
      <c r="E102" s="94"/>
      <c r="F102" s="94"/>
      <c r="G102" s="94"/>
      <c r="H102" s="94"/>
      <c r="I102" s="94"/>
      <c r="J102" s="94"/>
      <c r="K102" s="94"/>
      <c r="L102" s="94"/>
    </row>
    <row r="103" spans="1:12" x14ac:dyDescent="0.4">
      <c r="B103" s="94"/>
      <c r="C103" s="94"/>
      <c r="D103" s="94"/>
      <c r="E103" s="94"/>
      <c r="F103" s="94"/>
      <c r="G103" s="94"/>
      <c r="H103" s="94"/>
      <c r="I103" s="94"/>
      <c r="J103" s="94"/>
      <c r="K103" s="94"/>
      <c r="L103" s="94"/>
    </row>
    <row r="104" spans="1:12" x14ac:dyDescent="0.4">
      <c r="B104" s="94"/>
      <c r="C104" s="94"/>
      <c r="D104" s="94"/>
      <c r="E104" s="94"/>
      <c r="F104" s="94"/>
      <c r="G104" s="94"/>
      <c r="H104" s="94"/>
      <c r="I104" s="94"/>
      <c r="J104" s="94"/>
      <c r="K104" s="94"/>
      <c r="L104" s="94"/>
    </row>
    <row r="105" spans="1:12" x14ac:dyDescent="0.4">
      <c r="B105" s="94"/>
      <c r="C105" s="94"/>
      <c r="D105" s="94"/>
      <c r="E105" s="94"/>
      <c r="F105" s="94"/>
      <c r="G105" s="94"/>
      <c r="H105" s="94"/>
      <c r="I105" s="94"/>
      <c r="J105" s="94"/>
      <c r="K105" s="94"/>
      <c r="L105" s="94"/>
    </row>
    <row r="106" spans="1:12" x14ac:dyDescent="0.4">
      <c r="B106" s="94"/>
      <c r="C106" s="94"/>
      <c r="D106" s="94"/>
      <c r="E106" s="94"/>
      <c r="F106" s="94"/>
      <c r="G106" s="94"/>
      <c r="H106" s="94"/>
      <c r="I106" s="94"/>
      <c r="J106" s="94"/>
      <c r="K106" s="94"/>
      <c r="L106" s="94"/>
    </row>
    <row r="107" spans="1:12" x14ac:dyDescent="0.4">
      <c r="B107" s="94"/>
      <c r="C107" s="94"/>
      <c r="D107" s="94"/>
      <c r="E107" s="94"/>
      <c r="F107" s="94"/>
      <c r="G107" s="94"/>
      <c r="H107" s="94"/>
      <c r="I107" s="94"/>
      <c r="J107" s="94"/>
      <c r="K107" s="94"/>
      <c r="L107" s="94"/>
    </row>
    <row r="108" spans="1:12" x14ac:dyDescent="0.4">
      <c r="B108" s="94"/>
      <c r="C108" s="94"/>
      <c r="D108" s="94"/>
      <c r="E108" s="94"/>
      <c r="F108" s="94"/>
      <c r="G108" s="94"/>
      <c r="H108" s="94"/>
      <c r="I108" s="94"/>
      <c r="J108" s="94"/>
      <c r="K108" s="94"/>
      <c r="L108" s="94"/>
    </row>
    <row r="109" spans="1:12" x14ac:dyDescent="0.4">
      <c r="B109" s="94"/>
      <c r="C109" s="94"/>
      <c r="D109" s="94"/>
      <c r="E109" s="94"/>
      <c r="F109" s="94"/>
      <c r="G109" s="94"/>
      <c r="H109" s="94"/>
      <c r="I109" s="94"/>
      <c r="J109" s="94"/>
      <c r="K109" s="94"/>
      <c r="L109" s="94"/>
    </row>
    <row r="111" spans="1:12" x14ac:dyDescent="0.4">
      <c r="A111" s="34" t="s">
        <v>242</v>
      </c>
    </row>
    <row r="112" spans="1:12" x14ac:dyDescent="0.4">
      <c r="A112" s="91" t="s">
        <v>243</v>
      </c>
    </row>
    <row r="113" spans="1:1" x14ac:dyDescent="0.4">
      <c r="A113" s="91" t="s">
        <v>244</v>
      </c>
    </row>
    <row r="114" spans="1:1" x14ac:dyDescent="0.4">
      <c r="A114" s="91" t="s">
        <v>245</v>
      </c>
    </row>
  </sheetData>
  <mergeCells count="5">
    <mergeCell ref="B17:L32"/>
    <mergeCell ref="B39:L54"/>
    <mergeCell ref="B59:L74"/>
    <mergeCell ref="B76:L91"/>
    <mergeCell ref="B94:L109"/>
  </mergeCells>
  <phoneticPr fontId="2"/>
  <hyperlinks>
    <hyperlink ref="A16" r:id="rId1" xr:uid="{024EEBC0-71BC-431F-BF7E-4C95794AF4B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030CB9-FFB4-4E7D-BB4F-CA29A29415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1</vt:i4>
      </vt:variant>
    </vt:vector>
  </HeadingPairs>
  <TitlesOfParts>
    <vt:vector size="5" baseType="lpstr">
      <vt:lpstr>デイトレ集計</vt:lpstr>
      <vt:lpstr>matsui</vt:lpstr>
      <vt:lpstr>祝祭日</vt:lpstr>
      <vt:lpstr>使い方</vt:lpstr>
      <vt:lpstr>祝祭日</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冨本正樹</dc:creator>
  <cp:keywords/>
  <dc:description/>
  <cp:lastModifiedBy>正樹 冨本</cp:lastModifiedBy>
  <cp:revision/>
  <cp:lastPrinted>2023-03-17T05:57:47Z</cp:lastPrinted>
  <dcterms:created xsi:type="dcterms:W3CDTF">2022-03-19T04:32:38Z</dcterms:created>
  <dcterms:modified xsi:type="dcterms:W3CDTF">2023-12-03T08:13:47Z</dcterms:modified>
  <cp:category/>
  <cp:contentStatus/>
</cp:coreProperties>
</file>