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https://d.docs.live.net/ddb91bb485bc942d/デスクトップ/matsui/"/>
    </mc:Choice>
  </mc:AlternateContent>
  <xr:revisionPtr revIDLastSave="14598" documentId="13_ncr:1_{21EE92B9-B9BE-4612-A76B-3E82086C8151}" xr6:coauthVersionLast="47" xr6:coauthVersionMax="47" xr10:uidLastSave="{86A4F283-8405-4BF0-A358-238089DAC480}"/>
  <bookViews>
    <workbookView xWindow="-120" yWindow="-120" windowWidth="38640" windowHeight="15720" tabRatio="840" activeTab="4" xr2:uid="{E1C2DC3A-9C59-43CA-9FF4-85326899BCA4}"/>
  </bookViews>
  <sheets>
    <sheet name="デイトレ集計2024" sheetId="241" r:id="rId1"/>
    <sheet name="デイトレ集計2023" sheetId="240" r:id="rId2"/>
    <sheet name="matsui" sheetId="239" r:id="rId3"/>
    <sheet name="祝祭日" sheetId="234" r:id="rId4"/>
    <sheet name="使い方" sheetId="237" r:id="rId5"/>
  </sheets>
  <definedNames>
    <definedName name="ExternalData_3" localSheetId="2" hidden="1">matsui!$A$1:$AC$26</definedName>
    <definedName name="祝祭日">祝祭日!$A$2:$A$58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74" i="241" l="1"/>
  <c r="AI74" i="241"/>
  <c r="AF74" i="241"/>
  <c r="AF12" i="241" s="1"/>
  <c r="AC74" i="241"/>
  <c r="AC12" i="241" s="1"/>
  <c r="Z74" i="241"/>
  <c r="Z12" i="241" s="1"/>
  <c r="W74" i="241"/>
  <c r="W12" i="241" s="1"/>
  <c r="T74" i="241"/>
  <c r="T12" i="241" s="1"/>
  <c r="Q74" i="241"/>
  <c r="Q12" i="241" s="1"/>
  <c r="N74" i="241"/>
  <c r="N12" i="241" s="1"/>
  <c r="K74" i="241"/>
  <c r="H74" i="241"/>
  <c r="E74" i="241"/>
  <c r="E12" i="241" s="1"/>
  <c r="AL73" i="241"/>
  <c r="AL11" i="241" s="1"/>
  <c r="AI73" i="241"/>
  <c r="AI11" i="241" s="1"/>
  <c r="AF73" i="241"/>
  <c r="AF11" i="241" s="1"/>
  <c r="AC73" i="241"/>
  <c r="AC11" i="241" s="1"/>
  <c r="Z73" i="241"/>
  <c r="Z11" i="241" s="1"/>
  <c r="W73" i="241"/>
  <c r="W11" i="241" s="1"/>
  <c r="T73" i="241"/>
  <c r="T11" i="241" s="1"/>
  <c r="Q73" i="241"/>
  <c r="Q11" i="241" s="1"/>
  <c r="N73" i="241"/>
  <c r="K73" i="241"/>
  <c r="H73" i="241"/>
  <c r="H11" i="241" s="1"/>
  <c r="E73" i="241"/>
  <c r="AL71" i="241"/>
  <c r="AI71" i="241"/>
  <c r="AF71" i="241"/>
  <c r="AC71" i="241"/>
  <c r="Z71" i="241"/>
  <c r="Z9" i="241" s="1"/>
  <c r="W71" i="241"/>
  <c r="T71" i="241"/>
  <c r="Q71" i="241"/>
  <c r="Q9" i="241" s="1"/>
  <c r="N71" i="241"/>
  <c r="K71" i="241"/>
  <c r="H71" i="241"/>
  <c r="H9" i="241" s="1"/>
  <c r="E71" i="241"/>
  <c r="E9" i="241" s="1"/>
  <c r="AL70" i="241"/>
  <c r="AI70" i="241"/>
  <c r="AF70" i="241"/>
  <c r="AF15" i="241" s="1"/>
  <c r="AC70" i="241"/>
  <c r="AC9" i="241" s="1"/>
  <c r="Z70" i="241"/>
  <c r="W70" i="241"/>
  <c r="W9" i="241" s="1"/>
  <c r="T70" i="241"/>
  <c r="T15" i="241" s="1"/>
  <c r="Q70" i="241"/>
  <c r="Q15" i="241" s="1"/>
  <c r="N70" i="241"/>
  <c r="N15" i="241" s="1"/>
  <c r="K70" i="241"/>
  <c r="H70" i="241"/>
  <c r="H15" i="241" s="1"/>
  <c r="E70" i="241"/>
  <c r="E15" i="241" s="1"/>
  <c r="AL69" i="241"/>
  <c r="AL8" i="241" s="1"/>
  <c r="AI69" i="241"/>
  <c r="AF69" i="241"/>
  <c r="AC69" i="241"/>
  <c r="Z69" i="241"/>
  <c r="W69" i="241"/>
  <c r="T69" i="241"/>
  <c r="Q69" i="241"/>
  <c r="Q8" i="241" s="1"/>
  <c r="N69" i="241"/>
  <c r="K69" i="241"/>
  <c r="H69" i="241"/>
  <c r="E69" i="241"/>
  <c r="AL68" i="241"/>
  <c r="AI68" i="241"/>
  <c r="AF68" i="241"/>
  <c r="AC68" i="241"/>
  <c r="AC14" i="241" s="1"/>
  <c r="Z68" i="241"/>
  <c r="Z14" i="241" s="1"/>
  <c r="W68" i="241"/>
  <c r="W14" i="241" s="1"/>
  <c r="T68" i="241"/>
  <c r="T14" i="241" s="1"/>
  <c r="Q68" i="241"/>
  <c r="Q14" i="241" s="1"/>
  <c r="N68" i="241"/>
  <c r="N14" i="241" s="1"/>
  <c r="K68" i="241"/>
  <c r="K14" i="241" s="1"/>
  <c r="H68" i="241"/>
  <c r="H14" i="241" s="1"/>
  <c r="E68" i="241"/>
  <c r="E14" i="241" s="1"/>
  <c r="A51" i="241"/>
  <c r="A50" i="241"/>
  <c r="A49" i="241"/>
  <c r="A48" i="241"/>
  <c r="CL47" i="241"/>
  <c r="CK47" i="241"/>
  <c r="CJ47" i="241"/>
  <c r="CI47" i="241"/>
  <c r="CH47" i="241"/>
  <c r="CG47" i="241"/>
  <c r="CF47" i="241"/>
  <c r="CE47" i="241"/>
  <c r="CD47" i="241"/>
  <c r="CC47" i="241"/>
  <c r="CB47" i="241"/>
  <c r="CA47" i="241"/>
  <c r="BY47" i="241"/>
  <c r="BX47" i="241"/>
  <c r="BW47" i="241"/>
  <c r="BV47" i="241"/>
  <c r="BU47" i="241"/>
  <c r="BT47" i="241"/>
  <c r="BS47" i="241"/>
  <c r="BR47" i="241"/>
  <c r="BQ47" i="241"/>
  <c r="BP47" i="241"/>
  <c r="BO47" i="241"/>
  <c r="BN47" i="241"/>
  <c r="BL47" i="241"/>
  <c r="BK47" i="241"/>
  <c r="BJ47" i="241"/>
  <c r="BI47" i="241"/>
  <c r="BH47" i="241"/>
  <c r="BG47" i="241"/>
  <c r="BF47" i="241"/>
  <c r="BE47" i="241"/>
  <c r="BD47" i="241"/>
  <c r="BC47" i="241"/>
  <c r="BB47" i="241"/>
  <c r="BA47" i="241"/>
  <c r="AY47" i="241"/>
  <c r="AX47" i="241"/>
  <c r="AW47" i="241"/>
  <c r="AV47" i="241"/>
  <c r="AU47" i="241"/>
  <c r="AT47" i="241"/>
  <c r="AS47" i="241"/>
  <c r="AR47" i="241"/>
  <c r="AQ47" i="241"/>
  <c r="Z50" i="241" s="1"/>
  <c r="AP47" i="241"/>
  <c r="AC50" i="241" s="1"/>
  <c r="AO47" i="241"/>
  <c r="AL50" i="241" s="1"/>
  <c r="AN47" i="241"/>
  <c r="Z15" i="241"/>
  <c r="CL14" i="241"/>
  <c r="CK14" i="241"/>
  <c r="CJ14" i="241"/>
  <c r="CI14" i="241"/>
  <c r="CH14" i="241"/>
  <c r="CG14" i="241"/>
  <c r="CF14" i="241"/>
  <c r="CE14" i="241"/>
  <c r="CD14" i="241"/>
  <c r="CC14" i="241"/>
  <c r="CB14" i="241"/>
  <c r="CA14" i="241"/>
  <c r="BY14" i="241"/>
  <c r="BX14" i="241"/>
  <c r="BW14" i="241"/>
  <c r="BV14" i="241"/>
  <c r="BU14" i="241"/>
  <c r="BT14" i="241"/>
  <c r="BS14" i="241"/>
  <c r="BR14" i="241"/>
  <c r="BQ14" i="241"/>
  <c r="BP14" i="241"/>
  <c r="BO14" i="241"/>
  <c r="BN14" i="241"/>
  <c r="AL14" i="241"/>
  <c r="AI14" i="241"/>
  <c r="AF14" i="241"/>
  <c r="AL12" i="241"/>
  <c r="AI12" i="241"/>
  <c r="K12" i="241"/>
  <c r="H12" i="241"/>
  <c r="N11" i="241"/>
  <c r="K11" i="241"/>
  <c r="E11" i="241"/>
  <c r="AI8" i="241"/>
  <c r="A3" i="241"/>
  <c r="AL74" i="240"/>
  <c r="AI74" i="240"/>
  <c r="AI12" i="240" s="1"/>
  <c r="AF74" i="240"/>
  <c r="AF12" i="240" s="1"/>
  <c r="AC74" i="240"/>
  <c r="Z74" i="240"/>
  <c r="W74" i="240"/>
  <c r="W12" i="240" s="1"/>
  <c r="T74" i="240"/>
  <c r="T12" i="240" s="1"/>
  <c r="Q74" i="240"/>
  <c r="Q12" i="240" s="1"/>
  <c r="N74" i="240"/>
  <c r="N12" i="240" s="1"/>
  <c r="K74" i="240"/>
  <c r="K12" i="240" s="1"/>
  <c r="H74" i="240"/>
  <c r="H12" i="240" s="1"/>
  <c r="E74" i="240"/>
  <c r="E12" i="240" s="1"/>
  <c r="AL73" i="240"/>
  <c r="AL11" i="240" s="1"/>
  <c r="AI73" i="240"/>
  <c r="AI11" i="240" s="1"/>
  <c r="AF73" i="240"/>
  <c r="AF11" i="240" s="1"/>
  <c r="AC73" i="240"/>
  <c r="AC11" i="240" s="1"/>
  <c r="Z73" i="240"/>
  <c r="Z11" i="240" s="1"/>
  <c r="W73" i="240"/>
  <c r="W11" i="240" s="1"/>
  <c r="T73" i="240"/>
  <c r="T11" i="240" s="1"/>
  <c r="Q73" i="240"/>
  <c r="Q11" i="240" s="1"/>
  <c r="N73" i="240"/>
  <c r="N11" i="240" s="1"/>
  <c r="K73" i="240"/>
  <c r="K11" i="240" s="1"/>
  <c r="H73" i="240"/>
  <c r="H11" i="240" s="1"/>
  <c r="E73" i="240"/>
  <c r="E11" i="240" s="1"/>
  <c r="AL71" i="240"/>
  <c r="AI71" i="240"/>
  <c r="AF71" i="240"/>
  <c r="AC71" i="240"/>
  <c r="Z71" i="240"/>
  <c r="Z9" i="240" s="1"/>
  <c r="W71" i="240"/>
  <c r="T71" i="240"/>
  <c r="Q71" i="240"/>
  <c r="N71" i="240"/>
  <c r="K71" i="240"/>
  <c r="H71" i="240"/>
  <c r="E71" i="240"/>
  <c r="AL70" i="240"/>
  <c r="AL9" i="240" s="1"/>
  <c r="AI70" i="240"/>
  <c r="AF70" i="240"/>
  <c r="AC70" i="240"/>
  <c r="AC15" i="240" s="1"/>
  <c r="Z70" i="240"/>
  <c r="Z15" i="240" s="1"/>
  <c r="W70" i="240"/>
  <c r="W15" i="240" s="1"/>
  <c r="T70" i="240"/>
  <c r="T15" i="240" s="1"/>
  <c r="Q70" i="240"/>
  <c r="Q15" i="240" s="1"/>
  <c r="N70" i="240"/>
  <c r="N15" i="240" s="1"/>
  <c r="K70" i="240"/>
  <c r="K15" i="240" s="1"/>
  <c r="H70" i="240"/>
  <c r="H9" i="240" s="1"/>
  <c r="E70" i="240"/>
  <c r="E15" i="240" s="1"/>
  <c r="AL69" i="240"/>
  <c r="AI69" i="240"/>
  <c r="AF69" i="240"/>
  <c r="AC69" i="240"/>
  <c r="Z69" i="240"/>
  <c r="W69" i="240"/>
  <c r="T69" i="240"/>
  <c r="Q69" i="240"/>
  <c r="N69" i="240"/>
  <c r="K69" i="240"/>
  <c r="H69" i="240"/>
  <c r="E69" i="240"/>
  <c r="AL68" i="240"/>
  <c r="AL14" i="240" s="1"/>
  <c r="AI68" i="240"/>
  <c r="AI14" i="240" s="1"/>
  <c r="AF68" i="240"/>
  <c r="AC68" i="240"/>
  <c r="AC14" i="240" s="1"/>
  <c r="Z68" i="240"/>
  <c r="Z14" i="240" s="1"/>
  <c r="W68" i="240"/>
  <c r="W14" i="240" s="1"/>
  <c r="T68" i="240"/>
  <c r="T14" i="240" s="1"/>
  <c r="Q68" i="240"/>
  <c r="Q14" i="240" s="1"/>
  <c r="N68" i="240"/>
  <c r="K68" i="240"/>
  <c r="H68" i="240"/>
  <c r="E68" i="240"/>
  <c r="A51" i="240"/>
  <c r="A50" i="240"/>
  <c r="A49" i="240"/>
  <c r="W49" i="240" s="1"/>
  <c r="T48" i="240"/>
  <c r="K48" i="240"/>
  <c r="H48" i="240"/>
  <c r="A48" i="240"/>
  <c r="CL47" i="240"/>
  <c r="CK47" i="240"/>
  <c r="CJ47" i="240"/>
  <c r="CI47" i="240"/>
  <c r="CH47" i="240"/>
  <c r="CG47" i="240"/>
  <c r="CF47" i="240"/>
  <c r="CE47" i="240"/>
  <c r="CD47" i="240"/>
  <c r="CC47" i="240"/>
  <c r="CB47" i="240"/>
  <c r="CA47" i="240"/>
  <c r="BY47" i="240"/>
  <c r="BX47" i="240"/>
  <c r="BW47" i="240"/>
  <c r="BV47" i="240"/>
  <c r="BU47" i="240"/>
  <c r="BT47" i="240"/>
  <c r="BS47" i="240"/>
  <c r="BR47" i="240"/>
  <c r="BQ47" i="240"/>
  <c r="BP47" i="240"/>
  <c r="BO47" i="240"/>
  <c r="BN47" i="240"/>
  <c r="BL47" i="240"/>
  <c r="BK47" i="240"/>
  <c r="BJ47" i="240"/>
  <c r="BI47" i="240"/>
  <c r="BH47" i="240"/>
  <c r="BG47" i="240"/>
  <c r="BF47" i="240"/>
  <c r="BE47" i="240"/>
  <c r="BD47" i="240"/>
  <c r="BC47" i="240"/>
  <c r="BB47" i="240"/>
  <c r="BA47" i="240"/>
  <c r="AY47" i="240"/>
  <c r="AX47" i="240"/>
  <c r="AL48" i="240" s="1"/>
  <c r="AW47" i="240"/>
  <c r="AV47" i="240"/>
  <c r="AU47" i="240"/>
  <c r="AT47" i="240"/>
  <c r="AS47" i="240"/>
  <c r="AR47" i="240"/>
  <c r="AQ47" i="240"/>
  <c r="AP47" i="240"/>
  <c r="AO47" i="240"/>
  <c r="AN47" i="240"/>
  <c r="AI15" i="240"/>
  <c r="AF15" i="240"/>
  <c r="CL14" i="240"/>
  <c r="CK14" i="240"/>
  <c r="CJ14" i="240"/>
  <c r="CI14" i="240"/>
  <c r="CH14" i="240"/>
  <c r="CG14" i="240"/>
  <c r="CF14" i="240"/>
  <c r="CE14" i="240"/>
  <c r="CD14" i="240"/>
  <c r="CC14" i="240"/>
  <c r="CB14" i="240"/>
  <c r="CA14" i="240"/>
  <c r="BY14" i="240"/>
  <c r="BX14" i="240"/>
  <c r="BW14" i="240"/>
  <c r="BV14" i="240"/>
  <c r="BU14" i="240"/>
  <c r="BT14" i="240"/>
  <c r="BS14" i="240"/>
  <c r="BR14" i="240"/>
  <c r="BQ14" i="240"/>
  <c r="BP14" i="240"/>
  <c r="BO14" i="240"/>
  <c r="BN14" i="240"/>
  <c r="AL12" i="240"/>
  <c r="AC12" i="240"/>
  <c r="Z12" i="240"/>
  <c r="A3" i="240"/>
  <c r="D60" i="234"/>
  <c r="B60" i="234" s="1"/>
  <c r="D61" i="234"/>
  <c r="A61" i="234" s="1"/>
  <c r="D62" i="234"/>
  <c r="B62" i="234" s="1"/>
  <c r="C62" i="234" s="1"/>
  <c r="D63" i="234"/>
  <c r="B63" i="234" s="1"/>
  <c r="D64" i="234"/>
  <c r="B64" i="234" s="1"/>
  <c r="D65" i="234"/>
  <c r="B65" i="234" s="1"/>
  <c r="D66" i="234"/>
  <c r="B66" i="234" s="1"/>
  <c r="D67" i="234"/>
  <c r="B67" i="234" s="1"/>
  <c r="D68" i="234"/>
  <c r="B68" i="234" s="1"/>
  <c r="D69" i="234"/>
  <c r="B69" i="234" s="1"/>
  <c r="D70" i="234"/>
  <c r="B70" i="234" s="1"/>
  <c r="C70" i="234" s="1"/>
  <c r="D71" i="234"/>
  <c r="B71" i="234" s="1"/>
  <c r="D72" i="234"/>
  <c r="B72" i="234" s="1"/>
  <c r="C72" i="234" s="1"/>
  <c r="D73" i="234"/>
  <c r="B73" i="234" s="1"/>
  <c r="D74" i="234"/>
  <c r="B74" i="234" s="1"/>
  <c r="C74" i="234" s="1"/>
  <c r="D75" i="234"/>
  <c r="B75" i="234" s="1"/>
  <c r="D76" i="234"/>
  <c r="B76" i="234" s="1"/>
  <c r="D77" i="234"/>
  <c r="A77" i="234" s="1"/>
  <c r="D59" i="234"/>
  <c r="B59" i="234" s="1"/>
  <c r="C77" i="234"/>
  <c r="C76" i="234"/>
  <c r="C75" i="234"/>
  <c r="C73" i="234"/>
  <c r="C71" i="234"/>
  <c r="C69" i="234"/>
  <c r="C68" i="234"/>
  <c r="C67" i="234"/>
  <c r="C66" i="234"/>
  <c r="C65" i="234"/>
  <c r="C64" i="234"/>
  <c r="C63" i="234"/>
  <c r="C61" i="234"/>
  <c r="C60" i="234"/>
  <c r="C59" i="234"/>
  <c r="D2" i="234"/>
  <c r="B2" i="234" s="1"/>
  <c r="A2" i="234" s="1"/>
  <c r="C2" i="234"/>
  <c r="D3" i="234"/>
  <c r="B3" i="234" s="1"/>
  <c r="C3" i="234"/>
  <c r="D4" i="234"/>
  <c r="B4" i="234" s="1"/>
  <c r="C4" i="234"/>
  <c r="D5" i="234"/>
  <c r="B5" i="234" s="1"/>
  <c r="C5" i="234" s="1"/>
  <c r="D6" i="234"/>
  <c r="B6" i="234" s="1"/>
  <c r="C6" i="234"/>
  <c r="D7" i="234"/>
  <c r="B7" i="234" s="1"/>
  <c r="C7" i="234"/>
  <c r="D8" i="234"/>
  <c r="B8" i="234" s="1"/>
  <c r="C8" i="234"/>
  <c r="D9" i="234"/>
  <c r="B9" i="234" s="1"/>
  <c r="C9" i="234"/>
  <c r="D10" i="234"/>
  <c r="B10" i="234" s="1"/>
  <c r="C10" i="234"/>
  <c r="D11" i="234"/>
  <c r="B11" i="234" s="1"/>
  <c r="C11" i="234"/>
  <c r="D12" i="234"/>
  <c r="B12" i="234" s="1"/>
  <c r="C12" i="234"/>
  <c r="D13" i="234"/>
  <c r="B13" i="234" s="1"/>
  <c r="C13" i="234" s="1"/>
  <c r="D14" i="234"/>
  <c r="B14" i="234" s="1"/>
  <c r="C14" i="234"/>
  <c r="D15" i="234"/>
  <c r="B15" i="234" s="1"/>
  <c r="C15" i="234" s="1"/>
  <c r="D16" i="234"/>
  <c r="B16" i="234" s="1"/>
  <c r="C16" i="234"/>
  <c r="D17" i="234"/>
  <c r="B17" i="234" s="1"/>
  <c r="C17" i="234" s="1"/>
  <c r="D18" i="234"/>
  <c r="B18" i="234" s="1"/>
  <c r="C18" i="234"/>
  <c r="D19" i="234"/>
  <c r="B19" i="234" s="1"/>
  <c r="C19" i="234"/>
  <c r="D20" i="234"/>
  <c r="B20" i="234" s="1"/>
  <c r="C20" i="234"/>
  <c r="D21" i="234"/>
  <c r="B21" i="234" s="1"/>
  <c r="C21" i="234"/>
  <c r="D22" i="234"/>
  <c r="B22" i="234" s="1"/>
  <c r="C22" i="234"/>
  <c r="D23" i="234"/>
  <c r="B23" i="234" s="1"/>
  <c r="C23" i="234"/>
  <c r="D24" i="234"/>
  <c r="B24" i="234" s="1"/>
  <c r="C24" i="234" s="1"/>
  <c r="D25" i="234"/>
  <c r="B25" i="234" s="1"/>
  <c r="C25" i="234"/>
  <c r="D26" i="234"/>
  <c r="B26" i="234" s="1"/>
  <c r="C26" i="234"/>
  <c r="D27" i="234"/>
  <c r="B27" i="234" s="1"/>
  <c r="C27" i="234"/>
  <c r="D28" i="234"/>
  <c r="B28" i="234" s="1"/>
  <c r="C28" i="234"/>
  <c r="D29" i="234"/>
  <c r="B29" i="234" s="1"/>
  <c r="C29" i="234"/>
  <c r="D30" i="234"/>
  <c r="B30" i="234" s="1"/>
  <c r="C30" i="234"/>
  <c r="D31" i="234"/>
  <c r="B31" i="234" s="1"/>
  <c r="C31" i="234"/>
  <c r="D32" i="234"/>
  <c r="B32" i="234" s="1"/>
  <c r="C32" i="234" s="1"/>
  <c r="D33" i="234"/>
  <c r="B33" i="234" s="1"/>
  <c r="C33" i="234"/>
  <c r="D34" i="234"/>
  <c r="B34" i="234" s="1"/>
  <c r="C34" i="234" s="1"/>
  <c r="D35" i="234"/>
  <c r="B35" i="234" s="1"/>
  <c r="C35" i="234"/>
  <c r="D36" i="234"/>
  <c r="B36" i="234" s="1"/>
  <c r="C36" i="234" s="1"/>
  <c r="D37" i="234"/>
  <c r="B37" i="234" s="1"/>
  <c r="C37" i="234"/>
  <c r="D38" i="234"/>
  <c r="B38" i="234" s="1"/>
  <c r="C38" i="234"/>
  <c r="D39" i="234"/>
  <c r="B39" i="234" s="1"/>
  <c r="C39" i="234"/>
  <c r="D40" i="234"/>
  <c r="B40" i="234" s="1"/>
  <c r="C40" i="234"/>
  <c r="D41" i="234"/>
  <c r="A41" i="234" s="1"/>
  <c r="C41" i="234"/>
  <c r="D42" i="234"/>
  <c r="B42" i="234" s="1"/>
  <c r="C42" i="234"/>
  <c r="D43" i="234"/>
  <c r="B43" i="234" s="1"/>
  <c r="C43" i="234" s="1"/>
  <c r="D44" i="234"/>
  <c r="B44" i="234" s="1"/>
  <c r="C44" i="234"/>
  <c r="D45" i="234"/>
  <c r="B45" i="234" s="1"/>
  <c r="C45" i="234"/>
  <c r="D46" i="234"/>
  <c r="B46" i="234" s="1"/>
  <c r="C46" i="234"/>
  <c r="D47" i="234"/>
  <c r="B47" i="234" s="1"/>
  <c r="C47" i="234"/>
  <c r="D48" i="234"/>
  <c r="B48" i="234" s="1"/>
  <c r="C48" i="234"/>
  <c r="D49" i="234"/>
  <c r="B49" i="234" s="1"/>
  <c r="C49" i="234"/>
  <c r="D50" i="234"/>
  <c r="B50" i="234" s="1"/>
  <c r="C50" i="234"/>
  <c r="D51" i="234"/>
  <c r="B51" i="234" s="1"/>
  <c r="C51" i="234" s="1"/>
  <c r="D52" i="234"/>
  <c r="B52" i="234" s="1"/>
  <c r="C52" i="234"/>
  <c r="D53" i="234"/>
  <c r="B53" i="234" s="1"/>
  <c r="C53" i="234" s="1"/>
  <c r="D54" i="234"/>
  <c r="B54" i="234" s="1"/>
  <c r="C54" i="234"/>
  <c r="D55" i="234"/>
  <c r="B55" i="234" s="1"/>
  <c r="C55" i="234" s="1"/>
  <c r="D56" i="234"/>
  <c r="B56" i="234" s="1"/>
  <c r="C56" i="234"/>
  <c r="D57" i="234"/>
  <c r="B57" i="234" s="1"/>
  <c r="C57" i="234"/>
  <c r="AF10" i="240" l="1"/>
  <c r="W15" i="241"/>
  <c r="AF8" i="241"/>
  <c r="AL15" i="240"/>
  <c r="AC9" i="240"/>
  <c r="K9" i="241"/>
  <c r="B68" i="241"/>
  <c r="Z8" i="241"/>
  <c r="N9" i="241"/>
  <c r="E10" i="240"/>
  <c r="AF8" i="240"/>
  <c r="W10" i="241"/>
  <c r="AI8" i="240"/>
  <c r="AL8" i="240"/>
  <c r="AL7" i="240" s="1"/>
  <c r="T9" i="241"/>
  <c r="W10" i="240"/>
  <c r="W9" i="240"/>
  <c r="Z10" i="240"/>
  <c r="AI9" i="240"/>
  <c r="AC10" i="240"/>
  <c r="B71" i="240"/>
  <c r="Z8" i="240"/>
  <c r="Z7" i="240" s="1"/>
  <c r="T9" i="240"/>
  <c r="Q10" i="241"/>
  <c r="K9" i="240"/>
  <c r="AI10" i="240"/>
  <c r="T10" i="241"/>
  <c r="AC8" i="240"/>
  <c r="AC7" i="240" s="1"/>
  <c r="AL10" i="240"/>
  <c r="AL9" i="241"/>
  <c r="AL7" i="241" s="1"/>
  <c r="Z10" i="241"/>
  <c r="Z7" i="241"/>
  <c r="AL10" i="241"/>
  <c r="AC10" i="241"/>
  <c r="Q10" i="240"/>
  <c r="AF14" i="240"/>
  <c r="N10" i="240"/>
  <c r="T10" i="240"/>
  <c r="K10" i="240"/>
  <c r="AC15" i="241"/>
  <c r="E8" i="241"/>
  <c r="E7" i="241" s="1"/>
  <c r="H10" i="241"/>
  <c r="E9" i="240"/>
  <c r="Q8" i="240"/>
  <c r="AC8" i="241"/>
  <c r="AC7" i="241" s="1"/>
  <c r="H15" i="240"/>
  <c r="AF9" i="241"/>
  <c r="AF7" i="241" s="1"/>
  <c r="K10" i="241"/>
  <c r="B71" i="241"/>
  <c r="H8" i="241"/>
  <c r="H7" i="241" s="1"/>
  <c r="AI10" i="241"/>
  <c r="N10" i="241"/>
  <c r="B11" i="241"/>
  <c r="Q7" i="241"/>
  <c r="AI48" i="241"/>
  <c r="AC48" i="241"/>
  <c r="N48" i="241"/>
  <c r="W48" i="241"/>
  <c r="T48" i="241"/>
  <c r="Q48" i="241"/>
  <c r="K48" i="241"/>
  <c r="H48" i="241"/>
  <c r="AL48" i="241"/>
  <c r="AF48" i="241"/>
  <c r="E48" i="241"/>
  <c r="K8" i="241"/>
  <c r="K7" i="241" s="1"/>
  <c r="B12" i="241"/>
  <c r="AI15" i="241"/>
  <c r="AI9" i="241"/>
  <c r="AI7" i="241" s="1"/>
  <c r="W8" i="241"/>
  <c r="W7" i="241" s="1"/>
  <c r="AF10" i="241"/>
  <c r="B14" i="241"/>
  <c r="E10" i="241"/>
  <c r="AL15" i="241"/>
  <c r="N8" i="241"/>
  <c r="N7" i="241" s="1"/>
  <c r="Z48" i="241"/>
  <c r="K51" i="241"/>
  <c r="W50" i="241"/>
  <c r="K15" i="241"/>
  <c r="B70" i="241"/>
  <c r="AF50" i="241"/>
  <c r="AI50" i="241"/>
  <c r="AL51" i="241"/>
  <c r="AF51" i="241"/>
  <c r="Q51" i="241"/>
  <c r="AI51" i="241"/>
  <c r="AC51" i="241"/>
  <c r="Z51" i="241"/>
  <c r="W51" i="241"/>
  <c r="T51" i="241"/>
  <c r="N51" i="241"/>
  <c r="E51" i="241"/>
  <c r="T8" i="241"/>
  <c r="E49" i="241"/>
  <c r="AL49" i="241"/>
  <c r="AF49" i="241"/>
  <c r="AC49" i="241"/>
  <c r="Z49" i="241"/>
  <c r="H51" i="241"/>
  <c r="AI49" i="241"/>
  <c r="W49" i="241"/>
  <c r="T49" i="241"/>
  <c r="Q49" i="241"/>
  <c r="N49" i="241"/>
  <c r="K49" i="241"/>
  <c r="H49" i="241"/>
  <c r="Q50" i="241"/>
  <c r="K50" i="241"/>
  <c r="E50" i="241"/>
  <c r="H50" i="241"/>
  <c r="N50" i="241"/>
  <c r="B69" i="241"/>
  <c r="B8" i="241" s="1"/>
  <c r="T50" i="241"/>
  <c r="E8" i="240"/>
  <c r="E14" i="240"/>
  <c r="B11" i="240"/>
  <c r="B70" i="240"/>
  <c r="AF9" i="240"/>
  <c r="AF7" i="240" s="1"/>
  <c r="B69" i="240"/>
  <c r="H10" i="240"/>
  <c r="T51" i="240"/>
  <c r="AF51" i="240"/>
  <c r="AC51" i="240"/>
  <c r="Z51" i="240"/>
  <c r="W51" i="240"/>
  <c r="AI48" i="240"/>
  <c r="AF48" i="240"/>
  <c r="N48" i="240"/>
  <c r="Z48" i="240"/>
  <c r="W48" i="240"/>
  <c r="AC48" i="240"/>
  <c r="Q48" i="240"/>
  <c r="E48" i="240"/>
  <c r="K8" i="240"/>
  <c r="K14" i="240"/>
  <c r="T49" i="240"/>
  <c r="H8" i="240"/>
  <c r="H7" i="240" s="1"/>
  <c r="H14" i="240"/>
  <c r="B68" i="240"/>
  <c r="B12" i="240"/>
  <c r="N8" i="240"/>
  <c r="N14" i="240"/>
  <c r="AI49" i="240"/>
  <c r="Q49" i="240"/>
  <c r="N49" i="240"/>
  <c r="K49" i="240"/>
  <c r="H49" i="240"/>
  <c r="E49" i="240"/>
  <c r="AL49" i="240"/>
  <c r="AC49" i="240"/>
  <c r="Z49" i="240"/>
  <c r="AF49" i="240"/>
  <c r="T8" i="240"/>
  <c r="AL50" i="240"/>
  <c r="AI50" i="240"/>
  <c r="AC50" i="240"/>
  <c r="Z50" i="240"/>
  <c r="W8" i="240"/>
  <c r="W7" i="240" s="1"/>
  <c r="N9" i="240"/>
  <c r="Q9" i="240"/>
  <c r="Q7" i="240" s="1"/>
  <c r="Q50" i="240"/>
  <c r="N50" i="240"/>
  <c r="W50" i="240"/>
  <c r="T50" i="240"/>
  <c r="AF50" i="240"/>
  <c r="E50" i="240"/>
  <c r="H50" i="240"/>
  <c r="K50" i="240"/>
  <c r="AL51" i="240"/>
  <c r="AI51" i="240"/>
  <c r="Q51" i="240"/>
  <c r="E51" i="240"/>
  <c r="H51" i="240"/>
  <c r="K51" i="240"/>
  <c r="N51" i="240"/>
  <c r="A3" i="234"/>
  <c r="A5" i="234"/>
  <c r="A6" i="234" s="1"/>
  <c r="A4" i="234"/>
  <c r="A23" i="234"/>
  <c r="A22" i="234"/>
  <c r="A24" i="234"/>
  <c r="A32" i="234"/>
  <c r="A43" i="234"/>
  <c r="A55" i="234"/>
  <c r="A56" i="234" s="1"/>
  <c r="A39" i="234"/>
  <c r="A42" i="234"/>
  <c r="A51" i="234"/>
  <c r="A13" i="234"/>
  <c r="A53" i="234"/>
  <c r="A15" i="234"/>
  <c r="A36" i="234"/>
  <c r="A17" i="234"/>
  <c r="A20" i="234"/>
  <c r="A34" i="234"/>
  <c r="B77" i="234"/>
  <c r="A72" i="234"/>
  <c r="A73" i="234" s="1"/>
  <c r="A74" i="234"/>
  <c r="A75" i="234" s="1"/>
  <c r="A76" i="234" s="1"/>
  <c r="A60" i="234"/>
  <c r="A62" i="234"/>
  <c r="A63" i="234" s="1"/>
  <c r="A64" i="234" s="1"/>
  <c r="A65" i="234" s="1"/>
  <c r="A66" i="234" s="1"/>
  <c r="A67" i="234" s="1"/>
  <c r="A68" i="234" s="1"/>
  <c r="A69" i="234" s="1"/>
  <c r="A70" i="234"/>
  <c r="A71" i="234" s="1"/>
  <c r="B61" i="234"/>
  <c r="B41" i="234"/>
  <c r="D58" i="234"/>
  <c r="C58" i="234"/>
  <c r="T7" i="241" l="1"/>
  <c r="N7" i="240"/>
  <c r="E7" i="240"/>
  <c r="T7" i="240"/>
  <c r="B10" i="241"/>
  <c r="K7" i="240"/>
  <c r="AI7" i="240"/>
  <c r="B9" i="241"/>
  <c r="B7" i="241" s="1"/>
  <c r="B15" i="241"/>
  <c r="B15" i="240"/>
  <c r="B9" i="240"/>
  <c r="B10" i="240"/>
  <c r="B14" i="240"/>
  <c r="B8" i="240"/>
  <c r="B7" i="240" s="1"/>
  <c r="A52" i="234"/>
  <c r="A57" i="234"/>
  <c r="A54" i="234"/>
  <c r="A18" i="234"/>
  <c r="A19" i="234" s="1"/>
  <c r="A40" i="234"/>
  <c r="A44" i="234"/>
  <c r="A33" i="234"/>
  <c r="A37" i="234"/>
  <c r="A35" i="234"/>
  <c r="A25" i="234"/>
  <c r="A7" i="234"/>
  <c r="A16" i="234"/>
  <c r="A21" i="234"/>
  <c r="A14" i="234"/>
  <c r="B58" i="234"/>
  <c r="A58" i="234"/>
  <c r="A45" i="234" l="1"/>
  <c r="A38" i="234"/>
  <c r="A8" i="234"/>
  <c r="A26" i="234"/>
  <c r="A59" i="234"/>
  <c r="A46" i="234" l="1"/>
  <c r="A27" i="234"/>
  <c r="A9" i="234"/>
  <c r="A47" i="234" l="1"/>
  <c r="A28" i="234"/>
  <c r="A10" i="234"/>
  <c r="A29" i="234" l="1"/>
  <c r="A48" i="234"/>
  <c r="A11" i="234"/>
  <c r="A30" i="234" l="1"/>
  <c r="A49" i="234"/>
  <c r="A12" i="234"/>
  <c r="K35" i="240" l="1"/>
  <c r="CC35" i="240" s="1" a="1"/>
  <c r="CC35" i="240" s="1"/>
  <c r="E17" i="240"/>
  <c r="CA17" i="240" s="1" a="1"/>
  <c r="CA17" i="240" s="1"/>
  <c r="Q19" i="240"/>
  <c r="BR19" i="240" s="1" a="1"/>
  <c r="BR19" i="240" s="1"/>
  <c r="H26" i="240"/>
  <c r="BO26" i="240" s="1" a="1"/>
  <c r="BO26" i="240" s="1"/>
  <c r="H38" i="240"/>
  <c r="E18" i="240"/>
  <c r="A50" i="234"/>
  <c r="A31" i="234"/>
  <c r="Q18" i="241" s="1"/>
  <c r="BR18" i="241" s="1" a="1"/>
  <c r="BR18" i="241" s="1"/>
  <c r="N27" i="241" l="1"/>
  <c r="CD27" i="241" s="1" a="1"/>
  <c r="CD27" i="241" s="1"/>
  <c r="E18" i="241"/>
  <c r="BN18" i="241" s="1" a="1"/>
  <c r="BN18" i="241" s="1"/>
  <c r="Q19" i="241"/>
  <c r="BR19" i="241" s="1" a="1"/>
  <c r="BR19" i="241" s="1"/>
  <c r="E24" i="241"/>
  <c r="BN24" i="241" s="1" a="1"/>
  <c r="BN24" i="241" s="1"/>
  <c r="K35" i="241"/>
  <c r="CC35" i="241" s="1" a="1"/>
  <c r="CC35" i="241" s="1"/>
  <c r="H26" i="241"/>
  <c r="CB26" i="241" s="1" a="1"/>
  <c r="CB26" i="241" s="1"/>
  <c r="H38" i="241"/>
  <c r="CB38" i="241" s="1" a="1"/>
  <c r="CB38" i="241" s="1"/>
  <c r="AL28" i="241"/>
  <c r="BY28" i="241" s="1" a="1"/>
  <c r="BY28" i="241" s="1"/>
  <c r="AL20" i="241"/>
  <c r="BY20" i="241" s="1" a="1"/>
  <c r="BY20" i="241" s="1"/>
  <c r="BP35" i="240" a="1"/>
  <c r="BP35" i="240" s="1"/>
  <c r="CE18" i="241" a="1"/>
  <c r="CE18" i="241" s="1"/>
  <c r="Q32" i="241"/>
  <c r="BR32" i="241" s="1" a="1"/>
  <c r="BR32" i="241" s="1"/>
  <c r="Z41" i="241"/>
  <c r="W43" i="241"/>
  <c r="AC16" i="241"/>
  <c r="AF42" i="241"/>
  <c r="AF21" i="241"/>
  <c r="H21" i="241"/>
  <c r="AL39" i="241"/>
  <c r="E30" i="241"/>
  <c r="W46" i="241"/>
  <c r="AL40" i="241"/>
  <c r="E26" i="241"/>
  <c r="AF34" i="241"/>
  <c r="AL29" i="241"/>
  <c r="Z33" i="241"/>
  <c r="T46" i="241"/>
  <c r="K32" i="241"/>
  <c r="H46" i="241"/>
  <c r="Q40" i="241"/>
  <c r="H37" i="241"/>
  <c r="N44" i="241"/>
  <c r="AF36" i="241"/>
  <c r="Q30" i="241"/>
  <c r="T19" i="241"/>
  <c r="AC43" i="241"/>
  <c r="H41" i="241"/>
  <c r="Q34" i="241"/>
  <c r="AL27" i="241"/>
  <c r="T44" i="241"/>
  <c r="AL32" i="241"/>
  <c r="N17" i="241"/>
  <c r="E33" i="241"/>
  <c r="AC31" i="241"/>
  <c r="AI37" i="241"/>
  <c r="W30" i="241"/>
  <c r="W35" i="241"/>
  <c r="AI40" i="241"/>
  <c r="AF39" i="241"/>
  <c r="K41" i="241"/>
  <c r="Q37" i="241"/>
  <c r="AI39" i="241"/>
  <c r="AI31" i="241"/>
  <c r="T38" i="241"/>
  <c r="E28" i="241"/>
  <c r="Q35" i="241"/>
  <c r="K45" i="241"/>
  <c r="K25" i="241"/>
  <c r="AL23" i="241"/>
  <c r="T27" i="241"/>
  <c r="T34" i="241"/>
  <c r="AI35" i="241"/>
  <c r="K19" i="241"/>
  <c r="K46" i="241"/>
  <c r="AF18" i="241"/>
  <c r="AF23" i="241"/>
  <c r="N36" i="241"/>
  <c r="Q21" i="241"/>
  <c r="AF29" i="241"/>
  <c r="W28" i="241"/>
  <c r="AL44" i="241"/>
  <c r="Q24" i="241"/>
  <c r="AF17" i="241"/>
  <c r="AF35" i="241"/>
  <c r="AI32" i="241"/>
  <c r="Z27" i="241"/>
  <c r="K24" i="241"/>
  <c r="K27" i="241"/>
  <c r="H39" i="241"/>
  <c r="H40" i="241"/>
  <c r="AF41" i="241"/>
  <c r="Z44" i="241"/>
  <c r="AC45" i="241"/>
  <c r="AC25" i="241"/>
  <c r="H22" i="241"/>
  <c r="AL42" i="241"/>
  <c r="N21" i="241"/>
  <c r="N23" i="241"/>
  <c r="N35" i="241"/>
  <c r="K31" i="241"/>
  <c r="AF20" i="241"/>
  <c r="W25" i="241"/>
  <c r="AI29" i="241"/>
  <c r="Z43" i="241"/>
  <c r="Z26" i="241"/>
  <c r="Z24" i="241"/>
  <c r="Q22" i="241"/>
  <c r="AC20" i="241"/>
  <c r="T37" i="241"/>
  <c r="N29" i="241"/>
  <c r="E41" i="241"/>
  <c r="AF30" i="241"/>
  <c r="AI45" i="241"/>
  <c r="H30" i="241"/>
  <c r="AC38" i="241"/>
  <c r="T31" i="241"/>
  <c r="E31" i="241"/>
  <c r="AC33" i="241"/>
  <c r="AC22" i="241"/>
  <c r="AC37" i="241"/>
  <c r="AF37" i="241"/>
  <c r="H43" i="241"/>
  <c r="T32" i="241"/>
  <c r="K36" i="241"/>
  <c r="Z42" i="241"/>
  <c r="E25" i="241"/>
  <c r="E17" i="241"/>
  <c r="Z19" i="241"/>
  <c r="K22" i="241"/>
  <c r="K44" i="241"/>
  <c r="H17" i="241"/>
  <c r="T30" i="241"/>
  <c r="T36" i="241"/>
  <c r="Q42" i="241"/>
  <c r="AC34" i="241"/>
  <c r="T16" i="241"/>
  <c r="N19" i="241"/>
  <c r="AI36" i="241"/>
  <c r="K18" i="241"/>
  <c r="K28" i="241"/>
  <c r="AI23" i="241"/>
  <c r="E38" i="241"/>
  <c r="AC19" i="241"/>
  <c r="T28" i="241"/>
  <c r="T45" i="241"/>
  <c r="AC18" i="241"/>
  <c r="AI43" i="241"/>
  <c r="N30" i="241"/>
  <c r="Z22" i="241"/>
  <c r="Q33" i="241"/>
  <c r="H33" i="241"/>
  <c r="AF45" i="241"/>
  <c r="AF38" i="241"/>
  <c r="Z18" i="241"/>
  <c r="AL35" i="241"/>
  <c r="AF33" i="241"/>
  <c r="AC27" i="241"/>
  <c r="W27" i="241"/>
  <c r="N42" i="241"/>
  <c r="N33" i="241"/>
  <c r="K33" i="241"/>
  <c r="Z34" i="241"/>
  <c r="AI25" i="241"/>
  <c r="W41" i="241"/>
  <c r="H19" i="241"/>
  <c r="AI28" i="241"/>
  <c r="K34" i="241"/>
  <c r="Z40" i="241"/>
  <c r="T26" i="241"/>
  <c r="T23" i="241"/>
  <c r="AF22" i="241"/>
  <c r="Z20" i="241"/>
  <c r="AC29" i="241"/>
  <c r="Q25" i="241"/>
  <c r="T29" i="241"/>
  <c r="T17" i="241"/>
  <c r="N39" i="241"/>
  <c r="AC41" i="241"/>
  <c r="Z35" i="241"/>
  <c r="W32" i="241"/>
  <c r="AL37" i="241"/>
  <c r="W37" i="241"/>
  <c r="Q43" i="241"/>
  <c r="AF28" i="241"/>
  <c r="AL31" i="241"/>
  <c r="W45" i="241"/>
  <c r="AC36" i="241"/>
  <c r="H23" i="241"/>
  <c r="T20" i="241"/>
  <c r="AL30" i="241"/>
  <c r="AC44" i="241"/>
  <c r="AL38" i="241"/>
  <c r="AL46" i="241"/>
  <c r="K30" i="241"/>
  <c r="Z31" i="241"/>
  <c r="E39" i="241"/>
  <c r="E29" i="241"/>
  <c r="Z45" i="241"/>
  <c r="E37" i="241"/>
  <c r="N46" i="241"/>
  <c r="Q20" i="241"/>
  <c r="AF19" i="241"/>
  <c r="K17" i="241"/>
  <c r="W18" i="241"/>
  <c r="AF32" i="241"/>
  <c r="E21" i="241"/>
  <c r="E36" i="241"/>
  <c r="AC26" i="241"/>
  <c r="W33" i="241"/>
  <c r="AI26" i="241"/>
  <c r="Z28" i="241"/>
  <c r="Z17" i="241"/>
  <c r="T41" i="241"/>
  <c r="Z16" i="241"/>
  <c r="E16" i="241"/>
  <c r="T22" i="241"/>
  <c r="Q23" i="241"/>
  <c r="Q36" i="241"/>
  <c r="T35" i="241"/>
  <c r="H29" i="241"/>
  <c r="Q38" i="241"/>
  <c r="AI38" i="241"/>
  <c r="AC28" i="241"/>
  <c r="E32" i="241"/>
  <c r="AC32" i="241"/>
  <c r="N25" i="241"/>
  <c r="E45" i="241"/>
  <c r="AI16" i="241"/>
  <c r="AF27" i="241"/>
  <c r="AI19" i="241"/>
  <c r="H45" i="241"/>
  <c r="K21" i="241"/>
  <c r="Z39" i="241"/>
  <c r="E34" i="241"/>
  <c r="W31" i="241"/>
  <c r="E44" i="241"/>
  <c r="K43" i="241"/>
  <c r="AF26" i="241"/>
  <c r="T43" i="241"/>
  <c r="H20" i="241"/>
  <c r="W36" i="241"/>
  <c r="K16" i="241"/>
  <c r="AC35" i="241"/>
  <c r="Z38" i="241"/>
  <c r="Z46" i="241"/>
  <c r="AL16" i="241"/>
  <c r="N20" i="241"/>
  <c r="AL26" i="241"/>
  <c r="AI34" i="241"/>
  <c r="W22" i="241"/>
  <c r="Q17" i="241"/>
  <c r="Q41" i="241"/>
  <c r="AI41" i="241"/>
  <c r="H31" i="241"/>
  <c r="AL43" i="241"/>
  <c r="Q44" i="241"/>
  <c r="AF31" i="241"/>
  <c r="AC40" i="241"/>
  <c r="AF44" i="241"/>
  <c r="N28" i="241"/>
  <c r="N16" i="241"/>
  <c r="H28" i="241"/>
  <c r="N32" i="241"/>
  <c r="AL45" i="241"/>
  <c r="H24" i="241"/>
  <c r="E20" i="241"/>
  <c r="Z23" i="241"/>
  <c r="AI21" i="241"/>
  <c r="AL41" i="241"/>
  <c r="AI18" i="241"/>
  <c r="H36" i="241"/>
  <c r="Z21" i="241"/>
  <c r="N31" i="241"/>
  <c r="AL19" i="241"/>
  <c r="T18" i="241"/>
  <c r="W16" i="241"/>
  <c r="K29" i="241"/>
  <c r="T24" i="241"/>
  <c r="Q46" i="241"/>
  <c r="Z37" i="241"/>
  <c r="AC17" i="241"/>
  <c r="W21" i="241"/>
  <c r="Q26" i="241"/>
  <c r="H16" i="241"/>
  <c r="AI33" i="241"/>
  <c r="N40" i="241"/>
  <c r="Z25" i="241"/>
  <c r="K23" i="241"/>
  <c r="Z29" i="241"/>
  <c r="E42" i="241"/>
  <c r="W23" i="241"/>
  <c r="AI30" i="241"/>
  <c r="W38" i="241"/>
  <c r="AC30" i="241"/>
  <c r="W19" i="241"/>
  <c r="N26" i="241"/>
  <c r="AL33" i="241"/>
  <c r="Q39" i="241"/>
  <c r="AC24" i="241"/>
  <c r="AI20" i="241"/>
  <c r="AI46" i="241"/>
  <c r="AF16" i="241"/>
  <c r="CE19" i="240" a="1"/>
  <c r="CE19" i="240" s="1"/>
  <c r="W34" i="241"/>
  <c r="T21" i="241"/>
  <c r="H34" i="241"/>
  <c r="E40" i="241"/>
  <c r="Q31" i="241"/>
  <c r="AL18" i="241"/>
  <c r="H25" i="241"/>
  <c r="AI22" i="241"/>
  <c r="AI42" i="241"/>
  <c r="E43" i="241"/>
  <c r="Q16" i="241"/>
  <c r="Q27" i="241"/>
  <c r="N18" i="241"/>
  <c r="N37" i="241"/>
  <c r="BN17" i="240" a="1"/>
  <c r="BN17" i="240" s="1"/>
  <c r="AC46" i="241"/>
  <c r="AI44" i="241"/>
  <c r="N38" i="241"/>
  <c r="AC39" i="241"/>
  <c r="AF43" i="241"/>
  <c r="AC42" i="241"/>
  <c r="Q28" i="241"/>
  <c r="E19" i="241"/>
  <c r="H18" i="241"/>
  <c r="AL34" i="241"/>
  <c r="CA18" i="241" a="1"/>
  <c r="CA18" i="241" s="1"/>
  <c r="AF40" i="241"/>
  <c r="AI24" i="241"/>
  <c r="T25" i="241"/>
  <c r="T45" i="240"/>
  <c r="CF45" i="240" s="1" a="1"/>
  <c r="CF45" i="240" s="1"/>
  <c r="N43" i="241"/>
  <c r="W17" i="241"/>
  <c r="Z36" i="241"/>
  <c r="K38" i="241"/>
  <c r="N24" i="241"/>
  <c r="T40" i="241"/>
  <c r="T39" i="241"/>
  <c r="AL24" i="241"/>
  <c r="AI17" i="241"/>
  <c r="AC23" i="241"/>
  <c r="H35" i="241"/>
  <c r="AL21" i="241"/>
  <c r="E16" i="240"/>
  <c r="BN16" i="240" s="1" a="1"/>
  <c r="BN16" i="240" s="1"/>
  <c r="Z32" i="241"/>
  <c r="K26" i="241"/>
  <c r="N41" i="241"/>
  <c r="Q29" i="241"/>
  <c r="AL25" i="241"/>
  <c r="E35" i="241"/>
  <c r="T33" i="241"/>
  <c r="H42" i="241"/>
  <c r="W26" i="241"/>
  <c r="K37" i="241"/>
  <c r="E27" i="241"/>
  <c r="E22" i="241"/>
  <c r="AC21" i="241"/>
  <c r="H32" i="241"/>
  <c r="AI27" i="241"/>
  <c r="K40" i="241"/>
  <c r="AL36" i="241"/>
  <c r="AL17" i="241"/>
  <c r="H44" i="241"/>
  <c r="K42" i="241"/>
  <c r="W40" i="241"/>
  <c r="W42" i="241"/>
  <c r="Z30" i="241"/>
  <c r="N22" i="241"/>
  <c r="H27" i="241"/>
  <c r="AF46" i="241"/>
  <c r="E46" i="241"/>
  <c r="N34" i="241"/>
  <c r="N45" i="241"/>
  <c r="E23" i="241"/>
  <c r="W24" i="241"/>
  <c r="W20" i="241"/>
  <c r="W39" i="241"/>
  <c r="W29" i="241"/>
  <c r="AF24" i="241"/>
  <c r="T42" i="241"/>
  <c r="W44" i="241"/>
  <c r="AL22" i="241"/>
  <c r="K39" i="241"/>
  <c r="K20" i="241"/>
  <c r="Q45" i="241"/>
  <c r="AF25" i="241"/>
  <c r="AI27" i="240"/>
  <c r="CK27" i="240" s="1" a="1"/>
  <c r="CK27" i="240" s="1"/>
  <c r="AF29" i="240"/>
  <c r="BW29" i="240" s="1" a="1"/>
  <c r="BW29" i="240" s="1"/>
  <c r="W23" i="240"/>
  <c r="CG23" i="240" s="1" a="1"/>
  <c r="CG23" i="240" s="1"/>
  <c r="Z34" i="240"/>
  <c r="CH34" i="240" s="1" a="1"/>
  <c r="CH34" i="240" s="1"/>
  <c r="H28" i="240"/>
  <c r="BO28" i="240" s="1" a="1"/>
  <c r="BO28" i="240" s="1"/>
  <c r="E46" i="240"/>
  <c r="BN46" i="240" s="1" a="1"/>
  <c r="BN46" i="240" s="1"/>
  <c r="Z42" i="240"/>
  <c r="BU42" i="240" s="1" a="1"/>
  <c r="BU42" i="240" s="1"/>
  <c r="H27" i="240"/>
  <c r="BO27" i="240" s="1" a="1"/>
  <c r="BO27" i="240" s="1"/>
  <c r="N20" i="240"/>
  <c r="BQ20" i="240" s="1" a="1"/>
  <c r="BQ20" i="240" s="1"/>
  <c r="H22" i="240"/>
  <c r="CB22" i="240" s="1" a="1"/>
  <c r="CB22" i="240" s="1"/>
  <c r="AC32" i="240"/>
  <c r="CI32" i="240" s="1" a="1"/>
  <c r="CI32" i="240" s="1"/>
  <c r="AI40" i="240"/>
  <c r="CK40" i="240" s="1" a="1"/>
  <c r="CK40" i="240" s="1"/>
  <c r="AL46" i="240"/>
  <c r="CL46" i="240" s="1" a="1"/>
  <c r="CL46" i="240" s="1"/>
  <c r="Z23" i="240"/>
  <c r="CH23" i="240" s="1" a="1"/>
  <c r="CH23" i="240" s="1"/>
  <c r="E40" i="240"/>
  <c r="BN40" i="240" s="1" a="1"/>
  <c r="BN40" i="240" s="1"/>
  <c r="E20" i="240"/>
  <c r="CA20" i="240" s="1" a="1"/>
  <c r="CA20" i="240" s="1"/>
  <c r="N26" i="240"/>
  <c r="BQ26" i="240" s="1" a="1"/>
  <c r="BQ26" i="240" s="1"/>
  <c r="W17" i="240"/>
  <c r="BT17" i="240" s="1" a="1"/>
  <c r="BT17" i="240" s="1"/>
  <c r="E37" i="240"/>
  <c r="CA37" i="240" s="1" a="1"/>
  <c r="CA37" i="240" s="1"/>
  <c r="K22" i="240"/>
  <c r="BP22" i="240" s="1" a="1"/>
  <c r="BP22" i="240" s="1"/>
  <c r="W35" i="240"/>
  <c r="BT35" i="240" s="1" a="1"/>
  <c r="BT35" i="240" s="1"/>
  <c r="AL19" i="240"/>
  <c r="BY19" i="240" s="1" a="1"/>
  <c r="BY19" i="240" s="1"/>
  <c r="AC42" i="240"/>
  <c r="CI42" i="240" s="1" a="1"/>
  <c r="CI42" i="240" s="1"/>
  <c r="Z31" i="240"/>
  <c r="BU31" i="240" s="1" a="1"/>
  <c r="BU31" i="240" s="1"/>
  <c r="W38" i="240"/>
  <c r="BT38" i="240" s="1" a="1"/>
  <c r="BT38" i="240" s="1"/>
  <c r="AI36" i="240"/>
  <c r="BX36" i="240" s="1" a="1"/>
  <c r="BX36" i="240" s="1"/>
  <c r="H24" i="240"/>
  <c r="BO24" i="240" s="1" a="1"/>
  <c r="BO24" i="240" s="1"/>
  <c r="CB26" i="240" a="1"/>
  <c r="CB26" i="240" s="1"/>
  <c r="AI29" i="240"/>
  <c r="BX29" i="240" s="1" a="1"/>
  <c r="BX29" i="240" s="1"/>
  <c r="AI42" i="240"/>
  <c r="BX42" i="240" s="1" a="1"/>
  <c r="BX42" i="240" s="1"/>
  <c r="K25" i="240"/>
  <c r="CC25" i="240" s="1" a="1"/>
  <c r="CC25" i="240" s="1"/>
  <c r="K18" i="240"/>
  <c r="CC18" i="240" s="1" a="1"/>
  <c r="CC18" i="240" s="1"/>
  <c r="AF46" i="240"/>
  <c r="CJ46" i="240" s="1" a="1"/>
  <c r="CJ46" i="240" s="1"/>
  <c r="H20" i="240"/>
  <c r="BO20" i="240" s="1" a="1"/>
  <c r="BO20" i="240" s="1"/>
  <c r="AI28" i="240"/>
  <c r="CK28" i="240" s="1" a="1"/>
  <c r="CK28" i="240" s="1"/>
  <c r="AF40" i="240"/>
  <c r="BW40" i="240" s="1" a="1"/>
  <c r="BW40" i="240" s="1"/>
  <c r="E23" i="240"/>
  <c r="CA23" i="240" s="1" a="1"/>
  <c r="CA23" i="240" s="1"/>
  <c r="T22" i="240"/>
  <c r="CF22" i="240" s="1" a="1"/>
  <c r="CF22" i="240" s="1"/>
  <c r="T37" i="240"/>
  <c r="CF37" i="240" s="1" a="1"/>
  <c r="CF37" i="240" s="1"/>
  <c r="AI30" i="240"/>
  <c r="BX30" i="240" s="1" a="1"/>
  <c r="BX30" i="240" s="1"/>
  <c r="AI35" i="240"/>
  <c r="BX35" i="240" s="1" a="1"/>
  <c r="BX35" i="240" s="1"/>
  <c r="W41" i="240"/>
  <c r="Q16" i="240"/>
  <c r="AL31" i="240"/>
  <c r="AF25" i="240"/>
  <c r="AI26" i="240"/>
  <c r="N21" i="240"/>
  <c r="K17" i="240"/>
  <c r="AL39" i="240"/>
  <c r="W43" i="240"/>
  <c r="AL16" i="240"/>
  <c r="K16" i="240"/>
  <c r="N46" i="240"/>
  <c r="T21" i="240"/>
  <c r="AC35" i="240"/>
  <c r="Q29" i="240"/>
  <c r="AL18" i="240"/>
  <c r="Q25" i="240"/>
  <c r="W20" i="240"/>
  <c r="T23" i="240"/>
  <c r="H39" i="240"/>
  <c r="AF24" i="240"/>
  <c r="K46" i="240"/>
  <c r="AF43" i="240"/>
  <c r="AI41" i="240"/>
  <c r="AL17" i="240"/>
  <c r="T16" i="240"/>
  <c r="AF33" i="240"/>
  <c r="Q28" i="240"/>
  <c r="AL42" i="240"/>
  <c r="H17" i="240"/>
  <c r="Z22" i="240"/>
  <c r="K23" i="240"/>
  <c r="Z38" i="240"/>
  <c r="CA18" i="240" a="1"/>
  <c r="CA18" i="240" s="1"/>
  <c r="BN18" i="240" a="1"/>
  <c r="BN18" i="240" s="1"/>
  <c r="W29" i="240"/>
  <c r="AC27" i="240"/>
  <c r="AC41" i="240"/>
  <c r="AC30" i="240"/>
  <c r="W16" i="240"/>
  <c r="Z25" i="240"/>
  <c r="W28" i="240"/>
  <c r="W30" i="240"/>
  <c r="N36" i="240"/>
  <c r="K45" i="240"/>
  <c r="N31" i="240"/>
  <c r="H30" i="240"/>
  <c r="Q41" i="240"/>
  <c r="H18" i="240"/>
  <c r="E44" i="240"/>
  <c r="K20" i="240"/>
  <c r="AF37" i="240"/>
  <c r="Z37" i="240"/>
  <c r="AL40" i="240"/>
  <c r="K34" i="240"/>
  <c r="AC17" i="240"/>
  <c r="AI32" i="240"/>
  <c r="N39" i="240"/>
  <c r="Z35" i="240"/>
  <c r="H19" i="240"/>
  <c r="AF38" i="240"/>
  <c r="AF35" i="240"/>
  <c r="AC28" i="240"/>
  <c r="E19" i="240"/>
  <c r="W45" i="240"/>
  <c r="T43" i="240"/>
  <c r="AL35" i="240"/>
  <c r="W46" i="240"/>
  <c r="W37" i="240"/>
  <c r="Z16" i="240"/>
  <c r="T20" i="240"/>
  <c r="T19" i="240"/>
  <c r="K19" i="240"/>
  <c r="AF36" i="240"/>
  <c r="T17" i="240"/>
  <c r="AC24" i="240"/>
  <c r="AL30" i="240"/>
  <c r="T28" i="240"/>
  <c r="N41" i="240"/>
  <c r="H40" i="240"/>
  <c r="Z18" i="240"/>
  <c r="Q45" i="240"/>
  <c r="BO38" i="240" a="1"/>
  <c r="BO38" i="240" s="1"/>
  <c r="CB38" i="240" a="1"/>
  <c r="CB38" i="240" s="1"/>
  <c r="N22" i="240"/>
  <c r="T31" i="240"/>
  <c r="E21" i="240"/>
  <c r="AI31" i="240"/>
  <c r="AI34" i="240"/>
  <c r="AC39" i="240"/>
  <c r="AF42" i="240"/>
  <c r="N29" i="240"/>
  <c r="E27" i="240"/>
  <c r="AC25" i="240"/>
  <c r="Q44" i="240"/>
  <c r="H29" i="240"/>
  <c r="AF20" i="240"/>
  <c r="Q17" i="240"/>
  <c r="Q27" i="240"/>
  <c r="E26" i="240"/>
  <c r="T27" i="240"/>
  <c r="Z45" i="240"/>
  <c r="AL22" i="240"/>
  <c r="H35" i="240"/>
  <c r="T29" i="240"/>
  <c r="AL45" i="240"/>
  <c r="E34" i="240"/>
  <c r="E29" i="240"/>
  <c r="W26" i="240"/>
  <c r="Z46" i="240"/>
  <c r="AI44" i="240"/>
  <c r="AI17" i="240"/>
  <c r="Q46" i="240"/>
  <c r="K29" i="240"/>
  <c r="AF32" i="240"/>
  <c r="Z30" i="240"/>
  <c r="Q37" i="240"/>
  <c r="W32" i="240"/>
  <c r="H21" i="240"/>
  <c r="AF17" i="240"/>
  <c r="AC45" i="240"/>
  <c r="AL33" i="240"/>
  <c r="AL23" i="240"/>
  <c r="Q30" i="240"/>
  <c r="AL34" i="240"/>
  <c r="AF19" i="240"/>
  <c r="AI18" i="240"/>
  <c r="N37" i="240"/>
  <c r="AI37" i="240"/>
  <c r="E36" i="240"/>
  <c r="Z32" i="240"/>
  <c r="Z27" i="240"/>
  <c r="H41" i="240"/>
  <c r="AC37" i="240"/>
  <c r="K39" i="240"/>
  <c r="AI19" i="240"/>
  <c r="Q36" i="240"/>
  <c r="K31" i="240"/>
  <c r="T32" i="240"/>
  <c r="T42" i="240"/>
  <c r="E30" i="240"/>
  <c r="N24" i="240"/>
  <c r="AC26" i="240"/>
  <c r="AL37" i="240"/>
  <c r="AC20" i="240"/>
  <c r="AI23" i="240"/>
  <c r="H43" i="240"/>
  <c r="H32" i="240"/>
  <c r="H36" i="240"/>
  <c r="Z26" i="240"/>
  <c r="AC44" i="240"/>
  <c r="T25" i="240"/>
  <c r="AF45" i="240"/>
  <c r="AL27" i="240"/>
  <c r="AI24" i="240"/>
  <c r="N25" i="240"/>
  <c r="N16" i="240"/>
  <c r="N30" i="240"/>
  <c r="T41" i="240"/>
  <c r="AI25" i="240"/>
  <c r="AC31" i="240"/>
  <c r="K44" i="240"/>
  <c r="E41" i="240"/>
  <c r="K26" i="240"/>
  <c r="E38" i="240"/>
  <c r="AI39" i="240"/>
  <c r="Q33" i="240"/>
  <c r="AC43" i="240"/>
  <c r="K27" i="240"/>
  <c r="H37" i="240"/>
  <c r="Z40" i="240"/>
  <c r="AC18" i="240"/>
  <c r="T34" i="240"/>
  <c r="H42" i="240"/>
  <c r="W19" i="240"/>
  <c r="AI20" i="240"/>
  <c r="AF26" i="240"/>
  <c r="W25" i="240"/>
  <c r="Q42" i="240"/>
  <c r="AF23" i="240"/>
  <c r="Q20" i="240"/>
  <c r="N32" i="240"/>
  <c r="H44" i="240"/>
  <c r="N40" i="240"/>
  <c r="AF16" i="240"/>
  <c r="AI45" i="240"/>
  <c r="T46" i="240"/>
  <c r="AC29" i="240"/>
  <c r="AF34" i="240"/>
  <c r="E28" i="240"/>
  <c r="AF28" i="240"/>
  <c r="Q18" i="240"/>
  <c r="AF27" i="240"/>
  <c r="AI38" i="240"/>
  <c r="AL43" i="240"/>
  <c r="AC23" i="240"/>
  <c r="E35" i="240"/>
  <c r="H34" i="240"/>
  <c r="T39" i="240"/>
  <c r="N33" i="240"/>
  <c r="W21" i="240"/>
  <c r="N35" i="240"/>
  <c r="Q43" i="240"/>
  <c r="AL25" i="240"/>
  <c r="N42" i="240"/>
  <c r="N27" i="240"/>
  <c r="AC34" i="240"/>
  <c r="AC33" i="240"/>
  <c r="W34" i="240"/>
  <c r="Z19" i="240"/>
  <c r="E43" i="240"/>
  <c r="W22" i="240"/>
  <c r="AF21" i="240"/>
  <c r="K28" i="240"/>
  <c r="Q38" i="240"/>
  <c r="AL44" i="240"/>
  <c r="T38" i="240"/>
  <c r="AC22" i="240"/>
  <c r="AI16" i="240"/>
  <c r="E24" i="240"/>
  <c r="N45" i="240"/>
  <c r="E42" i="240"/>
  <c r="AC38" i="240"/>
  <c r="Q31" i="240"/>
  <c r="AL41" i="240"/>
  <c r="K32" i="240"/>
  <c r="Z41" i="240"/>
  <c r="N17" i="240"/>
  <c r="AF31" i="240"/>
  <c r="E39" i="240"/>
  <c r="Z21" i="240"/>
  <c r="AI46" i="240"/>
  <c r="N18" i="240"/>
  <c r="K30" i="240"/>
  <c r="E31" i="240"/>
  <c r="Q32" i="240"/>
  <c r="K42" i="240"/>
  <c r="Q23" i="240"/>
  <c r="AF41" i="240"/>
  <c r="AL32" i="240"/>
  <c r="W44" i="240"/>
  <c r="W33" i="240"/>
  <c r="H33" i="240"/>
  <c r="Z36" i="240"/>
  <c r="H45" i="240"/>
  <c r="K41" i="240"/>
  <c r="Q39" i="240"/>
  <c r="N38" i="240"/>
  <c r="AL21" i="240"/>
  <c r="AI21" i="240"/>
  <c r="AC21" i="240"/>
  <c r="AC19" i="240"/>
  <c r="Z20" i="240"/>
  <c r="T24" i="240"/>
  <c r="AI43" i="240"/>
  <c r="T40" i="240"/>
  <c r="K37" i="240"/>
  <c r="N43" i="240"/>
  <c r="E22" i="240"/>
  <c r="AL24" i="240"/>
  <c r="Z44" i="240"/>
  <c r="AL38" i="240"/>
  <c r="K36" i="240"/>
  <c r="Q21" i="240"/>
  <c r="K33" i="240"/>
  <c r="AC36" i="240"/>
  <c r="W18" i="240"/>
  <c r="W40" i="240"/>
  <c r="N34" i="240"/>
  <c r="Q40" i="240"/>
  <c r="W39" i="240"/>
  <c r="N28" i="240"/>
  <c r="Z33" i="240"/>
  <c r="Q34" i="240"/>
  <c r="Z39" i="240"/>
  <c r="AL20" i="240"/>
  <c r="K40" i="240"/>
  <c r="E25" i="240"/>
  <c r="T35" i="240"/>
  <c r="Z29" i="240"/>
  <c r="E32" i="240"/>
  <c r="AL28" i="240"/>
  <c r="W27" i="240"/>
  <c r="T18" i="240"/>
  <c r="Z17" i="240"/>
  <c r="K43" i="240"/>
  <c r="N23" i="240"/>
  <c r="AF22" i="240"/>
  <c r="AL36" i="240"/>
  <c r="AL26" i="240"/>
  <c r="AC46" i="240"/>
  <c r="H31" i="240"/>
  <c r="N19" i="240"/>
  <c r="W42" i="240"/>
  <c r="Q35" i="240"/>
  <c r="H46" i="240"/>
  <c r="N44" i="240"/>
  <c r="Z24" i="240"/>
  <c r="H23" i="240"/>
  <c r="AC16" i="240"/>
  <c r="Q22" i="240"/>
  <c r="Z28" i="240"/>
  <c r="T33" i="240"/>
  <c r="H25" i="240"/>
  <c r="T30" i="240"/>
  <c r="W31" i="240"/>
  <c r="Q26" i="240"/>
  <c r="AF39" i="240"/>
  <c r="T44" i="240"/>
  <c r="AF30" i="240"/>
  <c r="W36" i="240"/>
  <c r="AI33" i="240"/>
  <c r="W24" i="240"/>
  <c r="AF44" i="240"/>
  <c r="Q24" i="240"/>
  <c r="K21" i="240"/>
  <c r="T36" i="240"/>
  <c r="Z43" i="240"/>
  <c r="AF18" i="240"/>
  <c r="E33" i="240"/>
  <c r="H16" i="240"/>
  <c r="AL29" i="240"/>
  <c r="AC40" i="240"/>
  <c r="K38" i="240"/>
  <c r="K24" i="240"/>
  <c r="AI22" i="240"/>
  <c r="E45" i="240"/>
  <c r="T26" i="240"/>
  <c r="BO26" i="241" l="1" a="1"/>
  <c r="BO26" i="241" s="1"/>
  <c r="BP35" i="241" a="1"/>
  <c r="BP35" i="241" s="1"/>
  <c r="CA24" i="241" a="1"/>
  <c r="CA24" i="241" s="1"/>
  <c r="BT23" i="240" a="1"/>
  <c r="BT23" i="240" s="1"/>
  <c r="BS22" i="240" a="1"/>
  <c r="BS22" i="240" s="1"/>
  <c r="BX40" i="240" a="1"/>
  <c r="BX40" i="240" s="1"/>
  <c r="BQ27" i="241" a="1"/>
  <c r="BQ27" i="241" s="1"/>
  <c r="CE19" i="241" a="1"/>
  <c r="CE19" i="241" s="1"/>
  <c r="BO38" i="241" a="1"/>
  <c r="BO38" i="241" s="1"/>
  <c r="CB24" i="240" a="1"/>
  <c r="CB24" i="240" s="1"/>
  <c r="CC22" i="240" a="1"/>
  <c r="CC22" i="240" s="1"/>
  <c r="CL19" i="240" a="1"/>
  <c r="CL19" i="240" s="1"/>
  <c r="CA46" i="240" a="1"/>
  <c r="CA46" i="240" s="1"/>
  <c r="CL20" i="241" a="1"/>
  <c r="CL20" i="241" s="1"/>
  <c r="CB28" i="240" a="1"/>
  <c r="CB28" i="240" s="1"/>
  <c r="CB27" i="240" a="1"/>
  <c r="CB27" i="240" s="1"/>
  <c r="CG38" i="240" a="1"/>
  <c r="CG38" i="240" s="1"/>
  <c r="CL28" i="241" a="1"/>
  <c r="CL28" i="241" s="1"/>
  <c r="BU34" i="240" a="1"/>
  <c r="BU34" i="240" s="1"/>
  <c r="BS45" i="240" a="1"/>
  <c r="BS45" i="240" s="1"/>
  <c r="CG17" i="240" a="1"/>
  <c r="CG17" i="240" s="1"/>
  <c r="BX27" i="240" a="1"/>
  <c r="BX27" i="240" s="1"/>
  <c r="BN23" i="240" a="1"/>
  <c r="BN23" i="240" s="1"/>
  <c r="CJ29" i="240" a="1"/>
  <c r="CJ29" i="240" s="1"/>
  <c r="CK30" i="240" a="1"/>
  <c r="CK30" i="240" s="1"/>
  <c r="CK35" i="240" a="1"/>
  <c r="CK35" i="240" s="1"/>
  <c r="BY46" i="240" a="1"/>
  <c r="BY46" i="240" s="1"/>
  <c r="CH31" i="240" a="1"/>
  <c r="CH31" i="240" s="1"/>
  <c r="BS37" i="240" a="1"/>
  <c r="BS37" i="240" s="1"/>
  <c r="BV42" i="240" a="1"/>
  <c r="BV42" i="240" s="1"/>
  <c r="CD20" i="240" a="1"/>
  <c r="CD20" i="240" s="1"/>
  <c r="CA16" i="240" a="1"/>
  <c r="CA16" i="240" s="1"/>
  <c r="BO22" i="240" a="1"/>
  <c r="BO22" i="240" s="1"/>
  <c r="BA16" i="240"/>
  <c r="BA17" i="240" s="1"/>
  <c r="BA18" i="240" s="1"/>
  <c r="BA19" i="240" s="1"/>
  <c r="BA20" i="240" s="1"/>
  <c r="BA21" i="240" s="1"/>
  <c r="BA22" i="240" s="1"/>
  <c r="BA23" i="240" s="1"/>
  <c r="BA24" i="240" s="1"/>
  <c r="BA25" i="240" s="1"/>
  <c r="BA26" i="240" s="1"/>
  <c r="BA27" i="240" s="1"/>
  <c r="BA28" i="240" s="1"/>
  <c r="BA29" i="240" s="1"/>
  <c r="BA30" i="240" s="1"/>
  <c r="BA31" i="240" s="1"/>
  <c r="BA32" i="240" s="1"/>
  <c r="BA33" i="240" s="1"/>
  <c r="BA34" i="240" s="1"/>
  <c r="BA35" i="240" s="1"/>
  <c r="BA36" i="240" s="1"/>
  <c r="BA37" i="240" s="1"/>
  <c r="BA38" i="240" s="1"/>
  <c r="BA39" i="240" s="1"/>
  <c r="BA40" i="240" s="1"/>
  <c r="BA41" i="240" s="1"/>
  <c r="BA42" i="240" s="1"/>
  <c r="BA43" i="240" s="1"/>
  <c r="BA44" i="240" s="1"/>
  <c r="BA45" i="240" s="1"/>
  <c r="BA46" i="240" s="1"/>
  <c r="AN16" i="240"/>
  <c r="AN17" i="240" s="1"/>
  <c r="AN18" i="240" s="1"/>
  <c r="AN19" i="240" s="1"/>
  <c r="AN20" i="240" s="1"/>
  <c r="AN21" i="240" s="1"/>
  <c r="AN22" i="240" s="1"/>
  <c r="AN23" i="240" s="1"/>
  <c r="AN24" i="240" s="1"/>
  <c r="AN25" i="240" s="1"/>
  <c r="AN26" i="240" s="1"/>
  <c r="AN27" i="240" s="1"/>
  <c r="AN28" i="240" s="1"/>
  <c r="AN29" i="240" s="1"/>
  <c r="AN30" i="240" s="1"/>
  <c r="AN31" i="240" s="1"/>
  <c r="AN32" i="240" s="1"/>
  <c r="AN33" i="240" s="1"/>
  <c r="AN34" i="240" s="1"/>
  <c r="AN35" i="240" s="1"/>
  <c r="AN36" i="240" s="1"/>
  <c r="AN37" i="240" s="1"/>
  <c r="AN38" i="240" s="1"/>
  <c r="AN39" i="240" s="1"/>
  <c r="AN40" i="240" s="1"/>
  <c r="AN41" i="240" s="1"/>
  <c r="AN42" i="240" s="1"/>
  <c r="AN43" i="240" s="1"/>
  <c r="AN44" i="240" s="1"/>
  <c r="AN45" i="240" s="1"/>
  <c r="AN46" i="240" s="1"/>
  <c r="AO16" i="240" s="1"/>
  <c r="AO17" i="240" s="1"/>
  <c r="AO18" i="240" s="1"/>
  <c r="AO19" i="240" s="1"/>
  <c r="AO20" i="240" s="1"/>
  <c r="AO21" i="240" s="1"/>
  <c r="AO22" i="240" s="1"/>
  <c r="AO23" i="240" s="1"/>
  <c r="AO24" i="240" s="1"/>
  <c r="AO25" i="240" s="1"/>
  <c r="AO26" i="240" s="1"/>
  <c r="AO27" i="240" s="1"/>
  <c r="AO28" i="240" s="1"/>
  <c r="AO29" i="240" s="1"/>
  <c r="AO30" i="240" s="1"/>
  <c r="AO31" i="240" s="1"/>
  <c r="AO32" i="240" s="1"/>
  <c r="AO33" i="240" s="1"/>
  <c r="AO34" i="240" s="1"/>
  <c r="AO35" i="240" s="1"/>
  <c r="AO36" i="240" s="1"/>
  <c r="AO37" i="240" s="1"/>
  <c r="AO38" i="240" s="1"/>
  <c r="AO39" i="240" s="1"/>
  <c r="AO40" i="240" s="1"/>
  <c r="AO41" i="240" s="1"/>
  <c r="AO42" i="240" s="1"/>
  <c r="AO43" i="240" s="1"/>
  <c r="AO44" i="240" s="1"/>
  <c r="AO45" i="240" s="1"/>
  <c r="AO46" i="240" s="1"/>
  <c r="AP16" i="240" s="1"/>
  <c r="AP17" i="240" s="1"/>
  <c r="AP18" i="240" s="1"/>
  <c r="AP19" i="240" s="1"/>
  <c r="AP20" i="240" s="1"/>
  <c r="AP21" i="240" s="1"/>
  <c r="AP22" i="240" s="1"/>
  <c r="AP23" i="240" s="1"/>
  <c r="AP24" i="240" s="1"/>
  <c r="AP25" i="240" s="1"/>
  <c r="AP26" i="240" s="1"/>
  <c r="AP27" i="240" s="1"/>
  <c r="AP28" i="240" s="1"/>
  <c r="AP29" i="240" s="1"/>
  <c r="AP30" i="240" s="1"/>
  <c r="AP31" i="240" s="1"/>
  <c r="AP32" i="240" s="1"/>
  <c r="AP33" i="240" s="1"/>
  <c r="AP34" i="240" s="1"/>
  <c r="AP35" i="240" s="1"/>
  <c r="AP36" i="240" s="1"/>
  <c r="AP37" i="240" s="1"/>
  <c r="AP38" i="240" s="1"/>
  <c r="AP39" i="240" s="1"/>
  <c r="AP40" i="240" s="1"/>
  <c r="AP41" i="240" s="1"/>
  <c r="AP42" i="240" s="1"/>
  <c r="AP43" i="240" s="1"/>
  <c r="AP44" i="240" s="1"/>
  <c r="AP45" i="240" s="1"/>
  <c r="AP46" i="240" s="1"/>
  <c r="AQ16" i="240" s="1"/>
  <c r="AQ17" i="240" s="1"/>
  <c r="AQ18" i="240" s="1"/>
  <c r="AQ19" i="240" s="1"/>
  <c r="AQ20" i="240" s="1"/>
  <c r="AQ21" i="240" s="1"/>
  <c r="AQ22" i="240" s="1"/>
  <c r="AQ23" i="240" s="1"/>
  <c r="AQ24" i="240" s="1"/>
  <c r="AQ25" i="240" s="1"/>
  <c r="AQ26" i="240" s="1"/>
  <c r="AQ27" i="240" s="1"/>
  <c r="AQ28" i="240" s="1"/>
  <c r="AQ29" i="240" s="1"/>
  <c r="AQ30" i="240" s="1"/>
  <c r="AQ31" i="240" s="1"/>
  <c r="AQ32" i="240" s="1"/>
  <c r="AQ33" i="240" s="1"/>
  <c r="AQ34" i="240" s="1"/>
  <c r="AQ35" i="240" s="1"/>
  <c r="AQ36" i="240" s="1"/>
  <c r="AQ37" i="240" s="1"/>
  <c r="AQ38" i="240" s="1"/>
  <c r="AQ39" i="240" s="1"/>
  <c r="AQ40" i="240" s="1"/>
  <c r="AQ41" i="240" s="1"/>
  <c r="AQ42" i="240" s="1"/>
  <c r="AQ43" i="240" s="1"/>
  <c r="AQ44" i="240" s="1"/>
  <c r="AQ45" i="240" s="1"/>
  <c r="AQ46" i="240" s="1"/>
  <c r="AR16" i="240" s="1"/>
  <c r="AR17" i="240" s="1"/>
  <c r="AR18" i="240" s="1"/>
  <c r="AR19" i="240" s="1"/>
  <c r="AR20" i="240" s="1"/>
  <c r="AR21" i="240" s="1"/>
  <c r="AR22" i="240" s="1"/>
  <c r="AR23" i="240" s="1"/>
  <c r="AR24" i="240" s="1"/>
  <c r="AR25" i="240" s="1"/>
  <c r="AR26" i="240" s="1"/>
  <c r="AR27" i="240" s="1"/>
  <c r="AR28" i="240" s="1"/>
  <c r="AR29" i="240" s="1"/>
  <c r="AR30" i="240" s="1"/>
  <c r="AR31" i="240" s="1"/>
  <c r="AR32" i="240" s="1"/>
  <c r="AR33" i="240" s="1"/>
  <c r="AR34" i="240" s="1"/>
  <c r="AR35" i="240" s="1"/>
  <c r="AR36" i="240" s="1"/>
  <c r="AR37" i="240" s="1"/>
  <c r="AR38" i="240" s="1"/>
  <c r="AR39" i="240" s="1"/>
  <c r="AR40" i="240" s="1"/>
  <c r="AR41" i="240" s="1"/>
  <c r="AR42" i="240" s="1"/>
  <c r="AR43" i="240" s="1"/>
  <c r="AR44" i="240" s="1"/>
  <c r="AR45" i="240" s="1"/>
  <c r="AR46" i="240" s="1"/>
  <c r="AS16" i="240" s="1"/>
  <c r="AS17" i="240" s="1"/>
  <c r="AS18" i="240" s="1"/>
  <c r="AS19" i="240" s="1"/>
  <c r="AS20" i="240" s="1"/>
  <c r="AS21" i="240" s="1"/>
  <c r="AS22" i="240" s="1"/>
  <c r="AS23" i="240" s="1"/>
  <c r="AS24" i="240" s="1"/>
  <c r="AS25" i="240" s="1"/>
  <c r="AS26" i="240" s="1"/>
  <c r="AS27" i="240" s="1"/>
  <c r="AS28" i="240" s="1"/>
  <c r="AS29" i="240" s="1"/>
  <c r="AS30" i="240" s="1"/>
  <c r="AS31" i="240" s="1"/>
  <c r="AS32" i="240" s="1"/>
  <c r="AS33" i="240" s="1"/>
  <c r="AS34" i="240" s="1"/>
  <c r="AS35" i="240" s="1"/>
  <c r="AS36" i="240" s="1"/>
  <c r="AS37" i="240" s="1"/>
  <c r="AS38" i="240" s="1"/>
  <c r="AS39" i="240" s="1"/>
  <c r="AS40" i="240" s="1"/>
  <c r="AS41" i="240" s="1"/>
  <c r="AS42" i="240" s="1"/>
  <c r="AS43" i="240" s="1"/>
  <c r="AS44" i="240" s="1"/>
  <c r="AS45" i="240" s="1"/>
  <c r="AS46" i="240" s="1"/>
  <c r="AT16" i="240" s="1"/>
  <c r="AT17" i="240" s="1"/>
  <c r="AT18" i="240" s="1"/>
  <c r="AT19" i="240" s="1"/>
  <c r="AT20" i="240" s="1"/>
  <c r="AT21" i="240" s="1"/>
  <c r="AT22" i="240" s="1"/>
  <c r="AT23" i="240" s="1"/>
  <c r="AT24" i="240" s="1"/>
  <c r="AT25" i="240" s="1"/>
  <c r="AT26" i="240" s="1"/>
  <c r="AT27" i="240" s="1"/>
  <c r="AT28" i="240" s="1"/>
  <c r="AT29" i="240" s="1"/>
  <c r="AT30" i="240" s="1"/>
  <c r="AT31" i="240" s="1"/>
  <c r="AT32" i="240" s="1"/>
  <c r="AT33" i="240" s="1"/>
  <c r="AT34" i="240" s="1"/>
  <c r="AT35" i="240" s="1"/>
  <c r="AT36" i="240" s="1"/>
  <c r="AT37" i="240" s="1"/>
  <c r="AT38" i="240" s="1"/>
  <c r="AT39" i="240" s="1"/>
  <c r="AT40" i="240" s="1"/>
  <c r="AT41" i="240" s="1"/>
  <c r="AT42" i="240" s="1"/>
  <c r="AT43" i="240" s="1"/>
  <c r="AT44" i="240" s="1"/>
  <c r="AT45" i="240" s="1"/>
  <c r="AT46" i="240" s="1"/>
  <c r="AU16" i="240" s="1"/>
  <c r="AU17" i="240" s="1"/>
  <c r="AU18" i="240" s="1"/>
  <c r="AU19" i="240" s="1"/>
  <c r="AU20" i="240" s="1"/>
  <c r="AU21" i="240" s="1"/>
  <c r="AU22" i="240" s="1"/>
  <c r="AU23" i="240" s="1"/>
  <c r="AU24" i="240" s="1"/>
  <c r="AU25" i="240" s="1"/>
  <c r="AU26" i="240" s="1"/>
  <c r="AU27" i="240" s="1"/>
  <c r="AU28" i="240" s="1"/>
  <c r="AU29" i="240" s="1"/>
  <c r="AU30" i="240" s="1"/>
  <c r="AU31" i="240" s="1"/>
  <c r="AU32" i="240" s="1"/>
  <c r="AU33" i="240" s="1"/>
  <c r="AU34" i="240" s="1"/>
  <c r="AU35" i="240" s="1"/>
  <c r="AU36" i="240" s="1"/>
  <c r="AU37" i="240" s="1"/>
  <c r="AU38" i="240" s="1"/>
  <c r="AU39" i="240" s="1"/>
  <c r="AU40" i="240" s="1"/>
  <c r="AU41" i="240" s="1"/>
  <c r="AU42" i="240" s="1"/>
  <c r="AU43" i="240" s="1"/>
  <c r="AU44" i="240" s="1"/>
  <c r="AU45" i="240" s="1"/>
  <c r="AU46" i="240" s="1"/>
  <c r="AV16" i="240" s="1"/>
  <c r="AV17" i="240" s="1"/>
  <c r="AV18" i="240" s="1"/>
  <c r="AV19" i="240" s="1"/>
  <c r="AV20" i="240" s="1"/>
  <c r="AV21" i="240" s="1"/>
  <c r="AV22" i="240" s="1"/>
  <c r="AV23" i="240" s="1"/>
  <c r="AV24" i="240" s="1"/>
  <c r="AV25" i="240" s="1"/>
  <c r="AV26" i="240" s="1"/>
  <c r="AV27" i="240" s="1"/>
  <c r="AV28" i="240" s="1"/>
  <c r="AV29" i="240" s="1"/>
  <c r="AV30" i="240" s="1"/>
  <c r="AV31" i="240" s="1"/>
  <c r="AV32" i="240" s="1"/>
  <c r="AV33" i="240" s="1"/>
  <c r="AV34" i="240" s="1"/>
  <c r="AV35" i="240" s="1"/>
  <c r="AV36" i="240" s="1"/>
  <c r="AV37" i="240" s="1"/>
  <c r="AV38" i="240" s="1"/>
  <c r="AV39" i="240" s="1"/>
  <c r="AV40" i="240" s="1"/>
  <c r="AV41" i="240" s="1"/>
  <c r="AV42" i="240" s="1"/>
  <c r="AV43" i="240" s="1"/>
  <c r="AV44" i="240" s="1"/>
  <c r="AV45" i="240" s="1"/>
  <c r="AV46" i="240" s="1"/>
  <c r="AW16" i="240" s="1"/>
  <c r="AW17" i="240" s="1"/>
  <c r="AW18" i="240" s="1"/>
  <c r="AW19" i="240" s="1"/>
  <c r="AW20" i="240" s="1"/>
  <c r="AW21" i="240" s="1"/>
  <c r="AW22" i="240" s="1"/>
  <c r="AW23" i="240" s="1"/>
  <c r="AW24" i="240" s="1"/>
  <c r="AW25" i="240" s="1"/>
  <c r="AW26" i="240" s="1"/>
  <c r="AW27" i="240" s="1"/>
  <c r="AW28" i="240" s="1"/>
  <c r="AW29" i="240" s="1"/>
  <c r="AW30" i="240" s="1"/>
  <c r="AW31" i="240" s="1"/>
  <c r="AW32" i="240" s="1"/>
  <c r="AW33" i="240" s="1"/>
  <c r="AW34" i="240" s="1"/>
  <c r="AW35" i="240" s="1"/>
  <c r="AW36" i="240" s="1"/>
  <c r="AW37" i="240" s="1"/>
  <c r="AW38" i="240" s="1"/>
  <c r="AW39" i="240" s="1"/>
  <c r="AW40" i="240" s="1"/>
  <c r="AW41" i="240" s="1"/>
  <c r="AW42" i="240" s="1"/>
  <c r="AW43" i="240" s="1"/>
  <c r="AW44" i="240" s="1"/>
  <c r="AW45" i="240" s="1"/>
  <c r="AW46" i="240" s="1"/>
  <c r="AX16" i="240" s="1"/>
  <c r="AX17" i="240" s="1"/>
  <c r="AX18" i="240" s="1"/>
  <c r="AX19" i="240" s="1"/>
  <c r="AX20" i="240" s="1"/>
  <c r="AX21" i="240" s="1"/>
  <c r="AX22" i="240" s="1"/>
  <c r="AX23" i="240" s="1"/>
  <c r="AX24" i="240" s="1"/>
  <c r="AX25" i="240" s="1"/>
  <c r="AX26" i="240" s="1"/>
  <c r="AX27" i="240" s="1"/>
  <c r="AX28" i="240" s="1"/>
  <c r="AX29" i="240" s="1"/>
  <c r="AX30" i="240" s="1"/>
  <c r="AX31" i="240" s="1"/>
  <c r="AX32" i="240" s="1"/>
  <c r="AX33" i="240" s="1"/>
  <c r="AX34" i="240" s="1"/>
  <c r="AX35" i="240" s="1"/>
  <c r="AX36" i="240" s="1"/>
  <c r="AX37" i="240" s="1"/>
  <c r="AX38" i="240" s="1"/>
  <c r="AX39" i="240" s="1"/>
  <c r="AX40" i="240" s="1"/>
  <c r="AX41" i="240" s="1"/>
  <c r="AX42" i="240" s="1"/>
  <c r="AX43" i="240" s="1"/>
  <c r="AX44" i="240" s="1"/>
  <c r="AX45" i="240" s="1"/>
  <c r="AX46" i="240" s="1"/>
  <c r="AY16" i="240" s="1"/>
  <c r="AY17" i="240" s="1"/>
  <c r="AY18" i="240" s="1"/>
  <c r="AY19" i="240" s="1"/>
  <c r="AY20" i="240" s="1"/>
  <c r="AY21" i="240" s="1"/>
  <c r="AY22" i="240" s="1"/>
  <c r="AY23" i="240" s="1"/>
  <c r="AY24" i="240" s="1"/>
  <c r="AY25" i="240" s="1"/>
  <c r="AY26" i="240" s="1"/>
  <c r="AY27" i="240" s="1"/>
  <c r="AY28" i="240" s="1"/>
  <c r="AY29" i="240" s="1"/>
  <c r="AY30" i="240" s="1"/>
  <c r="AY31" i="240" s="1"/>
  <c r="AY32" i="240" s="1"/>
  <c r="AY33" i="240" s="1"/>
  <c r="AY34" i="240" s="1"/>
  <c r="AY35" i="240" s="1"/>
  <c r="AY36" i="240" s="1"/>
  <c r="AY37" i="240" s="1"/>
  <c r="AY38" i="240" s="1"/>
  <c r="AY39" i="240" s="1"/>
  <c r="AY40" i="240" s="1"/>
  <c r="AY41" i="240" s="1"/>
  <c r="AY42" i="240" s="1"/>
  <c r="AY43" i="240" s="1"/>
  <c r="AY44" i="240" s="1"/>
  <c r="AY45" i="240" s="1"/>
  <c r="AY46" i="240" s="1"/>
  <c r="BP18" i="240" a="1"/>
  <c r="BP18" i="240" s="1"/>
  <c r="CE32" i="241" a="1"/>
  <c r="CE32" i="241" s="1"/>
  <c r="CH42" i="240" a="1"/>
  <c r="CH42" i="240" s="1"/>
  <c r="CK29" i="240" a="1"/>
  <c r="CK29" i="240" s="1"/>
  <c r="CG35" i="240" a="1"/>
  <c r="CG35" i="240" s="1"/>
  <c r="CK36" i="240" a="1"/>
  <c r="CK36" i="240" s="1"/>
  <c r="BU17" i="241" a="1"/>
  <c r="BU17" i="241" s="1"/>
  <c r="CH17" i="241" a="1"/>
  <c r="CH17" i="241" s="1"/>
  <c r="BR17" i="241" a="1"/>
  <c r="BR17" i="241" s="1"/>
  <c r="CE17" i="241" a="1"/>
  <c r="CE17" i="241" s="1"/>
  <c r="BO45" i="241" a="1"/>
  <c r="BO45" i="241" s="1"/>
  <c r="CB45" i="241" a="1"/>
  <c r="CB45" i="241" s="1"/>
  <c r="CB33" i="241" a="1"/>
  <c r="CB33" i="241" s="1"/>
  <c r="BO33" i="241" a="1"/>
  <c r="BO33" i="241" s="1"/>
  <c r="BW41" i="241" a="1"/>
  <c r="BW41" i="241" s="1"/>
  <c r="CJ41" i="241" a="1"/>
  <c r="CJ41" i="241" s="1"/>
  <c r="CF34" i="241" a="1"/>
  <c r="CF34" i="241" s="1"/>
  <c r="BS34" i="241" a="1"/>
  <c r="BS34" i="241" s="1"/>
  <c r="CL32" i="241" a="1"/>
  <c r="CL32" i="241" s="1"/>
  <c r="BY32" i="241" a="1"/>
  <c r="BY32" i="241" s="1"/>
  <c r="CL29" i="241" a="1"/>
  <c r="CL29" i="241" s="1"/>
  <c r="BY29" i="241" a="1"/>
  <c r="BY29" i="241" s="1"/>
  <c r="CJ24" i="241" a="1"/>
  <c r="CJ24" i="241" s="1"/>
  <c r="BW24" i="241" a="1"/>
  <c r="BW24" i="241" s="1"/>
  <c r="BP42" i="241" a="1"/>
  <c r="BP42" i="241" s="1"/>
  <c r="CC42" i="241" a="1"/>
  <c r="CC42" i="241" s="1"/>
  <c r="CL34" i="241" a="1"/>
  <c r="CL34" i="241" s="1"/>
  <c r="BY34" i="241" a="1"/>
  <c r="BY34" i="241" s="1"/>
  <c r="BR31" i="241" a="1"/>
  <c r="BR31" i="241" s="1"/>
  <c r="CE31" i="241" a="1"/>
  <c r="CE31" i="241" s="1"/>
  <c r="CK18" i="241" a="1"/>
  <c r="CK18" i="241" s="1"/>
  <c r="BX18" i="241" a="1"/>
  <c r="BX18" i="241" s="1"/>
  <c r="BT22" i="241" a="1"/>
  <c r="BT22" i="241" s="1"/>
  <c r="CG22" i="241" a="1"/>
  <c r="CG22" i="241" s="1"/>
  <c r="CK19" i="241" a="1"/>
  <c r="CK19" i="241" s="1"/>
  <c r="BX19" i="241" a="1"/>
  <c r="BX19" i="241" s="1"/>
  <c r="BX26" i="241" a="1"/>
  <c r="BX26" i="241" s="1"/>
  <c r="CK26" i="241" a="1"/>
  <c r="CK26" i="241" s="1"/>
  <c r="BY30" i="241" a="1"/>
  <c r="BY30" i="241" s="1"/>
  <c r="CL30" i="241" a="1"/>
  <c r="CL30" i="241" s="1"/>
  <c r="BS23" i="241" a="1"/>
  <c r="BS23" i="241" s="1"/>
  <c r="CF23" i="241" a="1"/>
  <c r="CF23" i="241" s="1"/>
  <c r="BR33" i="241" a="1"/>
  <c r="BR33" i="241" s="1"/>
  <c r="CE33" i="241" a="1"/>
  <c r="CE33" i="241" s="1"/>
  <c r="BP44" i="241" a="1"/>
  <c r="BP44" i="241" s="1"/>
  <c r="CC44" i="241" a="1"/>
  <c r="CC44" i="241" s="1"/>
  <c r="CD29" i="241" a="1"/>
  <c r="CD29" i="241" s="1"/>
  <c r="BQ29" i="241" a="1"/>
  <c r="BQ29" i="241" s="1"/>
  <c r="BO40" i="241" a="1"/>
  <c r="BO40" i="241" s="1"/>
  <c r="CB40" i="241" a="1"/>
  <c r="CB40" i="241" s="1"/>
  <c r="BS27" i="241" a="1"/>
  <c r="BS27" i="241" s="1"/>
  <c r="CF27" i="241" a="1"/>
  <c r="CF27" i="241" s="1"/>
  <c r="BS44" i="241" a="1"/>
  <c r="BS44" i="241" s="1"/>
  <c r="CF44" i="241" a="1"/>
  <c r="CF44" i="241" s="1"/>
  <c r="CJ34" i="241" a="1"/>
  <c r="CJ34" i="241" s="1"/>
  <c r="BW34" i="241" a="1"/>
  <c r="BW34" i="241" s="1"/>
  <c r="B42" i="241"/>
  <c r="BN42" i="241" a="1"/>
  <c r="BN42" i="241" s="1"/>
  <c r="CA42" i="241" a="1"/>
  <c r="CA42" i="241" s="1"/>
  <c r="BQ17" i="241" a="1"/>
  <c r="BQ17" i="241" s="1"/>
  <c r="CD17" i="241" a="1"/>
  <c r="CD17" i="241" s="1"/>
  <c r="CI44" i="241" a="1"/>
  <c r="CI44" i="241" s="1"/>
  <c r="BV44" i="241" a="1"/>
  <c r="BV44" i="241" s="1"/>
  <c r="CG29" i="241" a="1"/>
  <c r="CG29" i="241" s="1"/>
  <c r="BT29" i="241" a="1"/>
  <c r="BT29" i="241" s="1"/>
  <c r="BO44" i="241" a="1"/>
  <c r="BO44" i="241" s="1"/>
  <c r="CB44" i="241" a="1"/>
  <c r="CB44" i="241" s="1"/>
  <c r="CL21" i="241" a="1"/>
  <c r="CL21" i="241" s="1"/>
  <c r="BY21" i="241" a="1"/>
  <c r="BY21" i="241" s="1"/>
  <c r="BO18" i="241" a="1"/>
  <c r="BO18" i="241" s="1"/>
  <c r="CB18" i="241" a="1"/>
  <c r="CB18" i="241" s="1"/>
  <c r="BN40" i="241" a="1"/>
  <c r="BN40" i="241" s="1"/>
  <c r="B40" i="241"/>
  <c r="CA40" i="241" a="1"/>
  <c r="CA40" i="241" s="1"/>
  <c r="BU29" i="241" a="1"/>
  <c r="BU29" i="241" s="1"/>
  <c r="CH29" i="241" a="1"/>
  <c r="CH29" i="241" s="1"/>
  <c r="CL41" i="241" a="1"/>
  <c r="CL41" i="241" s="1"/>
  <c r="BY41" i="241" a="1"/>
  <c r="BY41" i="241" s="1"/>
  <c r="BX34" i="241" a="1"/>
  <c r="BX34" i="241" s="1"/>
  <c r="CK34" i="241" a="1"/>
  <c r="CK34" i="241" s="1"/>
  <c r="CJ27" i="241" a="1"/>
  <c r="CJ27" i="241" s="1"/>
  <c r="BW27" i="241" a="1"/>
  <c r="BW27" i="241" s="1"/>
  <c r="CG33" i="241" a="1"/>
  <c r="CG33" i="241" s="1"/>
  <c r="BT33" i="241" a="1"/>
  <c r="BT33" i="241" s="1"/>
  <c r="CF20" i="241" a="1"/>
  <c r="CF20" i="241" s="1"/>
  <c r="BS20" i="241" a="1"/>
  <c r="BS20" i="241" s="1"/>
  <c r="CF26" i="241" a="1"/>
  <c r="CF26" i="241" s="1"/>
  <c r="BS26" i="241" a="1"/>
  <c r="BS26" i="241" s="1"/>
  <c r="BU22" i="241" a="1"/>
  <c r="BU22" i="241" s="1"/>
  <c r="CH22" i="241" a="1"/>
  <c r="CH22" i="241" s="1"/>
  <c r="BP22" i="241" a="1"/>
  <c r="BP22" i="241" s="1"/>
  <c r="CC22" i="241" a="1"/>
  <c r="CC22" i="241" s="1"/>
  <c r="BS37" i="241" a="1"/>
  <c r="BS37" i="241" s="1"/>
  <c r="CF37" i="241" a="1"/>
  <c r="CF37" i="241" s="1"/>
  <c r="CB39" i="241" a="1"/>
  <c r="CB39" i="241" s="1"/>
  <c r="BO39" i="241" a="1"/>
  <c r="BO39" i="241" s="1"/>
  <c r="BY23" i="241" a="1"/>
  <c r="BY23" i="241" s="1"/>
  <c r="CL23" i="241" a="1"/>
  <c r="CL23" i="241" s="1"/>
  <c r="CL27" i="241" a="1"/>
  <c r="CL27" i="241" s="1"/>
  <c r="BY27" i="241" a="1"/>
  <c r="BY27" i="241" s="1"/>
  <c r="B26" i="241"/>
  <c r="BN26" i="241" a="1"/>
  <c r="BN26" i="241" s="1"/>
  <c r="CA26" i="241" a="1"/>
  <c r="CA26" i="241" s="1"/>
  <c r="BT40" i="241" a="1"/>
  <c r="BT40" i="241" s="1"/>
  <c r="CG40" i="241" a="1"/>
  <c r="CG40" i="241" s="1"/>
  <c r="BT39" i="241" a="1"/>
  <c r="BT39" i="241" s="1"/>
  <c r="CG39" i="241" a="1"/>
  <c r="CG39" i="241" s="1"/>
  <c r="BY17" i="241" a="1"/>
  <c r="BY17" i="241" s="1"/>
  <c r="CL17" i="241" a="1"/>
  <c r="CL17" i="241" s="1"/>
  <c r="CB35" i="241" a="1"/>
  <c r="CB35" i="241" s="1"/>
  <c r="BO35" i="241" a="1"/>
  <c r="BO35" i="241" s="1"/>
  <c r="B19" i="241"/>
  <c r="BN19" i="241" a="1"/>
  <c r="BN19" i="241" s="1"/>
  <c r="CA19" i="241" a="1"/>
  <c r="CA19" i="241" s="1"/>
  <c r="CB34" i="241" a="1"/>
  <c r="CB34" i="241" s="1"/>
  <c r="BO34" i="241" a="1"/>
  <c r="BO34" i="241" s="1"/>
  <c r="CC23" i="241" a="1"/>
  <c r="CC23" i="241" s="1"/>
  <c r="BP23" i="241" a="1"/>
  <c r="BP23" i="241" s="1"/>
  <c r="CK21" i="241" a="1"/>
  <c r="CK21" i="241" s="1"/>
  <c r="BX21" i="241" a="1"/>
  <c r="BX21" i="241" s="1"/>
  <c r="CL26" i="241" a="1"/>
  <c r="CL26" i="241" s="1"/>
  <c r="BY26" i="241" a="1"/>
  <c r="BY26" i="241" s="1"/>
  <c r="AI13" i="241"/>
  <c r="AI3" i="241" s="1"/>
  <c r="BK16" i="241"/>
  <c r="BK17" i="241" s="1"/>
  <c r="BK18" i="241" s="1"/>
  <c r="BK19" i="241" s="1"/>
  <c r="BK20" i="241" s="1"/>
  <c r="BK21" i="241" s="1"/>
  <c r="BK22" i="241" s="1"/>
  <c r="BK23" i="241" s="1"/>
  <c r="BK24" i="241" s="1"/>
  <c r="BK25" i="241" s="1"/>
  <c r="BK26" i="241" s="1"/>
  <c r="BK27" i="241" s="1"/>
  <c r="BK28" i="241" s="1"/>
  <c r="BK29" i="241" s="1"/>
  <c r="BK30" i="241" s="1"/>
  <c r="BK31" i="241" s="1"/>
  <c r="BK32" i="241" s="1"/>
  <c r="BK33" i="241" s="1"/>
  <c r="BK34" i="241" s="1"/>
  <c r="BK35" i="241" s="1"/>
  <c r="BK36" i="241" s="1"/>
  <c r="BK37" i="241" s="1"/>
  <c r="BK38" i="241" s="1"/>
  <c r="BK39" i="241" s="1"/>
  <c r="BK40" i="241" s="1"/>
  <c r="BK41" i="241" s="1"/>
  <c r="BK42" i="241" s="1"/>
  <c r="BK43" i="241" s="1"/>
  <c r="BK44" i="241" s="1"/>
  <c r="BK45" i="241" s="1"/>
  <c r="BK46" i="241" s="1"/>
  <c r="CK16" i="241" a="1"/>
  <c r="CK16" i="241" s="1"/>
  <c r="AI6" i="241"/>
  <c r="BX16" i="241" a="1"/>
  <c r="BX16" i="241" s="1"/>
  <c r="CI26" i="241" a="1"/>
  <c r="CI26" i="241" s="1"/>
  <c r="BV26" i="241" a="1"/>
  <c r="BV26" i="241" s="1"/>
  <c r="BO23" i="241" a="1"/>
  <c r="BO23" i="241" s="1"/>
  <c r="CB23" i="241" a="1"/>
  <c r="CB23" i="241" s="1"/>
  <c r="BU40" i="241" a="1"/>
  <c r="BU40" i="241" s="1"/>
  <c r="CH40" i="241" a="1"/>
  <c r="CH40" i="241" s="1"/>
  <c r="BQ30" i="241" a="1"/>
  <c r="BQ30" i="241" s="1"/>
  <c r="CD30" i="241" a="1"/>
  <c r="CD30" i="241" s="1"/>
  <c r="BU19" i="241" a="1"/>
  <c r="BU19" i="241" s="1"/>
  <c r="CH19" i="241" a="1"/>
  <c r="CH19" i="241" s="1"/>
  <c r="CI20" i="241" a="1"/>
  <c r="CI20" i="241" s="1"/>
  <c r="BV20" i="241" a="1"/>
  <c r="BV20" i="241" s="1"/>
  <c r="CC27" i="241" a="1"/>
  <c r="CC27" i="241" s="1"/>
  <c r="BP27" i="241" a="1"/>
  <c r="BP27" i="241" s="1"/>
  <c r="BP25" i="241" a="1"/>
  <c r="BP25" i="241" s="1"/>
  <c r="CC25" i="241" a="1"/>
  <c r="CC25" i="241" s="1"/>
  <c r="BR34" i="241" a="1"/>
  <c r="BR34" i="241" s="1"/>
  <c r="CE34" i="241" a="1"/>
  <c r="CE34" i="241" s="1"/>
  <c r="CL40" i="241" a="1"/>
  <c r="CL40" i="241" s="1"/>
  <c r="BY40" i="241" a="1"/>
  <c r="BY40" i="241" s="1"/>
  <c r="BS30" i="241" a="1"/>
  <c r="BS30" i="241" s="1"/>
  <c r="CF30" i="241" a="1"/>
  <c r="CF30" i="241" s="1"/>
  <c r="BO36" i="241" a="1"/>
  <c r="BO36" i="241" s="1"/>
  <c r="CB36" i="241" a="1"/>
  <c r="CB36" i="241" s="1"/>
  <c r="CJ22" i="241" a="1"/>
  <c r="CJ22" i="241" s="1"/>
  <c r="BW22" i="241" a="1"/>
  <c r="BW22" i="241" s="1"/>
  <c r="CK42" i="240" a="1"/>
  <c r="CK42" i="240" s="1"/>
  <c r="CG20" i="241" a="1"/>
  <c r="CG20" i="241" s="1"/>
  <c r="BT20" i="241" a="1"/>
  <c r="BT20" i="241" s="1"/>
  <c r="BY36" i="241" a="1"/>
  <c r="BY36" i="241" s="1"/>
  <c r="CL36" i="241" a="1"/>
  <c r="CL36" i="241" s="1"/>
  <c r="BV23" i="241" a="1"/>
  <c r="BV23" i="241" s="1"/>
  <c r="CI23" i="241" a="1"/>
  <c r="CI23" i="241" s="1"/>
  <c r="CE28" i="241" a="1"/>
  <c r="CE28" i="241" s="1"/>
  <c r="BR28" i="241" a="1"/>
  <c r="BR28" i="241" s="1"/>
  <c r="BS21" i="241" a="1"/>
  <c r="BS21" i="241" s="1"/>
  <c r="CF21" i="241" a="1"/>
  <c r="CF21" i="241" s="1"/>
  <c r="BU25" i="241" a="1"/>
  <c r="BU25" i="241" s="1"/>
  <c r="CH25" i="241" a="1"/>
  <c r="CH25" i="241" s="1"/>
  <c r="BU23" i="241" a="1"/>
  <c r="BU23" i="241" s="1"/>
  <c r="CH23" i="241" a="1"/>
  <c r="CH23" i="241" s="1"/>
  <c r="CD20" i="241" a="1"/>
  <c r="CD20" i="241" s="1"/>
  <c r="BQ20" i="241" a="1"/>
  <c r="BQ20" i="241" s="1"/>
  <c r="B45" i="241"/>
  <c r="CA45" i="241" a="1"/>
  <c r="CA45" i="241" s="1"/>
  <c r="BN45" i="241" a="1"/>
  <c r="BN45" i="241" s="1"/>
  <c r="B36" i="241"/>
  <c r="BN36" i="241" a="1"/>
  <c r="BN36" i="241" s="1"/>
  <c r="CA36" i="241" a="1"/>
  <c r="CA36" i="241" s="1"/>
  <c r="CI36" i="241" a="1"/>
  <c r="CI36" i="241" s="1"/>
  <c r="BV36" i="241" a="1"/>
  <c r="BV36" i="241" s="1"/>
  <c r="BP34" i="241" a="1"/>
  <c r="BP34" i="241" s="1"/>
  <c r="CC34" i="241" a="1"/>
  <c r="CC34" i="241" s="1"/>
  <c r="BX43" i="241" a="1"/>
  <c r="BX43" i="241" s="1"/>
  <c r="CK43" i="241" a="1"/>
  <c r="CK43" i="241" s="1"/>
  <c r="B17" i="241"/>
  <c r="BN17" i="241" a="1"/>
  <c r="BN17" i="241" s="1"/>
  <c r="CA17" i="241" a="1"/>
  <c r="CA17" i="241" s="1"/>
  <c r="BR22" i="241" a="1"/>
  <c r="BR22" i="241" s="1"/>
  <c r="CE22" i="241" a="1"/>
  <c r="CE22" i="241" s="1"/>
  <c r="BP24" i="241" a="1"/>
  <c r="BP24" i="241" s="1"/>
  <c r="CC24" i="241" a="1"/>
  <c r="CC24" i="241" s="1"/>
  <c r="CC45" i="241" a="1"/>
  <c r="CC45" i="241" s="1"/>
  <c r="BP45" i="241" a="1"/>
  <c r="BP45" i="241" s="1"/>
  <c r="BO41" i="241" a="1"/>
  <c r="BO41" i="241" s="1"/>
  <c r="CB41" i="241" a="1"/>
  <c r="CB41" i="241" s="1"/>
  <c r="BT46" i="241" a="1"/>
  <c r="BT46" i="241" s="1"/>
  <c r="CG46" i="241" a="1"/>
  <c r="CG46" i="241" s="1"/>
  <c r="CK35" i="241" a="1"/>
  <c r="CK35" i="241" s="1"/>
  <c r="BX35" i="241" a="1"/>
  <c r="BX35" i="241" s="1"/>
  <c r="BU32" i="241" a="1"/>
  <c r="BU32" i="241" s="1"/>
  <c r="CH32" i="241" a="1"/>
  <c r="CH32" i="241" s="1"/>
  <c r="BU28" i="241" a="1"/>
  <c r="BU28" i="241" s="1"/>
  <c r="CH28" i="241" a="1"/>
  <c r="CH28" i="241" s="1"/>
  <c r="BT24" i="241" a="1"/>
  <c r="BT24" i="241" s="1"/>
  <c r="CG24" i="241" a="1"/>
  <c r="CG24" i="241" s="1"/>
  <c r="BP40" i="241" a="1"/>
  <c r="BP40" i="241" s="1"/>
  <c r="CC40" i="241" a="1"/>
  <c r="CC40" i="241" s="1"/>
  <c r="CK17" i="241" a="1"/>
  <c r="CK17" i="241" s="1"/>
  <c r="BX17" i="241" a="1"/>
  <c r="BX17" i="241" s="1"/>
  <c r="BV42" i="241" a="1"/>
  <c r="BV42" i="241" s="1"/>
  <c r="CI42" i="241" a="1"/>
  <c r="CI42" i="241" s="1"/>
  <c r="BT34" i="241" a="1"/>
  <c r="BT34" i="241" s="1"/>
  <c r="CG34" i="241" a="1"/>
  <c r="CG34" i="241" s="1"/>
  <c r="CD40" i="241" a="1"/>
  <c r="CD40" i="241" s="1"/>
  <c r="BQ40" i="241" a="1"/>
  <c r="BQ40" i="241" s="1"/>
  <c r="B20" i="241"/>
  <c r="BN20" i="241" a="1"/>
  <c r="BN20" i="241" s="1"/>
  <c r="CA20" i="241" a="1"/>
  <c r="CA20" i="241" s="1"/>
  <c r="AL6" i="241"/>
  <c r="BL16" i="241"/>
  <c r="BL17" i="241" s="1"/>
  <c r="BL18" i="241" s="1"/>
  <c r="BL19" i="241" s="1"/>
  <c r="BL20" i="241" s="1"/>
  <c r="BL21" i="241" s="1"/>
  <c r="BL22" i="241" s="1"/>
  <c r="BL23" i="241" s="1"/>
  <c r="BL24" i="241" s="1"/>
  <c r="BL25" i="241" s="1"/>
  <c r="BL26" i="241" s="1"/>
  <c r="BL27" i="241" s="1"/>
  <c r="BL28" i="241" s="1"/>
  <c r="BL29" i="241" s="1"/>
  <c r="BL30" i="241" s="1"/>
  <c r="BL31" i="241" s="1"/>
  <c r="BL32" i="241" s="1"/>
  <c r="BL33" i="241" s="1"/>
  <c r="BL34" i="241" s="1"/>
  <c r="BL35" i="241" s="1"/>
  <c r="BL36" i="241" s="1"/>
  <c r="BL37" i="241" s="1"/>
  <c r="BL38" i="241" s="1"/>
  <c r="BL39" i="241" s="1"/>
  <c r="BL40" i="241" s="1"/>
  <c r="BL41" i="241" s="1"/>
  <c r="BL42" i="241" s="1"/>
  <c r="BL43" i="241" s="1"/>
  <c r="BL44" i="241" s="1"/>
  <c r="BL45" i="241" s="1"/>
  <c r="BL46" i="241" s="1"/>
  <c r="AL13" i="241"/>
  <c r="AL3" i="241" s="1"/>
  <c r="CL16" i="241" a="1"/>
  <c r="CL16" i="241" s="1"/>
  <c r="BY16" i="241" a="1"/>
  <c r="BY16" i="241" s="1"/>
  <c r="CD25" i="241" a="1"/>
  <c r="CD25" i="241" s="1"/>
  <c r="BQ25" i="241" a="1"/>
  <c r="BQ25" i="241" s="1"/>
  <c r="B21" i="241"/>
  <c r="BN21" i="241" a="1"/>
  <c r="BN21" i="241" s="1"/>
  <c r="CA21" i="241" a="1"/>
  <c r="CA21" i="241" s="1"/>
  <c r="BT45" i="241" a="1"/>
  <c r="BT45" i="241" s="1"/>
  <c r="CG45" i="241" a="1"/>
  <c r="CG45" i="241" s="1"/>
  <c r="CK28" i="241" a="1"/>
  <c r="CK28" i="241" s="1"/>
  <c r="BX28" i="241" a="1"/>
  <c r="BX28" i="241" s="1"/>
  <c r="BV18" i="241" a="1"/>
  <c r="BV18" i="241" s="1"/>
  <c r="CI18" i="241" a="1"/>
  <c r="CI18" i="241" s="1"/>
  <c r="B25" i="241"/>
  <c r="CA25" i="241" a="1"/>
  <c r="CA25" i="241" s="1"/>
  <c r="BN25" i="241" a="1"/>
  <c r="BN25" i="241" s="1"/>
  <c r="BU24" i="241" a="1"/>
  <c r="BU24" i="241" s="1"/>
  <c r="CH24" i="241" a="1"/>
  <c r="CH24" i="241" s="1"/>
  <c r="BU27" i="241" a="1"/>
  <c r="BU27" i="241" s="1"/>
  <c r="CH27" i="241" a="1"/>
  <c r="CH27" i="241" s="1"/>
  <c r="BR35" i="241" a="1"/>
  <c r="BR35" i="241" s="1"/>
  <c r="CE35" i="241" a="1"/>
  <c r="CE35" i="241" s="1"/>
  <c r="CI43" i="241" a="1"/>
  <c r="CI43" i="241" s="1"/>
  <c r="BV43" i="241" a="1"/>
  <c r="BV43" i="241" s="1"/>
  <c r="B30" i="241"/>
  <c r="CA30" i="241" a="1"/>
  <c r="CA30" i="241" s="1"/>
  <c r="BN30" i="241" a="1"/>
  <c r="BN30" i="241" s="1"/>
  <c r="CL38" i="241" a="1"/>
  <c r="CL38" i="241" s="1"/>
  <c r="BY38" i="241" a="1"/>
  <c r="BY38" i="241" s="1"/>
  <c r="BO17" i="241" a="1"/>
  <c r="BO17" i="241" s="1"/>
  <c r="CB17" i="241" a="1"/>
  <c r="CB17" i="241" s="1"/>
  <c r="BU23" i="240" a="1"/>
  <c r="BU23" i="240" s="1"/>
  <c r="BN23" i="241" a="1"/>
  <c r="BN23" i="241" s="1"/>
  <c r="B23" i="241"/>
  <c r="CA23" i="241" a="1"/>
  <c r="CA23" i="241" s="1"/>
  <c r="BX27" i="241" a="1"/>
  <c r="BX27" i="241" s="1"/>
  <c r="CK27" i="241" a="1"/>
  <c r="CK27" i="241" s="1"/>
  <c r="CL24" i="241" a="1"/>
  <c r="CL24" i="241" s="1"/>
  <c r="BY24" i="241" a="1"/>
  <c r="BY24" i="241" s="1"/>
  <c r="BW43" i="241" a="1"/>
  <c r="BW43" i="241" s="1"/>
  <c r="CJ43" i="241" a="1"/>
  <c r="CJ43" i="241" s="1"/>
  <c r="CK33" i="241" a="1"/>
  <c r="CK33" i="241" s="1"/>
  <c r="BX33" i="241" a="1"/>
  <c r="BX33" i="241" s="1"/>
  <c r="CB24" i="241" a="1"/>
  <c r="CB24" i="241" s="1"/>
  <c r="BO24" i="241" a="1"/>
  <c r="BO24" i="241" s="1"/>
  <c r="CH46" i="241" a="1"/>
  <c r="CH46" i="241" s="1"/>
  <c r="BU46" i="241" a="1"/>
  <c r="BU46" i="241" s="1"/>
  <c r="BV32" i="241" a="1"/>
  <c r="BV32" i="241" s="1"/>
  <c r="CI32" i="241" a="1"/>
  <c r="CI32" i="241" s="1"/>
  <c r="CJ32" i="241" a="1"/>
  <c r="CJ32" i="241" s="1"/>
  <c r="BW32" i="241" a="1"/>
  <c r="BW32" i="241" s="1"/>
  <c r="CL31" i="241" a="1"/>
  <c r="CL31" i="241" s="1"/>
  <c r="BY31" i="241" a="1"/>
  <c r="BY31" i="241" s="1"/>
  <c r="BO19" i="241" a="1"/>
  <c r="BO19" i="241" s="1"/>
  <c r="CB19" i="241" a="1"/>
  <c r="CB19" i="241" s="1"/>
  <c r="CF45" i="241" a="1"/>
  <c r="CF45" i="241" s="1"/>
  <c r="BS45" i="241" a="1"/>
  <c r="BS45" i="241" s="1"/>
  <c r="CH42" i="241" a="1"/>
  <c r="CH42" i="241" s="1"/>
  <c r="BU42" i="241" a="1"/>
  <c r="BU42" i="241" s="1"/>
  <c r="BU26" i="241" a="1"/>
  <c r="BU26" i="241" s="1"/>
  <c r="CH26" i="241" a="1"/>
  <c r="CH26" i="241" s="1"/>
  <c r="CK32" i="241" a="1"/>
  <c r="CK32" i="241" s="1"/>
  <c r="BX32" i="241" a="1"/>
  <c r="BX32" i="241" s="1"/>
  <c r="B28" i="241"/>
  <c r="BN28" i="241" a="1"/>
  <c r="BN28" i="241" s="1"/>
  <c r="CA28" i="241" a="1"/>
  <c r="CA28" i="241" s="1"/>
  <c r="BS19" i="241" a="1"/>
  <c r="BS19" i="241" s="1"/>
  <c r="CF19" i="241" a="1"/>
  <c r="CF19" i="241" s="1"/>
  <c r="BY39" i="241" a="1"/>
  <c r="BY39" i="241" s="1"/>
  <c r="CL39" i="241" a="1"/>
  <c r="CL39" i="241" s="1"/>
  <c r="BP21" i="241" a="1"/>
  <c r="BP21" i="241" s="1"/>
  <c r="CC21" i="241" a="1"/>
  <c r="CC21" i="241" s="1"/>
  <c r="BY18" i="241" a="1"/>
  <c r="BY18" i="241" s="1"/>
  <c r="CL18" i="241" a="1"/>
  <c r="CL18" i="241" s="1"/>
  <c r="BP25" i="240" a="1"/>
  <c r="BP25" i="240" s="1"/>
  <c r="CD45" i="241" a="1"/>
  <c r="CD45" i="241" s="1"/>
  <c r="BQ45" i="241" a="1"/>
  <c r="BQ45" i="241" s="1"/>
  <c r="BO32" i="241" a="1"/>
  <c r="BO32" i="241" s="1"/>
  <c r="CB32" i="241" a="1"/>
  <c r="CB32" i="241" s="1"/>
  <c r="BS39" i="241" a="1"/>
  <c r="BS39" i="241" s="1"/>
  <c r="CF39" i="241" a="1"/>
  <c r="CF39" i="241" s="1"/>
  <c r="CI39" i="241" a="1"/>
  <c r="CI39" i="241" s="1"/>
  <c r="BV39" i="241" a="1"/>
  <c r="BV39" i="241" s="1"/>
  <c r="BJ16" i="241"/>
  <c r="BJ17" i="241" s="1"/>
  <c r="BJ18" i="241" s="1"/>
  <c r="BJ19" i="241" s="1"/>
  <c r="BJ20" i="241" s="1"/>
  <c r="BJ21" i="241" s="1"/>
  <c r="BJ22" i="241" s="1"/>
  <c r="BJ23" i="241" s="1"/>
  <c r="BJ24" i="241" s="1"/>
  <c r="BJ25" i="241" s="1"/>
  <c r="BJ26" i="241" s="1"/>
  <c r="BJ27" i="241" s="1"/>
  <c r="BJ28" i="241" s="1"/>
  <c r="BJ29" i="241" s="1"/>
  <c r="BJ30" i="241" s="1"/>
  <c r="BJ31" i="241" s="1"/>
  <c r="BJ32" i="241" s="1"/>
  <c r="BJ33" i="241" s="1"/>
  <c r="BJ34" i="241" s="1"/>
  <c r="BJ35" i="241" s="1"/>
  <c r="BJ36" i="241" s="1"/>
  <c r="BJ37" i="241" s="1"/>
  <c r="BJ38" i="241" s="1"/>
  <c r="BJ39" i="241" s="1"/>
  <c r="BJ40" i="241" s="1"/>
  <c r="BJ41" i="241" s="1"/>
  <c r="BJ42" i="241" s="1"/>
  <c r="BJ43" i="241" s="1"/>
  <c r="BJ44" i="241" s="1"/>
  <c r="BJ45" i="241" s="1"/>
  <c r="BJ46" i="241" s="1"/>
  <c r="CJ16" i="241" a="1"/>
  <c r="CJ16" i="241" s="1"/>
  <c r="AF6" i="241"/>
  <c r="AF13" i="241"/>
  <c r="AF3" i="241" s="1"/>
  <c r="BW16" i="241" a="1"/>
  <c r="BW16" i="241" s="1"/>
  <c r="BO16" i="241" a="1"/>
  <c r="BO16" i="241" s="1"/>
  <c r="H6" i="241"/>
  <c r="H13" i="241"/>
  <c r="H3" i="241" s="1"/>
  <c r="BB16" i="241"/>
  <c r="BB17" i="241" s="1"/>
  <c r="BB18" i="241" s="1"/>
  <c r="BB19" i="241" s="1"/>
  <c r="BB20" i="241" s="1"/>
  <c r="BB21" i="241" s="1"/>
  <c r="BB22" i="241" s="1"/>
  <c r="BB23" i="241" s="1"/>
  <c r="BB24" i="241" s="1"/>
  <c r="BB25" i="241" s="1"/>
  <c r="BB26" i="241" s="1"/>
  <c r="BB27" i="241" s="1"/>
  <c r="BB28" i="241" s="1"/>
  <c r="BB29" i="241" s="1"/>
  <c r="BB30" i="241" s="1"/>
  <c r="BB31" i="241" s="1"/>
  <c r="BB32" i="241" s="1"/>
  <c r="BB33" i="241" s="1"/>
  <c r="BB34" i="241" s="1"/>
  <c r="BB35" i="241" s="1"/>
  <c r="BB36" i="241" s="1"/>
  <c r="BB37" i="241" s="1"/>
  <c r="BB38" i="241" s="1"/>
  <c r="BB39" i="241" s="1"/>
  <c r="BB40" i="241" s="1"/>
  <c r="BB41" i="241" s="1"/>
  <c r="BB42" i="241" s="1"/>
  <c r="BB43" i="241" s="1"/>
  <c r="BB44" i="241" s="1"/>
  <c r="BB45" i="241" s="1"/>
  <c r="BB46" i="241" s="1"/>
  <c r="CB16" i="241" a="1"/>
  <c r="CB16" i="241" s="1"/>
  <c r="CL45" i="241" a="1"/>
  <c r="CL45" i="241" s="1"/>
  <c r="BY45" i="241" a="1"/>
  <c r="BY45" i="241" s="1"/>
  <c r="BU38" i="241" a="1"/>
  <c r="BU38" i="241" s="1"/>
  <c r="CH38" i="241" a="1"/>
  <c r="CH38" i="241" s="1"/>
  <c r="B32" i="241"/>
  <c r="BN32" i="241" a="1"/>
  <c r="BN32" i="241" s="1"/>
  <c r="CA32" i="241" a="1"/>
  <c r="CA32" i="241" s="1"/>
  <c r="CG18" i="241" a="1"/>
  <c r="CG18" i="241" s="1"/>
  <c r="BT18" i="241" a="1"/>
  <c r="BT18" i="241" s="1"/>
  <c r="CJ28" i="241" a="1"/>
  <c r="CJ28" i="241" s="1"/>
  <c r="BW28" i="241" a="1"/>
  <c r="BW28" i="241" s="1"/>
  <c r="CG41" i="241" a="1"/>
  <c r="CG41" i="241" s="1"/>
  <c r="BT41" i="241" a="1"/>
  <c r="BT41" i="241" s="1"/>
  <c r="CF28" i="241" a="1"/>
  <c r="CF28" i="241" s="1"/>
  <c r="BS28" i="241" a="1"/>
  <c r="BS28" i="241" s="1"/>
  <c r="BP36" i="241" a="1"/>
  <c r="BP36" i="241" s="1"/>
  <c r="CC36" i="241" a="1"/>
  <c r="CC36" i="241" s="1"/>
  <c r="BU43" i="241" a="1"/>
  <c r="BU43" i="241" s="1"/>
  <c r="CH43" i="241" a="1"/>
  <c r="CH43" i="241" s="1"/>
  <c r="BW35" i="241" a="1"/>
  <c r="BW35" i="241" s="1"/>
  <c r="CJ35" i="241" a="1"/>
  <c r="CJ35" i="241" s="1"/>
  <c r="BS38" i="241" a="1"/>
  <c r="BS38" i="241" s="1"/>
  <c r="CF38" i="241" a="1"/>
  <c r="CF38" i="241" s="1"/>
  <c r="BR30" i="241" a="1"/>
  <c r="BR30" i="241" s="1"/>
  <c r="CE30" i="241" a="1"/>
  <c r="CE30" i="241" s="1"/>
  <c r="BO21" i="241" a="1"/>
  <c r="BO21" i="241" s="1"/>
  <c r="CB21" i="241" a="1"/>
  <c r="CB21" i="241" s="1"/>
  <c r="CE41" i="241" a="1"/>
  <c r="CE41" i="241" s="1"/>
  <c r="BR41" i="241" a="1"/>
  <c r="BR41" i="241" s="1"/>
  <c r="CF42" i="241" a="1"/>
  <c r="CF42" i="241" s="1"/>
  <c r="BS42" i="241" a="1"/>
  <c r="BS42" i="241" s="1"/>
  <c r="B41" i="241"/>
  <c r="CA41" i="241" a="1"/>
  <c r="CA41" i="241" s="1"/>
  <c r="BN41" i="241" a="1"/>
  <c r="BN41" i="241" s="1"/>
  <c r="CI21" i="241" a="1"/>
  <c r="CI21" i="241" s="1"/>
  <c r="BV21" i="241" a="1"/>
  <c r="BV21" i="241" s="1"/>
  <c r="CF40" i="241" a="1"/>
  <c r="CF40" i="241" s="1"/>
  <c r="BS40" i="241" a="1"/>
  <c r="BS40" i="241" s="1"/>
  <c r="CD38" i="241" a="1"/>
  <c r="CD38" i="241" s="1"/>
  <c r="BQ38" i="241" a="1"/>
  <c r="BQ38" i="241" s="1"/>
  <c r="BX46" i="241" a="1"/>
  <c r="BX46" i="241" s="1"/>
  <c r="CK46" i="241" a="1"/>
  <c r="CK46" i="241" s="1"/>
  <c r="CE26" i="241" a="1"/>
  <c r="CE26" i="241" s="1"/>
  <c r="BR26" i="241" a="1"/>
  <c r="BR26" i="241" s="1"/>
  <c r="CD32" i="241" a="1"/>
  <c r="CD32" i="241" s="1"/>
  <c r="BQ32" i="241" a="1"/>
  <c r="BQ32" i="241" s="1"/>
  <c r="BV35" i="241" a="1"/>
  <c r="BV35" i="241" s="1"/>
  <c r="CI35" i="241" a="1"/>
  <c r="CI35" i="241" s="1"/>
  <c r="CI28" i="241" a="1"/>
  <c r="CI28" i="241" s="1"/>
  <c r="BV28" i="241" a="1"/>
  <c r="BV28" i="241" s="1"/>
  <c r="BP17" i="241" a="1"/>
  <c r="BP17" i="241" s="1"/>
  <c r="CC17" i="241" a="1"/>
  <c r="CC17" i="241" s="1"/>
  <c r="CE43" i="241" a="1"/>
  <c r="CE43" i="241" s="1"/>
  <c r="BR43" i="241" a="1"/>
  <c r="BR43" i="241" s="1"/>
  <c r="CK25" i="241" a="1"/>
  <c r="CK25" i="241" s="1"/>
  <c r="BX25" i="241" a="1"/>
  <c r="BX25" i="241" s="1"/>
  <c r="CI19" i="241" a="1"/>
  <c r="CI19" i="241" s="1"/>
  <c r="BV19" i="241" a="1"/>
  <c r="BV19" i="241" s="1"/>
  <c r="BS32" i="241" a="1"/>
  <c r="BS32" i="241" s="1"/>
  <c r="CF32" i="241" a="1"/>
  <c r="CF32" i="241" s="1"/>
  <c r="CK29" i="241" a="1"/>
  <c r="CK29" i="241" s="1"/>
  <c r="BX29" i="241" a="1"/>
  <c r="BX29" i="241" s="1"/>
  <c r="BW17" i="241" a="1"/>
  <c r="BW17" i="241" s="1"/>
  <c r="CJ17" i="241" a="1"/>
  <c r="CJ17" i="241" s="1"/>
  <c r="CK31" i="241" a="1"/>
  <c r="CK31" i="241" s="1"/>
  <c r="BX31" i="241" a="1"/>
  <c r="BX31" i="241" s="1"/>
  <c r="CJ36" i="241" a="1"/>
  <c r="CJ36" i="241" s="1"/>
  <c r="BW36" i="241" a="1"/>
  <c r="BW36" i="241" s="1"/>
  <c r="CJ21" i="241" a="1"/>
  <c r="CJ21" i="241" s="1"/>
  <c r="BW21" i="241" a="1"/>
  <c r="BW21" i="241" s="1"/>
  <c r="BW45" i="241" a="1"/>
  <c r="BW45" i="241" s="1"/>
  <c r="CJ45" i="241" a="1"/>
  <c r="CJ45" i="241" s="1"/>
  <c r="B22" i="241"/>
  <c r="CA22" i="241" a="1"/>
  <c r="CA22" i="241" s="1"/>
  <c r="BN22" i="241" a="1"/>
  <c r="BN22" i="241" s="1"/>
  <c r="BQ24" i="241" a="1"/>
  <c r="BQ24" i="241" s="1"/>
  <c r="CD24" i="241" a="1"/>
  <c r="CD24" i="241" s="1"/>
  <c r="CK44" i="241" a="1"/>
  <c r="CK44" i="241" s="1"/>
  <c r="BX44" i="241" a="1"/>
  <c r="BX44" i="241" s="1"/>
  <c r="CK20" i="241" a="1"/>
  <c r="CK20" i="241" s="1"/>
  <c r="BX20" i="241" a="1"/>
  <c r="BX20" i="241" s="1"/>
  <c r="CG21" i="241" a="1"/>
  <c r="CG21" i="241" s="1"/>
  <c r="BT21" i="241" a="1"/>
  <c r="BT21" i="241" s="1"/>
  <c r="CB28" i="241" a="1"/>
  <c r="CB28" i="241" s="1"/>
  <c r="BO28" i="241" a="1"/>
  <c r="BO28" i="241" s="1"/>
  <c r="K13" i="241"/>
  <c r="K3" i="241" s="1"/>
  <c r="K6" i="241"/>
  <c r="BC16" i="241"/>
  <c r="BC17" i="241" s="1"/>
  <c r="BC18" i="241" s="1"/>
  <c r="BC19" i="241" s="1"/>
  <c r="BC20" i="241" s="1"/>
  <c r="BC21" i="241" s="1"/>
  <c r="BC22" i="241" s="1"/>
  <c r="BC23" i="241" s="1"/>
  <c r="BC24" i="241" s="1"/>
  <c r="BC25" i="241" s="1"/>
  <c r="BC26" i="241" s="1"/>
  <c r="BC27" i="241" s="1"/>
  <c r="BC28" i="241" s="1"/>
  <c r="BC29" i="241" s="1"/>
  <c r="BC30" i="241" s="1"/>
  <c r="BC31" i="241" s="1"/>
  <c r="BC32" i="241" s="1"/>
  <c r="BC33" i="241" s="1"/>
  <c r="BC34" i="241" s="1"/>
  <c r="BC35" i="241" s="1"/>
  <c r="BC36" i="241" s="1"/>
  <c r="BC37" i="241" s="1"/>
  <c r="BC38" i="241" s="1"/>
  <c r="BC39" i="241" s="1"/>
  <c r="BC40" i="241" s="1"/>
  <c r="BC41" i="241" s="1"/>
  <c r="BC42" i="241" s="1"/>
  <c r="BC43" i="241" s="1"/>
  <c r="BC44" i="241" s="1"/>
  <c r="BC45" i="241" s="1"/>
  <c r="BC46" i="241" s="1"/>
  <c r="CC16" i="241" a="1"/>
  <c r="CC16" i="241" s="1"/>
  <c r="BP16" i="241" a="1"/>
  <c r="BP16" i="241" s="1"/>
  <c r="BX38" i="241" a="1"/>
  <c r="BX38" i="241" s="1"/>
  <c r="CK38" i="241" a="1"/>
  <c r="CK38" i="241" s="1"/>
  <c r="CJ19" i="241" a="1"/>
  <c r="CJ19" i="241" s="1"/>
  <c r="BW19" i="241" a="1"/>
  <c r="BW19" i="241" s="1"/>
  <c r="CG37" i="241" a="1"/>
  <c r="CG37" i="241" s="1"/>
  <c r="BT37" i="241" a="1"/>
  <c r="BT37" i="241" s="1"/>
  <c r="BU34" i="241" a="1"/>
  <c r="BU34" i="241" s="1"/>
  <c r="CH34" i="241" a="1"/>
  <c r="CH34" i="241" s="1"/>
  <c r="B38" i="241"/>
  <c r="CA38" i="241" a="1"/>
  <c r="CA38" i="241" s="1"/>
  <c r="BN38" i="241" a="1"/>
  <c r="BN38" i="241" s="1"/>
  <c r="CB43" i="241" a="1"/>
  <c r="CB43" i="241" s="1"/>
  <c r="BO43" i="241" a="1"/>
  <c r="BO43" i="241" s="1"/>
  <c r="BT25" i="241" a="1"/>
  <c r="BT25" i="241" s="1"/>
  <c r="CG25" i="241" a="1"/>
  <c r="CG25" i="241" s="1"/>
  <c r="BR24" i="241" a="1"/>
  <c r="BR24" i="241" s="1"/>
  <c r="CE24" i="241" a="1"/>
  <c r="CE24" i="241" s="1"/>
  <c r="BX39" i="241" a="1"/>
  <c r="BX39" i="241" s="1"/>
  <c r="CK39" i="241" a="1"/>
  <c r="CK39" i="241" s="1"/>
  <c r="CD44" i="241" a="1"/>
  <c r="CD44" i="241" s="1"/>
  <c r="BQ44" i="241" a="1"/>
  <c r="BQ44" i="241" s="1"/>
  <c r="BW42" i="241" a="1"/>
  <c r="BW42" i="241" s="1"/>
  <c r="CJ42" i="241" a="1"/>
  <c r="CJ42" i="241" s="1"/>
  <c r="CH44" i="241" a="1"/>
  <c r="CH44" i="241" s="1"/>
  <c r="BU44" i="241" a="1"/>
  <c r="BU44" i="241" s="1"/>
  <c r="CD34" i="241" a="1"/>
  <c r="CD34" i="241" s="1"/>
  <c r="BQ34" i="241" a="1"/>
  <c r="BQ34" i="241" s="1"/>
  <c r="BN27" i="241" a="1"/>
  <c r="BN27" i="241" s="1"/>
  <c r="B27" i="241"/>
  <c r="CA27" i="241" a="1"/>
  <c r="CA27" i="241" s="1"/>
  <c r="BP38" i="241" a="1"/>
  <c r="BP38" i="241" s="1"/>
  <c r="CC38" i="241" a="1"/>
  <c r="CC38" i="241" s="1"/>
  <c r="CI46" i="241" a="1"/>
  <c r="CI46" i="241" s="1"/>
  <c r="BV46" i="241" a="1"/>
  <c r="BV46" i="241" s="1"/>
  <c r="CI24" i="241" a="1"/>
  <c r="CI24" i="241" s="1"/>
  <c r="BV24" i="241" a="1"/>
  <c r="BV24" i="241" s="1"/>
  <c r="CI17" i="241" a="1"/>
  <c r="CI17" i="241" s="1"/>
  <c r="BV17" i="241" a="1"/>
  <c r="BV17" i="241" s="1"/>
  <c r="CD16" i="241" a="1"/>
  <c r="CD16" i="241" s="1"/>
  <c r="N13" i="241"/>
  <c r="N3" i="241" s="1"/>
  <c r="N6" i="241"/>
  <c r="BD16" i="241"/>
  <c r="BD17" i="241" s="1"/>
  <c r="BD18" i="241" s="1"/>
  <c r="BD19" i="241" s="1"/>
  <c r="BD20" i="241" s="1"/>
  <c r="BD21" i="241" s="1"/>
  <c r="BD22" i="241" s="1"/>
  <c r="BD23" i="241" s="1"/>
  <c r="BD24" i="241" s="1"/>
  <c r="BD25" i="241" s="1"/>
  <c r="BD26" i="241" s="1"/>
  <c r="BD27" i="241" s="1"/>
  <c r="BD28" i="241" s="1"/>
  <c r="BD29" i="241" s="1"/>
  <c r="BD30" i="241" s="1"/>
  <c r="BD31" i="241" s="1"/>
  <c r="BD32" i="241" s="1"/>
  <c r="BD33" i="241" s="1"/>
  <c r="BD34" i="241" s="1"/>
  <c r="BD35" i="241" s="1"/>
  <c r="BD36" i="241" s="1"/>
  <c r="BD37" i="241" s="1"/>
  <c r="BD38" i="241" s="1"/>
  <c r="BD39" i="241" s="1"/>
  <c r="BD40" i="241" s="1"/>
  <c r="BD41" i="241" s="1"/>
  <c r="BD42" i="241" s="1"/>
  <c r="BD43" i="241" s="1"/>
  <c r="BD44" i="241" s="1"/>
  <c r="BD45" i="241" s="1"/>
  <c r="BD46" i="241" s="1"/>
  <c r="BQ16" i="241" a="1"/>
  <c r="BQ16" i="241" s="1"/>
  <c r="CG36" i="241" a="1"/>
  <c r="CG36" i="241" s="1"/>
  <c r="BT36" i="241" a="1"/>
  <c r="BT36" i="241" s="1"/>
  <c r="BR38" i="241" a="1"/>
  <c r="BR38" i="241" s="1"/>
  <c r="CE38" i="241" a="1"/>
  <c r="CE38" i="241" s="1"/>
  <c r="CE20" i="241" a="1"/>
  <c r="CE20" i="241" s="1"/>
  <c r="BR20" i="241" a="1"/>
  <c r="BR20" i="241" s="1"/>
  <c r="CL37" i="241" a="1"/>
  <c r="CL37" i="241" s="1"/>
  <c r="BY37" i="241" a="1"/>
  <c r="BY37" i="241" s="1"/>
  <c r="CC33" i="241" a="1"/>
  <c r="CC33" i="241" s="1"/>
  <c r="BP33" i="241" a="1"/>
  <c r="BP33" i="241" s="1"/>
  <c r="CK23" i="241" a="1"/>
  <c r="CK23" i="241" s="1"/>
  <c r="BX23" i="241" a="1"/>
  <c r="BX23" i="241" s="1"/>
  <c r="BW37" i="241" a="1"/>
  <c r="BW37" i="241" s="1"/>
  <c r="CJ37" i="241" a="1"/>
  <c r="CJ37" i="241" s="1"/>
  <c r="CJ20" i="241" a="1"/>
  <c r="CJ20" i="241" s="1"/>
  <c r="BW20" i="241" a="1"/>
  <c r="BW20" i="241" s="1"/>
  <c r="BY44" i="241" a="1"/>
  <c r="BY44" i="241" s="1"/>
  <c r="CL44" i="241" a="1"/>
  <c r="CL44" i="241" s="1"/>
  <c r="CE37" i="241" a="1"/>
  <c r="CE37" i="241" s="1"/>
  <c r="BR37" i="241" a="1"/>
  <c r="BR37" i="241" s="1"/>
  <c r="CB37" i="241" a="1"/>
  <c r="CB37" i="241" s="1"/>
  <c r="BO37" i="241" a="1"/>
  <c r="BO37" i="241" s="1"/>
  <c r="CJ30" i="241" a="1"/>
  <c r="CJ30" i="241" s="1"/>
  <c r="BW30" i="241" a="1"/>
  <c r="BW30" i="241" s="1"/>
  <c r="CA40" i="240" a="1"/>
  <c r="CA40" i="240" s="1"/>
  <c r="B46" i="241"/>
  <c r="BN46" i="241" a="1"/>
  <c r="BN46" i="241" s="1"/>
  <c r="CA46" i="241" a="1"/>
  <c r="CA46" i="241" s="1"/>
  <c r="BP37" i="241" a="1"/>
  <c r="BP37" i="241" s="1"/>
  <c r="CC37" i="241" a="1"/>
  <c r="CC37" i="241" s="1"/>
  <c r="BU36" i="241" a="1"/>
  <c r="BU36" i="241" s="1"/>
  <c r="CH36" i="241" a="1"/>
  <c r="CH36" i="241" s="1"/>
  <c r="CE39" i="241" a="1"/>
  <c r="CE39" i="241" s="1"/>
  <c r="BR39" i="241" a="1"/>
  <c r="BR39" i="241" s="1"/>
  <c r="BU37" i="241" a="1"/>
  <c r="BU37" i="241" s="1"/>
  <c r="CH37" i="241" a="1"/>
  <c r="CH37" i="241" s="1"/>
  <c r="CD28" i="241" a="1"/>
  <c r="CD28" i="241" s="1"/>
  <c r="BQ28" i="241" a="1"/>
  <c r="BQ28" i="241" s="1"/>
  <c r="CB20" i="241" a="1"/>
  <c r="CB20" i="241" s="1"/>
  <c r="BO20" i="241" a="1"/>
  <c r="BO20" i="241" s="1"/>
  <c r="BO29" i="241" a="1"/>
  <c r="BO29" i="241" s="1"/>
  <c r="CB29" i="241" a="1"/>
  <c r="CB29" i="241" s="1"/>
  <c r="CD46" i="241" a="1"/>
  <c r="CD46" i="241" s="1"/>
  <c r="BQ46" i="241" a="1"/>
  <c r="BQ46" i="241" s="1"/>
  <c r="CG32" i="241" a="1"/>
  <c r="CG32" i="241" s="1"/>
  <c r="BT32" i="241" a="1"/>
  <c r="BT32" i="241" s="1"/>
  <c r="CD33" i="241" a="1"/>
  <c r="CD33" i="241" s="1"/>
  <c r="BQ33" i="241" a="1"/>
  <c r="BQ33" i="241" s="1"/>
  <c r="CC28" i="241" a="1"/>
  <c r="CC28" i="241" s="1"/>
  <c r="BP28" i="241" a="1"/>
  <c r="BP28" i="241" s="1"/>
  <c r="CI37" i="241" a="1"/>
  <c r="CI37" i="241" s="1"/>
  <c r="BV37" i="241" a="1"/>
  <c r="BV37" i="241" s="1"/>
  <c r="BP31" i="241" a="1"/>
  <c r="BP31" i="241" s="1"/>
  <c r="CC31" i="241" a="1"/>
  <c r="CC31" i="241" s="1"/>
  <c r="BT28" i="241" a="1"/>
  <c r="BT28" i="241" s="1"/>
  <c r="CG28" i="241" a="1"/>
  <c r="CG28" i="241" s="1"/>
  <c r="BP41" i="241" a="1"/>
  <c r="BP41" i="241" s="1"/>
  <c r="CC41" i="241" a="1"/>
  <c r="CC41" i="241" s="1"/>
  <c r="CE40" i="241" a="1"/>
  <c r="CE40" i="241" s="1"/>
  <c r="BR40" i="241" a="1"/>
  <c r="BR40" i="241" s="1"/>
  <c r="CG44" i="241" a="1"/>
  <c r="CG44" i="241" s="1"/>
  <c r="BT44" i="241" a="1"/>
  <c r="BT44" i="241" s="1"/>
  <c r="BU20" i="241" a="1"/>
  <c r="BU20" i="241" s="1"/>
  <c r="CH20" i="241" a="1"/>
  <c r="CH20" i="241" s="1"/>
  <c r="CG26" i="241" a="1"/>
  <c r="CG26" i="241" s="1"/>
  <c r="BT26" i="241" a="1"/>
  <c r="BT26" i="241" s="1"/>
  <c r="CG17" i="241" a="1"/>
  <c r="CG17" i="241" s="1"/>
  <c r="BT17" i="241" a="1"/>
  <c r="BT17" i="241" s="1"/>
  <c r="CD37" i="241" a="1"/>
  <c r="CD37" i="241" s="1"/>
  <c r="BQ37" i="241" a="1"/>
  <c r="BQ37" i="241" s="1"/>
  <c r="CL33" i="241" a="1"/>
  <c r="CL33" i="241" s="1"/>
  <c r="BY33" i="241" a="1"/>
  <c r="BY33" i="241" s="1"/>
  <c r="BR46" i="241" a="1"/>
  <c r="BR46" i="241" s="1"/>
  <c r="CE46" i="241" a="1"/>
  <c r="CE46" i="241" s="1"/>
  <c r="CJ44" i="241" a="1"/>
  <c r="CJ44" i="241" s="1"/>
  <c r="BW44" i="241" a="1"/>
  <c r="BW44" i="241" s="1"/>
  <c r="BS43" i="241" a="1"/>
  <c r="BS43" i="241" s="1"/>
  <c r="CF43" i="241" a="1"/>
  <c r="CF43" i="241" s="1"/>
  <c r="CF35" i="241" a="1"/>
  <c r="CF35" i="241" s="1"/>
  <c r="BS35" i="241" a="1"/>
  <c r="BS35" i="241" s="1"/>
  <c r="B37" i="241"/>
  <c r="BN37" i="241" a="1"/>
  <c r="BN37" i="241" s="1"/>
  <c r="CA37" i="241" a="1"/>
  <c r="CA37" i="241" s="1"/>
  <c r="CH35" i="241" a="1"/>
  <c r="CH35" i="241" s="1"/>
  <c r="BU35" i="241" a="1"/>
  <c r="BU35" i="241" s="1"/>
  <c r="CD42" i="241" a="1"/>
  <c r="CD42" i="241" s="1"/>
  <c r="BQ42" i="241" a="1"/>
  <c r="BQ42" i="241" s="1"/>
  <c r="CC18" i="241" a="1"/>
  <c r="CC18" i="241" s="1"/>
  <c r="BP18" i="241" a="1"/>
  <c r="BP18" i="241" s="1"/>
  <c r="CI22" i="241" a="1"/>
  <c r="CI22" i="241" s="1"/>
  <c r="BV22" i="241" a="1"/>
  <c r="BV22" i="241" s="1"/>
  <c r="CD35" i="241" a="1"/>
  <c r="CD35" i="241" s="1"/>
  <c r="BQ35" i="241" a="1"/>
  <c r="BQ35" i="241" s="1"/>
  <c r="CJ29" i="241" a="1"/>
  <c r="CJ29" i="241" s="1"/>
  <c r="BW29" i="241" a="1"/>
  <c r="BW29" i="241" s="1"/>
  <c r="BW39" i="241" a="1"/>
  <c r="BW39" i="241" s="1"/>
  <c r="CJ39" i="241" a="1"/>
  <c r="CJ39" i="241" s="1"/>
  <c r="BO46" i="241" a="1"/>
  <c r="BO46" i="241" s="1"/>
  <c r="CB46" i="241" a="1"/>
  <c r="CB46" i="241" s="1"/>
  <c r="AC13" i="241"/>
  <c r="AC3" i="241" s="1"/>
  <c r="AC6" i="241"/>
  <c r="BI16" i="241"/>
  <c r="BI17" i="241" s="1"/>
  <c r="BI18" i="241" s="1"/>
  <c r="BI19" i="241" s="1"/>
  <c r="BI20" i="241" s="1"/>
  <c r="BI21" i="241" s="1"/>
  <c r="BI22" i="241" s="1"/>
  <c r="BI23" i="241" s="1"/>
  <c r="BI24" i="241" s="1"/>
  <c r="BI25" i="241" s="1"/>
  <c r="BI26" i="241" s="1"/>
  <c r="BI27" i="241" s="1"/>
  <c r="BI28" i="241" s="1"/>
  <c r="BI29" i="241" s="1"/>
  <c r="BI30" i="241" s="1"/>
  <c r="BI31" i="241" s="1"/>
  <c r="BI32" i="241" s="1"/>
  <c r="BI33" i="241" s="1"/>
  <c r="BI34" i="241" s="1"/>
  <c r="BI35" i="241" s="1"/>
  <c r="BI36" i="241" s="1"/>
  <c r="BI37" i="241" s="1"/>
  <c r="BI38" i="241" s="1"/>
  <c r="BI39" i="241" s="1"/>
  <c r="BI40" i="241" s="1"/>
  <c r="BI41" i="241" s="1"/>
  <c r="BI42" i="241" s="1"/>
  <c r="BI43" i="241" s="1"/>
  <c r="BI44" i="241" s="1"/>
  <c r="BI45" i="241" s="1"/>
  <c r="BI46" i="241" s="1"/>
  <c r="CI16" i="241" a="1"/>
  <c r="CI16" i="241" s="1"/>
  <c r="BV16" i="241" a="1"/>
  <c r="BV16" i="241" s="1"/>
  <c r="B24" i="241"/>
  <c r="BO42" i="241" a="1"/>
  <c r="BO42" i="241" s="1"/>
  <c r="CB42" i="241" a="1"/>
  <c r="CB42" i="241" s="1"/>
  <c r="CD43" i="241" a="1"/>
  <c r="CD43" i="241" s="1"/>
  <c r="BQ43" i="241" a="1"/>
  <c r="BQ43" i="241" s="1"/>
  <c r="BQ18" i="241" a="1"/>
  <c r="BQ18" i="241" s="1"/>
  <c r="CD18" i="241" a="1"/>
  <c r="CD18" i="241" s="1"/>
  <c r="CD26" i="241" a="1"/>
  <c r="CD26" i="241" s="1"/>
  <c r="BQ26" i="241" a="1"/>
  <c r="BQ26" i="241" s="1"/>
  <c r="CF24" i="241" a="1"/>
  <c r="CF24" i="241" s="1"/>
  <c r="BS24" i="241" a="1"/>
  <c r="BS24" i="241" s="1"/>
  <c r="BV40" i="241" a="1"/>
  <c r="BV40" i="241" s="1"/>
  <c r="CI40" i="241" a="1"/>
  <c r="CI40" i="241" s="1"/>
  <c r="BW26" i="241" a="1"/>
  <c r="BW26" i="241" s="1"/>
  <c r="CJ26" i="241" a="1"/>
  <c r="CJ26" i="241" s="1"/>
  <c r="BR36" i="241" a="1"/>
  <c r="BR36" i="241" s="1"/>
  <c r="CE36" i="241" a="1"/>
  <c r="CE36" i="241" s="1"/>
  <c r="BU45" i="241" a="1"/>
  <c r="BU45" i="241" s="1"/>
  <c r="CH45" i="241" a="1"/>
  <c r="CH45" i="241" s="1"/>
  <c r="BV41" i="241" a="1"/>
  <c r="BV41" i="241" s="1"/>
  <c r="CI41" i="241" a="1"/>
  <c r="CI41" i="241" s="1"/>
  <c r="BT27" i="241" a="1"/>
  <c r="BT27" i="241" s="1"/>
  <c r="CG27" i="241" a="1"/>
  <c r="CG27" i="241" s="1"/>
  <c r="CK36" i="241" a="1"/>
  <c r="CK36" i="241" s="1"/>
  <c r="BX36" i="241" a="1"/>
  <c r="BX36" i="241" s="1"/>
  <c r="CI33" i="241" a="1"/>
  <c r="CI33" i="241" s="1"/>
  <c r="BV33" i="241" a="1"/>
  <c r="BV33" i="241" s="1"/>
  <c r="CD23" i="241" a="1"/>
  <c r="CD23" i="241" s="1"/>
  <c r="BQ23" i="241" a="1"/>
  <c r="BQ23" i="241" s="1"/>
  <c r="CE21" i="241" a="1"/>
  <c r="CE21" i="241" s="1"/>
  <c r="BR21" i="241" a="1"/>
  <c r="BR21" i="241" s="1"/>
  <c r="CK40" i="241" a="1"/>
  <c r="CK40" i="241" s="1"/>
  <c r="BX40" i="241" a="1"/>
  <c r="BX40" i="241" s="1"/>
  <c r="BP32" i="241" a="1"/>
  <c r="BP32" i="241" s="1"/>
  <c r="CC32" i="241" a="1"/>
  <c r="CC32" i="241" s="1"/>
  <c r="CG43" i="241" a="1"/>
  <c r="CG43" i="241" s="1"/>
  <c r="BT43" i="241" a="1"/>
  <c r="BT43" i="241" s="1"/>
  <c r="BV32" i="240" a="1"/>
  <c r="BV32" i="240" s="1"/>
  <c r="CJ25" i="241" a="1"/>
  <c r="CJ25" i="241" s="1"/>
  <c r="BW25" i="241" a="1"/>
  <c r="BW25" i="241" s="1"/>
  <c r="BS33" i="241" a="1"/>
  <c r="BS33" i="241" s="1"/>
  <c r="CF33" i="241" a="1"/>
  <c r="CF33" i="241" s="1"/>
  <c r="BR27" i="241" a="1"/>
  <c r="BR27" i="241" s="1"/>
  <c r="CE27" i="241" a="1"/>
  <c r="CE27" i="241" s="1"/>
  <c r="CG19" i="241" a="1"/>
  <c r="CG19" i="241" s="1"/>
  <c r="BT19" i="241" a="1"/>
  <c r="BT19" i="241" s="1"/>
  <c r="BP29" i="241" a="1"/>
  <c r="BP29" i="241" s="1"/>
  <c r="CC29" i="241" a="1"/>
  <c r="CC29" i="241" s="1"/>
  <c r="BW31" i="241" a="1"/>
  <c r="BW31" i="241" s="1"/>
  <c r="CJ31" i="241" a="1"/>
  <c r="CJ31" i="241" s="1"/>
  <c r="CC43" i="241" a="1"/>
  <c r="CC43" i="241" s="1"/>
  <c r="BP43" i="241" a="1"/>
  <c r="BP43" i="241" s="1"/>
  <c r="BR23" i="241" a="1"/>
  <c r="BR23" i="241" s="1"/>
  <c r="CE23" i="241" a="1"/>
  <c r="CE23" i="241" s="1"/>
  <c r="B29" i="241"/>
  <c r="BN29" i="241" a="1"/>
  <c r="BN29" i="241" s="1"/>
  <c r="CA29" i="241" a="1"/>
  <c r="CA29" i="241" s="1"/>
  <c r="CD39" i="241" a="1"/>
  <c r="CD39" i="241" s="1"/>
  <c r="BQ39" i="241" a="1"/>
  <c r="BQ39" i="241" s="1"/>
  <c r="BV27" i="241" a="1"/>
  <c r="BV27" i="241" s="1"/>
  <c r="CI27" i="241" a="1"/>
  <c r="CI27" i="241" s="1"/>
  <c r="CD19" i="241" a="1"/>
  <c r="CD19" i="241" s="1"/>
  <c r="BQ19" i="241" a="1"/>
  <c r="BQ19" i="241" s="1"/>
  <c r="B31" i="241"/>
  <c r="BN31" i="241" a="1"/>
  <c r="BN31" i="241" s="1"/>
  <c r="CA31" i="241" a="1"/>
  <c r="CA31" i="241" s="1"/>
  <c r="CD21" i="241" a="1"/>
  <c r="CD21" i="241" s="1"/>
  <c r="BQ21" i="241" a="1"/>
  <c r="BQ21" i="241" s="1"/>
  <c r="CD36" i="241" a="1"/>
  <c r="CD36" i="241" s="1"/>
  <c r="BQ36" i="241" a="1"/>
  <c r="BQ36" i="241" s="1"/>
  <c r="BT35" i="241" a="1"/>
  <c r="BT35" i="241" s="1"/>
  <c r="CG35" i="241" a="1"/>
  <c r="CG35" i="241" s="1"/>
  <c r="BS46" i="241" a="1"/>
  <c r="BS46" i="241" s="1"/>
  <c r="CF46" i="241" a="1"/>
  <c r="CF46" i="241" s="1"/>
  <c r="CH41" i="241" a="1"/>
  <c r="CH41" i="241" s="1"/>
  <c r="BU41" i="241" a="1"/>
  <c r="BU41" i="241" s="1"/>
  <c r="BT42" i="241" a="1"/>
  <c r="BT42" i="241" s="1"/>
  <c r="CG42" i="241" a="1"/>
  <c r="CG42" i="241" s="1"/>
  <c r="BR45" i="241" a="1"/>
  <c r="BR45" i="241" s="1"/>
  <c r="CE45" i="241" a="1"/>
  <c r="CE45" i="241" s="1"/>
  <c r="CJ46" i="241" a="1"/>
  <c r="CJ46" i="241" s="1"/>
  <c r="BW46" i="241" a="1"/>
  <c r="BW46" i="241" s="1"/>
  <c r="B35" i="241"/>
  <c r="CA35" i="241" a="1"/>
  <c r="CA35" i="241" s="1"/>
  <c r="BN35" i="241" a="1"/>
  <c r="BN35" i="241" s="1"/>
  <c r="CF25" i="241" a="1"/>
  <c r="CF25" i="241" s="1"/>
  <c r="BS25" i="241" a="1"/>
  <c r="BS25" i="241" s="1"/>
  <c r="BE16" i="241"/>
  <c r="BE17" i="241" s="1"/>
  <c r="BE18" i="241" s="1"/>
  <c r="BE19" i="241" s="1"/>
  <c r="BE20" i="241" s="1"/>
  <c r="BE21" i="241" s="1"/>
  <c r="BE22" i="241" s="1"/>
  <c r="BE23" i="241" s="1"/>
  <c r="BE24" i="241" s="1"/>
  <c r="BE25" i="241" s="1"/>
  <c r="BE26" i="241" s="1"/>
  <c r="BE27" i="241" s="1"/>
  <c r="BE28" i="241" s="1"/>
  <c r="BE29" i="241" s="1"/>
  <c r="BE30" i="241" s="1"/>
  <c r="BE31" i="241" s="1"/>
  <c r="BE32" i="241" s="1"/>
  <c r="BE33" i="241" s="1"/>
  <c r="BE34" i="241" s="1"/>
  <c r="BE35" i="241" s="1"/>
  <c r="BE36" i="241" s="1"/>
  <c r="BE37" i="241" s="1"/>
  <c r="BE38" i="241" s="1"/>
  <c r="BE39" i="241" s="1"/>
  <c r="BE40" i="241" s="1"/>
  <c r="BE41" i="241" s="1"/>
  <c r="BE42" i="241" s="1"/>
  <c r="BE43" i="241" s="1"/>
  <c r="BE44" i="241" s="1"/>
  <c r="BE45" i="241" s="1"/>
  <c r="BE46" i="241" s="1"/>
  <c r="Q13" i="241"/>
  <c r="Q3" i="241" s="1"/>
  <c r="Q6" i="241"/>
  <c r="CE16" i="241" a="1"/>
  <c r="CE16" i="241" s="1"/>
  <c r="BR16" i="241" a="1"/>
  <c r="BR16" i="241" s="1"/>
  <c r="BV30" i="241" a="1"/>
  <c r="BV30" i="241" s="1"/>
  <c r="CI30" i="241" a="1"/>
  <c r="CI30" i="241" s="1"/>
  <c r="W13" i="241"/>
  <c r="W3" i="241" s="1"/>
  <c r="W6" i="241"/>
  <c r="BG16" i="241"/>
  <c r="BG17" i="241" s="1"/>
  <c r="BG18" i="241" s="1"/>
  <c r="BG19" i="241" s="1"/>
  <c r="BG20" i="241" s="1"/>
  <c r="BG21" i="241" s="1"/>
  <c r="BG22" i="241" s="1"/>
  <c r="BG23" i="241" s="1"/>
  <c r="BG24" i="241" s="1"/>
  <c r="BG25" i="241" s="1"/>
  <c r="BG26" i="241" s="1"/>
  <c r="BG27" i="241" s="1"/>
  <c r="BG28" i="241" s="1"/>
  <c r="BG29" i="241" s="1"/>
  <c r="BG30" i="241" s="1"/>
  <c r="BG31" i="241" s="1"/>
  <c r="BG32" i="241" s="1"/>
  <c r="BG33" i="241" s="1"/>
  <c r="BG34" i="241" s="1"/>
  <c r="BG35" i="241" s="1"/>
  <c r="BG36" i="241" s="1"/>
  <c r="BG37" i="241" s="1"/>
  <c r="BG38" i="241" s="1"/>
  <c r="BG39" i="241" s="1"/>
  <c r="BG40" i="241" s="1"/>
  <c r="BG41" i="241" s="1"/>
  <c r="BG42" i="241" s="1"/>
  <c r="BG43" i="241" s="1"/>
  <c r="BG44" i="241" s="1"/>
  <c r="BG45" i="241" s="1"/>
  <c r="BG46" i="241" s="1"/>
  <c r="CG16" i="241" a="1"/>
  <c r="CG16" i="241" s="1"/>
  <c r="BT16" i="241" a="1"/>
  <c r="BT16" i="241" s="1"/>
  <c r="CE44" i="241" a="1"/>
  <c r="CE44" i="241" s="1"/>
  <c r="BR44" i="241" a="1"/>
  <c r="BR44" i="241" s="1"/>
  <c r="B44" i="241"/>
  <c r="CA44" i="241" a="1"/>
  <c r="CA44" i="241" s="1"/>
  <c r="BN44" i="241" a="1"/>
  <c r="BN44" i="241" s="1"/>
  <c r="BS22" i="241" a="1"/>
  <c r="BS22" i="241" s="1"/>
  <c r="CF22" i="241" a="1"/>
  <c r="CF22" i="241" s="1"/>
  <c r="B39" i="241"/>
  <c r="BN39" i="241" a="1"/>
  <c r="BN39" i="241" s="1"/>
  <c r="CA39" i="241" a="1"/>
  <c r="CA39" i="241" s="1"/>
  <c r="BS17" i="241" a="1"/>
  <c r="BS17" i="241" s="1"/>
  <c r="CF17" i="241" a="1"/>
  <c r="CF17" i="241" s="1"/>
  <c r="CJ33" i="241" a="1"/>
  <c r="CJ33" i="241" s="1"/>
  <c r="BW33" i="241" a="1"/>
  <c r="BW33" i="241" s="1"/>
  <c r="BF16" i="241"/>
  <c r="BF17" i="241" s="1"/>
  <c r="BF18" i="241" s="1"/>
  <c r="BF19" i="241" s="1"/>
  <c r="BF20" i="241" s="1"/>
  <c r="BF21" i="241" s="1"/>
  <c r="BF22" i="241" s="1"/>
  <c r="BF23" i="241" s="1"/>
  <c r="BF24" i="241" s="1"/>
  <c r="BF25" i="241" s="1"/>
  <c r="BF26" i="241" s="1"/>
  <c r="BF27" i="241" s="1"/>
  <c r="BF28" i="241" s="1"/>
  <c r="BF29" i="241" s="1"/>
  <c r="BF30" i="241" s="1"/>
  <c r="BF31" i="241" s="1"/>
  <c r="BF32" i="241" s="1"/>
  <c r="BF33" i="241" s="1"/>
  <c r="BF34" i="241" s="1"/>
  <c r="BF35" i="241" s="1"/>
  <c r="BF36" i="241" s="1"/>
  <c r="BF37" i="241" s="1"/>
  <c r="BF38" i="241" s="1"/>
  <c r="BF39" i="241" s="1"/>
  <c r="BF40" i="241" s="1"/>
  <c r="BF41" i="241" s="1"/>
  <c r="BF42" i="241" s="1"/>
  <c r="BF43" i="241" s="1"/>
  <c r="BF44" i="241" s="1"/>
  <c r="BF45" i="241" s="1"/>
  <c r="BF46" i="241" s="1"/>
  <c r="T13" i="241"/>
  <c r="T3" i="241" s="1"/>
  <c r="T6" i="241"/>
  <c r="CF16" i="241" a="1"/>
  <c r="CF16" i="241" s="1"/>
  <c r="BS16" i="241" a="1"/>
  <c r="BS16" i="241" s="1"/>
  <c r="CF31" i="241" a="1"/>
  <c r="CF31" i="241" s="1"/>
  <c r="BS31" i="241" a="1"/>
  <c r="BS31" i="241" s="1"/>
  <c r="CL42" i="241" a="1"/>
  <c r="CL42" i="241" s="1"/>
  <c r="BY42" i="241" a="1"/>
  <c r="BY42" i="241" s="1"/>
  <c r="BW23" i="241" a="1"/>
  <c r="BW23" i="241" s="1"/>
  <c r="CJ23" i="241" a="1"/>
  <c r="CJ23" i="241" s="1"/>
  <c r="CG30" i="241" a="1"/>
  <c r="CG30" i="241" s="1"/>
  <c r="BT30" i="241" a="1"/>
  <c r="BT30" i="241" s="1"/>
  <c r="CH33" i="241" a="1"/>
  <c r="CH33" i="241" s="1"/>
  <c r="BU33" i="241" a="1"/>
  <c r="BU33" i="241" s="1"/>
  <c r="CB25" i="241" a="1"/>
  <c r="CB25" i="241" s="1"/>
  <c r="BO25" i="241" a="1"/>
  <c r="BO25" i="241" s="1"/>
  <c r="B40" i="240"/>
  <c r="BP20" i="241" a="1"/>
  <c r="BP20" i="241" s="1"/>
  <c r="CC20" i="241" a="1"/>
  <c r="CC20" i="241" s="1"/>
  <c r="BO27" i="241" a="1"/>
  <c r="BO27" i="241" s="1"/>
  <c r="CB27" i="241" a="1"/>
  <c r="CB27" i="241" s="1"/>
  <c r="CL25" i="241" a="1"/>
  <c r="CL25" i="241" s="1"/>
  <c r="BY25" i="241" a="1"/>
  <c r="BY25" i="241" s="1"/>
  <c r="CK24" i="241" a="1"/>
  <c r="CK24" i="241" s="1"/>
  <c r="BX24" i="241" a="1"/>
  <c r="BX24" i="241" s="1"/>
  <c r="B43" i="241"/>
  <c r="CA43" i="241" a="1"/>
  <c r="CA43" i="241" s="1"/>
  <c r="BN43" i="241" a="1"/>
  <c r="BN43" i="241" s="1"/>
  <c r="BT38" i="241" a="1"/>
  <c r="BT38" i="241" s="1"/>
  <c r="CG38" i="241" a="1"/>
  <c r="CG38" i="241" s="1"/>
  <c r="BS18" i="241" a="1"/>
  <c r="BS18" i="241" s="1"/>
  <c r="CF18" i="241" a="1"/>
  <c r="CF18" i="241" s="1"/>
  <c r="CL43" i="241" a="1"/>
  <c r="CL43" i="241" s="1"/>
  <c r="BY43" i="241" a="1"/>
  <c r="BY43" i="241" s="1"/>
  <c r="BT31" i="241" a="1"/>
  <c r="BT31" i="241" s="1"/>
  <c r="CG31" i="241" a="1"/>
  <c r="CG31" i="241" s="1"/>
  <c r="E13" i="241"/>
  <c r="AN16" i="241"/>
  <c r="AN17" i="241" s="1"/>
  <c r="AN18" i="241" s="1"/>
  <c r="AN19" i="241" s="1"/>
  <c r="AN20" i="241" s="1"/>
  <c r="AN21" i="241" s="1"/>
  <c r="AN22" i="241" s="1"/>
  <c r="AN23" i="241" s="1"/>
  <c r="AN24" i="241" s="1"/>
  <c r="AN25" i="241" s="1"/>
  <c r="AN26" i="241" s="1"/>
  <c r="AN27" i="241" s="1"/>
  <c r="AN28" i="241" s="1"/>
  <c r="AN29" i="241" s="1"/>
  <c r="AN30" i="241" s="1"/>
  <c r="AN31" i="241" s="1"/>
  <c r="AN32" i="241" s="1"/>
  <c r="AN33" i="241" s="1"/>
  <c r="AN34" i="241" s="1"/>
  <c r="AN35" i="241" s="1"/>
  <c r="AN36" i="241" s="1"/>
  <c r="AN37" i="241" s="1"/>
  <c r="AN38" i="241" s="1"/>
  <c r="AN39" i="241" s="1"/>
  <c r="AN40" i="241" s="1"/>
  <c r="AN41" i="241" s="1"/>
  <c r="AN42" i="241" s="1"/>
  <c r="AN43" i="241" s="1"/>
  <c r="AN44" i="241" s="1"/>
  <c r="AN45" i="241" s="1"/>
  <c r="AN46" i="241" s="1"/>
  <c r="AO16" i="241" s="1"/>
  <c r="AO17" i="241" s="1"/>
  <c r="AO18" i="241" s="1"/>
  <c r="AO19" i="241" s="1"/>
  <c r="AO20" i="241" s="1"/>
  <c r="AO21" i="241" s="1"/>
  <c r="AO22" i="241" s="1"/>
  <c r="AO23" i="241" s="1"/>
  <c r="AO24" i="241" s="1"/>
  <c r="AO25" i="241" s="1"/>
  <c r="AO26" i="241" s="1"/>
  <c r="AO27" i="241" s="1"/>
  <c r="AO28" i="241" s="1"/>
  <c r="AO29" i="241" s="1"/>
  <c r="AO30" i="241" s="1"/>
  <c r="AO31" i="241" s="1"/>
  <c r="AO32" i="241" s="1"/>
  <c r="AO33" i="241" s="1"/>
  <c r="AO34" i="241" s="1"/>
  <c r="AO35" i="241" s="1"/>
  <c r="AO36" i="241" s="1"/>
  <c r="AO37" i="241" s="1"/>
  <c r="AO38" i="241" s="1"/>
  <c r="AO39" i="241" s="1"/>
  <c r="AO40" i="241" s="1"/>
  <c r="AO41" i="241" s="1"/>
  <c r="AO42" i="241" s="1"/>
  <c r="AO43" i="241" s="1"/>
  <c r="AO44" i="241" s="1"/>
  <c r="AO45" i="241" s="1"/>
  <c r="AO46" i="241" s="1"/>
  <c r="AP16" i="241" s="1"/>
  <c r="AP17" i="241" s="1"/>
  <c r="AP18" i="241" s="1"/>
  <c r="AP19" i="241" s="1"/>
  <c r="AP20" i="241" s="1"/>
  <c r="AP21" i="241" s="1"/>
  <c r="AP22" i="241" s="1"/>
  <c r="AP23" i="241" s="1"/>
  <c r="AP24" i="241" s="1"/>
  <c r="AP25" i="241" s="1"/>
  <c r="AP26" i="241" s="1"/>
  <c r="AP27" i="241" s="1"/>
  <c r="AP28" i="241" s="1"/>
  <c r="AP29" i="241" s="1"/>
  <c r="AP30" i="241" s="1"/>
  <c r="AP31" i="241" s="1"/>
  <c r="AP32" i="241" s="1"/>
  <c r="AP33" i="241" s="1"/>
  <c r="AP34" i="241" s="1"/>
  <c r="AP35" i="241" s="1"/>
  <c r="AP36" i="241" s="1"/>
  <c r="AP37" i="241" s="1"/>
  <c r="AP38" i="241" s="1"/>
  <c r="AP39" i="241" s="1"/>
  <c r="AP40" i="241" s="1"/>
  <c r="AP41" i="241" s="1"/>
  <c r="AP42" i="241" s="1"/>
  <c r="AP43" i="241" s="1"/>
  <c r="AP44" i="241" s="1"/>
  <c r="AP45" i="241" s="1"/>
  <c r="AP46" i="241" s="1"/>
  <c r="AQ16" i="241" s="1"/>
  <c r="AQ17" i="241" s="1"/>
  <c r="AQ18" i="241" s="1"/>
  <c r="AQ19" i="241" s="1"/>
  <c r="AQ20" i="241" s="1"/>
  <c r="AQ21" i="241" s="1"/>
  <c r="AQ22" i="241" s="1"/>
  <c r="AQ23" i="241" s="1"/>
  <c r="AQ24" i="241" s="1"/>
  <c r="AQ25" i="241" s="1"/>
  <c r="AQ26" i="241" s="1"/>
  <c r="AQ27" i="241" s="1"/>
  <c r="AQ28" i="241" s="1"/>
  <c r="AQ29" i="241" s="1"/>
  <c r="AQ30" i="241" s="1"/>
  <c r="AQ31" i="241" s="1"/>
  <c r="AQ32" i="241" s="1"/>
  <c r="AQ33" i="241" s="1"/>
  <c r="AQ34" i="241" s="1"/>
  <c r="AQ35" i="241" s="1"/>
  <c r="AQ36" i="241" s="1"/>
  <c r="AQ37" i="241" s="1"/>
  <c r="AQ38" i="241" s="1"/>
  <c r="AQ39" i="241" s="1"/>
  <c r="AQ40" i="241" s="1"/>
  <c r="AQ41" i="241" s="1"/>
  <c r="AQ42" i="241" s="1"/>
  <c r="AQ43" i="241" s="1"/>
  <c r="AQ44" i="241" s="1"/>
  <c r="AQ45" i="241" s="1"/>
  <c r="AQ46" i="241" s="1"/>
  <c r="AR16" i="241" s="1"/>
  <c r="AR17" i="241" s="1"/>
  <c r="AR18" i="241" s="1"/>
  <c r="AR19" i="241" s="1"/>
  <c r="AR20" i="241" s="1"/>
  <c r="AR21" i="241" s="1"/>
  <c r="AR22" i="241" s="1"/>
  <c r="AR23" i="241" s="1"/>
  <c r="AR24" i="241" s="1"/>
  <c r="AR25" i="241" s="1"/>
  <c r="AR26" i="241" s="1"/>
  <c r="AR27" i="241" s="1"/>
  <c r="AR28" i="241" s="1"/>
  <c r="AR29" i="241" s="1"/>
  <c r="AR30" i="241" s="1"/>
  <c r="AR31" i="241" s="1"/>
  <c r="AR32" i="241" s="1"/>
  <c r="AR33" i="241" s="1"/>
  <c r="AR34" i="241" s="1"/>
  <c r="AR35" i="241" s="1"/>
  <c r="AR36" i="241" s="1"/>
  <c r="AR37" i="241" s="1"/>
  <c r="AR38" i="241" s="1"/>
  <c r="AR39" i="241" s="1"/>
  <c r="AR40" i="241" s="1"/>
  <c r="AR41" i="241" s="1"/>
  <c r="AR42" i="241" s="1"/>
  <c r="AR43" i="241" s="1"/>
  <c r="AR44" i="241" s="1"/>
  <c r="AR45" i="241" s="1"/>
  <c r="AR46" i="241" s="1"/>
  <c r="AS16" i="241" s="1"/>
  <c r="AS17" i="241" s="1"/>
  <c r="AS18" i="241" s="1"/>
  <c r="AS19" i="241" s="1"/>
  <c r="AS20" i="241" s="1"/>
  <c r="AS21" i="241" s="1"/>
  <c r="AS22" i="241" s="1"/>
  <c r="AS23" i="241" s="1"/>
  <c r="AS24" i="241" s="1"/>
  <c r="AS25" i="241" s="1"/>
  <c r="AS26" i="241" s="1"/>
  <c r="AS27" i="241" s="1"/>
  <c r="AS28" i="241" s="1"/>
  <c r="AS29" i="241" s="1"/>
  <c r="AS30" i="241" s="1"/>
  <c r="AS31" i="241" s="1"/>
  <c r="AS32" i="241" s="1"/>
  <c r="AS33" i="241" s="1"/>
  <c r="AS34" i="241" s="1"/>
  <c r="AS35" i="241" s="1"/>
  <c r="AS36" i="241" s="1"/>
  <c r="AS37" i="241" s="1"/>
  <c r="AS38" i="241" s="1"/>
  <c r="AS39" i="241" s="1"/>
  <c r="AS40" i="241" s="1"/>
  <c r="AS41" i="241" s="1"/>
  <c r="AS42" i="241" s="1"/>
  <c r="AS43" i="241" s="1"/>
  <c r="AS44" i="241" s="1"/>
  <c r="AS45" i="241" s="1"/>
  <c r="AS46" i="241" s="1"/>
  <c r="AT16" i="241" s="1"/>
  <c r="AT17" i="241" s="1"/>
  <c r="AT18" i="241" s="1"/>
  <c r="AT19" i="241" s="1"/>
  <c r="AT20" i="241" s="1"/>
  <c r="AT21" i="241" s="1"/>
  <c r="AT22" i="241" s="1"/>
  <c r="AT23" i="241" s="1"/>
  <c r="AT24" i="241" s="1"/>
  <c r="AT25" i="241" s="1"/>
  <c r="AT26" i="241" s="1"/>
  <c r="AT27" i="241" s="1"/>
  <c r="AT28" i="241" s="1"/>
  <c r="AT29" i="241" s="1"/>
  <c r="AT30" i="241" s="1"/>
  <c r="AT31" i="241" s="1"/>
  <c r="AT32" i="241" s="1"/>
  <c r="AT33" i="241" s="1"/>
  <c r="AT34" i="241" s="1"/>
  <c r="AT35" i="241" s="1"/>
  <c r="AT36" i="241" s="1"/>
  <c r="AT37" i="241" s="1"/>
  <c r="AT38" i="241" s="1"/>
  <c r="AT39" i="241" s="1"/>
  <c r="AT40" i="241" s="1"/>
  <c r="AT41" i="241" s="1"/>
  <c r="AT42" i="241" s="1"/>
  <c r="AT43" i="241" s="1"/>
  <c r="AT44" i="241" s="1"/>
  <c r="AT45" i="241" s="1"/>
  <c r="AT46" i="241" s="1"/>
  <c r="AU16" i="241" s="1"/>
  <c r="AU17" i="241" s="1"/>
  <c r="AU18" i="241" s="1"/>
  <c r="AU19" i="241" s="1"/>
  <c r="AU20" i="241" s="1"/>
  <c r="AU21" i="241" s="1"/>
  <c r="AU22" i="241" s="1"/>
  <c r="AU23" i="241" s="1"/>
  <c r="AU24" i="241" s="1"/>
  <c r="AU25" i="241" s="1"/>
  <c r="AU26" i="241" s="1"/>
  <c r="AU27" i="241" s="1"/>
  <c r="AU28" i="241" s="1"/>
  <c r="AU29" i="241" s="1"/>
  <c r="AU30" i="241" s="1"/>
  <c r="AU31" i="241" s="1"/>
  <c r="AU32" i="241" s="1"/>
  <c r="AU33" i="241" s="1"/>
  <c r="AU34" i="241" s="1"/>
  <c r="AU35" i="241" s="1"/>
  <c r="AU36" i="241" s="1"/>
  <c r="AU37" i="241" s="1"/>
  <c r="AU38" i="241" s="1"/>
  <c r="AU39" i="241" s="1"/>
  <c r="AU40" i="241" s="1"/>
  <c r="AU41" i="241" s="1"/>
  <c r="AU42" i="241" s="1"/>
  <c r="AU43" i="241" s="1"/>
  <c r="AU44" i="241" s="1"/>
  <c r="AU45" i="241" s="1"/>
  <c r="AU46" i="241" s="1"/>
  <c r="AV16" i="241" s="1"/>
  <c r="AV17" i="241" s="1"/>
  <c r="AV18" i="241" s="1"/>
  <c r="AV19" i="241" s="1"/>
  <c r="AV20" i="241" s="1"/>
  <c r="AV21" i="241" s="1"/>
  <c r="AV22" i="241" s="1"/>
  <c r="AV23" i="241" s="1"/>
  <c r="AV24" i="241" s="1"/>
  <c r="AV25" i="241" s="1"/>
  <c r="AV26" i="241" s="1"/>
  <c r="AV27" i="241" s="1"/>
  <c r="AV28" i="241" s="1"/>
  <c r="AV29" i="241" s="1"/>
  <c r="AV30" i="241" s="1"/>
  <c r="AV31" i="241" s="1"/>
  <c r="AV32" i="241" s="1"/>
  <c r="AV33" i="241" s="1"/>
  <c r="AV34" i="241" s="1"/>
  <c r="AV35" i="241" s="1"/>
  <c r="AV36" i="241" s="1"/>
  <c r="AV37" i="241" s="1"/>
  <c r="AV38" i="241" s="1"/>
  <c r="AV39" i="241" s="1"/>
  <c r="AV40" i="241" s="1"/>
  <c r="AV41" i="241" s="1"/>
  <c r="AV42" i="241" s="1"/>
  <c r="AV43" i="241" s="1"/>
  <c r="AV44" i="241" s="1"/>
  <c r="AV45" i="241" s="1"/>
  <c r="AV46" i="241" s="1"/>
  <c r="AW16" i="241" s="1"/>
  <c r="AW17" i="241" s="1"/>
  <c r="AW18" i="241" s="1"/>
  <c r="AW19" i="241" s="1"/>
  <c r="AW20" i="241" s="1"/>
  <c r="AW21" i="241" s="1"/>
  <c r="AW22" i="241" s="1"/>
  <c r="AW23" i="241" s="1"/>
  <c r="AW24" i="241" s="1"/>
  <c r="AW25" i="241" s="1"/>
  <c r="AW26" i="241" s="1"/>
  <c r="AW27" i="241" s="1"/>
  <c r="AW28" i="241" s="1"/>
  <c r="AW29" i="241" s="1"/>
  <c r="AW30" i="241" s="1"/>
  <c r="AW31" i="241" s="1"/>
  <c r="AW32" i="241" s="1"/>
  <c r="AW33" i="241" s="1"/>
  <c r="AW34" i="241" s="1"/>
  <c r="AW35" i="241" s="1"/>
  <c r="AW36" i="241" s="1"/>
  <c r="AW37" i="241" s="1"/>
  <c r="AW38" i="241" s="1"/>
  <c r="AW39" i="241" s="1"/>
  <c r="AW40" i="241" s="1"/>
  <c r="AW41" i="241" s="1"/>
  <c r="AW42" i="241" s="1"/>
  <c r="AW43" i="241" s="1"/>
  <c r="AW44" i="241" s="1"/>
  <c r="AW45" i="241" s="1"/>
  <c r="AW46" i="241" s="1"/>
  <c r="AX16" i="241" s="1"/>
  <c r="AX17" i="241" s="1"/>
  <c r="AX18" i="241" s="1"/>
  <c r="AX19" i="241" s="1"/>
  <c r="AX20" i="241" s="1"/>
  <c r="AX21" i="241" s="1"/>
  <c r="AX22" i="241" s="1"/>
  <c r="AX23" i="241" s="1"/>
  <c r="AX24" i="241" s="1"/>
  <c r="AX25" i="241" s="1"/>
  <c r="AX26" i="241" s="1"/>
  <c r="AX27" i="241" s="1"/>
  <c r="AX28" i="241" s="1"/>
  <c r="AX29" i="241" s="1"/>
  <c r="AX30" i="241" s="1"/>
  <c r="AX31" i="241" s="1"/>
  <c r="AX32" i="241" s="1"/>
  <c r="AX33" i="241" s="1"/>
  <c r="AX34" i="241" s="1"/>
  <c r="AX35" i="241" s="1"/>
  <c r="AX36" i="241" s="1"/>
  <c r="AX37" i="241" s="1"/>
  <c r="AX38" i="241" s="1"/>
  <c r="AX39" i="241" s="1"/>
  <c r="AX40" i="241" s="1"/>
  <c r="AX41" i="241" s="1"/>
  <c r="AX42" i="241" s="1"/>
  <c r="AX43" i="241" s="1"/>
  <c r="AX44" i="241" s="1"/>
  <c r="AX45" i="241" s="1"/>
  <c r="AX46" i="241" s="1"/>
  <c r="AY16" i="241" s="1"/>
  <c r="AY17" i="241" s="1"/>
  <c r="AY18" i="241" s="1"/>
  <c r="AY19" i="241" s="1"/>
  <c r="AY20" i="241" s="1"/>
  <c r="AY21" i="241" s="1"/>
  <c r="AY22" i="241" s="1"/>
  <c r="AY23" i="241" s="1"/>
  <c r="AY24" i="241" s="1"/>
  <c r="AY25" i="241" s="1"/>
  <c r="AY26" i="241" s="1"/>
  <c r="AY27" i="241" s="1"/>
  <c r="AY28" i="241" s="1"/>
  <c r="AY29" i="241" s="1"/>
  <c r="AY30" i="241" s="1"/>
  <c r="AY31" i="241" s="1"/>
  <c r="AY32" i="241" s="1"/>
  <c r="AY33" i="241" s="1"/>
  <c r="AY34" i="241" s="1"/>
  <c r="AY35" i="241" s="1"/>
  <c r="AY36" i="241" s="1"/>
  <c r="AY37" i="241" s="1"/>
  <c r="AY38" i="241" s="1"/>
  <c r="AY39" i="241" s="1"/>
  <c r="AY40" i="241" s="1"/>
  <c r="AY41" i="241" s="1"/>
  <c r="AY42" i="241" s="1"/>
  <c r="AY43" i="241" s="1"/>
  <c r="AY44" i="241" s="1"/>
  <c r="AY45" i="241" s="1"/>
  <c r="AY46" i="241" s="1"/>
  <c r="E6" i="241"/>
  <c r="B16" i="241"/>
  <c r="A4" i="241"/>
  <c r="BA16" i="241"/>
  <c r="BA17" i="241" s="1"/>
  <c r="BA18" i="241" s="1"/>
  <c r="BA19" i="241" s="1"/>
  <c r="BA20" i="241" s="1"/>
  <c r="BA21" i="241" s="1"/>
  <c r="BA22" i="241" s="1"/>
  <c r="BA23" i="241" s="1"/>
  <c r="BA24" i="241" s="1"/>
  <c r="BA25" i="241" s="1"/>
  <c r="BA26" i="241" s="1"/>
  <c r="BA27" i="241" s="1"/>
  <c r="BA28" i="241" s="1"/>
  <c r="BA29" i="241" s="1"/>
  <c r="BA30" i="241" s="1"/>
  <c r="BA31" i="241" s="1"/>
  <c r="BA32" i="241" s="1"/>
  <c r="BA33" i="241" s="1"/>
  <c r="BA34" i="241" s="1"/>
  <c r="BA35" i="241" s="1"/>
  <c r="BA36" i="241" s="1"/>
  <c r="BA37" i="241" s="1"/>
  <c r="BA38" i="241" s="1"/>
  <c r="BA39" i="241" s="1"/>
  <c r="BA40" i="241" s="1"/>
  <c r="BA41" i="241" s="1"/>
  <c r="BA42" i="241" s="1"/>
  <c r="BA43" i="241" s="1"/>
  <c r="BA44" i="241" s="1"/>
  <c r="BA45" i="241" s="1"/>
  <c r="BA46" i="241" s="1"/>
  <c r="BN16" i="241" a="1"/>
  <c r="BN16" i="241" s="1"/>
  <c r="CA16" i="241" a="1"/>
  <c r="CA16" i="241" s="1"/>
  <c r="CH31" i="241" a="1"/>
  <c r="CH31" i="241" s="1"/>
  <c r="BU31" i="241" a="1"/>
  <c r="BU31" i="241" s="1"/>
  <c r="CF29" i="241" a="1"/>
  <c r="CF29" i="241" s="1"/>
  <c r="BS29" i="241" a="1"/>
  <c r="BS29" i="241" s="1"/>
  <c r="CL35" i="241" a="1"/>
  <c r="CL35" i="241" s="1"/>
  <c r="BY35" i="241" a="1"/>
  <c r="BY35" i="241" s="1"/>
  <c r="CI34" i="241" a="1"/>
  <c r="CI34" i="241" s="1"/>
  <c r="BV34" i="241" a="1"/>
  <c r="BV34" i="241" s="1"/>
  <c r="CI38" i="241" a="1"/>
  <c r="CI38" i="241" s="1"/>
  <c r="BV38" i="241" a="1"/>
  <c r="BV38" i="241" s="1"/>
  <c r="BO22" i="241" a="1"/>
  <c r="BO22" i="241" s="1"/>
  <c r="CB22" i="241" a="1"/>
  <c r="CB22" i="241" s="1"/>
  <c r="BW18" i="241" a="1"/>
  <c r="BW18" i="241" s="1"/>
  <c r="CJ18" i="241" a="1"/>
  <c r="CJ18" i="241" s="1"/>
  <c r="CK37" i="241" a="1"/>
  <c r="CK37" i="241" s="1"/>
  <c r="BX37" i="241" a="1"/>
  <c r="BX37" i="241" s="1"/>
  <c r="CC26" i="241" a="1"/>
  <c r="CC26" i="241" s="1"/>
  <c r="BP26" i="241" a="1"/>
  <c r="BP26" i="241" s="1"/>
  <c r="BP39" i="241" a="1"/>
  <c r="BP39" i="241" s="1"/>
  <c r="CC39" i="241" a="1"/>
  <c r="CC39" i="241" s="1"/>
  <c r="CD22" i="241" a="1"/>
  <c r="CD22" i="241" s="1"/>
  <c r="BQ22" i="241" a="1"/>
  <c r="BQ22" i="241" s="1"/>
  <c r="BR29" i="241" a="1"/>
  <c r="BR29" i="241" s="1"/>
  <c r="CE29" i="241" a="1"/>
  <c r="CE29" i="241" s="1"/>
  <c r="CJ40" i="241" a="1"/>
  <c r="CJ40" i="241" s="1"/>
  <c r="BW40" i="241" a="1"/>
  <c r="BW40" i="241" s="1"/>
  <c r="BX42" i="241" a="1"/>
  <c r="BX42" i="241" s="1"/>
  <c r="CK42" i="241" a="1"/>
  <c r="CK42" i="241" s="1"/>
  <c r="BX30" i="241" a="1"/>
  <c r="BX30" i="241" s="1"/>
  <c r="CK30" i="241" a="1"/>
  <c r="CK30" i="241" s="1"/>
  <c r="CL19" i="241" a="1"/>
  <c r="CL19" i="241" s="1"/>
  <c r="BY19" i="241" a="1"/>
  <c r="BY19" i="241" s="1"/>
  <c r="CB31" i="241" a="1"/>
  <c r="CB31" i="241" s="1"/>
  <c r="BO31" i="241" a="1"/>
  <c r="BO31" i="241" s="1"/>
  <c r="B34" i="241"/>
  <c r="BN34" i="241" a="1"/>
  <c r="BN34" i="241" s="1"/>
  <c r="CA34" i="241" a="1"/>
  <c r="CA34" i="241" s="1"/>
  <c r="BH16" i="241"/>
  <c r="BH17" i="241" s="1"/>
  <c r="BH18" i="241" s="1"/>
  <c r="BH19" i="241" s="1"/>
  <c r="BH20" i="241" s="1"/>
  <c r="BH21" i="241" s="1"/>
  <c r="BH22" i="241" s="1"/>
  <c r="BH23" i="241" s="1"/>
  <c r="BH24" i="241" s="1"/>
  <c r="BH25" i="241" s="1"/>
  <c r="BH26" i="241" s="1"/>
  <c r="BH27" i="241" s="1"/>
  <c r="BH28" i="241" s="1"/>
  <c r="BH29" i="241" s="1"/>
  <c r="BH30" i="241" s="1"/>
  <c r="BH31" i="241" s="1"/>
  <c r="BH32" i="241" s="1"/>
  <c r="BH33" i="241" s="1"/>
  <c r="BH34" i="241" s="1"/>
  <c r="BH35" i="241" s="1"/>
  <c r="BH36" i="241" s="1"/>
  <c r="BH37" i="241" s="1"/>
  <c r="BH38" i="241" s="1"/>
  <c r="BH39" i="241" s="1"/>
  <c r="BH40" i="241" s="1"/>
  <c r="BH41" i="241" s="1"/>
  <c r="BH42" i="241" s="1"/>
  <c r="BH43" i="241" s="1"/>
  <c r="BH44" i="241" s="1"/>
  <c r="BH45" i="241" s="1"/>
  <c r="BH46" i="241" s="1"/>
  <c r="BU16" i="241" a="1"/>
  <c r="BU16" i="241" s="1"/>
  <c r="Z13" i="241"/>
  <c r="Z3" i="241" s="1"/>
  <c r="Z6" i="241"/>
  <c r="CH16" i="241" a="1"/>
  <c r="CH16" i="241" s="1"/>
  <c r="BP30" i="241" a="1"/>
  <c r="BP30" i="241" s="1"/>
  <c r="CC30" i="241" a="1"/>
  <c r="CC30" i="241" s="1"/>
  <c r="BR25" i="241" a="1"/>
  <c r="BR25" i="241" s="1"/>
  <c r="CE25" i="241" a="1"/>
  <c r="CE25" i="241" s="1"/>
  <c r="CH18" i="241" a="1"/>
  <c r="CH18" i="241" s="1"/>
  <c r="BU18" i="241" a="1"/>
  <c r="BU18" i="241" s="1"/>
  <c r="BR42" i="241" a="1"/>
  <c r="BR42" i="241" s="1"/>
  <c r="CE42" i="241" a="1"/>
  <c r="CE42" i="241" s="1"/>
  <c r="BO30" i="241" a="1"/>
  <c r="BO30" i="241" s="1"/>
  <c r="CB30" i="241" a="1"/>
  <c r="CB30" i="241" s="1"/>
  <c r="BV25" i="241" a="1"/>
  <c r="BV25" i="241" s="1"/>
  <c r="CI25" i="241" a="1"/>
  <c r="CI25" i="241" s="1"/>
  <c r="BP46" i="241" a="1"/>
  <c r="BP46" i="241" s="1"/>
  <c r="CC46" i="241" a="1"/>
  <c r="CC46" i="241" s="1"/>
  <c r="BV31" i="241" a="1"/>
  <c r="BV31" i="241" s="1"/>
  <c r="CI31" i="241" a="1"/>
  <c r="CI31" i="241" s="1"/>
  <c r="BU21" i="241" a="1"/>
  <c r="BU21" i="241" s="1"/>
  <c r="CH21" i="241" a="1"/>
  <c r="CH21" i="241" s="1"/>
  <c r="CL22" i="241" a="1"/>
  <c r="CL22" i="241" s="1"/>
  <c r="BY22" i="241" a="1"/>
  <c r="BY22" i="241" s="1"/>
  <c r="BU30" i="241" a="1"/>
  <c r="BU30" i="241" s="1"/>
  <c r="CH30" i="241" a="1"/>
  <c r="CH30" i="241" s="1"/>
  <c r="BQ41" i="241" a="1"/>
  <c r="BQ41" i="241" s="1"/>
  <c r="CD41" i="241" a="1"/>
  <c r="CD41" i="241" s="1"/>
  <c r="B18" i="241"/>
  <c r="CK22" i="241" a="1"/>
  <c r="CK22" i="241" s="1"/>
  <c r="BX22" i="241" a="1"/>
  <c r="BX22" i="241" s="1"/>
  <c r="BT23" i="241" a="1"/>
  <c r="BT23" i="241" s="1"/>
  <c r="CG23" i="241" a="1"/>
  <c r="CG23" i="241" s="1"/>
  <c r="CD31" i="241" a="1"/>
  <c r="CD31" i="241" s="1"/>
  <c r="BQ31" i="241" a="1"/>
  <c r="BQ31" i="241" s="1"/>
  <c r="BX41" i="241" a="1"/>
  <c r="BX41" i="241" s="1"/>
  <c r="CK41" i="241" a="1"/>
  <c r="CK41" i="241" s="1"/>
  <c r="BU39" i="241" a="1"/>
  <c r="BU39" i="241" s="1"/>
  <c r="CH39" i="241" a="1"/>
  <c r="CH39" i="241" s="1"/>
  <c r="CF41" i="241" a="1"/>
  <c r="CF41" i="241" s="1"/>
  <c r="BS41" i="241" a="1"/>
  <c r="BS41" i="241" s="1"/>
  <c r="BY46" i="241" a="1"/>
  <c r="BY46" i="241" s="1"/>
  <c r="CL46" i="241" a="1"/>
  <c r="CL46" i="241" s="1"/>
  <c r="CI29" i="241" a="1"/>
  <c r="CI29" i="241" s="1"/>
  <c r="BV29" i="241" a="1"/>
  <c r="BV29" i="241" s="1"/>
  <c r="CJ38" i="241" a="1"/>
  <c r="CJ38" i="241" s="1"/>
  <c r="BW38" i="241" a="1"/>
  <c r="BW38" i="241" s="1"/>
  <c r="BS36" i="241" a="1"/>
  <c r="BS36" i="241" s="1"/>
  <c r="CF36" i="241" a="1"/>
  <c r="CF36" i="241" s="1"/>
  <c r="CK45" i="241" a="1"/>
  <c r="CK45" i="241" s="1"/>
  <c r="BX45" i="241" a="1"/>
  <c r="BX45" i="241" s="1"/>
  <c r="BV45" i="241" a="1"/>
  <c r="BV45" i="241" s="1"/>
  <c r="CI45" i="241" a="1"/>
  <c r="CI45" i="241" s="1"/>
  <c r="BP19" i="241" a="1"/>
  <c r="BP19" i="241" s="1"/>
  <c r="CC19" i="241" a="1"/>
  <c r="CC19" i="241" s="1"/>
  <c r="B33" i="241"/>
  <c r="BN33" i="241" a="1"/>
  <c r="BN33" i="241" s="1"/>
  <c r="CA33" i="241" a="1"/>
  <c r="CA33" i="241" s="1"/>
  <c r="E6" i="240"/>
  <c r="BX28" i="240" a="1"/>
  <c r="BX28" i="240" s="1"/>
  <c r="BN37" i="240" a="1"/>
  <c r="BN37" i="240" s="1"/>
  <c r="BW46" i="240" a="1"/>
  <c r="BW46" i="240" s="1"/>
  <c r="CJ40" i="240" a="1"/>
  <c r="CJ40" i="240" s="1"/>
  <c r="BN20" i="240" a="1"/>
  <c r="BN20" i="240" s="1"/>
  <c r="CB20" i="240" a="1"/>
  <c r="CB20" i="240" s="1"/>
  <c r="CD26" i="240" a="1"/>
  <c r="CD26" i="240" s="1"/>
  <c r="E13" i="240"/>
  <c r="E3" i="240" s="1"/>
  <c r="A4" i="240"/>
  <c r="AF4" i="240" s="1"/>
  <c r="AF5" i="240" s="1"/>
  <c r="BU20" i="240" a="1"/>
  <c r="BU20" i="240" s="1"/>
  <c r="CH20" i="240" a="1"/>
  <c r="CH20" i="240" s="1"/>
  <c r="BS25" i="240" a="1"/>
  <c r="BS25" i="240" s="1"/>
  <c r="CF25" i="240" a="1"/>
  <c r="CF25" i="240" s="1"/>
  <c r="BW35" i="240" a="1"/>
  <c r="BW35" i="240" s="1"/>
  <c r="CJ35" i="240" a="1"/>
  <c r="CJ35" i="240" s="1"/>
  <c r="B44" i="240"/>
  <c r="CA44" i="240" a="1"/>
  <c r="CA44" i="240" s="1"/>
  <c r="BN44" i="240" a="1"/>
  <c r="BN44" i="240" s="1"/>
  <c r="CD46" i="240" a="1"/>
  <c r="CD46" i="240" s="1"/>
  <c r="BQ46" i="240" a="1"/>
  <c r="BQ46" i="240" s="1"/>
  <c r="BW18" i="240" a="1"/>
  <c r="BW18" i="240" s="1"/>
  <c r="CJ18" i="240" a="1"/>
  <c r="CJ18" i="240" s="1"/>
  <c r="BV46" i="240" a="1"/>
  <c r="BV46" i="240" s="1"/>
  <c r="CI46" i="240" a="1"/>
  <c r="CI46" i="240" s="1"/>
  <c r="BT39" i="240" a="1"/>
  <c r="BT39" i="240" s="1"/>
  <c r="CG39" i="240" a="1"/>
  <c r="CG39" i="240" s="1"/>
  <c r="BV21" i="240" a="1"/>
  <c r="BV21" i="240" s="1"/>
  <c r="CI21" i="240" a="1"/>
  <c r="CI21" i="240" s="1"/>
  <c r="BU21" i="240" a="1"/>
  <c r="BU21" i="240" s="1"/>
  <c r="CH21" i="240" a="1"/>
  <c r="CH21" i="240" s="1"/>
  <c r="B43" i="240"/>
  <c r="CA43" i="240" a="1"/>
  <c r="CA43" i="240" s="1"/>
  <c r="BN43" i="240" a="1"/>
  <c r="BN43" i="240" s="1"/>
  <c r="CJ28" i="240" a="1"/>
  <c r="CJ28" i="240" s="1"/>
  <c r="BW28" i="240" a="1"/>
  <c r="BW28" i="240" s="1"/>
  <c r="BU40" i="240" a="1"/>
  <c r="BU40" i="240" s="1"/>
  <c r="CH40" i="240" a="1"/>
  <c r="CH40" i="240" s="1"/>
  <c r="BV44" i="240" a="1"/>
  <c r="BV44" i="240" s="1"/>
  <c r="CI44" i="240" a="1"/>
  <c r="CI44" i="240" s="1"/>
  <c r="BU32" i="240" a="1"/>
  <c r="BU32" i="240" s="1"/>
  <c r="CH32" i="240" a="1"/>
  <c r="CH32" i="240" s="1"/>
  <c r="CK44" i="240" a="1"/>
  <c r="CK44" i="240" s="1"/>
  <c r="BX44" i="240" a="1"/>
  <c r="BX44" i="240" s="1"/>
  <c r="BW42" i="240" a="1"/>
  <c r="BW42" i="240" s="1"/>
  <c r="CJ42" i="240" a="1"/>
  <c r="CJ42" i="240" s="1"/>
  <c r="B21" i="240"/>
  <c r="CA21" i="240" a="1"/>
  <c r="CA21" i="240" s="1"/>
  <c r="BN21" i="240" a="1"/>
  <c r="BN21" i="240" s="1"/>
  <c r="CJ38" i="240" a="1"/>
  <c r="CJ38" i="240" s="1"/>
  <c r="BW38" i="240" a="1"/>
  <c r="BW38" i="240" s="1"/>
  <c r="BO18" i="240" a="1"/>
  <c r="BO18" i="240" s="1"/>
  <c r="CB18" i="240" a="1"/>
  <c r="CB18" i="240" s="1"/>
  <c r="K6" i="240"/>
  <c r="BC16" i="240"/>
  <c r="BC17" i="240" s="1"/>
  <c r="BC18" i="240" s="1"/>
  <c r="BC19" i="240" s="1"/>
  <c r="BC20" i="240" s="1"/>
  <c r="BC21" i="240" s="1"/>
  <c r="BC22" i="240" s="1"/>
  <c r="BC23" i="240" s="1"/>
  <c r="BC24" i="240" s="1"/>
  <c r="BC25" i="240" s="1"/>
  <c r="BC26" i="240" s="1"/>
  <c r="BC27" i="240" s="1"/>
  <c r="BC28" i="240" s="1"/>
  <c r="BC29" i="240" s="1"/>
  <c r="BC30" i="240" s="1"/>
  <c r="BC31" i="240" s="1"/>
  <c r="BC32" i="240" s="1"/>
  <c r="BC33" i="240" s="1"/>
  <c r="BC34" i="240" s="1"/>
  <c r="BC35" i="240" s="1"/>
  <c r="BC36" i="240" s="1"/>
  <c r="BC37" i="240" s="1"/>
  <c r="BC38" i="240" s="1"/>
  <c r="BC39" i="240" s="1"/>
  <c r="BC40" i="240" s="1"/>
  <c r="BC41" i="240" s="1"/>
  <c r="BC42" i="240" s="1"/>
  <c r="BC43" i="240" s="1"/>
  <c r="BC44" i="240" s="1"/>
  <c r="BC45" i="240" s="1"/>
  <c r="BC46" i="240" s="1"/>
  <c r="BP16" i="240" a="1"/>
  <c r="BP16" i="240" s="1"/>
  <c r="K13" i="240"/>
  <c r="K3" i="240" s="1"/>
  <c r="CC16" i="240" a="1"/>
  <c r="CC16" i="240" s="1"/>
  <c r="BS21" i="240" a="1"/>
  <c r="BS21" i="240" s="1"/>
  <c r="CF21" i="240" a="1"/>
  <c r="CF21" i="240" s="1"/>
  <c r="BO37" i="240" a="1"/>
  <c r="BO37" i="240" s="1"/>
  <c r="CB37" i="240" a="1"/>
  <c r="CB37" i="240" s="1"/>
  <c r="CG43" i="240" a="1"/>
  <c r="CG43" i="240" s="1"/>
  <c r="BT43" i="240" a="1"/>
  <c r="BT43" i="240" s="1"/>
  <c r="BP21" i="240" a="1"/>
  <c r="BP21" i="240" s="1"/>
  <c r="CC21" i="240" a="1"/>
  <c r="CC21" i="240" s="1"/>
  <c r="BW22" i="240" a="1"/>
  <c r="BW22" i="240" s="1"/>
  <c r="CJ22" i="240" a="1"/>
  <c r="CJ22" i="240" s="1"/>
  <c r="BT40" i="240" a="1"/>
  <c r="BT40" i="240" s="1"/>
  <c r="CG40" i="240" a="1"/>
  <c r="CG40" i="240" s="1"/>
  <c r="CD38" i="240" a="1"/>
  <c r="CD38" i="240" s="1"/>
  <c r="BQ38" i="240" a="1"/>
  <c r="BQ38" i="240" s="1"/>
  <c r="CD17" i="240" a="1"/>
  <c r="CD17" i="240" s="1"/>
  <c r="BQ17" i="240" a="1"/>
  <c r="BQ17" i="240" s="1"/>
  <c r="BV33" i="240" a="1"/>
  <c r="BV33" i="240" s="1"/>
  <c r="CI33" i="240" a="1"/>
  <c r="CI33" i="240" s="1"/>
  <c r="BV29" i="240" a="1"/>
  <c r="BV29" i="240" s="1"/>
  <c r="CI29" i="240" a="1"/>
  <c r="CI29" i="240" s="1"/>
  <c r="BV43" i="240" a="1"/>
  <c r="BV43" i="240" s="1"/>
  <c r="CI43" i="240" a="1"/>
  <c r="CI43" i="240" s="1"/>
  <c r="BO32" i="240" a="1"/>
  <c r="BO32" i="240" s="1"/>
  <c r="CB32" i="240" a="1"/>
  <c r="CB32" i="240" s="1"/>
  <c r="BQ37" i="240" a="1"/>
  <c r="BQ37" i="240" s="1"/>
  <c r="CD37" i="240" a="1"/>
  <c r="CD37" i="240" s="1"/>
  <c r="B29" i="240"/>
  <c r="CA29" i="240" a="1"/>
  <c r="CA29" i="240" s="1"/>
  <c r="BN29" i="240" a="1"/>
  <c r="BN29" i="240" s="1"/>
  <c r="CK31" i="240" a="1"/>
  <c r="CK31" i="240" s="1"/>
  <c r="BX31" i="240" a="1"/>
  <c r="BX31" i="240" s="1"/>
  <c r="CD22" i="240" a="1"/>
  <c r="CD22" i="240" s="1"/>
  <c r="BQ22" i="240" a="1"/>
  <c r="BQ22" i="240" s="1"/>
  <c r="BY30" i="240" a="1"/>
  <c r="BY30" i="240" s="1"/>
  <c r="CL30" i="240" a="1"/>
  <c r="CL30" i="240" s="1"/>
  <c r="BQ39" i="240" a="1"/>
  <c r="BQ39" i="240" s="1"/>
  <c r="CD39" i="240" a="1"/>
  <c r="CD39" i="240" s="1"/>
  <c r="CD31" i="240" a="1"/>
  <c r="CD31" i="240" s="1"/>
  <c r="BQ31" i="240" a="1"/>
  <c r="BQ31" i="240" s="1"/>
  <c r="BW24" i="240" a="1"/>
  <c r="BW24" i="240" s="1"/>
  <c r="CJ24" i="240" a="1"/>
  <c r="CJ24" i="240" s="1"/>
  <c r="CL39" i="240" a="1"/>
  <c r="CL39" i="240" s="1"/>
  <c r="BY39" i="240" a="1"/>
  <c r="BY39" i="240" s="1"/>
  <c r="BU33" i="240" a="1"/>
  <c r="BU33" i="240" s="1"/>
  <c r="CH33" i="240" a="1"/>
  <c r="CH33" i="240" s="1"/>
  <c r="BU19" i="240" a="1"/>
  <c r="BU19" i="240" s="1"/>
  <c r="CH19" i="240" a="1"/>
  <c r="CH19" i="240" s="1"/>
  <c r="BS28" i="240" a="1"/>
  <c r="BS28" i="240" s="1"/>
  <c r="CF28" i="240" a="1"/>
  <c r="CF28" i="240" s="1"/>
  <c r="BQ36" i="240" a="1"/>
  <c r="BQ36" i="240" s="1"/>
  <c r="CD36" i="240" a="1"/>
  <c r="CD36" i="240" s="1"/>
  <c r="BU17" i="240" a="1"/>
  <c r="BU17" i="240" s="1"/>
  <c r="CH17" i="240" a="1"/>
  <c r="CH17" i="240" s="1"/>
  <c r="BO35" i="240" a="1"/>
  <c r="BO35" i="240" s="1"/>
  <c r="CB35" i="240" a="1"/>
  <c r="CB35" i="240" s="1"/>
  <c r="CG27" i="240" a="1"/>
  <c r="CG27" i="240" s="1"/>
  <c r="BT27" i="240" a="1"/>
  <c r="BT27" i="240" s="1"/>
  <c r="BO44" i="240" a="1"/>
  <c r="BO44" i="240" s="1"/>
  <c r="CB44" i="240" a="1"/>
  <c r="CB44" i="240" s="1"/>
  <c r="B41" i="240"/>
  <c r="BN41" i="240" a="1"/>
  <c r="BN41" i="240" s="1"/>
  <c r="CA41" i="240" a="1"/>
  <c r="CA41" i="240" s="1"/>
  <c r="BV26" i="240" a="1"/>
  <c r="BV26" i="240" s="1"/>
  <c r="CI26" i="240" a="1"/>
  <c r="CI26" i="240" s="1"/>
  <c r="BY23" i="240" a="1"/>
  <c r="BY23" i="240" s="1"/>
  <c r="CL23" i="240" a="1"/>
  <c r="CL23" i="240" s="1"/>
  <c r="BY22" i="240" a="1"/>
  <c r="BY22" i="240" s="1"/>
  <c r="CL22" i="240" a="1"/>
  <c r="CL22" i="240" s="1"/>
  <c r="BO40" i="240" a="1"/>
  <c r="BO40" i="240" s="1"/>
  <c r="CB40" i="240" a="1"/>
  <c r="CB40" i="240" s="1"/>
  <c r="BS19" i="240" a="1"/>
  <c r="BS19" i="240" s="1"/>
  <c r="CF19" i="240" a="1"/>
  <c r="CF19" i="240" s="1"/>
  <c r="BU25" i="240" a="1"/>
  <c r="BU25" i="240" s="1"/>
  <c r="CH25" i="240" a="1"/>
  <c r="CH25" i="240" s="1"/>
  <c r="BP23" i="240" a="1"/>
  <c r="BP23" i="240" s="1"/>
  <c r="CC23" i="240" a="1"/>
  <c r="CC23" i="240" s="1"/>
  <c r="CL18" i="240" a="1"/>
  <c r="CL18" i="240" s="1"/>
  <c r="BY18" i="240" a="1"/>
  <c r="BY18" i="240" s="1"/>
  <c r="BR46" i="240" a="1"/>
  <c r="BR46" i="240" s="1"/>
  <c r="CE46" i="240" a="1"/>
  <c r="CE46" i="240" s="1"/>
  <c r="CI19" i="240" a="1"/>
  <c r="CI19" i="240" s="1"/>
  <c r="BV19" i="240" a="1"/>
  <c r="BV19" i="240" s="1"/>
  <c r="CH26" i="240" a="1"/>
  <c r="CH26" i="240" s="1"/>
  <c r="BU26" i="240" a="1"/>
  <c r="BU26" i="240" s="1"/>
  <c r="BP46" i="240" a="1"/>
  <c r="BP46" i="240" s="1"/>
  <c r="CC46" i="240" a="1"/>
  <c r="CC46" i="240" s="1"/>
  <c r="BR39" i="240" a="1"/>
  <c r="BR39" i="240" s="1"/>
  <c r="CE39" i="240" a="1"/>
  <c r="CE39" i="240" s="1"/>
  <c r="CK18" i="240" a="1"/>
  <c r="CK18" i="240" s="1"/>
  <c r="BX18" i="240" a="1"/>
  <c r="BX18" i="240" s="1"/>
  <c r="CI20" i="240" a="1"/>
  <c r="CI20" i="240" s="1"/>
  <c r="BV20" i="240" a="1"/>
  <c r="BV20" i="240" s="1"/>
  <c r="BY25" i="240" a="1"/>
  <c r="BY25" i="240" s="1"/>
  <c r="CL25" i="240" a="1"/>
  <c r="CL25" i="240" s="1"/>
  <c r="CJ30" i="240" a="1"/>
  <c r="CJ30" i="240" s="1"/>
  <c r="BW30" i="240" a="1"/>
  <c r="BW30" i="240" s="1"/>
  <c r="BU28" i="240" a="1"/>
  <c r="BU28" i="240" s="1"/>
  <c r="CH28" i="240" a="1"/>
  <c r="CH28" i="240" s="1"/>
  <c r="BY28" i="240" a="1"/>
  <c r="BY28" i="240" s="1"/>
  <c r="CL28" i="240" a="1"/>
  <c r="CL28" i="240" s="1"/>
  <c r="BY38" i="240" a="1"/>
  <c r="BY38" i="240" s="1"/>
  <c r="CL38" i="240" a="1"/>
  <c r="CL38" i="240" s="1"/>
  <c r="CG33" i="240" a="1"/>
  <c r="CG33" i="240" s="1"/>
  <c r="BT33" i="240" a="1"/>
  <c r="BT33" i="240" s="1"/>
  <c r="B42" i="240"/>
  <c r="BN42" i="240" a="1"/>
  <c r="BN42" i="240" s="1"/>
  <c r="CA42" i="240" a="1"/>
  <c r="CA42" i="240" s="1"/>
  <c r="BQ35" i="240" a="1"/>
  <c r="BQ35" i="240" s="1"/>
  <c r="CD35" i="240" a="1"/>
  <c r="CD35" i="240" s="1"/>
  <c r="BQ32" i="240" a="1"/>
  <c r="BQ32" i="240" s="1"/>
  <c r="CD32" i="240" a="1"/>
  <c r="CD32" i="240" s="1"/>
  <c r="BP44" i="240" a="1"/>
  <c r="BP44" i="240" s="1"/>
  <c r="CC44" i="240" a="1"/>
  <c r="CC44" i="240" s="1"/>
  <c r="BQ24" i="240" a="1"/>
  <c r="BQ24" i="240" s="1"/>
  <c r="CD24" i="240" a="1"/>
  <c r="CD24" i="240" s="1"/>
  <c r="BY33" i="240" a="1"/>
  <c r="BY33" i="240" s="1"/>
  <c r="CL33" i="240" a="1"/>
  <c r="CL33" i="240" s="1"/>
  <c r="BU45" i="240" a="1"/>
  <c r="BU45" i="240" s="1"/>
  <c r="CH45" i="240" a="1"/>
  <c r="CH45" i="240" s="1"/>
  <c r="BQ41" i="240" a="1"/>
  <c r="BQ41" i="240" s="1"/>
  <c r="CD41" i="240" a="1"/>
  <c r="CD41" i="240" s="1"/>
  <c r="BS20" i="240" a="1"/>
  <c r="BS20" i="240" s="1"/>
  <c r="CF20" i="240" a="1"/>
  <c r="CF20" i="240" s="1"/>
  <c r="W13" i="240"/>
  <c r="W3" i="240" s="1"/>
  <c r="BG16" i="240"/>
  <c r="BG17" i="240" s="1"/>
  <c r="BG18" i="240" s="1"/>
  <c r="BG19" i="240" s="1"/>
  <c r="BG20" i="240" s="1"/>
  <c r="BG21" i="240" s="1"/>
  <c r="BG22" i="240" s="1"/>
  <c r="BG23" i="240" s="1"/>
  <c r="BG24" i="240" s="1"/>
  <c r="BG25" i="240" s="1"/>
  <c r="BG26" i="240" s="1"/>
  <c r="BG27" i="240" s="1"/>
  <c r="BG28" i="240" s="1"/>
  <c r="BG29" i="240" s="1"/>
  <c r="BG30" i="240" s="1"/>
  <c r="BG31" i="240" s="1"/>
  <c r="BG32" i="240" s="1"/>
  <c r="BG33" i="240" s="1"/>
  <c r="BG34" i="240" s="1"/>
  <c r="BG35" i="240" s="1"/>
  <c r="BG36" i="240" s="1"/>
  <c r="BG37" i="240" s="1"/>
  <c r="BG38" i="240" s="1"/>
  <c r="BG39" i="240" s="1"/>
  <c r="BG40" i="240" s="1"/>
  <c r="BG41" i="240" s="1"/>
  <c r="BG42" i="240" s="1"/>
  <c r="BG43" i="240" s="1"/>
  <c r="BG44" i="240" s="1"/>
  <c r="BG45" i="240" s="1"/>
  <c r="BG46" i="240" s="1"/>
  <c r="W6" i="240"/>
  <c r="CG16" i="240" a="1"/>
  <c r="CG16" i="240" s="1"/>
  <c r="BT16" i="240" a="1"/>
  <c r="BT16" i="240" s="1"/>
  <c r="BU22" i="240" a="1"/>
  <c r="BU22" i="240" s="1"/>
  <c r="CH22" i="240" a="1"/>
  <c r="CH22" i="240" s="1"/>
  <c r="CE29" i="240" a="1"/>
  <c r="CE29" i="240" s="1"/>
  <c r="BR29" i="240" a="1"/>
  <c r="BR29" i="240" s="1"/>
  <c r="B16" i="240"/>
  <c r="B27" i="240"/>
  <c r="CA27" i="240" a="1"/>
  <c r="CA27" i="240" s="1"/>
  <c r="BN27" i="240" a="1"/>
  <c r="BN27" i="240" s="1"/>
  <c r="CD29" i="240" a="1"/>
  <c r="CD29" i="240" s="1"/>
  <c r="BQ29" i="240" a="1"/>
  <c r="BQ29" i="240" s="1"/>
  <c r="B28" i="240"/>
  <c r="CA28" i="240" a="1"/>
  <c r="CA28" i="240" s="1"/>
  <c r="BN28" i="240" a="1"/>
  <c r="BN28" i="240" s="1"/>
  <c r="CD34" i="240" a="1"/>
  <c r="CD34" i="240" s="1"/>
  <c r="BQ34" i="240" a="1"/>
  <c r="BQ34" i="240" s="1"/>
  <c r="CI34" i="240" a="1"/>
  <c r="CI34" i="240" s="1"/>
  <c r="BV34" i="240" a="1"/>
  <c r="BV34" i="240" s="1"/>
  <c r="BV24" i="240" a="1"/>
  <c r="BV24" i="240" s="1"/>
  <c r="CI24" i="240" a="1"/>
  <c r="CI24" i="240" s="1"/>
  <c r="CD27" i="240" a="1"/>
  <c r="CD27" i="240" s="1"/>
  <c r="BQ27" i="240" a="1"/>
  <c r="BQ27" i="240" s="1"/>
  <c r="BO45" i="240" a="1"/>
  <c r="BO45" i="240" s="1"/>
  <c r="CB45" i="240" a="1"/>
  <c r="CB45" i="240" s="1"/>
  <c r="BT30" i="240" a="1"/>
  <c r="BT30" i="240" s="1"/>
  <c r="CG30" i="240" a="1"/>
  <c r="CG30" i="240" s="1"/>
  <c r="BP26" i="240" a="1"/>
  <c r="BP26" i="240" s="1"/>
  <c r="CC26" i="240" a="1"/>
  <c r="CC26" i="240" s="1"/>
  <c r="BS26" i="240" a="1"/>
  <c r="BS26" i="240" s="1"/>
  <c r="CF26" i="240" a="1"/>
  <c r="CF26" i="240" s="1"/>
  <c r="BS44" i="240" a="1"/>
  <c r="BS44" i="240" s="1"/>
  <c r="CF44" i="240" a="1"/>
  <c r="CF44" i="240" s="1"/>
  <c r="CE22" i="240" a="1"/>
  <c r="CE22" i="240" s="1"/>
  <c r="BR22" i="240" a="1"/>
  <c r="BR22" i="240" s="1"/>
  <c r="B32" i="240"/>
  <c r="CA32" i="240" a="1"/>
  <c r="CA32" i="240" s="1"/>
  <c r="BN32" i="240" a="1"/>
  <c r="BN32" i="240" s="1"/>
  <c r="BU44" i="240" a="1"/>
  <c r="BU44" i="240" s="1"/>
  <c r="CH44" i="240" a="1"/>
  <c r="CH44" i="240" s="1"/>
  <c r="BT44" i="240" a="1"/>
  <c r="BT44" i="240" s="1"/>
  <c r="CG44" i="240" a="1"/>
  <c r="CG44" i="240" s="1"/>
  <c r="CD45" i="240" a="1"/>
  <c r="CD45" i="240" s="1"/>
  <c r="BQ45" i="240" a="1"/>
  <c r="BQ45" i="240" s="1"/>
  <c r="BT21" i="240" a="1"/>
  <c r="BT21" i="240" s="1"/>
  <c r="CG21" i="240" a="1"/>
  <c r="CG21" i="240" s="1"/>
  <c r="BR20" i="240" a="1"/>
  <c r="BR20" i="240" s="1"/>
  <c r="CE20" i="240" a="1"/>
  <c r="CE20" i="240" s="1"/>
  <c r="BV31" i="240" a="1"/>
  <c r="BV31" i="240" s="1"/>
  <c r="CI31" i="240" a="1"/>
  <c r="CI31" i="240" s="1"/>
  <c r="CA30" i="240" a="1"/>
  <c r="CA30" i="240" s="1"/>
  <c r="B30" i="240"/>
  <c r="BN30" i="240" a="1"/>
  <c r="BN30" i="240" s="1"/>
  <c r="BV45" i="240" a="1"/>
  <c r="BV45" i="240" s="1"/>
  <c r="CI45" i="240" a="1"/>
  <c r="CI45" i="240" s="1"/>
  <c r="CF27" i="240" a="1"/>
  <c r="CF27" i="240" s="1"/>
  <c r="BS27" i="240" a="1"/>
  <c r="BS27" i="240" s="1"/>
  <c r="BU16" i="240" a="1"/>
  <c r="BU16" i="240" s="1"/>
  <c r="Z13" i="240"/>
  <c r="Z3" i="240" s="1"/>
  <c r="Z6" i="240"/>
  <c r="BH16" i="240"/>
  <c r="BH17" i="240" s="1"/>
  <c r="BH18" i="240" s="1"/>
  <c r="BH19" i="240" s="1"/>
  <c r="BH20" i="240" s="1"/>
  <c r="BH21" i="240" s="1"/>
  <c r="BH22" i="240" s="1"/>
  <c r="BH23" i="240" s="1"/>
  <c r="BH24" i="240" s="1"/>
  <c r="BH25" i="240" s="1"/>
  <c r="BH26" i="240" s="1"/>
  <c r="BH27" i="240" s="1"/>
  <c r="BH28" i="240" s="1"/>
  <c r="BH29" i="240" s="1"/>
  <c r="BH30" i="240" s="1"/>
  <c r="BH31" i="240" s="1"/>
  <c r="BH32" i="240" s="1"/>
  <c r="BH33" i="240" s="1"/>
  <c r="BH34" i="240" s="1"/>
  <c r="BH35" i="240" s="1"/>
  <c r="BH36" i="240" s="1"/>
  <c r="BH37" i="240" s="1"/>
  <c r="BH38" i="240" s="1"/>
  <c r="BH39" i="240" s="1"/>
  <c r="BH40" i="240" s="1"/>
  <c r="BH41" i="240" s="1"/>
  <c r="BH42" i="240" s="1"/>
  <c r="BH43" i="240" s="1"/>
  <c r="BH44" i="240" s="1"/>
  <c r="BH45" i="240" s="1"/>
  <c r="BH46" i="240" s="1"/>
  <c r="CH16" i="240" a="1"/>
  <c r="CH16" i="240" s="1"/>
  <c r="BV30" i="240" a="1"/>
  <c r="BV30" i="240" s="1"/>
  <c r="CI30" i="240" a="1"/>
  <c r="CI30" i="240" s="1"/>
  <c r="BO17" i="240" a="1"/>
  <c r="BO17" i="240" s="1"/>
  <c r="CB17" i="240" a="1"/>
  <c r="CB17" i="240" s="1"/>
  <c r="B17" i="240"/>
  <c r="BP17" i="240" a="1"/>
  <c r="BP17" i="240" s="1"/>
  <c r="CC17" i="240" a="1"/>
  <c r="CC17" i="240" s="1"/>
  <c r="BW31" i="240" a="1"/>
  <c r="BW31" i="240" s="1"/>
  <c r="CJ31" i="240" a="1"/>
  <c r="CJ31" i="240" s="1"/>
  <c r="CK34" i="240" a="1"/>
  <c r="CK34" i="240" s="1"/>
  <c r="BX34" i="240" a="1"/>
  <c r="BX34" i="240" s="1"/>
  <c r="BT18" i="240" a="1"/>
  <c r="BT18" i="240" s="1"/>
  <c r="CG18" i="240" a="1"/>
  <c r="CG18" i="240" s="1"/>
  <c r="BP41" i="240" a="1"/>
  <c r="BP41" i="240" s="1"/>
  <c r="CC41" i="240" a="1"/>
  <c r="CC41" i="240" s="1"/>
  <c r="CD40" i="240" a="1"/>
  <c r="CD40" i="240" s="1"/>
  <c r="BQ40" i="240" a="1"/>
  <c r="BQ40" i="240" s="1"/>
  <c r="CD33" i="240" a="1"/>
  <c r="CD33" i="240" s="1"/>
  <c r="BQ33" i="240" a="1"/>
  <c r="BQ33" i="240" s="1"/>
  <c r="CJ23" i="240" a="1"/>
  <c r="CJ23" i="240" s="1"/>
  <c r="BW23" i="240" a="1"/>
  <c r="BW23" i="240" s="1"/>
  <c r="CK25" i="240" a="1"/>
  <c r="CK25" i="240" s="1"/>
  <c r="BX25" i="240" a="1"/>
  <c r="BX25" i="240" s="1"/>
  <c r="BS42" i="240" a="1"/>
  <c r="BS42" i="240" s="1"/>
  <c r="CF42" i="240" a="1"/>
  <c r="CF42" i="240" s="1"/>
  <c r="CJ17" i="240" a="1"/>
  <c r="CJ17" i="240" s="1"/>
  <c r="BW17" i="240" a="1"/>
  <c r="BW17" i="240" s="1"/>
  <c r="B26" i="240"/>
  <c r="CA26" i="240" a="1"/>
  <c r="CA26" i="240" s="1"/>
  <c r="BN26" i="240" a="1"/>
  <c r="BN26" i="240" s="1"/>
  <c r="BV41" i="240" a="1"/>
  <c r="BV41" i="240" s="1"/>
  <c r="CI41" i="240" a="1"/>
  <c r="CI41" i="240" s="1"/>
  <c r="CL42" i="240" a="1"/>
  <c r="CL42" i="240" s="1"/>
  <c r="BY42" i="240" a="1"/>
  <c r="BY42" i="240" s="1"/>
  <c r="BQ21" i="240" a="1"/>
  <c r="BQ21" i="240" s="1"/>
  <c r="CD21" i="240" a="1"/>
  <c r="CD21" i="240" s="1"/>
  <c r="BQ18" i="240" a="1"/>
  <c r="BQ18" i="240" s="1"/>
  <c r="CD18" i="240" a="1"/>
  <c r="CD18" i="240" s="1"/>
  <c r="BP20" i="240" a="1"/>
  <c r="BP20" i="240" s="1"/>
  <c r="CC20" i="240" a="1"/>
  <c r="CC20" i="240" s="1"/>
  <c r="BV18" i="240" a="1"/>
  <c r="BV18" i="240" s="1"/>
  <c r="CI18" i="240" a="1"/>
  <c r="CI18" i="240" s="1"/>
  <c r="CL26" i="240" a="1"/>
  <c r="CL26" i="240" s="1"/>
  <c r="BY26" i="240" a="1"/>
  <c r="BY26" i="240" s="1"/>
  <c r="BO19" i="240" a="1"/>
  <c r="BO19" i="240" s="1"/>
  <c r="CB19" i="240" a="1"/>
  <c r="CB19" i="240" s="1"/>
  <c r="BP27" i="240" a="1"/>
  <c r="BP27" i="240" s="1"/>
  <c r="CC27" i="240" a="1"/>
  <c r="CC27" i="240" s="1"/>
  <c r="BP32" i="240" a="1"/>
  <c r="BP32" i="240" s="1"/>
  <c r="CC32" i="240" a="1"/>
  <c r="CC32" i="240" s="1"/>
  <c r="BY45" i="240" a="1"/>
  <c r="BY45" i="240" s="1"/>
  <c r="CL45" i="240" a="1"/>
  <c r="CL45" i="240" s="1"/>
  <c r="BS30" i="240" a="1"/>
  <c r="BS30" i="240" s="1"/>
  <c r="CF30" i="240" a="1"/>
  <c r="CF30" i="240" s="1"/>
  <c r="BR31" i="240" a="1"/>
  <c r="BR31" i="240" s="1"/>
  <c r="CE31" i="240" a="1"/>
  <c r="CE31" i="240" s="1"/>
  <c r="B45" i="240"/>
  <c r="CA45" i="240" a="1"/>
  <c r="CA45" i="240" s="1"/>
  <c r="BN45" i="240" a="1"/>
  <c r="BN45" i="240" s="1"/>
  <c r="CK22" i="240" a="1"/>
  <c r="CK22" i="240" s="1"/>
  <c r="BX22" i="240" a="1"/>
  <c r="BX22" i="240" s="1"/>
  <c r="BR26" i="240" a="1"/>
  <c r="BR26" i="240" s="1"/>
  <c r="CE26" i="240" a="1"/>
  <c r="CE26" i="240" s="1"/>
  <c r="CB23" i="240" a="1"/>
  <c r="CB23" i="240" s="1"/>
  <c r="BO23" i="240" a="1"/>
  <c r="BO23" i="240" s="1"/>
  <c r="CF35" i="240" a="1"/>
  <c r="CF35" i="240" s="1"/>
  <c r="BS35" i="240" a="1"/>
  <c r="BS35" i="240" s="1"/>
  <c r="B22" i="240"/>
  <c r="CA22" i="240" a="1"/>
  <c r="CA22" i="240" s="1"/>
  <c r="BN22" i="240" a="1"/>
  <c r="BN22" i="240" s="1"/>
  <c r="CJ41" i="240" a="1"/>
  <c r="CJ41" i="240" s="1"/>
  <c r="BW41" i="240" a="1"/>
  <c r="BW41" i="240" s="1"/>
  <c r="AI6" i="240"/>
  <c r="CK16" i="240" a="1"/>
  <c r="CK16" i="240" s="1"/>
  <c r="BK16" i="240"/>
  <c r="BK17" i="240" s="1"/>
  <c r="BK18" i="240" s="1"/>
  <c r="BK19" i="240" s="1"/>
  <c r="BK20" i="240" s="1"/>
  <c r="BK21" i="240" s="1"/>
  <c r="BK22" i="240" s="1"/>
  <c r="BK23" i="240" s="1"/>
  <c r="BK24" i="240" s="1"/>
  <c r="BK25" i="240" s="1"/>
  <c r="BK26" i="240" s="1"/>
  <c r="BK27" i="240" s="1"/>
  <c r="BK28" i="240" s="1"/>
  <c r="BK29" i="240" s="1"/>
  <c r="BK30" i="240" s="1"/>
  <c r="BK31" i="240" s="1"/>
  <c r="BK32" i="240" s="1"/>
  <c r="BK33" i="240" s="1"/>
  <c r="BK34" i="240" s="1"/>
  <c r="BK35" i="240" s="1"/>
  <c r="BK36" i="240" s="1"/>
  <c r="BK37" i="240" s="1"/>
  <c r="BK38" i="240" s="1"/>
  <c r="BK39" i="240" s="1"/>
  <c r="BK40" i="240" s="1"/>
  <c r="BK41" i="240" s="1"/>
  <c r="BK42" i="240" s="1"/>
  <c r="BK43" i="240" s="1"/>
  <c r="BK44" i="240" s="1"/>
  <c r="BK45" i="240" s="1"/>
  <c r="BK46" i="240" s="1"/>
  <c r="AI13" i="240"/>
  <c r="AI3" i="240" s="1"/>
  <c r="BX16" i="240" a="1"/>
  <c r="BX16" i="240" s="1"/>
  <c r="BS39" i="240" a="1"/>
  <c r="BS39" i="240" s="1"/>
  <c r="CF39" i="240" a="1"/>
  <c r="CF39" i="240" s="1"/>
  <c r="CE42" i="240" a="1"/>
  <c r="CE42" i="240" s="1"/>
  <c r="BR42" i="240" a="1"/>
  <c r="BR42" i="240" s="1"/>
  <c r="BS41" i="240" a="1"/>
  <c r="BS41" i="240" s="1"/>
  <c r="CF41" i="240" a="1"/>
  <c r="CF41" i="240" s="1"/>
  <c r="BS32" i="240" a="1"/>
  <c r="BS32" i="240" s="1"/>
  <c r="CF32" i="240" a="1"/>
  <c r="CF32" i="240" s="1"/>
  <c r="BO21" i="240" a="1"/>
  <c r="BO21" i="240" s="1"/>
  <c r="CB21" i="240" a="1"/>
  <c r="CB21" i="240" s="1"/>
  <c r="BR27" i="240" a="1"/>
  <c r="BR27" i="240" s="1"/>
  <c r="CE27" i="240" a="1"/>
  <c r="CE27" i="240" s="1"/>
  <c r="CG37" i="240" a="1"/>
  <c r="CG37" i="240" s="1"/>
  <c r="BT37" i="240" a="1"/>
  <c r="BT37" i="240" s="1"/>
  <c r="BV27" i="240" a="1"/>
  <c r="BV27" i="240" s="1"/>
  <c r="CI27" i="240" a="1"/>
  <c r="CI27" i="240" s="1"/>
  <c r="CE28" i="240" a="1"/>
  <c r="CE28" i="240" s="1"/>
  <c r="BR28" i="240" a="1"/>
  <c r="BR28" i="240" s="1"/>
  <c r="BX26" i="240" a="1"/>
  <c r="BX26" i="240" s="1"/>
  <c r="CK26" i="240" a="1"/>
  <c r="CK26" i="240" s="1"/>
  <c r="BQ19" i="240" a="1"/>
  <c r="BQ19" i="240" s="1"/>
  <c r="CD19" i="240" a="1"/>
  <c r="CD19" i="240" s="1"/>
  <c r="BW27" i="240" a="1"/>
  <c r="BW27" i="240" s="1"/>
  <c r="CJ27" i="240" a="1"/>
  <c r="CJ27" i="240" s="1"/>
  <c r="CB31" i="240" a="1"/>
  <c r="CB31" i="240" s="1"/>
  <c r="BO31" i="240" a="1"/>
  <c r="BO31" i="240" s="1"/>
  <c r="BU27" i="240" a="1"/>
  <c r="BU27" i="240" s="1"/>
  <c r="CH27" i="240" a="1"/>
  <c r="CH27" i="240" s="1"/>
  <c r="B39" i="240"/>
  <c r="CA39" i="240" a="1"/>
  <c r="CA39" i="240" s="1"/>
  <c r="BN39" i="240" a="1"/>
  <c r="BN39" i="240" s="1"/>
  <c r="BV39" i="240" a="1"/>
  <c r="BV39" i="240" s="1"/>
  <c r="CI39" i="240" a="1"/>
  <c r="CI39" i="240" s="1"/>
  <c r="BS36" i="240" a="1"/>
  <c r="BS36" i="240" s="1"/>
  <c r="CF36" i="240" a="1"/>
  <c r="CF36" i="240" s="1"/>
  <c r="CK37" i="240" a="1"/>
  <c r="CK37" i="240" s="1"/>
  <c r="BX37" i="240" a="1"/>
  <c r="BX37" i="240" s="1"/>
  <c r="BU41" i="240" a="1"/>
  <c r="BU41" i="240" s="1"/>
  <c r="CH41" i="240" a="1"/>
  <c r="CH41" i="240" s="1"/>
  <c r="B34" i="240"/>
  <c r="BN34" i="240" a="1"/>
  <c r="BN34" i="240" s="1"/>
  <c r="CA34" i="240" a="1"/>
  <c r="CA34" i="240" s="1"/>
  <c r="CI36" i="240" a="1"/>
  <c r="CI36" i="240" s="1"/>
  <c r="BV36" i="240" a="1"/>
  <c r="BV36" i="240" s="1"/>
  <c r="CJ19" i="240" a="1"/>
  <c r="CJ19" i="240" s="1"/>
  <c r="BW19" i="240" a="1"/>
  <c r="BW19" i="240" s="1"/>
  <c r="CI17" i="240" a="1"/>
  <c r="CI17" i="240" s="1"/>
  <c r="BV17" i="240" a="1"/>
  <c r="BV17" i="240" s="1"/>
  <c r="BT24" i="240" a="1"/>
  <c r="BT24" i="240" s="1"/>
  <c r="CG24" i="240" a="1"/>
  <c r="CG24" i="240" s="1"/>
  <c r="AF13" i="240"/>
  <c r="AF3" i="240" s="1"/>
  <c r="AF6" i="240"/>
  <c r="BJ16" i="240"/>
  <c r="BJ17" i="240" s="1"/>
  <c r="BJ18" i="240" s="1"/>
  <c r="BJ19" i="240" s="1"/>
  <c r="BJ20" i="240" s="1"/>
  <c r="BJ21" i="240" s="1"/>
  <c r="BJ22" i="240" s="1"/>
  <c r="BJ23" i="240" s="1"/>
  <c r="BJ24" i="240" s="1"/>
  <c r="BJ25" i="240" s="1"/>
  <c r="BJ26" i="240" s="1"/>
  <c r="BJ27" i="240" s="1"/>
  <c r="BJ28" i="240" s="1"/>
  <c r="BJ29" i="240" s="1"/>
  <c r="BJ30" i="240" s="1"/>
  <c r="BJ31" i="240" s="1"/>
  <c r="BJ32" i="240" s="1"/>
  <c r="BJ33" i="240" s="1"/>
  <c r="BJ34" i="240" s="1"/>
  <c r="BJ35" i="240" s="1"/>
  <c r="BJ36" i="240" s="1"/>
  <c r="BJ37" i="240" s="1"/>
  <c r="BJ38" i="240" s="1"/>
  <c r="BJ39" i="240" s="1"/>
  <c r="BJ40" i="240" s="1"/>
  <c r="BJ41" i="240" s="1"/>
  <c r="BJ42" i="240" s="1"/>
  <c r="BJ43" i="240" s="1"/>
  <c r="BJ44" i="240" s="1"/>
  <c r="BJ45" i="240" s="1"/>
  <c r="BJ46" i="240" s="1"/>
  <c r="BW16" i="240" a="1"/>
  <c r="BW16" i="240" s="1"/>
  <c r="CJ16" i="240" a="1"/>
  <c r="CJ16" i="240" s="1"/>
  <c r="BT20" i="240" a="1"/>
  <c r="BT20" i="240" s="1"/>
  <c r="CG20" i="240" a="1"/>
  <c r="CG20" i="240" s="1"/>
  <c r="BO25" i="240" a="1"/>
  <c r="BO25" i="240" s="1"/>
  <c r="CB25" i="240" a="1"/>
  <c r="CB25" i="240" s="1"/>
  <c r="BR25" i="240" a="1"/>
  <c r="BR25" i="240" s="1"/>
  <c r="CE25" i="240" a="1"/>
  <c r="CE25" i="240" s="1"/>
  <c r="BT36" i="240" a="1"/>
  <c r="BT36" i="240" s="1"/>
  <c r="CG36" i="240" a="1"/>
  <c r="CG36" i="240" s="1"/>
  <c r="BV38" i="240" a="1"/>
  <c r="BV38" i="240" s="1"/>
  <c r="CI38" i="240" a="1"/>
  <c r="CI38" i="240" s="1"/>
  <c r="BW39" i="240" a="1"/>
  <c r="BW39" i="240" s="1"/>
  <c r="CJ39" i="240" a="1"/>
  <c r="CJ39" i="240" s="1"/>
  <c r="BP24" i="240" a="1"/>
  <c r="BP24" i="240" s="1"/>
  <c r="CC24" i="240" a="1"/>
  <c r="CC24" i="240" s="1"/>
  <c r="BT31" i="240" a="1"/>
  <c r="BT31" i="240" s="1"/>
  <c r="CG31" i="240" a="1"/>
  <c r="CG31" i="240" s="1"/>
  <c r="BU24" i="240" a="1"/>
  <c r="BU24" i="240" s="1"/>
  <c r="CH24" i="240" a="1"/>
  <c r="CH24" i="240" s="1"/>
  <c r="B25" i="240"/>
  <c r="CA25" i="240" a="1"/>
  <c r="CA25" i="240" s="1"/>
  <c r="BN25" i="240" a="1"/>
  <c r="BN25" i="240" s="1"/>
  <c r="CD43" i="240" a="1"/>
  <c r="CD43" i="240" s="1"/>
  <c r="BQ43" i="240" a="1"/>
  <c r="BQ43" i="240" s="1"/>
  <c r="BR23" i="240" a="1"/>
  <c r="BR23" i="240" s="1"/>
  <c r="CE23" i="240" a="1"/>
  <c r="CE23" i="240" s="1"/>
  <c r="BV22" i="240" a="1"/>
  <c r="BV22" i="240" s="1"/>
  <c r="CI22" i="240" a="1"/>
  <c r="CI22" i="240" s="1"/>
  <c r="BO34" i="240" a="1"/>
  <c r="BO34" i="240" s="1"/>
  <c r="CB34" i="240" a="1"/>
  <c r="CB34" i="240" s="1"/>
  <c r="BT25" i="240" a="1"/>
  <c r="BT25" i="240" s="1"/>
  <c r="CG25" i="240" a="1"/>
  <c r="CG25" i="240" s="1"/>
  <c r="BQ30" i="240" a="1"/>
  <c r="BQ30" i="240" s="1"/>
  <c r="CD30" i="240" a="1"/>
  <c r="CD30" i="240" s="1"/>
  <c r="BP31" i="240" a="1"/>
  <c r="BP31" i="240" s="1"/>
  <c r="CC31" i="240" a="1"/>
  <c r="CC31" i="240" s="1"/>
  <c r="BT32" i="240" a="1"/>
  <c r="BT32" i="240" s="1"/>
  <c r="CG32" i="240" a="1"/>
  <c r="CG32" i="240" s="1"/>
  <c r="BR17" i="240" a="1"/>
  <c r="BR17" i="240" s="1"/>
  <c r="CE17" i="240" a="1"/>
  <c r="CE17" i="240" s="1"/>
  <c r="BT46" i="240" a="1"/>
  <c r="BT46" i="240" s="1"/>
  <c r="CG46" i="240" a="1"/>
  <c r="CG46" i="240" s="1"/>
  <c r="CG29" i="240" a="1"/>
  <c r="CG29" i="240" s="1"/>
  <c r="BT29" i="240" a="1"/>
  <c r="BT29" i="240" s="1"/>
  <c r="BW33" i="240" a="1"/>
  <c r="BW33" i="240" s="1"/>
  <c r="CJ33" i="240" a="1"/>
  <c r="CJ33" i="240" s="1"/>
  <c r="CJ25" i="240" a="1"/>
  <c r="CJ25" i="240" s="1"/>
  <c r="BW25" i="240" a="1"/>
  <c r="BW25" i="240" s="1"/>
  <c r="BV28" i="240" a="1"/>
  <c r="BV28" i="240" s="1"/>
  <c r="CI28" i="240" a="1"/>
  <c r="CI28" i="240" s="1"/>
  <c r="CK46" i="240" a="1"/>
  <c r="CK46" i="240" s="1"/>
  <c r="BX46" i="240" a="1"/>
  <c r="BX46" i="240" s="1"/>
  <c r="BU46" i="240" a="1"/>
  <c r="BU46" i="240" s="1"/>
  <c r="CH46" i="240" a="1"/>
  <c r="CH46" i="240" s="1"/>
  <c r="CL21" i="240" a="1"/>
  <c r="CL21" i="240" s="1"/>
  <c r="BY21" i="240" a="1"/>
  <c r="BY21" i="240" s="1"/>
  <c r="CB36" i="240" a="1"/>
  <c r="CB36" i="240" s="1"/>
  <c r="BO36" i="240" a="1"/>
  <c r="BO36" i="240" s="1"/>
  <c r="CH35" i="240" a="1"/>
  <c r="CH35" i="240" s="1"/>
  <c r="BU35" i="240" a="1"/>
  <c r="BU35" i="240" s="1"/>
  <c r="BR24" i="240" a="1"/>
  <c r="BR24" i="240" s="1"/>
  <c r="CE24" i="240" a="1"/>
  <c r="CE24" i="240" s="1"/>
  <c r="CF46" i="240" a="1"/>
  <c r="CF46" i="240" s="1"/>
  <c r="BS46" i="240" a="1"/>
  <c r="BS46" i="240" s="1"/>
  <c r="BO39" i="240" a="1"/>
  <c r="BO39" i="240" s="1"/>
  <c r="CB39" i="240" a="1"/>
  <c r="CB39" i="240" s="1"/>
  <c r="CK39" i="240" a="1"/>
  <c r="CK39" i="240" s="1"/>
  <c r="BX39" i="240" a="1"/>
  <c r="BX39" i="240" s="1"/>
  <c r="B38" i="240"/>
  <c r="CA38" i="240" a="1"/>
  <c r="CA38" i="240" s="1"/>
  <c r="BN38" i="240" a="1"/>
  <c r="BN38" i="240" s="1"/>
  <c r="CJ36" i="240" a="1"/>
  <c r="CJ36" i="240" s="1"/>
  <c r="BW36" i="240" a="1"/>
  <c r="BW36" i="240" s="1"/>
  <c r="CK33" i="240" a="1"/>
  <c r="CK33" i="240" s="1"/>
  <c r="BX33" i="240" a="1"/>
  <c r="BX33" i="240" s="1"/>
  <c r="BR21" i="240" a="1"/>
  <c r="BR21" i="240" s="1"/>
  <c r="CE21" i="240" a="1"/>
  <c r="CE21" i="240" s="1"/>
  <c r="BY37" i="240" a="1"/>
  <c r="BY37" i="240" s="1"/>
  <c r="CL37" i="240" a="1"/>
  <c r="CL37" i="240" s="1"/>
  <c r="CB33" i="240" a="1"/>
  <c r="CB33" i="240" s="1"/>
  <c r="BO33" i="240" a="1"/>
  <c r="BO33" i="240" s="1"/>
  <c r="AC13" i="240"/>
  <c r="AC3" i="240" s="1"/>
  <c r="AC6" i="240"/>
  <c r="BI16" i="240"/>
  <c r="BI17" i="240" s="1"/>
  <c r="BI18" i="240" s="1"/>
  <c r="BI19" i="240" s="1"/>
  <c r="BI20" i="240" s="1"/>
  <c r="BI21" i="240" s="1"/>
  <c r="BI22" i="240" s="1"/>
  <c r="BI23" i="240" s="1"/>
  <c r="BI24" i="240" s="1"/>
  <c r="BI25" i="240" s="1"/>
  <c r="BI26" i="240" s="1"/>
  <c r="BI27" i="240" s="1"/>
  <c r="BI28" i="240" s="1"/>
  <c r="BI29" i="240" s="1"/>
  <c r="BI30" i="240" s="1"/>
  <c r="BI31" i="240" s="1"/>
  <c r="BI32" i="240" s="1"/>
  <c r="BI33" i="240" s="1"/>
  <c r="BI34" i="240" s="1"/>
  <c r="BI35" i="240" s="1"/>
  <c r="BI36" i="240" s="1"/>
  <c r="BI37" i="240" s="1"/>
  <c r="BI38" i="240" s="1"/>
  <c r="BI39" i="240" s="1"/>
  <c r="BI40" i="240" s="1"/>
  <c r="BI41" i="240" s="1"/>
  <c r="BI42" i="240" s="1"/>
  <c r="BI43" i="240" s="1"/>
  <c r="BI44" i="240" s="1"/>
  <c r="BI45" i="240" s="1"/>
  <c r="BI46" i="240" s="1"/>
  <c r="BV16" i="240" a="1"/>
  <c r="BV16" i="240" s="1"/>
  <c r="CI16" i="240" a="1"/>
  <c r="CI16" i="240" s="1"/>
  <c r="BP38" i="240" a="1"/>
  <c r="BP38" i="240" s="1"/>
  <c r="CC38" i="240" a="1"/>
  <c r="CC38" i="240" s="1"/>
  <c r="CD44" i="240" a="1"/>
  <c r="CD44" i="240" s="1"/>
  <c r="BQ44" i="240" a="1"/>
  <c r="BQ44" i="240" s="1"/>
  <c r="BP40" i="240" a="1"/>
  <c r="BP40" i="240" s="1"/>
  <c r="CC40" i="240" a="1"/>
  <c r="CC40" i="240" s="1"/>
  <c r="CC37" i="240" a="1"/>
  <c r="CC37" i="240" s="1"/>
  <c r="BP37" i="240" a="1"/>
  <c r="BP37" i="240" s="1"/>
  <c r="CC42" i="240" a="1"/>
  <c r="CC42" i="240" s="1"/>
  <c r="BP42" i="240" a="1"/>
  <c r="BP42" i="240" s="1"/>
  <c r="CF38" i="240" a="1"/>
  <c r="CF38" i="240" s="1"/>
  <c r="BS38" i="240" a="1"/>
  <c r="BS38" i="240" s="1"/>
  <c r="B35" i="240"/>
  <c r="BN35" i="240" a="1"/>
  <c r="BN35" i="240" s="1"/>
  <c r="CA35" i="240" a="1"/>
  <c r="CA35" i="240" s="1"/>
  <c r="BW26" i="240" a="1"/>
  <c r="BW26" i="240" s="1"/>
  <c r="CJ26" i="240" a="1"/>
  <c r="CJ26" i="240" s="1"/>
  <c r="N6" i="240"/>
  <c r="BD16" i="240"/>
  <c r="BD17" i="240" s="1"/>
  <c r="BD18" i="240" s="1"/>
  <c r="BD19" i="240" s="1"/>
  <c r="BD20" i="240" s="1"/>
  <c r="BD21" i="240" s="1"/>
  <c r="BD22" i="240" s="1"/>
  <c r="BD23" i="240" s="1"/>
  <c r="BD24" i="240" s="1"/>
  <c r="BD25" i="240" s="1"/>
  <c r="BD26" i="240" s="1"/>
  <c r="BD27" i="240" s="1"/>
  <c r="BD28" i="240" s="1"/>
  <c r="BD29" i="240" s="1"/>
  <c r="BD30" i="240" s="1"/>
  <c r="BD31" i="240" s="1"/>
  <c r="BD32" i="240" s="1"/>
  <c r="BD33" i="240" s="1"/>
  <c r="BD34" i="240" s="1"/>
  <c r="BD35" i="240" s="1"/>
  <c r="BD36" i="240" s="1"/>
  <c r="BD37" i="240" s="1"/>
  <c r="BD38" i="240" s="1"/>
  <c r="BD39" i="240" s="1"/>
  <c r="BD40" i="240" s="1"/>
  <c r="BD41" i="240" s="1"/>
  <c r="BD42" i="240" s="1"/>
  <c r="BD43" i="240" s="1"/>
  <c r="BD44" i="240" s="1"/>
  <c r="BD45" i="240" s="1"/>
  <c r="BD46" i="240" s="1"/>
  <c r="N13" i="240"/>
  <c r="N3" i="240" s="1"/>
  <c r="CD16" i="240" a="1"/>
  <c r="CD16" i="240" s="1"/>
  <c r="BQ16" i="240" a="1"/>
  <c r="BQ16" i="240" s="1"/>
  <c r="BR36" i="240" a="1"/>
  <c r="BR36" i="240" s="1"/>
  <c r="CE36" i="240" a="1"/>
  <c r="CE36" i="240" s="1"/>
  <c r="CE37" i="240" a="1"/>
  <c r="CE37" i="240" s="1"/>
  <c r="BR37" i="240" a="1"/>
  <c r="BR37" i="240" s="1"/>
  <c r="CJ20" i="240" a="1"/>
  <c r="CJ20" i="240" s="1"/>
  <c r="BW20" i="240" a="1"/>
  <c r="BW20" i="240" s="1"/>
  <c r="BY35" i="240" a="1"/>
  <c r="BY35" i="240" s="1"/>
  <c r="CL35" i="240" a="1"/>
  <c r="CL35" i="240" s="1"/>
  <c r="BP34" i="240" a="1"/>
  <c r="BP34" i="240" s="1"/>
  <c r="CC34" i="240" a="1"/>
  <c r="CC34" i="240" s="1"/>
  <c r="BF16" i="240"/>
  <c r="BF17" i="240" s="1"/>
  <c r="BF18" i="240" s="1"/>
  <c r="BF19" i="240" s="1"/>
  <c r="BF20" i="240" s="1"/>
  <c r="BF21" i="240" s="1"/>
  <c r="BF22" i="240" s="1"/>
  <c r="BF23" i="240" s="1"/>
  <c r="BF24" i="240" s="1"/>
  <c r="BF25" i="240" s="1"/>
  <c r="BF26" i="240" s="1"/>
  <c r="BF27" i="240" s="1"/>
  <c r="BF28" i="240" s="1"/>
  <c r="BF29" i="240" s="1"/>
  <c r="BF30" i="240" s="1"/>
  <c r="BF31" i="240" s="1"/>
  <c r="BF32" i="240" s="1"/>
  <c r="BF33" i="240" s="1"/>
  <c r="BF34" i="240" s="1"/>
  <c r="BF35" i="240" s="1"/>
  <c r="BF36" i="240" s="1"/>
  <c r="BF37" i="240" s="1"/>
  <c r="BF38" i="240" s="1"/>
  <c r="BF39" i="240" s="1"/>
  <c r="BF40" i="240" s="1"/>
  <c r="BF41" i="240" s="1"/>
  <c r="BF42" i="240" s="1"/>
  <c r="BF43" i="240" s="1"/>
  <c r="BF44" i="240" s="1"/>
  <c r="BF45" i="240" s="1"/>
  <c r="BF46" i="240" s="1"/>
  <c r="T13" i="240"/>
  <c r="T3" i="240" s="1"/>
  <c r="BS16" i="240" a="1"/>
  <c r="BS16" i="240" s="1"/>
  <c r="T6" i="240"/>
  <c r="CF16" i="240" a="1"/>
  <c r="CF16" i="240" s="1"/>
  <c r="BY31" i="240" a="1"/>
  <c r="BY31" i="240" s="1"/>
  <c r="CL31" i="240" a="1"/>
  <c r="CL31" i="240" s="1"/>
  <c r="B33" i="240"/>
  <c r="BN33" i="240" a="1"/>
  <c r="BN33" i="240" s="1"/>
  <c r="CA33" i="240" a="1"/>
  <c r="CA33" i="240" s="1"/>
  <c r="CJ45" i="240" a="1"/>
  <c r="CJ45" i="240" s="1"/>
  <c r="BW45" i="240" a="1"/>
  <c r="BW45" i="240" s="1"/>
  <c r="CD28" i="240" a="1"/>
  <c r="CD28" i="240" s="1"/>
  <c r="BQ28" i="240" a="1"/>
  <c r="BQ28" i="240" s="1"/>
  <c r="CE18" i="240" a="1"/>
  <c r="CE18" i="240" s="1"/>
  <c r="BR18" i="240" a="1"/>
  <c r="BR18" i="240" s="1"/>
  <c r="BX21" i="240" a="1"/>
  <c r="BX21" i="240" s="1"/>
  <c r="CK21" i="240" a="1"/>
  <c r="CK21" i="240" s="1"/>
  <c r="B36" i="240"/>
  <c r="BN36" i="240" a="1"/>
  <c r="BN36" i="240" s="1"/>
  <c r="CA36" i="240" a="1"/>
  <c r="CA36" i="240" s="1"/>
  <c r="CL36" i="240" a="1"/>
  <c r="CL36" i="240" s="1"/>
  <c r="BY36" i="240" a="1"/>
  <c r="BY36" i="240" s="1"/>
  <c r="BT26" i="240" a="1"/>
  <c r="BT26" i="240" s="1"/>
  <c r="CG26" i="240" a="1"/>
  <c r="CG26" i="240" s="1"/>
  <c r="BX32" i="240" a="1"/>
  <c r="BX32" i="240" s="1"/>
  <c r="CK32" i="240" a="1"/>
  <c r="CK32" i="240" s="1"/>
  <c r="BX45" i="240" a="1"/>
  <c r="BX45" i="240" s="1"/>
  <c r="CK45" i="240" a="1"/>
  <c r="CK45" i="240" s="1"/>
  <c r="BS23" i="240" a="1"/>
  <c r="BS23" i="240" s="1"/>
  <c r="CF23" i="240" a="1"/>
  <c r="CF23" i="240" s="1"/>
  <c r="BP33" i="240" a="1"/>
  <c r="BP33" i="240" s="1"/>
  <c r="CC33" i="240" a="1"/>
  <c r="CC33" i="240" s="1"/>
  <c r="BS29" i="240" a="1"/>
  <c r="BS29" i="240" s="1"/>
  <c r="CF29" i="240" a="1"/>
  <c r="CF29" i="240" s="1"/>
  <c r="BS18" i="240" a="1"/>
  <c r="BS18" i="240" s="1"/>
  <c r="CF18" i="240" a="1"/>
  <c r="CF18" i="240" s="1"/>
  <c r="BU18" i="240" a="1"/>
  <c r="BU18" i="240" s="1"/>
  <c r="CH18" i="240" a="1"/>
  <c r="CH18" i="240" s="1"/>
  <c r="BP36" i="240" a="1"/>
  <c r="BP36" i="240" s="1"/>
  <c r="CC36" i="240" a="1"/>
  <c r="CC36" i="240" s="1"/>
  <c r="BY24" i="240" a="1"/>
  <c r="BY24" i="240" s="1"/>
  <c r="CL24" i="240" a="1"/>
  <c r="CL24" i="240" s="1"/>
  <c r="BV40" i="240" a="1"/>
  <c r="BV40" i="240" s="1"/>
  <c r="CI40" i="240" a="1"/>
  <c r="CI40" i="240" s="1"/>
  <c r="BO46" i="240" a="1"/>
  <c r="BO46" i="240" s="1"/>
  <c r="CB46" i="240" a="1"/>
  <c r="CB46" i="240" s="1"/>
  <c r="BY20" i="240" a="1"/>
  <c r="BY20" i="240" s="1"/>
  <c r="CL20" i="240" a="1"/>
  <c r="CL20" i="240" s="1"/>
  <c r="BS40" i="240" a="1"/>
  <c r="BS40" i="240" s="1"/>
  <c r="CF40" i="240" a="1"/>
  <c r="CF40" i="240" s="1"/>
  <c r="BR32" i="240" a="1"/>
  <c r="BR32" i="240" s="1"/>
  <c r="CE32" i="240" a="1"/>
  <c r="CE32" i="240" s="1"/>
  <c r="CL44" i="240" a="1"/>
  <c r="CL44" i="240" s="1"/>
  <c r="BY44" i="240" a="1"/>
  <c r="BY44" i="240" s="1"/>
  <c r="BV23" i="240" a="1"/>
  <c r="BV23" i="240" s="1"/>
  <c r="CI23" i="240" a="1"/>
  <c r="CI23" i="240" s="1"/>
  <c r="CK20" i="240" a="1"/>
  <c r="CK20" i="240" s="1"/>
  <c r="BX20" i="240" a="1"/>
  <c r="BX20" i="240" s="1"/>
  <c r="CD25" i="240" a="1"/>
  <c r="CD25" i="240" s="1"/>
  <c r="BQ25" i="240" a="1"/>
  <c r="BQ25" i="240" s="1"/>
  <c r="BX19" i="240" a="1"/>
  <c r="BX19" i="240" s="1"/>
  <c r="CK19" i="240" a="1"/>
  <c r="CK19" i="240" s="1"/>
  <c r="BU30" i="240" a="1"/>
  <c r="BU30" i="240" s="1"/>
  <c r="CH30" i="240" a="1"/>
  <c r="CH30" i="240" s="1"/>
  <c r="CB29" i="240" a="1"/>
  <c r="CB29" i="240" s="1"/>
  <c r="BO29" i="240" a="1"/>
  <c r="BO29" i="240" s="1"/>
  <c r="BS43" i="240" a="1"/>
  <c r="BS43" i="240" s="1"/>
  <c r="CF43" i="240" a="1"/>
  <c r="CF43" i="240" s="1"/>
  <c r="BY40" i="240" a="1"/>
  <c r="BY40" i="240" s="1"/>
  <c r="CL40" i="240" a="1"/>
  <c r="CL40" i="240" s="1"/>
  <c r="BY17" i="240" a="1"/>
  <c r="BY17" i="240" s="1"/>
  <c r="CL17" i="240" a="1"/>
  <c r="CL17" i="240" s="1"/>
  <c r="BE16" i="240"/>
  <c r="BE17" i="240" s="1"/>
  <c r="BE18" i="240" s="1"/>
  <c r="BE19" i="240" s="1"/>
  <c r="BE20" i="240" s="1"/>
  <c r="BE21" i="240" s="1"/>
  <c r="BE22" i="240" s="1"/>
  <c r="BE23" i="240" s="1"/>
  <c r="BE24" i="240" s="1"/>
  <c r="BE25" i="240" s="1"/>
  <c r="BE26" i="240" s="1"/>
  <c r="BE27" i="240" s="1"/>
  <c r="BE28" i="240" s="1"/>
  <c r="BE29" i="240" s="1"/>
  <c r="BE30" i="240" s="1"/>
  <c r="BE31" i="240" s="1"/>
  <c r="BE32" i="240" s="1"/>
  <c r="BE33" i="240" s="1"/>
  <c r="BE34" i="240" s="1"/>
  <c r="BE35" i="240" s="1"/>
  <c r="BE36" i="240" s="1"/>
  <c r="BE37" i="240" s="1"/>
  <c r="BE38" i="240" s="1"/>
  <c r="BE39" i="240" s="1"/>
  <c r="BE40" i="240" s="1"/>
  <c r="BE41" i="240" s="1"/>
  <c r="BE42" i="240" s="1"/>
  <c r="BE43" i="240" s="1"/>
  <c r="BE44" i="240" s="1"/>
  <c r="BE45" i="240" s="1"/>
  <c r="BE46" i="240" s="1"/>
  <c r="Q6" i="240"/>
  <c r="Q13" i="240"/>
  <c r="Q3" i="240" s="1"/>
  <c r="BR16" i="240" a="1"/>
  <c r="BR16" i="240" s="1"/>
  <c r="CE16" i="240" a="1"/>
  <c r="CE16" i="240" s="1"/>
  <c r="BW21" i="240" a="1"/>
  <c r="BW21" i="240" s="1"/>
  <c r="CJ21" i="240" a="1"/>
  <c r="CJ21" i="240" s="1"/>
  <c r="CB41" i="240" a="1"/>
  <c r="CB41" i="240" s="1"/>
  <c r="BO41" i="240" a="1"/>
  <c r="BO41" i="240" s="1"/>
  <c r="CK17" i="240" a="1"/>
  <c r="CK17" i="240" s="1"/>
  <c r="BX17" i="240" a="1"/>
  <c r="BX17" i="240" s="1"/>
  <c r="CE40" i="240" a="1"/>
  <c r="CE40" i="240" s="1"/>
  <c r="BR40" i="240" a="1"/>
  <c r="BR40" i="240" s="1"/>
  <c r="AL13" i="240"/>
  <c r="AL3" i="240" s="1"/>
  <c r="AL6" i="240"/>
  <c r="BY16" i="240" a="1"/>
  <c r="BY16" i="240" s="1"/>
  <c r="BL16" i="240"/>
  <c r="BL17" i="240" s="1"/>
  <c r="BL18" i="240" s="1"/>
  <c r="BL19" i="240" s="1"/>
  <c r="BL20" i="240" s="1"/>
  <c r="BL21" i="240" s="1"/>
  <c r="BL22" i="240" s="1"/>
  <c r="BL23" i="240" s="1"/>
  <c r="BL24" i="240" s="1"/>
  <c r="BL25" i="240" s="1"/>
  <c r="BL26" i="240" s="1"/>
  <c r="BL27" i="240" s="1"/>
  <c r="BL28" i="240" s="1"/>
  <c r="BL29" i="240" s="1"/>
  <c r="BL30" i="240" s="1"/>
  <c r="BL31" i="240" s="1"/>
  <c r="BL32" i="240" s="1"/>
  <c r="BL33" i="240" s="1"/>
  <c r="BL34" i="240" s="1"/>
  <c r="BL35" i="240" s="1"/>
  <c r="BL36" i="240" s="1"/>
  <c r="BL37" i="240" s="1"/>
  <c r="BL38" i="240" s="1"/>
  <c r="BL39" i="240" s="1"/>
  <c r="BL40" i="240" s="1"/>
  <c r="BL41" i="240" s="1"/>
  <c r="BL42" i="240" s="1"/>
  <c r="BL43" i="240" s="1"/>
  <c r="BL44" i="240" s="1"/>
  <c r="BL45" i="240" s="1"/>
  <c r="BL46" i="240" s="1"/>
  <c r="CL16" i="240" a="1"/>
  <c r="CL16" i="240" s="1"/>
  <c r="BT34" i="240" a="1"/>
  <c r="BT34" i="240" s="1"/>
  <c r="CG34" i="240" a="1"/>
  <c r="CG34" i="240" s="1"/>
  <c r="BO30" i="240" a="1"/>
  <c r="BO30" i="240" s="1"/>
  <c r="CB30" i="240" a="1"/>
  <c r="CB30" i="240" s="1"/>
  <c r="CE33" i="240" a="1"/>
  <c r="CE33" i="240" s="1"/>
  <c r="BR33" i="240" a="1"/>
  <c r="BR33" i="240" s="1"/>
  <c r="BP45" i="240" a="1"/>
  <c r="BP45" i="240" s="1"/>
  <c r="CC45" i="240" a="1"/>
  <c r="CC45" i="240" s="1"/>
  <c r="BP43" i="240" a="1"/>
  <c r="BP43" i="240" s="1"/>
  <c r="CC43" i="240" a="1"/>
  <c r="CC43" i="240" s="1"/>
  <c r="BS17" i="240" a="1"/>
  <c r="BS17" i="240" s="1"/>
  <c r="CF17" i="240" a="1"/>
  <c r="CF17" i="240" s="1"/>
  <c r="CL41" i="240" a="1"/>
  <c r="CL41" i="240" s="1"/>
  <c r="BY41" i="240" a="1"/>
  <c r="BY41" i="240" s="1"/>
  <c r="BY34" i="240" a="1"/>
  <c r="BY34" i="240" s="1"/>
  <c r="CL34" i="240" a="1"/>
  <c r="CL34" i="240" s="1"/>
  <c r="B37" i="240"/>
  <c r="BU36" i="240" a="1"/>
  <c r="BU36" i="240" s="1"/>
  <c r="CH36" i="240" a="1"/>
  <c r="CH36" i="240" s="1"/>
  <c r="BT28" i="240" a="1"/>
  <c r="BT28" i="240" s="1"/>
  <c r="CG28" i="240" a="1"/>
  <c r="CG28" i="240" s="1"/>
  <c r="CF33" i="240" a="1"/>
  <c r="CF33" i="240" s="1"/>
  <c r="BS33" i="240" a="1"/>
  <c r="BS33" i="240" s="1"/>
  <c r="BR43" i="240" a="1"/>
  <c r="BR43" i="240" s="1"/>
  <c r="CE43" i="240" a="1"/>
  <c r="CE43" i="240" s="1"/>
  <c r="BU29" i="240" a="1"/>
  <c r="BU29" i="240" s="1"/>
  <c r="CH29" i="240" a="1"/>
  <c r="CH29" i="240" s="1"/>
  <c r="B24" i="240"/>
  <c r="CA24" i="240" a="1"/>
  <c r="CA24" i="240" s="1"/>
  <c r="BN24" i="240" a="1"/>
  <c r="BN24" i="240" s="1"/>
  <c r="CL29" i="240" a="1"/>
  <c r="CL29" i="240" s="1"/>
  <c r="BY29" i="240" a="1"/>
  <c r="BY29" i="240" s="1"/>
  <c r="BR35" i="240" a="1"/>
  <c r="BR35" i="240" s="1"/>
  <c r="CE35" i="240" a="1"/>
  <c r="CE35" i="240" s="1"/>
  <c r="BU39" i="240" a="1"/>
  <c r="BU39" i="240" s="1"/>
  <c r="CH39" i="240" a="1"/>
  <c r="CH39" i="240" s="1"/>
  <c r="CK43" i="240" a="1"/>
  <c r="CK43" i="240" s="1"/>
  <c r="BX43" i="240" a="1"/>
  <c r="BX43" i="240" s="1"/>
  <c r="B31" i="240"/>
  <c r="CA31" i="240" a="1"/>
  <c r="CA31" i="240" s="1"/>
  <c r="BN31" i="240" a="1"/>
  <c r="BN31" i="240" s="1"/>
  <c r="BR38" i="240" a="1"/>
  <c r="BR38" i="240" s="1"/>
  <c r="CE38" i="240" a="1"/>
  <c r="CE38" i="240" s="1"/>
  <c r="CL43" i="240" a="1"/>
  <c r="CL43" i="240" s="1"/>
  <c r="BY43" i="240" a="1"/>
  <c r="BY43" i="240" s="1"/>
  <c r="BT19" i="240" a="1"/>
  <c r="BT19" i="240" s="1"/>
  <c r="CG19" i="240" a="1"/>
  <c r="CG19" i="240" s="1"/>
  <c r="BX24" i="240" a="1"/>
  <c r="BX24" i="240" s="1"/>
  <c r="CK24" i="240" a="1"/>
  <c r="CK24" i="240" s="1"/>
  <c r="BP39" i="240" a="1"/>
  <c r="BP39" i="240" s="1"/>
  <c r="CC39" i="240" a="1"/>
  <c r="CC39" i="240" s="1"/>
  <c r="CJ32" i="240" a="1"/>
  <c r="CJ32" i="240" s="1"/>
  <c r="BW32" i="240" a="1"/>
  <c r="BW32" i="240" s="1"/>
  <c r="BR44" i="240" a="1"/>
  <c r="BR44" i="240" s="1"/>
  <c r="CE44" i="240" a="1"/>
  <c r="CE44" i="240" s="1"/>
  <c r="B46" i="240"/>
  <c r="CG45" i="240" a="1"/>
  <c r="CG45" i="240" s="1"/>
  <c r="BT45" i="240" a="1"/>
  <c r="BT45" i="240" s="1"/>
  <c r="BU37" i="240" a="1"/>
  <c r="BU37" i="240" s="1"/>
  <c r="CH37" i="240" a="1"/>
  <c r="CH37" i="240" s="1"/>
  <c r="B18" i="240"/>
  <c r="CK41" i="240" a="1"/>
  <c r="CK41" i="240" s="1"/>
  <c r="BX41" i="240" a="1"/>
  <c r="BX41" i="240" s="1"/>
  <c r="B23" i="240"/>
  <c r="BT41" i="240" a="1"/>
  <c r="BT41" i="240" s="1"/>
  <c r="CG41" i="240" a="1"/>
  <c r="CG41" i="240" s="1"/>
  <c r="BS34" i="240" a="1"/>
  <c r="BS34" i="240" s="1"/>
  <c r="CF34" i="240" a="1"/>
  <c r="CF34" i="240" s="1"/>
  <c r="BT22" i="240" a="1"/>
  <c r="BT22" i="240" s="1"/>
  <c r="CG22" i="240" a="1"/>
  <c r="CG22" i="240" s="1"/>
  <c r="CH43" i="240" a="1"/>
  <c r="CH43" i="240" s="1"/>
  <c r="BU43" i="240" a="1"/>
  <c r="BU43" i="240" s="1"/>
  <c r="CE41" i="240" a="1"/>
  <c r="CE41" i="240" s="1"/>
  <c r="BR41" i="240" a="1"/>
  <c r="BR41" i="240" s="1"/>
  <c r="CJ34" i="240" a="1"/>
  <c r="CJ34" i="240" s="1"/>
  <c r="BW34" i="240" a="1"/>
  <c r="BW34" i="240" s="1"/>
  <c r="BS31" i="240" a="1"/>
  <c r="BS31" i="240" s="1"/>
  <c r="CF31" i="240" a="1"/>
  <c r="CF31" i="240" s="1"/>
  <c r="BQ23" i="240" a="1"/>
  <c r="BQ23" i="240" s="1"/>
  <c r="CD23" i="240" a="1"/>
  <c r="CD23" i="240" s="1"/>
  <c r="BO43" i="240" a="1"/>
  <c r="BO43" i="240" s="1"/>
  <c r="CB43" i="240" a="1"/>
  <c r="CB43" i="240" s="1"/>
  <c r="CJ44" i="240" a="1"/>
  <c r="CJ44" i="240" s="1"/>
  <c r="BW44" i="240" a="1"/>
  <c r="BW44" i="240" s="1"/>
  <c r="CK23" i="240" a="1"/>
  <c r="CK23" i="240" s="1"/>
  <c r="BX23" i="240" a="1"/>
  <c r="BX23" i="240" s="1"/>
  <c r="CD42" i="240" a="1"/>
  <c r="CD42" i="240" s="1"/>
  <c r="BQ42" i="240" a="1"/>
  <c r="BQ42" i="240" s="1"/>
  <c r="CE45" i="240" a="1"/>
  <c r="CE45" i="240" s="1"/>
  <c r="BR45" i="240" a="1"/>
  <c r="BR45" i="240" s="1"/>
  <c r="BR30" i="240" a="1"/>
  <c r="BR30" i="240" s="1"/>
  <c r="CE30" i="240" a="1"/>
  <c r="CE30" i="240" s="1"/>
  <c r="BP19" i="240" a="1"/>
  <c r="BP19" i="240" s="1"/>
  <c r="CC19" i="240" a="1"/>
  <c r="CC19" i="240" s="1"/>
  <c r="CL32" i="240" a="1"/>
  <c r="CL32" i="240" s="1"/>
  <c r="BY32" i="240" a="1"/>
  <c r="BY32" i="240" s="1"/>
  <c r="H6" i="240"/>
  <c r="BB16" i="240"/>
  <c r="BB17" i="240" s="1"/>
  <c r="BB18" i="240" s="1"/>
  <c r="BB19" i="240" s="1"/>
  <c r="BB20" i="240" s="1"/>
  <c r="BB21" i="240" s="1"/>
  <c r="BB22" i="240" s="1"/>
  <c r="BB23" i="240" s="1"/>
  <c r="BB24" i="240" s="1"/>
  <c r="BB25" i="240" s="1"/>
  <c r="BB26" i="240" s="1"/>
  <c r="BB27" i="240" s="1"/>
  <c r="BB28" i="240" s="1"/>
  <c r="BB29" i="240" s="1"/>
  <c r="BB30" i="240" s="1"/>
  <c r="BB31" i="240" s="1"/>
  <c r="BB32" i="240" s="1"/>
  <c r="BB33" i="240" s="1"/>
  <c r="BB34" i="240" s="1"/>
  <c r="BB35" i="240" s="1"/>
  <c r="BB36" i="240" s="1"/>
  <c r="BB37" i="240" s="1"/>
  <c r="BB38" i="240" s="1"/>
  <c r="BB39" i="240" s="1"/>
  <c r="BB40" i="240" s="1"/>
  <c r="BB41" i="240" s="1"/>
  <c r="BB42" i="240" s="1"/>
  <c r="BB43" i="240" s="1"/>
  <c r="BB44" i="240" s="1"/>
  <c r="BB45" i="240" s="1"/>
  <c r="BB46" i="240" s="1"/>
  <c r="BO16" i="240" a="1"/>
  <c r="BO16" i="240" s="1"/>
  <c r="H13" i="240"/>
  <c r="H3" i="240" s="1"/>
  <c r="CB16" i="240" a="1"/>
  <c r="CB16" i="240" s="1"/>
  <c r="BT42" i="240" a="1"/>
  <c r="BT42" i="240" s="1"/>
  <c r="CG42" i="240" a="1"/>
  <c r="CG42" i="240" s="1"/>
  <c r="CE34" i="240" a="1"/>
  <c r="CE34" i="240" s="1"/>
  <c r="BR34" i="240" a="1"/>
  <c r="BR34" i="240" s="1"/>
  <c r="CF24" i="240" a="1"/>
  <c r="CF24" i="240" s="1"/>
  <c r="BS24" i="240" a="1"/>
  <c r="BS24" i="240" s="1"/>
  <c r="BP30" i="240" a="1"/>
  <c r="BP30" i="240" s="1"/>
  <c r="CC30" i="240" a="1"/>
  <c r="CC30" i="240" s="1"/>
  <c r="CC28" i="240" a="1"/>
  <c r="CC28" i="240" s="1"/>
  <c r="BP28" i="240" a="1"/>
  <c r="BP28" i="240" s="1"/>
  <c r="CK38" i="240" a="1"/>
  <c r="CK38" i="240" s="1"/>
  <c r="BX38" i="240" a="1"/>
  <c r="BX38" i="240" s="1"/>
  <c r="BO42" i="240" a="1"/>
  <c r="BO42" i="240" s="1"/>
  <c r="CB42" i="240" a="1"/>
  <c r="CB42" i="240" s="1"/>
  <c r="BY27" i="240" a="1"/>
  <c r="BY27" i="240" s="1"/>
  <c r="CL27" i="240" a="1"/>
  <c r="CL27" i="240" s="1"/>
  <c r="CI37" i="240" a="1"/>
  <c r="CI37" i="240" s="1"/>
  <c r="BV37" i="240" a="1"/>
  <c r="BV37" i="240" s="1"/>
  <c r="BP29" i="240" a="1"/>
  <c r="BP29" i="240" s="1"/>
  <c r="CC29" i="240" a="1"/>
  <c r="CC29" i="240" s="1"/>
  <c r="BV25" i="240" a="1"/>
  <c r="BV25" i="240" s="1"/>
  <c r="CI25" i="240" a="1"/>
  <c r="CI25" i="240" s="1"/>
  <c r="CA19" i="240" a="1"/>
  <c r="CA19" i="240" s="1"/>
  <c r="B19" i="240"/>
  <c r="BN19" i="240" a="1"/>
  <c r="BN19" i="240" s="1"/>
  <c r="CJ37" i="240" a="1"/>
  <c r="CJ37" i="240" s="1"/>
  <c r="BW37" i="240" a="1"/>
  <c r="BW37" i="240" s="1"/>
  <c r="BU38" i="240" a="1"/>
  <c r="BU38" i="240" s="1"/>
  <c r="CH38" i="240" a="1"/>
  <c r="CH38" i="240" s="1"/>
  <c r="BW43" i="240" a="1"/>
  <c r="BW43" i="240" s="1"/>
  <c r="CJ43" i="240" a="1"/>
  <c r="CJ43" i="240" s="1"/>
  <c r="BV35" i="240" a="1"/>
  <c r="BV35" i="240" s="1"/>
  <c r="CI35" i="240" a="1"/>
  <c r="CI35" i="240" s="1"/>
  <c r="B20" i="240"/>
  <c r="AI4" i="240" l="1"/>
  <c r="AI5" i="240" s="1"/>
  <c r="W4" i="240"/>
  <c r="W5" i="240" s="1"/>
  <c r="Z4" i="240"/>
  <c r="Z5" i="240" s="1"/>
  <c r="Q4" i="240"/>
  <c r="Q5" i="240" s="1"/>
  <c r="K4" i="240"/>
  <c r="K5" i="240" s="1"/>
  <c r="N4" i="240"/>
  <c r="N5" i="240" s="1"/>
  <c r="AL4" i="240"/>
  <c r="AL5" i="240" s="1"/>
  <c r="AL60" i="241"/>
  <c r="AL62" i="241"/>
  <c r="AL63" i="241"/>
  <c r="AL61" i="241"/>
  <c r="AI61" i="241"/>
  <c r="AI62" i="241"/>
  <c r="AI60" i="241"/>
  <c r="AI63" i="241"/>
  <c r="E62" i="241"/>
  <c r="E61" i="241"/>
  <c r="E63" i="241"/>
  <c r="B63" i="241"/>
  <c r="B61" i="241"/>
  <c r="B60" i="241"/>
  <c r="B62" i="241"/>
  <c r="E60" i="241"/>
  <c r="Z58" i="241"/>
  <c r="Z55" i="241"/>
  <c r="Z56" i="241"/>
  <c r="Z57" i="241"/>
  <c r="B57" i="241"/>
  <c r="E56" i="241"/>
  <c r="E55" i="241"/>
  <c r="E57" i="241"/>
  <c r="B55" i="241"/>
  <c r="E58" i="241"/>
  <c r="B56" i="241"/>
  <c r="B58" i="241"/>
  <c r="T58" i="241"/>
  <c r="T57" i="241"/>
  <c r="T55" i="241"/>
  <c r="T56" i="241"/>
  <c r="W58" i="241"/>
  <c r="W55" i="241"/>
  <c r="W56" i="241"/>
  <c r="W57" i="241"/>
  <c r="AC56" i="241"/>
  <c r="AC57" i="241"/>
  <c r="AC58" i="241"/>
  <c r="AC55" i="241"/>
  <c r="N4" i="241"/>
  <c r="N5" i="241" s="1"/>
  <c r="H4" i="241"/>
  <c r="H5" i="241" s="1"/>
  <c r="AL4" i="241"/>
  <c r="AL5" i="241" s="1"/>
  <c r="AI4" i="241"/>
  <c r="AI5" i="241" s="1"/>
  <c r="AC4" i="241"/>
  <c r="AC5" i="241" s="1"/>
  <c r="AF4" i="241"/>
  <c r="AF5" i="241" s="1"/>
  <c r="W4" i="241"/>
  <c r="W5" i="241" s="1"/>
  <c r="Q4" i="241"/>
  <c r="Q5" i="241" s="1"/>
  <c r="Z4" i="241"/>
  <c r="Z5" i="241" s="1"/>
  <c r="T4" i="241"/>
  <c r="T5" i="241" s="1"/>
  <c r="K4" i="241"/>
  <c r="K5" i="241" s="1"/>
  <c r="E4" i="241"/>
  <c r="AC63" i="241"/>
  <c r="AC62" i="241"/>
  <c r="AC60" i="241"/>
  <c r="AC61" i="241"/>
  <c r="T63" i="241"/>
  <c r="T60" i="241"/>
  <c r="T61" i="241"/>
  <c r="T62" i="241"/>
  <c r="H63" i="241"/>
  <c r="H61" i="241"/>
  <c r="H60" i="241"/>
  <c r="H62" i="241"/>
  <c r="W61" i="241"/>
  <c r="W62" i="241"/>
  <c r="W60" i="241"/>
  <c r="W63" i="241"/>
  <c r="E61" i="240"/>
  <c r="B6" i="241"/>
  <c r="E3" i="241"/>
  <c r="B3" i="241" s="1"/>
  <c r="B13" i="241"/>
  <c r="B2" i="241" s="1"/>
  <c r="T4" i="240"/>
  <c r="T5" i="240" s="1"/>
  <c r="N57" i="241"/>
  <c r="N58" i="241"/>
  <c r="N55" i="241"/>
  <c r="N56" i="241"/>
  <c r="Q58" i="241"/>
  <c r="Q56" i="241"/>
  <c r="Q57" i="241"/>
  <c r="Q55" i="241"/>
  <c r="H55" i="241"/>
  <c r="H56" i="241"/>
  <c r="H57" i="241"/>
  <c r="H58" i="241"/>
  <c r="AF56" i="241"/>
  <c r="AF57" i="241"/>
  <c r="AF58" i="241"/>
  <c r="AF55" i="241"/>
  <c r="Q63" i="241"/>
  <c r="Q60" i="241"/>
  <c r="Q61" i="241"/>
  <c r="Q62" i="241"/>
  <c r="E4" i="240"/>
  <c r="K55" i="241"/>
  <c r="K56" i="241"/>
  <c r="K57" i="241"/>
  <c r="K58" i="241"/>
  <c r="H4" i="240"/>
  <c r="H5" i="240" s="1"/>
  <c r="N61" i="241"/>
  <c r="N63" i="241"/>
  <c r="N62" i="241"/>
  <c r="N60" i="241"/>
  <c r="K62" i="241"/>
  <c r="K63" i="241"/>
  <c r="K61" i="241"/>
  <c r="K60" i="241"/>
  <c r="AF60" i="241"/>
  <c r="AF62" i="241"/>
  <c r="AF63" i="241"/>
  <c r="AF61" i="241"/>
  <c r="AI57" i="241"/>
  <c r="AI58" i="241"/>
  <c r="AI56" i="241"/>
  <c r="AI55" i="241"/>
  <c r="AC4" i="240"/>
  <c r="AC5" i="240" s="1"/>
  <c r="Z63" i="241"/>
  <c r="Z62" i="241"/>
  <c r="Z61" i="241"/>
  <c r="Z60" i="241"/>
  <c r="AL55" i="241"/>
  <c r="AL56" i="241"/>
  <c r="AL58" i="241"/>
  <c r="AL57" i="241"/>
  <c r="B61" i="240"/>
  <c r="B58" i="240"/>
  <c r="B6" i="240"/>
  <c r="E55" i="240"/>
  <c r="B60" i="240"/>
  <c r="E57" i="240"/>
  <c r="E60" i="240"/>
  <c r="E62" i="240"/>
  <c r="Z63" i="240"/>
  <c r="Z61" i="240"/>
  <c r="Z62" i="240"/>
  <c r="Z60" i="240"/>
  <c r="W60" i="240"/>
  <c r="W63" i="240"/>
  <c r="W61" i="240"/>
  <c r="W62" i="240"/>
  <c r="W55" i="240"/>
  <c r="W56" i="240"/>
  <c r="W57" i="240"/>
  <c r="W58" i="240"/>
  <c r="AC61" i="240"/>
  <c r="AC62" i="240"/>
  <c r="AC60" i="240"/>
  <c r="AC63" i="240"/>
  <c r="T60" i="240"/>
  <c r="T63" i="240"/>
  <c r="T62" i="240"/>
  <c r="T61" i="240"/>
  <c r="B56" i="240"/>
  <c r="Q63" i="240"/>
  <c r="Q62" i="240"/>
  <c r="Q61" i="240"/>
  <c r="Q60" i="240"/>
  <c r="E63" i="240"/>
  <c r="Z55" i="240"/>
  <c r="Z58" i="240"/>
  <c r="Z57" i="240"/>
  <c r="Z56" i="240"/>
  <c r="AC57" i="240"/>
  <c r="AC55" i="240"/>
  <c r="AC58" i="240"/>
  <c r="AC56" i="240"/>
  <c r="E58" i="240"/>
  <c r="Q57" i="240"/>
  <c r="Q55" i="240"/>
  <c r="Q56" i="240"/>
  <c r="Q58" i="240"/>
  <c r="B62" i="240"/>
  <c r="T57" i="240"/>
  <c r="T56" i="240"/>
  <c r="T58" i="240"/>
  <c r="T55" i="240"/>
  <c r="B55" i="240"/>
  <c r="B57" i="240"/>
  <c r="AL62" i="240"/>
  <c r="AL61" i="240"/>
  <c r="AL63" i="240"/>
  <c r="AL60" i="240"/>
  <c r="N63" i="240"/>
  <c r="N61" i="240"/>
  <c r="N62" i="240"/>
  <c r="N60" i="240"/>
  <c r="H57" i="240"/>
  <c r="H58" i="240"/>
  <c r="H56" i="240"/>
  <c r="H55" i="240"/>
  <c r="AI57" i="240"/>
  <c r="AI58" i="240"/>
  <c r="AI55" i="240"/>
  <c r="AI56" i="240"/>
  <c r="AF63" i="240"/>
  <c r="AF61" i="240"/>
  <c r="AF60" i="240"/>
  <c r="AF62" i="240"/>
  <c r="E56" i="240"/>
  <c r="B63" i="240"/>
  <c r="K63" i="240"/>
  <c r="K61" i="240"/>
  <c r="K62" i="240"/>
  <c r="K60" i="240"/>
  <c r="AF58" i="240"/>
  <c r="AF55" i="240"/>
  <c r="AF56" i="240"/>
  <c r="AF57" i="240"/>
  <c r="K56" i="240"/>
  <c r="K58" i="240"/>
  <c r="K57" i="240"/>
  <c r="K55" i="240"/>
  <c r="N55" i="240"/>
  <c r="N56" i="240"/>
  <c r="N58" i="240"/>
  <c r="N57" i="240"/>
  <c r="AL58" i="240"/>
  <c r="AL57" i="240"/>
  <c r="AL56" i="240"/>
  <c r="AL55" i="240"/>
  <c r="H62" i="240"/>
  <c r="H60" i="240"/>
  <c r="H63" i="240"/>
  <c r="H61" i="240"/>
  <c r="AI60" i="240"/>
  <c r="AI61" i="240"/>
  <c r="AI63" i="240"/>
  <c r="AI62" i="240"/>
  <c r="B13" i="240"/>
  <c r="B2" i="240" s="1"/>
  <c r="B3" i="240"/>
  <c r="B4" i="240" l="1"/>
  <c r="B5" i="240" s="1"/>
  <c r="E5" i="240"/>
  <c r="E5" i="241"/>
  <c r="B4" i="241"/>
  <c r="B5" i="24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0B60A0BA-5BE0-4FD4-95F6-07CA1193D02F}">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C2B94A4A-4E1A-4162-BE1F-AC17FF773D9C}">
      <text>
        <r>
          <rPr>
            <sz val="9"/>
            <color indexed="81"/>
            <rFont val="BIZ UDPゴシック"/>
            <family val="3"/>
            <charset val="128"/>
          </rPr>
          <t>年間目標達成率
年間損益が年間目標のどの程度達成しているかを</t>
        </r>
      </text>
    </comment>
    <comment ref="O16" authorId="0" shapeId="0" xr:uid="{0DB2DDB4-76E5-4B63-A0A4-0241927595D4}">
      <text>
        <r>
          <rPr>
            <sz val="9"/>
            <color indexed="81"/>
            <rFont val="BIZ UDPゴシック"/>
            <family val="3"/>
            <charset val="128"/>
          </rPr>
          <t>年間収支の色分け
・収支プラス：ピンク色
・収支マイナス：水色</t>
        </r>
      </text>
    </comment>
    <comment ref="S30" authorId="0" shapeId="0" xr:uid="{35EB6C75-CFDA-4278-8F95-ECDF55655F81}">
      <text>
        <r>
          <rPr>
            <sz val="9"/>
            <color indexed="81"/>
            <rFont val="BIZ UDPゴシック"/>
            <family val="3"/>
            <charset val="128"/>
          </rPr>
          <t>月間収支の色分け
収支プラス：ピンク
収支マイナス：水色</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冨本正樹</author>
  </authors>
  <commentList>
    <comment ref="A2" authorId="0" shapeId="0" xr:uid="{6A54E84A-8509-4B6E-866E-3D03BEA31901}">
      <text>
        <r>
          <rPr>
            <sz val="9"/>
            <color indexed="81"/>
            <rFont val="BIZ UDPゴシック"/>
            <family val="3"/>
            <charset val="128"/>
          </rPr>
          <t>年間目標を入力
月間目標と日次目標は自動計算
月間目標・日次目標は年間目標を月数・営業日数で割った値の3割増しを万単位で繰り上げ</t>
        </r>
      </text>
    </comment>
    <comment ref="B2" authorId="0" shapeId="0" xr:uid="{D8021B47-EC56-41BD-8C99-0C9C9CEF4FEB}">
      <text>
        <r>
          <rPr>
            <sz val="9"/>
            <color indexed="81"/>
            <rFont val="BIZ UDPゴシック"/>
            <family val="3"/>
            <charset val="128"/>
          </rPr>
          <t>年間目標達成率
年間損益が年間目標のどの程度達成しているかを</t>
        </r>
      </text>
    </comment>
    <comment ref="O16" authorId="0" shapeId="0" xr:uid="{36417EFB-405E-42FC-A952-2E30BC98B7F0}">
      <text>
        <r>
          <rPr>
            <sz val="9"/>
            <color indexed="81"/>
            <rFont val="BIZ UDPゴシック"/>
            <family val="3"/>
            <charset val="128"/>
          </rPr>
          <t>年間収支の色分け
・収支プラス：ピンク色
・収支マイナス：水色</t>
        </r>
      </text>
    </comment>
    <comment ref="S30" authorId="0" shapeId="0" xr:uid="{3CD5D14B-80AA-49EB-B231-A3042C4895CB}">
      <text>
        <r>
          <rPr>
            <sz val="9"/>
            <color indexed="81"/>
            <rFont val="BIZ UDPゴシック"/>
            <family val="3"/>
            <charset val="128"/>
          </rPr>
          <t>月間収支の色分け
収支プラス：ピンク
収支マイナス：水色</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C93E9C-AA4B-4C53-B88F-D59A47F7C51F}" keepAlive="1" name="クエリ - matsui" description="ブック内の 'matsui' クエリへの接続です。" type="5" refreshedVersion="8" background="1" saveData="1">
    <dbPr connection="Provider=Microsoft.Mashup.OleDb.1;Data Source=$Workbook$;Location=matsui;Extended Properties=&quot;&quot;" command="SELECT * FROM [matsui]"/>
  </connection>
  <connection id="2" xr16:uid="{7DA8C9DC-9571-40AE-8858-7ED88923A6DA}" keepAlive="1" name="クエリ - サンプル ファイル" description="ブック内の 'サンプル ファイル' クエリへの接続です。" type="5" refreshedVersion="0" background="1">
    <dbPr connection="Provider=Microsoft.Mashup.OleDb.1;Data Source=$Workbook$;Location=&quot;サンプル ファイル&quot;;Extended Properties=&quot;&quot;" command="SELECT * FROM [サンプル ファイル]"/>
  </connection>
  <connection id="3" xr16:uid="{CAFF7C35-4D88-4D1A-A63D-92950C70AF8E}" keepAlive="1" name="クエリ - サンプル ファイルの変換" description="ブック内の 'サンプル ファイルの変換' クエリへの接続です。" type="5" refreshedVersion="0" background="1">
    <dbPr connection="Provider=Microsoft.Mashup.OleDb.1;Data Source=$Workbook$;Location=&quot;サンプル ファイルの変換&quot;;Extended Properties=&quot;&quot;" command="SELECT * FROM [サンプル ファイルの変換]"/>
  </connection>
  <connection id="4" xr16:uid="{8954B7D1-DC0D-41DF-91AF-26C0537B6A1F}" keepAlive="1" name="クエリ - パラメーター" description="ブック内の 'パラメーター' クエリへの接続です。" type="5" refreshedVersion="0" background="1">
    <dbPr connection="Provider=Microsoft.Mashup.OleDb.1;Data Source=$Workbook$;Location=パラメーター;Extended Properties=&quot;&quot;" command="SELECT * FROM [パラメーター]"/>
  </connection>
  <connection id="5" xr16:uid="{39E946B4-3058-4B1C-B7E1-0B27F9160781}" keepAlive="1" name="クエリ - ファイルの変換" description="ブック内の 'ファイルの変換' クエリへの接続です。" type="5" refreshedVersion="0" background="1">
    <dbPr connection="Provider=Microsoft.Mashup.OleDb.1;Data Source=$Workbook$;Location=ファイルの変換;Extended Properties=&quot;&quot;" command="SELECT * FROM [ファイルの変換]"/>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<sst xmlns="http://schemas.openxmlformats.org/spreadsheetml/2006/main" count="529" uniqueCount="139">
  <si>
    <t>年月</t>
    <rPh sb="0" eb="2">
      <t>ネンゲツ</t>
    </rPh>
    <phoneticPr fontId="2"/>
  </si>
  <si>
    <t>リスクリワード</t>
    <phoneticPr fontId="2"/>
  </si>
  <si>
    <t>利益平均</t>
    <rPh sb="0" eb="2">
      <t>リエキ</t>
    </rPh>
    <rPh sb="2" eb="4">
      <t>ヘイキン</t>
    </rPh>
    <phoneticPr fontId="2"/>
  </si>
  <si>
    <t>損失平均</t>
    <rPh sb="0" eb="2">
      <t>ソンシツ</t>
    </rPh>
    <rPh sb="2" eb="4">
      <t>ヘイキン</t>
    </rPh>
    <phoneticPr fontId="2"/>
  </si>
  <si>
    <t>勝率</t>
    <rPh sb="0" eb="2">
      <t>ショウリツ</t>
    </rPh>
    <phoneticPr fontId="2"/>
  </si>
  <si>
    <t>勝ちトレード数</t>
    <rPh sb="0" eb="1">
      <t>カ</t>
    </rPh>
    <rPh sb="6" eb="7">
      <t>スウ</t>
    </rPh>
    <phoneticPr fontId="2"/>
  </si>
  <si>
    <t>負けトレード数</t>
    <rPh sb="0" eb="1">
      <t>マ</t>
    </rPh>
    <rPh sb="6" eb="7">
      <t>スウ</t>
    </rPh>
    <phoneticPr fontId="2"/>
  </si>
  <si>
    <t>損益</t>
    <rPh sb="0" eb="2">
      <t>ソンエキ</t>
    </rPh>
    <phoneticPr fontId="2"/>
  </si>
  <si>
    <t>利益計</t>
    <rPh sb="0" eb="2">
      <t>リエキ</t>
    </rPh>
    <rPh sb="2" eb="3">
      <t>ケイ</t>
    </rPh>
    <phoneticPr fontId="2"/>
  </si>
  <si>
    <t>損失計</t>
    <rPh sb="0" eb="2">
      <t>ソンシツ</t>
    </rPh>
    <rPh sb="2" eb="3">
      <t>ケイ</t>
    </rPh>
    <phoneticPr fontId="2"/>
  </si>
  <si>
    <t>約定日</t>
  </si>
  <si>
    <t>受渡日</t>
  </si>
  <si>
    <t>銘柄名</t>
  </si>
  <si>
    <t>口座区分</t>
  </si>
  <si>
    <t>市場</t>
  </si>
  <si>
    <t>特定</t>
  </si>
  <si>
    <t>東証</t>
  </si>
  <si>
    <t>銘柄コード</t>
  </si>
  <si>
    <t>建市場</t>
  </si>
  <si>
    <t>建日</t>
  </si>
  <si>
    <t>建単価</t>
  </si>
  <si>
    <t>売買</t>
  </si>
  <si>
    <t>取引区分</t>
  </si>
  <si>
    <t>受渡金額</t>
  </si>
  <si>
    <t>約定単価</t>
  </si>
  <si>
    <t>実現損益</t>
  </si>
  <si>
    <t>預り区分</t>
  </si>
  <si>
    <t>商品区分</t>
  </si>
  <si>
    <t>約定数量</t>
  </si>
  <si>
    <t>約定代金</t>
  </si>
  <si>
    <t>手数料（税込）</t>
  </si>
  <si>
    <t>建手数料（税込）</t>
  </si>
  <si>
    <t>管理費（税込）</t>
  </si>
  <si>
    <t>支払利息</t>
  </si>
  <si>
    <t>受取利息</t>
  </si>
  <si>
    <t>名義書換料（税込）</t>
  </si>
  <si>
    <t>税引前金額</t>
  </si>
  <si>
    <t>所得税</t>
  </si>
  <si>
    <t>地方税</t>
  </si>
  <si>
    <t>売</t>
  </si>
  <si>
    <t>買</t>
  </si>
  <si>
    <t>祝祭日</t>
    <rPh sb="0" eb="3">
      <t>シュクサイジツ</t>
    </rPh>
    <phoneticPr fontId="2"/>
  </si>
  <si>
    <t>摘要</t>
    <rPh sb="0" eb="2">
      <t>テキヨウ</t>
    </rPh>
    <phoneticPr fontId="2"/>
  </si>
  <si>
    <t>昭和の日</t>
    <rPh sb="0" eb="2">
      <t>ショウワ</t>
    </rPh>
    <rPh sb="3" eb="4">
      <t>ヒ</t>
    </rPh>
    <phoneticPr fontId="2"/>
  </si>
  <si>
    <t>憲法記念日</t>
    <rPh sb="0" eb="5">
      <t>ケンポウキネンビ</t>
    </rPh>
    <phoneticPr fontId="2"/>
  </si>
  <si>
    <t>みどりの日</t>
    <rPh sb="4" eb="5">
      <t>ヒ</t>
    </rPh>
    <phoneticPr fontId="2"/>
  </si>
  <si>
    <t>こどもの日</t>
    <rPh sb="4" eb="5">
      <t>ヒ</t>
    </rPh>
    <phoneticPr fontId="2"/>
  </si>
  <si>
    <t>株式</t>
  </si>
  <si>
    <t>山の日</t>
    <rPh sb="0" eb="1">
      <t>ヤマ</t>
    </rPh>
    <rPh sb="2" eb="3">
      <t>ヒ</t>
    </rPh>
    <phoneticPr fontId="2"/>
  </si>
  <si>
    <t>敬老の日</t>
    <rPh sb="0" eb="2">
      <t>ケイロウ</t>
    </rPh>
    <rPh sb="3" eb="4">
      <t>ヒ</t>
    </rPh>
    <phoneticPr fontId="2"/>
  </si>
  <si>
    <t>秋分の日</t>
    <rPh sb="0" eb="2">
      <t>シュウブン</t>
    </rPh>
    <rPh sb="3" eb="4">
      <t>ヒ</t>
    </rPh>
    <phoneticPr fontId="2"/>
  </si>
  <si>
    <t>スポーツの日</t>
    <rPh sb="5" eb="6">
      <t>ヒ</t>
    </rPh>
    <phoneticPr fontId="2"/>
  </si>
  <si>
    <t>文化の日</t>
    <rPh sb="0" eb="2">
      <t>ブンカ</t>
    </rPh>
    <rPh sb="3" eb="4">
      <t>ヒ</t>
    </rPh>
    <phoneticPr fontId="2"/>
  </si>
  <si>
    <t>勤労感謝の日</t>
    <rPh sb="0" eb="4">
      <t>キンロウカンシャ</t>
    </rPh>
    <rPh sb="5" eb="6">
      <t>ヒ</t>
    </rPh>
    <phoneticPr fontId="2"/>
  </si>
  <si>
    <t>年</t>
    <rPh sb="0" eb="1">
      <t>ネン</t>
    </rPh>
    <phoneticPr fontId="2"/>
  </si>
  <si>
    <t>月</t>
    <rPh sb="0" eb="1">
      <t>ツキ</t>
    </rPh>
    <phoneticPr fontId="2"/>
  </si>
  <si>
    <t>日</t>
    <rPh sb="0" eb="1">
      <t>ヒ</t>
    </rPh>
    <phoneticPr fontId="2"/>
  </si>
  <si>
    <t>元日</t>
    <rPh sb="0" eb="2">
      <t>ガンジツ</t>
    </rPh>
    <phoneticPr fontId="2"/>
  </si>
  <si>
    <r>
      <t>第</t>
    </r>
    <r>
      <rPr>
        <sz val="11"/>
        <color theme="1"/>
        <rFont val="游ゴシック"/>
        <family val="2"/>
        <charset val="128"/>
      </rPr>
      <t>二</t>
    </r>
    <r>
      <rPr>
        <sz val="11"/>
        <color theme="1"/>
        <rFont val="游ゴシック"/>
        <family val="2"/>
        <charset val="128"/>
        <scheme val="minor"/>
      </rPr>
      <t>月曜日</t>
    </r>
    <rPh sb="0" eb="1">
      <t>ダイ</t>
    </rPh>
    <rPh sb="1" eb="2">
      <t>ニ</t>
    </rPh>
    <rPh sb="2" eb="5">
      <t>ゲツヨウビ</t>
    </rPh>
    <phoneticPr fontId="2"/>
  </si>
  <si>
    <t>第三月曜日</t>
    <rPh sb="0" eb="5">
      <t>ダイサンゲツヨウビ</t>
    </rPh>
    <phoneticPr fontId="2"/>
  </si>
  <si>
    <t>第二月曜日</t>
    <rPh sb="0" eb="5">
      <t>ダイニゲツヨウビ</t>
    </rPh>
    <phoneticPr fontId="2"/>
  </si>
  <si>
    <t>休場日</t>
    <rPh sb="0" eb="3">
      <t>キュウジョウビ</t>
    </rPh>
    <phoneticPr fontId="2"/>
  </si>
  <si>
    <t>成人の日</t>
    <rPh sb="0" eb="2">
      <t>セイジン</t>
    </rPh>
    <rPh sb="3" eb="4">
      <t>ヒ</t>
    </rPh>
    <phoneticPr fontId="2"/>
  </si>
  <si>
    <t>建国記念の日</t>
    <rPh sb="0" eb="4">
      <t>ケンコクキネン</t>
    </rPh>
    <rPh sb="5" eb="6">
      <t>ヒ</t>
    </rPh>
    <phoneticPr fontId="2"/>
  </si>
  <si>
    <t>天皇誕生日</t>
    <rPh sb="0" eb="2">
      <t>テンノウ</t>
    </rPh>
    <rPh sb="2" eb="5">
      <t>タンジョウビ</t>
    </rPh>
    <phoneticPr fontId="2"/>
  </si>
  <si>
    <t>春分の日</t>
    <rPh sb="0" eb="2">
      <t>シュンブン</t>
    </rPh>
    <rPh sb="3" eb="4">
      <t>ヒ</t>
    </rPh>
    <phoneticPr fontId="2"/>
  </si>
  <si>
    <t>海の日</t>
    <rPh sb="0" eb="1">
      <t>ウミ</t>
    </rPh>
    <rPh sb="2" eb="3">
      <t>ヒ</t>
    </rPh>
    <phoneticPr fontId="2"/>
  </si>
  <si>
    <t>週</t>
    <rPh sb="0" eb="1">
      <t>シュウ</t>
    </rPh>
    <phoneticPr fontId="2"/>
  </si>
  <si>
    <t>曜日</t>
    <rPh sb="0" eb="2">
      <t>ヨウビ</t>
    </rPh>
    <phoneticPr fontId="2"/>
  </si>
  <si>
    <t>年間収支プラスはピンク色、マイナスは水色</t>
    <rPh sb="0" eb="4">
      <t>ネンカンシュウシ</t>
    </rPh>
    <rPh sb="11" eb="12">
      <t>イロ</t>
    </rPh>
    <rPh sb="18" eb="20">
      <t>ミズイロ</t>
    </rPh>
    <phoneticPr fontId="2"/>
  </si>
  <si>
    <t>日毎の収支を積算しその時点で年間収支がプラスなのかマイナスなのかを色分け</t>
    <rPh sb="0" eb="2">
      <t>ヒゴト</t>
    </rPh>
    <rPh sb="3" eb="5">
      <t>シュウシ</t>
    </rPh>
    <rPh sb="6" eb="8">
      <t>セキサン</t>
    </rPh>
    <rPh sb="11" eb="13">
      <t>ジテン</t>
    </rPh>
    <rPh sb="14" eb="18">
      <t>ネンカンシュウシ</t>
    </rPh>
    <rPh sb="33" eb="35">
      <t>イロワ</t>
    </rPh>
    <phoneticPr fontId="2"/>
  </si>
  <si>
    <t>日毎の収支セルの２つ左側のセルに色を付けている　例：５月１日の場合、日毎の収支はQ11セルに表示、年間収支はO11セルに色分け</t>
    <rPh sb="0" eb="2">
      <t>ヒゴト</t>
    </rPh>
    <rPh sb="3" eb="5">
      <t>シュウシ</t>
    </rPh>
    <rPh sb="10" eb="12">
      <t>ヒダリガワ</t>
    </rPh>
    <rPh sb="16" eb="17">
      <t>イロ</t>
    </rPh>
    <rPh sb="18" eb="19">
      <t>ツ</t>
    </rPh>
    <rPh sb="24" eb="25">
      <t>レイ</t>
    </rPh>
    <rPh sb="27" eb="28">
      <t>ガツ</t>
    </rPh>
    <rPh sb="29" eb="30">
      <t>ニチ</t>
    </rPh>
    <rPh sb="31" eb="33">
      <t>バアイ</t>
    </rPh>
    <rPh sb="34" eb="36">
      <t>ヒゴト</t>
    </rPh>
    <rPh sb="37" eb="39">
      <t>シュウシ</t>
    </rPh>
    <rPh sb="46" eb="48">
      <t>ヒョウジ</t>
    </rPh>
    <rPh sb="49" eb="53">
      <t>ネンカンシュウシ</t>
    </rPh>
    <rPh sb="60" eb="62">
      <t>イロワ</t>
    </rPh>
    <phoneticPr fontId="2"/>
  </si>
  <si>
    <t>日毎の収支を積算しその時点で月間収支がプラスなのかマイナスなのかを色分け</t>
    <rPh sb="0" eb="2">
      <t>ヒゴト</t>
    </rPh>
    <rPh sb="3" eb="5">
      <t>シュウシ</t>
    </rPh>
    <rPh sb="6" eb="8">
      <t>セキサン</t>
    </rPh>
    <rPh sb="11" eb="13">
      <t>ジテン</t>
    </rPh>
    <rPh sb="14" eb="16">
      <t>ゲッカン</t>
    </rPh>
    <rPh sb="16" eb="18">
      <t>シュウシ</t>
    </rPh>
    <rPh sb="33" eb="35">
      <t>イロワ</t>
    </rPh>
    <phoneticPr fontId="2"/>
  </si>
  <si>
    <t>日毎の収支セルの１つ左側のセルに色を付けている　例：６月１５日の場合、日毎の収支はT25セルに表示、月間収支はS25セルに色分け</t>
    <rPh sb="0" eb="2">
      <t>ヒゴト</t>
    </rPh>
    <rPh sb="3" eb="5">
      <t>シュウシ</t>
    </rPh>
    <rPh sb="10" eb="12">
      <t>ヒダリガワ</t>
    </rPh>
    <rPh sb="16" eb="17">
      <t>イロ</t>
    </rPh>
    <rPh sb="18" eb="19">
      <t>ツ</t>
    </rPh>
    <rPh sb="24" eb="25">
      <t>レイ</t>
    </rPh>
    <rPh sb="27" eb="28">
      <t>ガツ</t>
    </rPh>
    <rPh sb="30" eb="31">
      <t>ニチ</t>
    </rPh>
    <rPh sb="32" eb="34">
      <t>バアイ</t>
    </rPh>
    <rPh sb="35" eb="37">
      <t>ヒゴト</t>
    </rPh>
    <rPh sb="38" eb="40">
      <t>シュウシ</t>
    </rPh>
    <rPh sb="47" eb="49">
      <t>ヒョウジ</t>
    </rPh>
    <rPh sb="50" eb="52">
      <t>ゲッカン</t>
    </rPh>
    <rPh sb="52" eb="54">
      <t>シュウシ</t>
    </rPh>
    <rPh sb="61" eb="63">
      <t>イロワ</t>
    </rPh>
    <phoneticPr fontId="2"/>
  </si>
  <si>
    <t>月間収支プラスはピンク色、マイナスは水色</t>
    <rPh sb="0" eb="2">
      <t>ゲッカン</t>
    </rPh>
    <rPh sb="2" eb="4">
      <t>シュウシ</t>
    </rPh>
    <rPh sb="11" eb="12">
      <t>イロ</t>
    </rPh>
    <rPh sb="18" eb="20">
      <t>ミズイロ</t>
    </rPh>
    <phoneticPr fontId="2"/>
  </si>
  <si>
    <t>利益</t>
    <rPh sb="0" eb="2">
      <t>リエキ</t>
    </rPh>
    <phoneticPr fontId="2"/>
  </si>
  <si>
    <t>損失</t>
    <rPh sb="0" eb="2">
      <t>ソンシツ</t>
    </rPh>
    <phoneticPr fontId="2"/>
  </si>
  <si>
    <t>最大</t>
    <rPh sb="0" eb="2">
      <t>サイダイ</t>
    </rPh>
    <phoneticPr fontId="2"/>
  </si>
  <si>
    <t>平均</t>
    <rPh sb="0" eb="2">
      <t>ヘイキン</t>
    </rPh>
    <phoneticPr fontId="2"/>
  </si>
  <si>
    <t>中央</t>
    <rPh sb="0" eb="2">
      <t>チュウオウ</t>
    </rPh>
    <phoneticPr fontId="2"/>
  </si>
  <si>
    <t>最低</t>
    <rPh sb="0" eb="2">
      <t>サイテイ</t>
    </rPh>
    <phoneticPr fontId="2"/>
  </si>
  <si>
    <t>日次集計</t>
    <rPh sb="0" eb="2">
      <t>ニチジ</t>
    </rPh>
    <rPh sb="2" eb="4">
      <t>シュウケイ</t>
    </rPh>
    <phoneticPr fontId="2"/>
  </si>
  <si>
    <t>Y)年間集計</t>
    <rPh sb="2" eb="6">
      <t>ネンカンシュウケイ</t>
    </rPh>
    <phoneticPr fontId="2"/>
  </si>
  <si>
    <t>M)月間集計</t>
    <rPh sb="2" eb="6">
      <t>ゲッカンシュウケイ</t>
    </rPh>
    <phoneticPr fontId="2"/>
  </si>
  <si>
    <t>W)日次収支（プラス）</t>
    <rPh sb="2" eb="4">
      <t>ニチジ</t>
    </rPh>
    <rPh sb="4" eb="6">
      <t>シュウシ</t>
    </rPh>
    <phoneticPr fontId="2"/>
  </si>
  <si>
    <t>L)日次収支（マイナス）</t>
    <rPh sb="2" eb="6">
      <t>ニチジシュウシ</t>
    </rPh>
    <phoneticPr fontId="2"/>
  </si>
  <si>
    <t>日次収支マイナス</t>
    <rPh sb="0" eb="2">
      <t>ニチジ</t>
    </rPh>
    <rPh sb="2" eb="4">
      <t>シュウシ</t>
    </rPh>
    <phoneticPr fontId="2"/>
  </si>
  <si>
    <t>日次目標達成率</t>
    <rPh sb="0" eb="2">
      <t>ニチジ</t>
    </rPh>
    <rPh sb="2" eb="4">
      <t>モクヒョウ</t>
    </rPh>
    <rPh sb="4" eb="7">
      <t>タッセイリツ</t>
    </rPh>
    <phoneticPr fontId="2"/>
  </si>
  <si>
    <t>松井証券（一日信用）</t>
    <rPh sb="0" eb="4">
      <t>マツイショウケン</t>
    </rPh>
    <rPh sb="5" eb="9">
      <t>イチニチシンヨウ</t>
    </rPh>
    <phoneticPr fontId="2"/>
  </si>
  <si>
    <t>株数（利益）</t>
    <rPh sb="0" eb="2">
      <t>カブスウ</t>
    </rPh>
    <rPh sb="3" eb="5">
      <t>リエキ</t>
    </rPh>
    <phoneticPr fontId="2"/>
  </si>
  <si>
    <t>株数（損失）</t>
    <rPh sb="0" eb="2">
      <t>カブスウ</t>
    </rPh>
    <rPh sb="3" eb="5">
      <t>ソンシツ</t>
    </rPh>
    <phoneticPr fontId="2"/>
  </si>
  <si>
    <t>Column1</t>
  </si>
  <si>
    <t/>
  </si>
  <si>
    <t>松井証券の取引履歴をもとにデイトレの収支計算を行います</t>
    <rPh sb="0" eb="4">
      <t>マツイショウケン</t>
    </rPh>
    <rPh sb="5" eb="9">
      <t>トリヒキリレキ</t>
    </rPh>
    <rPh sb="18" eb="22">
      <t>シュウシケイサン</t>
    </rPh>
    <rPh sb="23" eb="24">
      <t>オコナ</t>
    </rPh>
    <phoneticPr fontId="2"/>
  </si>
  <si>
    <t>収支計算は日次・月間・年間を集計します</t>
    <rPh sb="0" eb="4">
      <t>シュウシケイサン</t>
    </rPh>
    <rPh sb="5" eb="7">
      <t>ニチジ</t>
    </rPh>
    <rPh sb="8" eb="10">
      <t>ゲッカン</t>
    </rPh>
    <rPh sb="11" eb="13">
      <t>ネンカン</t>
    </rPh>
    <rPh sb="14" eb="16">
      <t>シュウケイ</t>
    </rPh>
    <phoneticPr fontId="2"/>
  </si>
  <si>
    <t>このExcelでできること</t>
    <phoneticPr fontId="2"/>
  </si>
  <si>
    <t>年間収支の目標を設定し目標達成の管理ができます</t>
    <rPh sb="0" eb="4">
      <t>ネンカンシュウシ</t>
    </rPh>
    <rPh sb="5" eb="7">
      <t>モクヒョウ</t>
    </rPh>
    <rPh sb="8" eb="10">
      <t>セッテイ</t>
    </rPh>
    <rPh sb="11" eb="13">
      <t>モクヒョウ</t>
    </rPh>
    <rPh sb="13" eb="15">
      <t>タッセイ</t>
    </rPh>
    <rPh sb="16" eb="18">
      <t>カンリ</t>
    </rPh>
    <phoneticPr fontId="2"/>
  </si>
  <si>
    <t>１株当たりのリスクリワード、トレード単位での勝率、月単位での損益を確認できます</t>
    <rPh sb="1" eb="3">
      <t>カブア</t>
    </rPh>
    <rPh sb="18" eb="20">
      <t>タンイ</t>
    </rPh>
    <rPh sb="22" eb="24">
      <t>ショウリツ</t>
    </rPh>
    <rPh sb="25" eb="28">
      <t>ツキタンイ</t>
    </rPh>
    <rPh sb="30" eb="32">
      <t>ソンエキ</t>
    </rPh>
    <rPh sb="33" eb="35">
      <t>カクニン</t>
    </rPh>
    <phoneticPr fontId="2"/>
  </si>
  <si>
    <t>制限事項</t>
    <rPh sb="0" eb="4">
      <t>セイゲンジコウ</t>
    </rPh>
    <phoneticPr fontId="2"/>
  </si>
  <si>
    <t>現物のリスクリワード・勝率は計算できません</t>
    <rPh sb="0" eb="2">
      <t>ゲンブツ</t>
    </rPh>
    <rPh sb="11" eb="13">
      <t>ショウリツ</t>
    </rPh>
    <rPh sb="14" eb="16">
      <t>ケイサン</t>
    </rPh>
    <phoneticPr fontId="2"/>
  </si>
  <si>
    <t>現物と一日信用を損益集計の対象としています</t>
    <rPh sb="0" eb="2">
      <t>ゲンブツ</t>
    </rPh>
    <rPh sb="3" eb="5">
      <t>イチニチ</t>
    </rPh>
    <rPh sb="5" eb="7">
      <t>シンヨウ</t>
    </rPh>
    <rPh sb="8" eb="12">
      <t>ソンエキシュウケイ</t>
    </rPh>
    <rPh sb="13" eb="15">
      <t>タイショウ</t>
    </rPh>
    <phoneticPr fontId="2"/>
  </si>
  <si>
    <t>必要なもの</t>
    <rPh sb="0" eb="2">
      <t>ヒツヨウ</t>
    </rPh>
    <phoneticPr fontId="2"/>
  </si>
  <si>
    <t>松井証券のWebページにある「取引履歴」をCSV形式ファイルでダウンロードしたデータファイル</t>
    <rPh sb="0" eb="4">
      <t>マツイショウケン</t>
    </rPh>
    <rPh sb="15" eb="19">
      <t>トリヒキリレキ</t>
    </rPh>
    <rPh sb="24" eb="26">
      <t>ケイシキ</t>
    </rPh>
    <phoneticPr fontId="2"/>
  </si>
  <si>
    <t>操作方法</t>
    <rPh sb="0" eb="4">
      <t>ソウサホウホウ</t>
    </rPh>
    <phoneticPr fontId="2"/>
  </si>
  <si>
    <t>松井証券のWebページにログインする</t>
    <rPh sb="0" eb="4">
      <t>マツイショウケン</t>
    </rPh>
    <phoneticPr fontId="2"/>
  </si>
  <si>
    <t>https://trade.matsui.co.jp/mgap/login</t>
  </si>
  <si>
    <t>Source.Name</t>
  </si>
  <si>
    <t>ＮＥＸＴ　ＦＵＮＤＳ日経平均レバレッジ・インデックス連動型上場投信</t>
  </si>
  <si>
    <t>新規（一日）</t>
  </si>
  <si>
    <t>返済（一日）</t>
  </si>
  <si>
    <t>15700</t>
  </si>
  <si>
    <t>matsui202304.csv</t>
  </si>
  <si>
    <t>matsui202305.csv</t>
  </si>
  <si>
    <t>取引履歴画面からCSVデータをダウンロードしC:¥matsuiフォルダに移動する</t>
    <rPh sb="0" eb="4">
      <t>トリヒキリレキ</t>
    </rPh>
    <rPh sb="4" eb="6">
      <t>ガメン</t>
    </rPh>
    <rPh sb="36" eb="38">
      <t>イドウ</t>
    </rPh>
    <phoneticPr fontId="2"/>
  </si>
  <si>
    <t>※C:\matsui以外にデータを保管したい場合は別途設定が必要</t>
    <rPh sb="10" eb="12">
      <t>イガイ</t>
    </rPh>
    <rPh sb="17" eb="19">
      <t>ホカン</t>
    </rPh>
    <rPh sb="22" eb="24">
      <t>バアイ</t>
    </rPh>
    <rPh sb="25" eb="27">
      <t>ベット</t>
    </rPh>
    <rPh sb="27" eb="29">
      <t>セッテイ</t>
    </rPh>
    <rPh sb="30" eb="32">
      <t>ヒツヨウ</t>
    </rPh>
    <phoneticPr fontId="2"/>
  </si>
  <si>
    <t>取引履歴で取得できるデータは5000件までの制限があります</t>
    <rPh sb="0" eb="4">
      <t>トリヒキリレキ</t>
    </rPh>
    <rPh sb="5" eb="7">
      <t>シュトク</t>
    </rPh>
    <rPh sb="18" eb="19">
      <t>ケン</t>
    </rPh>
    <rPh sb="22" eb="24">
      <t>セイゲン</t>
    </rPh>
    <phoneticPr fontId="2"/>
  </si>
  <si>
    <t>※データに重複があるとすべて集計されるため利益が2倍になる、損失が5倍になるなど集計が正しくされません</t>
    <rPh sb="5" eb="7">
      <t>チョウフク</t>
    </rPh>
    <rPh sb="14" eb="16">
      <t>シュウケイ</t>
    </rPh>
    <rPh sb="21" eb="23">
      <t>リエキ</t>
    </rPh>
    <rPh sb="25" eb="26">
      <t>バイ</t>
    </rPh>
    <rPh sb="30" eb="32">
      <t>ソンシツ</t>
    </rPh>
    <rPh sb="34" eb="35">
      <t>バイ</t>
    </rPh>
    <rPh sb="40" eb="42">
      <t>シュウケイ</t>
    </rPh>
    <rPh sb="43" eb="44">
      <t>タダ</t>
    </rPh>
    <phoneticPr fontId="2"/>
  </si>
  <si>
    <t>データが重複しないように毎月1日から月末までなど適当な期間で区切ってデータを準備してください</t>
    <rPh sb="4" eb="6">
      <t>チョウフク</t>
    </rPh>
    <rPh sb="12" eb="14">
      <t>マイツキ</t>
    </rPh>
    <rPh sb="15" eb="16">
      <t>ニチ</t>
    </rPh>
    <rPh sb="18" eb="20">
      <t>ゲツマツ</t>
    </rPh>
    <rPh sb="24" eb="26">
      <t>テキトウ</t>
    </rPh>
    <rPh sb="27" eb="29">
      <t>キカン</t>
    </rPh>
    <rPh sb="30" eb="32">
      <t>クギ</t>
    </rPh>
    <rPh sb="38" eb="40">
      <t>ジュンビ</t>
    </rPh>
    <phoneticPr fontId="2"/>
  </si>
  <si>
    <t>期間を設定したら検索ボタンをクリックしデータが更新後に出力ボタンをクリックしてダウンロードしてください</t>
    <rPh sb="0" eb="2">
      <t>キカン</t>
    </rPh>
    <rPh sb="3" eb="5">
      <t>セッテイ</t>
    </rPh>
    <rPh sb="8" eb="10">
      <t>ケンサク</t>
    </rPh>
    <rPh sb="23" eb="25">
      <t>コウシン</t>
    </rPh>
    <rPh sb="25" eb="26">
      <t>ゴ</t>
    </rPh>
    <rPh sb="27" eb="29">
      <t>シュツリョク</t>
    </rPh>
    <phoneticPr fontId="2"/>
  </si>
  <si>
    <t>matsui.csvがダウンロードされたことを確認する　</t>
    <rPh sb="23" eb="25">
      <t>カクニン</t>
    </rPh>
    <phoneticPr fontId="2"/>
  </si>
  <si>
    <t>※chromeであればダウンロードフォルダにダウンロードされます</t>
    <phoneticPr fontId="2"/>
  </si>
  <si>
    <t>ダウンロードされたmatsui.csvをC:\matsuiへ移動する　</t>
    <rPh sb="30" eb="32">
      <t>イドウ</t>
    </rPh>
    <phoneticPr fontId="2"/>
  </si>
  <si>
    <t>※最初にC:\matsuiを作成してください　　※ファイル名は何でもよいですがmatsui202312.csvなど月単位などで管理すると良いと思います</t>
    <rPh sb="1" eb="3">
      <t>サイショ</t>
    </rPh>
    <rPh sb="14" eb="16">
      <t>サクセイ</t>
    </rPh>
    <rPh sb="29" eb="30">
      <t>メイ</t>
    </rPh>
    <rPh sb="31" eb="32">
      <t>ナン</t>
    </rPh>
    <rPh sb="57" eb="60">
      <t>ツキタンイ</t>
    </rPh>
    <rPh sb="63" eb="65">
      <t>カンリ</t>
    </rPh>
    <rPh sb="68" eb="69">
      <t>ヨ</t>
    </rPh>
    <rPh sb="71" eb="72">
      <t>オモ</t>
    </rPh>
    <phoneticPr fontId="2"/>
  </si>
  <si>
    <t>データをダウンロード後にこのExcelファイルを開いてください</t>
    <rPh sb="10" eb="11">
      <t>ゴ</t>
    </rPh>
    <rPh sb="24" eb="25">
      <t>ヒラ</t>
    </rPh>
    <phoneticPr fontId="2"/>
  </si>
  <si>
    <t>松井証券の取引履歴をC:\matsui以外のフォルダで管理したい場合は以下の手順で変更してください</t>
    <rPh sb="0" eb="4">
      <t>マツイショウケン</t>
    </rPh>
    <rPh sb="5" eb="9">
      <t>トリヒキリレキ</t>
    </rPh>
    <rPh sb="19" eb="21">
      <t>イガイ</t>
    </rPh>
    <rPh sb="27" eb="29">
      <t>カンリ</t>
    </rPh>
    <rPh sb="32" eb="34">
      <t>バアイ</t>
    </rPh>
    <rPh sb="35" eb="37">
      <t>イカ</t>
    </rPh>
    <rPh sb="38" eb="40">
      <t>テジュン</t>
    </rPh>
    <rPh sb="41" eb="43">
      <t>ヘンコウ</t>
    </rPh>
    <phoneticPr fontId="2"/>
  </si>
  <si>
    <t>なお、フォルダにあるすべてのファイルが集計対象となりますので取引履歴専用フォルダを準備してください</t>
    <rPh sb="19" eb="23">
      <t>シュウケイタイショウ</t>
    </rPh>
    <rPh sb="30" eb="34">
      <t>トリヒキリレキ</t>
    </rPh>
    <rPh sb="34" eb="36">
      <t>センヨウ</t>
    </rPh>
    <rPh sb="41" eb="43">
      <t>ジュンビ</t>
    </rPh>
    <phoneticPr fontId="2"/>
  </si>
  <si>
    <t>開いた後に「データ」メニューにある「すべて更新」をクリックしてください。</t>
    <rPh sb="0" eb="1">
      <t>ヒラ</t>
    </rPh>
    <rPh sb="3" eb="4">
      <t>アト</t>
    </rPh>
    <rPh sb="21" eb="23">
      <t>コウシン</t>
    </rPh>
    <phoneticPr fontId="2"/>
  </si>
  <si>
    <t>Excelファイルを開いて集計を確認する</t>
    <rPh sb="10" eb="11">
      <t>ヒラ</t>
    </rPh>
    <rPh sb="13" eb="15">
      <t>シュウケイ</t>
    </rPh>
    <rPh sb="16" eb="18">
      <t>カクニン</t>
    </rPh>
    <phoneticPr fontId="2"/>
  </si>
  <si>
    <t>取引履歴データの保存場所を変更したいとき　【超・上級者向け】</t>
    <rPh sb="0" eb="4">
      <t>トリヒキリレキ</t>
    </rPh>
    <rPh sb="8" eb="12">
      <t>ホゾンバショ</t>
    </rPh>
    <rPh sb="13" eb="15">
      <t>ヘンコウ</t>
    </rPh>
    <rPh sb="22" eb="23">
      <t>チョウ</t>
    </rPh>
    <rPh sb="24" eb="28">
      <t>ジョウキュウシャム</t>
    </rPh>
    <phoneticPr fontId="2"/>
  </si>
  <si>
    <t>上級者向けなので説明はわかってる人向けで、細かいことは省きます</t>
    <rPh sb="0" eb="4">
      <t>ジョウキュウシャム</t>
    </rPh>
    <rPh sb="8" eb="10">
      <t>セツメイ</t>
    </rPh>
    <rPh sb="16" eb="18">
      <t>ヒトム</t>
    </rPh>
    <rPh sb="21" eb="22">
      <t>コマ</t>
    </rPh>
    <rPh sb="27" eb="28">
      <t>ハブ</t>
    </rPh>
    <phoneticPr fontId="2"/>
  </si>
  <si>
    <t>PowerQueryエディタを起動してください</t>
    <rPh sb="15" eb="17">
      <t>キドウ</t>
    </rPh>
    <phoneticPr fontId="2"/>
  </si>
  <si>
    <t>サンプルファイルを選択し右クリックから「詳細エディタ」を起動してください</t>
    <rPh sb="9" eb="11">
      <t>センタク</t>
    </rPh>
    <rPh sb="12" eb="13">
      <t>ミギ</t>
    </rPh>
    <rPh sb="20" eb="22">
      <t>ショウサイ</t>
    </rPh>
    <rPh sb="28" eb="30">
      <t>キドウ</t>
    </rPh>
    <phoneticPr fontId="2"/>
  </si>
  <si>
    <t>サンプルファイルのソースを変更します</t>
    <rPh sb="13" eb="15">
      <t>ヘンコウ</t>
    </rPh>
    <phoneticPr fontId="2"/>
  </si>
  <si>
    <t>クエリのフォルダ設定を変更します</t>
    <rPh sb="8" eb="10">
      <t>セッテイ</t>
    </rPh>
    <rPh sb="11" eb="13">
      <t>ヘンコウ</t>
    </rPh>
    <phoneticPr fontId="2"/>
  </si>
  <si>
    <t>「その他のクエリ」にある「matsui」を選択し右クリックで「詳細エディタ」を起動してください</t>
    <rPh sb="3" eb="4">
      <t>タ</t>
    </rPh>
    <rPh sb="21" eb="23">
      <t>センタク</t>
    </rPh>
    <rPh sb="24" eb="25">
      <t>ミギ</t>
    </rPh>
    <rPh sb="31" eb="33">
      <t>ショウサイ</t>
    </rPh>
    <rPh sb="39" eb="41">
      <t>キドウ</t>
    </rPh>
    <phoneticPr fontId="2"/>
  </si>
  <si>
    <t>書き換えたら「完了」をクリックして設定を保存してください</t>
    <rPh sb="0" eb="1">
      <t>カ</t>
    </rPh>
    <rPh sb="2" eb="3">
      <t>カ</t>
    </rPh>
    <rPh sb="7" eb="9">
      <t>カンリョウ</t>
    </rPh>
    <rPh sb="17" eb="19">
      <t>セッテイ</t>
    </rPh>
    <rPh sb="20" eb="22">
      <t>ホゾン</t>
    </rPh>
    <phoneticPr fontId="2"/>
  </si>
  <si>
    <t>誤って修正してはいけない部分を触ると取り返しがつかなくなるので以下の作業は慎重にやってください</t>
    <rPh sb="0" eb="1">
      <t>アヤマ</t>
    </rPh>
    <rPh sb="3" eb="5">
      <t>シュウセイ</t>
    </rPh>
    <rPh sb="12" eb="14">
      <t>ブブン</t>
    </rPh>
    <rPh sb="15" eb="16">
      <t>サワ</t>
    </rPh>
    <rPh sb="18" eb="19">
      <t>ト</t>
    </rPh>
    <rPh sb="20" eb="21">
      <t>カエ</t>
    </rPh>
    <rPh sb="31" eb="33">
      <t>イカ</t>
    </rPh>
    <rPh sb="34" eb="36">
      <t>サギョウ</t>
    </rPh>
    <rPh sb="37" eb="39">
      <t>シンチョウ</t>
    </rPh>
    <phoneticPr fontId="2"/>
  </si>
  <si>
    <t>「ソース = Folder.Files("C:\matsui"),」のC:\matsuiを新しいフォルダに書き換えてください</t>
    <rPh sb="45" eb="46">
      <t>アタラ</t>
    </rPh>
    <rPh sb="53" eb="54">
      <t>カ</t>
    </rPh>
    <rPh sb="55" eb="56">
      <t>カ</t>
    </rPh>
    <phoneticPr fontId="2"/>
  </si>
  <si>
    <t>「ソース = Folder.Files("C:\matsui"),」の「C:\matsui」を新しいフォルダに書き換えてください</t>
    <rPh sb="47" eb="48">
      <t>アタラ</t>
    </rPh>
    <rPh sb="55" eb="56">
      <t>カ</t>
    </rPh>
    <rPh sb="57" eb="58">
      <t>カ</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</si>
</sst>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Red]&quot;¥&quot;\-#,##0"/>
    <numFmt numFmtId="176" formatCode="&quot;¥&quot;#,##0_);[Red]\(&quot;¥&quot;#,##0\)"/>
    <numFmt numFmtId="177" formatCode="General\ &quot;年&quot;"/>
    <numFmt numFmtId="178" formatCode="General\ &quot;月&quot;"/>
    <numFmt numFmtId="179" formatCode="General\ &quot;日&quot;"/>
    <numFmt numFmtId="180" formatCode="[Red]\+#,##0;[Blue]\-#,##0;0"/>
    <numFmt numFmtId="181" formatCode="&quot;達成&quot;_*\ 0&quot;回&quot;"/>
    <numFmt numFmtId="182" formatCode="0&quot;回&quot;"/>
    <numFmt numFmtId="183" formatCode="&quot;年間目標&quot;* #,##0&quot;円&quot;"/>
    <numFmt numFmtId="184" formatCode="&quot;月間目標&quot;* #,##0&quot;円&quot;"/>
    <numFmt numFmtId="185" formatCode="&quot;日次目標&quot;* #,##0&quot;円&quot;"/>
  </numFmts>
  <fonts count="1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1"/>
      <name val="游ゴシック"/>
      <family val="3"/>
      <charset val="128"/>
      <scheme val="minor"/>
    </font>
    <font>
      <sz val="9"/>
      <color theme="1"/>
      <name val="游ゴシック"/>
      <family val="3"/>
      <charset val="128"/>
      <scheme val="minor"/>
    </font>
    <font>
      <b/>
      <sz val="9"/>
      <name val="游ゴシック"/>
      <family val="3"/>
      <charset val="128"/>
      <scheme val="minor"/>
    </font>
    <font>
      <b/>
      <sz val="9"/>
      <color theme="1"/>
      <name val="游ゴシック"/>
      <family val="3"/>
      <charset val="128"/>
      <scheme val="minor"/>
    </font>
    <font>
      <sz val="11"/>
      <color theme="1"/>
      <name val="游ゴシック"/>
      <family val="2"/>
      <charset val="128"/>
    </font>
    <font>
      <sz val="9"/>
      <color indexed="81"/>
      <name val="BIZ UDPゴシック"/>
      <family val="3"/>
      <charset val="128"/>
    </font>
    <font>
      <sz val="9"/>
      <color theme="0" tint="-0.14999847407452621"/>
      <name val="游ゴシック"/>
      <family val="3"/>
      <charset val="128"/>
      <scheme val="minor"/>
    </font>
    <font>
      <u/>
      <sz val="11"/>
      <color theme="10"/>
      <name val="游ゴシック"/>
      <family val="2"/>
      <charset val="128"/>
      <scheme val="minor"/>
    </font>
    <font>
      <b/>
      <sz val="11"/>
      <color theme="0"/>
      <name val="游ゴシック"/>
      <family val="3"/>
      <charset val="128"/>
      <scheme val="minor"/>
    </font>
    <font>
      <sz val="11"/>
      <color theme="1"/>
      <name val="游ゴシック"/>
      <family val="3"/>
      <charset val="128"/>
      <scheme val="minor"/>
    </font>
    <font>
      <sz val="11"/>
      <color theme="0" tint="-0.14999847407452621"/>
      <name val="游ゴシック"/>
      <family val="3"/>
      <charset val="128"/>
      <scheme val="minor"/>
    </font>
    <font>
      <b/>
      <sz val="18"/>
      <color theme="1"/>
      <name val="游ゴシック"/>
      <family val="3"/>
      <charset val="128"/>
      <scheme val="minor"/>
    </font>
  </fonts>
  <fills count="6">
    <fill>
      <patternFill patternType="none"/>
    </fill>
    <fill>
      <patternFill patternType="gray125"/>
    </fill>
    <fill>
      <patternFill patternType="solid">
        <fgColor theme="7" tint="0.79998168889431442"/>
        <bgColor indexed="64"/>
      </patternFill>
    </fill>
    <fill>
      <patternFill patternType="solid">
        <fgColor theme="3"/>
        <bgColor indexed="64"/>
      </patternFill>
    </fill>
    <fill>
      <patternFill patternType="solid">
        <fgColor theme="9" tint="0.79998168889431442"/>
        <bgColor indexed="64"/>
      </patternFill>
    </fill>
    <fill>
      <patternFill patternType="solid">
        <fgColor theme="9"/>
        <bgColor indexed="64"/>
      </patternFill>
    </fill>
  </fills>
  <borders count="3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style="double">
        <color theme="0"/>
      </top>
      <bottom style="thin">
        <color theme="0"/>
      </bottom>
      <diagonal/>
    </border>
    <border>
      <left style="thin">
        <color theme="0"/>
      </left>
      <right style="thin">
        <color theme="0"/>
      </right>
      <top style="double">
        <color theme="0"/>
      </top>
      <bottom style="thin">
        <color theme="0"/>
      </bottom>
      <diagonal/>
    </border>
    <border>
      <left style="thin">
        <color theme="0"/>
      </left>
      <right/>
      <top style="double">
        <color theme="0"/>
      </top>
      <bottom style="thin">
        <color theme="0"/>
      </bottom>
      <diagonal/>
    </border>
    <border>
      <left/>
      <right style="thin">
        <color theme="0"/>
      </right>
      <top/>
      <bottom style="double">
        <color theme="0"/>
      </bottom>
      <diagonal/>
    </border>
    <border>
      <left style="thin">
        <color theme="0"/>
      </left>
      <right style="thin">
        <color theme="0"/>
      </right>
      <top/>
      <bottom style="double">
        <color theme="0"/>
      </bottom>
      <diagonal/>
    </border>
    <border>
      <left style="thin">
        <color theme="0"/>
      </left>
      <right/>
      <top/>
      <bottom style="double">
        <color theme="0"/>
      </bottom>
      <diagonal/>
    </border>
    <border>
      <left/>
      <right style="thin">
        <color theme="0"/>
      </right>
      <top style="thin">
        <color theme="0"/>
      </top>
      <bottom style="double">
        <color theme="1" tint="0.499984740745262"/>
      </bottom>
      <diagonal/>
    </border>
    <border>
      <left style="thin">
        <color theme="0"/>
      </left>
      <right style="thin">
        <color theme="0"/>
      </right>
      <top style="thin">
        <color theme="0"/>
      </top>
      <bottom style="double">
        <color theme="1" tint="0.499984740745262"/>
      </bottom>
      <diagonal/>
    </border>
    <border>
      <left style="thin">
        <color theme="0"/>
      </left>
      <right/>
      <top style="thin">
        <color theme="0"/>
      </top>
      <bottom style="double">
        <color theme="1" tint="0.499984740745262"/>
      </bottom>
      <diagonal/>
    </border>
    <border>
      <left/>
      <right style="thin">
        <color theme="0"/>
      </right>
      <top style="double">
        <color theme="1" tint="0.499984740745262"/>
      </top>
      <bottom style="thin">
        <color theme="0"/>
      </bottom>
      <diagonal/>
    </border>
    <border>
      <left style="thin">
        <color theme="0"/>
      </left>
      <right style="thin">
        <color theme="0"/>
      </right>
      <top style="double">
        <color theme="1" tint="0.499984740745262"/>
      </top>
      <bottom style="thin">
        <color theme="0"/>
      </bottom>
      <diagonal/>
    </border>
    <border>
      <left style="thin">
        <color theme="0"/>
      </left>
      <right/>
      <top style="double">
        <color theme="1" tint="0.499984740745262"/>
      </top>
      <bottom style="thin">
        <color theme="0"/>
      </bottom>
      <diagonal/>
    </border>
    <border>
      <left/>
      <right/>
      <top style="double">
        <color theme="1" tint="0.499984740745262"/>
      </top>
      <bottom style="thin">
        <color theme="0"/>
      </bottom>
      <diagonal/>
    </border>
    <border>
      <left/>
      <right/>
      <top style="thin">
        <color theme="0"/>
      </top>
      <bottom style="thin">
        <color theme="0"/>
      </bottom>
      <diagonal/>
    </border>
    <border>
      <left/>
      <right/>
      <top style="thin">
        <color theme="0"/>
      </top>
      <bottom/>
      <diagonal/>
    </border>
    <border>
      <left/>
      <right/>
      <top/>
      <bottom style="double">
        <color theme="0"/>
      </bottom>
      <diagonal/>
    </border>
    <border>
      <left/>
      <right/>
      <top style="thin">
        <color theme="0"/>
      </top>
      <bottom style="double">
        <color theme="1" tint="0.499984740745262"/>
      </bottom>
      <diagonal/>
    </border>
    <border>
      <left/>
      <right/>
      <top style="double">
        <color theme="0"/>
      </top>
      <bottom style="thin">
        <color theme="0"/>
      </bottom>
      <diagonal/>
    </border>
    <border>
      <left/>
      <right style="thin">
        <color theme="0"/>
      </right>
      <top/>
      <bottom style="double">
        <color auto="1"/>
      </bottom>
      <diagonal/>
    </border>
    <border>
      <left style="thin">
        <color theme="0"/>
      </left>
      <right style="thin">
        <color theme="0"/>
      </right>
      <top/>
      <bottom style="double">
        <color auto="1"/>
      </bottom>
      <diagonal/>
    </border>
    <border>
      <left style="thin">
        <color theme="0"/>
      </left>
      <right/>
      <top/>
      <bottom style="double">
        <color auto="1"/>
      </bottom>
      <diagonal/>
    </border>
    <border>
      <left/>
      <right/>
      <top/>
      <bottom style="double">
        <color auto="1"/>
      </bottom>
      <diagonal/>
    </border>
    <border>
      <left/>
      <right/>
      <top style="double">
        <color auto="1"/>
      </top>
      <bottom/>
      <diagonal/>
    </border>
    <border>
      <left/>
      <right style="thin">
        <color theme="0"/>
      </right>
      <top style="double">
        <color auto="1"/>
      </top>
      <bottom/>
      <diagonal/>
    </border>
    <border>
      <left/>
      <right style="thin">
        <color theme="0"/>
      </right>
      <top style="double">
        <color auto="1"/>
      </top>
      <bottom style="thin">
        <color theme="0"/>
      </bottom>
      <diagonal/>
    </border>
  </borders>
  <cellStyleXfs count="30">
    <xf numFmtId="0" fontId="0" fillId="0" borderId="0">
      <alignment vertical="center"/>
    </xf>
    <xf numFmtId="176" fontId="1" fillId="0" borderId="0" applyFont="0" applyFill="0" applyBorder="0" applyAlignment="0" applyProtection="0">
      <alignment vertical="center"/>
    </xf>
    <xf numFmtId="38" fontId="1" fillId="0" borderId="0" applyFont="0" applyFill="0" applyBorder="0" applyAlignment="0" applyProtection="0">
      <alignment vertical="center"/>
    </xf>
    <xf numFmtId="9"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6" fontId="1" fillId="0" borderId="0" applyFont="0" applyFill="0" applyBorder="0" applyAlignment="0" applyProtection="0">
      <alignment vertical="center"/>
    </xf>
    <xf numFmtId="0" fontId="11" fillId="0" borderId="0" applyNumberFormat="0" applyFill="0" applyBorder="0" applyAlignment="0" applyProtection="0">
      <alignment vertical="center"/>
    </xf>
  </cellStyleXfs>
  <cellXfs count="102">
    <xf numFmtId="0" fontId="0" fillId="0" borderId="0" xfId="0">
      <alignment vertical="center"/>
    </xf>
    <xf numFmtId="14" fontId="0" fillId="0" borderId="0" xfId="0" applyNumberFormat="1">
      <alignment vertical="center"/>
    </xf>
    <xf numFmtId="0" fontId="5" fillId="0" borderId="0" xfId="0" applyFont="1">
      <alignment vertical="center"/>
    </xf>
    <xf numFmtId="0" fontId="3" fillId="2" borderId="7" xfId="0" applyFont="1" applyFill="1" applyBorder="1">
      <alignment vertical="center"/>
    </xf>
    <xf numFmtId="0" fontId="7" fillId="2" borderId="1" xfId="0" applyFont="1" applyFill="1" applyBorder="1" applyAlignment="1">
      <alignment horizontal="left" vertical="center" indent="1"/>
    </xf>
    <xf numFmtId="0" fontId="6" fillId="2" borderId="1" xfId="0" applyFont="1" applyFill="1" applyBorder="1" applyAlignment="1">
      <alignment horizontal="left" vertical="center" indent="1"/>
    </xf>
    <xf numFmtId="179" fontId="5" fillId="2" borderId="1" xfId="0" applyNumberFormat="1" applyFont="1" applyFill="1" applyBorder="1">
      <alignment vertical="center"/>
    </xf>
    <xf numFmtId="179" fontId="5" fillId="2" borderId="4" xfId="0" applyNumberFormat="1" applyFont="1" applyFill="1" applyBorder="1">
      <alignment vertical="center"/>
    </xf>
    <xf numFmtId="0" fontId="7" fillId="2" borderId="13" xfId="0" applyFont="1" applyFill="1" applyBorder="1" applyAlignment="1">
      <alignment horizontal="left" vertical="center" indent="1"/>
    </xf>
    <xf numFmtId="0" fontId="4" fillId="2" borderId="16" xfId="0" applyFont="1" applyFill="1" applyBorder="1">
      <alignment vertical="center"/>
    </xf>
    <xf numFmtId="0" fontId="3" fillId="2" borderId="16" xfId="0" applyFont="1" applyFill="1" applyBorder="1" applyAlignment="1">
      <alignment horizontal="left" vertical="center"/>
    </xf>
    <xf numFmtId="0" fontId="6" fillId="2" borderId="13" xfId="0" applyFont="1" applyFill="1" applyBorder="1" applyAlignment="1">
      <alignment horizontal="left" vertical="center" indent="1"/>
    </xf>
    <xf numFmtId="179" fontId="5" fillId="2" borderId="16" xfId="0" applyNumberFormat="1" applyFont="1" applyFill="1" applyBorder="1">
      <alignment vertical="center"/>
    </xf>
    <xf numFmtId="180" fontId="5" fillId="0" borderId="2" xfId="2" applyNumberFormat="1" applyFont="1" applyFill="1" applyBorder="1">
      <alignment vertical="center"/>
    </xf>
    <xf numFmtId="180" fontId="5" fillId="0" borderId="3" xfId="2" applyNumberFormat="1" applyFont="1" applyFill="1" applyBorder="1">
      <alignment vertical="center"/>
    </xf>
    <xf numFmtId="180" fontId="5" fillId="0" borderId="14" xfId="2" applyNumberFormat="1" applyFont="1" applyFill="1" applyBorder="1">
      <alignment vertical="center"/>
    </xf>
    <xf numFmtId="180" fontId="5" fillId="0" borderId="15" xfId="2" applyNumberFormat="1" applyFont="1" applyFill="1" applyBorder="1">
      <alignment vertical="center"/>
    </xf>
    <xf numFmtId="180" fontId="5" fillId="0" borderId="17" xfId="1" applyNumberFormat="1" applyFont="1" applyFill="1" applyBorder="1">
      <alignment vertical="center"/>
    </xf>
    <xf numFmtId="180" fontId="5" fillId="0" borderId="2" xfId="1" applyNumberFormat="1" applyFont="1" applyFill="1" applyBorder="1">
      <alignment vertical="center"/>
    </xf>
    <xf numFmtId="180" fontId="5" fillId="0" borderId="3" xfId="1" applyNumberFormat="1" applyFont="1" applyFill="1" applyBorder="1">
      <alignment vertical="center"/>
    </xf>
    <xf numFmtId="180" fontId="5" fillId="0" borderId="5" xfId="1" applyNumberFormat="1" applyFont="1" applyFill="1" applyBorder="1">
      <alignment vertical="center"/>
    </xf>
    <xf numFmtId="180" fontId="5" fillId="0" borderId="6" xfId="1" applyNumberFormat="1" applyFont="1" applyFill="1" applyBorder="1">
      <alignment vertical="center"/>
    </xf>
    <xf numFmtId="180" fontId="5" fillId="0" borderId="18" xfId="1" applyNumberFormat="1" applyFont="1" applyFill="1" applyBorder="1">
      <alignment vertical="center"/>
    </xf>
    <xf numFmtId="180" fontId="5" fillId="0" borderId="0" xfId="0" applyNumberFormat="1" applyFont="1">
      <alignment vertical="center"/>
    </xf>
    <xf numFmtId="180" fontId="5" fillId="0" borderId="1" xfId="1" applyNumberFormat="1" applyFont="1" applyFill="1" applyBorder="1">
      <alignment vertical="center"/>
    </xf>
    <xf numFmtId="180" fontId="5" fillId="0" borderId="4" xfId="1" applyNumberFormat="1" applyFont="1" applyFill="1" applyBorder="1">
      <alignment vertical="center"/>
    </xf>
    <xf numFmtId="180" fontId="5" fillId="0" borderId="19" xfId="1" applyNumberFormat="1" applyFont="1" applyFill="1" applyBorder="1">
      <alignment vertical="center"/>
    </xf>
    <xf numFmtId="180" fontId="5" fillId="0" borderId="20" xfId="1" applyNumberFormat="1" applyFont="1" applyFill="1" applyBorder="1">
      <alignment vertical="center"/>
    </xf>
    <xf numFmtId="180" fontId="5" fillId="0" borderId="21" xfId="1" applyNumberFormat="1" applyFont="1" applyFill="1" applyBorder="1">
      <alignment vertical="center"/>
    </xf>
    <xf numFmtId="180" fontId="5" fillId="0" borderId="1" xfId="2" applyNumberFormat="1" applyFont="1" applyFill="1" applyBorder="1">
      <alignment vertical="center"/>
    </xf>
    <xf numFmtId="180" fontId="5" fillId="0" borderId="13" xfId="2" applyNumberFormat="1" applyFont="1" applyFill="1" applyBorder="1">
      <alignment vertical="center"/>
    </xf>
    <xf numFmtId="180" fontId="5" fillId="0" borderId="20" xfId="2" applyNumberFormat="1" applyFont="1" applyFill="1" applyBorder="1">
      <alignment vertical="center"/>
    </xf>
    <xf numFmtId="180" fontId="5" fillId="0" borderId="23" xfId="2" applyNumberFormat="1" applyFont="1" applyFill="1" applyBorder="1">
      <alignment vertical="center"/>
    </xf>
    <xf numFmtId="180" fontId="5" fillId="0" borderId="16" xfId="1" applyNumberFormat="1" applyFont="1" applyFill="1" applyBorder="1">
      <alignment vertical="center"/>
    </xf>
    <xf numFmtId="0" fontId="0" fillId="0" borderId="0" xfId="0" applyAlignment="1">
      <alignment horizontal="left" vertical="center" indent="2"/>
    </xf>
    <xf numFmtId="0" fontId="5" fillId="0" borderId="0" xfId="0" applyFont="1" applyAlignment="1">
      <alignment horizontal="left" vertical="center" indent="2"/>
    </xf>
    <xf numFmtId="180" fontId="10" fillId="0" borderId="0" xfId="0" applyNumberFormat="1" applyFont="1">
      <alignment vertical="center"/>
    </xf>
    <xf numFmtId="0" fontId="5" fillId="0" borderId="2" xfId="2" applyNumberFormat="1" applyFont="1" applyFill="1" applyBorder="1">
      <alignment vertical="center"/>
    </xf>
    <xf numFmtId="0" fontId="5" fillId="0" borderId="3" xfId="2" applyNumberFormat="1" applyFont="1" applyFill="1" applyBorder="1">
      <alignment vertical="center"/>
    </xf>
    <xf numFmtId="0" fontId="5" fillId="0" borderId="20" xfId="2" applyNumberFormat="1" applyFont="1" applyFill="1" applyBorder="1">
      <alignment vertical="center"/>
    </xf>
    <xf numFmtId="0" fontId="5" fillId="0" borderId="1" xfId="2" applyNumberFormat="1" applyFont="1" applyFill="1" applyBorder="1">
      <alignment vertical="center"/>
    </xf>
    <xf numFmtId="0" fontId="5" fillId="0" borderId="14" xfId="2" applyNumberFormat="1" applyFont="1" applyFill="1" applyBorder="1">
      <alignment vertical="center"/>
    </xf>
    <xf numFmtId="0" fontId="5" fillId="0" borderId="15" xfId="2" applyNumberFormat="1" applyFont="1" applyFill="1" applyBorder="1">
      <alignment vertical="center"/>
    </xf>
    <xf numFmtId="0" fontId="5" fillId="0" borderId="23" xfId="2" applyNumberFormat="1" applyFont="1" applyFill="1" applyBorder="1">
      <alignment vertical="center"/>
    </xf>
    <xf numFmtId="0" fontId="5" fillId="0" borderId="13" xfId="2" applyNumberFormat="1" applyFont="1" applyFill="1" applyBorder="1">
      <alignment vertical="center"/>
    </xf>
    <xf numFmtId="183" fontId="3" fillId="2" borderId="31" xfId="0" applyNumberFormat="1" applyFont="1" applyFill="1" applyBorder="1">
      <alignment vertical="center"/>
    </xf>
    <xf numFmtId="0" fontId="12" fillId="3" borderId="25" xfId="0" applyFont="1" applyFill="1" applyBorder="1">
      <alignment vertical="center"/>
    </xf>
    <xf numFmtId="177" fontId="12" fillId="3" borderId="26" xfId="0" applyNumberFormat="1" applyFont="1" applyFill="1" applyBorder="1">
      <alignment vertical="center"/>
    </xf>
    <xf numFmtId="177" fontId="12" fillId="3" borderId="27" xfId="0" applyNumberFormat="1" applyFont="1" applyFill="1" applyBorder="1">
      <alignment vertical="center"/>
    </xf>
    <xf numFmtId="177" fontId="12" fillId="3" borderId="28" xfId="0" applyNumberFormat="1" applyFont="1" applyFill="1" applyBorder="1">
      <alignment vertical="center"/>
    </xf>
    <xf numFmtId="178" fontId="12" fillId="3" borderId="25" xfId="0" applyNumberFormat="1" applyFont="1" applyFill="1" applyBorder="1">
      <alignment vertical="center"/>
    </xf>
    <xf numFmtId="178" fontId="12" fillId="3" borderId="27" xfId="0" applyNumberFormat="1" applyFont="1" applyFill="1" applyBorder="1">
      <alignment vertical="center"/>
    </xf>
    <xf numFmtId="178" fontId="12" fillId="3" borderId="28" xfId="0" applyNumberFormat="1" applyFont="1" applyFill="1" applyBorder="1">
      <alignment vertical="center"/>
    </xf>
    <xf numFmtId="0" fontId="13" fillId="0" borderId="0" xfId="0" applyFont="1">
      <alignment vertical="center"/>
    </xf>
    <xf numFmtId="10" fontId="13" fillId="2" borderId="30" xfId="3" applyNumberFormat="1" applyFont="1" applyFill="1" applyBorder="1">
      <alignment vertical="center"/>
    </xf>
    <xf numFmtId="0" fontId="13" fillId="2" borderId="29" xfId="0" applyFont="1" applyFill="1" applyBorder="1">
      <alignment vertical="center"/>
    </xf>
    <xf numFmtId="0" fontId="13" fillId="2" borderId="30" xfId="0" applyFont="1" applyFill="1" applyBorder="1">
      <alignment vertical="center"/>
    </xf>
    <xf numFmtId="0" fontId="13" fillId="0" borderId="0" xfId="0" applyFont="1" applyAlignment="1">
      <alignment horizontal="left" vertical="center" indent="2"/>
    </xf>
    <xf numFmtId="184" fontId="7" fillId="2" borderId="1" xfId="0" applyNumberFormat="1" applyFont="1" applyFill="1" applyBorder="1" applyAlignment="1">
      <alignment horizontal="left" vertical="center" indent="1"/>
    </xf>
    <xf numFmtId="10" fontId="5" fillId="0" borderId="0" xfId="3" applyNumberFormat="1" applyFont="1">
      <alignment vertical="center"/>
    </xf>
    <xf numFmtId="10" fontId="5" fillId="0" borderId="0" xfId="0" applyNumberFormat="1" applyFont="1">
      <alignment vertical="center"/>
    </xf>
    <xf numFmtId="185" fontId="7" fillId="2" borderId="1" xfId="0" applyNumberFormat="1" applyFont="1" applyFill="1" applyBorder="1" applyAlignment="1">
      <alignment horizontal="left" vertical="center" indent="1"/>
    </xf>
    <xf numFmtId="181" fontId="5" fillId="0" borderId="0" xfId="2" applyNumberFormat="1" applyFont="1">
      <alignment vertical="center"/>
    </xf>
    <xf numFmtId="181" fontId="5" fillId="0" borderId="0" xfId="0" applyNumberFormat="1" applyFont="1">
      <alignment vertical="center"/>
    </xf>
    <xf numFmtId="182" fontId="5" fillId="0" borderId="0" xfId="0" applyNumberFormat="1" applyFont="1">
      <alignment vertical="center"/>
    </xf>
    <xf numFmtId="10" fontId="13" fillId="2" borderId="17" xfId="3" applyNumberFormat="1" applyFont="1" applyFill="1" applyBorder="1">
      <alignment vertical="center"/>
    </xf>
    <xf numFmtId="180" fontId="13" fillId="2" borderId="18" xfId="2" applyNumberFormat="1" applyFont="1" applyFill="1" applyBorder="1">
      <alignment vertical="center"/>
    </xf>
    <xf numFmtId="180" fontId="13" fillId="2" borderId="19" xfId="2" applyNumberFormat="1" applyFont="1" applyFill="1" applyBorder="1">
      <alignment vertical="center"/>
    </xf>
    <xf numFmtId="10" fontId="13" fillId="2" borderId="16" xfId="3" applyNumberFormat="1" applyFont="1" applyFill="1" applyBorder="1">
      <alignment vertical="center"/>
    </xf>
    <xf numFmtId="10" fontId="13" fillId="2" borderId="8" xfId="3" applyNumberFormat="1" applyFont="1" applyFill="1" applyBorder="1">
      <alignment vertical="center"/>
    </xf>
    <xf numFmtId="10" fontId="13" fillId="2" borderId="9" xfId="3" applyNumberFormat="1" applyFont="1" applyFill="1" applyBorder="1">
      <alignment vertical="center"/>
    </xf>
    <xf numFmtId="10" fontId="13" fillId="2" borderId="24" xfId="3" applyNumberFormat="1" applyFont="1" applyFill="1" applyBorder="1">
      <alignment vertical="center"/>
    </xf>
    <xf numFmtId="10" fontId="13" fillId="2" borderId="7" xfId="3" applyNumberFormat="1" applyFont="1" applyFill="1" applyBorder="1">
      <alignment vertical="center"/>
    </xf>
    <xf numFmtId="180" fontId="13" fillId="2" borderId="17" xfId="1" applyNumberFormat="1" applyFont="1" applyFill="1" applyBorder="1">
      <alignment vertical="center"/>
    </xf>
    <xf numFmtId="180" fontId="13" fillId="2" borderId="18" xfId="1" applyNumberFormat="1" applyFont="1" applyFill="1" applyBorder="1">
      <alignment vertical="center"/>
    </xf>
    <xf numFmtId="180" fontId="13" fillId="2" borderId="19" xfId="1" applyNumberFormat="1" applyFont="1" applyFill="1" applyBorder="1">
      <alignment vertical="center"/>
    </xf>
    <xf numFmtId="180" fontId="13" fillId="2" borderId="16" xfId="1" applyNumberFormat="1" applyFont="1" applyFill="1" applyBorder="1">
      <alignment vertical="center"/>
    </xf>
    <xf numFmtId="0" fontId="14" fillId="0" borderId="0" xfId="0" applyFont="1">
      <alignment vertical="center"/>
    </xf>
    <xf numFmtId="0" fontId="12" fillId="3" borderId="10" xfId="0" applyFont="1" applyFill="1" applyBorder="1">
      <alignment vertical="center"/>
    </xf>
    <xf numFmtId="177" fontId="12" fillId="3" borderId="11" xfId="0" applyNumberFormat="1" applyFont="1" applyFill="1" applyBorder="1">
      <alignment vertical="center"/>
    </xf>
    <xf numFmtId="177" fontId="12" fillId="3" borderId="12" xfId="0" applyNumberFormat="1" applyFont="1" applyFill="1" applyBorder="1">
      <alignment vertical="center"/>
    </xf>
    <xf numFmtId="177" fontId="12" fillId="3" borderId="22" xfId="0" applyNumberFormat="1" applyFont="1" applyFill="1" applyBorder="1">
      <alignment vertical="center"/>
    </xf>
    <xf numFmtId="178" fontId="12" fillId="3" borderId="10" xfId="0" applyNumberFormat="1" applyFont="1" applyFill="1" applyBorder="1">
      <alignment vertical="center"/>
    </xf>
    <xf numFmtId="178" fontId="12" fillId="3" borderId="12" xfId="0" applyNumberFormat="1" applyFont="1" applyFill="1" applyBorder="1">
      <alignment vertical="center"/>
    </xf>
    <xf numFmtId="178" fontId="12" fillId="3" borderId="22" xfId="0" applyNumberFormat="1" applyFont="1" applyFill="1" applyBorder="1">
      <alignment vertical="center"/>
    </xf>
    <xf numFmtId="180" fontId="13" fillId="0" borderId="0" xfId="2" applyNumberFormat="1" applyFont="1" applyBorder="1">
      <alignment vertical="center"/>
    </xf>
    <xf numFmtId="180" fontId="13" fillId="0" borderId="0" xfId="2" applyNumberFormat="1" applyFont="1">
      <alignment vertical="center"/>
    </xf>
    <xf numFmtId="0" fontId="13" fillId="0" borderId="0" xfId="0" applyFont="1" applyAlignment="1">
      <alignment horizontal="left" vertical="center"/>
    </xf>
    <xf numFmtId="38" fontId="13" fillId="0" borderId="0" xfId="2" applyFont="1">
      <alignment vertical="center"/>
    </xf>
    <xf numFmtId="0" fontId="15" fillId="0" borderId="0" xfId="0" applyFont="1">
      <alignment vertical="center"/>
    </xf>
    <xf numFmtId="38" fontId="5" fillId="0" borderId="1" xfId="2" applyFont="1" applyFill="1" applyBorder="1">
      <alignment vertical="center"/>
    </xf>
    <xf numFmtId="0" fontId="0" fillId="0" borderId="0" xfId="0" applyAlignment="1">
      <alignment horizontal="left" vertical="center" indent="3"/>
    </xf>
    <xf numFmtId="0" fontId="0" fillId="0" borderId="0" xfId="0" applyAlignment="1">
      <alignment horizontal="left" vertical="center" indent="4"/>
    </xf>
    <xf numFmtId="0" fontId="11" fillId="0" borderId="0" xfId="29" applyAlignment="1">
      <alignment horizontal="left" vertical="center" indent="4"/>
    </xf>
    <xf numFmtId="180" fontId="13" fillId="0" borderId="0" xfId="0" applyNumberFormat="1" applyFont="1">
      <alignment vertical="center"/>
    </xf>
    <xf numFmtId="14" fontId="0" fillId="4" borderId="0" xfId="0" applyNumberFormat="1" applyFill="1">
      <alignment vertical="center"/>
    </xf>
    <xf numFmtId="0" fontId="0" fillId="4" borderId="0" xfId="0" applyFill="1">
      <alignment vertical="center"/>
    </xf>
    <xf numFmtId="0" fontId="12" fillId="3" borderId="0" xfId="0" applyFont="1" applyFill="1" applyAlignment="1">
      <alignment horizontal="left" vertical="center" indent="2"/>
    </xf>
    <xf numFmtId="0" fontId="12" fillId="3" borderId="0" xfId="0" applyFont="1" applyFill="1">
      <alignment vertical="center"/>
    </xf>
    <xf numFmtId="0" fontId="12" fillId="5" borderId="0" xfId="0" applyFont="1" applyFill="1" applyAlignment="1">
      <alignment horizontal="left" vertical="center" indent="2"/>
    </xf>
    <xf numFmtId="0" fontId="12" fillId="5" borderId="0" xfId="0" applyFont="1" applyFill="1">
      <alignment vertical="center"/>
    </xf>
    <xf numFmtId="0" fontId="0" fillId="0" borderId="0" xfId="0" applyAlignment="1">
      <alignment horizontal="center" vertical="center"/>
    </xf>
  </cellXfs>
  <cellStyles count="30">
    <cellStyle name="パーセント" xfId="3" builtinId="5"/>
    <cellStyle name="ハイパーリンク" xfId="29" builtinId="8"/>
    <cellStyle name="桁区切り" xfId="2" builtinId="6"/>
    <cellStyle name="通貨" xfId="1" builtinId="7"/>
    <cellStyle name="通貨 2" xfId="4" xr:uid="{09DC691E-2AB2-4482-B60F-04C9DC746ECC}"/>
    <cellStyle name="通貨 2 10" xfId="13" xr:uid="{910F5FC3-14BF-4C40-B320-D6D74CC7D059}"/>
    <cellStyle name="通貨 2 11" xfId="14" xr:uid="{8C51DE4E-DAC6-4A9E-9361-26FC84491867}"/>
    <cellStyle name="通貨 2 12" xfId="15" xr:uid="{885632D7-2819-4C1A-9A1F-F94606E1987E}"/>
    <cellStyle name="通貨 2 13" xfId="16" xr:uid="{4A0C48EC-C7B5-4AC3-A82C-60C8C248C32F}"/>
    <cellStyle name="通貨 2 14" xfId="17" xr:uid="{4360189C-5BFA-4227-8DFD-494E57B95ACE}"/>
    <cellStyle name="通貨 2 15" xfId="18" xr:uid="{D44F4818-9F64-48FA-9DA1-B6DB61422CE7}"/>
    <cellStyle name="通貨 2 16" xfId="19" xr:uid="{C763EAD9-8953-41F5-B5E8-3077DF51E41C}"/>
    <cellStyle name="通貨 2 17" xfId="20" xr:uid="{616026B3-BD1E-44F3-9FB5-C3DAC73C5D5D}"/>
    <cellStyle name="通貨 2 18" xfId="21" xr:uid="{93044FE9-0693-4009-A4CB-05D842329A3D}"/>
    <cellStyle name="通貨 2 18 2" xfId="23" xr:uid="{2AAB6A2A-689E-4390-9469-5C305C850337}"/>
    <cellStyle name="通貨 2 19" xfId="22" xr:uid="{80AFCCB4-4BF4-492E-9833-D2AB9384B3B0}"/>
    <cellStyle name="通貨 2 2" xfId="5" xr:uid="{85C79386-2C44-4367-B6B6-C852880E93A1}"/>
    <cellStyle name="通貨 2 20" xfId="24" xr:uid="{608646ED-9E07-4A5D-A24C-D706C7B859B7}"/>
    <cellStyle name="通貨 2 21" xfId="25" xr:uid="{C128E3CC-0766-475E-9A5D-3EDE284C1B95}"/>
    <cellStyle name="通貨 2 22" xfId="26" xr:uid="{ED704698-FB92-49A9-ADB6-4F32A5F19587}"/>
    <cellStyle name="通貨 2 23" xfId="27" xr:uid="{346E06F1-195F-424A-93F4-4B819CF72223}"/>
    <cellStyle name="通貨 2 24" xfId="28" xr:uid="{2DBC2AD3-92E5-4913-97FE-CF568495016D}"/>
    <cellStyle name="通貨 2 3" xfId="6" xr:uid="{FA82A705-AFB0-4AB4-B89F-D6F2E272EC1E}"/>
    <cellStyle name="通貨 2 4" xfId="7" xr:uid="{9839173B-CC96-46C5-B013-4E46035139C1}"/>
    <cellStyle name="通貨 2 5" xfId="8" xr:uid="{FD9F1993-376E-4DDF-8AB5-AF034DE9958E}"/>
    <cellStyle name="通貨 2 6" xfId="9" xr:uid="{3300786A-CF6D-45AD-94A0-72C118628799}"/>
    <cellStyle name="通貨 2 7" xfId="10" xr:uid="{8023FCD7-08AC-4FBB-B8EE-F3C2A65B9455}"/>
    <cellStyle name="通貨 2 8" xfId="11" xr:uid="{70D0F801-A956-4610-8CB2-8D3427EFBF1B}"/>
    <cellStyle name="通貨 2 9" xfId="12" xr:uid="{17B71CB2-5898-4224-B586-D1A45D8E9FF1}"/>
    <cellStyle name="標準" xfId="0" builtinId="0"/>
  </cellStyles>
  <dxfs count="36">
    <dxf>
      <numFmt numFmtId="19" formatCode="yyyy/m/d"/>
    </dxf>
    <dxf>
      <numFmt numFmtId="19" formatCode="yyyy/m/d"/>
    </dxf>
    <dxf>
      <numFmt numFmtId="19" formatCode="yyyy/m/d"/>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rgb="FFFFE7FF"/>
        </patternFill>
      </fill>
    </dxf>
    <dxf>
      <fill>
        <patternFill>
          <bgColor theme="8" tint="0.79998168889431442"/>
        </patternFill>
      </fill>
    </dxf>
    <dxf>
      <fill>
        <patternFill>
          <bgColor theme="0" tint="-0.1499679555650502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E7FF"/>
      <color rgb="FFFFFE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 Target="richData/rdrichvalue.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22/10/relationships/richValueRel" Target="richData/richValueRel.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drawings/drawing1.xml><?xml version="1.0" encoding="utf-8"?>
<xdr:wsDr xmlns:xdr="http://schemas.openxmlformats.org/drawingml/2006/spreadsheetDrawing" xmlns:a="http://schemas.openxmlformats.org/drawingml/2006/main">
  <xdr:twoCellAnchor>
    <xdr:from>
      <xdr:col>6</xdr:col>
      <xdr:colOff>628650</xdr:colOff>
      <xdr:row>16</xdr:row>
      <xdr:rowOff>171450</xdr:rowOff>
    </xdr:from>
    <xdr:to>
      <xdr:col>7</xdr:col>
      <xdr:colOff>495300</xdr:colOff>
      <xdr:row>18</xdr:row>
      <xdr:rowOff>38100</xdr:rowOff>
    </xdr:to>
    <xdr:sp macro="" textlink="">
      <xdr:nvSpPr>
        <xdr:cNvPr id="5" name="四角形: 角を丸くする 4">
          <a:extLst>
            <a:ext uri="{FF2B5EF4-FFF2-40B4-BE49-F238E27FC236}">
              <a16:creationId xmlns:a16="http://schemas.microsoft.com/office/drawing/2014/main" id="{E52E8CF1-7FCA-067B-7A54-238D129BBD37}"/>
            </a:ext>
          </a:extLst>
        </xdr:cNvPr>
        <xdr:cNvSpPr/>
      </xdr:nvSpPr>
      <xdr:spPr>
        <a:xfrm>
          <a:off x="4743450" y="4552950"/>
          <a:ext cx="552450" cy="3429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333375</xdr:colOff>
      <xdr:row>25</xdr:row>
      <xdr:rowOff>12123</xdr:rowOff>
    </xdr:from>
    <xdr:to>
      <xdr:col>8</xdr:col>
      <xdr:colOff>9525</xdr:colOff>
      <xdr:row>26</xdr:row>
      <xdr:rowOff>206953</xdr:rowOff>
    </xdr:to>
    <xdr:sp macro="" textlink="">
      <xdr:nvSpPr>
        <xdr:cNvPr id="6" name="四角形: 角を丸くする 5">
          <a:extLst>
            <a:ext uri="{FF2B5EF4-FFF2-40B4-BE49-F238E27FC236}">
              <a16:creationId xmlns:a16="http://schemas.microsoft.com/office/drawing/2014/main" id="{5CA09BDA-C7FF-3E5B-F527-4DE482E39A28}"/>
            </a:ext>
          </a:extLst>
        </xdr:cNvPr>
        <xdr:cNvSpPr/>
      </xdr:nvSpPr>
      <xdr:spPr>
        <a:xfrm>
          <a:off x="2390775" y="6536748"/>
          <a:ext cx="3105150" cy="43295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133350</xdr:colOff>
      <xdr:row>27</xdr:row>
      <xdr:rowOff>47625</xdr:rowOff>
    </xdr:from>
    <xdr:to>
      <xdr:col>7</xdr:col>
      <xdr:colOff>485776</xdr:colOff>
      <xdr:row>28</xdr:row>
      <xdr:rowOff>171450</xdr:rowOff>
    </xdr:to>
    <xdr:sp macro="" textlink="">
      <xdr:nvSpPr>
        <xdr:cNvPr id="7" name="四角形: 角を丸くする 6">
          <a:extLst>
            <a:ext uri="{FF2B5EF4-FFF2-40B4-BE49-F238E27FC236}">
              <a16:creationId xmlns:a16="http://schemas.microsoft.com/office/drawing/2014/main" id="{47429906-712D-6046-E704-EB5A859A3705}"/>
            </a:ext>
          </a:extLst>
        </xdr:cNvPr>
        <xdr:cNvSpPr/>
      </xdr:nvSpPr>
      <xdr:spPr>
        <a:xfrm>
          <a:off x="3562350" y="7048500"/>
          <a:ext cx="1724026" cy="3619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390525</xdr:colOff>
      <xdr:row>41</xdr:row>
      <xdr:rowOff>85725</xdr:rowOff>
    </xdr:from>
    <xdr:to>
      <xdr:col>3</xdr:col>
      <xdr:colOff>333375</xdr:colOff>
      <xdr:row>42</xdr:row>
      <xdr:rowOff>57150</xdr:rowOff>
    </xdr:to>
    <xdr:sp macro="" textlink="">
      <xdr:nvSpPr>
        <xdr:cNvPr id="8" name="四角形: 角を丸くする 7">
          <a:extLst>
            <a:ext uri="{FF2B5EF4-FFF2-40B4-BE49-F238E27FC236}">
              <a16:creationId xmlns:a16="http://schemas.microsoft.com/office/drawing/2014/main" id="{6DDF8594-65D7-EF2A-E072-88D3BA25FBED}"/>
            </a:ext>
          </a:extLst>
        </xdr:cNvPr>
        <xdr:cNvSpPr/>
      </xdr:nvSpPr>
      <xdr:spPr>
        <a:xfrm>
          <a:off x="1762125" y="9944100"/>
          <a:ext cx="628650" cy="2095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510841</xdr:colOff>
      <xdr:row>45</xdr:row>
      <xdr:rowOff>225592</xdr:rowOff>
    </xdr:from>
    <xdr:to>
      <xdr:col>4</xdr:col>
      <xdr:colOff>441157</xdr:colOff>
      <xdr:row>47</xdr:row>
      <xdr:rowOff>30079</xdr:rowOff>
    </xdr:to>
    <xdr:sp macro="" textlink="">
      <xdr:nvSpPr>
        <xdr:cNvPr id="9" name="四角形: 角を丸くする 8">
          <a:extLst>
            <a:ext uri="{FF2B5EF4-FFF2-40B4-BE49-F238E27FC236}">
              <a16:creationId xmlns:a16="http://schemas.microsoft.com/office/drawing/2014/main" id="{5ED60E4F-B51D-D40E-6C15-1BFE0F067B6B}"/>
            </a:ext>
          </a:extLst>
        </xdr:cNvPr>
        <xdr:cNvSpPr/>
      </xdr:nvSpPr>
      <xdr:spPr>
        <a:xfrm>
          <a:off x="1884446" y="11134224"/>
          <a:ext cx="1303922" cy="2857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250156</xdr:colOff>
      <xdr:row>47</xdr:row>
      <xdr:rowOff>161925</xdr:rowOff>
    </xdr:from>
    <xdr:to>
      <xdr:col>10</xdr:col>
      <xdr:colOff>228600</xdr:colOff>
      <xdr:row>48</xdr:row>
      <xdr:rowOff>114300</xdr:rowOff>
    </xdr:to>
    <xdr:sp macro="" textlink="">
      <xdr:nvSpPr>
        <xdr:cNvPr id="10" name="四角形: 角を丸くする 9">
          <a:extLst>
            <a:ext uri="{FF2B5EF4-FFF2-40B4-BE49-F238E27FC236}">
              <a16:creationId xmlns:a16="http://schemas.microsoft.com/office/drawing/2014/main" id="{C68B2DC7-C8C6-CB2D-9054-62D5C40E09A1}"/>
            </a:ext>
          </a:extLst>
        </xdr:cNvPr>
        <xdr:cNvSpPr/>
      </xdr:nvSpPr>
      <xdr:spPr>
        <a:xfrm>
          <a:off x="6422356" y="11449050"/>
          <a:ext cx="664244" cy="1905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231106</xdr:colOff>
      <xdr:row>133</xdr:row>
      <xdr:rowOff>123824</xdr:rowOff>
    </xdr:from>
    <xdr:to>
      <xdr:col>9</xdr:col>
      <xdr:colOff>628650</xdr:colOff>
      <xdr:row>134</xdr:row>
      <xdr:rowOff>85724</xdr:rowOff>
    </xdr:to>
    <xdr:sp macro="" textlink="">
      <xdr:nvSpPr>
        <xdr:cNvPr id="11" name="四角形: 角を丸くする 10">
          <a:extLst>
            <a:ext uri="{FF2B5EF4-FFF2-40B4-BE49-F238E27FC236}">
              <a16:creationId xmlns:a16="http://schemas.microsoft.com/office/drawing/2014/main" id="{3B3E5CEC-1B86-2ED8-B380-4F20977FAAA1}"/>
            </a:ext>
          </a:extLst>
        </xdr:cNvPr>
        <xdr:cNvSpPr/>
      </xdr:nvSpPr>
      <xdr:spPr>
        <a:xfrm>
          <a:off x="6403306" y="31889699"/>
          <a:ext cx="397544" cy="20002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59655</xdr:colOff>
      <xdr:row>104</xdr:row>
      <xdr:rowOff>47624</xdr:rowOff>
    </xdr:from>
    <xdr:to>
      <xdr:col>4</xdr:col>
      <xdr:colOff>85725</xdr:colOff>
      <xdr:row>105</xdr:row>
      <xdr:rowOff>47625</xdr:rowOff>
    </xdr:to>
    <xdr:sp macro="" textlink="">
      <xdr:nvSpPr>
        <xdr:cNvPr id="14" name="四角形: 角を丸くする 13">
          <a:extLst>
            <a:ext uri="{FF2B5EF4-FFF2-40B4-BE49-F238E27FC236}">
              <a16:creationId xmlns:a16="http://schemas.microsoft.com/office/drawing/2014/main" id="{25655484-3957-8F30-0F70-A489A0C27540}"/>
            </a:ext>
          </a:extLst>
        </xdr:cNvPr>
        <xdr:cNvSpPr/>
      </xdr:nvSpPr>
      <xdr:spPr>
        <a:xfrm>
          <a:off x="1431255" y="25145999"/>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367739</xdr:colOff>
      <xdr:row>158</xdr:row>
      <xdr:rowOff>234840</xdr:rowOff>
    </xdr:from>
    <xdr:to>
      <xdr:col>4</xdr:col>
      <xdr:colOff>578069</xdr:colOff>
      <xdr:row>159</xdr:row>
      <xdr:rowOff>190500</xdr:rowOff>
    </xdr:to>
    <xdr:sp macro="" textlink="">
      <xdr:nvSpPr>
        <xdr:cNvPr id="16" name="四角形: 角を丸くする 15">
          <a:extLst>
            <a:ext uri="{FF2B5EF4-FFF2-40B4-BE49-F238E27FC236}">
              <a16:creationId xmlns:a16="http://schemas.microsoft.com/office/drawing/2014/main" id="{505C68DB-FEEC-0867-9B56-5523A92D4505}"/>
            </a:ext>
          </a:extLst>
        </xdr:cNvPr>
        <xdr:cNvSpPr/>
      </xdr:nvSpPr>
      <xdr:spPr>
        <a:xfrm>
          <a:off x="1734084" y="38177185"/>
          <a:ext cx="1576675" cy="192143"/>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412080</xdr:colOff>
      <xdr:row>122</xdr:row>
      <xdr:rowOff>19051</xdr:rowOff>
    </xdr:from>
    <xdr:to>
      <xdr:col>4</xdr:col>
      <xdr:colOff>523875</xdr:colOff>
      <xdr:row>122</xdr:row>
      <xdr:rowOff>190501</xdr:rowOff>
    </xdr:to>
    <xdr:sp macro="" textlink="">
      <xdr:nvSpPr>
        <xdr:cNvPr id="17" name="四角形: 角を丸くする 16">
          <a:extLst>
            <a:ext uri="{FF2B5EF4-FFF2-40B4-BE49-F238E27FC236}">
              <a16:creationId xmlns:a16="http://schemas.microsoft.com/office/drawing/2014/main" id="{77C797AB-F04E-B121-84F2-75EFED82801F}"/>
            </a:ext>
          </a:extLst>
        </xdr:cNvPr>
        <xdr:cNvSpPr/>
      </xdr:nvSpPr>
      <xdr:spPr>
        <a:xfrm>
          <a:off x="1783680" y="29165551"/>
          <a:ext cx="1483395" cy="1714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126331</xdr:colOff>
      <xdr:row>60</xdr:row>
      <xdr:rowOff>95250</xdr:rowOff>
    </xdr:from>
    <xdr:to>
      <xdr:col>3</xdr:col>
      <xdr:colOff>409575</xdr:colOff>
      <xdr:row>60</xdr:row>
      <xdr:rowOff>228600</xdr:rowOff>
    </xdr:to>
    <xdr:sp macro="" textlink="">
      <xdr:nvSpPr>
        <xdr:cNvPr id="2" name="四角形: 角を丸くする 1">
          <a:extLst>
            <a:ext uri="{FF2B5EF4-FFF2-40B4-BE49-F238E27FC236}">
              <a16:creationId xmlns:a16="http://schemas.microsoft.com/office/drawing/2014/main" id="{BE01F045-8B90-F4B6-6667-8D4FB54D5647}"/>
            </a:ext>
          </a:extLst>
        </xdr:cNvPr>
        <xdr:cNvSpPr/>
      </xdr:nvSpPr>
      <xdr:spPr>
        <a:xfrm>
          <a:off x="2183731" y="14954250"/>
          <a:ext cx="283244" cy="13335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61</xdr:row>
      <xdr:rowOff>9525</xdr:rowOff>
    </xdr:from>
    <xdr:to>
      <xdr:col>3</xdr:col>
      <xdr:colOff>581025</xdr:colOff>
      <xdr:row>62</xdr:row>
      <xdr:rowOff>190500</xdr:rowOff>
    </xdr:to>
    <xdr:sp macro="" textlink="">
      <xdr:nvSpPr>
        <xdr:cNvPr id="3" name="四角形: 角を丸くする 2">
          <a:extLst>
            <a:ext uri="{FF2B5EF4-FFF2-40B4-BE49-F238E27FC236}">
              <a16:creationId xmlns:a16="http://schemas.microsoft.com/office/drawing/2014/main" id="{600114BE-BC5E-E323-D1BC-20A1C5D7BE3A}"/>
            </a:ext>
          </a:extLst>
        </xdr:cNvPr>
        <xdr:cNvSpPr/>
      </xdr:nvSpPr>
      <xdr:spPr>
        <a:xfrm>
          <a:off x="2333625" y="15106650"/>
          <a:ext cx="304800" cy="419100"/>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21555</xdr:colOff>
      <xdr:row>143</xdr:row>
      <xdr:rowOff>123824</xdr:rowOff>
    </xdr:from>
    <xdr:to>
      <xdr:col>4</xdr:col>
      <xdr:colOff>47625</xdr:colOff>
      <xdr:row>144</xdr:row>
      <xdr:rowOff>123825</xdr:rowOff>
    </xdr:to>
    <xdr:sp macro="" textlink="">
      <xdr:nvSpPr>
        <xdr:cNvPr id="4" name="四角形: 角を丸くする 3">
          <a:extLst>
            <a:ext uri="{FF2B5EF4-FFF2-40B4-BE49-F238E27FC236}">
              <a16:creationId xmlns:a16="http://schemas.microsoft.com/office/drawing/2014/main" id="{3A278865-3A68-CD46-E159-9DA6ED019E05}"/>
            </a:ext>
          </a:extLst>
        </xdr:cNvPr>
        <xdr:cNvSpPr/>
      </xdr:nvSpPr>
      <xdr:spPr>
        <a:xfrm>
          <a:off x="1393155" y="34509074"/>
          <a:ext cx="1397670" cy="238126"/>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114300</xdr:colOff>
      <xdr:row>106</xdr:row>
      <xdr:rowOff>161925</xdr:rowOff>
    </xdr:from>
    <xdr:to>
      <xdr:col>4</xdr:col>
      <xdr:colOff>495300</xdr:colOff>
      <xdr:row>109</xdr:row>
      <xdr:rowOff>152400</xdr:rowOff>
    </xdr:to>
    <xdr:sp macro="" textlink="">
      <xdr:nvSpPr>
        <xdr:cNvPr id="18" name="吹き出し: 角を丸めた四角形 17">
          <a:extLst>
            <a:ext uri="{FF2B5EF4-FFF2-40B4-BE49-F238E27FC236}">
              <a16:creationId xmlns:a16="http://schemas.microsoft.com/office/drawing/2014/main" id="{41606FAE-CCD5-EA4B-1006-66B9BEC11A3C}"/>
            </a:ext>
          </a:extLst>
        </xdr:cNvPr>
        <xdr:cNvSpPr/>
      </xdr:nvSpPr>
      <xdr:spPr>
        <a:xfrm>
          <a:off x="1485900" y="257365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2</xdr:col>
      <xdr:colOff>114300</xdr:colOff>
      <xdr:row>145</xdr:row>
      <xdr:rowOff>171450</xdr:rowOff>
    </xdr:from>
    <xdr:to>
      <xdr:col>4</xdr:col>
      <xdr:colOff>495300</xdr:colOff>
      <xdr:row>148</xdr:row>
      <xdr:rowOff>161925</xdr:rowOff>
    </xdr:to>
    <xdr:sp macro="" textlink="">
      <xdr:nvSpPr>
        <xdr:cNvPr id="19" name="吹き出し: 角を丸めた四角形 18">
          <a:extLst>
            <a:ext uri="{FF2B5EF4-FFF2-40B4-BE49-F238E27FC236}">
              <a16:creationId xmlns:a16="http://schemas.microsoft.com/office/drawing/2014/main" id="{9D69A852-ABB6-5697-988D-4FA28CC9929B}"/>
            </a:ext>
          </a:extLst>
        </xdr:cNvPr>
        <xdr:cNvSpPr/>
      </xdr:nvSpPr>
      <xdr:spPr>
        <a:xfrm>
          <a:off x="1485900" y="35032950"/>
          <a:ext cx="1752600" cy="704850"/>
        </a:xfrm>
        <a:prstGeom prst="wedgeRoundRectCallout">
          <a:avLst>
            <a:gd name="adj1" fmla="val -32477"/>
            <a:gd name="adj2" fmla="val -96959"/>
            <a:gd name="adj3" fmla="val 16667"/>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選択して右クリック</a:t>
          </a:r>
        </a:p>
      </xdr:txBody>
    </xdr:sp>
    <xdr:clientData/>
  </xdr:twoCellAnchor>
  <xdr:twoCellAnchor>
    <xdr:from>
      <xdr:col>9</xdr:col>
      <xdr:colOff>209550</xdr:colOff>
      <xdr:row>170</xdr:row>
      <xdr:rowOff>130065</xdr:rowOff>
    </xdr:from>
    <xdr:to>
      <xdr:col>9</xdr:col>
      <xdr:colOff>663794</xdr:colOff>
      <xdr:row>171</xdr:row>
      <xdr:rowOff>66675</xdr:rowOff>
    </xdr:to>
    <xdr:sp macro="" textlink="">
      <xdr:nvSpPr>
        <xdr:cNvPr id="20" name="四角形: 角を丸くする 19">
          <a:extLst>
            <a:ext uri="{FF2B5EF4-FFF2-40B4-BE49-F238E27FC236}">
              <a16:creationId xmlns:a16="http://schemas.microsoft.com/office/drawing/2014/main" id="{6641B99F-1B43-5169-FE1E-31E65FC5F2FD}"/>
            </a:ext>
          </a:extLst>
        </xdr:cNvPr>
        <xdr:cNvSpPr/>
      </xdr:nvSpPr>
      <xdr:spPr>
        <a:xfrm>
          <a:off x="6381750" y="41182815"/>
          <a:ext cx="454244" cy="174735"/>
        </a:xfrm>
        <a:prstGeom prst="round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A3C6269E-243B-458B-B12E-9F956D8A5663}" autoFormatId="20" applyNumberFormats="0" applyBorderFormats="0" applyFontFormats="0" applyPatternFormats="0" applyAlignmentFormats="0" applyWidthHeightFormats="0">
  <queryTableRefresh nextId="30">
    <queryTableFields count="29">
      <queryTableField id="1" name="Source.Name" tableColumnId="1"/>
      <queryTableField id="2" name="受渡日" tableColumnId="2"/>
      <queryTableField id="3" name="約定日" tableColumnId="3"/>
      <queryTableField id="4" name="銘柄コード" tableColumnId="4"/>
      <queryTableField id="5" name="銘柄名" tableColumnId="5"/>
      <queryTableField id="6" name="口座区分" tableColumnId="6"/>
      <queryTableField id="7" name="預り区分" tableColumnId="7"/>
      <queryTableField id="8" name="市場" tableColumnId="8"/>
      <queryTableField id="9" name="売買" tableColumnId="9"/>
      <queryTableField id="10" name="商品区分" tableColumnId="10"/>
      <queryTableField id="11" name="取引区分" tableColumnId="11"/>
      <queryTableField id="12" name="約定数量" tableColumnId="12"/>
      <queryTableField id="13" name="約定単価" tableColumnId="13"/>
      <queryTableField id="14" name="約定代金" tableColumnId="14"/>
      <queryTableField id="15" name="手数料（税込）" tableColumnId="15"/>
      <queryTableField id="16" name="受渡金額" tableColumnId="16"/>
      <queryTableField id="17" name="建市場" tableColumnId="17"/>
      <queryTableField id="18" name="建日" tableColumnId="18"/>
      <queryTableField id="19" name="建単価" tableColumnId="19"/>
      <queryTableField id="20" name="建手数料（税込）" tableColumnId="20"/>
      <queryTableField id="21" name="管理費（税込）" tableColumnId="21"/>
      <queryTableField id="22" name="支払利息" tableColumnId="22"/>
      <queryTableField id="23" name="受取利息" tableColumnId="23"/>
      <queryTableField id="24" name="名義書換料（税込）" tableColumnId="24"/>
      <queryTableField id="25" name="実現損益" tableColumnId="25"/>
      <queryTableField id="26" name="税引前金額" tableColumnId="26"/>
      <queryTableField id="27" name="所得税" tableColumnId="27"/>
      <queryTableField id="28" name="地方税" tableColumnId="28"/>
      <queryTableField id="29" name="Column1" tableColumnId="29"/>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AAFE3A-E081-4B4F-A90D-4E1A0A882F80}" name="matsui" displayName="matsui" ref="A1:AC26" tableType="queryTable" totalsRowShown="0">
  <autoFilter ref="A1:AC26" xr:uid="{24AAFE3A-E081-4B4F-A90D-4E1A0A882F80}"/>
  <tableColumns count="29">
    <tableColumn id="1" xr3:uid="{E06B9F70-0B51-4EC0-9641-5370BF5B8BF2}" uniqueName="1" name="Source.Name" queryTableFieldId="1" dataDxfId="35"/>
    <tableColumn id="2" xr3:uid="{30BCAED3-613F-4AF7-B671-A98F55000C62}" uniqueName="2" name="受渡日" queryTableFieldId="2" dataDxfId="2"/>
    <tableColumn id="3" xr3:uid="{93BD49CF-243A-4D1B-A88F-BFB1053D2881}" uniqueName="3" name="約定日" queryTableFieldId="3" dataDxfId="1"/>
    <tableColumn id="4" xr3:uid="{457CBEB0-FC18-4567-A859-00CDFDEC4C7E}" uniqueName="4" name="銘柄コード" queryTableFieldId="4" dataDxfId="34"/>
    <tableColumn id="5" xr3:uid="{29E8F513-8F30-46B9-AC2F-8D98B08A7C07}" uniqueName="5" name="銘柄名" queryTableFieldId="5" dataDxfId="33"/>
    <tableColumn id="6" xr3:uid="{77F1C874-0157-46C4-B2AB-1F03F1DC99E1}" uniqueName="6" name="口座区分" queryTableFieldId="6" dataDxfId="32"/>
    <tableColumn id="7" xr3:uid="{905FC4E9-1504-4466-BAFC-F2B6F0206257}" uniqueName="7" name="預り区分" queryTableFieldId="7"/>
    <tableColumn id="8" xr3:uid="{D4EE8755-3EE1-435F-82D5-C351870C0A14}" uniqueName="8" name="市場" queryTableFieldId="8" dataDxfId="31"/>
    <tableColumn id="9" xr3:uid="{E0874C85-12E0-41ED-849F-367137FD4194}" uniqueName="9" name="売買" queryTableFieldId="9" dataDxfId="30"/>
    <tableColumn id="10" xr3:uid="{F4CDCD86-9730-4BE8-9B3B-746FA92EE652}" uniqueName="10" name="商品区分" queryTableFieldId="10" dataDxfId="29"/>
    <tableColumn id="11" xr3:uid="{6BC46B96-2FF8-41E4-804A-098E02362887}" uniqueName="11" name="取引区分" queryTableFieldId="11" dataDxfId="28"/>
    <tableColumn id="12" xr3:uid="{0127B1E1-F2B9-4F58-9107-1A7E98C0191F}" uniqueName="12" name="約定数量" queryTableFieldId="12"/>
    <tableColumn id="13" xr3:uid="{23588881-4E13-4931-93A8-4634E37B13A1}" uniqueName="13" name="約定単価" queryTableFieldId="13"/>
    <tableColumn id="14" xr3:uid="{54A6B866-C626-4950-812C-37F884660EE4}" uniqueName="14" name="約定代金" queryTableFieldId="14"/>
    <tableColumn id="15" xr3:uid="{50352891-5012-4D00-97E5-B06FE049D879}" uniqueName="15" name="手数料（税込）" queryTableFieldId="15"/>
    <tableColumn id="16" xr3:uid="{228B1F85-5C42-403D-9EC3-42331AE45513}" uniqueName="16" name="受渡金額" queryTableFieldId="16"/>
    <tableColumn id="17" xr3:uid="{C57B37F3-1516-45B9-A3D1-6C8069D891A2}" uniqueName="17" name="建市場" queryTableFieldId="17" dataDxfId="27"/>
    <tableColumn id="18" xr3:uid="{E8603659-49E6-4895-B20C-DD5F1E9C10B9}" uniqueName="18" name="建日" queryTableFieldId="18" dataDxfId="0"/>
    <tableColumn id="19" xr3:uid="{048E3E62-164B-4A7A-935C-BF3542FD5F4E}" uniqueName="19" name="建単価" queryTableFieldId="19" dataDxfId="26"/>
    <tableColumn id="20" xr3:uid="{F56D140F-DDF4-4E90-A8E1-4E3BB956B819}" uniqueName="20" name="建手数料（税込）" queryTableFieldId="20" dataDxfId="25"/>
    <tableColumn id="21" xr3:uid="{2C4FA427-22E2-4329-96FA-E7D9E27E2A05}" uniqueName="21" name="管理費（税込）" queryTableFieldId="21" dataDxfId="24"/>
    <tableColumn id="22" xr3:uid="{5C15EE98-344F-479F-9CA7-369FC552F2D5}" uniqueName="22" name="支払利息" queryTableFieldId="22" dataDxfId="23"/>
    <tableColumn id="23" xr3:uid="{ACF31510-5BD7-4E43-AD98-1EA9B7A04551}" uniqueName="23" name="受取利息" queryTableFieldId="23" dataDxfId="22"/>
    <tableColumn id="24" xr3:uid="{82BD39BD-07E2-47E7-AC99-D3C3C841FC4B}" uniqueName="24" name="名義書換料（税込）" queryTableFieldId="24" dataDxfId="21"/>
    <tableColumn id="25" xr3:uid="{4757552B-5E4E-4992-8A14-2006513504A8}" uniqueName="25" name="実現損益" queryTableFieldId="25" dataDxfId="20"/>
    <tableColumn id="26" xr3:uid="{9459592D-95D8-4123-AEE5-5B6F7B477044}" uniqueName="26" name="税引前金額" queryTableFieldId="26" dataDxfId="19"/>
    <tableColumn id="27" xr3:uid="{0EF25BB8-1836-4DE8-9A9F-8F49443B6FB8}" uniqueName="27" name="所得税" queryTableFieldId="27" dataDxfId="18"/>
    <tableColumn id="28" xr3:uid="{7A49EF08-4820-4DA6-BACA-11CB4BE36EF6}" uniqueName="28" name="地方税" queryTableFieldId="28" dataDxfId="17"/>
    <tableColumn id="29" xr3:uid="{52DC7FE5-4D9E-437F-B608-90E7EE13E027}" uniqueName="29" name="Column1" queryTableFieldId="29"/>
  </tableColumns>
  <tableStyleInfo name="TableStyleMedium7"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rade.matsui.co.jp/mgap/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114DE-5308-4438-B50B-2A76BFF51339}">
  <dimension ref="A1:CL74"/>
  <sheetViews>
    <sheetView showGridLines="0" zoomScaleNormal="100" workbookViewId="0">
      <selection activeCell="A3" sqref="A3"/>
    </sheetView>
  </sheetViews>
  <sheetFormatPr defaultRowHeight="18.75" x14ac:dyDescent="0.4"/>
  <cols>
    <col min="1" max="1" width="25" style="53" customWidth="1"/>
    <col min="2" max="2" width="12.625" style="53" customWidth="1"/>
    <col min="3" max="4" width="0.875" style="53" customWidth="1"/>
    <col min="5" max="5" width="11.625" style="53" customWidth="1"/>
    <col min="6" max="7" width="0.875" style="53" customWidth="1"/>
    <col min="8" max="8" width="11.625" style="53" customWidth="1"/>
    <col min="9" max="10" width="0.875" style="53" customWidth="1"/>
    <col min="11" max="11" width="11.625" style="53" customWidth="1"/>
    <col min="12" max="13" width="0.875" style="53" customWidth="1"/>
    <col min="14" max="14" width="11.625" style="53" customWidth="1"/>
    <col min="15" max="16" width="0.875" style="53" customWidth="1"/>
    <col min="17" max="17" width="11.625" style="53" customWidth="1"/>
    <col min="18" max="19" width="0.875" style="53" customWidth="1"/>
    <col min="20" max="20" width="11.625" style="53" customWidth="1"/>
    <col min="21" max="22" width="0.875" style="53" customWidth="1"/>
    <col min="23" max="23" width="11.625" style="53" customWidth="1"/>
    <col min="24" max="25" width="0.875" style="53" customWidth="1"/>
    <col min="26" max="26" width="11.625" style="53" customWidth="1"/>
    <col min="27" max="28" width="0.875" style="53" customWidth="1"/>
    <col min="29" max="29" width="11.625" style="53" customWidth="1"/>
    <col min="30" max="31" width="0.875" style="53" customWidth="1"/>
    <col min="32" max="32" width="11.625" style="53" customWidth="1"/>
    <col min="33" max="34" width="0.875" style="53" customWidth="1"/>
    <col min="35" max="35" width="11.625" style="53" customWidth="1"/>
    <col min="36" max="37" width="0.875" style="53" customWidth="1"/>
    <col min="38" max="38" width="11.625" style="53" customWidth="1"/>
    <col min="39" max="39" width="9" style="53"/>
    <col min="40" max="43" width="9.125" style="53" bestFit="1" customWidth="1"/>
    <col min="44" max="50" width="9.75" style="53" bestFit="1" customWidth="1"/>
    <col min="51" max="51" width="9.625" style="53" bestFit="1" customWidth="1"/>
    <col min="52" max="52" width="9" style="53"/>
    <col min="53" max="56" width="9.125" style="53" bestFit="1" customWidth="1"/>
    <col min="57" max="57" width="9.75" style="53" bestFit="1" customWidth="1"/>
    <col min="58" max="58" width="9.125" style="53" bestFit="1" customWidth="1"/>
    <col min="59" max="59" width="9.75" style="53" bestFit="1" customWidth="1"/>
    <col min="60" max="62" width="9.625" style="53" bestFit="1" customWidth="1"/>
    <col min="63" max="64" width="9.125" style="53" bestFit="1" customWidth="1"/>
    <col min="65" max="65" width="9" style="53"/>
    <col min="66" max="71" width="9.125" style="53" bestFit="1" customWidth="1"/>
    <col min="72" max="72" width="10.125" style="53" bestFit="1" customWidth="1"/>
    <col min="73" max="73" width="10.25" style="53" bestFit="1" customWidth="1"/>
    <col min="74" max="75" width="10.125" style="53" bestFit="1" customWidth="1"/>
    <col min="76" max="77" width="9.125" style="53" bestFit="1" customWidth="1"/>
    <col min="78" max="78" width="9" style="53"/>
    <col min="79" max="82" width="9.125" style="53" bestFit="1" customWidth="1"/>
    <col min="83" max="83" width="9.625" style="53" bestFit="1" customWidth="1"/>
    <col min="84" max="84" width="9.125" style="53" bestFit="1" customWidth="1"/>
    <col min="85" max="86" width="9.75" style="53" bestFit="1" customWidth="1"/>
    <col min="87" max="87" width="9.5" style="53" bestFit="1" customWidth="1"/>
    <col min="88" max="88" width="9.625" style="53" bestFit="1" customWidth="1"/>
    <col min="89" max="90" width="9.125" style="53" bestFit="1" customWidth="1"/>
    <col min="91" max="16384" width="9" style="53"/>
  </cols>
  <sheetData>
    <row r="1" spans="1:90" ht="19.5" thickBot="1" x14ac:dyDescent="0.45">
      <c r="A1" s="46" t="s">
        <v>0</v>
      </c>
      <c r="B1" s="47">
        <v>2024</v>
      </c>
      <c r="C1" s="48"/>
      <c r="D1" s="49"/>
      <c r="E1" s="50">
        <v>1</v>
      </c>
      <c r="F1" s="51"/>
      <c r="G1" s="52"/>
      <c r="H1" s="50">
        <v>2</v>
      </c>
      <c r="I1" s="51"/>
      <c r="J1" s="52"/>
      <c r="K1" s="50">
        <v>3</v>
      </c>
      <c r="L1" s="51"/>
      <c r="M1" s="52"/>
      <c r="N1" s="50">
        <v>4</v>
      </c>
      <c r="O1" s="51"/>
      <c r="P1" s="52"/>
      <c r="Q1" s="50">
        <v>5</v>
      </c>
      <c r="R1" s="52"/>
      <c r="S1" s="52"/>
      <c r="T1" s="50">
        <v>6</v>
      </c>
      <c r="U1" s="52"/>
      <c r="V1" s="52"/>
      <c r="W1" s="50">
        <v>7</v>
      </c>
      <c r="X1" s="51"/>
      <c r="Y1" s="52"/>
      <c r="Z1" s="50">
        <v>8</v>
      </c>
      <c r="AA1" s="51"/>
      <c r="AB1" s="52"/>
      <c r="AC1" s="50">
        <v>9</v>
      </c>
      <c r="AD1" s="51"/>
      <c r="AE1" s="52"/>
      <c r="AF1" s="50">
        <v>10</v>
      </c>
      <c r="AG1" s="51"/>
      <c r="AH1" s="52"/>
      <c r="AI1" s="50">
        <v>11</v>
      </c>
      <c r="AJ1" s="51"/>
      <c r="AK1" s="52"/>
      <c r="AL1" s="52">
        <v>12</v>
      </c>
      <c r="AN1" s="53" t="s">
        <v>82</v>
      </c>
      <c r="BA1" s="53" t="s">
        <v>83</v>
      </c>
      <c r="BN1" s="53" t="s">
        <v>84</v>
      </c>
      <c r="CA1" s="53" t="s">
        <v>85</v>
      </c>
    </row>
    <row r="2" spans="1:90" ht="19.5" thickTop="1" x14ac:dyDescent="0.4">
      <c r="A2" s="45">
        <v>5000000</v>
      </c>
      <c r="B2" s="54">
        <f ca="1">B13/A2</f>
        <v>0</v>
      </c>
      <c r="C2" s="55"/>
      <c r="D2" s="55"/>
      <c r="E2" s="56"/>
      <c r="F2" s="55"/>
      <c r="G2" s="55"/>
      <c r="H2" s="56"/>
      <c r="I2" s="55"/>
      <c r="J2" s="55"/>
      <c r="K2" s="56"/>
      <c r="L2" s="55"/>
      <c r="M2" s="55"/>
      <c r="N2" s="56"/>
      <c r="O2" s="55"/>
      <c r="P2" s="55"/>
      <c r="Q2" s="56"/>
      <c r="R2" s="55"/>
      <c r="S2" s="55"/>
      <c r="T2" s="56"/>
      <c r="U2" s="55"/>
      <c r="V2" s="55"/>
      <c r="W2" s="56"/>
      <c r="X2" s="55"/>
      <c r="Y2" s="55"/>
      <c r="Z2" s="56"/>
      <c r="AA2" s="55"/>
      <c r="AB2" s="55"/>
      <c r="AC2" s="56"/>
      <c r="AD2" s="55"/>
      <c r="AE2" s="55"/>
      <c r="AF2" s="56"/>
      <c r="AG2" s="55"/>
      <c r="AH2" s="55"/>
      <c r="AI2" s="56"/>
      <c r="AJ2" s="55"/>
      <c r="AK2" s="55"/>
      <c r="AL2" s="55"/>
      <c r="AN2" s="57" t="s">
        <v>70</v>
      </c>
      <c r="BA2" s="57" t="s">
        <v>72</v>
      </c>
    </row>
    <row r="3" spans="1:90" x14ac:dyDescent="0.4">
      <c r="A3" s="58">
        <f>ROUNDUP(A2/12*1.3,-4)</f>
        <v>550000</v>
      </c>
      <c r="B3" s="59">
        <f ca="1">COUNTIFS(C3:AL3,"&gt;1")/12</f>
        <v>0</v>
      </c>
      <c r="C3" s="2"/>
      <c r="D3" s="2"/>
      <c r="E3" s="60">
        <f ca="1">E13/$A$3</f>
        <v>0</v>
      </c>
      <c r="F3" s="2"/>
      <c r="G3" s="2"/>
      <c r="H3" s="60">
        <f ca="1">H13/$A$3</f>
        <v>0</v>
      </c>
      <c r="I3" s="2"/>
      <c r="J3" s="2"/>
      <c r="K3" s="60">
        <f ca="1">K13/$A$3</f>
        <v>0</v>
      </c>
      <c r="L3" s="2"/>
      <c r="M3" s="2"/>
      <c r="N3" s="60">
        <f ca="1">N13/$A$3</f>
        <v>0</v>
      </c>
      <c r="O3" s="2"/>
      <c r="P3" s="2"/>
      <c r="Q3" s="60">
        <f ca="1">Q13/$A$3</f>
        <v>0</v>
      </c>
      <c r="R3" s="2"/>
      <c r="S3" s="2"/>
      <c r="T3" s="60">
        <f ca="1">T13/$A$3</f>
        <v>0</v>
      </c>
      <c r="U3" s="2"/>
      <c r="V3" s="2"/>
      <c r="W3" s="60">
        <f ca="1">W13/$A$3</f>
        <v>0</v>
      </c>
      <c r="X3" s="2"/>
      <c r="Y3" s="2"/>
      <c r="Z3" s="60">
        <f ca="1">Z13/$A$3</f>
        <v>0</v>
      </c>
      <c r="AA3" s="2"/>
      <c r="AB3" s="2"/>
      <c r="AC3" s="60">
        <f ca="1">AC13/$A$3</f>
        <v>0</v>
      </c>
      <c r="AD3" s="2"/>
      <c r="AE3" s="2"/>
      <c r="AF3" s="60">
        <f ca="1">AF13/$A$3</f>
        <v>0</v>
      </c>
      <c r="AG3" s="2"/>
      <c r="AH3" s="2"/>
      <c r="AI3" s="60">
        <f ca="1">AI13/$A$3</f>
        <v>0</v>
      </c>
      <c r="AJ3" s="2"/>
      <c r="AK3" s="2"/>
      <c r="AL3" s="60">
        <f ca="1">AL13/$A$3</f>
        <v>0</v>
      </c>
      <c r="AN3" s="35" t="s">
        <v>71</v>
      </c>
      <c r="BA3" s="35" t="s">
        <v>73</v>
      </c>
    </row>
    <row r="4" spans="1:90" x14ac:dyDescent="0.4">
      <c r="A4" s="61">
        <f ca="1">ROUNDUP(A2/COUNT(C16:AL46)*1.3,-3)</f>
        <v>27000</v>
      </c>
      <c r="B4" s="62">
        <f ca="1">SUM(C4:AL4)</f>
        <v>0</v>
      </c>
      <c r="C4" s="2"/>
      <c r="D4" s="2"/>
      <c r="E4" s="63">
        <f ca="1">COUNTIFS(E$16:E$46,"&gt;"&amp;$A$4)</f>
        <v>0</v>
      </c>
      <c r="F4" s="2"/>
      <c r="G4" s="2"/>
      <c r="H4" s="63">
        <f ca="1">COUNTIFS(H$16:H$46,"&gt;"&amp;$A$4)</f>
        <v>0</v>
      </c>
      <c r="I4" s="2"/>
      <c r="J4" s="2"/>
      <c r="K4" s="63">
        <f ca="1">COUNTIFS(K$16:K$46,"&gt;"&amp;$A$4)</f>
        <v>0</v>
      </c>
      <c r="L4" s="2"/>
      <c r="M4" s="2"/>
      <c r="N4" s="63">
        <f ca="1">COUNTIFS(N$16:N$46,"&gt;"&amp;$A$4)</f>
        <v>0</v>
      </c>
      <c r="O4" s="2"/>
      <c r="P4" s="2"/>
      <c r="Q4" s="63">
        <f ca="1">COUNTIFS(Q$16:Q$46,"&gt;"&amp;$A$4)</f>
        <v>0</v>
      </c>
      <c r="R4" s="2"/>
      <c r="S4" s="2"/>
      <c r="T4" s="63">
        <f ca="1">COUNTIFS(T$16:T$46,"&gt;"&amp;$A$4)</f>
        <v>0</v>
      </c>
      <c r="U4" s="2"/>
      <c r="V4" s="2"/>
      <c r="W4" s="63">
        <f ca="1">COUNTIFS(W$16:W$46,"&gt;"&amp;$A$4)</f>
        <v>0</v>
      </c>
      <c r="X4" s="2"/>
      <c r="Y4" s="2"/>
      <c r="Z4" s="63">
        <f ca="1">COUNTIFS(Z$16:Z$46,"&gt;"&amp;$A$4)</f>
        <v>0</v>
      </c>
      <c r="AA4" s="2"/>
      <c r="AB4" s="2"/>
      <c r="AC4" s="63">
        <f ca="1">COUNTIFS(AC$16:AC$46,"&gt;"&amp;$A$4)</f>
        <v>0</v>
      </c>
      <c r="AD4" s="2"/>
      <c r="AE4" s="2"/>
      <c r="AF4" s="63">
        <f ca="1">COUNTIFS(AF$16:AF$46,"&gt;"&amp;$A$4)</f>
        <v>0</v>
      </c>
      <c r="AG4" s="2"/>
      <c r="AH4" s="2"/>
      <c r="AI4" s="63">
        <f ca="1">COUNTIFS(AI$16:AI$46,"&gt;"&amp;$A$4)</f>
        <v>0</v>
      </c>
      <c r="AJ4" s="2"/>
      <c r="AK4" s="2"/>
      <c r="AL4" s="63">
        <f ca="1">COUNTIFS(AL$16:AL$46,"&gt;"&amp;$A$4)</f>
        <v>0</v>
      </c>
      <c r="AN4" s="35" t="s">
        <v>69</v>
      </c>
      <c r="BA4" s="35" t="s">
        <v>74</v>
      </c>
    </row>
    <row r="5" spans="1:90" x14ac:dyDescent="0.4">
      <c r="A5" s="4" t="s">
        <v>87</v>
      </c>
      <c r="B5" s="59">
        <f ca="1">B4/COUNT(E16:AL46)</f>
        <v>0</v>
      </c>
      <c r="C5" s="2"/>
      <c r="D5" s="2"/>
      <c r="E5" s="59">
        <f ca="1">E4/COUNT(E16:E46)</f>
        <v>0</v>
      </c>
      <c r="F5" s="2"/>
      <c r="G5" s="2"/>
      <c r="H5" s="59">
        <f ca="1">H4/COUNT(H16:H46)</f>
        <v>0</v>
      </c>
      <c r="I5" s="2"/>
      <c r="J5" s="2"/>
      <c r="K5" s="59">
        <f ca="1">K4/COUNT(K16:K46)</f>
        <v>0</v>
      </c>
      <c r="L5" s="2"/>
      <c r="M5" s="2"/>
      <c r="N5" s="59">
        <f ca="1">N4/COUNT(N16:N46)</f>
        <v>0</v>
      </c>
      <c r="O5" s="2"/>
      <c r="P5" s="2"/>
      <c r="Q5" s="59">
        <f ca="1">Q4/COUNT(Q16:Q46)</f>
        <v>0</v>
      </c>
      <c r="R5" s="2"/>
      <c r="S5" s="2"/>
      <c r="T5" s="59">
        <f ca="1">T4/COUNT(T16:T46)</f>
        <v>0</v>
      </c>
      <c r="U5" s="2"/>
      <c r="V5" s="2"/>
      <c r="W5" s="59">
        <f ca="1">W4/COUNT(W16:W46)</f>
        <v>0</v>
      </c>
      <c r="X5" s="2"/>
      <c r="Y5" s="2"/>
      <c r="Z5" s="59">
        <f ca="1">Z4/COUNT(Z16:Z46)</f>
        <v>0</v>
      </c>
      <c r="AA5" s="2"/>
      <c r="AB5" s="2"/>
      <c r="AC5" s="59">
        <f ca="1">AC4/COUNT(AC16:AC46)</f>
        <v>0</v>
      </c>
      <c r="AD5" s="2"/>
      <c r="AE5" s="2"/>
      <c r="AF5" s="59">
        <f ca="1">AF4/COUNT(AF16:AF46)</f>
        <v>0</v>
      </c>
      <c r="AG5" s="2"/>
      <c r="AH5" s="2"/>
      <c r="AI5" s="59">
        <f ca="1">AI4/COUNT(AI16:AI46)</f>
        <v>0</v>
      </c>
      <c r="AJ5" s="2"/>
      <c r="AK5" s="2"/>
      <c r="AL5" s="59">
        <f ca="1">AL4/COUNT(AL16:AL46)</f>
        <v>0</v>
      </c>
    </row>
    <row r="6" spans="1:90" ht="19.5" thickBot="1" x14ac:dyDescent="0.45">
      <c r="A6" s="8" t="s">
        <v>86</v>
      </c>
      <c r="B6" s="64">
        <f ca="1">SUM(C6:AL6)</f>
        <v>0</v>
      </c>
      <c r="C6" s="2"/>
      <c r="D6" s="2"/>
      <c r="E6" s="64">
        <f ca="1">COUNTIFS(E16:E46,"&lt;0")</f>
        <v>0</v>
      </c>
      <c r="F6" s="2"/>
      <c r="G6" s="2"/>
      <c r="H6" s="64">
        <f ca="1">COUNTIFS(H16:H46,"&lt;0")</f>
        <v>0</v>
      </c>
      <c r="I6" s="2"/>
      <c r="J6" s="2"/>
      <c r="K6" s="64">
        <f ca="1">COUNTIFS(K16:K46,"&lt;0")</f>
        <v>0</v>
      </c>
      <c r="L6" s="2"/>
      <c r="M6" s="2"/>
      <c r="N6" s="64">
        <f ca="1">COUNTIFS(N16:N46,"&lt;0")</f>
        <v>0</v>
      </c>
      <c r="O6" s="2"/>
      <c r="P6" s="2"/>
      <c r="Q6" s="64">
        <f ca="1">COUNTIFS(Q16:Q46,"&lt;0")</f>
        <v>0</v>
      </c>
      <c r="R6" s="2"/>
      <c r="S6" s="2"/>
      <c r="T6" s="64">
        <f ca="1">COUNTIFS(T16:T46,"&lt;0")</f>
        <v>0</v>
      </c>
      <c r="U6" s="2"/>
      <c r="V6" s="2"/>
      <c r="W6" s="64">
        <f ca="1">COUNTIFS(W16:W46,"&lt;0")</f>
        <v>0</v>
      </c>
      <c r="X6" s="2"/>
      <c r="Y6" s="2"/>
      <c r="Z6" s="64">
        <f ca="1">COUNTIFS(Z16:Z46,"&lt;0")</f>
        <v>0</v>
      </c>
      <c r="AA6" s="2"/>
      <c r="AB6" s="2"/>
      <c r="AC6" s="64">
        <f ca="1">COUNTIFS(AC16:AC46,"&lt;0")</f>
        <v>0</v>
      </c>
      <c r="AD6" s="2"/>
      <c r="AE6" s="2"/>
      <c r="AF6" s="64">
        <f ca="1">COUNTIFS(AF16:AF46,"&lt;0")</f>
        <v>0</v>
      </c>
      <c r="AG6" s="2"/>
      <c r="AH6" s="2"/>
      <c r="AI6" s="64">
        <f ca="1">COUNTIFS(AI16:AI46,"&lt;0")</f>
        <v>0</v>
      </c>
      <c r="AJ6" s="2"/>
      <c r="AK6" s="2"/>
      <c r="AL6" s="64">
        <f ca="1">COUNTIFS(AL16:AL46,"&lt;0")</f>
        <v>0</v>
      </c>
    </row>
    <row r="7" spans="1:90" ht="19.5" thickTop="1" x14ac:dyDescent="0.4">
      <c r="A7" s="10" t="s">
        <v>1</v>
      </c>
      <c r="B7" s="65" t="e">
        <f t="shared" ref="B7" si="0">B8/-B9</f>
        <v>#VALUE!</v>
      </c>
      <c r="C7" s="66"/>
      <c r="D7" s="67"/>
      <c r="E7" s="68" t="str">
        <f>IFERROR(E8/E9*-1,"")</f>
        <v/>
      </c>
      <c r="F7" s="66"/>
      <c r="G7" s="67"/>
      <c r="H7" s="68" t="str">
        <f>IFERROR(H8/H9*-1,"")</f>
        <v/>
      </c>
      <c r="I7" s="66"/>
      <c r="J7" s="67"/>
      <c r="K7" s="68" t="str">
        <f>IFERROR(K8/K9*-1,"")</f>
        <v/>
      </c>
      <c r="L7" s="66"/>
      <c r="M7" s="67"/>
      <c r="N7" s="68" t="str">
        <f>IFERROR(N8/N9*-1,"")</f>
        <v/>
      </c>
      <c r="O7" s="66"/>
      <c r="P7" s="67"/>
      <c r="Q7" s="68" t="str">
        <f>IFERROR(Q8/Q9*-1,"")</f>
        <v/>
      </c>
      <c r="R7" s="67"/>
      <c r="S7" s="67"/>
      <c r="T7" s="68" t="str">
        <f>IFERROR(T8/T9*-1,"")</f>
        <v/>
      </c>
      <c r="U7" s="67"/>
      <c r="V7" s="67"/>
      <c r="W7" s="68" t="str">
        <f>IFERROR(W8/W9*-1,"")</f>
        <v/>
      </c>
      <c r="X7" s="66"/>
      <c r="Y7" s="67"/>
      <c r="Z7" s="68" t="str">
        <f>IFERROR(Z8/Z9*-1,"")</f>
        <v/>
      </c>
      <c r="AA7" s="66"/>
      <c r="AB7" s="67"/>
      <c r="AC7" s="68" t="str">
        <f>IFERROR(AC8/AC9*-1,"")</f>
        <v/>
      </c>
      <c r="AD7" s="66"/>
      <c r="AE7" s="67"/>
      <c r="AF7" s="68" t="str">
        <f>IFERROR(AF8/AF9*-1,"")</f>
        <v/>
      </c>
      <c r="AG7" s="66"/>
      <c r="AH7" s="67"/>
      <c r="AI7" s="68" t="str">
        <f>IFERROR(AI8/AI9*-1,"")</f>
        <v/>
      </c>
      <c r="AJ7" s="66"/>
      <c r="AK7" s="67"/>
      <c r="AL7" s="68" t="str">
        <f>IFERROR(AL8/AL9*-1,"")</f>
        <v/>
      </c>
    </row>
    <row r="8" spans="1:90" s="2" customFormat="1" ht="15.75" x14ac:dyDescent="0.4">
      <c r="A8" s="4" t="s">
        <v>2</v>
      </c>
      <c r="B8" s="13" t="str">
        <f>IFERROR(B68/B69,"")</f>
        <v/>
      </c>
      <c r="C8" s="14"/>
      <c r="D8" s="31"/>
      <c r="E8" s="29" t="str">
        <f>IFERROR(E68/E69,"")</f>
        <v/>
      </c>
      <c r="F8" s="14"/>
      <c r="G8" s="31"/>
      <c r="H8" s="29" t="str">
        <f>IFERROR(H68/H69,"")</f>
        <v/>
      </c>
      <c r="I8" s="14"/>
      <c r="J8" s="31"/>
      <c r="K8" s="29" t="str">
        <f>IFERROR(K68/K69,"")</f>
        <v/>
      </c>
      <c r="L8" s="14"/>
      <c r="M8" s="31"/>
      <c r="N8" s="29" t="str">
        <f>IFERROR(N68/N69,"")</f>
        <v/>
      </c>
      <c r="O8" s="14"/>
      <c r="P8" s="31"/>
      <c r="Q8" s="29" t="str">
        <f>IFERROR(Q68/Q69,"")</f>
        <v/>
      </c>
      <c r="R8" s="31"/>
      <c r="S8" s="31"/>
      <c r="T8" s="29" t="str">
        <f>IFERROR(T68/T69,"")</f>
        <v/>
      </c>
      <c r="U8" s="31"/>
      <c r="V8" s="31"/>
      <c r="W8" s="29" t="str">
        <f>IFERROR(W68/W69,"")</f>
        <v/>
      </c>
      <c r="X8" s="14"/>
      <c r="Y8" s="31"/>
      <c r="Z8" s="29" t="str">
        <f>IFERROR(Z68/Z69,"")</f>
        <v/>
      </c>
      <c r="AA8" s="14"/>
      <c r="AB8" s="31"/>
      <c r="AC8" s="29" t="str">
        <f>IFERROR(AC68/AC69,"")</f>
        <v/>
      </c>
      <c r="AD8" s="14"/>
      <c r="AE8" s="31"/>
      <c r="AF8" s="29" t="str">
        <f>IFERROR(AF68/AF69,"")</f>
        <v/>
      </c>
      <c r="AG8" s="14"/>
      <c r="AH8" s="31"/>
      <c r="AI8" s="29" t="str">
        <f>IFERROR(AI68/AI69,"")</f>
        <v/>
      </c>
      <c r="AJ8" s="14"/>
      <c r="AK8" s="31"/>
      <c r="AL8" s="29" t="str">
        <f>IFERROR(AL68/AL69,"")</f>
        <v/>
      </c>
    </row>
    <row r="9" spans="1:90" s="2" customFormat="1" ht="16.5" thickBot="1" x14ac:dyDescent="0.45">
      <c r="A9" s="8" t="s">
        <v>3</v>
      </c>
      <c r="B9" s="15" t="str">
        <f>IFERROR(B70/B71,"")</f>
        <v/>
      </c>
      <c r="C9" s="16"/>
      <c r="D9" s="32"/>
      <c r="E9" s="30" t="str">
        <f>IFERROR(E70/E71,"")</f>
        <v/>
      </c>
      <c r="F9" s="16"/>
      <c r="G9" s="32"/>
      <c r="H9" s="30" t="str">
        <f>IFERROR(H70/H71,"")</f>
        <v/>
      </c>
      <c r="I9" s="16"/>
      <c r="J9" s="32"/>
      <c r="K9" s="30" t="str">
        <f>IFERROR(K70/K71,"")</f>
        <v/>
      </c>
      <c r="L9" s="16"/>
      <c r="M9" s="32"/>
      <c r="N9" s="30" t="str">
        <f>IFERROR(N70/N71,"")</f>
        <v/>
      </c>
      <c r="O9" s="16"/>
      <c r="P9" s="32"/>
      <c r="Q9" s="30" t="str">
        <f>IFERROR(Q70/Q71,"")</f>
        <v/>
      </c>
      <c r="R9" s="32"/>
      <c r="S9" s="32"/>
      <c r="T9" s="30" t="str">
        <f>IFERROR(T70/T71,"")</f>
        <v/>
      </c>
      <c r="U9" s="32"/>
      <c r="V9" s="32"/>
      <c r="W9" s="30" t="str">
        <f>IFERROR(W70/W71,"")</f>
        <v/>
      </c>
      <c r="X9" s="16"/>
      <c r="Y9" s="32"/>
      <c r="Z9" s="30" t="str">
        <f>IFERROR(Z70/Z71,"")</f>
        <v/>
      </c>
      <c r="AA9" s="16"/>
      <c r="AB9" s="32"/>
      <c r="AC9" s="30" t="str">
        <f>IFERROR(AC70/AC71,"")</f>
        <v/>
      </c>
      <c r="AD9" s="16"/>
      <c r="AE9" s="32"/>
      <c r="AF9" s="30" t="str">
        <f>IFERROR(AF70/AF71,"")</f>
        <v/>
      </c>
      <c r="AG9" s="16"/>
      <c r="AH9" s="32"/>
      <c r="AI9" s="30" t="str">
        <f>IFERROR(AI70/AI71,"")</f>
        <v/>
      </c>
      <c r="AJ9" s="16"/>
      <c r="AK9" s="32"/>
      <c r="AL9" s="30" t="str">
        <f>IFERROR(AL70/AL71,"")</f>
        <v/>
      </c>
    </row>
    <row r="10" spans="1:90" ht="19.5" thickTop="1" x14ac:dyDescent="0.4">
      <c r="A10" s="3" t="s">
        <v>4</v>
      </c>
      <c r="B10" s="69" t="e">
        <f t="shared" ref="B10" si="1">B11/SUM(B11:B12)</f>
        <v>#DIV/0!</v>
      </c>
      <c r="C10" s="70"/>
      <c r="D10" s="71"/>
      <c r="E10" s="72" t="str">
        <f>IFERROR(E11/SUM(E11:E12),"")</f>
        <v/>
      </c>
      <c r="F10" s="70"/>
      <c r="G10" s="71"/>
      <c r="H10" s="72" t="str">
        <f>IFERROR(H11/SUM(H11:H12),"")</f>
        <v/>
      </c>
      <c r="I10" s="70"/>
      <c r="J10" s="71"/>
      <c r="K10" s="72" t="str">
        <f>IFERROR(K11/SUM(K11:K12),"")</f>
        <v/>
      </c>
      <c r="L10" s="70"/>
      <c r="M10" s="71"/>
      <c r="N10" s="72" t="str">
        <f>IFERROR(N11/SUM(N11:N12),"")</f>
        <v/>
      </c>
      <c r="O10" s="70"/>
      <c r="P10" s="71"/>
      <c r="Q10" s="72" t="str">
        <f>IFERROR(Q11/SUM(Q11:Q12),"")</f>
        <v/>
      </c>
      <c r="R10" s="71"/>
      <c r="S10" s="71"/>
      <c r="T10" s="72" t="str">
        <f>IFERROR(T11/SUM(T11:T12),"")</f>
        <v/>
      </c>
      <c r="U10" s="71"/>
      <c r="V10" s="71"/>
      <c r="W10" s="72" t="str">
        <f>IFERROR(W11/SUM(W11:W12),"")</f>
        <v/>
      </c>
      <c r="X10" s="70"/>
      <c r="Y10" s="71"/>
      <c r="Z10" s="72" t="str">
        <f>IFERROR(Z11/SUM(Z11:Z12),"")</f>
        <v/>
      </c>
      <c r="AA10" s="70"/>
      <c r="AB10" s="71"/>
      <c r="AC10" s="72" t="str">
        <f>IFERROR(AC11/SUM(AC11:AC12),"")</f>
        <v/>
      </c>
      <c r="AD10" s="70"/>
      <c r="AE10" s="71"/>
      <c r="AF10" s="72" t="str">
        <f>IFERROR(AF11/SUM(AF11:AF12),"")</f>
        <v/>
      </c>
      <c r="AG10" s="70"/>
      <c r="AH10" s="71"/>
      <c r="AI10" s="72" t="str">
        <f>IFERROR(AI11/SUM(AI11:AI12),"")</f>
        <v/>
      </c>
      <c r="AJ10" s="70"/>
      <c r="AK10" s="71"/>
      <c r="AL10" s="72" t="str">
        <f>IFERROR(AL11/SUM(AL11:AL12),"")</f>
        <v/>
      </c>
    </row>
    <row r="11" spans="1:90" s="2" customFormat="1" ht="15.75" x14ac:dyDescent="0.4">
      <c r="A11" s="4" t="s">
        <v>5</v>
      </c>
      <c r="B11" s="37">
        <f>SUM(E11:AL11)</f>
        <v>0</v>
      </c>
      <c r="C11" s="38"/>
      <c r="D11" s="39"/>
      <c r="E11" s="90">
        <f>E73</f>
        <v>0</v>
      </c>
      <c r="F11" s="38"/>
      <c r="G11" s="39"/>
      <c r="H11" s="40">
        <f t="shared" ref="H11:H12" si="2">H73</f>
        <v>0</v>
      </c>
      <c r="I11" s="38"/>
      <c r="J11" s="39"/>
      <c r="K11" s="40">
        <f t="shared" ref="K11:K12" si="3">K73</f>
        <v>0</v>
      </c>
      <c r="L11" s="38"/>
      <c r="M11" s="39"/>
      <c r="N11" s="40">
        <f t="shared" ref="N11:N12" si="4">N73</f>
        <v>0</v>
      </c>
      <c r="O11" s="38"/>
      <c r="P11" s="39"/>
      <c r="Q11" s="40">
        <f t="shared" ref="Q11:Q12" si="5">Q73</f>
        <v>0</v>
      </c>
      <c r="R11" s="39"/>
      <c r="S11" s="39"/>
      <c r="T11" s="40">
        <f t="shared" ref="T11:T12" si="6">T73</f>
        <v>0</v>
      </c>
      <c r="U11" s="39"/>
      <c r="V11" s="39"/>
      <c r="W11" s="40">
        <f t="shared" ref="W11:W12" si="7">W73</f>
        <v>0</v>
      </c>
      <c r="X11" s="38"/>
      <c r="Y11" s="39"/>
      <c r="Z11" s="40">
        <f t="shared" ref="Z11:Z12" si="8">Z73</f>
        <v>0</v>
      </c>
      <c r="AA11" s="38"/>
      <c r="AB11" s="39"/>
      <c r="AC11" s="40">
        <f t="shared" ref="AC11:AC12" si="9">AC73</f>
        <v>0</v>
      </c>
      <c r="AD11" s="38"/>
      <c r="AE11" s="39"/>
      <c r="AF11" s="40">
        <f t="shared" ref="AF11:AF12" si="10">AF73</f>
        <v>0</v>
      </c>
      <c r="AG11" s="38"/>
      <c r="AH11" s="39"/>
      <c r="AI11" s="40">
        <f t="shared" ref="AI11:AI12" si="11">AI73</f>
        <v>0</v>
      </c>
      <c r="AJ11" s="38"/>
      <c r="AK11" s="39"/>
      <c r="AL11" s="40">
        <f t="shared" ref="AL11:AL12" si="12">AL73</f>
        <v>0</v>
      </c>
    </row>
    <row r="12" spans="1:90" s="2" customFormat="1" ht="16.5" thickBot="1" x14ac:dyDescent="0.45">
      <c r="A12" s="8" t="s">
        <v>6</v>
      </c>
      <c r="B12" s="41">
        <f>SUM(E12:AL12)</f>
        <v>0</v>
      </c>
      <c r="C12" s="42"/>
      <c r="D12" s="43"/>
      <c r="E12" s="44">
        <f>E74</f>
        <v>0</v>
      </c>
      <c r="F12" s="42"/>
      <c r="G12" s="43"/>
      <c r="H12" s="44">
        <f t="shared" si="2"/>
        <v>0</v>
      </c>
      <c r="I12" s="42"/>
      <c r="J12" s="43"/>
      <c r="K12" s="44">
        <f t="shared" si="3"/>
        <v>0</v>
      </c>
      <c r="L12" s="42"/>
      <c r="M12" s="43"/>
      <c r="N12" s="44">
        <f t="shared" si="4"/>
        <v>0</v>
      </c>
      <c r="O12" s="42"/>
      <c r="P12" s="43"/>
      <c r="Q12" s="44">
        <f t="shared" si="5"/>
        <v>0</v>
      </c>
      <c r="R12" s="43"/>
      <c r="S12" s="43"/>
      <c r="T12" s="44">
        <f t="shared" si="6"/>
        <v>0</v>
      </c>
      <c r="U12" s="43"/>
      <c r="V12" s="43"/>
      <c r="W12" s="44">
        <f t="shared" si="7"/>
        <v>0</v>
      </c>
      <c r="X12" s="42"/>
      <c r="Y12" s="43"/>
      <c r="Z12" s="44">
        <f t="shared" si="8"/>
        <v>0</v>
      </c>
      <c r="AA12" s="42"/>
      <c r="AB12" s="43"/>
      <c r="AC12" s="44">
        <f t="shared" si="9"/>
        <v>0</v>
      </c>
      <c r="AD12" s="42"/>
      <c r="AE12" s="43"/>
      <c r="AF12" s="44">
        <f t="shared" si="10"/>
        <v>0</v>
      </c>
      <c r="AG12" s="42"/>
      <c r="AH12" s="43"/>
      <c r="AI12" s="44">
        <f t="shared" si="11"/>
        <v>0</v>
      </c>
      <c r="AJ12" s="42"/>
      <c r="AK12" s="43"/>
      <c r="AL12" s="44">
        <f t="shared" si="12"/>
        <v>0</v>
      </c>
    </row>
    <row r="13" spans="1:90" ht="19.5" thickTop="1" x14ac:dyDescent="0.4">
      <c r="A13" s="9" t="s">
        <v>7</v>
      </c>
      <c r="B13" s="73">
        <f ca="1">SUM(E13:AL13)</f>
        <v>0</v>
      </c>
      <c r="C13" s="74"/>
      <c r="D13" s="75"/>
      <c r="E13" s="76">
        <f t="shared" ref="E13:AI13" ca="1" si="13">SUM(E16:E46)</f>
        <v>0</v>
      </c>
      <c r="F13" s="74"/>
      <c r="G13" s="75"/>
      <c r="H13" s="76">
        <f t="shared" ca="1" si="13"/>
        <v>0</v>
      </c>
      <c r="I13" s="74"/>
      <c r="J13" s="75"/>
      <c r="K13" s="76">
        <f t="shared" ca="1" si="13"/>
        <v>0</v>
      </c>
      <c r="L13" s="74"/>
      <c r="M13" s="75"/>
      <c r="N13" s="76">
        <f t="shared" ca="1" si="13"/>
        <v>0</v>
      </c>
      <c r="O13" s="74"/>
      <c r="P13" s="75"/>
      <c r="Q13" s="76">
        <f t="shared" ca="1" si="13"/>
        <v>0</v>
      </c>
      <c r="R13" s="75"/>
      <c r="S13" s="75"/>
      <c r="T13" s="76">
        <f ca="1">SUM(T16:T46)</f>
        <v>0</v>
      </c>
      <c r="U13" s="75"/>
      <c r="V13" s="75"/>
      <c r="W13" s="76">
        <f t="shared" ca="1" si="13"/>
        <v>0</v>
      </c>
      <c r="X13" s="74"/>
      <c r="Y13" s="75"/>
      <c r="Z13" s="76">
        <f t="shared" ca="1" si="13"/>
        <v>0</v>
      </c>
      <c r="AA13" s="74"/>
      <c r="AB13" s="75"/>
      <c r="AC13" s="76">
        <f t="shared" ca="1" si="13"/>
        <v>0</v>
      </c>
      <c r="AD13" s="74"/>
      <c r="AE13" s="75"/>
      <c r="AF13" s="76">
        <f t="shared" ca="1" si="13"/>
        <v>0</v>
      </c>
      <c r="AG13" s="74"/>
      <c r="AH13" s="75"/>
      <c r="AI13" s="76">
        <f t="shared" ca="1" si="13"/>
        <v>0</v>
      </c>
      <c r="AJ13" s="74"/>
      <c r="AK13" s="75"/>
      <c r="AL13" s="75">
        <f t="shared" ref="AL13" ca="1" si="14">SUM(AL16:AL46)</f>
        <v>0</v>
      </c>
    </row>
    <row r="14" spans="1:90" s="2" customFormat="1" ht="15.75" x14ac:dyDescent="0.4">
      <c r="A14" s="5" t="s">
        <v>8</v>
      </c>
      <c r="B14" s="13">
        <f>B68</f>
        <v>0</v>
      </c>
      <c r="C14" s="14"/>
      <c r="D14" s="31"/>
      <c r="E14" s="29">
        <f>E68</f>
        <v>0</v>
      </c>
      <c r="F14" s="14"/>
      <c r="G14" s="31"/>
      <c r="H14" s="29">
        <f>H68</f>
        <v>0</v>
      </c>
      <c r="I14" s="14"/>
      <c r="J14" s="31"/>
      <c r="K14" s="29">
        <f>K68</f>
        <v>0</v>
      </c>
      <c r="L14" s="14"/>
      <c r="M14" s="31"/>
      <c r="N14" s="29">
        <f>N68</f>
        <v>0</v>
      </c>
      <c r="O14" s="14"/>
      <c r="P14" s="31"/>
      <c r="Q14" s="29">
        <f>Q68</f>
        <v>0</v>
      </c>
      <c r="R14" s="31"/>
      <c r="S14" s="31"/>
      <c r="T14" s="29">
        <f>T68</f>
        <v>0</v>
      </c>
      <c r="U14" s="31"/>
      <c r="V14" s="31"/>
      <c r="W14" s="29">
        <f>W68</f>
        <v>0</v>
      </c>
      <c r="X14" s="14"/>
      <c r="Y14" s="31"/>
      <c r="Z14" s="29">
        <f>Z68</f>
        <v>0</v>
      </c>
      <c r="AA14" s="14"/>
      <c r="AB14" s="31"/>
      <c r="AC14" s="29">
        <f>AC68</f>
        <v>0</v>
      </c>
      <c r="AD14" s="14"/>
      <c r="AE14" s="31"/>
      <c r="AF14" s="29">
        <f>AF68</f>
        <v>0</v>
      </c>
      <c r="AG14" s="14"/>
      <c r="AH14" s="31"/>
      <c r="AI14" s="29">
        <f>AI68</f>
        <v>0</v>
      </c>
      <c r="AJ14" s="14"/>
      <c r="AK14" s="31"/>
      <c r="AL14" s="29">
        <f>AL68</f>
        <v>0</v>
      </c>
      <c r="BN14" s="2">
        <f t="shared" ref="BN14:BY14" si="15">MATCH(BN15,$A$1:$AL$1,)</f>
        <v>5</v>
      </c>
      <c r="BO14" s="2">
        <f t="shared" si="15"/>
        <v>8</v>
      </c>
      <c r="BP14" s="2">
        <f t="shared" si="15"/>
        <v>11</v>
      </c>
      <c r="BQ14" s="2">
        <f t="shared" si="15"/>
        <v>14</v>
      </c>
      <c r="BR14" s="2">
        <f t="shared" si="15"/>
        <v>17</v>
      </c>
      <c r="BS14" s="2">
        <f t="shared" si="15"/>
        <v>20</v>
      </c>
      <c r="BT14" s="2">
        <f t="shared" si="15"/>
        <v>23</v>
      </c>
      <c r="BU14" s="2">
        <f t="shared" si="15"/>
        <v>26</v>
      </c>
      <c r="BV14" s="2">
        <f t="shared" si="15"/>
        <v>29</v>
      </c>
      <c r="BW14" s="2">
        <f t="shared" si="15"/>
        <v>32</v>
      </c>
      <c r="BX14" s="2">
        <f t="shared" si="15"/>
        <v>35</v>
      </c>
      <c r="BY14" s="2">
        <f t="shared" si="15"/>
        <v>38</v>
      </c>
      <c r="CA14" s="2">
        <f t="shared" ref="CA14:CL14" si="16">MATCH(CA15,$A$1:$AL$1,)</f>
        <v>5</v>
      </c>
      <c r="CB14" s="2">
        <f t="shared" si="16"/>
        <v>8</v>
      </c>
      <c r="CC14" s="2">
        <f t="shared" si="16"/>
        <v>11</v>
      </c>
      <c r="CD14" s="2">
        <f t="shared" si="16"/>
        <v>14</v>
      </c>
      <c r="CE14" s="2">
        <f t="shared" si="16"/>
        <v>17</v>
      </c>
      <c r="CF14" s="2">
        <f t="shared" si="16"/>
        <v>20</v>
      </c>
      <c r="CG14" s="2">
        <f t="shared" si="16"/>
        <v>23</v>
      </c>
      <c r="CH14" s="2">
        <f t="shared" si="16"/>
        <v>26</v>
      </c>
      <c r="CI14" s="2">
        <f t="shared" si="16"/>
        <v>29</v>
      </c>
      <c r="CJ14" s="2">
        <f t="shared" si="16"/>
        <v>32</v>
      </c>
      <c r="CK14" s="2">
        <f t="shared" si="16"/>
        <v>35</v>
      </c>
      <c r="CL14" s="2">
        <f t="shared" si="16"/>
        <v>38</v>
      </c>
    </row>
    <row r="15" spans="1:90" s="2" customFormat="1" ht="16.5" thickBot="1" x14ac:dyDescent="0.45">
      <c r="A15" s="11" t="s">
        <v>9</v>
      </c>
      <c r="B15" s="15">
        <f>B70</f>
        <v>0</v>
      </c>
      <c r="C15" s="16"/>
      <c r="D15" s="32"/>
      <c r="E15" s="30">
        <f>E70</f>
        <v>0</v>
      </c>
      <c r="F15" s="16"/>
      <c r="G15" s="32"/>
      <c r="H15" s="30">
        <f>H70</f>
        <v>0</v>
      </c>
      <c r="I15" s="16"/>
      <c r="J15" s="32"/>
      <c r="K15" s="30">
        <f>K70</f>
        <v>0</v>
      </c>
      <c r="L15" s="16"/>
      <c r="M15" s="32"/>
      <c r="N15" s="30">
        <f>N70</f>
        <v>0</v>
      </c>
      <c r="O15" s="16"/>
      <c r="P15" s="32"/>
      <c r="Q15" s="30">
        <f>Q70</f>
        <v>0</v>
      </c>
      <c r="R15" s="32"/>
      <c r="S15" s="32"/>
      <c r="T15" s="30">
        <f>T70</f>
        <v>0</v>
      </c>
      <c r="U15" s="32"/>
      <c r="V15" s="32"/>
      <c r="W15" s="30">
        <f>W70</f>
        <v>0</v>
      </c>
      <c r="X15" s="16"/>
      <c r="Y15" s="32"/>
      <c r="Z15" s="30">
        <f>Z70</f>
        <v>0</v>
      </c>
      <c r="AA15" s="16"/>
      <c r="AB15" s="32"/>
      <c r="AC15" s="30">
        <f>AC70</f>
        <v>0</v>
      </c>
      <c r="AD15" s="16"/>
      <c r="AE15" s="32"/>
      <c r="AF15" s="30">
        <f>AF70</f>
        <v>0</v>
      </c>
      <c r="AG15" s="16"/>
      <c r="AH15" s="32"/>
      <c r="AI15" s="30">
        <f>AI70</f>
        <v>0</v>
      </c>
      <c r="AJ15" s="16"/>
      <c r="AK15" s="32"/>
      <c r="AL15" s="30">
        <f>AL70</f>
        <v>0</v>
      </c>
      <c r="AN15" s="2">
        <v>1</v>
      </c>
      <c r="AO15" s="2">
        <v>2</v>
      </c>
      <c r="AP15" s="2">
        <v>3</v>
      </c>
      <c r="AQ15" s="2">
        <v>4</v>
      </c>
      <c r="AR15" s="2">
        <v>5</v>
      </c>
      <c r="AS15" s="2">
        <v>6</v>
      </c>
      <c r="AT15" s="2">
        <v>7</v>
      </c>
      <c r="AU15" s="2">
        <v>8</v>
      </c>
      <c r="AV15" s="2">
        <v>9</v>
      </c>
      <c r="AW15" s="2">
        <v>10</v>
      </c>
      <c r="AX15" s="2">
        <v>11</v>
      </c>
      <c r="AY15" s="2">
        <v>12</v>
      </c>
      <c r="BA15" s="2">
        <v>1</v>
      </c>
      <c r="BB15" s="2">
        <v>2</v>
      </c>
      <c r="BC15" s="2">
        <v>3</v>
      </c>
      <c r="BD15" s="2">
        <v>4</v>
      </c>
      <c r="BE15" s="2">
        <v>5</v>
      </c>
      <c r="BF15" s="2">
        <v>6</v>
      </c>
      <c r="BG15" s="2">
        <v>7</v>
      </c>
      <c r="BH15" s="2">
        <v>8</v>
      </c>
      <c r="BI15" s="2">
        <v>9</v>
      </c>
      <c r="BJ15" s="2">
        <v>10</v>
      </c>
      <c r="BK15" s="2">
        <v>11</v>
      </c>
      <c r="BL15" s="2">
        <v>12</v>
      </c>
      <c r="BN15" s="2">
        <v>1</v>
      </c>
      <c r="BO15" s="2">
        <v>2</v>
      </c>
      <c r="BP15" s="2">
        <v>3</v>
      </c>
      <c r="BQ15" s="2">
        <v>4</v>
      </c>
      <c r="BR15" s="2">
        <v>5</v>
      </c>
      <c r="BS15" s="2">
        <v>6</v>
      </c>
      <c r="BT15" s="2">
        <v>7</v>
      </c>
      <c r="BU15" s="2">
        <v>8</v>
      </c>
      <c r="BV15" s="2">
        <v>9</v>
      </c>
      <c r="BW15" s="2">
        <v>10</v>
      </c>
      <c r="BX15" s="2">
        <v>11</v>
      </c>
      <c r="BY15" s="2">
        <v>12</v>
      </c>
      <c r="CA15" s="2">
        <v>1</v>
      </c>
      <c r="CB15" s="2">
        <v>2</v>
      </c>
      <c r="CC15" s="2">
        <v>3</v>
      </c>
      <c r="CD15" s="2">
        <v>4</v>
      </c>
      <c r="CE15" s="2">
        <v>5</v>
      </c>
      <c r="CF15" s="2">
        <v>6</v>
      </c>
      <c r="CG15" s="2">
        <v>7</v>
      </c>
      <c r="CH15" s="2">
        <v>8</v>
      </c>
      <c r="CI15" s="2">
        <v>9</v>
      </c>
      <c r="CJ15" s="2">
        <v>10</v>
      </c>
      <c r="CK15" s="2">
        <v>11</v>
      </c>
      <c r="CL15" s="2">
        <v>12</v>
      </c>
    </row>
    <row r="16" spans="1:90" s="2" customFormat="1" ht="16.5" thickTop="1" x14ac:dyDescent="0.4">
      <c r="A16" s="12">
        <v>1</v>
      </c>
      <c r="B16" s="17">
        <f t="shared" ref="B16:B46" ca="1" si="17">SUM(E16:AL16)</f>
        <v>0</v>
      </c>
      <c r="C16" s="22"/>
      <c r="D16" s="26"/>
      <c r="E16" s="33" t="str">
        <f ca="1">IF(OR(MONTH(DATE($B$1,E$1,$A16))&lt;&gt;E$1,_xlfn.XLOOKUP(DATE($B$1,E$1,$A16),祝祭日,祝祭日,"XXX",0,1)&lt;&gt;"XXX",WEEKDAY(DATE($B$1,E$1,$A16),2)&gt;5),"",SUMIFS(matsui[受渡金額],matsui[約定日],DATE(デイトレ集計2024!$B$1,デイトレ集計2024!E$1,デイトレ集計2024!$A16),matsui[商品区分],"株式"))</f>
        <v/>
      </c>
      <c r="F16" s="22"/>
      <c r="G16" s="26"/>
      <c r="H16" s="33">
        <f ca="1">IF(OR(MONTH(DATE($B$1,H$1,$A16))&lt;&gt;H$1,_xlfn.XLOOKUP(DATE($B$1,H$1,$A16),祝祭日,祝祭日,"XXX",0,1)&lt;&gt;"XXX",WEEKDAY(DATE($B$1,H$1,$A16),2)&gt;5),"",SUMIFS(matsui[受渡金額],matsui[約定日],DATE(デイトレ集計2024!$B$1,デイトレ集計2024!H$1,デイトレ集計2024!$A16),matsui[商品区分],"株式"))</f>
        <v>0</v>
      </c>
      <c r="I16" s="22"/>
      <c r="J16" s="26"/>
      <c r="K16" s="33">
        <f ca="1">IF(OR(MONTH(DATE($B$1,K$1,$A16))&lt;&gt;K$1,_xlfn.XLOOKUP(DATE($B$1,K$1,$A16),祝祭日,祝祭日,"XXX",0,1)&lt;&gt;"XXX",WEEKDAY(DATE($B$1,K$1,$A16),2)&gt;5),"",SUMIFS(matsui[受渡金額],matsui[約定日],DATE(デイトレ集計2024!$B$1,デイトレ集計2024!K$1,デイトレ集計2024!$A16),matsui[商品区分],"株式"))</f>
        <v>0</v>
      </c>
      <c r="L16" s="22"/>
      <c r="M16" s="26"/>
      <c r="N16" s="33">
        <f ca="1">IF(OR(MONTH(DATE($B$1,N$1,$A16))&lt;&gt;N$1,_xlfn.XLOOKUP(DATE($B$1,N$1,$A16),祝祭日,祝祭日,"XXX",0,1)&lt;&gt;"XXX",WEEKDAY(DATE($B$1,N$1,$A16),2)&gt;5),"",SUMIFS(matsui[受渡金額],matsui[約定日],DATE(デイトレ集計2024!$B$1,デイトレ集計2024!N$1,デイトレ集計2024!$A16),matsui[商品区分],"株式"))</f>
        <v>0</v>
      </c>
      <c r="O16" s="22"/>
      <c r="P16" s="26"/>
      <c r="Q16" s="33">
        <f ca="1">IF(OR(MONTH(DATE($B$1,Q$1,$A16))&lt;&gt;Q$1,_xlfn.XLOOKUP(DATE($B$1,Q$1,$A16),祝祭日,祝祭日,"XXX",0,1)&lt;&gt;"XXX",WEEKDAY(DATE($B$1,Q$1,$A16),2)&gt;5),"",SUMIFS(matsui[受渡金額],matsui[約定日],DATE(デイトレ集計2024!$B$1,デイトレ集計2024!Q$1,デイトレ集計2024!$A16),matsui[商品区分],"株式"))</f>
        <v>0</v>
      </c>
      <c r="R16" s="22"/>
      <c r="S16" s="26"/>
      <c r="T16" s="33" t="str">
        <f ca="1">IF(OR(MONTH(DATE($B$1,T$1,$A16))&lt;&gt;T$1,_xlfn.XLOOKUP(DATE($B$1,T$1,$A16),祝祭日,祝祭日,"XXX",0,1)&lt;&gt;"XXX",WEEKDAY(DATE($B$1,T$1,$A16),2)&gt;5),"",SUMIFS(matsui[受渡金額],matsui[約定日],DATE(デイトレ集計2024!$B$1,デイトレ集計2024!T$1,デイトレ集計2024!$A16),matsui[商品区分],"株式"))</f>
        <v/>
      </c>
      <c r="U16" s="22"/>
      <c r="V16" s="26"/>
      <c r="W16" s="33">
        <f ca="1">IF(OR(MONTH(DATE($B$1,W$1,$A16))&lt;&gt;W$1,_xlfn.XLOOKUP(DATE($B$1,W$1,$A16),祝祭日,祝祭日,"XXX",0,1)&lt;&gt;"XXX",WEEKDAY(DATE($B$1,W$1,$A16),2)&gt;5),"",SUMIFS(matsui[受渡金額],matsui[約定日],DATE(デイトレ集計2024!$B$1,デイトレ集計2024!W$1,デイトレ集計2024!$A16),matsui[商品区分],"株式"))</f>
        <v>0</v>
      </c>
      <c r="X16" s="22"/>
      <c r="Y16" s="26"/>
      <c r="Z16" s="33">
        <f ca="1">IF(OR(MONTH(DATE($B$1,Z$1,$A16))&lt;&gt;Z$1,_xlfn.XLOOKUP(DATE($B$1,Z$1,$A16),祝祭日,祝祭日,"XXX",0,1)&lt;&gt;"XXX",WEEKDAY(DATE($B$1,Z$1,$A16),2)&gt;5),"",SUMIFS(matsui[受渡金額],matsui[約定日],DATE(デイトレ集計2024!$B$1,デイトレ集計2024!Z$1,デイトレ集計2024!$A16),matsui[商品区分],"株式"))</f>
        <v>0</v>
      </c>
      <c r="AA16" s="22"/>
      <c r="AB16" s="26"/>
      <c r="AC16" s="33" t="str">
        <f ca="1">IF(OR(MONTH(DATE($B$1,AC$1,$A16))&lt;&gt;AC$1,_xlfn.XLOOKUP(DATE($B$1,AC$1,$A16),祝祭日,祝祭日,"XXX",0,1)&lt;&gt;"XXX",WEEKDAY(DATE($B$1,AC$1,$A16),2)&gt;5),"",SUMIFS(matsui[受渡金額],matsui[約定日],DATE(デイトレ集計2024!$B$1,デイトレ集計2024!AC$1,デイトレ集計2024!$A16),matsui[商品区分],"株式"))</f>
        <v/>
      </c>
      <c r="AD16" s="22"/>
      <c r="AE16" s="26"/>
      <c r="AF16" s="33">
        <f ca="1">IF(OR(MONTH(DATE($B$1,AF$1,$A16))&lt;&gt;AF$1,_xlfn.XLOOKUP(DATE($B$1,AF$1,$A16),祝祭日,祝祭日,"XXX",0,1)&lt;&gt;"XXX",WEEKDAY(DATE($B$1,AF$1,$A16),2)&gt;5),"",SUMIFS(matsui[受渡金額],matsui[約定日],DATE(デイトレ集計2024!$B$1,デイトレ集計2024!AF$1,デイトレ集計2024!$A16),matsui[商品区分],"株式"))</f>
        <v>0</v>
      </c>
      <c r="AG16" s="22"/>
      <c r="AH16" s="26"/>
      <c r="AI16" s="33">
        <f ca="1">IF(OR(MONTH(DATE($B$1,AI$1,$A16))&lt;&gt;AI$1,_xlfn.XLOOKUP(DATE($B$1,AI$1,$A16),祝祭日,祝祭日,"XXX",0,1)&lt;&gt;"XXX",WEEKDAY(DATE($B$1,AI$1,$A16),2)&gt;5),"",SUMIFS(matsui[受渡金額],matsui[約定日],DATE(デイトレ集計2024!$B$1,デイトレ集計2024!AI$1,デイトレ集計2024!$A16),matsui[商品区分],"株式"))</f>
        <v>0</v>
      </c>
      <c r="AJ16" s="22"/>
      <c r="AK16" s="26"/>
      <c r="AL16" s="26" t="str">
        <f ca="1">IF(OR(MONTH(DATE($B$1,AL$1,$A16))&lt;&gt;AL$1,_xlfn.XLOOKUP(DATE($B$1,AL$1,$A16),祝祭日,祝祭日,"XXX",0,1)&lt;&gt;"XXX",WEEKDAY(DATE($B$1,AL$1,$A16),2)&gt;5),"",SUMIFS(matsui[受渡金額],matsui[約定日],DATE(デイトレ集計2024!$B$1,デイトレ集計2024!AL$1,デイトレ集計2024!$A16),matsui[商品区分],"株式"))</f>
        <v/>
      </c>
      <c r="AN16" s="23">
        <f ca="1">IF(E16="",0,E16)</f>
        <v>0</v>
      </c>
      <c r="AO16" s="23">
        <f ca="1">IF(H16="",0,H16)+AN46</f>
        <v>0</v>
      </c>
      <c r="AP16" s="23">
        <f ca="1">IF(K16="",0,K16)+AO46</f>
        <v>0</v>
      </c>
      <c r="AQ16" s="23">
        <f ca="1">IF(N16="",0,N16)+AP46</f>
        <v>0</v>
      </c>
      <c r="AR16" s="23">
        <f ca="1">IF(Q16="",0,Q16)+AQ46</f>
        <v>0</v>
      </c>
      <c r="AS16" s="23">
        <f ca="1">IF(T16="",0,T16)+AR46</f>
        <v>0</v>
      </c>
      <c r="AT16" s="23">
        <f ca="1">IF(W16="",0,W16)+AS46</f>
        <v>0</v>
      </c>
      <c r="AU16" s="23">
        <f ca="1">IF(Z16="",0,Z16)+AT46</f>
        <v>0</v>
      </c>
      <c r="AV16" s="23">
        <f ca="1">IF(AC16="",0,AC16)+AU46</f>
        <v>0</v>
      </c>
      <c r="AW16" s="23">
        <f ca="1">IF(AF16="",0,AF16)+AV46</f>
        <v>0</v>
      </c>
      <c r="AX16" s="23">
        <f ca="1">IF(AI16="",0,AI16)+AW46</f>
        <v>0</v>
      </c>
      <c r="AY16" s="23">
        <f t="shared" ref="AY16" ca="1" si="18">IF(AL16="",0,AL16)+AX46</f>
        <v>0</v>
      </c>
      <c r="BA16" s="23">
        <f ca="1">IF(E16="",0,E16)</f>
        <v>0</v>
      </c>
      <c r="BB16" s="23">
        <f ca="1">IF(H16="",0,H16)</f>
        <v>0</v>
      </c>
      <c r="BC16" s="23">
        <f ca="1">IF(K16="",0,K16)</f>
        <v>0</v>
      </c>
      <c r="BD16" s="23">
        <f ca="1">IF(N16="",0,N16)</f>
        <v>0</v>
      </c>
      <c r="BE16" s="23">
        <f ca="1">IF(Q16="",0,Q16)</f>
        <v>0</v>
      </c>
      <c r="BF16" s="23">
        <f ca="1">IF(T16="",0,T16)</f>
        <v>0</v>
      </c>
      <c r="BG16" s="23">
        <f ca="1">IF(W16="",0,W16)</f>
        <v>0</v>
      </c>
      <c r="BH16" s="23">
        <f ca="1">IF(Z16="",0,Z16)</f>
        <v>0</v>
      </c>
      <c r="BI16" s="23">
        <f ca="1">IF(AC16="",0,AC16)</f>
        <v>0</v>
      </c>
      <c r="BJ16" s="23">
        <f ca="1">IF(AF16="",0,AF16)</f>
        <v>0</v>
      </c>
      <c r="BK16" s="23">
        <f ca="1">IF(AI16="",0,AI16)</f>
        <v>0</v>
      </c>
      <c r="BL16" s="23">
        <f t="shared" ref="BL16" ca="1" si="19">IF(AL16="",0,AL16)</f>
        <v>0</v>
      </c>
      <c r="BN16" s="23" t="str" cm="1">
        <f t="array" aca="1" ref="BN16" ca="1">IF(INDEX($A$1:$AL$46,ROW(),BN$14)&gt;0,INDEX($A$1:$AL$46,ROW(),BN$14),"")</f>
        <v/>
      </c>
      <c r="BO16" s="23" t="str" cm="1">
        <f t="array" aca="1" ref="BO16" ca="1">IF(INDEX($A$1:$AL$46,ROW(),BO$14)&gt;0,INDEX($A$1:$AL$46,ROW(),BO$14),"")</f>
        <v/>
      </c>
      <c r="BP16" s="23" t="str" cm="1">
        <f t="array" aca="1" ref="BP16" ca="1">IF(INDEX($A$1:$AL$46,ROW(),BP$14)&gt;0,INDEX($A$1:$AL$46,ROW(),BP$14),"")</f>
        <v/>
      </c>
      <c r="BQ16" s="23" t="str" cm="1">
        <f t="array" aca="1" ref="BQ16" ca="1">IF(INDEX($A$1:$AL$46,ROW(),BQ$14)&gt;0,INDEX($A$1:$AL$46,ROW(),BQ$14),"")</f>
        <v/>
      </c>
      <c r="BR16" s="23" t="str" cm="1">
        <f t="array" aca="1" ref="BR16" ca="1">IF(INDEX($A$1:$AL$46,ROW(),BR$14)&gt;0,INDEX($A$1:$AL$46,ROW(),BR$14),"")</f>
        <v/>
      </c>
      <c r="BS16" s="23" t="str" cm="1">
        <f t="array" aca="1" ref="BS16" ca="1">IF(INDEX($A$1:$AL$46,ROW(),BS$14)&gt;0,INDEX($A$1:$AL$46,ROW(),BS$14),"")</f>
        <v/>
      </c>
      <c r="BT16" s="23" t="str" cm="1">
        <f t="array" aca="1" ref="BT16" ca="1">IF(INDEX($A$1:$AL$46,ROW(),BT$14)&gt;0,INDEX($A$1:$AL$46,ROW(),BT$14),"")</f>
        <v/>
      </c>
      <c r="BU16" s="23" t="str" cm="1">
        <f t="array" aca="1" ref="BU16" ca="1">IF(INDEX($A$1:$AL$46,ROW(),BU$14)&gt;0,INDEX($A$1:$AL$46,ROW(),BU$14),"")</f>
        <v/>
      </c>
      <c r="BV16" s="23" t="str" cm="1">
        <f t="array" aca="1" ref="BV16" ca="1">IF(INDEX($A$1:$AL$46,ROW(),BV$14)&gt;0,INDEX($A$1:$AL$46,ROW(),BV$14),"")</f>
        <v/>
      </c>
      <c r="BW16" s="23" t="str" cm="1">
        <f t="array" aca="1" ref="BW16" ca="1">IF(INDEX($A$1:$AL$46,ROW(),BW$14)&gt;0,INDEX($A$1:$AL$46,ROW(),BW$14),"")</f>
        <v/>
      </c>
      <c r="BX16" s="23" t="str" cm="1">
        <f t="array" aca="1" ref="BX16" ca="1">IF(INDEX($A$1:$AL$46,ROW(),BX$14)&gt;0,INDEX($A$1:$AL$46,ROW(),BX$14),"")</f>
        <v/>
      </c>
      <c r="BY16" s="23" t="str" cm="1">
        <f t="array" aca="1" ref="BY16" ca="1">IF(INDEX($A$1:$AL$46,ROW(),BY$14)&gt;0,INDEX($A$1:$AL$46,ROW(),BY$14),"")</f>
        <v/>
      </c>
      <c r="CA16" s="23" t="str" cm="1">
        <f t="array" aca="1" ref="CA16" ca="1">IF(INDEX($A$1:$AL$46,ROW(),CA$14)&lt;0,INDEX($A$1:$AL$46,ROW(),CA$14),"")</f>
        <v/>
      </c>
      <c r="CB16" s="23" t="str" cm="1">
        <f t="array" aca="1" ref="CB16" ca="1">IF(INDEX($A$1:$AL$46,ROW(),CB$14)&lt;0,INDEX($A$1:$AL$46,ROW(),CB$14),"")</f>
        <v/>
      </c>
      <c r="CC16" s="23" t="str" cm="1">
        <f t="array" aca="1" ref="CC16" ca="1">IF(INDEX($A$1:$AL$46,ROW(),CC$14)&lt;0,INDEX($A$1:$AL$46,ROW(),CC$14),"")</f>
        <v/>
      </c>
      <c r="CD16" s="23" t="str" cm="1">
        <f t="array" aca="1" ref="CD16" ca="1">IF(INDEX($A$1:$AL$46,ROW(),CD$14)&lt;0,INDEX($A$1:$AL$46,ROW(),CD$14),"")</f>
        <v/>
      </c>
      <c r="CE16" s="23" t="str" cm="1">
        <f t="array" aca="1" ref="CE16" ca="1">IF(INDEX($A$1:$AL$46,ROW(),CE$14)&lt;0,INDEX($A$1:$AL$46,ROW(),CE$14),"")</f>
        <v/>
      </c>
      <c r="CF16" s="23" t="str" cm="1">
        <f t="array" aca="1" ref="CF16" ca="1">IF(INDEX($A$1:$AL$46,ROW(),CF$14)&lt;0,INDEX($A$1:$AL$46,ROW(),CF$14),"")</f>
        <v/>
      </c>
      <c r="CG16" s="23" t="str" cm="1">
        <f t="array" aca="1" ref="CG16" ca="1">IF(INDEX($A$1:$AL$46,ROW(),CG$14)&lt;0,INDEX($A$1:$AL$46,ROW(),CG$14),"")</f>
        <v/>
      </c>
      <c r="CH16" s="23" t="str" cm="1">
        <f t="array" aca="1" ref="CH16" ca="1">IF(INDEX($A$1:$AL$46,ROW(),CH$14)&lt;0,INDEX($A$1:$AL$46,ROW(),CH$14),"")</f>
        <v/>
      </c>
      <c r="CI16" s="23" t="str" cm="1">
        <f t="array" aca="1" ref="CI16" ca="1">IF(INDEX($A$1:$AL$46,ROW(),CI$14)&lt;0,INDEX($A$1:$AL$46,ROW(),CI$14),"")</f>
        <v/>
      </c>
      <c r="CJ16" s="23" t="str" cm="1">
        <f t="array" aca="1" ref="CJ16" ca="1">IF(INDEX($A$1:$AL$46,ROW(),CJ$14)&lt;0,INDEX($A$1:$AL$46,ROW(),CJ$14),"")</f>
        <v/>
      </c>
      <c r="CK16" s="23" t="str" cm="1">
        <f t="array" aca="1" ref="CK16" ca="1">IF(INDEX($A$1:$AL$46,ROW(),CK$14)&lt;0,INDEX($A$1:$AL$46,ROW(),CK$14),"")</f>
        <v/>
      </c>
      <c r="CL16" s="23" t="str" cm="1">
        <f t="array" aca="1" ref="CL16" ca="1">IF(INDEX($A$1:$AL$46,ROW(),CL$14)&lt;0,INDEX($A$1:$AL$46,ROW(),CL$14),"")</f>
        <v/>
      </c>
    </row>
    <row r="17" spans="1:90" s="2" customFormat="1" ht="15.75" x14ac:dyDescent="0.4">
      <c r="A17" s="6">
        <v>2</v>
      </c>
      <c r="B17" s="18">
        <f t="shared" ca="1" si="17"/>
        <v>0</v>
      </c>
      <c r="C17" s="19"/>
      <c r="D17" s="27"/>
      <c r="E17" s="24" t="str">
        <f ca="1">IF(OR(MONTH(DATE($B$1,E$1,$A17))&lt;&gt;E$1,_xlfn.XLOOKUP(DATE($B$1,E$1,$A17),祝祭日,祝祭日,"XXX",0,1)&lt;&gt;"XXX",WEEKDAY(DATE($B$1,E$1,$A17),2)&gt;5),"",SUMIFS(matsui[受渡金額],matsui[約定日],DATE(デイトレ集計2024!$B$1,デイトレ集計2024!E$1,デイトレ集計2024!$A17),matsui[商品区分],"株式"))</f>
        <v/>
      </c>
      <c r="F17" s="19"/>
      <c r="G17" s="27"/>
      <c r="H17" s="24">
        <f ca="1">IF(OR(MONTH(DATE($B$1,H$1,$A17))&lt;&gt;H$1,_xlfn.XLOOKUP(DATE($B$1,H$1,$A17),祝祭日,祝祭日,"XXX",0,1)&lt;&gt;"XXX",WEEKDAY(DATE($B$1,H$1,$A17),2)&gt;5),"",SUMIFS(matsui[受渡金額],matsui[約定日],DATE(デイトレ集計2024!$B$1,デイトレ集計2024!H$1,デイトレ集計2024!$A17),matsui[商品区分],"株式"))</f>
        <v>0</v>
      </c>
      <c r="I17" s="19"/>
      <c r="J17" s="27"/>
      <c r="K17" s="24" t="str">
        <f ca="1">IF(OR(MONTH(DATE($B$1,K$1,$A17))&lt;&gt;K$1,_xlfn.XLOOKUP(DATE($B$1,K$1,$A17),祝祭日,祝祭日,"XXX",0,1)&lt;&gt;"XXX",WEEKDAY(DATE($B$1,K$1,$A17),2)&gt;5),"",SUMIFS(matsui[受渡金額],matsui[約定日],DATE(デイトレ集計2024!$B$1,デイトレ集計2024!K$1,デイトレ集計2024!$A17),matsui[商品区分],"株式"))</f>
        <v/>
      </c>
      <c r="L17" s="19"/>
      <c r="M17" s="27"/>
      <c r="N17" s="24">
        <f ca="1">IF(OR(MONTH(DATE($B$1,N$1,$A17))&lt;&gt;N$1,_xlfn.XLOOKUP(DATE($B$1,N$1,$A17),祝祭日,祝祭日,"XXX",0,1)&lt;&gt;"XXX",WEEKDAY(DATE($B$1,N$1,$A17),2)&gt;5),"",SUMIFS(matsui[受渡金額],matsui[約定日],DATE(デイトレ集計2024!$B$1,デイトレ集計2024!N$1,デイトレ集計2024!$A17),matsui[商品区分],"株式"))</f>
        <v>0</v>
      </c>
      <c r="O17" s="19"/>
      <c r="P17" s="27"/>
      <c r="Q17" s="24">
        <f ca="1">IF(OR(MONTH(DATE($B$1,Q$1,$A17))&lt;&gt;Q$1,_xlfn.XLOOKUP(DATE($B$1,Q$1,$A17),祝祭日,祝祭日,"XXX",0,1)&lt;&gt;"XXX",WEEKDAY(DATE($B$1,Q$1,$A17),2)&gt;5),"",SUMIFS(matsui[受渡金額],matsui[約定日],DATE(デイトレ集計2024!$B$1,デイトレ集計2024!Q$1,デイトレ集計2024!$A17),matsui[商品区分],"株式"))</f>
        <v>0</v>
      </c>
      <c r="R17" s="19"/>
      <c r="S17" s="27"/>
      <c r="T17" s="24" t="str">
        <f ca="1">IF(OR(MONTH(DATE($B$1,T$1,$A17))&lt;&gt;T$1,_xlfn.XLOOKUP(DATE($B$1,T$1,$A17),祝祭日,祝祭日,"XXX",0,1)&lt;&gt;"XXX",WEEKDAY(DATE($B$1,T$1,$A17),2)&gt;5),"",SUMIFS(matsui[受渡金額],matsui[約定日],DATE(デイトレ集計2024!$B$1,デイトレ集計2024!T$1,デイトレ集計2024!$A17),matsui[商品区分],"株式"))</f>
        <v/>
      </c>
      <c r="U17" s="19"/>
      <c r="V17" s="27"/>
      <c r="W17" s="24">
        <f ca="1">IF(OR(MONTH(DATE($B$1,W$1,$A17))&lt;&gt;W$1,_xlfn.XLOOKUP(DATE($B$1,W$1,$A17),祝祭日,祝祭日,"XXX",0,1)&lt;&gt;"XXX",WEEKDAY(DATE($B$1,W$1,$A17),2)&gt;5),"",SUMIFS(matsui[受渡金額],matsui[約定日],DATE(デイトレ集計2024!$B$1,デイトレ集計2024!W$1,デイトレ集計2024!$A17),matsui[商品区分],"株式"))</f>
        <v>0</v>
      </c>
      <c r="X17" s="19"/>
      <c r="Y17" s="27"/>
      <c r="Z17" s="24">
        <f ca="1">IF(OR(MONTH(DATE($B$1,Z$1,$A17))&lt;&gt;Z$1,_xlfn.XLOOKUP(DATE($B$1,Z$1,$A17),祝祭日,祝祭日,"XXX",0,1)&lt;&gt;"XXX",WEEKDAY(DATE($B$1,Z$1,$A17),2)&gt;5),"",SUMIFS(matsui[受渡金額],matsui[約定日],DATE(デイトレ集計2024!$B$1,デイトレ集計2024!Z$1,デイトレ集計2024!$A17),matsui[商品区分],"株式"))</f>
        <v>0</v>
      </c>
      <c r="AA17" s="19"/>
      <c r="AB17" s="27"/>
      <c r="AC17" s="24">
        <f ca="1">IF(OR(MONTH(DATE($B$1,AC$1,$A17))&lt;&gt;AC$1,_xlfn.XLOOKUP(DATE($B$1,AC$1,$A17),祝祭日,祝祭日,"XXX",0,1)&lt;&gt;"XXX",WEEKDAY(DATE($B$1,AC$1,$A17),2)&gt;5),"",SUMIFS(matsui[受渡金額],matsui[約定日],DATE(デイトレ集計2024!$B$1,デイトレ集計2024!AC$1,デイトレ集計2024!$A17),matsui[商品区分],"株式"))</f>
        <v>0</v>
      </c>
      <c r="AD17" s="19"/>
      <c r="AE17" s="27"/>
      <c r="AF17" s="24">
        <f ca="1">IF(OR(MONTH(DATE($B$1,AF$1,$A17))&lt;&gt;AF$1,_xlfn.XLOOKUP(DATE($B$1,AF$1,$A17),祝祭日,祝祭日,"XXX",0,1)&lt;&gt;"XXX",WEEKDAY(DATE($B$1,AF$1,$A17),2)&gt;5),"",SUMIFS(matsui[受渡金額],matsui[約定日],DATE(デイトレ集計2024!$B$1,デイトレ集計2024!AF$1,デイトレ集計2024!$A17),matsui[商品区分],"株式"))</f>
        <v>0</v>
      </c>
      <c r="AG17" s="19"/>
      <c r="AH17" s="27"/>
      <c r="AI17" s="24" t="str">
        <f ca="1">IF(OR(MONTH(DATE($B$1,AI$1,$A17))&lt;&gt;AI$1,_xlfn.XLOOKUP(DATE($B$1,AI$1,$A17),祝祭日,祝祭日,"XXX",0,1)&lt;&gt;"XXX",WEEKDAY(DATE($B$1,AI$1,$A17),2)&gt;5),"",SUMIFS(matsui[受渡金額],matsui[約定日],DATE(デイトレ集計2024!$B$1,デイトレ集計2024!AI$1,デイトレ集計2024!$A17),matsui[商品区分],"株式"))</f>
        <v/>
      </c>
      <c r="AJ17" s="19"/>
      <c r="AK17" s="27"/>
      <c r="AL17" s="27">
        <f ca="1">IF(OR(MONTH(DATE($B$1,AL$1,$A17))&lt;&gt;AL$1,_xlfn.XLOOKUP(DATE($B$1,AL$1,$A17),祝祭日,祝祭日,"XXX",0,1)&lt;&gt;"XXX",WEEKDAY(DATE($B$1,AL$1,$A17),2)&gt;5),"",SUMIFS(matsui[受渡金額],matsui[約定日],DATE(デイトレ集計2024!$B$1,デイトレ集計2024!AL$1,デイトレ集計2024!$A17),matsui[商品区分],"株式"))</f>
        <v>0</v>
      </c>
      <c r="AN17" s="23">
        <f t="shared" ref="AN17:AN46" ca="1" si="20">AN16+IF(E17="",0,E17)</f>
        <v>0</v>
      </c>
      <c r="AO17" s="23">
        <f t="shared" ref="AO17:AO46" ca="1" si="21">AO16+IF(H17="",0,H17)</f>
        <v>0</v>
      </c>
      <c r="AP17" s="23">
        <f t="shared" ref="AP17:AP46" ca="1" si="22">AP16+IF(K17="",0,K17)</f>
        <v>0</v>
      </c>
      <c r="AQ17" s="23">
        <f t="shared" ref="AQ17:AQ46" ca="1" si="23">AQ16+IF(N17="",0,N17)</f>
        <v>0</v>
      </c>
      <c r="AR17" s="23">
        <f t="shared" ref="AR17:AR46" ca="1" si="24">AR16+IF(Q17="",0,Q17)</f>
        <v>0</v>
      </c>
      <c r="AS17" s="23">
        <f t="shared" ref="AS17:AS46" ca="1" si="25">AS16+IF(T17="",0,T17)</f>
        <v>0</v>
      </c>
      <c r="AT17" s="23">
        <f t="shared" ref="AT17:AT46" ca="1" si="26">AT16+IF(W17="",0,W17)</f>
        <v>0</v>
      </c>
      <c r="AU17" s="23">
        <f ca="1">AU16+IF(Z17="",0,Z17)</f>
        <v>0</v>
      </c>
      <c r="AV17" s="23">
        <f t="shared" ref="AV17:AV46" ca="1" si="27">AV16+IF(AC17="",0,AC17)</f>
        <v>0</v>
      </c>
      <c r="AW17" s="23">
        <f t="shared" ref="AW17:AW46" ca="1" si="28">AW16+IF(AF17="",0,AF17)</f>
        <v>0</v>
      </c>
      <c r="AX17" s="23">
        <f t="shared" ref="AX17:AX46" ca="1" si="29">AX16+IF(AI17="",0,AI17)</f>
        <v>0</v>
      </c>
      <c r="AY17" s="23">
        <f t="shared" ref="AY17:AY46" ca="1" si="30">AY16+IF(AL17="",0,AL17)</f>
        <v>0</v>
      </c>
      <c r="BA17" s="23">
        <f ca="1">BA16+IF(E17="",0,E17)</f>
        <v>0</v>
      </c>
      <c r="BB17" s="23">
        <f ca="1">BB16+IF(H17="",0,H17)</f>
        <v>0</v>
      </c>
      <c r="BC17" s="23">
        <f ca="1">BC16+IF(K17="",0,K17)</f>
        <v>0</v>
      </c>
      <c r="BD17" s="23">
        <f ca="1">BD16+IF(N17="",0,N17)</f>
        <v>0</v>
      </c>
      <c r="BE17" s="23">
        <f ca="1">BE16+IF(Q17="",0,Q17)</f>
        <v>0</v>
      </c>
      <c r="BF17" s="23">
        <f ca="1">BF16+IF(T17="",0,T17)</f>
        <v>0</v>
      </c>
      <c r="BG17" s="23">
        <f ca="1">BG16+IF(W17="",0,W17)</f>
        <v>0</v>
      </c>
      <c r="BH17" s="23">
        <f ca="1">BH16+IF(Z17="",0,Z17)</f>
        <v>0</v>
      </c>
      <c r="BI17" s="23">
        <f ca="1">BI16+IF(AC17="",0,AC17)</f>
        <v>0</v>
      </c>
      <c r="BJ17" s="23">
        <f ca="1">BJ16+IF(AF17="",0,AF17)</f>
        <v>0</v>
      </c>
      <c r="BK17" s="23">
        <f ca="1">BK16+IF(AI17="",0,AI17)</f>
        <v>0</v>
      </c>
      <c r="BL17" s="23">
        <f t="shared" ref="BL17:BL46" ca="1" si="31">BL16+IF(AL17="",0,AL17)</f>
        <v>0</v>
      </c>
      <c r="BN17" s="23" t="str" cm="1">
        <f t="array" aca="1" ref="BN17" ca="1">IF(INDEX($A$1:$AL$46,ROW(),BN$14)&gt;0,INDEX($A$1:$AL$46,ROW(),BN$14),"")</f>
        <v/>
      </c>
      <c r="BO17" s="23" t="str" cm="1">
        <f t="array" aca="1" ref="BO17" ca="1">IF(INDEX($A$1:$AL$46,ROW(),BO$14)&gt;0,INDEX($A$1:$AL$46,ROW(),BO$14),"")</f>
        <v/>
      </c>
      <c r="BP17" s="23" t="str" cm="1">
        <f t="array" aca="1" ref="BP17" ca="1">IF(INDEX($A$1:$AL$46,ROW(),BP$14)&gt;0,INDEX($A$1:$AL$46,ROW(),BP$14),"")</f>
        <v/>
      </c>
      <c r="BQ17" s="23" t="str" cm="1">
        <f t="array" aca="1" ref="BQ17" ca="1">IF(INDEX($A$1:$AL$46,ROW(),BQ$14)&gt;0,INDEX($A$1:$AL$46,ROW(),BQ$14),"")</f>
        <v/>
      </c>
      <c r="BR17" s="23" t="str" cm="1">
        <f t="array" aca="1" ref="BR17" ca="1">IF(INDEX($A$1:$AL$46,ROW(),BR$14)&gt;0,INDEX($A$1:$AL$46,ROW(),BR$14),"")</f>
        <v/>
      </c>
      <c r="BS17" s="23" t="str" cm="1">
        <f t="array" aca="1" ref="BS17" ca="1">IF(INDEX($A$1:$AL$46,ROW(),BS$14)&gt;0,INDEX($A$1:$AL$46,ROW(),BS$14),"")</f>
        <v/>
      </c>
      <c r="BT17" s="23" t="str" cm="1">
        <f t="array" aca="1" ref="BT17" ca="1">IF(INDEX($A$1:$AL$46,ROW(),BT$14)&gt;0,INDEX($A$1:$AL$46,ROW(),BT$14),"")</f>
        <v/>
      </c>
      <c r="BU17" s="23" t="str" cm="1">
        <f t="array" aca="1" ref="BU17" ca="1">IF(INDEX($A$1:$AL$46,ROW(),BU$14)&gt;0,INDEX($A$1:$AL$46,ROW(),BU$14),"")</f>
        <v/>
      </c>
      <c r="BV17" s="23" t="str" cm="1">
        <f t="array" aca="1" ref="BV17" ca="1">IF(INDEX($A$1:$AL$46,ROW(),BV$14)&gt;0,INDEX($A$1:$AL$46,ROW(),BV$14),"")</f>
        <v/>
      </c>
      <c r="BW17" s="23" t="str" cm="1">
        <f t="array" aca="1" ref="BW17" ca="1">IF(INDEX($A$1:$AL$46,ROW(),BW$14)&gt;0,INDEX($A$1:$AL$46,ROW(),BW$14),"")</f>
        <v/>
      </c>
      <c r="BX17" s="23" t="str" cm="1">
        <f t="array" aca="1" ref="BX17" ca="1">IF(INDEX($A$1:$AL$46,ROW(),BX$14)&gt;0,INDEX($A$1:$AL$46,ROW(),BX$14),"")</f>
        <v/>
      </c>
      <c r="BY17" s="23" t="str" cm="1">
        <f t="array" aca="1" ref="BY17" ca="1">IF(INDEX($A$1:$AL$46,ROW(),BY$14)&gt;0,INDEX($A$1:$AL$46,ROW(),BY$14),"")</f>
        <v/>
      </c>
      <c r="CA17" s="23" t="str" cm="1">
        <f t="array" aca="1" ref="CA17" ca="1">IF(INDEX($A$1:$AL$46,ROW(),CA$14)&lt;0,INDEX($A$1:$AL$46,ROW(),CA$14),"")</f>
        <v/>
      </c>
      <c r="CB17" s="23" t="str" cm="1">
        <f t="array" aca="1" ref="CB17" ca="1">IF(INDEX($A$1:$AL$46,ROW(),CB$14)&lt;0,INDEX($A$1:$AL$46,ROW(),CB$14),"")</f>
        <v/>
      </c>
      <c r="CC17" s="23" t="str" cm="1">
        <f t="array" aca="1" ref="CC17" ca="1">IF(INDEX($A$1:$AL$46,ROW(),CC$14)&lt;0,INDEX($A$1:$AL$46,ROW(),CC$14),"")</f>
        <v/>
      </c>
      <c r="CD17" s="23" t="str" cm="1">
        <f t="array" aca="1" ref="CD17" ca="1">IF(INDEX($A$1:$AL$46,ROW(),CD$14)&lt;0,INDEX($A$1:$AL$46,ROW(),CD$14),"")</f>
        <v/>
      </c>
      <c r="CE17" s="23" t="str" cm="1">
        <f t="array" aca="1" ref="CE17" ca="1">IF(INDEX($A$1:$AL$46,ROW(),CE$14)&lt;0,INDEX($A$1:$AL$46,ROW(),CE$14),"")</f>
        <v/>
      </c>
      <c r="CF17" s="23" t="str" cm="1">
        <f t="array" aca="1" ref="CF17" ca="1">IF(INDEX($A$1:$AL$46,ROW(),CF$14)&lt;0,INDEX($A$1:$AL$46,ROW(),CF$14),"")</f>
        <v/>
      </c>
      <c r="CG17" s="23" t="str" cm="1">
        <f t="array" aca="1" ref="CG17" ca="1">IF(INDEX($A$1:$AL$46,ROW(),CG$14)&lt;0,INDEX($A$1:$AL$46,ROW(),CG$14),"")</f>
        <v/>
      </c>
      <c r="CH17" s="23" t="str" cm="1">
        <f t="array" aca="1" ref="CH17" ca="1">IF(INDEX($A$1:$AL$46,ROW(),CH$14)&lt;0,INDEX($A$1:$AL$46,ROW(),CH$14),"")</f>
        <v/>
      </c>
      <c r="CI17" s="23" t="str" cm="1">
        <f t="array" aca="1" ref="CI17" ca="1">IF(INDEX($A$1:$AL$46,ROW(),CI$14)&lt;0,INDEX($A$1:$AL$46,ROW(),CI$14),"")</f>
        <v/>
      </c>
      <c r="CJ17" s="23" t="str" cm="1">
        <f t="array" aca="1" ref="CJ17" ca="1">IF(INDEX($A$1:$AL$46,ROW(),CJ$14)&lt;0,INDEX($A$1:$AL$46,ROW(),CJ$14),"")</f>
        <v/>
      </c>
      <c r="CK17" s="23" t="str" cm="1">
        <f t="array" aca="1" ref="CK17" ca="1">IF(INDEX($A$1:$AL$46,ROW(),CK$14)&lt;0,INDEX($A$1:$AL$46,ROW(),CK$14),"")</f>
        <v/>
      </c>
      <c r="CL17" s="23" t="str" cm="1">
        <f t="array" aca="1" ref="CL17" ca="1">IF(INDEX($A$1:$AL$46,ROW(),CL$14)&lt;0,INDEX($A$1:$AL$46,ROW(),CL$14),"")</f>
        <v/>
      </c>
    </row>
    <row r="18" spans="1:90" s="2" customFormat="1" ht="15.75" x14ac:dyDescent="0.4">
      <c r="A18" s="6">
        <v>3</v>
      </c>
      <c r="B18" s="18">
        <f t="shared" ca="1" si="17"/>
        <v>0</v>
      </c>
      <c r="C18" s="19"/>
      <c r="D18" s="27"/>
      <c r="E18" s="24" t="str">
        <f ca="1">IF(OR(MONTH(DATE($B$1,E$1,$A18))&lt;&gt;E$1,_xlfn.XLOOKUP(DATE($B$1,E$1,$A18),祝祭日,祝祭日,"XXX",0,1)&lt;&gt;"XXX",WEEKDAY(DATE($B$1,E$1,$A18),2)&gt;5),"",SUMIFS(matsui[受渡金額],matsui[約定日],DATE(デイトレ集計2024!$B$1,デイトレ集計2024!E$1,デイトレ集計2024!$A18),matsui[商品区分],"株式"))</f>
        <v/>
      </c>
      <c r="F18" s="19"/>
      <c r="G18" s="27"/>
      <c r="H18" s="24" t="str">
        <f ca="1">IF(OR(MONTH(DATE($B$1,H$1,$A18))&lt;&gt;H$1,_xlfn.XLOOKUP(DATE($B$1,H$1,$A18),祝祭日,祝祭日,"XXX",0,1)&lt;&gt;"XXX",WEEKDAY(DATE($B$1,H$1,$A18),2)&gt;5),"",SUMIFS(matsui[受渡金額],matsui[約定日],DATE(デイトレ集計2024!$B$1,デイトレ集計2024!H$1,デイトレ集計2024!$A18),matsui[商品区分],"株式"))</f>
        <v/>
      </c>
      <c r="I18" s="19"/>
      <c r="J18" s="27"/>
      <c r="K18" s="24" t="str">
        <f ca="1">IF(OR(MONTH(DATE($B$1,K$1,$A18))&lt;&gt;K$1,_xlfn.XLOOKUP(DATE($B$1,K$1,$A18),祝祭日,祝祭日,"XXX",0,1)&lt;&gt;"XXX",WEEKDAY(DATE($B$1,K$1,$A18),2)&gt;5),"",SUMIFS(matsui[受渡金額],matsui[約定日],DATE(デイトレ集計2024!$B$1,デイトレ集計2024!K$1,デイトレ集計2024!$A18),matsui[商品区分],"株式"))</f>
        <v/>
      </c>
      <c r="L18" s="19"/>
      <c r="M18" s="27"/>
      <c r="N18" s="24">
        <f ca="1">IF(OR(MONTH(DATE($B$1,N$1,$A18))&lt;&gt;N$1,_xlfn.XLOOKUP(DATE($B$1,N$1,$A18),祝祭日,祝祭日,"XXX",0,1)&lt;&gt;"XXX",WEEKDAY(DATE($B$1,N$1,$A18),2)&gt;5),"",SUMIFS(matsui[受渡金額],matsui[約定日],DATE(デイトレ集計2024!$B$1,デイトレ集計2024!N$1,デイトレ集計2024!$A18),matsui[商品区分],"株式"))</f>
        <v>0</v>
      </c>
      <c r="O18" s="19"/>
      <c r="P18" s="27"/>
      <c r="Q18" s="24" t="str">
        <f ca="1">IF(OR(MONTH(DATE($B$1,Q$1,$A18))&lt;&gt;Q$1,_xlfn.XLOOKUP(DATE($B$1,Q$1,$A18),祝祭日,祝祭日,"XXX",0,1)&lt;&gt;"XXX",WEEKDAY(DATE($B$1,Q$1,$A18),2)&gt;5),"",SUMIFS(matsui[受渡金額],matsui[約定日],DATE(デイトレ集計2024!$B$1,デイトレ集計2024!Q$1,デイトレ集計2024!$A18),matsui[商品区分],"株式"))</f>
        <v/>
      </c>
      <c r="R18" s="19"/>
      <c r="S18" s="27"/>
      <c r="T18" s="24">
        <f ca="1">IF(OR(MONTH(DATE($B$1,T$1,$A18))&lt;&gt;T$1,_xlfn.XLOOKUP(DATE($B$1,T$1,$A18),祝祭日,祝祭日,"XXX",0,1)&lt;&gt;"XXX",WEEKDAY(DATE($B$1,T$1,$A18),2)&gt;5),"",SUMIFS(matsui[受渡金額],matsui[約定日],DATE(デイトレ集計2024!$B$1,デイトレ集計2024!T$1,デイトレ集計2024!$A18),matsui[商品区分],"株式"))</f>
        <v>0</v>
      </c>
      <c r="U18" s="19"/>
      <c r="V18" s="27"/>
      <c r="W18" s="24">
        <f ca="1">IF(OR(MONTH(DATE($B$1,W$1,$A18))&lt;&gt;W$1,_xlfn.XLOOKUP(DATE($B$1,W$1,$A18),祝祭日,祝祭日,"XXX",0,1)&lt;&gt;"XXX",WEEKDAY(DATE($B$1,W$1,$A18),2)&gt;5),"",SUMIFS(matsui[受渡金額],matsui[約定日],DATE(デイトレ集計2024!$B$1,デイトレ集計2024!W$1,デイトレ集計2024!$A18),matsui[商品区分],"株式"))</f>
        <v>0</v>
      </c>
      <c r="X18" s="19"/>
      <c r="Y18" s="27"/>
      <c r="Z18" s="24" t="str">
        <f ca="1">IF(OR(MONTH(DATE($B$1,Z$1,$A18))&lt;&gt;Z$1,_xlfn.XLOOKUP(DATE($B$1,Z$1,$A18),祝祭日,祝祭日,"XXX",0,1)&lt;&gt;"XXX",WEEKDAY(DATE($B$1,Z$1,$A18),2)&gt;5),"",SUMIFS(matsui[受渡金額],matsui[約定日],DATE(デイトレ集計2024!$B$1,デイトレ集計2024!Z$1,デイトレ集計2024!$A18),matsui[商品区分],"株式"))</f>
        <v/>
      </c>
      <c r="AA18" s="19"/>
      <c r="AB18" s="27"/>
      <c r="AC18" s="24">
        <f ca="1">IF(OR(MONTH(DATE($B$1,AC$1,$A18))&lt;&gt;AC$1,_xlfn.XLOOKUP(DATE($B$1,AC$1,$A18),祝祭日,祝祭日,"XXX",0,1)&lt;&gt;"XXX",WEEKDAY(DATE($B$1,AC$1,$A18),2)&gt;5),"",SUMIFS(matsui[受渡金額],matsui[約定日],DATE(デイトレ集計2024!$B$1,デイトレ集計2024!AC$1,デイトレ集計2024!$A18),matsui[商品区分],"株式"))</f>
        <v>0</v>
      </c>
      <c r="AD18" s="19"/>
      <c r="AE18" s="27"/>
      <c r="AF18" s="24">
        <f ca="1">IF(OR(MONTH(DATE($B$1,AF$1,$A18))&lt;&gt;AF$1,_xlfn.XLOOKUP(DATE($B$1,AF$1,$A18),祝祭日,祝祭日,"XXX",0,1)&lt;&gt;"XXX",WEEKDAY(DATE($B$1,AF$1,$A18),2)&gt;5),"",SUMIFS(matsui[受渡金額],matsui[約定日],DATE(デイトレ集計2024!$B$1,デイトレ集計2024!AF$1,デイトレ集計2024!$A18),matsui[商品区分],"株式"))</f>
        <v>0</v>
      </c>
      <c r="AG18" s="19"/>
      <c r="AH18" s="27"/>
      <c r="AI18" s="24" t="str">
        <f ca="1">IF(OR(MONTH(DATE($B$1,AI$1,$A18))&lt;&gt;AI$1,_xlfn.XLOOKUP(DATE($B$1,AI$1,$A18),祝祭日,祝祭日,"XXX",0,1)&lt;&gt;"XXX",WEEKDAY(DATE($B$1,AI$1,$A18),2)&gt;5),"",SUMIFS(matsui[受渡金額],matsui[約定日],DATE(デイトレ集計2024!$B$1,デイトレ集計2024!AI$1,デイトレ集計2024!$A18),matsui[商品区分],"株式"))</f>
        <v/>
      </c>
      <c r="AJ18" s="19"/>
      <c r="AK18" s="27"/>
      <c r="AL18" s="27">
        <f ca="1">IF(OR(MONTH(DATE($B$1,AL$1,$A18))&lt;&gt;AL$1,_xlfn.XLOOKUP(DATE($B$1,AL$1,$A18),祝祭日,祝祭日,"XXX",0,1)&lt;&gt;"XXX",WEEKDAY(DATE($B$1,AL$1,$A18),2)&gt;5),"",SUMIFS(matsui[受渡金額],matsui[約定日],DATE(デイトレ集計2024!$B$1,デイトレ集計2024!AL$1,デイトレ集計2024!$A18),matsui[商品区分],"株式"))</f>
        <v>0</v>
      </c>
      <c r="AN18" s="23">
        <f t="shared" ca="1" si="20"/>
        <v>0</v>
      </c>
      <c r="AO18" s="23">
        <f t="shared" ca="1" si="21"/>
        <v>0</v>
      </c>
      <c r="AP18" s="23">
        <f t="shared" ca="1" si="22"/>
        <v>0</v>
      </c>
      <c r="AQ18" s="23">
        <f t="shared" ca="1" si="23"/>
        <v>0</v>
      </c>
      <c r="AR18" s="23">
        <f t="shared" ca="1" si="24"/>
        <v>0</v>
      </c>
      <c r="AS18" s="23">
        <f t="shared" ca="1" si="25"/>
        <v>0</v>
      </c>
      <c r="AT18" s="23">
        <f t="shared" ca="1" si="26"/>
        <v>0</v>
      </c>
      <c r="AU18" s="23">
        <f t="shared" ref="AU18:AU46" ca="1" si="32">AU17+IF(Z18="",0,Z18)</f>
        <v>0</v>
      </c>
      <c r="AV18" s="23">
        <f t="shared" ca="1" si="27"/>
        <v>0</v>
      </c>
      <c r="AW18" s="23">
        <f t="shared" ca="1" si="28"/>
        <v>0</v>
      </c>
      <c r="AX18" s="23">
        <f t="shared" ca="1" si="29"/>
        <v>0</v>
      </c>
      <c r="AY18" s="23">
        <f t="shared" ca="1" si="30"/>
        <v>0</v>
      </c>
      <c r="BA18" s="23">
        <f ca="1">BA17+IF(E18="",0,E18)</f>
        <v>0</v>
      </c>
      <c r="BB18" s="23">
        <f t="shared" ref="BB18:BB46" ca="1" si="33">BB17+IF(H18="",0,H18)</f>
        <v>0</v>
      </c>
      <c r="BC18" s="23">
        <f t="shared" ref="BC18:BC46" ca="1" si="34">BC17+IF(K18="",0,K18)</f>
        <v>0</v>
      </c>
      <c r="BD18" s="23">
        <f t="shared" ref="BD18:BD46" ca="1" si="35">BD17+IF(N18="",0,N18)</f>
        <v>0</v>
      </c>
      <c r="BE18" s="23">
        <f t="shared" ref="BE18:BE46" ca="1" si="36">BE17+IF(Q18="",0,Q18)</f>
        <v>0</v>
      </c>
      <c r="BF18" s="23">
        <f t="shared" ref="BF18:BF46" ca="1" si="37">BF17+IF(T18="",0,T18)</f>
        <v>0</v>
      </c>
      <c r="BG18" s="23">
        <f t="shared" ref="BG18:BG46" ca="1" si="38">BG17+IF(W18="",0,W18)</f>
        <v>0</v>
      </c>
      <c r="BH18" s="23">
        <f t="shared" ref="BH18:BH46" ca="1" si="39">BH17+IF(Z18="",0,Z18)</f>
        <v>0</v>
      </c>
      <c r="BI18" s="23">
        <f t="shared" ref="BI18:BI46" ca="1" si="40">BI17+IF(AC18="",0,AC18)</f>
        <v>0</v>
      </c>
      <c r="BJ18" s="23">
        <f t="shared" ref="BJ18:BJ46" ca="1" si="41">BJ17+IF(AF18="",0,AF18)</f>
        <v>0</v>
      </c>
      <c r="BK18" s="23">
        <f t="shared" ref="BK18:BK46" ca="1" si="42">BK17+IF(AI18="",0,AI18)</f>
        <v>0</v>
      </c>
      <c r="BL18" s="23">
        <f t="shared" ca="1" si="31"/>
        <v>0</v>
      </c>
      <c r="BN18" s="23" t="str" cm="1">
        <f t="array" aca="1" ref="BN18" ca="1">IF(INDEX($A$1:$AL$46,ROW(),BN$14)&gt;0,INDEX($A$1:$AL$46,ROW(),BN$14),"")</f>
        <v/>
      </c>
      <c r="BO18" s="23" t="str" cm="1">
        <f t="array" aca="1" ref="BO18" ca="1">IF(INDEX($A$1:$AL$46,ROW(),BO$14)&gt;0,INDEX($A$1:$AL$46,ROW(),BO$14),"")</f>
        <v/>
      </c>
      <c r="BP18" s="23" t="str" cm="1">
        <f t="array" aca="1" ref="BP18" ca="1">IF(INDEX($A$1:$AL$46,ROW(),BP$14)&gt;0,INDEX($A$1:$AL$46,ROW(),BP$14),"")</f>
        <v/>
      </c>
      <c r="BQ18" s="23" t="str" cm="1">
        <f t="array" aca="1" ref="BQ18" ca="1">IF(INDEX($A$1:$AL$46,ROW(),BQ$14)&gt;0,INDEX($A$1:$AL$46,ROW(),BQ$14),"")</f>
        <v/>
      </c>
      <c r="BR18" s="23" t="str" cm="1">
        <f t="array" aca="1" ref="BR18" ca="1">IF(INDEX($A$1:$AL$46,ROW(),BR$14)&gt;0,INDEX($A$1:$AL$46,ROW(),BR$14),"")</f>
        <v/>
      </c>
      <c r="BS18" s="23" t="str" cm="1">
        <f t="array" aca="1" ref="BS18" ca="1">IF(INDEX($A$1:$AL$46,ROW(),BS$14)&gt;0,INDEX($A$1:$AL$46,ROW(),BS$14),"")</f>
        <v/>
      </c>
      <c r="BT18" s="23" t="str" cm="1">
        <f t="array" aca="1" ref="BT18" ca="1">IF(INDEX($A$1:$AL$46,ROW(),BT$14)&gt;0,INDEX($A$1:$AL$46,ROW(),BT$14),"")</f>
        <v/>
      </c>
      <c r="BU18" s="23" t="str" cm="1">
        <f t="array" aca="1" ref="BU18" ca="1">IF(INDEX($A$1:$AL$46,ROW(),BU$14)&gt;0,INDEX($A$1:$AL$46,ROW(),BU$14),"")</f>
        <v/>
      </c>
      <c r="BV18" s="23" t="str" cm="1">
        <f t="array" aca="1" ref="BV18" ca="1">IF(INDEX($A$1:$AL$46,ROW(),BV$14)&gt;0,INDEX($A$1:$AL$46,ROW(),BV$14),"")</f>
        <v/>
      </c>
      <c r="BW18" s="23" t="str" cm="1">
        <f t="array" aca="1" ref="BW18" ca="1">IF(INDEX($A$1:$AL$46,ROW(),BW$14)&gt;0,INDEX($A$1:$AL$46,ROW(),BW$14),"")</f>
        <v/>
      </c>
      <c r="BX18" s="23" t="str" cm="1">
        <f t="array" aca="1" ref="BX18" ca="1">IF(INDEX($A$1:$AL$46,ROW(),BX$14)&gt;0,INDEX($A$1:$AL$46,ROW(),BX$14),"")</f>
        <v/>
      </c>
      <c r="BY18" s="23" t="str" cm="1">
        <f t="array" aca="1" ref="BY18" ca="1">IF(INDEX($A$1:$AL$46,ROW(),BY$14)&gt;0,INDEX($A$1:$AL$46,ROW(),BY$14),"")</f>
        <v/>
      </c>
      <c r="CA18" s="23" t="str" cm="1">
        <f t="array" aca="1" ref="CA18" ca="1">IF(INDEX($A$1:$AL$46,ROW(),CA$14)&lt;0,INDEX($A$1:$AL$46,ROW(),CA$14),"")</f>
        <v/>
      </c>
      <c r="CB18" s="23" t="str" cm="1">
        <f t="array" aca="1" ref="CB18" ca="1">IF(INDEX($A$1:$AL$46,ROW(),CB$14)&lt;0,INDEX($A$1:$AL$46,ROW(),CB$14),"")</f>
        <v/>
      </c>
      <c r="CC18" s="23" t="str" cm="1">
        <f t="array" aca="1" ref="CC18" ca="1">IF(INDEX($A$1:$AL$46,ROW(),CC$14)&lt;0,INDEX($A$1:$AL$46,ROW(),CC$14),"")</f>
        <v/>
      </c>
      <c r="CD18" s="23" t="str" cm="1">
        <f t="array" aca="1" ref="CD18" ca="1">IF(INDEX($A$1:$AL$46,ROW(),CD$14)&lt;0,INDEX($A$1:$AL$46,ROW(),CD$14),"")</f>
        <v/>
      </c>
      <c r="CE18" s="23" t="str" cm="1">
        <f t="array" aca="1" ref="CE18" ca="1">IF(INDEX($A$1:$AL$46,ROW(),CE$14)&lt;0,INDEX($A$1:$AL$46,ROW(),CE$14),"")</f>
        <v/>
      </c>
      <c r="CF18" s="23" t="str" cm="1">
        <f t="array" aca="1" ref="CF18" ca="1">IF(INDEX($A$1:$AL$46,ROW(),CF$14)&lt;0,INDEX($A$1:$AL$46,ROW(),CF$14),"")</f>
        <v/>
      </c>
      <c r="CG18" s="23" t="str" cm="1">
        <f t="array" aca="1" ref="CG18" ca="1">IF(INDEX($A$1:$AL$46,ROW(),CG$14)&lt;0,INDEX($A$1:$AL$46,ROW(),CG$14),"")</f>
        <v/>
      </c>
      <c r="CH18" s="23" t="str" cm="1">
        <f t="array" aca="1" ref="CH18" ca="1">IF(INDEX($A$1:$AL$46,ROW(),CH$14)&lt;0,INDEX($A$1:$AL$46,ROW(),CH$14),"")</f>
        <v/>
      </c>
      <c r="CI18" s="23" t="str" cm="1">
        <f t="array" aca="1" ref="CI18" ca="1">IF(INDEX($A$1:$AL$46,ROW(),CI$14)&lt;0,INDEX($A$1:$AL$46,ROW(),CI$14),"")</f>
        <v/>
      </c>
      <c r="CJ18" s="23" t="str" cm="1">
        <f t="array" aca="1" ref="CJ18" ca="1">IF(INDEX($A$1:$AL$46,ROW(),CJ$14)&lt;0,INDEX($A$1:$AL$46,ROW(),CJ$14),"")</f>
        <v/>
      </c>
      <c r="CK18" s="23" t="str" cm="1">
        <f t="array" aca="1" ref="CK18" ca="1">IF(INDEX($A$1:$AL$46,ROW(),CK$14)&lt;0,INDEX($A$1:$AL$46,ROW(),CK$14),"")</f>
        <v/>
      </c>
      <c r="CL18" s="23" t="str" cm="1">
        <f t="array" aca="1" ref="CL18" ca="1">IF(INDEX($A$1:$AL$46,ROW(),CL$14)&lt;0,INDEX($A$1:$AL$46,ROW(),CL$14),"")</f>
        <v/>
      </c>
    </row>
    <row r="19" spans="1:90" s="2" customFormat="1" ht="15.75" x14ac:dyDescent="0.4">
      <c r="A19" s="6">
        <v>4</v>
      </c>
      <c r="B19" s="18">
        <f t="shared" ca="1" si="17"/>
        <v>0</v>
      </c>
      <c r="C19" s="19"/>
      <c r="D19" s="27"/>
      <c r="E19" s="24">
        <f ca="1">IF(OR(MONTH(DATE($B$1,E$1,$A19))&lt;&gt;E$1,_xlfn.XLOOKUP(DATE($B$1,E$1,$A19),祝祭日,祝祭日,"XXX",0,1)&lt;&gt;"XXX",WEEKDAY(DATE($B$1,E$1,$A19),2)&gt;5),"",SUMIFS(matsui[受渡金額],matsui[約定日],DATE(デイトレ集計2024!$B$1,デイトレ集計2024!E$1,デイトレ集計2024!$A19),matsui[商品区分],"株式"))</f>
        <v>0</v>
      </c>
      <c r="F19" s="19"/>
      <c r="G19" s="27"/>
      <c r="H19" s="24" t="str">
        <f ca="1">IF(OR(MONTH(DATE($B$1,H$1,$A19))&lt;&gt;H$1,_xlfn.XLOOKUP(DATE($B$1,H$1,$A19),祝祭日,祝祭日,"XXX",0,1)&lt;&gt;"XXX",WEEKDAY(DATE($B$1,H$1,$A19),2)&gt;5),"",SUMIFS(matsui[受渡金額],matsui[約定日],DATE(デイトレ集計2024!$B$1,デイトレ集計2024!H$1,デイトレ集計2024!$A19),matsui[商品区分],"株式"))</f>
        <v/>
      </c>
      <c r="I19" s="19"/>
      <c r="J19" s="27"/>
      <c r="K19" s="24">
        <f ca="1">IF(OR(MONTH(DATE($B$1,K$1,$A19))&lt;&gt;K$1,_xlfn.XLOOKUP(DATE($B$1,K$1,$A19),祝祭日,祝祭日,"XXX",0,1)&lt;&gt;"XXX",WEEKDAY(DATE($B$1,K$1,$A19),2)&gt;5),"",SUMIFS(matsui[受渡金額],matsui[約定日],DATE(デイトレ集計2024!$B$1,デイトレ集計2024!K$1,デイトレ集計2024!$A19),matsui[商品区分],"株式"))</f>
        <v>0</v>
      </c>
      <c r="L19" s="19"/>
      <c r="M19" s="27"/>
      <c r="N19" s="24">
        <f ca="1">IF(OR(MONTH(DATE($B$1,N$1,$A19))&lt;&gt;N$1,_xlfn.XLOOKUP(DATE($B$1,N$1,$A19),祝祭日,祝祭日,"XXX",0,1)&lt;&gt;"XXX",WEEKDAY(DATE($B$1,N$1,$A19),2)&gt;5),"",SUMIFS(matsui[受渡金額],matsui[約定日],DATE(デイトレ集計2024!$B$1,デイトレ集計2024!N$1,デイトレ集計2024!$A19),matsui[商品区分],"株式"))</f>
        <v>0</v>
      </c>
      <c r="O19" s="19"/>
      <c r="P19" s="27"/>
      <c r="Q19" s="24" t="str">
        <f ca="1">IF(OR(MONTH(DATE($B$1,Q$1,$A19))&lt;&gt;Q$1,_xlfn.XLOOKUP(DATE($B$1,Q$1,$A19),祝祭日,祝祭日,"XXX",0,1)&lt;&gt;"XXX",WEEKDAY(DATE($B$1,Q$1,$A19),2)&gt;5),"",SUMIFS(matsui[受渡金額],matsui[約定日],DATE(デイトレ集計2024!$B$1,デイトレ集計2024!Q$1,デイトレ集計2024!$A19),matsui[商品区分],"株式"))</f>
        <v/>
      </c>
      <c r="R19" s="19"/>
      <c r="S19" s="27"/>
      <c r="T19" s="24">
        <f ca="1">IF(OR(MONTH(DATE($B$1,T$1,$A19))&lt;&gt;T$1,_xlfn.XLOOKUP(DATE($B$1,T$1,$A19),祝祭日,祝祭日,"XXX",0,1)&lt;&gt;"XXX",WEEKDAY(DATE($B$1,T$1,$A19),2)&gt;5),"",SUMIFS(matsui[受渡金額],matsui[約定日],DATE(デイトレ集計2024!$B$1,デイトレ集計2024!T$1,デイトレ集計2024!$A19),matsui[商品区分],"株式"))</f>
        <v>0</v>
      </c>
      <c r="U19" s="19"/>
      <c r="V19" s="27"/>
      <c r="W19" s="24">
        <f ca="1">IF(OR(MONTH(DATE($B$1,W$1,$A19))&lt;&gt;W$1,_xlfn.XLOOKUP(DATE($B$1,W$1,$A19),祝祭日,祝祭日,"XXX",0,1)&lt;&gt;"XXX",WEEKDAY(DATE($B$1,W$1,$A19),2)&gt;5),"",SUMIFS(matsui[受渡金額],matsui[約定日],DATE(デイトレ集計2024!$B$1,デイトレ集計2024!W$1,デイトレ集計2024!$A19),matsui[商品区分],"株式"))</f>
        <v>0</v>
      </c>
      <c r="X19" s="19"/>
      <c r="Y19" s="27"/>
      <c r="Z19" s="24" t="str">
        <f ca="1">IF(OR(MONTH(DATE($B$1,Z$1,$A19))&lt;&gt;Z$1,_xlfn.XLOOKUP(DATE($B$1,Z$1,$A19),祝祭日,祝祭日,"XXX",0,1)&lt;&gt;"XXX",WEEKDAY(DATE($B$1,Z$1,$A19),2)&gt;5),"",SUMIFS(matsui[受渡金額],matsui[約定日],DATE(デイトレ集計2024!$B$1,デイトレ集計2024!Z$1,デイトレ集計2024!$A19),matsui[商品区分],"株式"))</f>
        <v/>
      </c>
      <c r="AA19" s="19"/>
      <c r="AB19" s="27"/>
      <c r="AC19" s="24">
        <f ca="1">IF(OR(MONTH(DATE($B$1,AC$1,$A19))&lt;&gt;AC$1,_xlfn.XLOOKUP(DATE($B$1,AC$1,$A19),祝祭日,祝祭日,"XXX",0,1)&lt;&gt;"XXX",WEEKDAY(DATE($B$1,AC$1,$A19),2)&gt;5),"",SUMIFS(matsui[受渡金額],matsui[約定日],DATE(デイトレ集計2024!$B$1,デイトレ集計2024!AC$1,デイトレ集計2024!$A19),matsui[商品区分],"株式"))</f>
        <v>0</v>
      </c>
      <c r="AD19" s="19"/>
      <c r="AE19" s="27"/>
      <c r="AF19" s="24">
        <f ca="1">IF(OR(MONTH(DATE($B$1,AF$1,$A19))&lt;&gt;AF$1,_xlfn.XLOOKUP(DATE($B$1,AF$1,$A19),祝祭日,祝祭日,"XXX",0,1)&lt;&gt;"XXX",WEEKDAY(DATE($B$1,AF$1,$A19),2)&gt;5),"",SUMIFS(matsui[受渡金額],matsui[約定日],DATE(デイトレ集計2024!$B$1,デイトレ集計2024!AF$1,デイトレ集計2024!$A19),matsui[商品区分],"株式"))</f>
        <v>0</v>
      </c>
      <c r="AG19" s="19"/>
      <c r="AH19" s="27"/>
      <c r="AI19" s="24" t="str">
        <f ca="1">IF(OR(MONTH(DATE($B$1,AI$1,$A19))&lt;&gt;AI$1,_xlfn.XLOOKUP(DATE($B$1,AI$1,$A19),祝祭日,祝祭日,"XXX",0,1)&lt;&gt;"XXX",WEEKDAY(DATE($B$1,AI$1,$A19),2)&gt;5),"",SUMIFS(matsui[受渡金額],matsui[約定日],DATE(デイトレ集計2024!$B$1,デイトレ集計2024!AI$1,デイトレ集計2024!$A19),matsui[商品区分],"株式"))</f>
        <v/>
      </c>
      <c r="AJ19" s="19"/>
      <c r="AK19" s="27"/>
      <c r="AL19" s="27">
        <f ca="1">IF(OR(MONTH(DATE($B$1,AL$1,$A19))&lt;&gt;AL$1,_xlfn.XLOOKUP(DATE($B$1,AL$1,$A19),祝祭日,祝祭日,"XXX",0,1)&lt;&gt;"XXX",WEEKDAY(DATE($B$1,AL$1,$A19),2)&gt;5),"",SUMIFS(matsui[受渡金額],matsui[約定日],DATE(デイトレ集計2024!$B$1,デイトレ集計2024!AL$1,デイトレ集計2024!$A19),matsui[商品区分],"株式"))</f>
        <v>0</v>
      </c>
      <c r="AN19" s="23">
        <f t="shared" ca="1" si="20"/>
        <v>0</v>
      </c>
      <c r="AO19" s="23">
        <f t="shared" ca="1" si="21"/>
        <v>0</v>
      </c>
      <c r="AP19" s="23">
        <f t="shared" ca="1" si="22"/>
        <v>0</v>
      </c>
      <c r="AQ19" s="23">
        <f t="shared" ca="1" si="23"/>
        <v>0</v>
      </c>
      <c r="AR19" s="23">
        <f t="shared" ca="1" si="24"/>
        <v>0</v>
      </c>
      <c r="AS19" s="23">
        <f t="shared" ca="1" si="25"/>
        <v>0</v>
      </c>
      <c r="AT19" s="23">
        <f t="shared" ca="1" si="26"/>
        <v>0</v>
      </c>
      <c r="AU19" s="23">
        <f t="shared" ca="1" si="32"/>
        <v>0</v>
      </c>
      <c r="AV19" s="23">
        <f t="shared" ca="1" si="27"/>
        <v>0</v>
      </c>
      <c r="AW19" s="23">
        <f t="shared" ca="1" si="28"/>
        <v>0</v>
      </c>
      <c r="AX19" s="23">
        <f t="shared" ca="1" si="29"/>
        <v>0</v>
      </c>
      <c r="AY19" s="23">
        <f t="shared" ca="1" si="30"/>
        <v>0</v>
      </c>
      <c r="BA19" s="23">
        <f t="shared" ref="BA19:BA46" ca="1" si="43">BA18+IF(E19="",0,E19)</f>
        <v>0</v>
      </c>
      <c r="BB19" s="23">
        <f t="shared" ca="1" si="33"/>
        <v>0</v>
      </c>
      <c r="BC19" s="23">
        <f t="shared" ca="1" si="34"/>
        <v>0</v>
      </c>
      <c r="BD19" s="23">
        <f t="shared" ca="1" si="35"/>
        <v>0</v>
      </c>
      <c r="BE19" s="23">
        <f t="shared" ca="1" si="36"/>
        <v>0</v>
      </c>
      <c r="BF19" s="23">
        <f t="shared" ca="1" si="37"/>
        <v>0</v>
      </c>
      <c r="BG19" s="23">
        <f t="shared" ca="1" si="38"/>
        <v>0</v>
      </c>
      <c r="BH19" s="23">
        <f t="shared" ca="1" si="39"/>
        <v>0</v>
      </c>
      <c r="BI19" s="23">
        <f t="shared" ca="1" si="40"/>
        <v>0</v>
      </c>
      <c r="BJ19" s="23">
        <f t="shared" ca="1" si="41"/>
        <v>0</v>
      </c>
      <c r="BK19" s="23">
        <f t="shared" ca="1" si="42"/>
        <v>0</v>
      </c>
      <c r="BL19" s="23">
        <f t="shared" ca="1" si="31"/>
        <v>0</v>
      </c>
      <c r="BN19" s="23" t="str" cm="1">
        <f t="array" aca="1" ref="BN19" ca="1">IF(INDEX($A$1:$AL$46,ROW(),BN$14)&gt;0,INDEX($A$1:$AL$46,ROW(),BN$14),"")</f>
        <v/>
      </c>
      <c r="BO19" s="23" t="str" cm="1">
        <f t="array" aca="1" ref="BO19" ca="1">IF(INDEX($A$1:$AL$46,ROW(),BO$14)&gt;0,INDEX($A$1:$AL$46,ROW(),BO$14),"")</f>
        <v/>
      </c>
      <c r="BP19" s="23" t="str" cm="1">
        <f t="array" aca="1" ref="BP19" ca="1">IF(INDEX($A$1:$AL$46,ROW(),BP$14)&gt;0,INDEX($A$1:$AL$46,ROW(),BP$14),"")</f>
        <v/>
      </c>
      <c r="BQ19" s="23" t="str" cm="1">
        <f t="array" aca="1" ref="BQ19" ca="1">IF(INDEX($A$1:$AL$46,ROW(),BQ$14)&gt;0,INDEX($A$1:$AL$46,ROW(),BQ$14),"")</f>
        <v/>
      </c>
      <c r="BR19" s="23" t="str" cm="1">
        <f t="array" aca="1" ref="BR19" ca="1">IF(INDEX($A$1:$AL$46,ROW(),BR$14)&gt;0,INDEX($A$1:$AL$46,ROW(),BR$14),"")</f>
        <v/>
      </c>
      <c r="BS19" s="23" t="str" cm="1">
        <f t="array" aca="1" ref="BS19" ca="1">IF(INDEX($A$1:$AL$46,ROW(),BS$14)&gt;0,INDEX($A$1:$AL$46,ROW(),BS$14),"")</f>
        <v/>
      </c>
      <c r="BT19" s="23" t="str" cm="1">
        <f t="array" aca="1" ref="BT19" ca="1">IF(INDEX($A$1:$AL$46,ROW(),BT$14)&gt;0,INDEX($A$1:$AL$46,ROW(),BT$14),"")</f>
        <v/>
      </c>
      <c r="BU19" s="23" t="str" cm="1">
        <f t="array" aca="1" ref="BU19" ca="1">IF(INDEX($A$1:$AL$46,ROW(),BU$14)&gt;0,INDEX($A$1:$AL$46,ROW(),BU$14),"")</f>
        <v/>
      </c>
      <c r="BV19" s="23" t="str" cm="1">
        <f t="array" aca="1" ref="BV19" ca="1">IF(INDEX($A$1:$AL$46,ROW(),BV$14)&gt;0,INDEX($A$1:$AL$46,ROW(),BV$14),"")</f>
        <v/>
      </c>
      <c r="BW19" s="23" t="str" cm="1">
        <f t="array" aca="1" ref="BW19" ca="1">IF(INDEX($A$1:$AL$46,ROW(),BW$14)&gt;0,INDEX($A$1:$AL$46,ROW(),BW$14),"")</f>
        <v/>
      </c>
      <c r="BX19" s="23" t="str" cm="1">
        <f t="array" aca="1" ref="BX19" ca="1">IF(INDEX($A$1:$AL$46,ROW(),BX$14)&gt;0,INDEX($A$1:$AL$46,ROW(),BX$14),"")</f>
        <v/>
      </c>
      <c r="BY19" s="23" t="str" cm="1">
        <f t="array" aca="1" ref="BY19" ca="1">IF(INDEX($A$1:$AL$46,ROW(),BY$14)&gt;0,INDEX($A$1:$AL$46,ROW(),BY$14),"")</f>
        <v/>
      </c>
      <c r="CA19" s="23" t="str" cm="1">
        <f t="array" aca="1" ref="CA19" ca="1">IF(INDEX($A$1:$AL$46,ROW(),CA$14)&lt;0,INDEX($A$1:$AL$46,ROW(),CA$14),"")</f>
        <v/>
      </c>
      <c r="CB19" s="23" t="str" cm="1">
        <f t="array" aca="1" ref="CB19" ca="1">IF(INDEX($A$1:$AL$46,ROW(),CB$14)&lt;0,INDEX($A$1:$AL$46,ROW(),CB$14),"")</f>
        <v/>
      </c>
      <c r="CC19" s="23" t="str" cm="1">
        <f t="array" aca="1" ref="CC19" ca="1">IF(INDEX($A$1:$AL$46,ROW(),CC$14)&lt;0,INDEX($A$1:$AL$46,ROW(),CC$14),"")</f>
        <v/>
      </c>
      <c r="CD19" s="23" t="str" cm="1">
        <f t="array" aca="1" ref="CD19" ca="1">IF(INDEX($A$1:$AL$46,ROW(),CD$14)&lt;0,INDEX($A$1:$AL$46,ROW(),CD$14),"")</f>
        <v/>
      </c>
      <c r="CE19" s="23" t="str" cm="1">
        <f t="array" aca="1" ref="CE19" ca="1">IF(INDEX($A$1:$AL$46,ROW(),CE$14)&lt;0,INDEX($A$1:$AL$46,ROW(),CE$14),"")</f>
        <v/>
      </c>
      <c r="CF19" s="23" t="str" cm="1">
        <f t="array" aca="1" ref="CF19" ca="1">IF(INDEX($A$1:$AL$46,ROW(),CF$14)&lt;0,INDEX($A$1:$AL$46,ROW(),CF$14),"")</f>
        <v/>
      </c>
      <c r="CG19" s="23" t="str" cm="1">
        <f t="array" aca="1" ref="CG19" ca="1">IF(INDEX($A$1:$AL$46,ROW(),CG$14)&lt;0,INDEX($A$1:$AL$46,ROW(),CG$14),"")</f>
        <v/>
      </c>
      <c r="CH19" s="23" t="str" cm="1">
        <f t="array" aca="1" ref="CH19" ca="1">IF(INDEX($A$1:$AL$46,ROW(),CH$14)&lt;0,INDEX($A$1:$AL$46,ROW(),CH$14),"")</f>
        <v/>
      </c>
      <c r="CI19" s="23" t="str" cm="1">
        <f t="array" aca="1" ref="CI19" ca="1">IF(INDEX($A$1:$AL$46,ROW(),CI$14)&lt;0,INDEX($A$1:$AL$46,ROW(),CI$14),"")</f>
        <v/>
      </c>
      <c r="CJ19" s="23" t="str" cm="1">
        <f t="array" aca="1" ref="CJ19" ca="1">IF(INDEX($A$1:$AL$46,ROW(),CJ$14)&lt;0,INDEX($A$1:$AL$46,ROW(),CJ$14),"")</f>
        <v/>
      </c>
      <c r="CK19" s="23" t="str" cm="1">
        <f t="array" aca="1" ref="CK19" ca="1">IF(INDEX($A$1:$AL$46,ROW(),CK$14)&lt;0,INDEX($A$1:$AL$46,ROW(),CK$14),"")</f>
        <v/>
      </c>
      <c r="CL19" s="23" t="str" cm="1">
        <f t="array" aca="1" ref="CL19" ca="1">IF(INDEX($A$1:$AL$46,ROW(),CL$14)&lt;0,INDEX($A$1:$AL$46,ROW(),CL$14),"")</f>
        <v/>
      </c>
    </row>
    <row r="20" spans="1:90" s="2" customFormat="1" ht="15.75" x14ac:dyDescent="0.4">
      <c r="A20" s="6">
        <v>5</v>
      </c>
      <c r="B20" s="18">
        <f t="shared" ca="1" si="17"/>
        <v>0</v>
      </c>
      <c r="C20" s="19"/>
      <c r="D20" s="27"/>
      <c r="E20" s="24">
        <f ca="1">IF(OR(MONTH(DATE($B$1,E$1,$A20))&lt;&gt;E$1,_xlfn.XLOOKUP(DATE($B$1,E$1,$A20),祝祭日,祝祭日,"XXX",0,1)&lt;&gt;"XXX",WEEKDAY(DATE($B$1,E$1,$A20),2)&gt;5),"",SUMIFS(matsui[受渡金額],matsui[約定日],DATE(デイトレ集計2024!$B$1,デイトレ集計2024!E$1,デイトレ集計2024!$A20),matsui[商品区分],"株式"))</f>
        <v>0</v>
      </c>
      <c r="F20" s="19"/>
      <c r="G20" s="27"/>
      <c r="H20" s="24">
        <f ca="1">IF(OR(MONTH(DATE($B$1,H$1,$A20))&lt;&gt;H$1,_xlfn.XLOOKUP(DATE($B$1,H$1,$A20),祝祭日,祝祭日,"XXX",0,1)&lt;&gt;"XXX",WEEKDAY(DATE($B$1,H$1,$A20),2)&gt;5),"",SUMIFS(matsui[受渡金額],matsui[約定日],DATE(デイトレ集計2024!$B$1,デイトレ集計2024!H$1,デイトレ集計2024!$A20),matsui[商品区分],"株式"))</f>
        <v>0</v>
      </c>
      <c r="I20" s="19"/>
      <c r="J20" s="27"/>
      <c r="K20" s="24">
        <f ca="1">IF(OR(MONTH(DATE($B$1,K$1,$A20))&lt;&gt;K$1,_xlfn.XLOOKUP(DATE($B$1,K$1,$A20),祝祭日,祝祭日,"XXX",0,1)&lt;&gt;"XXX",WEEKDAY(DATE($B$1,K$1,$A20),2)&gt;5),"",SUMIFS(matsui[受渡金額],matsui[約定日],DATE(デイトレ集計2024!$B$1,デイトレ集計2024!K$1,デイトレ集計2024!$A20),matsui[商品区分],"株式"))</f>
        <v>0</v>
      </c>
      <c r="L20" s="19"/>
      <c r="M20" s="27"/>
      <c r="N20" s="24">
        <f ca="1">IF(OR(MONTH(DATE($B$1,N$1,$A20))&lt;&gt;N$1,_xlfn.XLOOKUP(DATE($B$1,N$1,$A20),祝祭日,祝祭日,"XXX",0,1)&lt;&gt;"XXX",WEEKDAY(DATE($B$1,N$1,$A20),2)&gt;5),"",SUMIFS(matsui[受渡金額],matsui[約定日],DATE(デイトレ集計2024!$B$1,デイトレ集計2024!N$1,デイトレ集計2024!$A20),matsui[商品区分],"株式"))</f>
        <v>0</v>
      </c>
      <c r="O20" s="19"/>
      <c r="P20" s="27"/>
      <c r="Q20" s="24" t="str">
        <f ca="1">IF(OR(MONTH(DATE($B$1,Q$1,$A20))&lt;&gt;Q$1,_xlfn.XLOOKUP(DATE($B$1,Q$1,$A20),祝祭日,祝祭日,"XXX",0,1)&lt;&gt;"XXX",WEEKDAY(DATE($B$1,Q$1,$A20),2)&gt;5),"",SUMIFS(matsui[受渡金額],matsui[約定日],DATE(デイトレ集計2024!$B$1,デイトレ集計2024!Q$1,デイトレ集計2024!$A20),matsui[商品区分],"株式"))</f>
        <v/>
      </c>
      <c r="R20" s="19"/>
      <c r="S20" s="27"/>
      <c r="T20" s="24">
        <f ca="1">IF(OR(MONTH(DATE($B$1,T$1,$A20))&lt;&gt;T$1,_xlfn.XLOOKUP(DATE($B$1,T$1,$A20),祝祭日,祝祭日,"XXX",0,1)&lt;&gt;"XXX",WEEKDAY(DATE($B$1,T$1,$A20),2)&gt;5),"",SUMIFS(matsui[受渡金額],matsui[約定日],DATE(デイトレ集計2024!$B$1,デイトレ集計2024!T$1,デイトレ集計2024!$A20),matsui[商品区分],"株式"))</f>
        <v>0</v>
      </c>
      <c r="U20" s="19"/>
      <c r="V20" s="27"/>
      <c r="W20" s="24">
        <f ca="1">IF(OR(MONTH(DATE($B$1,W$1,$A20))&lt;&gt;W$1,_xlfn.XLOOKUP(DATE($B$1,W$1,$A20),祝祭日,祝祭日,"XXX",0,1)&lt;&gt;"XXX",WEEKDAY(DATE($B$1,W$1,$A20),2)&gt;5),"",SUMIFS(matsui[受渡金額],matsui[約定日],DATE(デイトレ集計2024!$B$1,デイトレ集計2024!W$1,デイトレ集計2024!$A20),matsui[商品区分],"株式"))</f>
        <v>0</v>
      </c>
      <c r="X20" s="19"/>
      <c r="Y20" s="27"/>
      <c r="Z20" s="24">
        <f ca="1">IF(OR(MONTH(DATE($B$1,Z$1,$A20))&lt;&gt;Z$1,_xlfn.XLOOKUP(DATE($B$1,Z$1,$A20),祝祭日,祝祭日,"XXX",0,1)&lt;&gt;"XXX",WEEKDAY(DATE($B$1,Z$1,$A20),2)&gt;5),"",SUMIFS(matsui[受渡金額],matsui[約定日],DATE(デイトレ集計2024!$B$1,デイトレ集計2024!Z$1,デイトレ集計2024!$A20),matsui[商品区分],"株式"))</f>
        <v>0</v>
      </c>
      <c r="AA20" s="19"/>
      <c r="AB20" s="27"/>
      <c r="AC20" s="24">
        <f ca="1">IF(OR(MONTH(DATE($B$1,AC$1,$A20))&lt;&gt;AC$1,_xlfn.XLOOKUP(DATE($B$1,AC$1,$A20),祝祭日,祝祭日,"XXX",0,1)&lt;&gt;"XXX",WEEKDAY(DATE($B$1,AC$1,$A20),2)&gt;5),"",SUMIFS(matsui[受渡金額],matsui[約定日],DATE(デイトレ集計2024!$B$1,デイトレ集計2024!AC$1,デイトレ集計2024!$A20),matsui[商品区分],"株式"))</f>
        <v>0</v>
      </c>
      <c r="AD20" s="19"/>
      <c r="AE20" s="27"/>
      <c r="AF20" s="24" t="str">
        <f ca="1">IF(OR(MONTH(DATE($B$1,AF$1,$A20))&lt;&gt;AF$1,_xlfn.XLOOKUP(DATE($B$1,AF$1,$A20),祝祭日,祝祭日,"XXX",0,1)&lt;&gt;"XXX",WEEKDAY(DATE($B$1,AF$1,$A20),2)&gt;5),"",SUMIFS(matsui[受渡金額],matsui[約定日],DATE(デイトレ集計2024!$B$1,デイトレ集計2024!AF$1,デイトレ集計2024!$A20),matsui[商品区分],"株式"))</f>
        <v/>
      </c>
      <c r="AG20" s="19"/>
      <c r="AH20" s="27"/>
      <c r="AI20" s="24">
        <f ca="1">IF(OR(MONTH(DATE($B$1,AI$1,$A20))&lt;&gt;AI$1,_xlfn.XLOOKUP(DATE($B$1,AI$1,$A20),祝祭日,祝祭日,"XXX",0,1)&lt;&gt;"XXX",WEEKDAY(DATE($B$1,AI$1,$A20),2)&gt;5),"",SUMIFS(matsui[受渡金額],matsui[約定日],DATE(デイトレ集計2024!$B$1,デイトレ集計2024!AI$1,デイトレ集計2024!$A20),matsui[商品区分],"株式"))</f>
        <v>0</v>
      </c>
      <c r="AJ20" s="19"/>
      <c r="AK20" s="27"/>
      <c r="AL20" s="27">
        <f ca="1">IF(OR(MONTH(DATE($B$1,AL$1,$A20))&lt;&gt;AL$1,_xlfn.XLOOKUP(DATE($B$1,AL$1,$A20),祝祭日,祝祭日,"XXX",0,1)&lt;&gt;"XXX",WEEKDAY(DATE($B$1,AL$1,$A20),2)&gt;5),"",SUMIFS(matsui[受渡金額],matsui[約定日],DATE(デイトレ集計2024!$B$1,デイトレ集計2024!AL$1,デイトレ集計2024!$A20),matsui[商品区分],"株式"))</f>
        <v>0</v>
      </c>
      <c r="AN20" s="23">
        <f t="shared" ca="1" si="20"/>
        <v>0</v>
      </c>
      <c r="AO20" s="23">
        <f t="shared" ca="1" si="21"/>
        <v>0</v>
      </c>
      <c r="AP20" s="23">
        <f t="shared" ca="1" si="22"/>
        <v>0</v>
      </c>
      <c r="AQ20" s="23">
        <f t="shared" ca="1" si="23"/>
        <v>0</v>
      </c>
      <c r="AR20" s="23">
        <f t="shared" ca="1" si="24"/>
        <v>0</v>
      </c>
      <c r="AS20" s="23">
        <f t="shared" ca="1" si="25"/>
        <v>0</v>
      </c>
      <c r="AT20" s="23">
        <f t="shared" ca="1" si="26"/>
        <v>0</v>
      </c>
      <c r="AU20" s="23">
        <f t="shared" ca="1" si="32"/>
        <v>0</v>
      </c>
      <c r="AV20" s="23">
        <f t="shared" ca="1" si="27"/>
        <v>0</v>
      </c>
      <c r="AW20" s="23">
        <f t="shared" ca="1" si="28"/>
        <v>0</v>
      </c>
      <c r="AX20" s="23">
        <f t="shared" ca="1" si="29"/>
        <v>0</v>
      </c>
      <c r="AY20" s="23">
        <f t="shared" ca="1" si="30"/>
        <v>0</v>
      </c>
      <c r="BA20" s="23">
        <f t="shared" ca="1" si="43"/>
        <v>0</v>
      </c>
      <c r="BB20" s="23">
        <f t="shared" ca="1" si="33"/>
        <v>0</v>
      </c>
      <c r="BC20" s="23">
        <f t="shared" ca="1" si="34"/>
        <v>0</v>
      </c>
      <c r="BD20" s="23">
        <f t="shared" ca="1" si="35"/>
        <v>0</v>
      </c>
      <c r="BE20" s="23">
        <f t="shared" ca="1" si="36"/>
        <v>0</v>
      </c>
      <c r="BF20" s="23">
        <f t="shared" ca="1" si="37"/>
        <v>0</v>
      </c>
      <c r="BG20" s="23">
        <f t="shared" ca="1" si="38"/>
        <v>0</v>
      </c>
      <c r="BH20" s="23">
        <f t="shared" ca="1" si="39"/>
        <v>0</v>
      </c>
      <c r="BI20" s="23">
        <f t="shared" ca="1" si="40"/>
        <v>0</v>
      </c>
      <c r="BJ20" s="23">
        <f t="shared" ca="1" si="41"/>
        <v>0</v>
      </c>
      <c r="BK20" s="23">
        <f t="shared" ca="1" si="42"/>
        <v>0</v>
      </c>
      <c r="BL20" s="23">
        <f t="shared" ca="1" si="31"/>
        <v>0</v>
      </c>
      <c r="BN20" s="23" t="str" cm="1">
        <f t="array" aca="1" ref="BN20" ca="1">IF(INDEX($A$1:$AL$46,ROW(),BN$14)&gt;0,INDEX($A$1:$AL$46,ROW(),BN$14),"")</f>
        <v/>
      </c>
      <c r="BO20" s="23" t="str" cm="1">
        <f t="array" aca="1" ref="BO20" ca="1">IF(INDEX($A$1:$AL$46,ROW(),BO$14)&gt;0,INDEX($A$1:$AL$46,ROW(),BO$14),"")</f>
        <v/>
      </c>
      <c r="BP20" s="23" t="str" cm="1">
        <f t="array" aca="1" ref="BP20" ca="1">IF(INDEX($A$1:$AL$46,ROW(),BP$14)&gt;0,INDEX($A$1:$AL$46,ROW(),BP$14),"")</f>
        <v/>
      </c>
      <c r="BQ20" s="23" t="str" cm="1">
        <f t="array" aca="1" ref="BQ20" ca="1">IF(INDEX($A$1:$AL$46,ROW(),BQ$14)&gt;0,INDEX($A$1:$AL$46,ROW(),BQ$14),"")</f>
        <v/>
      </c>
      <c r="BR20" s="23" t="str" cm="1">
        <f t="array" aca="1" ref="BR20" ca="1">IF(INDEX($A$1:$AL$46,ROW(),BR$14)&gt;0,INDEX($A$1:$AL$46,ROW(),BR$14),"")</f>
        <v/>
      </c>
      <c r="BS20" s="23" t="str" cm="1">
        <f t="array" aca="1" ref="BS20" ca="1">IF(INDEX($A$1:$AL$46,ROW(),BS$14)&gt;0,INDEX($A$1:$AL$46,ROW(),BS$14),"")</f>
        <v/>
      </c>
      <c r="BT20" s="23" t="str" cm="1">
        <f t="array" aca="1" ref="BT20" ca="1">IF(INDEX($A$1:$AL$46,ROW(),BT$14)&gt;0,INDEX($A$1:$AL$46,ROW(),BT$14),"")</f>
        <v/>
      </c>
      <c r="BU20" s="23" t="str" cm="1">
        <f t="array" aca="1" ref="BU20" ca="1">IF(INDEX($A$1:$AL$46,ROW(),BU$14)&gt;0,INDEX($A$1:$AL$46,ROW(),BU$14),"")</f>
        <v/>
      </c>
      <c r="BV20" s="23" t="str" cm="1">
        <f t="array" aca="1" ref="BV20" ca="1">IF(INDEX($A$1:$AL$46,ROW(),BV$14)&gt;0,INDEX($A$1:$AL$46,ROW(),BV$14),"")</f>
        <v/>
      </c>
      <c r="BW20" s="23" t="str" cm="1">
        <f t="array" aca="1" ref="BW20" ca="1">IF(INDEX($A$1:$AL$46,ROW(),BW$14)&gt;0,INDEX($A$1:$AL$46,ROW(),BW$14),"")</f>
        <v/>
      </c>
      <c r="BX20" s="23" t="str" cm="1">
        <f t="array" aca="1" ref="BX20" ca="1">IF(INDEX($A$1:$AL$46,ROW(),BX$14)&gt;0,INDEX($A$1:$AL$46,ROW(),BX$14),"")</f>
        <v/>
      </c>
      <c r="BY20" s="23" t="str" cm="1">
        <f t="array" aca="1" ref="BY20" ca="1">IF(INDEX($A$1:$AL$46,ROW(),BY$14)&gt;0,INDEX($A$1:$AL$46,ROW(),BY$14),"")</f>
        <v/>
      </c>
      <c r="CA20" s="23" t="str" cm="1">
        <f t="array" aca="1" ref="CA20" ca="1">IF(INDEX($A$1:$AL$46,ROW(),CA$14)&lt;0,INDEX($A$1:$AL$46,ROW(),CA$14),"")</f>
        <v/>
      </c>
      <c r="CB20" s="23" t="str" cm="1">
        <f t="array" aca="1" ref="CB20" ca="1">IF(INDEX($A$1:$AL$46,ROW(),CB$14)&lt;0,INDEX($A$1:$AL$46,ROW(),CB$14),"")</f>
        <v/>
      </c>
      <c r="CC20" s="23" t="str" cm="1">
        <f t="array" aca="1" ref="CC20" ca="1">IF(INDEX($A$1:$AL$46,ROW(),CC$14)&lt;0,INDEX($A$1:$AL$46,ROW(),CC$14),"")</f>
        <v/>
      </c>
      <c r="CD20" s="23" t="str" cm="1">
        <f t="array" aca="1" ref="CD20" ca="1">IF(INDEX($A$1:$AL$46,ROW(),CD$14)&lt;0,INDEX($A$1:$AL$46,ROW(),CD$14),"")</f>
        <v/>
      </c>
      <c r="CE20" s="23" t="str" cm="1">
        <f t="array" aca="1" ref="CE20" ca="1">IF(INDEX($A$1:$AL$46,ROW(),CE$14)&lt;0,INDEX($A$1:$AL$46,ROW(),CE$14),"")</f>
        <v/>
      </c>
      <c r="CF20" s="23" t="str" cm="1">
        <f t="array" aca="1" ref="CF20" ca="1">IF(INDEX($A$1:$AL$46,ROW(),CF$14)&lt;0,INDEX($A$1:$AL$46,ROW(),CF$14),"")</f>
        <v/>
      </c>
      <c r="CG20" s="23" t="str" cm="1">
        <f t="array" aca="1" ref="CG20" ca="1">IF(INDEX($A$1:$AL$46,ROW(),CG$14)&lt;0,INDEX($A$1:$AL$46,ROW(),CG$14),"")</f>
        <v/>
      </c>
      <c r="CH20" s="23" t="str" cm="1">
        <f t="array" aca="1" ref="CH20" ca="1">IF(INDEX($A$1:$AL$46,ROW(),CH$14)&lt;0,INDEX($A$1:$AL$46,ROW(),CH$14),"")</f>
        <v/>
      </c>
      <c r="CI20" s="23" t="str" cm="1">
        <f t="array" aca="1" ref="CI20" ca="1">IF(INDEX($A$1:$AL$46,ROW(),CI$14)&lt;0,INDEX($A$1:$AL$46,ROW(),CI$14),"")</f>
        <v/>
      </c>
      <c r="CJ20" s="23" t="str" cm="1">
        <f t="array" aca="1" ref="CJ20" ca="1">IF(INDEX($A$1:$AL$46,ROW(),CJ$14)&lt;0,INDEX($A$1:$AL$46,ROW(),CJ$14),"")</f>
        <v/>
      </c>
      <c r="CK20" s="23" t="str" cm="1">
        <f t="array" aca="1" ref="CK20" ca="1">IF(INDEX($A$1:$AL$46,ROW(),CK$14)&lt;0,INDEX($A$1:$AL$46,ROW(),CK$14),"")</f>
        <v/>
      </c>
      <c r="CL20" s="23" t="str" cm="1">
        <f t="array" aca="1" ref="CL20" ca="1">IF(INDEX($A$1:$AL$46,ROW(),CL$14)&lt;0,INDEX($A$1:$AL$46,ROW(),CL$14),"")</f>
        <v/>
      </c>
    </row>
    <row r="21" spans="1:90" s="2" customFormat="1" ht="15.75" x14ac:dyDescent="0.4">
      <c r="A21" s="6">
        <v>6</v>
      </c>
      <c r="B21" s="18">
        <f t="shared" ca="1" si="17"/>
        <v>0</v>
      </c>
      <c r="C21" s="19"/>
      <c r="D21" s="27"/>
      <c r="E21" s="24" t="str">
        <f ca="1">IF(OR(MONTH(DATE($B$1,E$1,$A21))&lt;&gt;E$1,_xlfn.XLOOKUP(DATE($B$1,E$1,$A21),祝祭日,祝祭日,"XXX",0,1)&lt;&gt;"XXX",WEEKDAY(DATE($B$1,E$1,$A21),2)&gt;5),"",SUMIFS(matsui[受渡金額],matsui[約定日],DATE(デイトレ集計2024!$B$1,デイトレ集計2024!E$1,デイトレ集計2024!$A21),matsui[商品区分],"株式"))</f>
        <v/>
      </c>
      <c r="F21" s="19"/>
      <c r="G21" s="27"/>
      <c r="H21" s="24">
        <f ca="1">IF(OR(MONTH(DATE($B$1,H$1,$A21))&lt;&gt;H$1,_xlfn.XLOOKUP(DATE($B$1,H$1,$A21),祝祭日,祝祭日,"XXX",0,1)&lt;&gt;"XXX",WEEKDAY(DATE($B$1,H$1,$A21),2)&gt;5),"",SUMIFS(matsui[受渡金額],matsui[約定日],DATE(デイトレ集計2024!$B$1,デイトレ集計2024!H$1,デイトレ集計2024!$A21),matsui[商品区分],"株式"))</f>
        <v>0</v>
      </c>
      <c r="I21" s="19"/>
      <c r="J21" s="27"/>
      <c r="K21" s="24">
        <f ca="1">IF(OR(MONTH(DATE($B$1,K$1,$A21))&lt;&gt;K$1,_xlfn.XLOOKUP(DATE($B$1,K$1,$A21),祝祭日,祝祭日,"XXX",0,1)&lt;&gt;"XXX",WEEKDAY(DATE($B$1,K$1,$A21),2)&gt;5),"",SUMIFS(matsui[受渡金額],matsui[約定日],DATE(デイトレ集計2024!$B$1,デイトレ集計2024!K$1,デイトレ集計2024!$A21),matsui[商品区分],"株式"))</f>
        <v>0</v>
      </c>
      <c r="L21" s="19"/>
      <c r="M21" s="27"/>
      <c r="N21" s="24" t="str">
        <f ca="1">IF(OR(MONTH(DATE($B$1,N$1,$A21))&lt;&gt;N$1,_xlfn.XLOOKUP(DATE($B$1,N$1,$A21),祝祭日,祝祭日,"XXX",0,1)&lt;&gt;"XXX",WEEKDAY(DATE($B$1,N$1,$A21),2)&gt;5),"",SUMIFS(matsui[受渡金額],matsui[約定日],DATE(デイトレ集計2024!$B$1,デイトレ集計2024!N$1,デイトレ集計2024!$A21),matsui[商品区分],"株式"))</f>
        <v/>
      </c>
      <c r="O21" s="19"/>
      <c r="P21" s="27"/>
      <c r="Q21" s="24" t="str">
        <f ca="1">IF(OR(MONTH(DATE($B$1,Q$1,$A21))&lt;&gt;Q$1,_xlfn.XLOOKUP(DATE($B$1,Q$1,$A21),祝祭日,祝祭日,"XXX",0,1)&lt;&gt;"XXX",WEEKDAY(DATE($B$1,Q$1,$A21),2)&gt;5),"",SUMIFS(matsui[受渡金額],matsui[約定日],DATE(デイトレ集計2024!$B$1,デイトレ集計2024!Q$1,デイトレ集計2024!$A21),matsui[商品区分],"株式"))</f>
        <v/>
      </c>
      <c r="R21" s="19"/>
      <c r="S21" s="27"/>
      <c r="T21" s="24">
        <f ca="1">IF(OR(MONTH(DATE($B$1,T$1,$A21))&lt;&gt;T$1,_xlfn.XLOOKUP(DATE($B$1,T$1,$A21),祝祭日,祝祭日,"XXX",0,1)&lt;&gt;"XXX",WEEKDAY(DATE($B$1,T$1,$A21),2)&gt;5),"",SUMIFS(matsui[受渡金額],matsui[約定日],DATE(デイトレ集計2024!$B$1,デイトレ集計2024!T$1,デイトレ集計2024!$A21),matsui[商品区分],"株式"))</f>
        <v>0</v>
      </c>
      <c r="U21" s="19"/>
      <c r="V21" s="27"/>
      <c r="W21" s="24" t="str">
        <f ca="1">IF(OR(MONTH(DATE($B$1,W$1,$A21))&lt;&gt;W$1,_xlfn.XLOOKUP(DATE($B$1,W$1,$A21),祝祭日,祝祭日,"XXX",0,1)&lt;&gt;"XXX",WEEKDAY(DATE($B$1,W$1,$A21),2)&gt;5),"",SUMIFS(matsui[受渡金額],matsui[約定日],DATE(デイトレ集計2024!$B$1,デイトレ集計2024!W$1,デイトレ集計2024!$A21),matsui[商品区分],"株式"))</f>
        <v/>
      </c>
      <c r="X21" s="19"/>
      <c r="Y21" s="27"/>
      <c r="Z21" s="24">
        <f ca="1">IF(OR(MONTH(DATE($B$1,Z$1,$A21))&lt;&gt;Z$1,_xlfn.XLOOKUP(DATE($B$1,Z$1,$A21),祝祭日,祝祭日,"XXX",0,1)&lt;&gt;"XXX",WEEKDAY(DATE($B$1,Z$1,$A21),2)&gt;5),"",SUMIFS(matsui[受渡金額],matsui[約定日],DATE(デイトレ集計2024!$B$1,デイトレ集計2024!Z$1,デイトレ集計2024!$A21),matsui[商品区分],"株式"))</f>
        <v>0</v>
      </c>
      <c r="AA21" s="19"/>
      <c r="AB21" s="27"/>
      <c r="AC21" s="24">
        <f ca="1">IF(OR(MONTH(DATE($B$1,AC$1,$A21))&lt;&gt;AC$1,_xlfn.XLOOKUP(DATE($B$1,AC$1,$A21),祝祭日,祝祭日,"XXX",0,1)&lt;&gt;"XXX",WEEKDAY(DATE($B$1,AC$1,$A21),2)&gt;5),"",SUMIFS(matsui[受渡金額],matsui[約定日],DATE(デイトレ集計2024!$B$1,デイトレ集計2024!AC$1,デイトレ集計2024!$A21),matsui[商品区分],"株式"))</f>
        <v>0</v>
      </c>
      <c r="AD21" s="19"/>
      <c r="AE21" s="27"/>
      <c r="AF21" s="24" t="str">
        <f ca="1">IF(OR(MONTH(DATE($B$1,AF$1,$A21))&lt;&gt;AF$1,_xlfn.XLOOKUP(DATE($B$1,AF$1,$A21),祝祭日,祝祭日,"XXX",0,1)&lt;&gt;"XXX",WEEKDAY(DATE($B$1,AF$1,$A21),2)&gt;5),"",SUMIFS(matsui[受渡金額],matsui[約定日],DATE(デイトレ集計2024!$B$1,デイトレ集計2024!AF$1,デイトレ集計2024!$A21),matsui[商品区分],"株式"))</f>
        <v/>
      </c>
      <c r="AG21" s="19"/>
      <c r="AH21" s="27"/>
      <c r="AI21" s="24">
        <f ca="1">IF(OR(MONTH(DATE($B$1,AI$1,$A21))&lt;&gt;AI$1,_xlfn.XLOOKUP(DATE($B$1,AI$1,$A21),祝祭日,祝祭日,"XXX",0,1)&lt;&gt;"XXX",WEEKDAY(DATE($B$1,AI$1,$A21),2)&gt;5),"",SUMIFS(matsui[受渡金額],matsui[約定日],DATE(デイトレ集計2024!$B$1,デイトレ集計2024!AI$1,デイトレ集計2024!$A21),matsui[商品区分],"株式"))</f>
        <v>0</v>
      </c>
      <c r="AJ21" s="19"/>
      <c r="AK21" s="27"/>
      <c r="AL21" s="27">
        <f ca="1">IF(OR(MONTH(DATE($B$1,AL$1,$A21))&lt;&gt;AL$1,_xlfn.XLOOKUP(DATE($B$1,AL$1,$A21),祝祭日,祝祭日,"XXX",0,1)&lt;&gt;"XXX",WEEKDAY(DATE($B$1,AL$1,$A21),2)&gt;5),"",SUMIFS(matsui[受渡金額],matsui[約定日],DATE(デイトレ集計2024!$B$1,デイトレ集計2024!AL$1,デイトレ集計2024!$A21),matsui[商品区分],"株式"))</f>
        <v>0</v>
      </c>
      <c r="AN21" s="23">
        <f t="shared" ca="1" si="20"/>
        <v>0</v>
      </c>
      <c r="AO21" s="23">
        <f t="shared" ca="1" si="21"/>
        <v>0</v>
      </c>
      <c r="AP21" s="23">
        <f t="shared" ca="1" si="22"/>
        <v>0</v>
      </c>
      <c r="AQ21" s="23">
        <f t="shared" ca="1" si="23"/>
        <v>0</v>
      </c>
      <c r="AR21" s="23">
        <f t="shared" ca="1" si="24"/>
        <v>0</v>
      </c>
      <c r="AS21" s="23">
        <f t="shared" ca="1" si="25"/>
        <v>0</v>
      </c>
      <c r="AT21" s="23">
        <f t="shared" ca="1" si="26"/>
        <v>0</v>
      </c>
      <c r="AU21" s="23">
        <f t="shared" ca="1" si="32"/>
        <v>0</v>
      </c>
      <c r="AV21" s="23">
        <f t="shared" ca="1" si="27"/>
        <v>0</v>
      </c>
      <c r="AW21" s="23">
        <f t="shared" ca="1" si="28"/>
        <v>0</v>
      </c>
      <c r="AX21" s="23">
        <f t="shared" ca="1" si="29"/>
        <v>0</v>
      </c>
      <c r="AY21" s="23">
        <f t="shared" ca="1" si="30"/>
        <v>0</v>
      </c>
      <c r="BA21" s="23">
        <f t="shared" ca="1" si="43"/>
        <v>0</v>
      </c>
      <c r="BB21" s="23">
        <f t="shared" ca="1" si="33"/>
        <v>0</v>
      </c>
      <c r="BC21" s="23">
        <f t="shared" ca="1" si="34"/>
        <v>0</v>
      </c>
      <c r="BD21" s="23">
        <f t="shared" ca="1" si="35"/>
        <v>0</v>
      </c>
      <c r="BE21" s="23">
        <f t="shared" ca="1" si="36"/>
        <v>0</v>
      </c>
      <c r="BF21" s="23">
        <f t="shared" ca="1" si="37"/>
        <v>0</v>
      </c>
      <c r="BG21" s="23">
        <f t="shared" ca="1" si="38"/>
        <v>0</v>
      </c>
      <c r="BH21" s="23">
        <f t="shared" ca="1" si="39"/>
        <v>0</v>
      </c>
      <c r="BI21" s="23">
        <f t="shared" ca="1" si="40"/>
        <v>0</v>
      </c>
      <c r="BJ21" s="23">
        <f t="shared" ca="1" si="41"/>
        <v>0</v>
      </c>
      <c r="BK21" s="23">
        <f t="shared" ca="1" si="42"/>
        <v>0</v>
      </c>
      <c r="BL21" s="23">
        <f t="shared" ca="1" si="31"/>
        <v>0</v>
      </c>
      <c r="BN21" s="23" t="str" cm="1">
        <f t="array" aca="1" ref="BN21" ca="1">IF(INDEX($A$1:$AL$46,ROW(),BN$14)&gt;0,INDEX($A$1:$AL$46,ROW(),BN$14),"")</f>
        <v/>
      </c>
      <c r="BO21" s="23" t="str" cm="1">
        <f t="array" aca="1" ref="BO21" ca="1">IF(INDEX($A$1:$AL$46,ROW(),BO$14)&gt;0,INDEX($A$1:$AL$46,ROW(),BO$14),"")</f>
        <v/>
      </c>
      <c r="BP21" s="23" t="str" cm="1">
        <f t="array" aca="1" ref="BP21" ca="1">IF(INDEX($A$1:$AL$46,ROW(),BP$14)&gt;0,INDEX($A$1:$AL$46,ROW(),BP$14),"")</f>
        <v/>
      </c>
      <c r="BQ21" s="23" t="str" cm="1">
        <f t="array" aca="1" ref="BQ21" ca="1">IF(INDEX($A$1:$AL$46,ROW(),BQ$14)&gt;0,INDEX($A$1:$AL$46,ROW(),BQ$14),"")</f>
        <v/>
      </c>
      <c r="BR21" s="23" t="str" cm="1">
        <f t="array" aca="1" ref="BR21" ca="1">IF(INDEX($A$1:$AL$46,ROW(),BR$14)&gt;0,INDEX($A$1:$AL$46,ROW(),BR$14),"")</f>
        <v/>
      </c>
      <c r="BS21" s="23" t="str" cm="1">
        <f t="array" aca="1" ref="BS21" ca="1">IF(INDEX($A$1:$AL$46,ROW(),BS$14)&gt;0,INDEX($A$1:$AL$46,ROW(),BS$14),"")</f>
        <v/>
      </c>
      <c r="BT21" s="23" t="str" cm="1">
        <f t="array" aca="1" ref="BT21" ca="1">IF(INDEX($A$1:$AL$46,ROW(),BT$14)&gt;0,INDEX($A$1:$AL$46,ROW(),BT$14),"")</f>
        <v/>
      </c>
      <c r="BU21" s="23" t="str" cm="1">
        <f t="array" aca="1" ref="BU21" ca="1">IF(INDEX($A$1:$AL$46,ROW(),BU$14)&gt;0,INDEX($A$1:$AL$46,ROW(),BU$14),"")</f>
        <v/>
      </c>
      <c r="BV21" s="23" t="str" cm="1">
        <f t="array" aca="1" ref="BV21" ca="1">IF(INDEX($A$1:$AL$46,ROW(),BV$14)&gt;0,INDEX($A$1:$AL$46,ROW(),BV$14),"")</f>
        <v/>
      </c>
      <c r="BW21" s="23" t="str" cm="1">
        <f t="array" aca="1" ref="BW21" ca="1">IF(INDEX($A$1:$AL$46,ROW(),BW$14)&gt;0,INDEX($A$1:$AL$46,ROW(),BW$14),"")</f>
        <v/>
      </c>
      <c r="BX21" s="23" t="str" cm="1">
        <f t="array" aca="1" ref="BX21" ca="1">IF(INDEX($A$1:$AL$46,ROW(),BX$14)&gt;0,INDEX($A$1:$AL$46,ROW(),BX$14),"")</f>
        <v/>
      </c>
      <c r="BY21" s="23" t="str" cm="1">
        <f t="array" aca="1" ref="BY21" ca="1">IF(INDEX($A$1:$AL$46,ROW(),BY$14)&gt;0,INDEX($A$1:$AL$46,ROW(),BY$14),"")</f>
        <v/>
      </c>
      <c r="CA21" s="23" t="str" cm="1">
        <f t="array" aca="1" ref="CA21" ca="1">IF(INDEX($A$1:$AL$46,ROW(),CA$14)&lt;0,INDEX($A$1:$AL$46,ROW(),CA$14),"")</f>
        <v/>
      </c>
      <c r="CB21" s="23" t="str" cm="1">
        <f t="array" aca="1" ref="CB21" ca="1">IF(INDEX($A$1:$AL$46,ROW(),CB$14)&lt;0,INDEX($A$1:$AL$46,ROW(),CB$14),"")</f>
        <v/>
      </c>
      <c r="CC21" s="23" t="str" cm="1">
        <f t="array" aca="1" ref="CC21" ca="1">IF(INDEX($A$1:$AL$46,ROW(),CC$14)&lt;0,INDEX($A$1:$AL$46,ROW(),CC$14),"")</f>
        <v/>
      </c>
      <c r="CD21" s="23" t="str" cm="1">
        <f t="array" aca="1" ref="CD21" ca="1">IF(INDEX($A$1:$AL$46,ROW(),CD$14)&lt;0,INDEX($A$1:$AL$46,ROW(),CD$14),"")</f>
        <v/>
      </c>
      <c r="CE21" s="23" t="str" cm="1">
        <f t="array" aca="1" ref="CE21" ca="1">IF(INDEX($A$1:$AL$46,ROW(),CE$14)&lt;0,INDEX($A$1:$AL$46,ROW(),CE$14),"")</f>
        <v/>
      </c>
      <c r="CF21" s="23" t="str" cm="1">
        <f t="array" aca="1" ref="CF21" ca="1">IF(INDEX($A$1:$AL$46,ROW(),CF$14)&lt;0,INDEX($A$1:$AL$46,ROW(),CF$14),"")</f>
        <v/>
      </c>
      <c r="CG21" s="23" t="str" cm="1">
        <f t="array" aca="1" ref="CG21" ca="1">IF(INDEX($A$1:$AL$46,ROW(),CG$14)&lt;0,INDEX($A$1:$AL$46,ROW(),CG$14),"")</f>
        <v/>
      </c>
      <c r="CH21" s="23" t="str" cm="1">
        <f t="array" aca="1" ref="CH21" ca="1">IF(INDEX($A$1:$AL$46,ROW(),CH$14)&lt;0,INDEX($A$1:$AL$46,ROW(),CH$14),"")</f>
        <v/>
      </c>
      <c r="CI21" s="23" t="str" cm="1">
        <f t="array" aca="1" ref="CI21" ca="1">IF(INDEX($A$1:$AL$46,ROW(),CI$14)&lt;0,INDEX($A$1:$AL$46,ROW(),CI$14),"")</f>
        <v/>
      </c>
      <c r="CJ21" s="23" t="str" cm="1">
        <f t="array" aca="1" ref="CJ21" ca="1">IF(INDEX($A$1:$AL$46,ROW(),CJ$14)&lt;0,INDEX($A$1:$AL$46,ROW(),CJ$14),"")</f>
        <v/>
      </c>
      <c r="CK21" s="23" t="str" cm="1">
        <f t="array" aca="1" ref="CK21" ca="1">IF(INDEX($A$1:$AL$46,ROW(),CK$14)&lt;0,INDEX($A$1:$AL$46,ROW(),CK$14),"")</f>
        <v/>
      </c>
      <c r="CL21" s="23" t="str" cm="1">
        <f t="array" aca="1" ref="CL21" ca="1">IF(INDEX($A$1:$AL$46,ROW(),CL$14)&lt;0,INDEX($A$1:$AL$46,ROW(),CL$14),"")</f>
        <v/>
      </c>
    </row>
    <row r="22" spans="1:90" s="2" customFormat="1" ht="15.75" x14ac:dyDescent="0.4">
      <c r="A22" s="6">
        <v>7</v>
      </c>
      <c r="B22" s="18">
        <f t="shared" ca="1" si="17"/>
        <v>0</v>
      </c>
      <c r="C22" s="19"/>
      <c r="D22" s="27"/>
      <c r="E22" s="24" t="str">
        <f ca="1">IF(OR(MONTH(DATE($B$1,E$1,$A22))&lt;&gt;E$1,_xlfn.XLOOKUP(DATE($B$1,E$1,$A22),祝祭日,祝祭日,"XXX",0,1)&lt;&gt;"XXX",WEEKDAY(DATE($B$1,E$1,$A22),2)&gt;5),"",SUMIFS(matsui[受渡金額],matsui[約定日],DATE(デイトレ集計2024!$B$1,デイトレ集計2024!E$1,デイトレ集計2024!$A22),matsui[商品区分],"株式"))</f>
        <v/>
      </c>
      <c r="F22" s="19"/>
      <c r="G22" s="27"/>
      <c r="H22" s="24">
        <f ca="1">IF(OR(MONTH(DATE($B$1,H$1,$A22))&lt;&gt;H$1,_xlfn.XLOOKUP(DATE($B$1,H$1,$A22),祝祭日,祝祭日,"XXX",0,1)&lt;&gt;"XXX",WEEKDAY(DATE($B$1,H$1,$A22),2)&gt;5),"",SUMIFS(matsui[受渡金額],matsui[約定日],DATE(デイトレ集計2024!$B$1,デイトレ集計2024!H$1,デイトレ集計2024!$A22),matsui[商品区分],"株式"))</f>
        <v>0</v>
      </c>
      <c r="I22" s="19"/>
      <c r="J22" s="27"/>
      <c r="K22" s="24">
        <f ca="1">IF(OR(MONTH(DATE($B$1,K$1,$A22))&lt;&gt;K$1,_xlfn.XLOOKUP(DATE($B$1,K$1,$A22),祝祭日,祝祭日,"XXX",0,1)&lt;&gt;"XXX",WEEKDAY(DATE($B$1,K$1,$A22),2)&gt;5),"",SUMIFS(matsui[受渡金額],matsui[約定日],DATE(デイトレ集計2024!$B$1,デイトレ集計2024!K$1,デイトレ集計2024!$A22),matsui[商品区分],"株式"))</f>
        <v>0</v>
      </c>
      <c r="L22" s="19"/>
      <c r="M22" s="27"/>
      <c r="N22" s="24" t="str">
        <f ca="1">IF(OR(MONTH(DATE($B$1,N$1,$A22))&lt;&gt;N$1,_xlfn.XLOOKUP(DATE($B$1,N$1,$A22),祝祭日,祝祭日,"XXX",0,1)&lt;&gt;"XXX",WEEKDAY(DATE($B$1,N$1,$A22),2)&gt;5),"",SUMIFS(matsui[受渡金額],matsui[約定日],DATE(デイトレ集計2024!$B$1,デイトレ集計2024!N$1,デイトレ集計2024!$A22),matsui[商品区分],"株式"))</f>
        <v/>
      </c>
      <c r="O22" s="19"/>
      <c r="P22" s="27"/>
      <c r="Q22" s="24">
        <f ca="1">IF(OR(MONTH(DATE($B$1,Q$1,$A22))&lt;&gt;Q$1,_xlfn.XLOOKUP(DATE($B$1,Q$1,$A22),祝祭日,祝祭日,"XXX",0,1)&lt;&gt;"XXX",WEEKDAY(DATE($B$1,Q$1,$A22),2)&gt;5),"",SUMIFS(matsui[受渡金額],matsui[約定日],DATE(デイトレ集計2024!$B$1,デイトレ集計2024!Q$1,デイトレ集計2024!$A22),matsui[商品区分],"株式"))</f>
        <v>0</v>
      </c>
      <c r="R22" s="19"/>
      <c r="S22" s="27"/>
      <c r="T22" s="24">
        <f ca="1">IF(OR(MONTH(DATE($B$1,T$1,$A22))&lt;&gt;T$1,_xlfn.XLOOKUP(DATE($B$1,T$1,$A22),祝祭日,祝祭日,"XXX",0,1)&lt;&gt;"XXX",WEEKDAY(DATE($B$1,T$1,$A22),2)&gt;5),"",SUMIFS(matsui[受渡金額],matsui[約定日],DATE(デイトレ集計2024!$B$1,デイトレ集計2024!T$1,デイトレ集計2024!$A22),matsui[商品区分],"株式"))</f>
        <v>0</v>
      </c>
      <c r="U22" s="19"/>
      <c r="V22" s="27"/>
      <c r="W22" s="24" t="str">
        <f ca="1">IF(OR(MONTH(DATE($B$1,W$1,$A22))&lt;&gt;W$1,_xlfn.XLOOKUP(DATE($B$1,W$1,$A22),祝祭日,祝祭日,"XXX",0,1)&lt;&gt;"XXX",WEEKDAY(DATE($B$1,W$1,$A22),2)&gt;5),"",SUMIFS(matsui[受渡金額],matsui[約定日],DATE(デイトレ集計2024!$B$1,デイトレ集計2024!W$1,デイトレ集計2024!$A22),matsui[商品区分],"株式"))</f>
        <v/>
      </c>
      <c r="X22" s="19"/>
      <c r="Y22" s="27"/>
      <c r="Z22" s="24">
        <f ca="1">IF(OR(MONTH(DATE($B$1,Z$1,$A22))&lt;&gt;Z$1,_xlfn.XLOOKUP(DATE($B$1,Z$1,$A22),祝祭日,祝祭日,"XXX",0,1)&lt;&gt;"XXX",WEEKDAY(DATE($B$1,Z$1,$A22),2)&gt;5),"",SUMIFS(matsui[受渡金額],matsui[約定日],DATE(デイトレ集計2024!$B$1,デイトレ集計2024!Z$1,デイトレ集計2024!$A22),matsui[商品区分],"株式"))</f>
        <v>0</v>
      </c>
      <c r="AA22" s="19"/>
      <c r="AB22" s="27"/>
      <c r="AC22" s="24" t="str">
        <f ca="1">IF(OR(MONTH(DATE($B$1,AC$1,$A22))&lt;&gt;AC$1,_xlfn.XLOOKUP(DATE($B$1,AC$1,$A22),祝祭日,祝祭日,"XXX",0,1)&lt;&gt;"XXX",WEEKDAY(DATE($B$1,AC$1,$A22),2)&gt;5),"",SUMIFS(matsui[受渡金額],matsui[約定日],DATE(デイトレ集計2024!$B$1,デイトレ集計2024!AC$1,デイトレ集計2024!$A22),matsui[商品区分],"株式"))</f>
        <v/>
      </c>
      <c r="AD22" s="19"/>
      <c r="AE22" s="27"/>
      <c r="AF22" s="24">
        <f ca="1">IF(OR(MONTH(DATE($B$1,AF$1,$A22))&lt;&gt;AF$1,_xlfn.XLOOKUP(DATE($B$1,AF$1,$A22),祝祭日,祝祭日,"XXX",0,1)&lt;&gt;"XXX",WEEKDAY(DATE($B$1,AF$1,$A22),2)&gt;5),"",SUMIFS(matsui[受渡金額],matsui[約定日],DATE(デイトレ集計2024!$B$1,デイトレ集計2024!AF$1,デイトレ集計2024!$A22),matsui[商品区分],"株式"))</f>
        <v>0</v>
      </c>
      <c r="AG22" s="19"/>
      <c r="AH22" s="27"/>
      <c r="AI22" s="24">
        <f ca="1">IF(OR(MONTH(DATE($B$1,AI$1,$A22))&lt;&gt;AI$1,_xlfn.XLOOKUP(DATE($B$1,AI$1,$A22),祝祭日,祝祭日,"XXX",0,1)&lt;&gt;"XXX",WEEKDAY(DATE($B$1,AI$1,$A22),2)&gt;5),"",SUMIFS(matsui[受渡金額],matsui[約定日],DATE(デイトレ集計2024!$B$1,デイトレ集計2024!AI$1,デイトレ集計2024!$A22),matsui[商品区分],"株式"))</f>
        <v>0</v>
      </c>
      <c r="AJ22" s="19"/>
      <c r="AK22" s="27"/>
      <c r="AL22" s="27" t="str">
        <f ca="1">IF(OR(MONTH(DATE($B$1,AL$1,$A22))&lt;&gt;AL$1,_xlfn.XLOOKUP(DATE($B$1,AL$1,$A22),祝祭日,祝祭日,"XXX",0,1)&lt;&gt;"XXX",WEEKDAY(DATE($B$1,AL$1,$A22),2)&gt;5),"",SUMIFS(matsui[受渡金額],matsui[約定日],DATE(デイトレ集計2024!$B$1,デイトレ集計2024!AL$1,デイトレ集計2024!$A22),matsui[商品区分],"株式"))</f>
        <v/>
      </c>
      <c r="AN22" s="23">
        <f t="shared" ca="1" si="20"/>
        <v>0</v>
      </c>
      <c r="AO22" s="23">
        <f t="shared" ca="1" si="21"/>
        <v>0</v>
      </c>
      <c r="AP22" s="23">
        <f t="shared" ca="1" si="22"/>
        <v>0</v>
      </c>
      <c r="AQ22" s="23">
        <f t="shared" ca="1" si="23"/>
        <v>0</v>
      </c>
      <c r="AR22" s="23">
        <f t="shared" ca="1" si="24"/>
        <v>0</v>
      </c>
      <c r="AS22" s="23">
        <f t="shared" ca="1" si="25"/>
        <v>0</v>
      </c>
      <c r="AT22" s="23">
        <f t="shared" ca="1" si="26"/>
        <v>0</v>
      </c>
      <c r="AU22" s="23">
        <f t="shared" ca="1" si="32"/>
        <v>0</v>
      </c>
      <c r="AV22" s="23">
        <f t="shared" ca="1" si="27"/>
        <v>0</v>
      </c>
      <c r="AW22" s="23">
        <f t="shared" ca="1" si="28"/>
        <v>0</v>
      </c>
      <c r="AX22" s="23">
        <f t="shared" ca="1" si="29"/>
        <v>0</v>
      </c>
      <c r="AY22" s="23">
        <f t="shared" ca="1" si="30"/>
        <v>0</v>
      </c>
      <c r="BA22" s="23">
        <f t="shared" ca="1" si="43"/>
        <v>0</v>
      </c>
      <c r="BB22" s="23">
        <f t="shared" ca="1" si="33"/>
        <v>0</v>
      </c>
      <c r="BC22" s="23">
        <f t="shared" ca="1" si="34"/>
        <v>0</v>
      </c>
      <c r="BD22" s="23">
        <f t="shared" ca="1" si="35"/>
        <v>0</v>
      </c>
      <c r="BE22" s="23">
        <f t="shared" ca="1" si="36"/>
        <v>0</v>
      </c>
      <c r="BF22" s="23">
        <f t="shared" ca="1" si="37"/>
        <v>0</v>
      </c>
      <c r="BG22" s="23">
        <f t="shared" ca="1" si="38"/>
        <v>0</v>
      </c>
      <c r="BH22" s="23">
        <f t="shared" ca="1" si="39"/>
        <v>0</v>
      </c>
      <c r="BI22" s="23">
        <f t="shared" ca="1" si="40"/>
        <v>0</v>
      </c>
      <c r="BJ22" s="23">
        <f t="shared" ca="1" si="41"/>
        <v>0</v>
      </c>
      <c r="BK22" s="23">
        <f t="shared" ca="1" si="42"/>
        <v>0</v>
      </c>
      <c r="BL22" s="23">
        <f t="shared" ca="1" si="31"/>
        <v>0</v>
      </c>
      <c r="BN22" s="23" t="str" cm="1">
        <f t="array" aca="1" ref="BN22" ca="1">IF(INDEX($A$1:$AL$46,ROW(),BN$14)&gt;0,INDEX($A$1:$AL$46,ROW(),BN$14),"")</f>
        <v/>
      </c>
      <c r="BO22" s="23" t="str" cm="1">
        <f t="array" aca="1" ref="BO22" ca="1">IF(INDEX($A$1:$AL$46,ROW(),BO$14)&gt;0,INDEX($A$1:$AL$46,ROW(),BO$14),"")</f>
        <v/>
      </c>
      <c r="BP22" s="23" t="str" cm="1">
        <f t="array" aca="1" ref="BP22" ca="1">IF(INDEX($A$1:$AL$46,ROW(),BP$14)&gt;0,INDEX($A$1:$AL$46,ROW(),BP$14),"")</f>
        <v/>
      </c>
      <c r="BQ22" s="23" t="str" cm="1">
        <f t="array" aca="1" ref="BQ22" ca="1">IF(INDEX($A$1:$AL$46,ROW(),BQ$14)&gt;0,INDEX($A$1:$AL$46,ROW(),BQ$14),"")</f>
        <v/>
      </c>
      <c r="BR22" s="23" t="str" cm="1">
        <f t="array" aca="1" ref="BR22" ca="1">IF(INDEX($A$1:$AL$46,ROW(),BR$14)&gt;0,INDEX($A$1:$AL$46,ROW(),BR$14),"")</f>
        <v/>
      </c>
      <c r="BS22" s="23" t="str" cm="1">
        <f t="array" aca="1" ref="BS22" ca="1">IF(INDEX($A$1:$AL$46,ROW(),BS$14)&gt;0,INDEX($A$1:$AL$46,ROW(),BS$14),"")</f>
        <v/>
      </c>
      <c r="BT22" s="23" t="str" cm="1">
        <f t="array" aca="1" ref="BT22" ca="1">IF(INDEX($A$1:$AL$46,ROW(),BT$14)&gt;0,INDEX($A$1:$AL$46,ROW(),BT$14),"")</f>
        <v/>
      </c>
      <c r="BU22" s="23" t="str" cm="1">
        <f t="array" aca="1" ref="BU22" ca="1">IF(INDEX($A$1:$AL$46,ROW(),BU$14)&gt;0,INDEX($A$1:$AL$46,ROW(),BU$14),"")</f>
        <v/>
      </c>
      <c r="BV22" s="23" t="str" cm="1">
        <f t="array" aca="1" ref="BV22" ca="1">IF(INDEX($A$1:$AL$46,ROW(),BV$14)&gt;0,INDEX($A$1:$AL$46,ROW(),BV$14),"")</f>
        <v/>
      </c>
      <c r="BW22" s="23" t="str" cm="1">
        <f t="array" aca="1" ref="BW22" ca="1">IF(INDEX($A$1:$AL$46,ROW(),BW$14)&gt;0,INDEX($A$1:$AL$46,ROW(),BW$14),"")</f>
        <v/>
      </c>
      <c r="BX22" s="23" t="str" cm="1">
        <f t="array" aca="1" ref="BX22" ca="1">IF(INDEX($A$1:$AL$46,ROW(),BX$14)&gt;0,INDEX($A$1:$AL$46,ROW(),BX$14),"")</f>
        <v/>
      </c>
      <c r="BY22" s="23" t="str" cm="1">
        <f t="array" aca="1" ref="BY22" ca="1">IF(INDEX($A$1:$AL$46,ROW(),BY$14)&gt;0,INDEX($A$1:$AL$46,ROW(),BY$14),"")</f>
        <v/>
      </c>
      <c r="CA22" s="23" t="str" cm="1">
        <f t="array" aca="1" ref="CA22" ca="1">IF(INDEX($A$1:$AL$46,ROW(),CA$14)&lt;0,INDEX($A$1:$AL$46,ROW(),CA$14),"")</f>
        <v/>
      </c>
      <c r="CB22" s="23" t="str" cm="1">
        <f t="array" aca="1" ref="CB22" ca="1">IF(INDEX($A$1:$AL$46,ROW(),CB$14)&lt;0,INDEX($A$1:$AL$46,ROW(),CB$14),"")</f>
        <v/>
      </c>
      <c r="CC22" s="23" t="str" cm="1">
        <f t="array" aca="1" ref="CC22" ca="1">IF(INDEX($A$1:$AL$46,ROW(),CC$14)&lt;0,INDEX($A$1:$AL$46,ROW(),CC$14),"")</f>
        <v/>
      </c>
      <c r="CD22" s="23" t="str" cm="1">
        <f t="array" aca="1" ref="CD22" ca="1">IF(INDEX($A$1:$AL$46,ROW(),CD$14)&lt;0,INDEX($A$1:$AL$46,ROW(),CD$14),"")</f>
        <v/>
      </c>
      <c r="CE22" s="23" t="str" cm="1">
        <f t="array" aca="1" ref="CE22" ca="1">IF(INDEX($A$1:$AL$46,ROW(),CE$14)&lt;0,INDEX($A$1:$AL$46,ROW(),CE$14),"")</f>
        <v/>
      </c>
      <c r="CF22" s="23" t="str" cm="1">
        <f t="array" aca="1" ref="CF22" ca="1">IF(INDEX($A$1:$AL$46,ROW(),CF$14)&lt;0,INDEX($A$1:$AL$46,ROW(),CF$14),"")</f>
        <v/>
      </c>
      <c r="CG22" s="23" t="str" cm="1">
        <f t="array" aca="1" ref="CG22" ca="1">IF(INDEX($A$1:$AL$46,ROW(),CG$14)&lt;0,INDEX($A$1:$AL$46,ROW(),CG$14),"")</f>
        <v/>
      </c>
      <c r="CH22" s="23" t="str" cm="1">
        <f t="array" aca="1" ref="CH22" ca="1">IF(INDEX($A$1:$AL$46,ROW(),CH$14)&lt;0,INDEX($A$1:$AL$46,ROW(),CH$14),"")</f>
        <v/>
      </c>
      <c r="CI22" s="23" t="str" cm="1">
        <f t="array" aca="1" ref="CI22" ca="1">IF(INDEX($A$1:$AL$46,ROW(),CI$14)&lt;0,INDEX($A$1:$AL$46,ROW(),CI$14),"")</f>
        <v/>
      </c>
      <c r="CJ22" s="23" t="str" cm="1">
        <f t="array" aca="1" ref="CJ22" ca="1">IF(INDEX($A$1:$AL$46,ROW(),CJ$14)&lt;0,INDEX($A$1:$AL$46,ROW(),CJ$14),"")</f>
        <v/>
      </c>
      <c r="CK22" s="23" t="str" cm="1">
        <f t="array" aca="1" ref="CK22" ca="1">IF(INDEX($A$1:$AL$46,ROW(),CK$14)&lt;0,INDEX($A$1:$AL$46,ROW(),CK$14),"")</f>
        <v/>
      </c>
      <c r="CL22" s="23" t="str" cm="1">
        <f t="array" aca="1" ref="CL22" ca="1">IF(INDEX($A$1:$AL$46,ROW(),CL$14)&lt;0,INDEX($A$1:$AL$46,ROW(),CL$14),"")</f>
        <v/>
      </c>
    </row>
    <row r="23" spans="1:90" s="2" customFormat="1" ht="15.75" x14ac:dyDescent="0.4">
      <c r="A23" s="6">
        <v>8</v>
      </c>
      <c r="B23" s="18">
        <f t="shared" ca="1" si="17"/>
        <v>0</v>
      </c>
      <c r="C23" s="19"/>
      <c r="D23" s="27"/>
      <c r="E23" s="24" t="str">
        <f ca="1">IF(OR(MONTH(DATE($B$1,E$1,$A23))&lt;&gt;E$1,_xlfn.XLOOKUP(DATE($B$1,E$1,$A23),祝祭日,祝祭日,"XXX",0,1)&lt;&gt;"XXX",WEEKDAY(DATE($B$1,E$1,$A23),2)&gt;5),"",SUMIFS(matsui[受渡金額],matsui[約定日],DATE(デイトレ集計2024!$B$1,デイトレ集計2024!E$1,デイトレ集計2024!$A23),matsui[商品区分],"株式"))</f>
        <v/>
      </c>
      <c r="F23" s="19"/>
      <c r="G23" s="27"/>
      <c r="H23" s="24">
        <f ca="1">IF(OR(MONTH(DATE($B$1,H$1,$A23))&lt;&gt;H$1,_xlfn.XLOOKUP(DATE($B$1,H$1,$A23),祝祭日,祝祭日,"XXX",0,1)&lt;&gt;"XXX",WEEKDAY(DATE($B$1,H$1,$A23),2)&gt;5),"",SUMIFS(matsui[受渡金額],matsui[約定日],DATE(デイトレ集計2024!$B$1,デイトレ集計2024!H$1,デイトレ集計2024!$A23),matsui[商品区分],"株式"))</f>
        <v>0</v>
      </c>
      <c r="I23" s="19"/>
      <c r="J23" s="27"/>
      <c r="K23" s="24">
        <f ca="1">IF(OR(MONTH(DATE($B$1,K$1,$A23))&lt;&gt;K$1,_xlfn.XLOOKUP(DATE($B$1,K$1,$A23),祝祭日,祝祭日,"XXX",0,1)&lt;&gt;"XXX",WEEKDAY(DATE($B$1,K$1,$A23),2)&gt;5),"",SUMIFS(matsui[受渡金額],matsui[約定日],DATE(デイトレ集計2024!$B$1,デイトレ集計2024!K$1,デイトレ集計2024!$A23),matsui[商品区分],"株式"))</f>
        <v>0</v>
      </c>
      <c r="L23" s="19"/>
      <c r="M23" s="27"/>
      <c r="N23" s="24">
        <f ca="1">IF(OR(MONTH(DATE($B$1,N$1,$A23))&lt;&gt;N$1,_xlfn.XLOOKUP(DATE($B$1,N$1,$A23),祝祭日,祝祭日,"XXX",0,1)&lt;&gt;"XXX",WEEKDAY(DATE($B$1,N$1,$A23),2)&gt;5),"",SUMIFS(matsui[受渡金額],matsui[約定日],DATE(デイトレ集計2024!$B$1,デイトレ集計2024!N$1,デイトレ集計2024!$A23),matsui[商品区分],"株式"))</f>
        <v>0</v>
      </c>
      <c r="O23" s="19"/>
      <c r="P23" s="27"/>
      <c r="Q23" s="24">
        <f ca="1">IF(OR(MONTH(DATE($B$1,Q$1,$A23))&lt;&gt;Q$1,_xlfn.XLOOKUP(DATE($B$1,Q$1,$A23),祝祭日,祝祭日,"XXX",0,1)&lt;&gt;"XXX",WEEKDAY(DATE($B$1,Q$1,$A23),2)&gt;5),"",SUMIFS(matsui[受渡金額],matsui[約定日],DATE(デイトレ集計2024!$B$1,デイトレ集計2024!Q$1,デイトレ集計2024!$A23),matsui[商品区分],"株式"))</f>
        <v>0</v>
      </c>
      <c r="R23" s="19"/>
      <c r="S23" s="27"/>
      <c r="T23" s="24" t="str">
        <f ca="1">IF(OR(MONTH(DATE($B$1,T$1,$A23))&lt;&gt;T$1,_xlfn.XLOOKUP(DATE($B$1,T$1,$A23),祝祭日,祝祭日,"XXX",0,1)&lt;&gt;"XXX",WEEKDAY(DATE($B$1,T$1,$A23),2)&gt;5),"",SUMIFS(matsui[受渡金額],matsui[約定日],DATE(デイトレ集計2024!$B$1,デイトレ集計2024!T$1,デイトレ集計2024!$A23),matsui[商品区分],"株式"))</f>
        <v/>
      </c>
      <c r="U23" s="19"/>
      <c r="V23" s="27"/>
      <c r="W23" s="24">
        <f ca="1">IF(OR(MONTH(DATE($B$1,W$1,$A23))&lt;&gt;W$1,_xlfn.XLOOKUP(DATE($B$1,W$1,$A23),祝祭日,祝祭日,"XXX",0,1)&lt;&gt;"XXX",WEEKDAY(DATE($B$1,W$1,$A23),2)&gt;5),"",SUMIFS(matsui[受渡金額],matsui[約定日],DATE(デイトレ集計2024!$B$1,デイトレ集計2024!W$1,デイトレ集計2024!$A23),matsui[商品区分],"株式"))</f>
        <v>0</v>
      </c>
      <c r="X23" s="19"/>
      <c r="Y23" s="27"/>
      <c r="Z23" s="24">
        <f ca="1">IF(OR(MONTH(DATE($B$1,Z$1,$A23))&lt;&gt;Z$1,_xlfn.XLOOKUP(DATE($B$1,Z$1,$A23),祝祭日,祝祭日,"XXX",0,1)&lt;&gt;"XXX",WEEKDAY(DATE($B$1,Z$1,$A23),2)&gt;5),"",SUMIFS(matsui[受渡金額],matsui[約定日],DATE(デイトレ集計2024!$B$1,デイトレ集計2024!Z$1,デイトレ集計2024!$A23),matsui[商品区分],"株式"))</f>
        <v>0</v>
      </c>
      <c r="AA23" s="19"/>
      <c r="AB23" s="27"/>
      <c r="AC23" s="24" t="str">
        <f ca="1">IF(OR(MONTH(DATE($B$1,AC$1,$A23))&lt;&gt;AC$1,_xlfn.XLOOKUP(DATE($B$1,AC$1,$A23),祝祭日,祝祭日,"XXX",0,1)&lt;&gt;"XXX",WEEKDAY(DATE($B$1,AC$1,$A23),2)&gt;5),"",SUMIFS(matsui[受渡金額],matsui[約定日],DATE(デイトレ集計2024!$B$1,デイトレ集計2024!AC$1,デイトレ集計2024!$A23),matsui[商品区分],"株式"))</f>
        <v/>
      </c>
      <c r="AD23" s="19"/>
      <c r="AE23" s="27"/>
      <c r="AF23" s="24">
        <f ca="1">IF(OR(MONTH(DATE($B$1,AF$1,$A23))&lt;&gt;AF$1,_xlfn.XLOOKUP(DATE($B$1,AF$1,$A23),祝祭日,祝祭日,"XXX",0,1)&lt;&gt;"XXX",WEEKDAY(DATE($B$1,AF$1,$A23),2)&gt;5),"",SUMIFS(matsui[受渡金額],matsui[約定日],DATE(デイトレ集計2024!$B$1,デイトレ集計2024!AF$1,デイトレ集計2024!$A23),matsui[商品区分],"株式"))</f>
        <v>0</v>
      </c>
      <c r="AG23" s="19"/>
      <c r="AH23" s="27"/>
      <c r="AI23" s="24">
        <f ca="1">IF(OR(MONTH(DATE($B$1,AI$1,$A23))&lt;&gt;AI$1,_xlfn.XLOOKUP(DATE($B$1,AI$1,$A23),祝祭日,祝祭日,"XXX",0,1)&lt;&gt;"XXX",WEEKDAY(DATE($B$1,AI$1,$A23),2)&gt;5),"",SUMIFS(matsui[受渡金額],matsui[約定日],DATE(デイトレ集計2024!$B$1,デイトレ集計2024!AI$1,デイトレ集計2024!$A23),matsui[商品区分],"株式"))</f>
        <v>0</v>
      </c>
      <c r="AJ23" s="19"/>
      <c r="AK23" s="27"/>
      <c r="AL23" s="27" t="str">
        <f ca="1">IF(OR(MONTH(DATE($B$1,AL$1,$A23))&lt;&gt;AL$1,_xlfn.XLOOKUP(DATE($B$1,AL$1,$A23),祝祭日,祝祭日,"XXX",0,1)&lt;&gt;"XXX",WEEKDAY(DATE($B$1,AL$1,$A23),2)&gt;5),"",SUMIFS(matsui[受渡金額],matsui[約定日],DATE(デイトレ集計2024!$B$1,デイトレ集計2024!AL$1,デイトレ集計2024!$A23),matsui[商品区分],"株式"))</f>
        <v/>
      </c>
      <c r="AN23" s="23">
        <f t="shared" ca="1" si="20"/>
        <v>0</v>
      </c>
      <c r="AO23" s="23">
        <f t="shared" ca="1" si="21"/>
        <v>0</v>
      </c>
      <c r="AP23" s="23">
        <f t="shared" ca="1" si="22"/>
        <v>0</v>
      </c>
      <c r="AQ23" s="23">
        <f t="shared" ca="1" si="23"/>
        <v>0</v>
      </c>
      <c r="AR23" s="23">
        <f t="shared" ca="1" si="24"/>
        <v>0</v>
      </c>
      <c r="AS23" s="23">
        <f t="shared" ca="1" si="25"/>
        <v>0</v>
      </c>
      <c r="AT23" s="23">
        <f t="shared" ca="1" si="26"/>
        <v>0</v>
      </c>
      <c r="AU23" s="23">
        <f t="shared" ca="1" si="32"/>
        <v>0</v>
      </c>
      <c r="AV23" s="23">
        <f t="shared" ca="1" si="27"/>
        <v>0</v>
      </c>
      <c r="AW23" s="23">
        <f t="shared" ca="1" si="28"/>
        <v>0</v>
      </c>
      <c r="AX23" s="23">
        <f t="shared" ca="1" si="29"/>
        <v>0</v>
      </c>
      <c r="AY23" s="23">
        <f t="shared" ca="1" si="30"/>
        <v>0</v>
      </c>
      <c r="BA23" s="23">
        <f t="shared" ca="1" si="43"/>
        <v>0</v>
      </c>
      <c r="BB23" s="23">
        <f t="shared" ca="1" si="33"/>
        <v>0</v>
      </c>
      <c r="BC23" s="23">
        <f t="shared" ca="1" si="34"/>
        <v>0</v>
      </c>
      <c r="BD23" s="23">
        <f t="shared" ca="1" si="35"/>
        <v>0</v>
      </c>
      <c r="BE23" s="23">
        <f t="shared" ca="1" si="36"/>
        <v>0</v>
      </c>
      <c r="BF23" s="23">
        <f t="shared" ca="1" si="37"/>
        <v>0</v>
      </c>
      <c r="BG23" s="23">
        <f t="shared" ca="1" si="38"/>
        <v>0</v>
      </c>
      <c r="BH23" s="23">
        <f t="shared" ca="1" si="39"/>
        <v>0</v>
      </c>
      <c r="BI23" s="23">
        <f t="shared" ca="1" si="40"/>
        <v>0</v>
      </c>
      <c r="BJ23" s="23">
        <f t="shared" ca="1" si="41"/>
        <v>0</v>
      </c>
      <c r="BK23" s="23">
        <f t="shared" ca="1" si="42"/>
        <v>0</v>
      </c>
      <c r="BL23" s="23">
        <f t="shared" ca="1" si="31"/>
        <v>0</v>
      </c>
      <c r="BN23" s="23" t="str" cm="1">
        <f t="array" aca="1" ref="BN23" ca="1">IF(INDEX($A$1:$AL$46,ROW(),BN$14)&gt;0,INDEX($A$1:$AL$46,ROW(),BN$14),"")</f>
        <v/>
      </c>
      <c r="BO23" s="23" t="str" cm="1">
        <f t="array" aca="1" ref="BO23" ca="1">IF(INDEX($A$1:$AL$46,ROW(),BO$14)&gt;0,INDEX($A$1:$AL$46,ROW(),BO$14),"")</f>
        <v/>
      </c>
      <c r="BP23" s="23" t="str" cm="1">
        <f t="array" aca="1" ref="BP23" ca="1">IF(INDEX($A$1:$AL$46,ROW(),BP$14)&gt;0,INDEX($A$1:$AL$46,ROW(),BP$14),"")</f>
        <v/>
      </c>
      <c r="BQ23" s="23" t="str" cm="1">
        <f t="array" aca="1" ref="BQ23" ca="1">IF(INDEX($A$1:$AL$46,ROW(),BQ$14)&gt;0,INDEX($A$1:$AL$46,ROW(),BQ$14),"")</f>
        <v/>
      </c>
      <c r="BR23" s="23" t="str" cm="1">
        <f t="array" aca="1" ref="BR23" ca="1">IF(INDEX($A$1:$AL$46,ROW(),BR$14)&gt;0,INDEX($A$1:$AL$46,ROW(),BR$14),"")</f>
        <v/>
      </c>
      <c r="BS23" s="23" t="str" cm="1">
        <f t="array" aca="1" ref="BS23" ca="1">IF(INDEX($A$1:$AL$46,ROW(),BS$14)&gt;0,INDEX($A$1:$AL$46,ROW(),BS$14),"")</f>
        <v/>
      </c>
      <c r="BT23" s="23" t="str" cm="1">
        <f t="array" aca="1" ref="BT23" ca="1">IF(INDEX($A$1:$AL$46,ROW(),BT$14)&gt;0,INDEX($A$1:$AL$46,ROW(),BT$14),"")</f>
        <v/>
      </c>
      <c r="BU23" s="23" t="str" cm="1">
        <f t="array" aca="1" ref="BU23" ca="1">IF(INDEX($A$1:$AL$46,ROW(),BU$14)&gt;0,INDEX($A$1:$AL$46,ROW(),BU$14),"")</f>
        <v/>
      </c>
      <c r="BV23" s="23" t="str" cm="1">
        <f t="array" aca="1" ref="BV23" ca="1">IF(INDEX($A$1:$AL$46,ROW(),BV$14)&gt;0,INDEX($A$1:$AL$46,ROW(),BV$14),"")</f>
        <v/>
      </c>
      <c r="BW23" s="23" t="str" cm="1">
        <f t="array" aca="1" ref="BW23" ca="1">IF(INDEX($A$1:$AL$46,ROW(),BW$14)&gt;0,INDEX($A$1:$AL$46,ROW(),BW$14),"")</f>
        <v/>
      </c>
      <c r="BX23" s="23" t="str" cm="1">
        <f t="array" aca="1" ref="BX23" ca="1">IF(INDEX($A$1:$AL$46,ROW(),BX$14)&gt;0,INDEX($A$1:$AL$46,ROW(),BX$14),"")</f>
        <v/>
      </c>
      <c r="BY23" s="23" t="str" cm="1">
        <f t="array" aca="1" ref="BY23" ca="1">IF(INDEX($A$1:$AL$46,ROW(),BY$14)&gt;0,INDEX($A$1:$AL$46,ROW(),BY$14),"")</f>
        <v/>
      </c>
      <c r="CA23" s="23" t="str" cm="1">
        <f t="array" aca="1" ref="CA23" ca="1">IF(INDEX($A$1:$AL$46,ROW(),CA$14)&lt;0,INDEX($A$1:$AL$46,ROW(),CA$14),"")</f>
        <v/>
      </c>
      <c r="CB23" s="23" t="str" cm="1">
        <f t="array" aca="1" ref="CB23" ca="1">IF(INDEX($A$1:$AL$46,ROW(),CB$14)&lt;0,INDEX($A$1:$AL$46,ROW(),CB$14),"")</f>
        <v/>
      </c>
      <c r="CC23" s="23" t="str" cm="1">
        <f t="array" aca="1" ref="CC23" ca="1">IF(INDEX($A$1:$AL$46,ROW(),CC$14)&lt;0,INDEX($A$1:$AL$46,ROW(),CC$14),"")</f>
        <v/>
      </c>
      <c r="CD23" s="23" t="str" cm="1">
        <f t="array" aca="1" ref="CD23" ca="1">IF(INDEX($A$1:$AL$46,ROW(),CD$14)&lt;0,INDEX($A$1:$AL$46,ROW(),CD$14),"")</f>
        <v/>
      </c>
      <c r="CE23" s="23" t="str" cm="1">
        <f t="array" aca="1" ref="CE23" ca="1">IF(INDEX($A$1:$AL$46,ROW(),CE$14)&lt;0,INDEX($A$1:$AL$46,ROW(),CE$14),"")</f>
        <v/>
      </c>
      <c r="CF23" s="23" t="str" cm="1">
        <f t="array" aca="1" ref="CF23" ca="1">IF(INDEX($A$1:$AL$46,ROW(),CF$14)&lt;0,INDEX($A$1:$AL$46,ROW(),CF$14),"")</f>
        <v/>
      </c>
      <c r="CG23" s="23" t="str" cm="1">
        <f t="array" aca="1" ref="CG23" ca="1">IF(INDEX($A$1:$AL$46,ROW(),CG$14)&lt;0,INDEX($A$1:$AL$46,ROW(),CG$14),"")</f>
        <v/>
      </c>
      <c r="CH23" s="23" t="str" cm="1">
        <f t="array" aca="1" ref="CH23" ca="1">IF(INDEX($A$1:$AL$46,ROW(),CH$14)&lt;0,INDEX($A$1:$AL$46,ROW(),CH$14),"")</f>
        <v/>
      </c>
      <c r="CI23" s="23" t="str" cm="1">
        <f t="array" aca="1" ref="CI23" ca="1">IF(INDEX($A$1:$AL$46,ROW(),CI$14)&lt;0,INDEX($A$1:$AL$46,ROW(),CI$14),"")</f>
        <v/>
      </c>
      <c r="CJ23" s="23" t="str" cm="1">
        <f t="array" aca="1" ref="CJ23" ca="1">IF(INDEX($A$1:$AL$46,ROW(),CJ$14)&lt;0,INDEX($A$1:$AL$46,ROW(),CJ$14),"")</f>
        <v/>
      </c>
      <c r="CK23" s="23" t="str" cm="1">
        <f t="array" aca="1" ref="CK23" ca="1">IF(INDEX($A$1:$AL$46,ROW(),CK$14)&lt;0,INDEX($A$1:$AL$46,ROW(),CK$14),"")</f>
        <v/>
      </c>
      <c r="CL23" s="23" t="str" cm="1">
        <f t="array" aca="1" ref="CL23" ca="1">IF(INDEX($A$1:$AL$46,ROW(),CL$14)&lt;0,INDEX($A$1:$AL$46,ROW(),CL$14),"")</f>
        <v/>
      </c>
    </row>
    <row r="24" spans="1:90" s="2" customFormat="1" ht="15.75" x14ac:dyDescent="0.4">
      <c r="A24" s="6">
        <v>9</v>
      </c>
      <c r="B24" s="18">
        <f t="shared" ca="1" si="17"/>
        <v>0</v>
      </c>
      <c r="C24" s="19"/>
      <c r="D24" s="27"/>
      <c r="E24" s="24">
        <f ca="1">IF(OR(MONTH(DATE($B$1,E$1,$A24))&lt;&gt;E$1,_xlfn.XLOOKUP(DATE($B$1,E$1,$A24),祝祭日,祝祭日,"XXX",0,1)&lt;&gt;"XXX",WEEKDAY(DATE($B$1,E$1,$A24),2)&gt;5),"",SUMIFS(matsui[受渡金額],matsui[約定日],DATE(デイトレ集計2024!$B$1,デイトレ集計2024!E$1,デイトレ集計2024!$A24),matsui[商品区分],"株式"))</f>
        <v>0</v>
      </c>
      <c r="F24" s="19"/>
      <c r="G24" s="27"/>
      <c r="H24" s="24">
        <f ca="1">IF(OR(MONTH(DATE($B$1,H$1,$A24))&lt;&gt;H$1,_xlfn.XLOOKUP(DATE($B$1,H$1,$A24),祝祭日,祝祭日,"XXX",0,1)&lt;&gt;"XXX",WEEKDAY(DATE($B$1,H$1,$A24),2)&gt;5),"",SUMIFS(matsui[受渡金額],matsui[約定日],DATE(デイトレ集計2024!$B$1,デイトレ集計2024!H$1,デイトレ集計2024!$A24),matsui[商品区分],"株式"))</f>
        <v>0</v>
      </c>
      <c r="I24" s="19"/>
      <c r="J24" s="27"/>
      <c r="K24" s="24" t="str">
        <f ca="1">IF(OR(MONTH(DATE($B$1,K$1,$A24))&lt;&gt;K$1,_xlfn.XLOOKUP(DATE($B$1,K$1,$A24),祝祭日,祝祭日,"XXX",0,1)&lt;&gt;"XXX",WEEKDAY(DATE($B$1,K$1,$A24),2)&gt;5),"",SUMIFS(matsui[受渡金額],matsui[約定日],DATE(デイトレ集計2024!$B$1,デイトレ集計2024!K$1,デイトレ集計2024!$A24),matsui[商品区分],"株式"))</f>
        <v/>
      </c>
      <c r="L24" s="19"/>
      <c r="M24" s="27"/>
      <c r="N24" s="24">
        <f ca="1">IF(OR(MONTH(DATE($B$1,N$1,$A24))&lt;&gt;N$1,_xlfn.XLOOKUP(DATE($B$1,N$1,$A24),祝祭日,祝祭日,"XXX",0,1)&lt;&gt;"XXX",WEEKDAY(DATE($B$1,N$1,$A24),2)&gt;5),"",SUMIFS(matsui[受渡金額],matsui[約定日],DATE(デイトレ集計2024!$B$1,デイトレ集計2024!N$1,デイトレ集計2024!$A24),matsui[商品区分],"株式"))</f>
        <v>0</v>
      </c>
      <c r="O24" s="19"/>
      <c r="P24" s="27"/>
      <c r="Q24" s="24">
        <f ca="1">IF(OR(MONTH(DATE($B$1,Q$1,$A24))&lt;&gt;Q$1,_xlfn.XLOOKUP(DATE($B$1,Q$1,$A24),祝祭日,祝祭日,"XXX",0,1)&lt;&gt;"XXX",WEEKDAY(DATE($B$1,Q$1,$A24),2)&gt;5),"",SUMIFS(matsui[受渡金額],matsui[約定日],DATE(デイトレ集計2024!$B$1,デイトレ集計2024!Q$1,デイトレ集計2024!$A24),matsui[商品区分],"株式"))</f>
        <v>0</v>
      </c>
      <c r="R24" s="19"/>
      <c r="S24" s="27"/>
      <c r="T24" s="24" t="str">
        <f ca="1">IF(OR(MONTH(DATE($B$1,T$1,$A24))&lt;&gt;T$1,_xlfn.XLOOKUP(DATE($B$1,T$1,$A24),祝祭日,祝祭日,"XXX",0,1)&lt;&gt;"XXX",WEEKDAY(DATE($B$1,T$1,$A24),2)&gt;5),"",SUMIFS(matsui[受渡金額],matsui[約定日],DATE(デイトレ集計2024!$B$1,デイトレ集計2024!T$1,デイトレ集計2024!$A24),matsui[商品区分],"株式"))</f>
        <v/>
      </c>
      <c r="U24" s="19"/>
      <c r="V24" s="27"/>
      <c r="W24" s="24">
        <f ca="1">IF(OR(MONTH(DATE($B$1,W$1,$A24))&lt;&gt;W$1,_xlfn.XLOOKUP(DATE($B$1,W$1,$A24),祝祭日,祝祭日,"XXX",0,1)&lt;&gt;"XXX",WEEKDAY(DATE($B$1,W$1,$A24),2)&gt;5),"",SUMIFS(matsui[受渡金額],matsui[約定日],DATE(デイトレ集計2024!$B$1,デイトレ集計2024!W$1,デイトレ集計2024!$A24),matsui[商品区分],"株式"))</f>
        <v>0</v>
      </c>
      <c r="X24" s="19"/>
      <c r="Y24" s="27"/>
      <c r="Z24" s="24">
        <f ca="1">IF(OR(MONTH(DATE($B$1,Z$1,$A24))&lt;&gt;Z$1,_xlfn.XLOOKUP(DATE($B$1,Z$1,$A24),祝祭日,祝祭日,"XXX",0,1)&lt;&gt;"XXX",WEEKDAY(DATE($B$1,Z$1,$A24),2)&gt;5),"",SUMIFS(matsui[受渡金額],matsui[約定日],DATE(デイトレ集計2024!$B$1,デイトレ集計2024!Z$1,デイトレ集計2024!$A24),matsui[商品区分],"株式"))</f>
        <v>0</v>
      </c>
      <c r="AA24" s="19"/>
      <c r="AB24" s="27"/>
      <c r="AC24" s="24">
        <f ca="1">IF(OR(MONTH(DATE($B$1,AC$1,$A24))&lt;&gt;AC$1,_xlfn.XLOOKUP(DATE($B$1,AC$1,$A24),祝祭日,祝祭日,"XXX",0,1)&lt;&gt;"XXX",WEEKDAY(DATE($B$1,AC$1,$A24),2)&gt;5),"",SUMIFS(matsui[受渡金額],matsui[約定日],DATE(デイトレ集計2024!$B$1,デイトレ集計2024!AC$1,デイトレ集計2024!$A24),matsui[商品区分],"株式"))</f>
        <v>0</v>
      </c>
      <c r="AD24" s="19"/>
      <c r="AE24" s="27"/>
      <c r="AF24" s="24">
        <f ca="1">IF(OR(MONTH(DATE($B$1,AF$1,$A24))&lt;&gt;AF$1,_xlfn.XLOOKUP(DATE($B$1,AF$1,$A24),祝祭日,祝祭日,"XXX",0,1)&lt;&gt;"XXX",WEEKDAY(DATE($B$1,AF$1,$A24),2)&gt;5),"",SUMIFS(matsui[受渡金額],matsui[約定日],DATE(デイトレ集計2024!$B$1,デイトレ集計2024!AF$1,デイトレ集計2024!$A24),matsui[商品区分],"株式"))</f>
        <v>0</v>
      </c>
      <c r="AG24" s="19"/>
      <c r="AH24" s="27"/>
      <c r="AI24" s="24" t="str">
        <f ca="1">IF(OR(MONTH(DATE($B$1,AI$1,$A24))&lt;&gt;AI$1,_xlfn.XLOOKUP(DATE($B$1,AI$1,$A24),祝祭日,祝祭日,"XXX",0,1)&lt;&gt;"XXX",WEEKDAY(DATE($B$1,AI$1,$A24),2)&gt;5),"",SUMIFS(matsui[受渡金額],matsui[約定日],DATE(デイトレ集計2024!$B$1,デイトレ集計2024!AI$1,デイトレ集計2024!$A24),matsui[商品区分],"株式"))</f>
        <v/>
      </c>
      <c r="AJ24" s="19"/>
      <c r="AK24" s="27"/>
      <c r="AL24" s="27">
        <f ca="1">IF(OR(MONTH(DATE($B$1,AL$1,$A24))&lt;&gt;AL$1,_xlfn.XLOOKUP(DATE($B$1,AL$1,$A24),祝祭日,祝祭日,"XXX",0,1)&lt;&gt;"XXX",WEEKDAY(DATE($B$1,AL$1,$A24),2)&gt;5),"",SUMIFS(matsui[受渡金額],matsui[約定日],DATE(デイトレ集計2024!$B$1,デイトレ集計2024!AL$1,デイトレ集計2024!$A24),matsui[商品区分],"株式"))</f>
        <v>0</v>
      </c>
      <c r="AN24" s="23">
        <f t="shared" ca="1" si="20"/>
        <v>0</v>
      </c>
      <c r="AO24" s="23">
        <f t="shared" ca="1" si="21"/>
        <v>0</v>
      </c>
      <c r="AP24" s="23">
        <f t="shared" ca="1" si="22"/>
        <v>0</v>
      </c>
      <c r="AQ24" s="23">
        <f t="shared" ca="1" si="23"/>
        <v>0</v>
      </c>
      <c r="AR24" s="23">
        <f t="shared" ca="1" si="24"/>
        <v>0</v>
      </c>
      <c r="AS24" s="23">
        <f t="shared" ca="1" si="25"/>
        <v>0</v>
      </c>
      <c r="AT24" s="23">
        <f t="shared" ca="1" si="26"/>
        <v>0</v>
      </c>
      <c r="AU24" s="23">
        <f t="shared" ca="1" si="32"/>
        <v>0</v>
      </c>
      <c r="AV24" s="23">
        <f t="shared" ca="1" si="27"/>
        <v>0</v>
      </c>
      <c r="AW24" s="23">
        <f t="shared" ca="1" si="28"/>
        <v>0</v>
      </c>
      <c r="AX24" s="23">
        <f t="shared" ca="1" si="29"/>
        <v>0</v>
      </c>
      <c r="AY24" s="23">
        <f t="shared" ca="1" si="30"/>
        <v>0</v>
      </c>
      <c r="BA24" s="23">
        <f t="shared" ca="1" si="43"/>
        <v>0</v>
      </c>
      <c r="BB24" s="23">
        <f t="shared" ca="1" si="33"/>
        <v>0</v>
      </c>
      <c r="BC24" s="23">
        <f t="shared" ca="1" si="34"/>
        <v>0</v>
      </c>
      <c r="BD24" s="23">
        <f t="shared" ca="1" si="35"/>
        <v>0</v>
      </c>
      <c r="BE24" s="23">
        <f t="shared" ca="1" si="36"/>
        <v>0</v>
      </c>
      <c r="BF24" s="23">
        <f t="shared" ca="1" si="37"/>
        <v>0</v>
      </c>
      <c r="BG24" s="23">
        <f t="shared" ca="1" si="38"/>
        <v>0</v>
      </c>
      <c r="BH24" s="23">
        <f t="shared" ca="1" si="39"/>
        <v>0</v>
      </c>
      <c r="BI24" s="23">
        <f t="shared" ca="1" si="40"/>
        <v>0</v>
      </c>
      <c r="BJ24" s="23">
        <f t="shared" ca="1" si="41"/>
        <v>0</v>
      </c>
      <c r="BK24" s="23">
        <f t="shared" ca="1" si="42"/>
        <v>0</v>
      </c>
      <c r="BL24" s="23">
        <f t="shared" ca="1" si="31"/>
        <v>0</v>
      </c>
      <c r="BN24" s="23" t="str" cm="1">
        <f t="array" aca="1" ref="BN24" ca="1">IF(INDEX($A$1:$AL$46,ROW(),BN$14)&gt;0,INDEX($A$1:$AL$46,ROW(),BN$14),"")</f>
        <v/>
      </c>
      <c r="BO24" s="23" t="str" cm="1">
        <f t="array" aca="1" ref="BO24" ca="1">IF(INDEX($A$1:$AL$46,ROW(),BO$14)&gt;0,INDEX($A$1:$AL$46,ROW(),BO$14),"")</f>
        <v/>
      </c>
      <c r="BP24" s="23" t="str" cm="1">
        <f t="array" aca="1" ref="BP24" ca="1">IF(INDEX($A$1:$AL$46,ROW(),BP$14)&gt;0,INDEX($A$1:$AL$46,ROW(),BP$14),"")</f>
        <v/>
      </c>
      <c r="BQ24" s="23" t="str" cm="1">
        <f t="array" aca="1" ref="BQ24" ca="1">IF(INDEX($A$1:$AL$46,ROW(),BQ$14)&gt;0,INDEX($A$1:$AL$46,ROW(),BQ$14),"")</f>
        <v/>
      </c>
      <c r="BR24" s="23" t="str" cm="1">
        <f t="array" aca="1" ref="BR24" ca="1">IF(INDEX($A$1:$AL$46,ROW(),BR$14)&gt;0,INDEX($A$1:$AL$46,ROW(),BR$14),"")</f>
        <v/>
      </c>
      <c r="BS24" s="23" t="str" cm="1">
        <f t="array" aca="1" ref="BS24" ca="1">IF(INDEX($A$1:$AL$46,ROW(),BS$14)&gt;0,INDEX($A$1:$AL$46,ROW(),BS$14),"")</f>
        <v/>
      </c>
      <c r="BT24" s="23" t="str" cm="1">
        <f t="array" aca="1" ref="BT24" ca="1">IF(INDEX($A$1:$AL$46,ROW(),BT$14)&gt;0,INDEX($A$1:$AL$46,ROW(),BT$14),"")</f>
        <v/>
      </c>
      <c r="BU24" s="23" t="str" cm="1">
        <f t="array" aca="1" ref="BU24" ca="1">IF(INDEX($A$1:$AL$46,ROW(),BU$14)&gt;0,INDEX($A$1:$AL$46,ROW(),BU$14),"")</f>
        <v/>
      </c>
      <c r="BV24" s="23" t="str" cm="1">
        <f t="array" aca="1" ref="BV24" ca="1">IF(INDEX($A$1:$AL$46,ROW(),BV$14)&gt;0,INDEX($A$1:$AL$46,ROW(),BV$14),"")</f>
        <v/>
      </c>
      <c r="BW24" s="23" t="str" cm="1">
        <f t="array" aca="1" ref="BW24" ca="1">IF(INDEX($A$1:$AL$46,ROW(),BW$14)&gt;0,INDEX($A$1:$AL$46,ROW(),BW$14),"")</f>
        <v/>
      </c>
      <c r="BX24" s="23" t="str" cm="1">
        <f t="array" aca="1" ref="BX24" ca="1">IF(INDEX($A$1:$AL$46,ROW(),BX$14)&gt;0,INDEX($A$1:$AL$46,ROW(),BX$14),"")</f>
        <v/>
      </c>
      <c r="BY24" s="23" t="str" cm="1">
        <f t="array" aca="1" ref="BY24" ca="1">IF(INDEX($A$1:$AL$46,ROW(),BY$14)&gt;0,INDEX($A$1:$AL$46,ROW(),BY$14),"")</f>
        <v/>
      </c>
      <c r="CA24" s="23" t="str" cm="1">
        <f t="array" aca="1" ref="CA24" ca="1">IF(INDEX($A$1:$AL$46,ROW(),CA$14)&lt;0,INDEX($A$1:$AL$46,ROW(),CA$14),"")</f>
        <v/>
      </c>
      <c r="CB24" s="23" t="str" cm="1">
        <f t="array" aca="1" ref="CB24" ca="1">IF(INDEX($A$1:$AL$46,ROW(),CB$14)&lt;0,INDEX($A$1:$AL$46,ROW(),CB$14),"")</f>
        <v/>
      </c>
      <c r="CC24" s="23" t="str" cm="1">
        <f t="array" aca="1" ref="CC24" ca="1">IF(INDEX($A$1:$AL$46,ROW(),CC$14)&lt;0,INDEX($A$1:$AL$46,ROW(),CC$14),"")</f>
        <v/>
      </c>
      <c r="CD24" s="23" t="str" cm="1">
        <f t="array" aca="1" ref="CD24" ca="1">IF(INDEX($A$1:$AL$46,ROW(),CD$14)&lt;0,INDEX($A$1:$AL$46,ROW(),CD$14),"")</f>
        <v/>
      </c>
      <c r="CE24" s="23" t="str" cm="1">
        <f t="array" aca="1" ref="CE24" ca="1">IF(INDEX($A$1:$AL$46,ROW(),CE$14)&lt;0,INDEX($A$1:$AL$46,ROW(),CE$14),"")</f>
        <v/>
      </c>
      <c r="CF24" s="23" t="str" cm="1">
        <f t="array" aca="1" ref="CF24" ca="1">IF(INDEX($A$1:$AL$46,ROW(),CF$14)&lt;0,INDEX($A$1:$AL$46,ROW(),CF$14),"")</f>
        <v/>
      </c>
      <c r="CG24" s="23" t="str" cm="1">
        <f t="array" aca="1" ref="CG24" ca="1">IF(INDEX($A$1:$AL$46,ROW(),CG$14)&lt;0,INDEX($A$1:$AL$46,ROW(),CG$14),"")</f>
        <v/>
      </c>
      <c r="CH24" s="23" t="str" cm="1">
        <f t="array" aca="1" ref="CH24" ca="1">IF(INDEX($A$1:$AL$46,ROW(),CH$14)&lt;0,INDEX($A$1:$AL$46,ROW(),CH$14),"")</f>
        <v/>
      </c>
      <c r="CI24" s="23" t="str" cm="1">
        <f t="array" aca="1" ref="CI24" ca="1">IF(INDEX($A$1:$AL$46,ROW(),CI$14)&lt;0,INDEX($A$1:$AL$46,ROW(),CI$14),"")</f>
        <v/>
      </c>
      <c r="CJ24" s="23" t="str" cm="1">
        <f t="array" aca="1" ref="CJ24" ca="1">IF(INDEX($A$1:$AL$46,ROW(),CJ$14)&lt;0,INDEX($A$1:$AL$46,ROW(),CJ$14),"")</f>
        <v/>
      </c>
      <c r="CK24" s="23" t="str" cm="1">
        <f t="array" aca="1" ref="CK24" ca="1">IF(INDEX($A$1:$AL$46,ROW(),CK$14)&lt;0,INDEX($A$1:$AL$46,ROW(),CK$14),"")</f>
        <v/>
      </c>
      <c r="CL24" s="23" t="str" cm="1">
        <f t="array" aca="1" ref="CL24" ca="1">IF(INDEX($A$1:$AL$46,ROW(),CL$14)&lt;0,INDEX($A$1:$AL$46,ROW(),CL$14),"")</f>
        <v/>
      </c>
    </row>
    <row r="25" spans="1:90" s="2" customFormat="1" ht="15.75" x14ac:dyDescent="0.4">
      <c r="A25" s="6">
        <v>10</v>
      </c>
      <c r="B25" s="18">
        <f t="shared" ca="1" si="17"/>
        <v>0</v>
      </c>
      <c r="C25" s="19"/>
      <c r="D25" s="27"/>
      <c r="E25" s="24">
        <f ca="1">IF(OR(MONTH(DATE($B$1,E$1,$A25))&lt;&gt;E$1,_xlfn.XLOOKUP(DATE($B$1,E$1,$A25),祝祭日,祝祭日,"XXX",0,1)&lt;&gt;"XXX",WEEKDAY(DATE($B$1,E$1,$A25),2)&gt;5),"",SUMIFS(matsui[受渡金額],matsui[約定日],DATE(デイトレ集計2024!$B$1,デイトレ集計2024!E$1,デイトレ集計2024!$A25),matsui[商品区分],"株式"))</f>
        <v>0</v>
      </c>
      <c r="F25" s="19"/>
      <c r="G25" s="27"/>
      <c r="H25" s="24" t="str">
        <f ca="1">IF(OR(MONTH(DATE($B$1,H$1,$A25))&lt;&gt;H$1,_xlfn.XLOOKUP(DATE($B$1,H$1,$A25),祝祭日,祝祭日,"XXX",0,1)&lt;&gt;"XXX",WEEKDAY(DATE($B$1,H$1,$A25),2)&gt;5),"",SUMIFS(matsui[受渡金額],matsui[約定日],DATE(デイトレ集計2024!$B$1,デイトレ集計2024!H$1,デイトレ集計2024!$A25),matsui[商品区分],"株式"))</f>
        <v/>
      </c>
      <c r="I25" s="19"/>
      <c r="J25" s="27"/>
      <c r="K25" s="24" t="str">
        <f ca="1">IF(OR(MONTH(DATE($B$1,K$1,$A25))&lt;&gt;K$1,_xlfn.XLOOKUP(DATE($B$1,K$1,$A25),祝祭日,祝祭日,"XXX",0,1)&lt;&gt;"XXX",WEEKDAY(DATE($B$1,K$1,$A25),2)&gt;5),"",SUMIFS(matsui[受渡金額],matsui[約定日],DATE(デイトレ集計2024!$B$1,デイトレ集計2024!K$1,デイトレ集計2024!$A25),matsui[商品区分],"株式"))</f>
        <v/>
      </c>
      <c r="L25" s="19"/>
      <c r="M25" s="27"/>
      <c r="N25" s="24">
        <f ca="1">IF(OR(MONTH(DATE($B$1,N$1,$A25))&lt;&gt;N$1,_xlfn.XLOOKUP(DATE($B$1,N$1,$A25),祝祭日,祝祭日,"XXX",0,1)&lt;&gt;"XXX",WEEKDAY(DATE($B$1,N$1,$A25),2)&gt;5),"",SUMIFS(matsui[受渡金額],matsui[約定日],DATE(デイトレ集計2024!$B$1,デイトレ集計2024!N$1,デイトレ集計2024!$A25),matsui[商品区分],"株式"))</f>
        <v>0</v>
      </c>
      <c r="O25" s="19"/>
      <c r="P25" s="27"/>
      <c r="Q25" s="24">
        <f ca="1">IF(OR(MONTH(DATE($B$1,Q$1,$A25))&lt;&gt;Q$1,_xlfn.XLOOKUP(DATE($B$1,Q$1,$A25),祝祭日,祝祭日,"XXX",0,1)&lt;&gt;"XXX",WEEKDAY(DATE($B$1,Q$1,$A25),2)&gt;5),"",SUMIFS(matsui[受渡金額],matsui[約定日],DATE(デイトレ集計2024!$B$1,デイトレ集計2024!Q$1,デイトレ集計2024!$A25),matsui[商品区分],"株式"))</f>
        <v>0</v>
      </c>
      <c r="R25" s="19"/>
      <c r="S25" s="27"/>
      <c r="T25" s="24">
        <f ca="1">IF(OR(MONTH(DATE($B$1,T$1,$A25))&lt;&gt;T$1,_xlfn.XLOOKUP(DATE($B$1,T$1,$A25),祝祭日,祝祭日,"XXX",0,1)&lt;&gt;"XXX",WEEKDAY(DATE($B$1,T$1,$A25),2)&gt;5),"",SUMIFS(matsui[受渡金額],matsui[約定日],DATE(デイトレ集計2024!$B$1,デイトレ集計2024!T$1,デイトレ集計2024!$A25),matsui[商品区分],"株式"))</f>
        <v>0</v>
      </c>
      <c r="U25" s="19"/>
      <c r="V25" s="27"/>
      <c r="W25" s="24">
        <f ca="1">IF(OR(MONTH(DATE($B$1,W$1,$A25))&lt;&gt;W$1,_xlfn.XLOOKUP(DATE($B$1,W$1,$A25),祝祭日,祝祭日,"XXX",0,1)&lt;&gt;"XXX",WEEKDAY(DATE($B$1,W$1,$A25),2)&gt;5),"",SUMIFS(matsui[受渡金額],matsui[約定日],DATE(デイトレ集計2024!$B$1,デイトレ集計2024!W$1,デイトレ集計2024!$A25),matsui[商品区分],"株式"))</f>
        <v>0</v>
      </c>
      <c r="X25" s="19"/>
      <c r="Y25" s="27"/>
      <c r="Z25" s="24" t="str">
        <f ca="1">IF(OR(MONTH(DATE($B$1,Z$1,$A25))&lt;&gt;Z$1,_xlfn.XLOOKUP(DATE($B$1,Z$1,$A25),祝祭日,祝祭日,"XXX",0,1)&lt;&gt;"XXX",WEEKDAY(DATE($B$1,Z$1,$A25),2)&gt;5),"",SUMIFS(matsui[受渡金額],matsui[約定日],DATE(デイトレ集計2024!$B$1,デイトレ集計2024!Z$1,デイトレ集計2024!$A25),matsui[商品区分],"株式"))</f>
        <v/>
      </c>
      <c r="AA25" s="19"/>
      <c r="AB25" s="27"/>
      <c r="AC25" s="24">
        <f ca="1">IF(OR(MONTH(DATE($B$1,AC$1,$A25))&lt;&gt;AC$1,_xlfn.XLOOKUP(DATE($B$1,AC$1,$A25),祝祭日,祝祭日,"XXX",0,1)&lt;&gt;"XXX",WEEKDAY(DATE($B$1,AC$1,$A25),2)&gt;5),"",SUMIFS(matsui[受渡金額],matsui[約定日],DATE(デイトレ集計2024!$B$1,デイトレ集計2024!AC$1,デイトレ集計2024!$A25),matsui[商品区分],"株式"))</f>
        <v>0</v>
      </c>
      <c r="AD25" s="19"/>
      <c r="AE25" s="27"/>
      <c r="AF25" s="24">
        <f ca="1">IF(OR(MONTH(DATE($B$1,AF$1,$A25))&lt;&gt;AF$1,_xlfn.XLOOKUP(DATE($B$1,AF$1,$A25),祝祭日,祝祭日,"XXX",0,1)&lt;&gt;"XXX",WEEKDAY(DATE($B$1,AF$1,$A25),2)&gt;5),"",SUMIFS(matsui[受渡金額],matsui[約定日],DATE(デイトレ集計2024!$B$1,デイトレ集計2024!AF$1,デイトレ集計2024!$A25),matsui[商品区分],"株式"))</f>
        <v>0</v>
      </c>
      <c r="AG25" s="19"/>
      <c r="AH25" s="27"/>
      <c r="AI25" s="24" t="str">
        <f ca="1">IF(OR(MONTH(DATE($B$1,AI$1,$A25))&lt;&gt;AI$1,_xlfn.XLOOKUP(DATE($B$1,AI$1,$A25),祝祭日,祝祭日,"XXX",0,1)&lt;&gt;"XXX",WEEKDAY(DATE($B$1,AI$1,$A25),2)&gt;5),"",SUMIFS(matsui[受渡金額],matsui[約定日],DATE(デイトレ集計2024!$B$1,デイトレ集計2024!AI$1,デイトレ集計2024!$A25),matsui[商品区分],"株式"))</f>
        <v/>
      </c>
      <c r="AJ25" s="19"/>
      <c r="AK25" s="27"/>
      <c r="AL25" s="27">
        <f ca="1">IF(OR(MONTH(DATE($B$1,AL$1,$A25))&lt;&gt;AL$1,_xlfn.XLOOKUP(DATE($B$1,AL$1,$A25),祝祭日,祝祭日,"XXX",0,1)&lt;&gt;"XXX",WEEKDAY(DATE($B$1,AL$1,$A25),2)&gt;5),"",SUMIFS(matsui[受渡金額],matsui[約定日],DATE(デイトレ集計2024!$B$1,デイトレ集計2024!AL$1,デイトレ集計2024!$A25),matsui[商品区分],"株式"))</f>
        <v>0</v>
      </c>
      <c r="AN25" s="23">
        <f t="shared" ca="1" si="20"/>
        <v>0</v>
      </c>
      <c r="AO25" s="23">
        <f t="shared" ca="1" si="21"/>
        <v>0</v>
      </c>
      <c r="AP25" s="23">
        <f t="shared" ca="1" si="22"/>
        <v>0</v>
      </c>
      <c r="AQ25" s="23">
        <f t="shared" ca="1" si="23"/>
        <v>0</v>
      </c>
      <c r="AR25" s="23">
        <f t="shared" ca="1" si="24"/>
        <v>0</v>
      </c>
      <c r="AS25" s="23">
        <f t="shared" ca="1" si="25"/>
        <v>0</v>
      </c>
      <c r="AT25" s="23">
        <f t="shared" ca="1" si="26"/>
        <v>0</v>
      </c>
      <c r="AU25" s="23">
        <f t="shared" ca="1" si="32"/>
        <v>0</v>
      </c>
      <c r="AV25" s="23">
        <f t="shared" ca="1" si="27"/>
        <v>0</v>
      </c>
      <c r="AW25" s="23">
        <f t="shared" ca="1" si="28"/>
        <v>0</v>
      </c>
      <c r="AX25" s="23">
        <f t="shared" ca="1" si="29"/>
        <v>0</v>
      </c>
      <c r="AY25" s="23">
        <f t="shared" ca="1" si="30"/>
        <v>0</v>
      </c>
      <c r="BA25" s="23">
        <f t="shared" ca="1" si="43"/>
        <v>0</v>
      </c>
      <c r="BB25" s="23">
        <f t="shared" ca="1" si="33"/>
        <v>0</v>
      </c>
      <c r="BC25" s="23">
        <f t="shared" ca="1" si="34"/>
        <v>0</v>
      </c>
      <c r="BD25" s="23">
        <f t="shared" ca="1" si="35"/>
        <v>0</v>
      </c>
      <c r="BE25" s="23">
        <f t="shared" ca="1" si="36"/>
        <v>0</v>
      </c>
      <c r="BF25" s="23">
        <f t="shared" ca="1" si="37"/>
        <v>0</v>
      </c>
      <c r="BG25" s="23">
        <f t="shared" ca="1" si="38"/>
        <v>0</v>
      </c>
      <c r="BH25" s="23">
        <f t="shared" ca="1" si="39"/>
        <v>0</v>
      </c>
      <c r="BI25" s="23">
        <f t="shared" ca="1" si="40"/>
        <v>0</v>
      </c>
      <c r="BJ25" s="23">
        <f t="shared" ca="1" si="41"/>
        <v>0</v>
      </c>
      <c r="BK25" s="23">
        <f t="shared" ca="1" si="42"/>
        <v>0</v>
      </c>
      <c r="BL25" s="23">
        <f t="shared" ca="1" si="31"/>
        <v>0</v>
      </c>
      <c r="BN25" s="23" t="str" cm="1">
        <f t="array" aca="1" ref="BN25" ca="1">IF(INDEX($A$1:$AL$46,ROW(),BN$14)&gt;0,INDEX($A$1:$AL$46,ROW(),BN$14),"")</f>
        <v/>
      </c>
      <c r="BO25" s="23" t="str" cm="1">
        <f t="array" aca="1" ref="BO25" ca="1">IF(INDEX($A$1:$AL$46,ROW(),BO$14)&gt;0,INDEX($A$1:$AL$46,ROW(),BO$14),"")</f>
        <v/>
      </c>
      <c r="BP25" s="23" t="str" cm="1">
        <f t="array" aca="1" ref="BP25" ca="1">IF(INDEX($A$1:$AL$46,ROW(),BP$14)&gt;0,INDEX($A$1:$AL$46,ROW(),BP$14),"")</f>
        <v/>
      </c>
      <c r="BQ25" s="23" t="str" cm="1">
        <f t="array" aca="1" ref="BQ25" ca="1">IF(INDEX($A$1:$AL$46,ROW(),BQ$14)&gt;0,INDEX($A$1:$AL$46,ROW(),BQ$14),"")</f>
        <v/>
      </c>
      <c r="BR25" s="23" t="str" cm="1">
        <f t="array" aca="1" ref="BR25" ca="1">IF(INDEX($A$1:$AL$46,ROW(),BR$14)&gt;0,INDEX($A$1:$AL$46,ROW(),BR$14),"")</f>
        <v/>
      </c>
      <c r="BS25" s="23" t="str" cm="1">
        <f t="array" aca="1" ref="BS25" ca="1">IF(INDEX($A$1:$AL$46,ROW(),BS$14)&gt;0,INDEX($A$1:$AL$46,ROW(),BS$14),"")</f>
        <v/>
      </c>
      <c r="BT25" s="23" t="str" cm="1">
        <f t="array" aca="1" ref="BT25" ca="1">IF(INDEX($A$1:$AL$46,ROW(),BT$14)&gt;0,INDEX($A$1:$AL$46,ROW(),BT$14),"")</f>
        <v/>
      </c>
      <c r="BU25" s="23" t="str" cm="1">
        <f t="array" aca="1" ref="BU25" ca="1">IF(INDEX($A$1:$AL$46,ROW(),BU$14)&gt;0,INDEX($A$1:$AL$46,ROW(),BU$14),"")</f>
        <v/>
      </c>
      <c r="BV25" s="23" t="str" cm="1">
        <f t="array" aca="1" ref="BV25" ca="1">IF(INDEX($A$1:$AL$46,ROW(),BV$14)&gt;0,INDEX($A$1:$AL$46,ROW(),BV$14),"")</f>
        <v/>
      </c>
      <c r="BW25" s="23" t="str" cm="1">
        <f t="array" aca="1" ref="BW25" ca="1">IF(INDEX($A$1:$AL$46,ROW(),BW$14)&gt;0,INDEX($A$1:$AL$46,ROW(),BW$14),"")</f>
        <v/>
      </c>
      <c r="BX25" s="23" t="str" cm="1">
        <f t="array" aca="1" ref="BX25" ca="1">IF(INDEX($A$1:$AL$46,ROW(),BX$14)&gt;0,INDEX($A$1:$AL$46,ROW(),BX$14),"")</f>
        <v/>
      </c>
      <c r="BY25" s="23" t="str" cm="1">
        <f t="array" aca="1" ref="BY25" ca="1">IF(INDEX($A$1:$AL$46,ROW(),BY$14)&gt;0,INDEX($A$1:$AL$46,ROW(),BY$14),"")</f>
        <v/>
      </c>
      <c r="CA25" s="23" t="str" cm="1">
        <f t="array" aca="1" ref="CA25" ca="1">IF(INDEX($A$1:$AL$46,ROW(),CA$14)&lt;0,INDEX($A$1:$AL$46,ROW(),CA$14),"")</f>
        <v/>
      </c>
      <c r="CB25" s="23" t="str" cm="1">
        <f t="array" aca="1" ref="CB25" ca="1">IF(INDEX($A$1:$AL$46,ROW(),CB$14)&lt;0,INDEX($A$1:$AL$46,ROW(),CB$14),"")</f>
        <v/>
      </c>
      <c r="CC25" s="23" t="str" cm="1">
        <f t="array" aca="1" ref="CC25" ca="1">IF(INDEX($A$1:$AL$46,ROW(),CC$14)&lt;0,INDEX($A$1:$AL$46,ROW(),CC$14),"")</f>
        <v/>
      </c>
      <c r="CD25" s="23" t="str" cm="1">
        <f t="array" aca="1" ref="CD25" ca="1">IF(INDEX($A$1:$AL$46,ROW(),CD$14)&lt;0,INDEX($A$1:$AL$46,ROW(),CD$14),"")</f>
        <v/>
      </c>
      <c r="CE25" s="23" t="str" cm="1">
        <f t="array" aca="1" ref="CE25" ca="1">IF(INDEX($A$1:$AL$46,ROW(),CE$14)&lt;0,INDEX($A$1:$AL$46,ROW(),CE$14),"")</f>
        <v/>
      </c>
      <c r="CF25" s="23" t="str" cm="1">
        <f t="array" aca="1" ref="CF25" ca="1">IF(INDEX($A$1:$AL$46,ROW(),CF$14)&lt;0,INDEX($A$1:$AL$46,ROW(),CF$14),"")</f>
        <v/>
      </c>
      <c r="CG25" s="23" t="str" cm="1">
        <f t="array" aca="1" ref="CG25" ca="1">IF(INDEX($A$1:$AL$46,ROW(),CG$14)&lt;0,INDEX($A$1:$AL$46,ROW(),CG$14),"")</f>
        <v/>
      </c>
      <c r="CH25" s="23" t="str" cm="1">
        <f t="array" aca="1" ref="CH25" ca="1">IF(INDEX($A$1:$AL$46,ROW(),CH$14)&lt;0,INDEX($A$1:$AL$46,ROW(),CH$14),"")</f>
        <v/>
      </c>
      <c r="CI25" s="23" t="str" cm="1">
        <f t="array" aca="1" ref="CI25" ca="1">IF(INDEX($A$1:$AL$46,ROW(),CI$14)&lt;0,INDEX($A$1:$AL$46,ROW(),CI$14),"")</f>
        <v/>
      </c>
      <c r="CJ25" s="23" t="str" cm="1">
        <f t="array" aca="1" ref="CJ25" ca="1">IF(INDEX($A$1:$AL$46,ROW(),CJ$14)&lt;0,INDEX($A$1:$AL$46,ROW(),CJ$14),"")</f>
        <v/>
      </c>
      <c r="CK25" s="23" t="str" cm="1">
        <f t="array" aca="1" ref="CK25" ca="1">IF(INDEX($A$1:$AL$46,ROW(),CK$14)&lt;0,INDEX($A$1:$AL$46,ROW(),CK$14),"")</f>
        <v/>
      </c>
      <c r="CL25" s="23" t="str" cm="1">
        <f t="array" aca="1" ref="CL25" ca="1">IF(INDEX($A$1:$AL$46,ROW(),CL$14)&lt;0,INDEX($A$1:$AL$46,ROW(),CL$14),"")</f>
        <v/>
      </c>
    </row>
    <row r="26" spans="1:90" s="2" customFormat="1" ht="15.75" x14ac:dyDescent="0.4">
      <c r="A26" s="6">
        <v>11</v>
      </c>
      <c r="B26" s="18">
        <f t="shared" ca="1" si="17"/>
        <v>0</v>
      </c>
      <c r="C26" s="19"/>
      <c r="D26" s="27"/>
      <c r="E26" s="24">
        <f ca="1">IF(OR(MONTH(DATE($B$1,E$1,$A26))&lt;&gt;E$1,_xlfn.XLOOKUP(DATE($B$1,E$1,$A26),祝祭日,祝祭日,"XXX",0,1)&lt;&gt;"XXX",WEEKDAY(DATE($B$1,E$1,$A26),2)&gt;5),"",SUMIFS(matsui[受渡金額],matsui[約定日],DATE(デイトレ集計2024!$B$1,デイトレ集計2024!E$1,デイトレ集計2024!$A26),matsui[商品区分],"株式"))</f>
        <v>0</v>
      </c>
      <c r="F26" s="19"/>
      <c r="G26" s="27"/>
      <c r="H26" s="24" t="str">
        <f ca="1">IF(OR(MONTH(DATE($B$1,H$1,$A26))&lt;&gt;H$1,_xlfn.XLOOKUP(DATE($B$1,H$1,$A26),祝祭日,祝祭日,"XXX",0,1)&lt;&gt;"XXX",WEEKDAY(DATE($B$1,H$1,$A26),2)&gt;5),"",SUMIFS(matsui[受渡金額],matsui[約定日],DATE(デイトレ集計2024!$B$1,デイトレ集計2024!H$1,デイトレ集計2024!$A26),matsui[商品区分],"株式"))</f>
        <v/>
      </c>
      <c r="I26" s="19"/>
      <c r="J26" s="27"/>
      <c r="K26" s="24">
        <f ca="1">IF(OR(MONTH(DATE($B$1,K$1,$A26))&lt;&gt;K$1,_xlfn.XLOOKUP(DATE($B$1,K$1,$A26),祝祭日,祝祭日,"XXX",0,1)&lt;&gt;"XXX",WEEKDAY(DATE($B$1,K$1,$A26),2)&gt;5),"",SUMIFS(matsui[受渡金額],matsui[約定日],DATE(デイトレ集計2024!$B$1,デイトレ集計2024!K$1,デイトレ集計2024!$A26),matsui[商品区分],"株式"))</f>
        <v>0</v>
      </c>
      <c r="L26" s="19"/>
      <c r="M26" s="27"/>
      <c r="N26" s="24">
        <f ca="1">IF(OR(MONTH(DATE($B$1,N$1,$A26))&lt;&gt;N$1,_xlfn.XLOOKUP(DATE($B$1,N$1,$A26),祝祭日,祝祭日,"XXX",0,1)&lt;&gt;"XXX",WEEKDAY(DATE($B$1,N$1,$A26),2)&gt;5),"",SUMIFS(matsui[受渡金額],matsui[約定日],DATE(デイトレ集計2024!$B$1,デイトレ集計2024!N$1,デイトレ集計2024!$A26),matsui[商品区分],"株式"))</f>
        <v>0</v>
      </c>
      <c r="O26" s="19"/>
      <c r="P26" s="27"/>
      <c r="Q26" s="24" t="str">
        <f ca="1">IF(OR(MONTH(DATE($B$1,Q$1,$A26))&lt;&gt;Q$1,_xlfn.XLOOKUP(DATE($B$1,Q$1,$A26),祝祭日,祝祭日,"XXX",0,1)&lt;&gt;"XXX",WEEKDAY(DATE($B$1,Q$1,$A26),2)&gt;5),"",SUMIFS(matsui[受渡金額],matsui[約定日],DATE(デイトレ集計2024!$B$1,デイトレ集計2024!Q$1,デイトレ集計2024!$A26),matsui[商品区分],"株式"))</f>
        <v/>
      </c>
      <c r="R26" s="19"/>
      <c r="S26" s="27"/>
      <c r="T26" s="24">
        <f ca="1">IF(OR(MONTH(DATE($B$1,T$1,$A26))&lt;&gt;T$1,_xlfn.XLOOKUP(DATE($B$1,T$1,$A26),祝祭日,祝祭日,"XXX",0,1)&lt;&gt;"XXX",WEEKDAY(DATE($B$1,T$1,$A26),2)&gt;5),"",SUMIFS(matsui[受渡金額],matsui[約定日],DATE(デイトレ集計2024!$B$1,デイトレ集計2024!T$1,デイトレ集計2024!$A26),matsui[商品区分],"株式"))</f>
        <v>0</v>
      </c>
      <c r="U26" s="19"/>
      <c r="V26" s="27"/>
      <c r="W26" s="24">
        <f ca="1">IF(OR(MONTH(DATE($B$1,W$1,$A26))&lt;&gt;W$1,_xlfn.XLOOKUP(DATE($B$1,W$1,$A26),祝祭日,祝祭日,"XXX",0,1)&lt;&gt;"XXX",WEEKDAY(DATE($B$1,W$1,$A26),2)&gt;5),"",SUMIFS(matsui[受渡金額],matsui[約定日],DATE(デイトレ集計2024!$B$1,デイトレ集計2024!W$1,デイトレ集計2024!$A26),matsui[商品区分],"株式"))</f>
        <v>0</v>
      </c>
      <c r="X26" s="19"/>
      <c r="Y26" s="27"/>
      <c r="Z26" s="24" t="str">
        <f ca="1">IF(OR(MONTH(DATE($B$1,Z$1,$A26))&lt;&gt;Z$1,_xlfn.XLOOKUP(DATE($B$1,Z$1,$A26),祝祭日,祝祭日,"XXX",0,1)&lt;&gt;"XXX",WEEKDAY(DATE($B$1,Z$1,$A26),2)&gt;5),"",SUMIFS(matsui[受渡金額],matsui[約定日],DATE(デイトレ集計2024!$B$1,デイトレ集計2024!Z$1,デイトレ集計2024!$A26),matsui[商品区分],"株式"))</f>
        <v/>
      </c>
      <c r="AA26" s="19"/>
      <c r="AB26" s="27"/>
      <c r="AC26" s="24">
        <f ca="1">IF(OR(MONTH(DATE($B$1,AC$1,$A26))&lt;&gt;AC$1,_xlfn.XLOOKUP(DATE($B$1,AC$1,$A26),祝祭日,祝祭日,"XXX",0,1)&lt;&gt;"XXX",WEEKDAY(DATE($B$1,AC$1,$A26),2)&gt;5),"",SUMIFS(matsui[受渡金額],matsui[約定日],DATE(デイトレ集計2024!$B$1,デイトレ集計2024!AC$1,デイトレ集計2024!$A26),matsui[商品区分],"株式"))</f>
        <v>0</v>
      </c>
      <c r="AD26" s="19"/>
      <c r="AE26" s="27"/>
      <c r="AF26" s="24">
        <f ca="1">IF(OR(MONTH(DATE($B$1,AF$1,$A26))&lt;&gt;AF$1,_xlfn.XLOOKUP(DATE($B$1,AF$1,$A26),祝祭日,祝祭日,"XXX",0,1)&lt;&gt;"XXX",WEEKDAY(DATE($B$1,AF$1,$A26),2)&gt;5),"",SUMIFS(matsui[受渡金額],matsui[約定日],DATE(デイトレ集計2024!$B$1,デイトレ集計2024!AF$1,デイトレ集計2024!$A26),matsui[商品区分],"株式"))</f>
        <v>0</v>
      </c>
      <c r="AG26" s="19"/>
      <c r="AH26" s="27"/>
      <c r="AI26" s="24">
        <f ca="1">IF(OR(MONTH(DATE($B$1,AI$1,$A26))&lt;&gt;AI$1,_xlfn.XLOOKUP(DATE($B$1,AI$1,$A26),祝祭日,祝祭日,"XXX",0,1)&lt;&gt;"XXX",WEEKDAY(DATE($B$1,AI$1,$A26),2)&gt;5),"",SUMIFS(matsui[受渡金額],matsui[約定日],DATE(デイトレ集計2024!$B$1,デイトレ集計2024!AI$1,デイトレ集計2024!$A26),matsui[商品区分],"株式"))</f>
        <v>0</v>
      </c>
      <c r="AJ26" s="19"/>
      <c r="AK26" s="27"/>
      <c r="AL26" s="27">
        <f ca="1">IF(OR(MONTH(DATE($B$1,AL$1,$A26))&lt;&gt;AL$1,_xlfn.XLOOKUP(DATE($B$1,AL$1,$A26),祝祭日,祝祭日,"XXX",0,1)&lt;&gt;"XXX",WEEKDAY(DATE($B$1,AL$1,$A26),2)&gt;5),"",SUMIFS(matsui[受渡金額],matsui[約定日],DATE(デイトレ集計2024!$B$1,デイトレ集計2024!AL$1,デイトレ集計2024!$A26),matsui[商品区分],"株式"))</f>
        <v>0</v>
      </c>
      <c r="AN26" s="23">
        <f t="shared" ca="1" si="20"/>
        <v>0</v>
      </c>
      <c r="AO26" s="23">
        <f t="shared" ca="1" si="21"/>
        <v>0</v>
      </c>
      <c r="AP26" s="23">
        <f t="shared" ca="1" si="22"/>
        <v>0</v>
      </c>
      <c r="AQ26" s="23">
        <f t="shared" ca="1" si="23"/>
        <v>0</v>
      </c>
      <c r="AR26" s="23">
        <f t="shared" ca="1" si="24"/>
        <v>0</v>
      </c>
      <c r="AS26" s="23">
        <f t="shared" ca="1" si="25"/>
        <v>0</v>
      </c>
      <c r="AT26" s="23">
        <f t="shared" ca="1" si="26"/>
        <v>0</v>
      </c>
      <c r="AU26" s="23">
        <f t="shared" ca="1" si="32"/>
        <v>0</v>
      </c>
      <c r="AV26" s="23">
        <f t="shared" ca="1" si="27"/>
        <v>0</v>
      </c>
      <c r="AW26" s="23">
        <f t="shared" ca="1" si="28"/>
        <v>0</v>
      </c>
      <c r="AX26" s="23">
        <f t="shared" ca="1" si="29"/>
        <v>0</v>
      </c>
      <c r="AY26" s="23">
        <f t="shared" ca="1" si="30"/>
        <v>0</v>
      </c>
      <c r="BA26" s="23">
        <f t="shared" ca="1" si="43"/>
        <v>0</v>
      </c>
      <c r="BB26" s="23">
        <f t="shared" ca="1" si="33"/>
        <v>0</v>
      </c>
      <c r="BC26" s="23">
        <f t="shared" ca="1" si="34"/>
        <v>0</v>
      </c>
      <c r="BD26" s="23">
        <f t="shared" ca="1" si="35"/>
        <v>0</v>
      </c>
      <c r="BE26" s="23">
        <f t="shared" ca="1" si="36"/>
        <v>0</v>
      </c>
      <c r="BF26" s="23">
        <f t="shared" ca="1" si="37"/>
        <v>0</v>
      </c>
      <c r="BG26" s="23">
        <f t="shared" ca="1" si="38"/>
        <v>0</v>
      </c>
      <c r="BH26" s="23">
        <f t="shared" ca="1" si="39"/>
        <v>0</v>
      </c>
      <c r="BI26" s="23">
        <f t="shared" ca="1" si="40"/>
        <v>0</v>
      </c>
      <c r="BJ26" s="23">
        <f t="shared" ca="1" si="41"/>
        <v>0</v>
      </c>
      <c r="BK26" s="23">
        <f t="shared" ca="1" si="42"/>
        <v>0</v>
      </c>
      <c r="BL26" s="23">
        <f t="shared" ca="1" si="31"/>
        <v>0</v>
      </c>
      <c r="BN26" s="23" t="str" cm="1">
        <f t="array" aca="1" ref="BN26" ca="1">IF(INDEX($A$1:$AL$46,ROW(),BN$14)&gt;0,INDEX($A$1:$AL$46,ROW(),BN$14),"")</f>
        <v/>
      </c>
      <c r="BO26" s="23" t="str" cm="1">
        <f t="array" aca="1" ref="BO26" ca="1">IF(INDEX($A$1:$AL$46,ROW(),BO$14)&gt;0,INDEX($A$1:$AL$46,ROW(),BO$14),"")</f>
        <v/>
      </c>
      <c r="BP26" s="23" t="str" cm="1">
        <f t="array" aca="1" ref="BP26" ca="1">IF(INDEX($A$1:$AL$46,ROW(),BP$14)&gt;0,INDEX($A$1:$AL$46,ROW(),BP$14),"")</f>
        <v/>
      </c>
      <c r="BQ26" s="23" t="str" cm="1">
        <f t="array" aca="1" ref="BQ26" ca="1">IF(INDEX($A$1:$AL$46,ROW(),BQ$14)&gt;0,INDEX($A$1:$AL$46,ROW(),BQ$14),"")</f>
        <v/>
      </c>
      <c r="BR26" s="23" t="str" cm="1">
        <f t="array" aca="1" ref="BR26" ca="1">IF(INDEX($A$1:$AL$46,ROW(),BR$14)&gt;0,INDEX($A$1:$AL$46,ROW(),BR$14),"")</f>
        <v/>
      </c>
      <c r="BS26" s="23" t="str" cm="1">
        <f t="array" aca="1" ref="BS26" ca="1">IF(INDEX($A$1:$AL$46,ROW(),BS$14)&gt;0,INDEX($A$1:$AL$46,ROW(),BS$14),"")</f>
        <v/>
      </c>
      <c r="BT26" s="23" t="str" cm="1">
        <f t="array" aca="1" ref="BT26" ca="1">IF(INDEX($A$1:$AL$46,ROW(),BT$14)&gt;0,INDEX($A$1:$AL$46,ROW(),BT$14),"")</f>
        <v/>
      </c>
      <c r="BU26" s="23" t="str" cm="1">
        <f t="array" aca="1" ref="BU26" ca="1">IF(INDEX($A$1:$AL$46,ROW(),BU$14)&gt;0,INDEX($A$1:$AL$46,ROW(),BU$14),"")</f>
        <v/>
      </c>
      <c r="BV26" s="23" t="str" cm="1">
        <f t="array" aca="1" ref="BV26" ca="1">IF(INDEX($A$1:$AL$46,ROW(),BV$14)&gt;0,INDEX($A$1:$AL$46,ROW(),BV$14),"")</f>
        <v/>
      </c>
      <c r="BW26" s="23" t="str" cm="1">
        <f t="array" aca="1" ref="BW26" ca="1">IF(INDEX($A$1:$AL$46,ROW(),BW$14)&gt;0,INDEX($A$1:$AL$46,ROW(),BW$14),"")</f>
        <v/>
      </c>
      <c r="BX26" s="23" t="str" cm="1">
        <f t="array" aca="1" ref="BX26" ca="1">IF(INDEX($A$1:$AL$46,ROW(),BX$14)&gt;0,INDEX($A$1:$AL$46,ROW(),BX$14),"")</f>
        <v/>
      </c>
      <c r="BY26" s="23" t="str" cm="1">
        <f t="array" aca="1" ref="BY26" ca="1">IF(INDEX($A$1:$AL$46,ROW(),BY$14)&gt;0,INDEX($A$1:$AL$46,ROW(),BY$14),"")</f>
        <v/>
      </c>
      <c r="CA26" s="23" t="str" cm="1">
        <f t="array" aca="1" ref="CA26" ca="1">IF(INDEX($A$1:$AL$46,ROW(),CA$14)&lt;0,INDEX($A$1:$AL$46,ROW(),CA$14),"")</f>
        <v/>
      </c>
      <c r="CB26" s="23" t="str" cm="1">
        <f t="array" aca="1" ref="CB26" ca="1">IF(INDEX($A$1:$AL$46,ROW(),CB$14)&lt;0,INDEX($A$1:$AL$46,ROW(),CB$14),"")</f>
        <v/>
      </c>
      <c r="CC26" s="23" t="str" cm="1">
        <f t="array" aca="1" ref="CC26" ca="1">IF(INDEX($A$1:$AL$46,ROW(),CC$14)&lt;0,INDEX($A$1:$AL$46,ROW(),CC$14),"")</f>
        <v/>
      </c>
      <c r="CD26" s="23" t="str" cm="1">
        <f t="array" aca="1" ref="CD26" ca="1">IF(INDEX($A$1:$AL$46,ROW(),CD$14)&lt;0,INDEX($A$1:$AL$46,ROW(),CD$14),"")</f>
        <v/>
      </c>
      <c r="CE26" s="23" t="str" cm="1">
        <f t="array" aca="1" ref="CE26" ca="1">IF(INDEX($A$1:$AL$46,ROW(),CE$14)&lt;0,INDEX($A$1:$AL$46,ROW(),CE$14),"")</f>
        <v/>
      </c>
      <c r="CF26" s="23" t="str" cm="1">
        <f t="array" aca="1" ref="CF26" ca="1">IF(INDEX($A$1:$AL$46,ROW(),CF$14)&lt;0,INDEX($A$1:$AL$46,ROW(),CF$14),"")</f>
        <v/>
      </c>
      <c r="CG26" s="23" t="str" cm="1">
        <f t="array" aca="1" ref="CG26" ca="1">IF(INDEX($A$1:$AL$46,ROW(),CG$14)&lt;0,INDEX($A$1:$AL$46,ROW(),CG$14),"")</f>
        <v/>
      </c>
      <c r="CH26" s="23" t="str" cm="1">
        <f t="array" aca="1" ref="CH26" ca="1">IF(INDEX($A$1:$AL$46,ROW(),CH$14)&lt;0,INDEX($A$1:$AL$46,ROW(),CH$14),"")</f>
        <v/>
      </c>
      <c r="CI26" s="23" t="str" cm="1">
        <f t="array" aca="1" ref="CI26" ca="1">IF(INDEX($A$1:$AL$46,ROW(),CI$14)&lt;0,INDEX($A$1:$AL$46,ROW(),CI$14),"")</f>
        <v/>
      </c>
      <c r="CJ26" s="23" t="str" cm="1">
        <f t="array" aca="1" ref="CJ26" ca="1">IF(INDEX($A$1:$AL$46,ROW(),CJ$14)&lt;0,INDEX($A$1:$AL$46,ROW(),CJ$14),"")</f>
        <v/>
      </c>
      <c r="CK26" s="23" t="str" cm="1">
        <f t="array" aca="1" ref="CK26" ca="1">IF(INDEX($A$1:$AL$46,ROW(),CK$14)&lt;0,INDEX($A$1:$AL$46,ROW(),CK$14),"")</f>
        <v/>
      </c>
      <c r="CL26" s="23" t="str" cm="1">
        <f t="array" aca="1" ref="CL26" ca="1">IF(INDEX($A$1:$AL$46,ROW(),CL$14)&lt;0,INDEX($A$1:$AL$46,ROW(),CL$14),"")</f>
        <v/>
      </c>
    </row>
    <row r="27" spans="1:90" s="2" customFormat="1" ht="15.75" x14ac:dyDescent="0.4">
      <c r="A27" s="6">
        <v>12</v>
      </c>
      <c r="B27" s="18">
        <f t="shared" ca="1" si="17"/>
        <v>0</v>
      </c>
      <c r="C27" s="19"/>
      <c r="D27" s="27"/>
      <c r="E27" s="24">
        <f ca="1">IF(OR(MONTH(DATE($B$1,E$1,$A27))&lt;&gt;E$1,_xlfn.XLOOKUP(DATE($B$1,E$1,$A27),祝祭日,祝祭日,"XXX",0,1)&lt;&gt;"XXX",WEEKDAY(DATE($B$1,E$1,$A27),2)&gt;5),"",SUMIFS(matsui[受渡金額],matsui[約定日],DATE(デイトレ集計2024!$B$1,デイトレ集計2024!E$1,デイトレ集計2024!$A27),matsui[商品区分],"株式"))</f>
        <v>0</v>
      </c>
      <c r="F27" s="19"/>
      <c r="G27" s="27"/>
      <c r="H27" s="24" t="str">
        <f ca="1">IF(OR(MONTH(DATE($B$1,H$1,$A27))&lt;&gt;H$1,_xlfn.XLOOKUP(DATE($B$1,H$1,$A27),祝祭日,祝祭日,"XXX",0,1)&lt;&gt;"XXX",WEEKDAY(DATE($B$1,H$1,$A27),2)&gt;5),"",SUMIFS(matsui[受渡金額],matsui[約定日],DATE(デイトレ集計2024!$B$1,デイトレ集計2024!H$1,デイトレ集計2024!$A27),matsui[商品区分],"株式"))</f>
        <v/>
      </c>
      <c r="I27" s="19"/>
      <c r="J27" s="27"/>
      <c r="K27" s="24">
        <f ca="1">IF(OR(MONTH(DATE($B$1,K$1,$A27))&lt;&gt;K$1,_xlfn.XLOOKUP(DATE($B$1,K$1,$A27),祝祭日,祝祭日,"XXX",0,1)&lt;&gt;"XXX",WEEKDAY(DATE($B$1,K$1,$A27),2)&gt;5),"",SUMIFS(matsui[受渡金額],matsui[約定日],DATE(デイトレ集計2024!$B$1,デイトレ集計2024!K$1,デイトレ集計2024!$A27),matsui[商品区分],"株式"))</f>
        <v>0</v>
      </c>
      <c r="L27" s="19"/>
      <c r="M27" s="27"/>
      <c r="N27" s="24">
        <f ca="1">IF(OR(MONTH(DATE($B$1,N$1,$A27))&lt;&gt;N$1,_xlfn.XLOOKUP(DATE($B$1,N$1,$A27),祝祭日,祝祭日,"XXX",0,1)&lt;&gt;"XXX",WEEKDAY(DATE($B$1,N$1,$A27),2)&gt;5),"",SUMIFS(matsui[受渡金額],matsui[約定日],DATE(デイトレ集計2024!$B$1,デイトレ集計2024!N$1,デイトレ集計2024!$A27),matsui[商品区分],"株式"))</f>
        <v>0</v>
      </c>
      <c r="O27" s="19"/>
      <c r="P27" s="27"/>
      <c r="Q27" s="24" t="str">
        <f ca="1">IF(OR(MONTH(DATE($B$1,Q$1,$A27))&lt;&gt;Q$1,_xlfn.XLOOKUP(DATE($B$1,Q$1,$A27),祝祭日,祝祭日,"XXX",0,1)&lt;&gt;"XXX",WEEKDAY(DATE($B$1,Q$1,$A27),2)&gt;5),"",SUMIFS(matsui[受渡金額],matsui[約定日],DATE(デイトレ集計2024!$B$1,デイトレ集計2024!Q$1,デイトレ集計2024!$A27),matsui[商品区分],"株式"))</f>
        <v/>
      </c>
      <c r="R27" s="19"/>
      <c r="S27" s="27"/>
      <c r="T27" s="24">
        <f ca="1">IF(OR(MONTH(DATE($B$1,T$1,$A27))&lt;&gt;T$1,_xlfn.XLOOKUP(DATE($B$1,T$1,$A27),祝祭日,祝祭日,"XXX",0,1)&lt;&gt;"XXX",WEEKDAY(DATE($B$1,T$1,$A27),2)&gt;5),"",SUMIFS(matsui[受渡金額],matsui[約定日],DATE(デイトレ集計2024!$B$1,デイトレ集計2024!T$1,デイトレ集計2024!$A27),matsui[商品区分],"株式"))</f>
        <v>0</v>
      </c>
      <c r="U27" s="19"/>
      <c r="V27" s="27"/>
      <c r="W27" s="24">
        <f ca="1">IF(OR(MONTH(DATE($B$1,W$1,$A27))&lt;&gt;W$1,_xlfn.XLOOKUP(DATE($B$1,W$1,$A27),祝祭日,祝祭日,"XXX",0,1)&lt;&gt;"XXX",WEEKDAY(DATE($B$1,W$1,$A27),2)&gt;5),"",SUMIFS(matsui[受渡金額],matsui[約定日],DATE(デイトレ集計2024!$B$1,デイトレ集計2024!W$1,デイトレ集計2024!$A27),matsui[商品区分],"株式"))</f>
        <v>0</v>
      </c>
      <c r="X27" s="19"/>
      <c r="Y27" s="27"/>
      <c r="Z27" s="24" t="str">
        <f ca="1">IF(OR(MONTH(DATE($B$1,Z$1,$A27))&lt;&gt;Z$1,_xlfn.XLOOKUP(DATE($B$1,Z$1,$A27),祝祭日,祝祭日,"XXX",0,1)&lt;&gt;"XXX",WEEKDAY(DATE($B$1,Z$1,$A27),2)&gt;5),"",SUMIFS(matsui[受渡金額],matsui[約定日],DATE(デイトレ集計2024!$B$1,デイトレ集計2024!Z$1,デイトレ集計2024!$A27),matsui[商品区分],"株式"))</f>
        <v/>
      </c>
      <c r="AA27" s="19"/>
      <c r="AB27" s="27"/>
      <c r="AC27" s="24">
        <f ca="1">IF(OR(MONTH(DATE($B$1,AC$1,$A27))&lt;&gt;AC$1,_xlfn.XLOOKUP(DATE($B$1,AC$1,$A27),祝祭日,祝祭日,"XXX",0,1)&lt;&gt;"XXX",WEEKDAY(DATE($B$1,AC$1,$A27),2)&gt;5),"",SUMIFS(matsui[受渡金額],matsui[約定日],DATE(デイトレ集計2024!$B$1,デイトレ集計2024!AC$1,デイトレ集計2024!$A27),matsui[商品区分],"株式"))</f>
        <v>0</v>
      </c>
      <c r="AD27" s="19"/>
      <c r="AE27" s="27"/>
      <c r="AF27" s="24" t="str">
        <f ca="1">IF(OR(MONTH(DATE($B$1,AF$1,$A27))&lt;&gt;AF$1,_xlfn.XLOOKUP(DATE($B$1,AF$1,$A27),祝祭日,祝祭日,"XXX",0,1)&lt;&gt;"XXX",WEEKDAY(DATE($B$1,AF$1,$A27),2)&gt;5),"",SUMIFS(matsui[受渡金額],matsui[約定日],DATE(デイトレ集計2024!$B$1,デイトレ集計2024!AF$1,デイトレ集計2024!$A27),matsui[商品区分],"株式"))</f>
        <v/>
      </c>
      <c r="AG27" s="19"/>
      <c r="AH27" s="27"/>
      <c r="AI27" s="24">
        <f ca="1">IF(OR(MONTH(DATE($B$1,AI$1,$A27))&lt;&gt;AI$1,_xlfn.XLOOKUP(DATE($B$1,AI$1,$A27),祝祭日,祝祭日,"XXX",0,1)&lt;&gt;"XXX",WEEKDAY(DATE($B$1,AI$1,$A27),2)&gt;5),"",SUMIFS(matsui[受渡金額],matsui[約定日],DATE(デイトレ集計2024!$B$1,デイトレ集計2024!AI$1,デイトレ集計2024!$A27),matsui[商品区分],"株式"))</f>
        <v>0</v>
      </c>
      <c r="AJ27" s="19"/>
      <c r="AK27" s="27"/>
      <c r="AL27" s="27">
        <f ca="1">IF(OR(MONTH(DATE($B$1,AL$1,$A27))&lt;&gt;AL$1,_xlfn.XLOOKUP(DATE($B$1,AL$1,$A27),祝祭日,祝祭日,"XXX",0,1)&lt;&gt;"XXX",WEEKDAY(DATE($B$1,AL$1,$A27),2)&gt;5),"",SUMIFS(matsui[受渡金額],matsui[約定日],DATE(デイトレ集計2024!$B$1,デイトレ集計2024!AL$1,デイトレ集計2024!$A27),matsui[商品区分],"株式"))</f>
        <v>0</v>
      </c>
      <c r="AN27" s="23">
        <f t="shared" ca="1" si="20"/>
        <v>0</v>
      </c>
      <c r="AO27" s="23">
        <f t="shared" ca="1" si="21"/>
        <v>0</v>
      </c>
      <c r="AP27" s="23">
        <f t="shared" ca="1" si="22"/>
        <v>0</v>
      </c>
      <c r="AQ27" s="23">
        <f t="shared" ca="1" si="23"/>
        <v>0</v>
      </c>
      <c r="AR27" s="23">
        <f t="shared" ca="1" si="24"/>
        <v>0</v>
      </c>
      <c r="AS27" s="23">
        <f t="shared" ca="1" si="25"/>
        <v>0</v>
      </c>
      <c r="AT27" s="23">
        <f t="shared" ca="1" si="26"/>
        <v>0</v>
      </c>
      <c r="AU27" s="23">
        <f t="shared" ca="1" si="32"/>
        <v>0</v>
      </c>
      <c r="AV27" s="23">
        <f t="shared" ca="1" si="27"/>
        <v>0</v>
      </c>
      <c r="AW27" s="23">
        <f t="shared" ca="1" si="28"/>
        <v>0</v>
      </c>
      <c r="AX27" s="23">
        <f t="shared" ca="1" si="29"/>
        <v>0</v>
      </c>
      <c r="AY27" s="23">
        <f t="shared" ca="1" si="30"/>
        <v>0</v>
      </c>
      <c r="BA27" s="23">
        <f t="shared" ca="1" si="43"/>
        <v>0</v>
      </c>
      <c r="BB27" s="23">
        <f t="shared" ca="1" si="33"/>
        <v>0</v>
      </c>
      <c r="BC27" s="23">
        <f t="shared" ca="1" si="34"/>
        <v>0</v>
      </c>
      <c r="BD27" s="23">
        <f t="shared" ca="1" si="35"/>
        <v>0</v>
      </c>
      <c r="BE27" s="23">
        <f t="shared" ca="1" si="36"/>
        <v>0</v>
      </c>
      <c r="BF27" s="23">
        <f t="shared" ca="1" si="37"/>
        <v>0</v>
      </c>
      <c r="BG27" s="23">
        <f t="shared" ca="1" si="38"/>
        <v>0</v>
      </c>
      <c r="BH27" s="23">
        <f t="shared" ca="1" si="39"/>
        <v>0</v>
      </c>
      <c r="BI27" s="23">
        <f t="shared" ca="1" si="40"/>
        <v>0</v>
      </c>
      <c r="BJ27" s="23">
        <f t="shared" ca="1" si="41"/>
        <v>0</v>
      </c>
      <c r="BK27" s="23">
        <f t="shared" ca="1" si="42"/>
        <v>0</v>
      </c>
      <c r="BL27" s="23">
        <f t="shared" ca="1" si="31"/>
        <v>0</v>
      </c>
      <c r="BN27" s="23" t="str" cm="1">
        <f t="array" aca="1" ref="BN27" ca="1">IF(INDEX($A$1:$AL$46,ROW(),BN$14)&gt;0,INDEX($A$1:$AL$46,ROW(),BN$14),"")</f>
        <v/>
      </c>
      <c r="BO27" s="23" t="str" cm="1">
        <f t="array" aca="1" ref="BO27" ca="1">IF(INDEX($A$1:$AL$46,ROW(),BO$14)&gt;0,INDEX($A$1:$AL$46,ROW(),BO$14),"")</f>
        <v/>
      </c>
      <c r="BP27" s="23" t="str" cm="1">
        <f t="array" aca="1" ref="BP27" ca="1">IF(INDEX($A$1:$AL$46,ROW(),BP$14)&gt;0,INDEX($A$1:$AL$46,ROW(),BP$14),"")</f>
        <v/>
      </c>
      <c r="BQ27" s="23" t="str" cm="1">
        <f t="array" aca="1" ref="BQ27" ca="1">IF(INDEX($A$1:$AL$46,ROW(),BQ$14)&gt;0,INDEX($A$1:$AL$46,ROW(),BQ$14),"")</f>
        <v/>
      </c>
      <c r="BR27" s="23" t="str" cm="1">
        <f t="array" aca="1" ref="BR27" ca="1">IF(INDEX($A$1:$AL$46,ROW(),BR$14)&gt;0,INDEX($A$1:$AL$46,ROW(),BR$14),"")</f>
        <v/>
      </c>
      <c r="BS27" s="23" t="str" cm="1">
        <f t="array" aca="1" ref="BS27" ca="1">IF(INDEX($A$1:$AL$46,ROW(),BS$14)&gt;0,INDEX($A$1:$AL$46,ROW(),BS$14),"")</f>
        <v/>
      </c>
      <c r="BT27" s="23" t="str" cm="1">
        <f t="array" aca="1" ref="BT27" ca="1">IF(INDEX($A$1:$AL$46,ROW(),BT$14)&gt;0,INDEX($A$1:$AL$46,ROW(),BT$14),"")</f>
        <v/>
      </c>
      <c r="BU27" s="23" t="str" cm="1">
        <f t="array" aca="1" ref="BU27" ca="1">IF(INDEX($A$1:$AL$46,ROW(),BU$14)&gt;0,INDEX($A$1:$AL$46,ROW(),BU$14),"")</f>
        <v/>
      </c>
      <c r="BV27" s="23" t="str" cm="1">
        <f t="array" aca="1" ref="BV27" ca="1">IF(INDEX($A$1:$AL$46,ROW(),BV$14)&gt;0,INDEX($A$1:$AL$46,ROW(),BV$14),"")</f>
        <v/>
      </c>
      <c r="BW27" s="23" t="str" cm="1">
        <f t="array" aca="1" ref="BW27" ca="1">IF(INDEX($A$1:$AL$46,ROW(),BW$14)&gt;0,INDEX($A$1:$AL$46,ROW(),BW$14),"")</f>
        <v/>
      </c>
      <c r="BX27" s="23" t="str" cm="1">
        <f t="array" aca="1" ref="BX27" ca="1">IF(INDEX($A$1:$AL$46,ROW(),BX$14)&gt;0,INDEX($A$1:$AL$46,ROW(),BX$14),"")</f>
        <v/>
      </c>
      <c r="BY27" s="23" t="str" cm="1">
        <f t="array" aca="1" ref="BY27" ca="1">IF(INDEX($A$1:$AL$46,ROW(),BY$14)&gt;0,INDEX($A$1:$AL$46,ROW(),BY$14),"")</f>
        <v/>
      </c>
      <c r="CA27" s="23" t="str" cm="1">
        <f t="array" aca="1" ref="CA27" ca="1">IF(INDEX($A$1:$AL$46,ROW(),CA$14)&lt;0,INDEX($A$1:$AL$46,ROW(),CA$14),"")</f>
        <v/>
      </c>
      <c r="CB27" s="23" t="str" cm="1">
        <f t="array" aca="1" ref="CB27" ca="1">IF(INDEX($A$1:$AL$46,ROW(),CB$14)&lt;0,INDEX($A$1:$AL$46,ROW(),CB$14),"")</f>
        <v/>
      </c>
      <c r="CC27" s="23" t="str" cm="1">
        <f t="array" aca="1" ref="CC27" ca="1">IF(INDEX($A$1:$AL$46,ROW(),CC$14)&lt;0,INDEX($A$1:$AL$46,ROW(),CC$14),"")</f>
        <v/>
      </c>
      <c r="CD27" s="23" t="str" cm="1">
        <f t="array" aca="1" ref="CD27" ca="1">IF(INDEX($A$1:$AL$46,ROW(),CD$14)&lt;0,INDEX($A$1:$AL$46,ROW(),CD$14),"")</f>
        <v/>
      </c>
      <c r="CE27" s="23" t="str" cm="1">
        <f t="array" aca="1" ref="CE27" ca="1">IF(INDEX($A$1:$AL$46,ROW(),CE$14)&lt;0,INDEX($A$1:$AL$46,ROW(),CE$14),"")</f>
        <v/>
      </c>
      <c r="CF27" s="23" t="str" cm="1">
        <f t="array" aca="1" ref="CF27" ca="1">IF(INDEX($A$1:$AL$46,ROW(),CF$14)&lt;0,INDEX($A$1:$AL$46,ROW(),CF$14),"")</f>
        <v/>
      </c>
      <c r="CG27" s="23" t="str" cm="1">
        <f t="array" aca="1" ref="CG27" ca="1">IF(INDEX($A$1:$AL$46,ROW(),CG$14)&lt;0,INDEX($A$1:$AL$46,ROW(),CG$14),"")</f>
        <v/>
      </c>
      <c r="CH27" s="23" t="str" cm="1">
        <f t="array" aca="1" ref="CH27" ca="1">IF(INDEX($A$1:$AL$46,ROW(),CH$14)&lt;0,INDEX($A$1:$AL$46,ROW(),CH$14),"")</f>
        <v/>
      </c>
      <c r="CI27" s="23" t="str" cm="1">
        <f t="array" aca="1" ref="CI27" ca="1">IF(INDEX($A$1:$AL$46,ROW(),CI$14)&lt;0,INDEX($A$1:$AL$46,ROW(),CI$14),"")</f>
        <v/>
      </c>
      <c r="CJ27" s="23" t="str" cm="1">
        <f t="array" aca="1" ref="CJ27" ca="1">IF(INDEX($A$1:$AL$46,ROW(),CJ$14)&lt;0,INDEX($A$1:$AL$46,ROW(),CJ$14),"")</f>
        <v/>
      </c>
      <c r="CK27" s="23" t="str" cm="1">
        <f t="array" aca="1" ref="CK27" ca="1">IF(INDEX($A$1:$AL$46,ROW(),CK$14)&lt;0,INDEX($A$1:$AL$46,ROW(),CK$14),"")</f>
        <v/>
      </c>
      <c r="CL27" s="23" t="str" cm="1">
        <f t="array" aca="1" ref="CL27" ca="1">IF(INDEX($A$1:$AL$46,ROW(),CL$14)&lt;0,INDEX($A$1:$AL$46,ROW(),CL$14),"")</f>
        <v/>
      </c>
    </row>
    <row r="28" spans="1:90" s="2" customFormat="1" ht="15.75" x14ac:dyDescent="0.4">
      <c r="A28" s="6">
        <v>13</v>
      </c>
      <c r="B28" s="18">
        <f t="shared" ca="1" si="17"/>
        <v>0</v>
      </c>
      <c r="C28" s="19"/>
      <c r="D28" s="27"/>
      <c r="E28" s="24" t="str">
        <f ca="1">IF(OR(MONTH(DATE($B$1,E$1,$A28))&lt;&gt;E$1,_xlfn.XLOOKUP(DATE($B$1,E$1,$A28),祝祭日,祝祭日,"XXX",0,1)&lt;&gt;"XXX",WEEKDAY(DATE($B$1,E$1,$A28),2)&gt;5),"",SUMIFS(matsui[受渡金額],matsui[約定日],DATE(デイトレ集計2024!$B$1,デイトレ集計2024!E$1,デイトレ集計2024!$A28),matsui[商品区分],"株式"))</f>
        <v/>
      </c>
      <c r="F28" s="19"/>
      <c r="G28" s="27"/>
      <c r="H28" s="24">
        <f ca="1">IF(OR(MONTH(DATE($B$1,H$1,$A28))&lt;&gt;H$1,_xlfn.XLOOKUP(DATE($B$1,H$1,$A28),祝祭日,祝祭日,"XXX",0,1)&lt;&gt;"XXX",WEEKDAY(DATE($B$1,H$1,$A28),2)&gt;5),"",SUMIFS(matsui[受渡金額],matsui[約定日],DATE(デイトレ集計2024!$B$1,デイトレ集計2024!H$1,デイトレ集計2024!$A28),matsui[商品区分],"株式"))</f>
        <v>0</v>
      </c>
      <c r="I28" s="19"/>
      <c r="J28" s="27"/>
      <c r="K28" s="24">
        <f ca="1">IF(OR(MONTH(DATE($B$1,K$1,$A28))&lt;&gt;K$1,_xlfn.XLOOKUP(DATE($B$1,K$1,$A28),祝祭日,祝祭日,"XXX",0,1)&lt;&gt;"XXX",WEEKDAY(DATE($B$1,K$1,$A28),2)&gt;5),"",SUMIFS(matsui[受渡金額],matsui[約定日],DATE(デイトレ集計2024!$B$1,デイトレ集計2024!K$1,デイトレ集計2024!$A28),matsui[商品区分],"株式"))</f>
        <v>0</v>
      </c>
      <c r="L28" s="19"/>
      <c r="M28" s="27"/>
      <c r="N28" s="24" t="str">
        <f ca="1">IF(OR(MONTH(DATE($B$1,N$1,$A28))&lt;&gt;N$1,_xlfn.XLOOKUP(DATE($B$1,N$1,$A28),祝祭日,祝祭日,"XXX",0,1)&lt;&gt;"XXX",WEEKDAY(DATE($B$1,N$1,$A28),2)&gt;5),"",SUMIFS(matsui[受渡金額],matsui[約定日],DATE(デイトレ集計2024!$B$1,デイトレ集計2024!N$1,デイトレ集計2024!$A28),matsui[商品区分],"株式"))</f>
        <v/>
      </c>
      <c r="O28" s="19"/>
      <c r="P28" s="27"/>
      <c r="Q28" s="24">
        <f ca="1">IF(OR(MONTH(DATE($B$1,Q$1,$A28))&lt;&gt;Q$1,_xlfn.XLOOKUP(DATE($B$1,Q$1,$A28),祝祭日,祝祭日,"XXX",0,1)&lt;&gt;"XXX",WEEKDAY(DATE($B$1,Q$1,$A28),2)&gt;5),"",SUMIFS(matsui[受渡金額],matsui[約定日],DATE(デイトレ集計2024!$B$1,デイトレ集計2024!Q$1,デイトレ集計2024!$A28),matsui[商品区分],"株式"))</f>
        <v>0</v>
      </c>
      <c r="R28" s="19"/>
      <c r="S28" s="27"/>
      <c r="T28" s="24">
        <f ca="1">IF(OR(MONTH(DATE($B$1,T$1,$A28))&lt;&gt;T$1,_xlfn.XLOOKUP(DATE($B$1,T$1,$A28),祝祭日,祝祭日,"XXX",0,1)&lt;&gt;"XXX",WEEKDAY(DATE($B$1,T$1,$A28),2)&gt;5),"",SUMIFS(matsui[受渡金額],matsui[約定日],DATE(デイトレ集計2024!$B$1,デイトレ集計2024!T$1,デイトレ集計2024!$A28),matsui[商品区分],"株式"))</f>
        <v>0</v>
      </c>
      <c r="U28" s="19"/>
      <c r="V28" s="27"/>
      <c r="W28" s="24" t="str">
        <f ca="1">IF(OR(MONTH(DATE($B$1,W$1,$A28))&lt;&gt;W$1,_xlfn.XLOOKUP(DATE($B$1,W$1,$A28),祝祭日,祝祭日,"XXX",0,1)&lt;&gt;"XXX",WEEKDAY(DATE($B$1,W$1,$A28),2)&gt;5),"",SUMIFS(matsui[受渡金額],matsui[約定日],DATE(デイトレ集計2024!$B$1,デイトレ集計2024!W$1,デイトレ集計2024!$A28),matsui[商品区分],"株式"))</f>
        <v/>
      </c>
      <c r="X28" s="19"/>
      <c r="Y28" s="27"/>
      <c r="Z28" s="24">
        <f ca="1">IF(OR(MONTH(DATE($B$1,Z$1,$A28))&lt;&gt;Z$1,_xlfn.XLOOKUP(DATE($B$1,Z$1,$A28),祝祭日,祝祭日,"XXX",0,1)&lt;&gt;"XXX",WEEKDAY(DATE($B$1,Z$1,$A28),2)&gt;5),"",SUMIFS(matsui[受渡金額],matsui[約定日],DATE(デイトレ集計2024!$B$1,デイトレ集計2024!Z$1,デイトレ集計2024!$A28),matsui[商品区分],"株式"))</f>
        <v>0</v>
      </c>
      <c r="AA28" s="19"/>
      <c r="AB28" s="27"/>
      <c r="AC28" s="24">
        <f ca="1">IF(OR(MONTH(DATE($B$1,AC$1,$A28))&lt;&gt;AC$1,_xlfn.XLOOKUP(DATE($B$1,AC$1,$A28),祝祭日,祝祭日,"XXX",0,1)&lt;&gt;"XXX",WEEKDAY(DATE($B$1,AC$1,$A28),2)&gt;5),"",SUMIFS(matsui[受渡金額],matsui[約定日],DATE(デイトレ集計2024!$B$1,デイトレ集計2024!AC$1,デイトレ集計2024!$A28),matsui[商品区分],"株式"))</f>
        <v>0</v>
      </c>
      <c r="AD28" s="19"/>
      <c r="AE28" s="27"/>
      <c r="AF28" s="24" t="str">
        <f ca="1">IF(OR(MONTH(DATE($B$1,AF$1,$A28))&lt;&gt;AF$1,_xlfn.XLOOKUP(DATE($B$1,AF$1,$A28),祝祭日,祝祭日,"XXX",0,1)&lt;&gt;"XXX",WEEKDAY(DATE($B$1,AF$1,$A28),2)&gt;5),"",SUMIFS(matsui[受渡金額],matsui[約定日],DATE(デイトレ集計2024!$B$1,デイトレ集計2024!AF$1,デイトレ集計2024!$A28),matsui[商品区分],"株式"))</f>
        <v/>
      </c>
      <c r="AG28" s="19"/>
      <c r="AH28" s="27"/>
      <c r="AI28" s="24">
        <f ca="1">IF(OR(MONTH(DATE($B$1,AI$1,$A28))&lt;&gt;AI$1,_xlfn.XLOOKUP(DATE($B$1,AI$1,$A28),祝祭日,祝祭日,"XXX",0,1)&lt;&gt;"XXX",WEEKDAY(DATE($B$1,AI$1,$A28),2)&gt;5),"",SUMIFS(matsui[受渡金額],matsui[約定日],DATE(デイトレ集計2024!$B$1,デイトレ集計2024!AI$1,デイトレ集計2024!$A28),matsui[商品区分],"株式"))</f>
        <v>0</v>
      </c>
      <c r="AJ28" s="19"/>
      <c r="AK28" s="27"/>
      <c r="AL28" s="27">
        <f ca="1">IF(OR(MONTH(DATE($B$1,AL$1,$A28))&lt;&gt;AL$1,_xlfn.XLOOKUP(DATE($B$1,AL$1,$A28),祝祭日,祝祭日,"XXX",0,1)&lt;&gt;"XXX",WEEKDAY(DATE($B$1,AL$1,$A28),2)&gt;5),"",SUMIFS(matsui[受渡金額],matsui[約定日],DATE(デイトレ集計2024!$B$1,デイトレ集計2024!AL$1,デイトレ集計2024!$A28),matsui[商品区分],"株式"))</f>
        <v>0</v>
      </c>
      <c r="AN28" s="23">
        <f t="shared" ca="1" si="20"/>
        <v>0</v>
      </c>
      <c r="AO28" s="23">
        <f t="shared" ca="1" si="21"/>
        <v>0</v>
      </c>
      <c r="AP28" s="23">
        <f t="shared" ca="1" si="22"/>
        <v>0</v>
      </c>
      <c r="AQ28" s="23">
        <f t="shared" ca="1" si="23"/>
        <v>0</v>
      </c>
      <c r="AR28" s="23">
        <f t="shared" ca="1" si="24"/>
        <v>0</v>
      </c>
      <c r="AS28" s="23">
        <f t="shared" ca="1" si="25"/>
        <v>0</v>
      </c>
      <c r="AT28" s="23">
        <f t="shared" ca="1" si="26"/>
        <v>0</v>
      </c>
      <c r="AU28" s="23">
        <f t="shared" ca="1" si="32"/>
        <v>0</v>
      </c>
      <c r="AV28" s="23">
        <f t="shared" ca="1" si="27"/>
        <v>0</v>
      </c>
      <c r="AW28" s="23">
        <f t="shared" ca="1" si="28"/>
        <v>0</v>
      </c>
      <c r="AX28" s="23">
        <f t="shared" ca="1" si="29"/>
        <v>0</v>
      </c>
      <c r="AY28" s="23">
        <f t="shared" ca="1" si="30"/>
        <v>0</v>
      </c>
      <c r="BA28" s="23">
        <f t="shared" ca="1" si="43"/>
        <v>0</v>
      </c>
      <c r="BB28" s="23">
        <f t="shared" ca="1" si="33"/>
        <v>0</v>
      </c>
      <c r="BC28" s="23">
        <f t="shared" ca="1" si="34"/>
        <v>0</v>
      </c>
      <c r="BD28" s="23">
        <f t="shared" ca="1" si="35"/>
        <v>0</v>
      </c>
      <c r="BE28" s="23">
        <f t="shared" ca="1" si="36"/>
        <v>0</v>
      </c>
      <c r="BF28" s="23">
        <f t="shared" ca="1" si="37"/>
        <v>0</v>
      </c>
      <c r="BG28" s="23">
        <f t="shared" ca="1" si="38"/>
        <v>0</v>
      </c>
      <c r="BH28" s="23">
        <f t="shared" ca="1" si="39"/>
        <v>0</v>
      </c>
      <c r="BI28" s="23">
        <f t="shared" ca="1" si="40"/>
        <v>0</v>
      </c>
      <c r="BJ28" s="23">
        <f t="shared" ca="1" si="41"/>
        <v>0</v>
      </c>
      <c r="BK28" s="23">
        <f t="shared" ca="1" si="42"/>
        <v>0</v>
      </c>
      <c r="BL28" s="23">
        <f t="shared" ca="1" si="31"/>
        <v>0</v>
      </c>
      <c r="BN28" s="23" t="str" cm="1">
        <f t="array" aca="1" ref="BN28" ca="1">IF(INDEX($A$1:$AL$46,ROW(),BN$14)&gt;0,INDEX($A$1:$AL$46,ROW(),BN$14),"")</f>
        <v/>
      </c>
      <c r="BO28" s="23" t="str" cm="1">
        <f t="array" aca="1" ref="BO28" ca="1">IF(INDEX($A$1:$AL$46,ROW(),BO$14)&gt;0,INDEX($A$1:$AL$46,ROW(),BO$14),"")</f>
        <v/>
      </c>
      <c r="BP28" s="23" t="str" cm="1">
        <f t="array" aca="1" ref="BP28" ca="1">IF(INDEX($A$1:$AL$46,ROW(),BP$14)&gt;0,INDEX($A$1:$AL$46,ROW(),BP$14),"")</f>
        <v/>
      </c>
      <c r="BQ28" s="23" t="str" cm="1">
        <f t="array" aca="1" ref="BQ28" ca="1">IF(INDEX($A$1:$AL$46,ROW(),BQ$14)&gt;0,INDEX($A$1:$AL$46,ROW(),BQ$14),"")</f>
        <v/>
      </c>
      <c r="BR28" s="23" t="str" cm="1">
        <f t="array" aca="1" ref="BR28" ca="1">IF(INDEX($A$1:$AL$46,ROW(),BR$14)&gt;0,INDEX($A$1:$AL$46,ROW(),BR$14),"")</f>
        <v/>
      </c>
      <c r="BS28" s="23" t="str" cm="1">
        <f t="array" aca="1" ref="BS28" ca="1">IF(INDEX($A$1:$AL$46,ROW(),BS$14)&gt;0,INDEX($A$1:$AL$46,ROW(),BS$14),"")</f>
        <v/>
      </c>
      <c r="BT28" s="23" t="str" cm="1">
        <f t="array" aca="1" ref="BT28" ca="1">IF(INDEX($A$1:$AL$46,ROW(),BT$14)&gt;0,INDEX($A$1:$AL$46,ROW(),BT$14),"")</f>
        <v/>
      </c>
      <c r="BU28" s="23" t="str" cm="1">
        <f t="array" aca="1" ref="BU28" ca="1">IF(INDEX($A$1:$AL$46,ROW(),BU$14)&gt;0,INDEX($A$1:$AL$46,ROW(),BU$14),"")</f>
        <v/>
      </c>
      <c r="BV28" s="23" t="str" cm="1">
        <f t="array" aca="1" ref="BV28" ca="1">IF(INDEX($A$1:$AL$46,ROW(),BV$14)&gt;0,INDEX($A$1:$AL$46,ROW(),BV$14),"")</f>
        <v/>
      </c>
      <c r="BW28" s="23" t="str" cm="1">
        <f t="array" aca="1" ref="BW28" ca="1">IF(INDEX($A$1:$AL$46,ROW(),BW$14)&gt;0,INDEX($A$1:$AL$46,ROW(),BW$14),"")</f>
        <v/>
      </c>
      <c r="BX28" s="23" t="str" cm="1">
        <f t="array" aca="1" ref="BX28" ca="1">IF(INDEX($A$1:$AL$46,ROW(),BX$14)&gt;0,INDEX($A$1:$AL$46,ROW(),BX$14),"")</f>
        <v/>
      </c>
      <c r="BY28" s="23" t="str" cm="1">
        <f t="array" aca="1" ref="BY28" ca="1">IF(INDEX($A$1:$AL$46,ROW(),BY$14)&gt;0,INDEX($A$1:$AL$46,ROW(),BY$14),"")</f>
        <v/>
      </c>
      <c r="CA28" s="23" t="str" cm="1">
        <f t="array" aca="1" ref="CA28" ca="1">IF(INDEX($A$1:$AL$46,ROW(),CA$14)&lt;0,INDEX($A$1:$AL$46,ROW(),CA$14),"")</f>
        <v/>
      </c>
      <c r="CB28" s="23" t="str" cm="1">
        <f t="array" aca="1" ref="CB28" ca="1">IF(INDEX($A$1:$AL$46,ROW(),CB$14)&lt;0,INDEX($A$1:$AL$46,ROW(),CB$14),"")</f>
        <v/>
      </c>
      <c r="CC28" s="23" t="str" cm="1">
        <f t="array" aca="1" ref="CC28" ca="1">IF(INDEX($A$1:$AL$46,ROW(),CC$14)&lt;0,INDEX($A$1:$AL$46,ROW(),CC$14),"")</f>
        <v/>
      </c>
      <c r="CD28" s="23" t="str" cm="1">
        <f t="array" aca="1" ref="CD28" ca="1">IF(INDEX($A$1:$AL$46,ROW(),CD$14)&lt;0,INDEX($A$1:$AL$46,ROW(),CD$14),"")</f>
        <v/>
      </c>
      <c r="CE28" s="23" t="str" cm="1">
        <f t="array" aca="1" ref="CE28" ca="1">IF(INDEX($A$1:$AL$46,ROW(),CE$14)&lt;0,INDEX($A$1:$AL$46,ROW(),CE$14),"")</f>
        <v/>
      </c>
      <c r="CF28" s="23" t="str" cm="1">
        <f t="array" aca="1" ref="CF28" ca="1">IF(INDEX($A$1:$AL$46,ROW(),CF$14)&lt;0,INDEX($A$1:$AL$46,ROW(),CF$14),"")</f>
        <v/>
      </c>
      <c r="CG28" s="23" t="str" cm="1">
        <f t="array" aca="1" ref="CG28" ca="1">IF(INDEX($A$1:$AL$46,ROW(),CG$14)&lt;0,INDEX($A$1:$AL$46,ROW(),CG$14),"")</f>
        <v/>
      </c>
      <c r="CH28" s="23" t="str" cm="1">
        <f t="array" aca="1" ref="CH28" ca="1">IF(INDEX($A$1:$AL$46,ROW(),CH$14)&lt;0,INDEX($A$1:$AL$46,ROW(),CH$14),"")</f>
        <v/>
      </c>
      <c r="CI28" s="23" t="str" cm="1">
        <f t="array" aca="1" ref="CI28" ca="1">IF(INDEX($A$1:$AL$46,ROW(),CI$14)&lt;0,INDEX($A$1:$AL$46,ROW(),CI$14),"")</f>
        <v/>
      </c>
      <c r="CJ28" s="23" t="str" cm="1">
        <f t="array" aca="1" ref="CJ28" ca="1">IF(INDEX($A$1:$AL$46,ROW(),CJ$14)&lt;0,INDEX($A$1:$AL$46,ROW(),CJ$14),"")</f>
        <v/>
      </c>
      <c r="CK28" s="23" t="str" cm="1">
        <f t="array" aca="1" ref="CK28" ca="1">IF(INDEX($A$1:$AL$46,ROW(),CK$14)&lt;0,INDEX($A$1:$AL$46,ROW(),CK$14),"")</f>
        <v/>
      </c>
      <c r="CL28" s="23" t="str" cm="1">
        <f t="array" aca="1" ref="CL28" ca="1">IF(INDEX($A$1:$AL$46,ROW(),CL$14)&lt;0,INDEX($A$1:$AL$46,ROW(),CL$14),"")</f>
        <v/>
      </c>
    </row>
    <row r="29" spans="1:90" s="2" customFormat="1" ht="15.75" x14ac:dyDescent="0.4">
      <c r="A29" s="6">
        <v>14</v>
      </c>
      <c r="B29" s="18">
        <f t="shared" ca="1" si="17"/>
        <v>0</v>
      </c>
      <c r="C29" s="19"/>
      <c r="D29" s="27"/>
      <c r="E29" s="24" t="str">
        <f ca="1">IF(OR(MONTH(DATE($B$1,E$1,$A29))&lt;&gt;E$1,_xlfn.XLOOKUP(DATE($B$1,E$1,$A29),祝祭日,祝祭日,"XXX",0,1)&lt;&gt;"XXX",WEEKDAY(DATE($B$1,E$1,$A29),2)&gt;5),"",SUMIFS(matsui[受渡金額],matsui[約定日],DATE(デイトレ集計2024!$B$1,デイトレ集計2024!E$1,デイトレ集計2024!$A29),matsui[商品区分],"株式"))</f>
        <v/>
      </c>
      <c r="F29" s="19"/>
      <c r="G29" s="27"/>
      <c r="H29" s="24">
        <f ca="1">IF(OR(MONTH(DATE($B$1,H$1,$A29))&lt;&gt;H$1,_xlfn.XLOOKUP(DATE($B$1,H$1,$A29),祝祭日,祝祭日,"XXX",0,1)&lt;&gt;"XXX",WEEKDAY(DATE($B$1,H$1,$A29),2)&gt;5),"",SUMIFS(matsui[受渡金額],matsui[約定日],DATE(デイトレ集計2024!$B$1,デイトレ集計2024!H$1,デイトレ集計2024!$A29),matsui[商品区分],"株式"))</f>
        <v>0</v>
      </c>
      <c r="I29" s="19"/>
      <c r="J29" s="27"/>
      <c r="K29" s="24">
        <f ca="1">IF(OR(MONTH(DATE($B$1,K$1,$A29))&lt;&gt;K$1,_xlfn.XLOOKUP(DATE($B$1,K$1,$A29),祝祭日,祝祭日,"XXX",0,1)&lt;&gt;"XXX",WEEKDAY(DATE($B$1,K$1,$A29),2)&gt;5),"",SUMIFS(matsui[受渡金額],matsui[約定日],DATE(デイトレ集計2024!$B$1,デイトレ集計2024!K$1,デイトレ集計2024!$A29),matsui[商品区分],"株式"))</f>
        <v>0</v>
      </c>
      <c r="L29" s="19"/>
      <c r="M29" s="27"/>
      <c r="N29" s="24" t="str">
        <f ca="1">IF(OR(MONTH(DATE($B$1,N$1,$A29))&lt;&gt;N$1,_xlfn.XLOOKUP(DATE($B$1,N$1,$A29),祝祭日,祝祭日,"XXX",0,1)&lt;&gt;"XXX",WEEKDAY(DATE($B$1,N$1,$A29),2)&gt;5),"",SUMIFS(matsui[受渡金額],matsui[約定日],DATE(デイトレ集計2024!$B$1,デイトレ集計2024!N$1,デイトレ集計2024!$A29),matsui[商品区分],"株式"))</f>
        <v/>
      </c>
      <c r="O29" s="19"/>
      <c r="P29" s="27"/>
      <c r="Q29" s="24">
        <f ca="1">IF(OR(MONTH(DATE($B$1,Q$1,$A29))&lt;&gt;Q$1,_xlfn.XLOOKUP(DATE($B$1,Q$1,$A29),祝祭日,祝祭日,"XXX",0,1)&lt;&gt;"XXX",WEEKDAY(DATE($B$1,Q$1,$A29),2)&gt;5),"",SUMIFS(matsui[受渡金額],matsui[約定日],DATE(デイトレ集計2024!$B$1,デイトレ集計2024!Q$1,デイトレ集計2024!$A29),matsui[商品区分],"株式"))</f>
        <v>0</v>
      </c>
      <c r="R29" s="19"/>
      <c r="S29" s="27"/>
      <c r="T29" s="24">
        <f ca="1">IF(OR(MONTH(DATE($B$1,T$1,$A29))&lt;&gt;T$1,_xlfn.XLOOKUP(DATE($B$1,T$1,$A29),祝祭日,祝祭日,"XXX",0,1)&lt;&gt;"XXX",WEEKDAY(DATE($B$1,T$1,$A29),2)&gt;5),"",SUMIFS(matsui[受渡金額],matsui[約定日],DATE(デイトレ集計2024!$B$1,デイトレ集計2024!T$1,デイトレ集計2024!$A29),matsui[商品区分],"株式"))</f>
        <v>0</v>
      </c>
      <c r="U29" s="19"/>
      <c r="V29" s="27"/>
      <c r="W29" s="24" t="str">
        <f ca="1">IF(OR(MONTH(DATE($B$1,W$1,$A29))&lt;&gt;W$1,_xlfn.XLOOKUP(DATE($B$1,W$1,$A29),祝祭日,祝祭日,"XXX",0,1)&lt;&gt;"XXX",WEEKDAY(DATE($B$1,W$1,$A29),2)&gt;5),"",SUMIFS(matsui[受渡金額],matsui[約定日],DATE(デイトレ集計2024!$B$1,デイトレ集計2024!W$1,デイトレ集計2024!$A29),matsui[商品区分],"株式"))</f>
        <v/>
      </c>
      <c r="X29" s="19"/>
      <c r="Y29" s="27"/>
      <c r="Z29" s="24">
        <f ca="1">IF(OR(MONTH(DATE($B$1,Z$1,$A29))&lt;&gt;Z$1,_xlfn.XLOOKUP(DATE($B$1,Z$1,$A29),祝祭日,祝祭日,"XXX",0,1)&lt;&gt;"XXX",WEEKDAY(DATE($B$1,Z$1,$A29),2)&gt;5),"",SUMIFS(matsui[受渡金額],matsui[約定日],DATE(デイトレ集計2024!$B$1,デイトレ集計2024!Z$1,デイトレ集計2024!$A29),matsui[商品区分],"株式"))</f>
        <v>0</v>
      </c>
      <c r="AA29" s="19"/>
      <c r="AB29" s="27"/>
      <c r="AC29" s="24" t="str">
        <f ca="1">IF(OR(MONTH(DATE($B$1,AC$1,$A29))&lt;&gt;AC$1,_xlfn.XLOOKUP(DATE($B$1,AC$1,$A29),祝祭日,祝祭日,"XXX",0,1)&lt;&gt;"XXX",WEEKDAY(DATE($B$1,AC$1,$A29),2)&gt;5),"",SUMIFS(matsui[受渡金額],matsui[約定日],DATE(デイトレ集計2024!$B$1,デイトレ集計2024!AC$1,デイトレ集計2024!$A29),matsui[商品区分],"株式"))</f>
        <v/>
      </c>
      <c r="AD29" s="19"/>
      <c r="AE29" s="27"/>
      <c r="AF29" s="24" t="str">
        <f ca="1">IF(OR(MONTH(DATE($B$1,AF$1,$A29))&lt;&gt;AF$1,_xlfn.XLOOKUP(DATE($B$1,AF$1,$A29),祝祭日,祝祭日,"XXX",0,1)&lt;&gt;"XXX",WEEKDAY(DATE($B$1,AF$1,$A29),2)&gt;5),"",SUMIFS(matsui[受渡金額],matsui[約定日],DATE(デイトレ集計2024!$B$1,デイトレ集計2024!AF$1,デイトレ集計2024!$A29),matsui[商品区分],"株式"))</f>
        <v/>
      </c>
      <c r="AG29" s="19"/>
      <c r="AH29" s="27"/>
      <c r="AI29" s="24">
        <f ca="1">IF(OR(MONTH(DATE($B$1,AI$1,$A29))&lt;&gt;AI$1,_xlfn.XLOOKUP(DATE($B$1,AI$1,$A29),祝祭日,祝祭日,"XXX",0,1)&lt;&gt;"XXX",WEEKDAY(DATE($B$1,AI$1,$A29),2)&gt;5),"",SUMIFS(matsui[受渡金額],matsui[約定日],DATE(デイトレ集計2024!$B$1,デイトレ集計2024!AI$1,デイトレ集計2024!$A29),matsui[商品区分],"株式"))</f>
        <v>0</v>
      </c>
      <c r="AJ29" s="19"/>
      <c r="AK29" s="27"/>
      <c r="AL29" s="27" t="str">
        <f ca="1">IF(OR(MONTH(DATE($B$1,AL$1,$A29))&lt;&gt;AL$1,_xlfn.XLOOKUP(DATE($B$1,AL$1,$A29),祝祭日,祝祭日,"XXX",0,1)&lt;&gt;"XXX",WEEKDAY(DATE($B$1,AL$1,$A29),2)&gt;5),"",SUMIFS(matsui[受渡金額],matsui[約定日],DATE(デイトレ集計2024!$B$1,デイトレ集計2024!AL$1,デイトレ集計2024!$A29),matsui[商品区分],"株式"))</f>
        <v/>
      </c>
      <c r="AN29" s="23">
        <f t="shared" ca="1" si="20"/>
        <v>0</v>
      </c>
      <c r="AO29" s="23">
        <f t="shared" ca="1" si="21"/>
        <v>0</v>
      </c>
      <c r="AP29" s="23">
        <f t="shared" ca="1" si="22"/>
        <v>0</v>
      </c>
      <c r="AQ29" s="23">
        <f t="shared" ca="1" si="23"/>
        <v>0</v>
      </c>
      <c r="AR29" s="23">
        <f t="shared" ca="1" si="24"/>
        <v>0</v>
      </c>
      <c r="AS29" s="23">
        <f t="shared" ca="1" si="25"/>
        <v>0</v>
      </c>
      <c r="AT29" s="23">
        <f t="shared" ca="1" si="26"/>
        <v>0</v>
      </c>
      <c r="AU29" s="23">
        <f t="shared" ca="1" si="32"/>
        <v>0</v>
      </c>
      <c r="AV29" s="23">
        <f t="shared" ca="1" si="27"/>
        <v>0</v>
      </c>
      <c r="AW29" s="23">
        <f t="shared" ca="1" si="28"/>
        <v>0</v>
      </c>
      <c r="AX29" s="23">
        <f t="shared" ca="1" si="29"/>
        <v>0</v>
      </c>
      <c r="AY29" s="23">
        <f t="shared" ca="1" si="30"/>
        <v>0</v>
      </c>
      <c r="BA29" s="23">
        <f t="shared" ca="1" si="43"/>
        <v>0</v>
      </c>
      <c r="BB29" s="23">
        <f t="shared" ca="1" si="33"/>
        <v>0</v>
      </c>
      <c r="BC29" s="23">
        <f t="shared" ca="1" si="34"/>
        <v>0</v>
      </c>
      <c r="BD29" s="23">
        <f t="shared" ca="1" si="35"/>
        <v>0</v>
      </c>
      <c r="BE29" s="23">
        <f t="shared" ca="1" si="36"/>
        <v>0</v>
      </c>
      <c r="BF29" s="23">
        <f t="shared" ca="1" si="37"/>
        <v>0</v>
      </c>
      <c r="BG29" s="23">
        <f t="shared" ca="1" si="38"/>
        <v>0</v>
      </c>
      <c r="BH29" s="23">
        <f t="shared" ca="1" si="39"/>
        <v>0</v>
      </c>
      <c r="BI29" s="23">
        <f t="shared" ca="1" si="40"/>
        <v>0</v>
      </c>
      <c r="BJ29" s="23">
        <f t="shared" ca="1" si="41"/>
        <v>0</v>
      </c>
      <c r="BK29" s="23">
        <f t="shared" ca="1" si="42"/>
        <v>0</v>
      </c>
      <c r="BL29" s="23">
        <f t="shared" ca="1" si="31"/>
        <v>0</v>
      </c>
      <c r="BN29" s="23" t="str" cm="1">
        <f t="array" aca="1" ref="BN29" ca="1">IF(INDEX($A$1:$AL$46,ROW(),BN$14)&gt;0,INDEX($A$1:$AL$46,ROW(),BN$14),"")</f>
        <v/>
      </c>
      <c r="BO29" s="23" t="str" cm="1">
        <f t="array" aca="1" ref="BO29" ca="1">IF(INDEX($A$1:$AL$46,ROW(),BO$14)&gt;0,INDEX($A$1:$AL$46,ROW(),BO$14),"")</f>
        <v/>
      </c>
      <c r="BP29" s="23" t="str" cm="1">
        <f t="array" aca="1" ref="BP29" ca="1">IF(INDEX($A$1:$AL$46,ROW(),BP$14)&gt;0,INDEX($A$1:$AL$46,ROW(),BP$14),"")</f>
        <v/>
      </c>
      <c r="BQ29" s="23" t="str" cm="1">
        <f t="array" aca="1" ref="BQ29" ca="1">IF(INDEX($A$1:$AL$46,ROW(),BQ$14)&gt;0,INDEX($A$1:$AL$46,ROW(),BQ$14),"")</f>
        <v/>
      </c>
      <c r="BR29" s="23" t="str" cm="1">
        <f t="array" aca="1" ref="BR29" ca="1">IF(INDEX($A$1:$AL$46,ROW(),BR$14)&gt;0,INDEX($A$1:$AL$46,ROW(),BR$14),"")</f>
        <v/>
      </c>
      <c r="BS29" s="23" t="str" cm="1">
        <f t="array" aca="1" ref="BS29" ca="1">IF(INDEX($A$1:$AL$46,ROW(),BS$14)&gt;0,INDEX($A$1:$AL$46,ROW(),BS$14),"")</f>
        <v/>
      </c>
      <c r="BT29" s="23" t="str" cm="1">
        <f t="array" aca="1" ref="BT29" ca="1">IF(INDEX($A$1:$AL$46,ROW(),BT$14)&gt;0,INDEX($A$1:$AL$46,ROW(),BT$14),"")</f>
        <v/>
      </c>
      <c r="BU29" s="23" t="str" cm="1">
        <f t="array" aca="1" ref="BU29" ca="1">IF(INDEX($A$1:$AL$46,ROW(),BU$14)&gt;0,INDEX($A$1:$AL$46,ROW(),BU$14),"")</f>
        <v/>
      </c>
      <c r="BV29" s="23" t="str" cm="1">
        <f t="array" aca="1" ref="BV29" ca="1">IF(INDEX($A$1:$AL$46,ROW(),BV$14)&gt;0,INDEX($A$1:$AL$46,ROW(),BV$14),"")</f>
        <v/>
      </c>
      <c r="BW29" s="23" t="str" cm="1">
        <f t="array" aca="1" ref="BW29" ca="1">IF(INDEX($A$1:$AL$46,ROW(),BW$14)&gt;0,INDEX($A$1:$AL$46,ROW(),BW$14),"")</f>
        <v/>
      </c>
      <c r="BX29" s="23" t="str" cm="1">
        <f t="array" aca="1" ref="BX29" ca="1">IF(INDEX($A$1:$AL$46,ROW(),BX$14)&gt;0,INDEX($A$1:$AL$46,ROW(),BX$14),"")</f>
        <v/>
      </c>
      <c r="BY29" s="23" t="str" cm="1">
        <f t="array" aca="1" ref="BY29" ca="1">IF(INDEX($A$1:$AL$46,ROW(),BY$14)&gt;0,INDEX($A$1:$AL$46,ROW(),BY$14),"")</f>
        <v/>
      </c>
      <c r="CA29" s="23" t="str" cm="1">
        <f t="array" aca="1" ref="CA29" ca="1">IF(INDEX($A$1:$AL$46,ROW(),CA$14)&lt;0,INDEX($A$1:$AL$46,ROW(),CA$14),"")</f>
        <v/>
      </c>
      <c r="CB29" s="23" t="str" cm="1">
        <f t="array" aca="1" ref="CB29" ca="1">IF(INDEX($A$1:$AL$46,ROW(),CB$14)&lt;0,INDEX($A$1:$AL$46,ROW(),CB$14),"")</f>
        <v/>
      </c>
      <c r="CC29" s="23" t="str" cm="1">
        <f t="array" aca="1" ref="CC29" ca="1">IF(INDEX($A$1:$AL$46,ROW(),CC$14)&lt;0,INDEX($A$1:$AL$46,ROW(),CC$14),"")</f>
        <v/>
      </c>
      <c r="CD29" s="23" t="str" cm="1">
        <f t="array" aca="1" ref="CD29" ca="1">IF(INDEX($A$1:$AL$46,ROW(),CD$14)&lt;0,INDEX($A$1:$AL$46,ROW(),CD$14),"")</f>
        <v/>
      </c>
      <c r="CE29" s="23" t="str" cm="1">
        <f t="array" aca="1" ref="CE29" ca="1">IF(INDEX($A$1:$AL$46,ROW(),CE$14)&lt;0,INDEX($A$1:$AL$46,ROW(),CE$14),"")</f>
        <v/>
      </c>
      <c r="CF29" s="23" t="str" cm="1">
        <f t="array" aca="1" ref="CF29" ca="1">IF(INDEX($A$1:$AL$46,ROW(),CF$14)&lt;0,INDEX($A$1:$AL$46,ROW(),CF$14),"")</f>
        <v/>
      </c>
      <c r="CG29" s="23" t="str" cm="1">
        <f t="array" aca="1" ref="CG29" ca="1">IF(INDEX($A$1:$AL$46,ROW(),CG$14)&lt;0,INDEX($A$1:$AL$46,ROW(),CG$14),"")</f>
        <v/>
      </c>
      <c r="CH29" s="23" t="str" cm="1">
        <f t="array" aca="1" ref="CH29" ca="1">IF(INDEX($A$1:$AL$46,ROW(),CH$14)&lt;0,INDEX($A$1:$AL$46,ROW(),CH$14),"")</f>
        <v/>
      </c>
      <c r="CI29" s="23" t="str" cm="1">
        <f t="array" aca="1" ref="CI29" ca="1">IF(INDEX($A$1:$AL$46,ROW(),CI$14)&lt;0,INDEX($A$1:$AL$46,ROW(),CI$14),"")</f>
        <v/>
      </c>
      <c r="CJ29" s="23" t="str" cm="1">
        <f t="array" aca="1" ref="CJ29" ca="1">IF(INDEX($A$1:$AL$46,ROW(),CJ$14)&lt;0,INDEX($A$1:$AL$46,ROW(),CJ$14),"")</f>
        <v/>
      </c>
      <c r="CK29" s="23" t="str" cm="1">
        <f t="array" aca="1" ref="CK29" ca="1">IF(INDEX($A$1:$AL$46,ROW(),CK$14)&lt;0,INDEX($A$1:$AL$46,ROW(),CK$14),"")</f>
        <v/>
      </c>
      <c r="CL29" s="23" t="str" cm="1">
        <f t="array" aca="1" ref="CL29" ca="1">IF(INDEX($A$1:$AL$46,ROW(),CL$14)&lt;0,INDEX($A$1:$AL$46,ROW(),CL$14),"")</f>
        <v/>
      </c>
    </row>
    <row r="30" spans="1:90" s="2" customFormat="1" ht="15.75" x14ac:dyDescent="0.4">
      <c r="A30" s="6">
        <v>15</v>
      </c>
      <c r="B30" s="18">
        <f t="shared" ca="1" si="17"/>
        <v>0</v>
      </c>
      <c r="C30" s="19"/>
      <c r="D30" s="27"/>
      <c r="E30" s="24">
        <f ca="1">IF(OR(MONTH(DATE($B$1,E$1,$A30))&lt;&gt;E$1,_xlfn.XLOOKUP(DATE($B$1,E$1,$A30),祝祭日,祝祭日,"XXX",0,1)&lt;&gt;"XXX",WEEKDAY(DATE($B$1,E$1,$A30),2)&gt;5),"",SUMIFS(matsui[受渡金額],matsui[約定日],DATE(デイトレ集計2024!$B$1,デイトレ集計2024!E$1,デイトレ集計2024!$A30),matsui[商品区分],"株式"))</f>
        <v>0</v>
      </c>
      <c r="F30" s="19"/>
      <c r="G30" s="27"/>
      <c r="H30" s="24">
        <f ca="1">IF(OR(MONTH(DATE($B$1,H$1,$A30))&lt;&gt;H$1,_xlfn.XLOOKUP(DATE($B$1,H$1,$A30),祝祭日,祝祭日,"XXX",0,1)&lt;&gt;"XXX",WEEKDAY(DATE($B$1,H$1,$A30),2)&gt;5),"",SUMIFS(matsui[受渡金額],matsui[約定日],DATE(デイトレ集計2024!$B$1,デイトレ集計2024!H$1,デイトレ集計2024!$A30),matsui[商品区分],"株式"))</f>
        <v>0</v>
      </c>
      <c r="I30" s="19"/>
      <c r="J30" s="27"/>
      <c r="K30" s="24">
        <f ca="1">IF(OR(MONTH(DATE($B$1,K$1,$A30))&lt;&gt;K$1,_xlfn.XLOOKUP(DATE($B$1,K$1,$A30),祝祭日,祝祭日,"XXX",0,1)&lt;&gt;"XXX",WEEKDAY(DATE($B$1,K$1,$A30),2)&gt;5),"",SUMIFS(matsui[受渡金額],matsui[約定日],DATE(デイトレ集計2024!$B$1,デイトレ集計2024!K$1,デイトレ集計2024!$A30),matsui[商品区分],"株式"))</f>
        <v>0</v>
      </c>
      <c r="L30" s="19"/>
      <c r="M30" s="27"/>
      <c r="N30" s="24">
        <f ca="1">IF(OR(MONTH(DATE($B$1,N$1,$A30))&lt;&gt;N$1,_xlfn.XLOOKUP(DATE($B$1,N$1,$A30),祝祭日,祝祭日,"XXX",0,1)&lt;&gt;"XXX",WEEKDAY(DATE($B$1,N$1,$A30),2)&gt;5),"",SUMIFS(matsui[受渡金額],matsui[約定日],DATE(デイトレ集計2024!$B$1,デイトレ集計2024!N$1,デイトレ集計2024!$A30),matsui[商品区分],"株式"))</f>
        <v>0</v>
      </c>
      <c r="O30" s="19"/>
      <c r="P30" s="27"/>
      <c r="Q30" s="24">
        <f ca="1">IF(OR(MONTH(DATE($B$1,Q$1,$A30))&lt;&gt;Q$1,_xlfn.XLOOKUP(DATE($B$1,Q$1,$A30),祝祭日,祝祭日,"XXX",0,1)&lt;&gt;"XXX",WEEKDAY(DATE($B$1,Q$1,$A30),2)&gt;5),"",SUMIFS(matsui[受渡金額],matsui[約定日],DATE(デイトレ集計2024!$B$1,デイトレ集計2024!Q$1,デイトレ集計2024!$A30),matsui[商品区分],"株式"))</f>
        <v>0</v>
      </c>
      <c r="R30" s="19"/>
      <c r="S30" s="27"/>
      <c r="T30" s="24" t="str">
        <f ca="1">IF(OR(MONTH(DATE($B$1,T$1,$A30))&lt;&gt;T$1,_xlfn.XLOOKUP(DATE($B$1,T$1,$A30),祝祭日,祝祭日,"XXX",0,1)&lt;&gt;"XXX",WEEKDAY(DATE($B$1,T$1,$A30),2)&gt;5),"",SUMIFS(matsui[受渡金額],matsui[約定日],DATE(デイトレ集計2024!$B$1,デイトレ集計2024!T$1,デイトレ集計2024!$A30),matsui[商品区分],"株式"))</f>
        <v/>
      </c>
      <c r="U30" s="19"/>
      <c r="V30" s="27"/>
      <c r="W30" s="24" t="str">
        <f ca="1">IF(OR(MONTH(DATE($B$1,W$1,$A30))&lt;&gt;W$1,_xlfn.XLOOKUP(DATE($B$1,W$1,$A30),祝祭日,祝祭日,"XXX",0,1)&lt;&gt;"XXX",WEEKDAY(DATE($B$1,W$1,$A30),2)&gt;5),"",SUMIFS(matsui[受渡金額],matsui[約定日],DATE(デイトレ集計2024!$B$1,デイトレ集計2024!W$1,デイトレ集計2024!$A30),matsui[商品区分],"株式"))</f>
        <v/>
      </c>
      <c r="X30" s="19"/>
      <c r="Y30" s="27"/>
      <c r="Z30" s="24">
        <f ca="1">IF(OR(MONTH(DATE($B$1,Z$1,$A30))&lt;&gt;Z$1,_xlfn.XLOOKUP(DATE($B$1,Z$1,$A30),祝祭日,祝祭日,"XXX",0,1)&lt;&gt;"XXX",WEEKDAY(DATE($B$1,Z$1,$A30),2)&gt;5),"",SUMIFS(matsui[受渡金額],matsui[約定日],DATE(デイトレ集計2024!$B$1,デイトレ集計2024!Z$1,デイトレ集計2024!$A30),matsui[商品区分],"株式"))</f>
        <v>0</v>
      </c>
      <c r="AA30" s="19"/>
      <c r="AB30" s="27"/>
      <c r="AC30" s="24" t="str">
        <f ca="1">IF(OR(MONTH(DATE($B$1,AC$1,$A30))&lt;&gt;AC$1,_xlfn.XLOOKUP(DATE($B$1,AC$1,$A30),祝祭日,祝祭日,"XXX",0,1)&lt;&gt;"XXX",WEEKDAY(DATE($B$1,AC$1,$A30),2)&gt;5),"",SUMIFS(matsui[受渡金額],matsui[約定日],DATE(デイトレ集計2024!$B$1,デイトレ集計2024!AC$1,デイトレ集計2024!$A30),matsui[商品区分],"株式"))</f>
        <v/>
      </c>
      <c r="AD30" s="19"/>
      <c r="AE30" s="27"/>
      <c r="AF30" s="24">
        <f ca="1">IF(OR(MONTH(DATE($B$1,AF$1,$A30))&lt;&gt;AF$1,_xlfn.XLOOKUP(DATE($B$1,AF$1,$A30),祝祭日,祝祭日,"XXX",0,1)&lt;&gt;"XXX",WEEKDAY(DATE($B$1,AF$1,$A30),2)&gt;5),"",SUMIFS(matsui[受渡金額],matsui[約定日],DATE(デイトレ集計2024!$B$1,デイトレ集計2024!AF$1,デイトレ集計2024!$A30),matsui[商品区分],"株式"))</f>
        <v>0</v>
      </c>
      <c r="AG30" s="19"/>
      <c r="AH30" s="27"/>
      <c r="AI30" s="24">
        <f ca="1">IF(OR(MONTH(DATE($B$1,AI$1,$A30))&lt;&gt;AI$1,_xlfn.XLOOKUP(DATE($B$1,AI$1,$A30),祝祭日,祝祭日,"XXX",0,1)&lt;&gt;"XXX",WEEKDAY(DATE($B$1,AI$1,$A30),2)&gt;5),"",SUMIFS(matsui[受渡金額],matsui[約定日],DATE(デイトレ集計2024!$B$1,デイトレ集計2024!AI$1,デイトレ集計2024!$A30),matsui[商品区分],"株式"))</f>
        <v>0</v>
      </c>
      <c r="AJ30" s="19"/>
      <c r="AK30" s="27"/>
      <c r="AL30" s="27" t="str">
        <f ca="1">IF(OR(MONTH(DATE($B$1,AL$1,$A30))&lt;&gt;AL$1,_xlfn.XLOOKUP(DATE($B$1,AL$1,$A30),祝祭日,祝祭日,"XXX",0,1)&lt;&gt;"XXX",WEEKDAY(DATE($B$1,AL$1,$A30),2)&gt;5),"",SUMIFS(matsui[受渡金額],matsui[約定日],DATE(デイトレ集計2024!$B$1,デイトレ集計2024!AL$1,デイトレ集計2024!$A30),matsui[商品区分],"株式"))</f>
        <v/>
      </c>
      <c r="AN30" s="23">
        <f t="shared" ca="1" si="20"/>
        <v>0</v>
      </c>
      <c r="AO30" s="23">
        <f t="shared" ca="1" si="21"/>
        <v>0</v>
      </c>
      <c r="AP30" s="23">
        <f t="shared" ca="1" si="22"/>
        <v>0</v>
      </c>
      <c r="AQ30" s="23">
        <f t="shared" ca="1" si="23"/>
        <v>0</v>
      </c>
      <c r="AR30" s="23">
        <f t="shared" ca="1" si="24"/>
        <v>0</v>
      </c>
      <c r="AS30" s="23">
        <f t="shared" ca="1" si="25"/>
        <v>0</v>
      </c>
      <c r="AT30" s="23">
        <f t="shared" ca="1" si="26"/>
        <v>0</v>
      </c>
      <c r="AU30" s="23">
        <f t="shared" ca="1" si="32"/>
        <v>0</v>
      </c>
      <c r="AV30" s="23">
        <f t="shared" ca="1" si="27"/>
        <v>0</v>
      </c>
      <c r="AW30" s="23">
        <f t="shared" ca="1" si="28"/>
        <v>0</v>
      </c>
      <c r="AX30" s="23">
        <f t="shared" ca="1" si="29"/>
        <v>0</v>
      </c>
      <c r="AY30" s="23">
        <f t="shared" ca="1" si="30"/>
        <v>0</v>
      </c>
      <c r="BA30" s="23">
        <f t="shared" ca="1" si="43"/>
        <v>0</v>
      </c>
      <c r="BB30" s="23">
        <f t="shared" ca="1" si="33"/>
        <v>0</v>
      </c>
      <c r="BC30" s="23">
        <f t="shared" ca="1" si="34"/>
        <v>0</v>
      </c>
      <c r="BD30" s="23">
        <f t="shared" ca="1" si="35"/>
        <v>0</v>
      </c>
      <c r="BE30" s="23">
        <f t="shared" ca="1" si="36"/>
        <v>0</v>
      </c>
      <c r="BF30" s="23">
        <f t="shared" ca="1" si="37"/>
        <v>0</v>
      </c>
      <c r="BG30" s="23">
        <f t="shared" ca="1" si="38"/>
        <v>0</v>
      </c>
      <c r="BH30" s="23">
        <f t="shared" ca="1" si="39"/>
        <v>0</v>
      </c>
      <c r="BI30" s="23">
        <f t="shared" ca="1" si="40"/>
        <v>0</v>
      </c>
      <c r="BJ30" s="23">
        <f t="shared" ca="1" si="41"/>
        <v>0</v>
      </c>
      <c r="BK30" s="23">
        <f t="shared" ca="1" si="42"/>
        <v>0</v>
      </c>
      <c r="BL30" s="23">
        <f t="shared" ca="1" si="31"/>
        <v>0</v>
      </c>
      <c r="BN30" s="23" t="str" cm="1">
        <f t="array" aca="1" ref="BN30" ca="1">IF(INDEX($A$1:$AL$46,ROW(),BN$14)&gt;0,INDEX($A$1:$AL$46,ROW(),BN$14),"")</f>
        <v/>
      </c>
      <c r="BO30" s="23" t="str" cm="1">
        <f t="array" aca="1" ref="BO30" ca="1">IF(INDEX($A$1:$AL$46,ROW(),BO$14)&gt;0,INDEX($A$1:$AL$46,ROW(),BO$14),"")</f>
        <v/>
      </c>
      <c r="BP30" s="23" t="str" cm="1">
        <f t="array" aca="1" ref="BP30" ca="1">IF(INDEX($A$1:$AL$46,ROW(),BP$14)&gt;0,INDEX($A$1:$AL$46,ROW(),BP$14),"")</f>
        <v/>
      </c>
      <c r="BQ30" s="23" t="str" cm="1">
        <f t="array" aca="1" ref="BQ30" ca="1">IF(INDEX($A$1:$AL$46,ROW(),BQ$14)&gt;0,INDEX($A$1:$AL$46,ROW(),BQ$14),"")</f>
        <v/>
      </c>
      <c r="BR30" s="23" t="str" cm="1">
        <f t="array" aca="1" ref="BR30" ca="1">IF(INDEX($A$1:$AL$46,ROW(),BR$14)&gt;0,INDEX($A$1:$AL$46,ROW(),BR$14),"")</f>
        <v/>
      </c>
      <c r="BS30" s="23" t="str" cm="1">
        <f t="array" aca="1" ref="BS30" ca="1">IF(INDEX($A$1:$AL$46,ROW(),BS$14)&gt;0,INDEX($A$1:$AL$46,ROW(),BS$14),"")</f>
        <v/>
      </c>
      <c r="BT30" s="23" t="str" cm="1">
        <f t="array" aca="1" ref="BT30" ca="1">IF(INDEX($A$1:$AL$46,ROW(),BT$14)&gt;0,INDEX($A$1:$AL$46,ROW(),BT$14),"")</f>
        <v/>
      </c>
      <c r="BU30" s="23" t="str" cm="1">
        <f t="array" aca="1" ref="BU30" ca="1">IF(INDEX($A$1:$AL$46,ROW(),BU$14)&gt;0,INDEX($A$1:$AL$46,ROW(),BU$14),"")</f>
        <v/>
      </c>
      <c r="BV30" s="23" t="str" cm="1">
        <f t="array" aca="1" ref="BV30" ca="1">IF(INDEX($A$1:$AL$46,ROW(),BV$14)&gt;0,INDEX($A$1:$AL$46,ROW(),BV$14),"")</f>
        <v/>
      </c>
      <c r="BW30" s="23" t="str" cm="1">
        <f t="array" aca="1" ref="BW30" ca="1">IF(INDEX($A$1:$AL$46,ROW(),BW$14)&gt;0,INDEX($A$1:$AL$46,ROW(),BW$14),"")</f>
        <v/>
      </c>
      <c r="BX30" s="23" t="str" cm="1">
        <f t="array" aca="1" ref="BX30" ca="1">IF(INDEX($A$1:$AL$46,ROW(),BX$14)&gt;0,INDEX($A$1:$AL$46,ROW(),BX$14),"")</f>
        <v/>
      </c>
      <c r="BY30" s="23" t="str" cm="1">
        <f t="array" aca="1" ref="BY30" ca="1">IF(INDEX($A$1:$AL$46,ROW(),BY$14)&gt;0,INDEX($A$1:$AL$46,ROW(),BY$14),"")</f>
        <v/>
      </c>
      <c r="CA30" s="23" t="str" cm="1">
        <f t="array" aca="1" ref="CA30" ca="1">IF(INDEX($A$1:$AL$46,ROW(),CA$14)&lt;0,INDEX($A$1:$AL$46,ROW(),CA$14),"")</f>
        <v/>
      </c>
      <c r="CB30" s="23" t="str" cm="1">
        <f t="array" aca="1" ref="CB30" ca="1">IF(INDEX($A$1:$AL$46,ROW(),CB$14)&lt;0,INDEX($A$1:$AL$46,ROW(),CB$14),"")</f>
        <v/>
      </c>
      <c r="CC30" s="23" t="str" cm="1">
        <f t="array" aca="1" ref="CC30" ca="1">IF(INDEX($A$1:$AL$46,ROW(),CC$14)&lt;0,INDEX($A$1:$AL$46,ROW(),CC$14),"")</f>
        <v/>
      </c>
      <c r="CD30" s="23" t="str" cm="1">
        <f t="array" aca="1" ref="CD30" ca="1">IF(INDEX($A$1:$AL$46,ROW(),CD$14)&lt;0,INDEX($A$1:$AL$46,ROW(),CD$14),"")</f>
        <v/>
      </c>
      <c r="CE30" s="23" t="str" cm="1">
        <f t="array" aca="1" ref="CE30" ca="1">IF(INDEX($A$1:$AL$46,ROW(),CE$14)&lt;0,INDEX($A$1:$AL$46,ROW(),CE$14),"")</f>
        <v/>
      </c>
      <c r="CF30" s="23" t="str" cm="1">
        <f t="array" aca="1" ref="CF30" ca="1">IF(INDEX($A$1:$AL$46,ROW(),CF$14)&lt;0,INDEX($A$1:$AL$46,ROW(),CF$14),"")</f>
        <v/>
      </c>
      <c r="CG30" s="23" t="str" cm="1">
        <f t="array" aca="1" ref="CG30" ca="1">IF(INDEX($A$1:$AL$46,ROW(),CG$14)&lt;0,INDEX($A$1:$AL$46,ROW(),CG$14),"")</f>
        <v/>
      </c>
      <c r="CH30" s="23" t="str" cm="1">
        <f t="array" aca="1" ref="CH30" ca="1">IF(INDEX($A$1:$AL$46,ROW(),CH$14)&lt;0,INDEX($A$1:$AL$46,ROW(),CH$14),"")</f>
        <v/>
      </c>
      <c r="CI30" s="23" t="str" cm="1">
        <f t="array" aca="1" ref="CI30" ca="1">IF(INDEX($A$1:$AL$46,ROW(),CI$14)&lt;0,INDEX($A$1:$AL$46,ROW(),CI$14),"")</f>
        <v/>
      </c>
      <c r="CJ30" s="23" t="str" cm="1">
        <f t="array" aca="1" ref="CJ30" ca="1">IF(INDEX($A$1:$AL$46,ROW(),CJ$14)&lt;0,INDEX($A$1:$AL$46,ROW(),CJ$14),"")</f>
        <v/>
      </c>
      <c r="CK30" s="23" t="str" cm="1">
        <f t="array" aca="1" ref="CK30" ca="1">IF(INDEX($A$1:$AL$46,ROW(),CK$14)&lt;0,INDEX($A$1:$AL$46,ROW(),CK$14),"")</f>
        <v/>
      </c>
      <c r="CL30" s="23" t="str" cm="1">
        <f t="array" aca="1" ref="CL30" ca="1">IF(INDEX($A$1:$AL$46,ROW(),CL$14)&lt;0,INDEX($A$1:$AL$46,ROW(),CL$14),"")</f>
        <v/>
      </c>
    </row>
    <row r="31" spans="1:90" s="2" customFormat="1" ht="15.75" x14ac:dyDescent="0.4">
      <c r="A31" s="6">
        <v>16</v>
      </c>
      <c r="B31" s="18">
        <f t="shared" ca="1" si="17"/>
        <v>0</v>
      </c>
      <c r="C31" s="19"/>
      <c r="D31" s="27"/>
      <c r="E31" s="24">
        <f ca="1">IF(OR(MONTH(DATE($B$1,E$1,$A31))&lt;&gt;E$1,_xlfn.XLOOKUP(DATE($B$1,E$1,$A31),祝祭日,祝祭日,"XXX",0,1)&lt;&gt;"XXX",WEEKDAY(DATE($B$1,E$1,$A31),2)&gt;5),"",SUMIFS(matsui[受渡金額],matsui[約定日],DATE(デイトレ集計2024!$B$1,デイトレ集計2024!E$1,デイトレ集計2024!$A31),matsui[商品区分],"株式"))</f>
        <v>0</v>
      </c>
      <c r="F31" s="19"/>
      <c r="G31" s="27"/>
      <c r="H31" s="24">
        <f ca="1">IF(OR(MONTH(DATE($B$1,H$1,$A31))&lt;&gt;H$1,_xlfn.XLOOKUP(DATE($B$1,H$1,$A31),祝祭日,祝祭日,"XXX",0,1)&lt;&gt;"XXX",WEEKDAY(DATE($B$1,H$1,$A31),2)&gt;5),"",SUMIFS(matsui[受渡金額],matsui[約定日],DATE(デイトレ集計2024!$B$1,デイトレ集計2024!H$1,デイトレ集計2024!$A31),matsui[商品区分],"株式"))</f>
        <v>0</v>
      </c>
      <c r="I31" s="19"/>
      <c r="J31" s="27"/>
      <c r="K31" s="24" t="str">
        <f ca="1">IF(OR(MONTH(DATE($B$1,K$1,$A31))&lt;&gt;K$1,_xlfn.XLOOKUP(DATE($B$1,K$1,$A31),祝祭日,祝祭日,"XXX",0,1)&lt;&gt;"XXX",WEEKDAY(DATE($B$1,K$1,$A31),2)&gt;5),"",SUMIFS(matsui[受渡金額],matsui[約定日],DATE(デイトレ集計2024!$B$1,デイトレ集計2024!K$1,デイトレ集計2024!$A31),matsui[商品区分],"株式"))</f>
        <v/>
      </c>
      <c r="L31" s="19"/>
      <c r="M31" s="27"/>
      <c r="N31" s="24">
        <f ca="1">IF(OR(MONTH(DATE($B$1,N$1,$A31))&lt;&gt;N$1,_xlfn.XLOOKUP(DATE($B$1,N$1,$A31),祝祭日,祝祭日,"XXX",0,1)&lt;&gt;"XXX",WEEKDAY(DATE($B$1,N$1,$A31),2)&gt;5),"",SUMIFS(matsui[受渡金額],matsui[約定日],DATE(デイトレ集計2024!$B$1,デイトレ集計2024!N$1,デイトレ集計2024!$A31),matsui[商品区分],"株式"))</f>
        <v>0</v>
      </c>
      <c r="O31" s="19"/>
      <c r="P31" s="27"/>
      <c r="Q31" s="24">
        <f ca="1">IF(OR(MONTH(DATE($B$1,Q$1,$A31))&lt;&gt;Q$1,_xlfn.XLOOKUP(DATE($B$1,Q$1,$A31),祝祭日,祝祭日,"XXX",0,1)&lt;&gt;"XXX",WEEKDAY(DATE($B$1,Q$1,$A31),2)&gt;5),"",SUMIFS(matsui[受渡金額],matsui[約定日],DATE(デイトレ集計2024!$B$1,デイトレ集計2024!Q$1,デイトレ集計2024!$A31),matsui[商品区分],"株式"))</f>
        <v>0</v>
      </c>
      <c r="R31" s="19"/>
      <c r="S31" s="27"/>
      <c r="T31" s="24" t="str">
        <f ca="1">IF(OR(MONTH(DATE($B$1,T$1,$A31))&lt;&gt;T$1,_xlfn.XLOOKUP(DATE($B$1,T$1,$A31),祝祭日,祝祭日,"XXX",0,1)&lt;&gt;"XXX",WEEKDAY(DATE($B$1,T$1,$A31),2)&gt;5),"",SUMIFS(matsui[受渡金額],matsui[約定日],DATE(デイトレ集計2024!$B$1,デイトレ集計2024!T$1,デイトレ集計2024!$A31),matsui[商品区分],"株式"))</f>
        <v/>
      </c>
      <c r="U31" s="19"/>
      <c r="V31" s="27"/>
      <c r="W31" s="24">
        <f ca="1">IF(OR(MONTH(DATE($B$1,W$1,$A31))&lt;&gt;W$1,_xlfn.XLOOKUP(DATE($B$1,W$1,$A31),祝祭日,祝祭日,"XXX",0,1)&lt;&gt;"XXX",WEEKDAY(DATE($B$1,W$1,$A31),2)&gt;5),"",SUMIFS(matsui[受渡金額],matsui[約定日],DATE(デイトレ集計2024!$B$1,デイトレ集計2024!W$1,デイトレ集計2024!$A31),matsui[商品区分],"株式"))</f>
        <v>0</v>
      </c>
      <c r="X31" s="19"/>
      <c r="Y31" s="27"/>
      <c r="Z31" s="24">
        <f ca="1">IF(OR(MONTH(DATE($B$1,Z$1,$A31))&lt;&gt;Z$1,_xlfn.XLOOKUP(DATE($B$1,Z$1,$A31),祝祭日,祝祭日,"XXX",0,1)&lt;&gt;"XXX",WEEKDAY(DATE($B$1,Z$1,$A31),2)&gt;5),"",SUMIFS(matsui[受渡金額],matsui[約定日],DATE(デイトレ集計2024!$B$1,デイトレ集計2024!Z$1,デイトレ集計2024!$A31),matsui[商品区分],"株式"))</f>
        <v>0</v>
      </c>
      <c r="AA31" s="19"/>
      <c r="AB31" s="27"/>
      <c r="AC31" s="24" t="str">
        <f ca="1">IF(OR(MONTH(DATE($B$1,AC$1,$A31))&lt;&gt;AC$1,_xlfn.XLOOKUP(DATE($B$1,AC$1,$A31),祝祭日,祝祭日,"XXX",0,1)&lt;&gt;"XXX",WEEKDAY(DATE($B$1,AC$1,$A31),2)&gt;5),"",SUMIFS(matsui[受渡金額],matsui[約定日],DATE(デイトレ集計2024!$B$1,デイトレ集計2024!AC$1,デイトレ集計2024!$A31),matsui[商品区分],"株式"))</f>
        <v/>
      </c>
      <c r="AD31" s="19"/>
      <c r="AE31" s="27"/>
      <c r="AF31" s="24">
        <f ca="1">IF(OR(MONTH(DATE($B$1,AF$1,$A31))&lt;&gt;AF$1,_xlfn.XLOOKUP(DATE($B$1,AF$1,$A31),祝祭日,祝祭日,"XXX",0,1)&lt;&gt;"XXX",WEEKDAY(DATE($B$1,AF$1,$A31),2)&gt;5),"",SUMIFS(matsui[受渡金額],matsui[約定日],DATE(デイトレ集計2024!$B$1,デイトレ集計2024!AF$1,デイトレ集計2024!$A31),matsui[商品区分],"株式"))</f>
        <v>0</v>
      </c>
      <c r="AG31" s="19"/>
      <c r="AH31" s="27"/>
      <c r="AI31" s="24" t="str">
        <f ca="1">IF(OR(MONTH(DATE($B$1,AI$1,$A31))&lt;&gt;AI$1,_xlfn.XLOOKUP(DATE($B$1,AI$1,$A31),祝祭日,祝祭日,"XXX",0,1)&lt;&gt;"XXX",WEEKDAY(DATE($B$1,AI$1,$A31),2)&gt;5),"",SUMIFS(matsui[受渡金額],matsui[約定日],DATE(デイトレ集計2024!$B$1,デイトレ集計2024!AI$1,デイトレ集計2024!$A31),matsui[商品区分],"株式"))</f>
        <v/>
      </c>
      <c r="AJ31" s="19"/>
      <c r="AK31" s="27"/>
      <c r="AL31" s="27">
        <f ca="1">IF(OR(MONTH(DATE($B$1,AL$1,$A31))&lt;&gt;AL$1,_xlfn.XLOOKUP(DATE($B$1,AL$1,$A31),祝祭日,祝祭日,"XXX",0,1)&lt;&gt;"XXX",WEEKDAY(DATE($B$1,AL$1,$A31),2)&gt;5),"",SUMIFS(matsui[受渡金額],matsui[約定日],DATE(デイトレ集計2024!$B$1,デイトレ集計2024!AL$1,デイトレ集計2024!$A31),matsui[商品区分],"株式"))</f>
        <v>0</v>
      </c>
      <c r="AN31" s="23">
        <f t="shared" ca="1" si="20"/>
        <v>0</v>
      </c>
      <c r="AO31" s="23">
        <f t="shared" ca="1" si="21"/>
        <v>0</v>
      </c>
      <c r="AP31" s="23">
        <f t="shared" ca="1" si="22"/>
        <v>0</v>
      </c>
      <c r="AQ31" s="23">
        <f t="shared" ca="1" si="23"/>
        <v>0</v>
      </c>
      <c r="AR31" s="23">
        <f t="shared" ca="1" si="24"/>
        <v>0</v>
      </c>
      <c r="AS31" s="23">
        <f t="shared" ca="1" si="25"/>
        <v>0</v>
      </c>
      <c r="AT31" s="23">
        <f t="shared" ca="1" si="26"/>
        <v>0</v>
      </c>
      <c r="AU31" s="23">
        <f t="shared" ca="1" si="32"/>
        <v>0</v>
      </c>
      <c r="AV31" s="23">
        <f t="shared" ca="1" si="27"/>
        <v>0</v>
      </c>
      <c r="AW31" s="23">
        <f t="shared" ca="1" si="28"/>
        <v>0</v>
      </c>
      <c r="AX31" s="23">
        <f t="shared" ca="1" si="29"/>
        <v>0</v>
      </c>
      <c r="AY31" s="23">
        <f t="shared" ca="1" si="30"/>
        <v>0</v>
      </c>
      <c r="BA31" s="23">
        <f t="shared" ca="1" si="43"/>
        <v>0</v>
      </c>
      <c r="BB31" s="23">
        <f t="shared" ca="1" si="33"/>
        <v>0</v>
      </c>
      <c r="BC31" s="23">
        <f t="shared" ca="1" si="34"/>
        <v>0</v>
      </c>
      <c r="BD31" s="23">
        <f t="shared" ca="1" si="35"/>
        <v>0</v>
      </c>
      <c r="BE31" s="23">
        <f t="shared" ca="1" si="36"/>
        <v>0</v>
      </c>
      <c r="BF31" s="23">
        <f t="shared" ca="1" si="37"/>
        <v>0</v>
      </c>
      <c r="BG31" s="23">
        <f t="shared" ca="1" si="38"/>
        <v>0</v>
      </c>
      <c r="BH31" s="23">
        <f t="shared" ca="1" si="39"/>
        <v>0</v>
      </c>
      <c r="BI31" s="23">
        <f t="shared" ca="1" si="40"/>
        <v>0</v>
      </c>
      <c r="BJ31" s="23">
        <f t="shared" ca="1" si="41"/>
        <v>0</v>
      </c>
      <c r="BK31" s="23">
        <f t="shared" ca="1" si="42"/>
        <v>0</v>
      </c>
      <c r="BL31" s="23">
        <f t="shared" ca="1" si="31"/>
        <v>0</v>
      </c>
      <c r="BN31" s="23" t="str" cm="1">
        <f t="array" aca="1" ref="BN31" ca="1">IF(INDEX($A$1:$AL$46,ROW(),BN$14)&gt;0,INDEX($A$1:$AL$46,ROW(),BN$14),"")</f>
        <v/>
      </c>
      <c r="BO31" s="23" t="str" cm="1">
        <f t="array" aca="1" ref="BO31" ca="1">IF(INDEX($A$1:$AL$46,ROW(),BO$14)&gt;0,INDEX($A$1:$AL$46,ROW(),BO$14),"")</f>
        <v/>
      </c>
      <c r="BP31" s="23" t="str" cm="1">
        <f t="array" aca="1" ref="BP31" ca="1">IF(INDEX($A$1:$AL$46,ROW(),BP$14)&gt;0,INDEX($A$1:$AL$46,ROW(),BP$14),"")</f>
        <v/>
      </c>
      <c r="BQ31" s="23" t="str" cm="1">
        <f t="array" aca="1" ref="BQ31" ca="1">IF(INDEX($A$1:$AL$46,ROW(),BQ$14)&gt;0,INDEX($A$1:$AL$46,ROW(),BQ$14),"")</f>
        <v/>
      </c>
      <c r="BR31" s="23" t="str" cm="1">
        <f t="array" aca="1" ref="BR31" ca="1">IF(INDEX($A$1:$AL$46,ROW(),BR$14)&gt;0,INDEX($A$1:$AL$46,ROW(),BR$14),"")</f>
        <v/>
      </c>
      <c r="BS31" s="23" t="str" cm="1">
        <f t="array" aca="1" ref="BS31" ca="1">IF(INDEX($A$1:$AL$46,ROW(),BS$14)&gt;0,INDEX($A$1:$AL$46,ROW(),BS$14),"")</f>
        <v/>
      </c>
      <c r="BT31" s="23" t="str" cm="1">
        <f t="array" aca="1" ref="BT31" ca="1">IF(INDEX($A$1:$AL$46,ROW(),BT$14)&gt;0,INDEX($A$1:$AL$46,ROW(),BT$14),"")</f>
        <v/>
      </c>
      <c r="BU31" s="23" t="str" cm="1">
        <f t="array" aca="1" ref="BU31" ca="1">IF(INDEX($A$1:$AL$46,ROW(),BU$14)&gt;0,INDEX($A$1:$AL$46,ROW(),BU$14),"")</f>
        <v/>
      </c>
      <c r="BV31" s="23" t="str" cm="1">
        <f t="array" aca="1" ref="BV31" ca="1">IF(INDEX($A$1:$AL$46,ROW(),BV$14)&gt;0,INDEX($A$1:$AL$46,ROW(),BV$14),"")</f>
        <v/>
      </c>
      <c r="BW31" s="23" t="str" cm="1">
        <f t="array" aca="1" ref="BW31" ca="1">IF(INDEX($A$1:$AL$46,ROW(),BW$14)&gt;0,INDEX($A$1:$AL$46,ROW(),BW$14),"")</f>
        <v/>
      </c>
      <c r="BX31" s="23" t="str" cm="1">
        <f t="array" aca="1" ref="BX31" ca="1">IF(INDEX($A$1:$AL$46,ROW(),BX$14)&gt;0,INDEX($A$1:$AL$46,ROW(),BX$14),"")</f>
        <v/>
      </c>
      <c r="BY31" s="23" t="str" cm="1">
        <f t="array" aca="1" ref="BY31" ca="1">IF(INDEX($A$1:$AL$46,ROW(),BY$14)&gt;0,INDEX($A$1:$AL$46,ROW(),BY$14),"")</f>
        <v/>
      </c>
      <c r="CA31" s="23" t="str" cm="1">
        <f t="array" aca="1" ref="CA31" ca="1">IF(INDEX($A$1:$AL$46,ROW(),CA$14)&lt;0,INDEX($A$1:$AL$46,ROW(),CA$14),"")</f>
        <v/>
      </c>
      <c r="CB31" s="23" t="str" cm="1">
        <f t="array" aca="1" ref="CB31" ca="1">IF(INDEX($A$1:$AL$46,ROW(),CB$14)&lt;0,INDEX($A$1:$AL$46,ROW(),CB$14),"")</f>
        <v/>
      </c>
      <c r="CC31" s="23" t="str" cm="1">
        <f t="array" aca="1" ref="CC31" ca="1">IF(INDEX($A$1:$AL$46,ROW(),CC$14)&lt;0,INDEX($A$1:$AL$46,ROW(),CC$14),"")</f>
        <v/>
      </c>
      <c r="CD31" s="23" t="str" cm="1">
        <f t="array" aca="1" ref="CD31" ca="1">IF(INDEX($A$1:$AL$46,ROW(),CD$14)&lt;0,INDEX($A$1:$AL$46,ROW(),CD$14),"")</f>
        <v/>
      </c>
      <c r="CE31" s="23" t="str" cm="1">
        <f t="array" aca="1" ref="CE31" ca="1">IF(INDEX($A$1:$AL$46,ROW(),CE$14)&lt;0,INDEX($A$1:$AL$46,ROW(),CE$14),"")</f>
        <v/>
      </c>
      <c r="CF31" s="23" t="str" cm="1">
        <f t="array" aca="1" ref="CF31" ca="1">IF(INDEX($A$1:$AL$46,ROW(),CF$14)&lt;0,INDEX($A$1:$AL$46,ROW(),CF$14),"")</f>
        <v/>
      </c>
      <c r="CG31" s="23" t="str" cm="1">
        <f t="array" aca="1" ref="CG31" ca="1">IF(INDEX($A$1:$AL$46,ROW(),CG$14)&lt;0,INDEX($A$1:$AL$46,ROW(),CG$14),"")</f>
        <v/>
      </c>
      <c r="CH31" s="23" t="str" cm="1">
        <f t="array" aca="1" ref="CH31" ca="1">IF(INDEX($A$1:$AL$46,ROW(),CH$14)&lt;0,INDEX($A$1:$AL$46,ROW(),CH$14),"")</f>
        <v/>
      </c>
      <c r="CI31" s="23" t="str" cm="1">
        <f t="array" aca="1" ref="CI31" ca="1">IF(INDEX($A$1:$AL$46,ROW(),CI$14)&lt;0,INDEX($A$1:$AL$46,ROW(),CI$14),"")</f>
        <v/>
      </c>
      <c r="CJ31" s="23" t="str" cm="1">
        <f t="array" aca="1" ref="CJ31" ca="1">IF(INDEX($A$1:$AL$46,ROW(),CJ$14)&lt;0,INDEX($A$1:$AL$46,ROW(),CJ$14),"")</f>
        <v/>
      </c>
      <c r="CK31" s="23" t="str" cm="1">
        <f t="array" aca="1" ref="CK31" ca="1">IF(INDEX($A$1:$AL$46,ROW(),CK$14)&lt;0,INDEX($A$1:$AL$46,ROW(),CK$14),"")</f>
        <v/>
      </c>
      <c r="CL31" s="23" t="str" cm="1">
        <f t="array" aca="1" ref="CL31" ca="1">IF(INDEX($A$1:$AL$46,ROW(),CL$14)&lt;0,INDEX($A$1:$AL$46,ROW(),CL$14),"")</f>
        <v/>
      </c>
    </row>
    <row r="32" spans="1:90" s="2" customFormat="1" ht="15.75" x14ac:dyDescent="0.4">
      <c r="A32" s="6">
        <v>17</v>
      </c>
      <c r="B32" s="18">
        <f t="shared" ca="1" si="17"/>
        <v>0</v>
      </c>
      <c r="C32" s="19"/>
      <c r="D32" s="27"/>
      <c r="E32" s="24">
        <f ca="1">IF(OR(MONTH(DATE($B$1,E$1,$A32))&lt;&gt;E$1,_xlfn.XLOOKUP(DATE($B$1,E$1,$A32),祝祭日,祝祭日,"XXX",0,1)&lt;&gt;"XXX",WEEKDAY(DATE($B$1,E$1,$A32),2)&gt;5),"",SUMIFS(matsui[受渡金額],matsui[約定日],DATE(デイトレ集計2024!$B$1,デイトレ集計2024!E$1,デイトレ集計2024!$A32),matsui[商品区分],"株式"))</f>
        <v>0</v>
      </c>
      <c r="F32" s="19"/>
      <c r="G32" s="27"/>
      <c r="H32" s="24" t="str">
        <f ca="1">IF(OR(MONTH(DATE($B$1,H$1,$A32))&lt;&gt;H$1,_xlfn.XLOOKUP(DATE($B$1,H$1,$A32),祝祭日,祝祭日,"XXX",0,1)&lt;&gt;"XXX",WEEKDAY(DATE($B$1,H$1,$A32),2)&gt;5),"",SUMIFS(matsui[受渡金額],matsui[約定日],DATE(デイトレ集計2024!$B$1,デイトレ集計2024!H$1,デイトレ集計2024!$A32),matsui[商品区分],"株式"))</f>
        <v/>
      </c>
      <c r="I32" s="19"/>
      <c r="J32" s="27"/>
      <c r="K32" s="24" t="str">
        <f ca="1">IF(OR(MONTH(DATE($B$1,K$1,$A32))&lt;&gt;K$1,_xlfn.XLOOKUP(DATE($B$1,K$1,$A32),祝祭日,祝祭日,"XXX",0,1)&lt;&gt;"XXX",WEEKDAY(DATE($B$1,K$1,$A32),2)&gt;5),"",SUMIFS(matsui[受渡金額],matsui[約定日],DATE(デイトレ集計2024!$B$1,デイトレ集計2024!K$1,デイトレ集計2024!$A32),matsui[商品区分],"株式"))</f>
        <v/>
      </c>
      <c r="L32" s="19"/>
      <c r="M32" s="27"/>
      <c r="N32" s="24">
        <f ca="1">IF(OR(MONTH(DATE($B$1,N$1,$A32))&lt;&gt;N$1,_xlfn.XLOOKUP(DATE($B$1,N$1,$A32),祝祭日,祝祭日,"XXX",0,1)&lt;&gt;"XXX",WEEKDAY(DATE($B$1,N$1,$A32),2)&gt;5),"",SUMIFS(matsui[受渡金額],matsui[約定日],DATE(デイトレ集計2024!$B$1,デイトレ集計2024!N$1,デイトレ集計2024!$A32),matsui[商品区分],"株式"))</f>
        <v>0</v>
      </c>
      <c r="O32" s="19"/>
      <c r="P32" s="27"/>
      <c r="Q32" s="24">
        <f ca="1">IF(OR(MONTH(DATE($B$1,Q$1,$A32))&lt;&gt;Q$1,_xlfn.XLOOKUP(DATE($B$1,Q$1,$A32),祝祭日,祝祭日,"XXX",0,1)&lt;&gt;"XXX",WEEKDAY(DATE($B$1,Q$1,$A32),2)&gt;5),"",SUMIFS(matsui[受渡金額],matsui[約定日],DATE(デイトレ集計2024!$B$1,デイトレ集計2024!Q$1,デイトレ集計2024!$A32),matsui[商品区分],"株式"))</f>
        <v>0</v>
      </c>
      <c r="R32" s="19"/>
      <c r="S32" s="27"/>
      <c r="T32" s="24">
        <f ca="1">IF(OR(MONTH(DATE($B$1,T$1,$A32))&lt;&gt;T$1,_xlfn.XLOOKUP(DATE($B$1,T$1,$A32),祝祭日,祝祭日,"XXX",0,1)&lt;&gt;"XXX",WEEKDAY(DATE($B$1,T$1,$A32),2)&gt;5),"",SUMIFS(matsui[受渡金額],matsui[約定日],DATE(デイトレ集計2024!$B$1,デイトレ集計2024!T$1,デイトレ集計2024!$A32),matsui[商品区分],"株式"))</f>
        <v>0</v>
      </c>
      <c r="U32" s="19"/>
      <c r="V32" s="27"/>
      <c r="W32" s="24">
        <f ca="1">IF(OR(MONTH(DATE($B$1,W$1,$A32))&lt;&gt;W$1,_xlfn.XLOOKUP(DATE($B$1,W$1,$A32),祝祭日,祝祭日,"XXX",0,1)&lt;&gt;"XXX",WEEKDAY(DATE($B$1,W$1,$A32),2)&gt;5),"",SUMIFS(matsui[受渡金額],matsui[約定日],DATE(デイトレ集計2024!$B$1,デイトレ集計2024!W$1,デイトレ集計2024!$A32),matsui[商品区分],"株式"))</f>
        <v>0</v>
      </c>
      <c r="X32" s="19"/>
      <c r="Y32" s="27"/>
      <c r="Z32" s="24" t="str">
        <f ca="1">IF(OR(MONTH(DATE($B$1,Z$1,$A32))&lt;&gt;Z$1,_xlfn.XLOOKUP(DATE($B$1,Z$1,$A32),祝祭日,祝祭日,"XXX",0,1)&lt;&gt;"XXX",WEEKDAY(DATE($B$1,Z$1,$A32),2)&gt;5),"",SUMIFS(matsui[受渡金額],matsui[約定日],DATE(デイトレ集計2024!$B$1,デイトレ集計2024!Z$1,デイトレ集計2024!$A32),matsui[商品区分],"株式"))</f>
        <v/>
      </c>
      <c r="AA32" s="19"/>
      <c r="AB32" s="27"/>
      <c r="AC32" s="24">
        <f ca="1">IF(OR(MONTH(DATE($B$1,AC$1,$A32))&lt;&gt;AC$1,_xlfn.XLOOKUP(DATE($B$1,AC$1,$A32),祝祭日,祝祭日,"XXX",0,1)&lt;&gt;"XXX",WEEKDAY(DATE($B$1,AC$1,$A32),2)&gt;5),"",SUMIFS(matsui[受渡金額],matsui[約定日],DATE(デイトレ集計2024!$B$1,デイトレ集計2024!AC$1,デイトレ集計2024!$A32),matsui[商品区分],"株式"))</f>
        <v>0</v>
      </c>
      <c r="AD32" s="19"/>
      <c r="AE32" s="27"/>
      <c r="AF32" s="24">
        <f ca="1">IF(OR(MONTH(DATE($B$1,AF$1,$A32))&lt;&gt;AF$1,_xlfn.XLOOKUP(DATE($B$1,AF$1,$A32),祝祭日,祝祭日,"XXX",0,1)&lt;&gt;"XXX",WEEKDAY(DATE($B$1,AF$1,$A32),2)&gt;5),"",SUMIFS(matsui[受渡金額],matsui[約定日],DATE(デイトレ集計2024!$B$1,デイトレ集計2024!AF$1,デイトレ集計2024!$A32),matsui[商品区分],"株式"))</f>
        <v>0</v>
      </c>
      <c r="AG32" s="19"/>
      <c r="AH32" s="27"/>
      <c r="AI32" s="24" t="str">
        <f ca="1">IF(OR(MONTH(DATE($B$1,AI$1,$A32))&lt;&gt;AI$1,_xlfn.XLOOKUP(DATE($B$1,AI$1,$A32),祝祭日,祝祭日,"XXX",0,1)&lt;&gt;"XXX",WEEKDAY(DATE($B$1,AI$1,$A32),2)&gt;5),"",SUMIFS(matsui[受渡金額],matsui[約定日],DATE(デイトレ集計2024!$B$1,デイトレ集計2024!AI$1,デイトレ集計2024!$A32),matsui[商品区分],"株式"))</f>
        <v/>
      </c>
      <c r="AJ32" s="19"/>
      <c r="AK32" s="27"/>
      <c r="AL32" s="27">
        <f ca="1">IF(OR(MONTH(DATE($B$1,AL$1,$A32))&lt;&gt;AL$1,_xlfn.XLOOKUP(DATE($B$1,AL$1,$A32),祝祭日,祝祭日,"XXX",0,1)&lt;&gt;"XXX",WEEKDAY(DATE($B$1,AL$1,$A32),2)&gt;5),"",SUMIFS(matsui[受渡金額],matsui[約定日],DATE(デイトレ集計2024!$B$1,デイトレ集計2024!AL$1,デイトレ集計2024!$A32),matsui[商品区分],"株式"))</f>
        <v>0</v>
      </c>
      <c r="AN32" s="23">
        <f t="shared" ca="1" si="20"/>
        <v>0</v>
      </c>
      <c r="AO32" s="23">
        <f t="shared" ca="1" si="21"/>
        <v>0</v>
      </c>
      <c r="AP32" s="23">
        <f t="shared" ca="1" si="22"/>
        <v>0</v>
      </c>
      <c r="AQ32" s="23">
        <f t="shared" ca="1" si="23"/>
        <v>0</v>
      </c>
      <c r="AR32" s="23">
        <f t="shared" ca="1" si="24"/>
        <v>0</v>
      </c>
      <c r="AS32" s="23">
        <f t="shared" ca="1" si="25"/>
        <v>0</v>
      </c>
      <c r="AT32" s="23">
        <f t="shared" ca="1" si="26"/>
        <v>0</v>
      </c>
      <c r="AU32" s="23">
        <f t="shared" ca="1" si="32"/>
        <v>0</v>
      </c>
      <c r="AV32" s="23">
        <f t="shared" ca="1" si="27"/>
        <v>0</v>
      </c>
      <c r="AW32" s="23">
        <f t="shared" ca="1" si="28"/>
        <v>0</v>
      </c>
      <c r="AX32" s="23">
        <f t="shared" ca="1" si="29"/>
        <v>0</v>
      </c>
      <c r="AY32" s="23">
        <f t="shared" ca="1" si="30"/>
        <v>0</v>
      </c>
      <c r="BA32" s="23">
        <f t="shared" ca="1" si="43"/>
        <v>0</v>
      </c>
      <c r="BB32" s="23">
        <f t="shared" ca="1" si="33"/>
        <v>0</v>
      </c>
      <c r="BC32" s="23">
        <f t="shared" ca="1" si="34"/>
        <v>0</v>
      </c>
      <c r="BD32" s="23">
        <f t="shared" ca="1" si="35"/>
        <v>0</v>
      </c>
      <c r="BE32" s="23">
        <f t="shared" ca="1" si="36"/>
        <v>0</v>
      </c>
      <c r="BF32" s="23">
        <f t="shared" ca="1" si="37"/>
        <v>0</v>
      </c>
      <c r="BG32" s="23">
        <f t="shared" ca="1" si="38"/>
        <v>0</v>
      </c>
      <c r="BH32" s="23">
        <f t="shared" ca="1" si="39"/>
        <v>0</v>
      </c>
      <c r="BI32" s="23">
        <f t="shared" ca="1" si="40"/>
        <v>0</v>
      </c>
      <c r="BJ32" s="23">
        <f t="shared" ca="1" si="41"/>
        <v>0</v>
      </c>
      <c r="BK32" s="23">
        <f t="shared" ca="1" si="42"/>
        <v>0</v>
      </c>
      <c r="BL32" s="23">
        <f t="shared" ca="1" si="31"/>
        <v>0</v>
      </c>
      <c r="BN32" s="23" t="str" cm="1">
        <f t="array" aca="1" ref="BN32" ca="1">IF(INDEX($A$1:$AL$46,ROW(),BN$14)&gt;0,INDEX($A$1:$AL$46,ROW(),BN$14),"")</f>
        <v/>
      </c>
      <c r="BO32" s="23" t="str" cm="1">
        <f t="array" aca="1" ref="BO32" ca="1">IF(INDEX($A$1:$AL$46,ROW(),BO$14)&gt;0,INDEX($A$1:$AL$46,ROW(),BO$14),"")</f>
        <v/>
      </c>
      <c r="BP32" s="23" t="str" cm="1">
        <f t="array" aca="1" ref="BP32" ca="1">IF(INDEX($A$1:$AL$46,ROW(),BP$14)&gt;0,INDEX($A$1:$AL$46,ROW(),BP$14),"")</f>
        <v/>
      </c>
      <c r="BQ32" s="23" t="str" cm="1">
        <f t="array" aca="1" ref="BQ32" ca="1">IF(INDEX($A$1:$AL$46,ROW(),BQ$14)&gt;0,INDEX($A$1:$AL$46,ROW(),BQ$14),"")</f>
        <v/>
      </c>
      <c r="BR32" s="23" t="str" cm="1">
        <f t="array" aca="1" ref="BR32" ca="1">IF(INDEX($A$1:$AL$46,ROW(),BR$14)&gt;0,INDEX($A$1:$AL$46,ROW(),BR$14),"")</f>
        <v/>
      </c>
      <c r="BS32" s="23" t="str" cm="1">
        <f t="array" aca="1" ref="BS32" ca="1">IF(INDEX($A$1:$AL$46,ROW(),BS$14)&gt;0,INDEX($A$1:$AL$46,ROW(),BS$14),"")</f>
        <v/>
      </c>
      <c r="BT32" s="23" t="str" cm="1">
        <f t="array" aca="1" ref="BT32" ca="1">IF(INDEX($A$1:$AL$46,ROW(),BT$14)&gt;0,INDEX($A$1:$AL$46,ROW(),BT$14),"")</f>
        <v/>
      </c>
      <c r="BU32" s="23" t="str" cm="1">
        <f t="array" aca="1" ref="BU32" ca="1">IF(INDEX($A$1:$AL$46,ROW(),BU$14)&gt;0,INDEX($A$1:$AL$46,ROW(),BU$14),"")</f>
        <v/>
      </c>
      <c r="BV32" s="23" t="str" cm="1">
        <f t="array" aca="1" ref="BV32" ca="1">IF(INDEX($A$1:$AL$46,ROW(),BV$14)&gt;0,INDEX($A$1:$AL$46,ROW(),BV$14),"")</f>
        <v/>
      </c>
      <c r="BW32" s="23" t="str" cm="1">
        <f t="array" aca="1" ref="BW32" ca="1">IF(INDEX($A$1:$AL$46,ROW(),BW$14)&gt;0,INDEX($A$1:$AL$46,ROW(),BW$14),"")</f>
        <v/>
      </c>
      <c r="BX32" s="23" t="str" cm="1">
        <f t="array" aca="1" ref="BX32" ca="1">IF(INDEX($A$1:$AL$46,ROW(),BX$14)&gt;0,INDEX($A$1:$AL$46,ROW(),BX$14),"")</f>
        <v/>
      </c>
      <c r="BY32" s="23" t="str" cm="1">
        <f t="array" aca="1" ref="BY32" ca="1">IF(INDEX($A$1:$AL$46,ROW(),BY$14)&gt;0,INDEX($A$1:$AL$46,ROW(),BY$14),"")</f>
        <v/>
      </c>
      <c r="CA32" s="23" t="str" cm="1">
        <f t="array" aca="1" ref="CA32" ca="1">IF(INDEX($A$1:$AL$46,ROW(),CA$14)&lt;0,INDEX($A$1:$AL$46,ROW(),CA$14),"")</f>
        <v/>
      </c>
      <c r="CB32" s="23" t="str" cm="1">
        <f t="array" aca="1" ref="CB32" ca="1">IF(INDEX($A$1:$AL$46,ROW(),CB$14)&lt;0,INDEX($A$1:$AL$46,ROW(),CB$14),"")</f>
        <v/>
      </c>
      <c r="CC32" s="23" t="str" cm="1">
        <f t="array" aca="1" ref="CC32" ca="1">IF(INDEX($A$1:$AL$46,ROW(),CC$14)&lt;0,INDEX($A$1:$AL$46,ROW(),CC$14),"")</f>
        <v/>
      </c>
      <c r="CD32" s="23" t="str" cm="1">
        <f t="array" aca="1" ref="CD32" ca="1">IF(INDEX($A$1:$AL$46,ROW(),CD$14)&lt;0,INDEX($A$1:$AL$46,ROW(),CD$14),"")</f>
        <v/>
      </c>
      <c r="CE32" s="23" t="str" cm="1">
        <f t="array" aca="1" ref="CE32" ca="1">IF(INDEX($A$1:$AL$46,ROW(),CE$14)&lt;0,INDEX($A$1:$AL$46,ROW(),CE$14),"")</f>
        <v/>
      </c>
      <c r="CF32" s="23" t="str" cm="1">
        <f t="array" aca="1" ref="CF32" ca="1">IF(INDEX($A$1:$AL$46,ROW(),CF$14)&lt;0,INDEX($A$1:$AL$46,ROW(),CF$14),"")</f>
        <v/>
      </c>
      <c r="CG32" s="23" t="str" cm="1">
        <f t="array" aca="1" ref="CG32" ca="1">IF(INDEX($A$1:$AL$46,ROW(),CG$14)&lt;0,INDEX($A$1:$AL$46,ROW(),CG$14),"")</f>
        <v/>
      </c>
      <c r="CH32" s="23" t="str" cm="1">
        <f t="array" aca="1" ref="CH32" ca="1">IF(INDEX($A$1:$AL$46,ROW(),CH$14)&lt;0,INDEX($A$1:$AL$46,ROW(),CH$14),"")</f>
        <v/>
      </c>
      <c r="CI32" s="23" t="str" cm="1">
        <f t="array" aca="1" ref="CI32" ca="1">IF(INDEX($A$1:$AL$46,ROW(),CI$14)&lt;0,INDEX($A$1:$AL$46,ROW(),CI$14),"")</f>
        <v/>
      </c>
      <c r="CJ32" s="23" t="str" cm="1">
        <f t="array" aca="1" ref="CJ32" ca="1">IF(INDEX($A$1:$AL$46,ROW(),CJ$14)&lt;0,INDEX($A$1:$AL$46,ROW(),CJ$14),"")</f>
        <v/>
      </c>
      <c r="CK32" s="23" t="str" cm="1">
        <f t="array" aca="1" ref="CK32" ca="1">IF(INDEX($A$1:$AL$46,ROW(),CK$14)&lt;0,INDEX($A$1:$AL$46,ROW(),CK$14),"")</f>
        <v/>
      </c>
      <c r="CL32" s="23" t="str" cm="1">
        <f t="array" aca="1" ref="CL32" ca="1">IF(INDEX($A$1:$AL$46,ROW(),CL$14)&lt;0,INDEX($A$1:$AL$46,ROW(),CL$14),"")</f>
        <v/>
      </c>
    </row>
    <row r="33" spans="1:90" s="2" customFormat="1" ht="15.75" x14ac:dyDescent="0.4">
      <c r="A33" s="6">
        <v>18</v>
      </c>
      <c r="B33" s="18">
        <f t="shared" ca="1" si="17"/>
        <v>0</v>
      </c>
      <c r="C33" s="19"/>
      <c r="D33" s="27"/>
      <c r="E33" s="24">
        <f ca="1">IF(OR(MONTH(DATE($B$1,E$1,$A33))&lt;&gt;E$1,_xlfn.XLOOKUP(DATE($B$1,E$1,$A33),祝祭日,祝祭日,"XXX",0,1)&lt;&gt;"XXX",WEEKDAY(DATE($B$1,E$1,$A33),2)&gt;5),"",SUMIFS(matsui[受渡金額],matsui[約定日],DATE(デイトレ集計2024!$B$1,デイトレ集計2024!E$1,デイトレ集計2024!$A33),matsui[商品区分],"株式"))</f>
        <v>0</v>
      </c>
      <c r="F33" s="19"/>
      <c r="G33" s="27"/>
      <c r="H33" s="24" t="str">
        <f ca="1">IF(OR(MONTH(DATE($B$1,H$1,$A33))&lt;&gt;H$1,_xlfn.XLOOKUP(DATE($B$1,H$1,$A33),祝祭日,祝祭日,"XXX",0,1)&lt;&gt;"XXX",WEEKDAY(DATE($B$1,H$1,$A33),2)&gt;5),"",SUMIFS(matsui[受渡金額],matsui[約定日],DATE(デイトレ集計2024!$B$1,デイトレ集計2024!H$1,デイトレ集計2024!$A33),matsui[商品区分],"株式"))</f>
        <v/>
      </c>
      <c r="I33" s="19"/>
      <c r="J33" s="27"/>
      <c r="K33" s="24">
        <f ca="1">IF(OR(MONTH(DATE($B$1,K$1,$A33))&lt;&gt;K$1,_xlfn.XLOOKUP(DATE($B$1,K$1,$A33),祝祭日,祝祭日,"XXX",0,1)&lt;&gt;"XXX",WEEKDAY(DATE($B$1,K$1,$A33),2)&gt;5),"",SUMIFS(matsui[受渡金額],matsui[約定日],DATE(デイトレ集計2024!$B$1,デイトレ集計2024!K$1,デイトレ集計2024!$A33),matsui[商品区分],"株式"))</f>
        <v>0</v>
      </c>
      <c r="L33" s="19"/>
      <c r="M33" s="27"/>
      <c r="N33" s="24">
        <f ca="1">IF(OR(MONTH(DATE($B$1,N$1,$A33))&lt;&gt;N$1,_xlfn.XLOOKUP(DATE($B$1,N$1,$A33),祝祭日,祝祭日,"XXX",0,1)&lt;&gt;"XXX",WEEKDAY(DATE($B$1,N$1,$A33),2)&gt;5),"",SUMIFS(matsui[受渡金額],matsui[約定日],DATE(デイトレ集計2024!$B$1,デイトレ集計2024!N$1,デイトレ集計2024!$A33),matsui[商品区分],"株式"))</f>
        <v>0</v>
      </c>
      <c r="O33" s="19"/>
      <c r="P33" s="27"/>
      <c r="Q33" s="24" t="str">
        <f ca="1">IF(OR(MONTH(DATE($B$1,Q$1,$A33))&lt;&gt;Q$1,_xlfn.XLOOKUP(DATE($B$1,Q$1,$A33),祝祭日,祝祭日,"XXX",0,1)&lt;&gt;"XXX",WEEKDAY(DATE($B$1,Q$1,$A33),2)&gt;5),"",SUMIFS(matsui[受渡金額],matsui[約定日],DATE(デイトレ集計2024!$B$1,デイトレ集計2024!Q$1,デイトレ集計2024!$A33),matsui[商品区分],"株式"))</f>
        <v/>
      </c>
      <c r="R33" s="19"/>
      <c r="S33" s="27"/>
      <c r="T33" s="24">
        <f ca="1">IF(OR(MONTH(DATE($B$1,T$1,$A33))&lt;&gt;T$1,_xlfn.XLOOKUP(DATE($B$1,T$1,$A33),祝祭日,祝祭日,"XXX",0,1)&lt;&gt;"XXX",WEEKDAY(DATE($B$1,T$1,$A33),2)&gt;5),"",SUMIFS(matsui[受渡金額],matsui[約定日],DATE(デイトレ集計2024!$B$1,デイトレ集計2024!T$1,デイトレ集計2024!$A33),matsui[商品区分],"株式"))</f>
        <v>0</v>
      </c>
      <c r="U33" s="19"/>
      <c r="V33" s="27"/>
      <c r="W33" s="24">
        <f ca="1">IF(OR(MONTH(DATE($B$1,W$1,$A33))&lt;&gt;W$1,_xlfn.XLOOKUP(DATE($B$1,W$1,$A33),祝祭日,祝祭日,"XXX",0,1)&lt;&gt;"XXX",WEEKDAY(DATE($B$1,W$1,$A33),2)&gt;5),"",SUMIFS(matsui[受渡金額],matsui[約定日],DATE(デイトレ集計2024!$B$1,デイトレ集計2024!W$1,デイトレ集計2024!$A33),matsui[商品区分],"株式"))</f>
        <v>0</v>
      </c>
      <c r="X33" s="19"/>
      <c r="Y33" s="27"/>
      <c r="Z33" s="24" t="str">
        <f ca="1">IF(OR(MONTH(DATE($B$1,Z$1,$A33))&lt;&gt;Z$1,_xlfn.XLOOKUP(DATE($B$1,Z$1,$A33),祝祭日,祝祭日,"XXX",0,1)&lt;&gt;"XXX",WEEKDAY(DATE($B$1,Z$1,$A33),2)&gt;5),"",SUMIFS(matsui[受渡金額],matsui[約定日],DATE(デイトレ集計2024!$B$1,デイトレ集計2024!Z$1,デイトレ集計2024!$A33),matsui[商品区分],"株式"))</f>
        <v/>
      </c>
      <c r="AA33" s="19"/>
      <c r="AB33" s="27"/>
      <c r="AC33" s="24">
        <f ca="1">IF(OR(MONTH(DATE($B$1,AC$1,$A33))&lt;&gt;AC$1,_xlfn.XLOOKUP(DATE($B$1,AC$1,$A33),祝祭日,祝祭日,"XXX",0,1)&lt;&gt;"XXX",WEEKDAY(DATE($B$1,AC$1,$A33),2)&gt;5),"",SUMIFS(matsui[受渡金額],matsui[約定日],DATE(デイトレ集計2024!$B$1,デイトレ集計2024!AC$1,デイトレ集計2024!$A33),matsui[商品区分],"株式"))</f>
        <v>0</v>
      </c>
      <c r="AD33" s="19"/>
      <c r="AE33" s="27"/>
      <c r="AF33" s="24">
        <f ca="1">IF(OR(MONTH(DATE($B$1,AF$1,$A33))&lt;&gt;AF$1,_xlfn.XLOOKUP(DATE($B$1,AF$1,$A33),祝祭日,祝祭日,"XXX",0,1)&lt;&gt;"XXX",WEEKDAY(DATE($B$1,AF$1,$A33),2)&gt;5),"",SUMIFS(matsui[受渡金額],matsui[約定日],DATE(デイトレ集計2024!$B$1,デイトレ集計2024!AF$1,デイトレ集計2024!$A33),matsui[商品区分],"株式"))</f>
        <v>0</v>
      </c>
      <c r="AG33" s="19"/>
      <c r="AH33" s="27"/>
      <c r="AI33" s="24">
        <f ca="1">IF(OR(MONTH(DATE($B$1,AI$1,$A33))&lt;&gt;AI$1,_xlfn.XLOOKUP(DATE($B$1,AI$1,$A33),祝祭日,祝祭日,"XXX",0,1)&lt;&gt;"XXX",WEEKDAY(DATE($B$1,AI$1,$A33),2)&gt;5),"",SUMIFS(matsui[受渡金額],matsui[約定日],DATE(デイトレ集計2024!$B$1,デイトレ集計2024!AI$1,デイトレ集計2024!$A33),matsui[商品区分],"株式"))</f>
        <v>0</v>
      </c>
      <c r="AJ33" s="19"/>
      <c r="AK33" s="27"/>
      <c r="AL33" s="27">
        <f ca="1">IF(OR(MONTH(DATE($B$1,AL$1,$A33))&lt;&gt;AL$1,_xlfn.XLOOKUP(DATE($B$1,AL$1,$A33),祝祭日,祝祭日,"XXX",0,1)&lt;&gt;"XXX",WEEKDAY(DATE($B$1,AL$1,$A33),2)&gt;5),"",SUMIFS(matsui[受渡金額],matsui[約定日],DATE(デイトレ集計2024!$B$1,デイトレ集計2024!AL$1,デイトレ集計2024!$A33),matsui[商品区分],"株式"))</f>
        <v>0</v>
      </c>
      <c r="AN33" s="23">
        <f t="shared" ca="1" si="20"/>
        <v>0</v>
      </c>
      <c r="AO33" s="23">
        <f t="shared" ca="1" si="21"/>
        <v>0</v>
      </c>
      <c r="AP33" s="23">
        <f t="shared" ca="1" si="22"/>
        <v>0</v>
      </c>
      <c r="AQ33" s="23">
        <f t="shared" ca="1" si="23"/>
        <v>0</v>
      </c>
      <c r="AR33" s="23">
        <f t="shared" ca="1" si="24"/>
        <v>0</v>
      </c>
      <c r="AS33" s="23">
        <f t="shared" ca="1" si="25"/>
        <v>0</v>
      </c>
      <c r="AT33" s="23">
        <f t="shared" ca="1" si="26"/>
        <v>0</v>
      </c>
      <c r="AU33" s="23">
        <f t="shared" ca="1" si="32"/>
        <v>0</v>
      </c>
      <c r="AV33" s="23">
        <f t="shared" ca="1" si="27"/>
        <v>0</v>
      </c>
      <c r="AW33" s="23">
        <f t="shared" ca="1" si="28"/>
        <v>0</v>
      </c>
      <c r="AX33" s="23">
        <f t="shared" ca="1" si="29"/>
        <v>0</v>
      </c>
      <c r="AY33" s="23">
        <f t="shared" ca="1" si="30"/>
        <v>0</v>
      </c>
      <c r="BA33" s="23">
        <f t="shared" ca="1" si="43"/>
        <v>0</v>
      </c>
      <c r="BB33" s="23">
        <f t="shared" ca="1" si="33"/>
        <v>0</v>
      </c>
      <c r="BC33" s="23">
        <f t="shared" ca="1" si="34"/>
        <v>0</v>
      </c>
      <c r="BD33" s="23">
        <f t="shared" ca="1" si="35"/>
        <v>0</v>
      </c>
      <c r="BE33" s="23">
        <f t="shared" ca="1" si="36"/>
        <v>0</v>
      </c>
      <c r="BF33" s="23">
        <f t="shared" ca="1" si="37"/>
        <v>0</v>
      </c>
      <c r="BG33" s="23">
        <f t="shared" ca="1" si="38"/>
        <v>0</v>
      </c>
      <c r="BH33" s="23">
        <f t="shared" ca="1" si="39"/>
        <v>0</v>
      </c>
      <c r="BI33" s="23">
        <f t="shared" ca="1" si="40"/>
        <v>0</v>
      </c>
      <c r="BJ33" s="23">
        <f t="shared" ca="1" si="41"/>
        <v>0</v>
      </c>
      <c r="BK33" s="23">
        <f t="shared" ca="1" si="42"/>
        <v>0</v>
      </c>
      <c r="BL33" s="23">
        <f t="shared" ca="1" si="31"/>
        <v>0</v>
      </c>
      <c r="BN33" s="23" t="str" cm="1">
        <f t="array" aca="1" ref="BN33" ca="1">IF(INDEX($A$1:$AL$46,ROW(),BN$14)&gt;0,INDEX($A$1:$AL$46,ROW(),BN$14),"")</f>
        <v/>
      </c>
      <c r="BO33" s="23" t="str" cm="1">
        <f t="array" aca="1" ref="BO33" ca="1">IF(INDEX($A$1:$AL$46,ROW(),BO$14)&gt;0,INDEX($A$1:$AL$46,ROW(),BO$14),"")</f>
        <v/>
      </c>
      <c r="BP33" s="23" t="str" cm="1">
        <f t="array" aca="1" ref="BP33" ca="1">IF(INDEX($A$1:$AL$46,ROW(),BP$14)&gt;0,INDEX($A$1:$AL$46,ROW(),BP$14),"")</f>
        <v/>
      </c>
      <c r="BQ33" s="23" t="str" cm="1">
        <f t="array" aca="1" ref="BQ33" ca="1">IF(INDEX($A$1:$AL$46,ROW(),BQ$14)&gt;0,INDEX($A$1:$AL$46,ROW(),BQ$14),"")</f>
        <v/>
      </c>
      <c r="BR33" s="23" t="str" cm="1">
        <f t="array" aca="1" ref="BR33" ca="1">IF(INDEX($A$1:$AL$46,ROW(),BR$14)&gt;0,INDEX($A$1:$AL$46,ROW(),BR$14),"")</f>
        <v/>
      </c>
      <c r="BS33" s="23" t="str" cm="1">
        <f t="array" aca="1" ref="BS33" ca="1">IF(INDEX($A$1:$AL$46,ROW(),BS$14)&gt;0,INDEX($A$1:$AL$46,ROW(),BS$14),"")</f>
        <v/>
      </c>
      <c r="BT33" s="23" t="str" cm="1">
        <f t="array" aca="1" ref="BT33" ca="1">IF(INDEX($A$1:$AL$46,ROW(),BT$14)&gt;0,INDEX($A$1:$AL$46,ROW(),BT$14),"")</f>
        <v/>
      </c>
      <c r="BU33" s="23" t="str" cm="1">
        <f t="array" aca="1" ref="BU33" ca="1">IF(INDEX($A$1:$AL$46,ROW(),BU$14)&gt;0,INDEX($A$1:$AL$46,ROW(),BU$14),"")</f>
        <v/>
      </c>
      <c r="BV33" s="23" t="str" cm="1">
        <f t="array" aca="1" ref="BV33" ca="1">IF(INDEX($A$1:$AL$46,ROW(),BV$14)&gt;0,INDEX($A$1:$AL$46,ROW(),BV$14),"")</f>
        <v/>
      </c>
      <c r="BW33" s="23" t="str" cm="1">
        <f t="array" aca="1" ref="BW33" ca="1">IF(INDEX($A$1:$AL$46,ROW(),BW$14)&gt;0,INDEX($A$1:$AL$46,ROW(),BW$14),"")</f>
        <v/>
      </c>
      <c r="BX33" s="23" t="str" cm="1">
        <f t="array" aca="1" ref="BX33" ca="1">IF(INDEX($A$1:$AL$46,ROW(),BX$14)&gt;0,INDEX($A$1:$AL$46,ROW(),BX$14),"")</f>
        <v/>
      </c>
      <c r="BY33" s="23" t="str" cm="1">
        <f t="array" aca="1" ref="BY33" ca="1">IF(INDEX($A$1:$AL$46,ROW(),BY$14)&gt;0,INDEX($A$1:$AL$46,ROW(),BY$14),"")</f>
        <v/>
      </c>
      <c r="CA33" s="23" t="str" cm="1">
        <f t="array" aca="1" ref="CA33" ca="1">IF(INDEX($A$1:$AL$46,ROW(),CA$14)&lt;0,INDEX($A$1:$AL$46,ROW(),CA$14),"")</f>
        <v/>
      </c>
      <c r="CB33" s="23" t="str" cm="1">
        <f t="array" aca="1" ref="CB33" ca="1">IF(INDEX($A$1:$AL$46,ROW(),CB$14)&lt;0,INDEX($A$1:$AL$46,ROW(),CB$14),"")</f>
        <v/>
      </c>
      <c r="CC33" s="23" t="str" cm="1">
        <f t="array" aca="1" ref="CC33" ca="1">IF(INDEX($A$1:$AL$46,ROW(),CC$14)&lt;0,INDEX($A$1:$AL$46,ROW(),CC$14),"")</f>
        <v/>
      </c>
      <c r="CD33" s="23" t="str" cm="1">
        <f t="array" aca="1" ref="CD33" ca="1">IF(INDEX($A$1:$AL$46,ROW(),CD$14)&lt;0,INDEX($A$1:$AL$46,ROW(),CD$14),"")</f>
        <v/>
      </c>
      <c r="CE33" s="23" t="str" cm="1">
        <f t="array" aca="1" ref="CE33" ca="1">IF(INDEX($A$1:$AL$46,ROW(),CE$14)&lt;0,INDEX($A$1:$AL$46,ROW(),CE$14),"")</f>
        <v/>
      </c>
      <c r="CF33" s="23" t="str" cm="1">
        <f t="array" aca="1" ref="CF33" ca="1">IF(INDEX($A$1:$AL$46,ROW(),CF$14)&lt;0,INDEX($A$1:$AL$46,ROW(),CF$14),"")</f>
        <v/>
      </c>
      <c r="CG33" s="23" t="str" cm="1">
        <f t="array" aca="1" ref="CG33" ca="1">IF(INDEX($A$1:$AL$46,ROW(),CG$14)&lt;0,INDEX($A$1:$AL$46,ROW(),CG$14),"")</f>
        <v/>
      </c>
      <c r="CH33" s="23" t="str" cm="1">
        <f t="array" aca="1" ref="CH33" ca="1">IF(INDEX($A$1:$AL$46,ROW(),CH$14)&lt;0,INDEX($A$1:$AL$46,ROW(),CH$14),"")</f>
        <v/>
      </c>
      <c r="CI33" s="23" t="str" cm="1">
        <f t="array" aca="1" ref="CI33" ca="1">IF(INDEX($A$1:$AL$46,ROW(),CI$14)&lt;0,INDEX($A$1:$AL$46,ROW(),CI$14),"")</f>
        <v/>
      </c>
      <c r="CJ33" s="23" t="str" cm="1">
        <f t="array" aca="1" ref="CJ33" ca="1">IF(INDEX($A$1:$AL$46,ROW(),CJ$14)&lt;0,INDEX($A$1:$AL$46,ROW(),CJ$14),"")</f>
        <v/>
      </c>
      <c r="CK33" s="23" t="str" cm="1">
        <f t="array" aca="1" ref="CK33" ca="1">IF(INDEX($A$1:$AL$46,ROW(),CK$14)&lt;0,INDEX($A$1:$AL$46,ROW(),CK$14),"")</f>
        <v/>
      </c>
      <c r="CL33" s="23" t="str" cm="1">
        <f t="array" aca="1" ref="CL33" ca="1">IF(INDEX($A$1:$AL$46,ROW(),CL$14)&lt;0,INDEX($A$1:$AL$46,ROW(),CL$14),"")</f>
        <v/>
      </c>
    </row>
    <row r="34" spans="1:90" s="2" customFormat="1" ht="15.75" x14ac:dyDescent="0.4">
      <c r="A34" s="6">
        <v>19</v>
      </c>
      <c r="B34" s="18">
        <f t="shared" ca="1" si="17"/>
        <v>0</v>
      </c>
      <c r="C34" s="19"/>
      <c r="D34" s="27"/>
      <c r="E34" s="24">
        <f ca="1">IF(OR(MONTH(DATE($B$1,E$1,$A34))&lt;&gt;E$1,_xlfn.XLOOKUP(DATE($B$1,E$1,$A34),祝祭日,祝祭日,"XXX",0,1)&lt;&gt;"XXX",WEEKDAY(DATE($B$1,E$1,$A34),2)&gt;5),"",SUMIFS(matsui[受渡金額],matsui[約定日],DATE(デイトレ集計2024!$B$1,デイトレ集計2024!E$1,デイトレ集計2024!$A34),matsui[商品区分],"株式"))</f>
        <v>0</v>
      </c>
      <c r="F34" s="19"/>
      <c r="G34" s="27"/>
      <c r="H34" s="24">
        <f ca="1">IF(OR(MONTH(DATE($B$1,H$1,$A34))&lt;&gt;H$1,_xlfn.XLOOKUP(DATE($B$1,H$1,$A34),祝祭日,祝祭日,"XXX",0,1)&lt;&gt;"XXX",WEEKDAY(DATE($B$1,H$1,$A34),2)&gt;5),"",SUMIFS(matsui[受渡金額],matsui[約定日],DATE(デイトレ集計2024!$B$1,デイトレ集計2024!H$1,デイトレ集計2024!$A34),matsui[商品区分],"株式"))</f>
        <v>0</v>
      </c>
      <c r="I34" s="19"/>
      <c r="J34" s="27"/>
      <c r="K34" s="24">
        <f ca="1">IF(OR(MONTH(DATE($B$1,K$1,$A34))&lt;&gt;K$1,_xlfn.XLOOKUP(DATE($B$1,K$1,$A34),祝祭日,祝祭日,"XXX",0,1)&lt;&gt;"XXX",WEEKDAY(DATE($B$1,K$1,$A34),2)&gt;5),"",SUMIFS(matsui[受渡金額],matsui[約定日],DATE(デイトレ集計2024!$B$1,デイトレ集計2024!K$1,デイトレ集計2024!$A34),matsui[商品区分],"株式"))</f>
        <v>0</v>
      </c>
      <c r="L34" s="19"/>
      <c r="M34" s="27"/>
      <c r="N34" s="24">
        <f ca="1">IF(OR(MONTH(DATE($B$1,N$1,$A34))&lt;&gt;N$1,_xlfn.XLOOKUP(DATE($B$1,N$1,$A34),祝祭日,祝祭日,"XXX",0,1)&lt;&gt;"XXX",WEEKDAY(DATE($B$1,N$1,$A34),2)&gt;5),"",SUMIFS(matsui[受渡金額],matsui[約定日],DATE(デイトレ集計2024!$B$1,デイトレ集計2024!N$1,デイトレ集計2024!$A34),matsui[商品区分],"株式"))</f>
        <v>0</v>
      </c>
      <c r="O34" s="19"/>
      <c r="P34" s="27"/>
      <c r="Q34" s="24" t="str">
        <f ca="1">IF(OR(MONTH(DATE($B$1,Q$1,$A34))&lt;&gt;Q$1,_xlfn.XLOOKUP(DATE($B$1,Q$1,$A34),祝祭日,祝祭日,"XXX",0,1)&lt;&gt;"XXX",WEEKDAY(DATE($B$1,Q$1,$A34),2)&gt;5),"",SUMIFS(matsui[受渡金額],matsui[約定日],DATE(デイトレ集計2024!$B$1,デイトレ集計2024!Q$1,デイトレ集計2024!$A34),matsui[商品区分],"株式"))</f>
        <v/>
      </c>
      <c r="R34" s="19"/>
      <c r="S34" s="27"/>
      <c r="T34" s="24">
        <f ca="1">IF(OR(MONTH(DATE($B$1,T$1,$A34))&lt;&gt;T$1,_xlfn.XLOOKUP(DATE($B$1,T$1,$A34),祝祭日,祝祭日,"XXX",0,1)&lt;&gt;"XXX",WEEKDAY(DATE($B$1,T$1,$A34),2)&gt;5),"",SUMIFS(matsui[受渡金額],matsui[約定日],DATE(デイトレ集計2024!$B$1,デイトレ集計2024!T$1,デイトレ集計2024!$A34),matsui[商品区分],"株式"))</f>
        <v>0</v>
      </c>
      <c r="U34" s="19"/>
      <c r="V34" s="27"/>
      <c r="W34" s="24">
        <f ca="1">IF(OR(MONTH(DATE($B$1,W$1,$A34))&lt;&gt;W$1,_xlfn.XLOOKUP(DATE($B$1,W$1,$A34),祝祭日,祝祭日,"XXX",0,1)&lt;&gt;"XXX",WEEKDAY(DATE($B$1,W$1,$A34),2)&gt;5),"",SUMIFS(matsui[受渡金額],matsui[約定日],DATE(デイトレ集計2024!$B$1,デイトレ集計2024!W$1,デイトレ集計2024!$A34),matsui[商品区分],"株式"))</f>
        <v>0</v>
      </c>
      <c r="X34" s="19"/>
      <c r="Y34" s="27"/>
      <c r="Z34" s="24">
        <f ca="1">IF(OR(MONTH(DATE($B$1,Z$1,$A34))&lt;&gt;Z$1,_xlfn.XLOOKUP(DATE($B$1,Z$1,$A34),祝祭日,祝祭日,"XXX",0,1)&lt;&gt;"XXX",WEEKDAY(DATE($B$1,Z$1,$A34),2)&gt;5),"",SUMIFS(matsui[受渡金額],matsui[約定日],DATE(デイトレ集計2024!$B$1,デイトレ集計2024!Z$1,デイトレ集計2024!$A34),matsui[商品区分],"株式"))</f>
        <v>0</v>
      </c>
      <c r="AA34" s="19"/>
      <c r="AB34" s="27"/>
      <c r="AC34" s="24">
        <f ca="1">IF(OR(MONTH(DATE($B$1,AC$1,$A34))&lt;&gt;AC$1,_xlfn.XLOOKUP(DATE($B$1,AC$1,$A34),祝祭日,祝祭日,"XXX",0,1)&lt;&gt;"XXX",WEEKDAY(DATE($B$1,AC$1,$A34),2)&gt;5),"",SUMIFS(matsui[受渡金額],matsui[約定日],DATE(デイトレ集計2024!$B$1,デイトレ集計2024!AC$1,デイトレ集計2024!$A34),matsui[商品区分],"株式"))</f>
        <v>0</v>
      </c>
      <c r="AD34" s="19"/>
      <c r="AE34" s="27"/>
      <c r="AF34" s="24" t="str">
        <f ca="1">IF(OR(MONTH(DATE($B$1,AF$1,$A34))&lt;&gt;AF$1,_xlfn.XLOOKUP(DATE($B$1,AF$1,$A34),祝祭日,祝祭日,"XXX",0,1)&lt;&gt;"XXX",WEEKDAY(DATE($B$1,AF$1,$A34),2)&gt;5),"",SUMIFS(matsui[受渡金額],matsui[約定日],DATE(デイトレ集計2024!$B$1,デイトレ集計2024!AF$1,デイトレ集計2024!$A34),matsui[商品区分],"株式"))</f>
        <v/>
      </c>
      <c r="AG34" s="19"/>
      <c r="AH34" s="27"/>
      <c r="AI34" s="24">
        <f ca="1">IF(OR(MONTH(DATE($B$1,AI$1,$A34))&lt;&gt;AI$1,_xlfn.XLOOKUP(DATE($B$1,AI$1,$A34),祝祭日,祝祭日,"XXX",0,1)&lt;&gt;"XXX",WEEKDAY(DATE($B$1,AI$1,$A34),2)&gt;5),"",SUMIFS(matsui[受渡金額],matsui[約定日],DATE(デイトレ集計2024!$B$1,デイトレ集計2024!AI$1,デイトレ集計2024!$A34),matsui[商品区分],"株式"))</f>
        <v>0</v>
      </c>
      <c r="AJ34" s="19"/>
      <c r="AK34" s="27"/>
      <c r="AL34" s="27">
        <f ca="1">IF(OR(MONTH(DATE($B$1,AL$1,$A34))&lt;&gt;AL$1,_xlfn.XLOOKUP(DATE($B$1,AL$1,$A34),祝祭日,祝祭日,"XXX",0,1)&lt;&gt;"XXX",WEEKDAY(DATE($B$1,AL$1,$A34),2)&gt;5),"",SUMIFS(matsui[受渡金額],matsui[約定日],DATE(デイトレ集計2024!$B$1,デイトレ集計2024!AL$1,デイトレ集計2024!$A34),matsui[商品区分],"株式"))</f>
        <v>0</v>
      </c>
      <c r="AN34" s="23">
        <f t="shared" ca="1" si="20"/>
        <v>0</v>
      </c>
      <c r="AO34" s="23">
        <f t="shared" ca="1" si="21"/>
        <v>0</v>
      </c>
      <c r="AP34" s="23">
        <f t="shared" ca="1" si="22"/>
        <v>0</v>
      </c>
      <c r="AQ34" s="23">
        <f t="shared" ca="1" si="23"/>
        <v>0</v>
      </c>
      <c r="AR34" s="23">
        <f t="shared" ca="1" si="24"/>
        <v>0</v>
      </c>
      <c r="AS34" s="23">
        <f t="shared" ca="1" si="25"/>
        <v>0</v>
      </c>
      <c r="AT34" s="23">
        <f t="shared" ca="1" si="26"/>
        <v>0</v>
      </c>
      <c r="AU34" s="23">
        <f t="shared" ca="1" si="32"/>
        <v>0</v>
      </c>
      <c r="AV34" s="23">
        <f t="shared" ca="1" si="27"/>
        <v>0</v>
      </c>
      <c r="AW34" s="23">
        <f t="shared" ca="1" si="28"/>
        <v>0</v>
      </c>
      <c r="AX34" s="23">
        <f t="shared" ca="1" si="29"/>
        <v>0</v>
      </c>
      <c r="AY34" s="23">
        <f t="shared" ca="1" si="30"/>
        <v>0</v>
      </c>
      <c r="BA34" s="23">
        <f t="shared" ca="1" si="43"/>
        <v>0</v>
      </c>
      <c r="BB34" s="23">
        <f t="shared" ca="1" si="33"/>
        <v>0</v>
      </c>
      <c r="BC34" s="23">
        <f t="shared" ca="1" si="34"/>
        <v>0</v>
      </c>
      <c r="BD34" s="23">
        <f t="shared" ca="1" si="35"/>
        <v>0</v>
      </c>
      <c r="BE34" s="23">
        <f t="shared" ca="1" si="36"/>
        <v>0</v>
      </c>
      <c r="BF34" s="23">
        <f t="shared" ca="1" si="37"/>
        <v>0</v>
      </c>
      <c r="BG34" s="23">
        <f t="shared" ca="1" si="38"/>
        <v>0</v>
      </c>
      <c r="BH34" s="23">
        <f t="shared" ca="1" si="39"/>
        <v>0</v>
      </c>
      <c r="BI34" s="23">
        <f t="shared" ca="1" si="40"/>
        <v>0</v>
      </c>
      <c r="BJ34" s="23">
        <f t="shared" ca="1" si="41"/>
        <v>0</v>
      </c>
      <c r="BK34" s="23">
        <f t="shared" ca="1" si="42"/>
        <v>0</v>
      </c>
      <c r="BL34" s="23">
        <f t="shared" ca="1" si="31"/>
        <v>0</v>
      </c>
      <c r="BN34" s="23" t="str" cm="1">
        <f t="array" aca="1" ref="BN34" ca="1">IF(INDEX($A$1:$AL$46,ROW(),BN$14)&gt;0,INDEX($A$1:$AL$46,ROW(),BN$14),"")</f>
        <v/>
      </c>
      <c r="BO34" s="23" t="str" cm="1">
        <f t="array" aca="1" ref="BO34" ca="1">IF(INDEX($A$1:$AL$46,ROW(),BO$14)&gt;0,INDEX($A$1:$AL$46,ROW(),BO$14),"")</f>
        <v/>
      </c>
      <c r="BP34" s="23" t="str" cm="1">
        <f t="array" aca="1" ref="BP34" ca="1">IF(INDEX($A$1:$AL$46,ROW(),BP$14)&gt;0,INDEX($A$1:$AL$46,ROW(),BP$14),"")</f>
        <v/>
      </c>
      <c r="BQ34" s="23" t="str" cm="1">
        <f t="array" aca="1" ref="BQ34" ca="1">IF(INDEX($A$1:$AL$46,ROW(),BQ$14)&gt;0,INDEX($A$1:$AL$46,ROW(),BQ$14),"")</f>
        <v/>
      </c>
      <c r="BR34" s="23" t="str" cm="1">
        <f t="array" aca="1" ref="BR34" ca="1">IF(INDEX($A$1:$AL$46,ROW(),BR$14)&gt;0,INDEX($A$1:$AL$46,ROW(),BR$14),"")</f>
        <v/>
      </c>
      <c r="BS34" s="23" t="str" cm="1">
        <f t="array" aca="1" ref="BS34" ca="1">IF(INDEX($A$1:$AL$46,ROW(),BS$14)&gt;0,INDEX($A$1:$AL$46,ROW(),BS$14),"")</f>
        <v/>
      </c>
      <c r="BT34" s="23" t="str" cm="1">
        <f t="array" aca="1" ref="BT34" ca="1">IF(INDEX($A$1:$AL$46,ROW(),BT$14)&gt;0,INDEX($A$1:$AL$46,ROW(),BT$14),"")</f>
        <v/>
      </c>
      <c r="BU34" s="23" t="str" cm="1">
        <f t="array" aca="1" ref="BU34" ca="1">IF(INDEX($A$1:$AL$46,ROW(),BU$14)&gt;0,INDEX($A$1:$AL$46,ROW(),BU$14),"")</f>
        <v/>
      </c>
      <c r="BV34" s="23" t="str" cm="1">
        <f t="array" aca="1" ref="BV34" ca="1">IF(INDEX($A$1:$AL$46,ROW(),BV$14)&gt;0,INDEX($A$1:$AL$46,ROW(),BV$14),"")</f>
        <v/>
      </c>
      <c r="BW34" s="23" t="str" cm="1">
        <f t="array" aca="1" ref="BW34" ca="1">IF(INDEX($A$1:$AL$46,ROW(),BW$14)&gt;0,INDEX($A$1:$AL$46,ROW(),BW$14),"")</f>
        <v/>
      </c>
      <c r="BX34" s="23" t="str" cm="1">
        <f t="array" aca="1" ref="BX34" ca="1">IF(INDEX($A$1:$AL$46,ROW(),BX$14)&gt;0,INDEX($A$1:$AL$46,ROW(),BX$14),"")</f>
        <v/>
      </c>
      <c r="BY34" s="23" t="str" cm="1">
        <f t="array" aca="1" ref="BY34" ca="1">IF(INDEX($A$1:$AL$46,ROW(),BY$14)&gt;0,INDEX($A$1:$AL$46,ROW(),BY$14),"")</f>
        <v/>
      </c>
      <c r="CA34" s="23" t="str" cm="1">
        <f t="array" aca="1" ref="CA34" ca="1">IF(INDEX($A$1:$AL$46,ROW(),CA$14)&lt;0,INDEX($A$1:$AL$46,ROW(),CA$14),"")</f>
        <v/>
      </c>
      <c r="CB34" s="23" t="str" cm="1">
        <f t="array" aca="1" ref="CB34" ca="1">IF(INDEX($A$1:$AL$46,ROW(),CB$14)&lt;0,INDEX($A$1:$AL$46,ROW(),CB$14),"")</f>
        <v/>
      </c>
      <c r="CC34" s="23" t="str" cm="1">
        <f t="array" aca="1" ref="CC34" ca="1">IF(INDEX($A$1:$AL$46,ROW(),CC$14)&lt;0,INDEX($A$1:$AL$46,ROW(),CC$14),"")</f>
        <v/>
      </c>
      <c r="CD34" s="23" t="str" cm="1">
        <f t="array" aca="1" ref="CD34" ca="1">IF(INDEX($A$1:$AL$46,ROW(),CD$14)&lt;0,INDEX($A$1:$AL$46,ROW(),CD$14),"")</f>
        <v/>
      </c>
      <c r="CE34" s="23" t="str" cm="1">
        <f t="array" aca="1" ref="CE34" ca="1">IF(INDEX($A$1:$AL$46,ROW(),CE$14)&lt;0,INDEX($A$1:$AL$46,ROW(),CE$14),"")</f>
        <v/>
      </c>
      <c r="CF34" s="23" t="str" cm="1">
        <f t="array" aca="1" ref="CF34" ca="1">IF(INDEX($A$1:$AL$46,ROW(),CF$14)&lt;0,INDEX($A$1:$AL$46,ROW(),CF$14),"")</f>
        <v/>
      </c>
      <c r="CG34" s="23" t="str" cm="1">
        <f t="array" aca="1" ref="CG34" ca="1">IF(INDEX($A$1:$AL$46,ROW(),CG$14)&lt;0,INDEX($A$1:$AL$46,ROW(),CG$14),"")</f>
        <v/>
      </c>
      <c r="CH34" s="23" t="str" cm="1">
        <f t="array" aca="1" ref="CH34" ca="1">IF(INDEX($A$1:$AL$46,ROW(),CH$14)&lt;0,INDEX($A$1:$AL$46,ROW(),CH$14),"")</f>
        <v/>
      </c>
      <c r="CI34" s="23" t="str" cm="1">
        <f t="array" aca="1" ref="CI34" ca="1">IF(INDEX($A$1:$AL$46,ROW(),CI$14)&lt;0,INDEX($A$1:$AL$46,ROW(),CI$14),"")</f>
        <v/>
      </c>
      <c r="CJ34" s="23" t="str" cm="1">
        <f t="array" aca="1" ref="CJ34" ca="1">IF(INDEX($A$1:$AL$46,ROW(),CJ$14)&lt;0,INDEX($A$1:$AL$46,ROW(),CJ$14),"")</f>
        <v/>
      </c>
      <c r="CK34" s="23" t="str" cm="1">
        <f t="array" aca="1" ref="CK34" ca="1">IF(INDEX($A$1:$AL$46,ROW(),CK$14)&lt;0,INDEX($A$1:$AL$46,ROW(),CK$14),"")</f>
        <v/>
      </c>
      <c r="CL34" s="23" t="str" cm="1">
        <f t="array" aca="1" ref="CL34" ca="1">IF(INDEX($A$1:$AL$46,ROW(),CL$14)&lt;0,INDEX($A$1:$AL$46,ROW(),CL$14),"")</f>
        <v/>
      </c>
    </row>
    <row r="35" spans="1:90" s="2" customFormat="1" ht="15.75" x14ac:dyDescent="0.4">
      <c r="A35" s="6">
        <v>20</v>
      </c>
      <c r="B35" s="18">
        <f t="shared" ca="1" si="17"/>
        <v>0</v>
      </c>
      <c r="C35" s="19"/>
      <c r="D35" s="27"/>
      <c r="E35" s="24" t="str">
        <f ca="1">IF(OR(MONTH(DATE($B$1,E$1,$A35))&lt;&gt;E$1,_xlfn.XLOOKUP(DATE($B$1,E$1,$A35),祝祭日,祝祭日,"XXX",0,1)&lt;&gt;"XXX",WEEKDAY(DATE($B$1,E$1,$A35),2)&gt;5),"",SUMIFS(matsui[受渡金額],matsui[約定日],DATE(デイトレ集計2024!$B$1,デイトレ集計2024!E$1,デイトレ集計2024!$A35),matsui[商品区分],"株式"))</f>
        <v/>
      </c>
      <c r="F35" s="19"/>
      <c r="G35" s="27"/>
      <c r="H35" s="24">
        <f ca="1">IF(OR(MONTH(DATE($B$1,H$1,$A35))&lt;&gt;H$1,_xlfn.XLOOKUP(DATE($B$1,H$1,$A35),祝祭日,祝祭日,"XXX",0,1)&lt;&gt;"XXX",WEEKDAY(DATE($B$1,H$1,$A35),2)&gt;5),"",SUMIFS(matsui[受渡金額],matsui[約定日],DATE(デイトレ集計2024!$B$1,デイトレ集計2024!H$1,デイトレ集計2024!$A35),matsui[商品区分],"株式"))</f>
        <v>0</v>
      </c>
      <c r="I35" s="19"/>
      <c r="J35" s="27"/>
      <c r="K35" s="24" t="str">
        <f ca="1">IF(OR(MONTH(DATE($B$1,K$1,$A35))&lt;&gt;K$1,_xlfn.XLOOKUP(DATE($B$1,K$1,$A35),祝祭日,祝祭日,"XXX",0,1)&lt;&gt;"XXX",WEEKDAY(DATE($B$1,K$1,$A35),2)&gt;5),"",SUMIFS(matsui[受渡金額],matsui[約定日],DATE(デイトレ集計2024!$B$1,デイトレ集計2024!K$1,デイトレ集計2024!$A35),matsui[商品区分],"株式"))</f>
        <v/>
      </c>
      <c r="L35" s="19"/>
      <c r="M35" s="27"/>
      <c r="N35" s="24" t="str">
        <f ca="1">IF(OR(MONTH(DATE($B$1,N$1,$A35))&lt;&gt;N$1,_xlfn.XLOOKUP(DATE($B$1,N$1,$A35),祝祭日,祝祭日,"XXX",0,1)&lt;&gt;"XXX",WEEKDAY(DATE($B$1,N$1,$A35),2)&gt;5),"",SUMIFS(matsui[受渡金額],matsui[約定日],DATE(デイトレ集計2024!$B$1,デイトレ集計2024!N$1,デイトレ集計2024!$A35),matsui[商品区分],"株式"))</f>
        <v/>
      </c>
      <c r="O35" s="19"/>
      <c r="P35" s="27"/>
      <c r="Q35" s="24">
        <f ca="1">IF(OR(MONTH(DATE($B$1,Q$1,$A35))&lt;&gt;Q$1,_xlfn.XLOOKUP(DATE($B$1,Q$1,$A35),祝祭日,祝祭日,"XXX",0,1)&lt;&gt;"XXX",WEEKDAY(DATE($B$1,Q$1,$A35),2)&gt;5),"",SUMIFS(matsui[受渡金額],matsui[約定日],DATE(デイトレ集計2024!$B$1,デイトレ集計2024!Q$1,デイトレ集計2024!$A35),matsui[商品区分],"株式"))</f>
        <v>0</v>
      </c>
      <c r="R35" s="19"/>
      <c r="S35" s="27"/>
      <c r="T35" s="24">
        <f ca="1">IF(OR(MONTH(DATE($B$1,T$1,$A35))&lt;&gt;T$1,_xlfn.XLOOKUP(DATE($B$1,T$1,$A35),祝祭日,祝祭日,"XXX",0,1)&lt;&gt;"XXX",WEEKDAY(DATE($B$1,T$1,$A35),2)&gt;5),"",SUMIFS(matsui[受渡金額],matsui[約定日],DATE(デイトレ集計2024!$B$1,デイトレ集計2024!T$1,デイトレ集計2024!$A35),matsui[商品区分],"株式"))</f>
        <v>0</v>
      </c>
      <c r="U35" s="19"/>
      <c r="V35" s="27"/>
      <c r="W35" s="24" t="str">
        <f ca="1">IF(OR(MONTH(DATE($B$1,W$1,$A35))&lt;&gt;W$1,_xlfn.XLOOKUP(DATE($B$1,W$1,$A35),祝祭日,祝祭日,"XXX",0,1)&lt;&gt;"XXX",WEEKDAY(DATE($B$1,W$1,$A35),2)&gt;5),"",SUMIFS(matsui[受渡金額],matsui[約定日],DATE(デイトレ集計2024!$B$1,デイトレ集計2024!W$1,デイトレ集計2024!$A35),matsui[商品区分],"株式"))</f>
        <v/>
      </c>
      <c r="X35" s="19"/>
      <c r="Y35" s="27"/>
      <c r="Z35" s="24">
        <f ca="1">IF(OR(MONTH(DATE($B$1,Z$1,$A35))&lt;&gt;Z$1,_xlfn.XLOOKUP(DATE($B$1,Z$1,$A35),祝祭日,祝祭日,"XXX",0,1)&lt;&gt;"XXX",WEEKDAY(DATE($B$1,Z$1,$A35),2)&gt;5),"",SUMIFS(matsui[受渡金額],matsui[約定日],DATE(デイトレ集計2024!$B$1,デイトレ集計2024!Z$1,デイトレ集計2024!$A35),matsui[商品区分],"株式"))</f>
        <v>0</v>
      </c>
      <c r="AA35" s="19"/>
      <c r="AB35" s="27"/>
      <c r="AC35" s="24">
        <f ca="1">IF(OR(MONTH(DATE($B$1,AC$1,$A35))&lt;&gt;AC$1,_xlfn.XLOOKUP(DATE($B$1,AC$1,$A35),祝祭日,祝祭日,"XXX",0,1)&lt;&gt;"XXX",WEEKDAY(DATE($B$1,AC$1,$A35),2)&gt;5),"",SUMIFS(matsui[受渡金額],matsui[約定日],DATE(デイトレ集計2024!$B$1,デイトレ集計2024!AC$1,デイトレ集計2024!$A35),matsui[商品区分],"株式"))</f>
        <v>0</v>
      </c>
      <c r="AD35" s="19"/>
      <c r="AE35" s="27"/>
      <c r="AF35" s="24" t="str">
        <f ca="1">IF(OR(MONTH(DATE($B$1,AF$1,$A35))&lt;&gt;AF$1,_xlfn.XLOOKUP(DATE($B$1,AF$1,$A35),祝祭日,祝祭日,"XXX",0,1)&lt;&gt;"XXX",WEEKDAY(DATE($B$1,AF$1,$A35),2)&gt;5),"",SUMIFS(matsui[受渡金額],matsui[約定日],DATE(デイトレ集計2024!$B$1,デイトレ集計2024!AF$1,デイトレ集計2024!$A35),matsui[商品区分],"株式"))</f>
        <v/>
      </c>
      <c r="AG35" s="19"/>
      <c r="AH35" s="27"/>
      <c r="AI35" s="24">
        <f ca="1">IF(OR(MONTH(DATE($B$1,AI$1,$A35))&lt;&gt;AI$1,_xlfn.XLOOKUP(DATE($B$1,AI$1,$A35),祝祭日,祝祭日,"XXX",0,1)&lt;&gt;"XXX",WEEKDAY(DATE($B$1,AI$1,$A35),2)&gt;5),"",SUMIFS(matsui[受渡金額],matsui[約定日],DATE(デイトレ集計2024!$B$1,デイトレ集計2024!AI$1,デイトレ集計2024!$A35),matsui[商品区分],"株式"))</f>
        <v>0</v>
      </c>
      <c r="AJ35" s="19"/>
      <c r="AK35" s="27"/>
      <c r="AL35" s="27">
        <f ca="1">IF(OR(MONTH(DATE($B$1,AL$1,$A35))&lt;&gt;AL$1,_xlfn.XLOOKUP(DATE($B$1,AL$1,$A35),祝祭日,祝祭日,"XXX",0,1)&lt;&gt;"XXX",WEEKDAY(DATE($B$1,AL$1,$A35),2)&gt;5),"",SUMIFS(matsui[受渡金額],matsui[約定日],DATE(デイトレ集計2024!$B$1,デイトレ集計2024!AL$1,デイトレ集計2024!$A35),matsui[商品区分],"株式"))</f>
        <v>0</v>
      </c>
      <c r="AN35" s="23">
        <f t="shared" ca="1" si="20"/>
        <v>0</v>
      </c>
      <c r="AO35" s="23">
        <f t="shared" ca="1" si="21"/>
        <v>0</v>
      </c>
      <c r="AP35" s="23">
        <f t="shared" ca="1" si="22"/>
        <v>0</v>
      </c>
      <c r="AQ35" s="23">
        <f t="shared" ca="1" si="23"/>
        <v>0</v>
      </c>
      <c r="AR35" s="23">
        <f t="shared" ca="1" si="24"/>
        <v>0</v>
      </c>
      <c r="AS35" s="23">
        <f t="shared" ca="1" si="25"/>
        <v>0</v>
      </c>
      <c r="AT35" s="23">
        <f t="shared" ca="1" si="26"/>
        <v>0</v>
      </c>
      <c r="AU35" s="23">
        <f t="shared" ca="1" si="32"/>
        <v>0</v>
      </c>
      <c r="AV35" s="23">
        <f t="shared" ca="1" si="27"/>
        <v>0</v>
      </c>
      <c r="AW35" s="23">
        <f t="shared" ca="1" si="28"/>
        <v>0</v>
      </c>
      <c r="AX35" s="23">
        <f t="shared" ca="1" si="29"/>
        <v>0</v>
      </c>
      <c r="AY35" s="23">
        <f t="shared" ca="1" si="30"/>
        <v>0</v>
      </c>
      <c r="BA35" s="23">
        <f t="shared" ca="1" si="43"/>
        <v>0</v>
      </c>
      <c r="BB35" s="23">
        <f t="shared" ca="1" si="33"/>
        <v>0</v>
      </c>
      <c r="BC35" s="23">
        <f t="shared" ca="1" si="34"/>
        <v>0</v>
      </c>
      <c r="BD35" s="23">
        <f t="shared" ca="1" si="35"/>
        <v>0</v>
      </c>
      <c r="BE35" s="23">
        <f t="shared" ca="1" si="36"/>
        <v>0</v>
      </c>
      <c r="BF35" s="23">
        <f t="shared" ca="1" si="37"/>
        <v>0</v>
      </c>
      <c r="BG35" s="23">
        <f t="shared" ca="1" si="38"/>
        <v>0</v>
      </c>
      <c r="BH35" s="23">
        <f t="shared" ca="1" si="39"/>
        <v>0</v>
      </c>
      <c r="BI35" s="23">
        <f t="shared" ca="1" si="40"/>
        <v>0</v>
      </c>
      <c r="BJ35" s="23">
        <f t="shared" ca="1" si="41"/>
        <v>0</v>
      </c>
      <c r="BK35" s="23">
        <f t="shared" ca="1" si="42"/>
        <v>0</v>
      </c>
      <c r="BL35" s="23">
        <f t="shared" ca="1" si="31"/>
        <v>0</v>
      </c>
      <c r="BN35" s="23" t="str" cm="1">
        <f t="array" aca="1" ref="BN35" ca="1">IF(INDEX($A$1:$AL$46,ROW(),BN$14)&gt;0,INDEX($A$1:$AL$46,ROW(),BN$14),"")</f>
        <v/>
      </c>
      <c r="BO35" s="23" t="str" cm="1">
        <f t="array" aca="1" ref="BO35" ca="1">IF(INDEX($A$1:$AL$46,ROW(),BO$14)&gt;0,INDEX($A$1:$AL$46,ROW(),BO$14),"")</f>
        <v/>
      </c>
      <c r="BP35" s="23" t="str" cm="1">
        <f t="array" aca="1" ref="BP35" ca="1">IF(INDEX($A$1:$AL$46,ROW(),BP$14)&gt;0,INDEX($A$1:$AL$46,ROW(),BP$14),"")</f>
        <v/>
      </c>
      <c r="BQ35" s="23" t="str" cm="1">
        <f t="array" aca="1" ref="BQ35" ca="1">IF(INDEX($A$1:$AL$46,ROW(),BQ$14)&gt;0,INDEX($A$1:$AL$46,ROW(),BQ$14),"")</f>
        <v/>
      </c>
      <c r="BR35" s="23" t="str" cm="1">
        <f t="array" aca="1" ref="BR35" ca="1">IF(INDEX($A$1:$AL$46,ROW(),BR$14)&gt;0,INDEX($A$1:$AL$46,ROW(),BR$14),"")</f>
        <v/>
      </c>
      <c r="BS35" s="23" t="str" cm="1">
        <f t="array" aca="1" ref="BS35" ca="1">IF(INDEX($A$1:$AL$46,ROW(),BS$14)&gt;0,INDEX($A$1:$AL$46,ROW(),BS$14),"")</f>
        <v/>
      </c>
      <c r="BT35" s="23" t="str" cm="1">
        <f t="array" aca="1" ref="BT35" ca="1">IF(INDEX($A$1:$AL$46,ROW(),BT$14)&gt;0,INDEX($A$1:$AL$46,ROW(),BT$14),"")</f>
        <v/>
      </c>
      <c r="BU35" s="23" t="str" cm="1">
        <f t="array" aca="1" ref="BU35" ca="1">IF(INDEX($A$1:$AL$46,ROW(),BU$14)&gt;0,INDEX($A$1:$AL$46,ROW(),BU$14),"")</f>
        <v/>
      </c>
      <c r="BV35" s="23" t="str" cm="1">
        <f t="array" aca="1" ref="BV35" ca="1">IF(INDEX($A$1:$AL$46,ROW(),BV$14)&gt;0,INDEX($A$1:$AL$46,ROW(),BV$14),"")</f>
        <v/>
      </c>
      <c r="BW35" s="23" t="str" cm="1">
        <f t="array" aca="1" ref="BW35" ca="1">IF(INDEX($A$1:$AL$46,ROW(),BW$14)&gt;0,INDEX($A$1:$AL$46,ROW(),BW$14),"")</f>
        <v/>
      </c>
      <c r="BX35" s="23" t="str" cm="1">
        <f t="array" aca="1" ref="BX35" ca="1">IF(INDEX($A$1:$AL$46,ROW(),BX$14)&gt;0,INDEX($A$1:$AL$46,ROW(),BX$14),"")</f>
        <v/>
      </c>
      <c r="BY35" s="23" t="str" cm="1">
        <f t="array" aca="1" ref="BY35" ca="1">IF(INDEX($A$1:$AL$46,ROW(),BY$14)&gt;0,INDEX($A$1:$AL$46,ROW(),BY$14),"")</f>
        <v/>
      </c>
      <c r="CA35" s="23" t="str" cm="1">
        <f t="array" aca="1" ref="CA35" ca="1">IF(INDEX($A$1:$AL$46,ROW(),CA$14)&lt;0,INDEX($A$1:$AL$46,ROW(),CA$14),"")</f>
        <v/>
      </c>
      <c r="CB35" s="23" t="str" cm="1">
        <f t="array" aca="1" ref="CB35" ca="1">IF(INDEX($A$1:$AL$46,ROW(),CB$14)&lt;0,INDEX($A$1:$AL$46,ROW(),CB$14),"")</f>
        <v/>
      </c>
      <c r="CC35" s="23" t="str" cm="1">
        <f t="array" aca="1" ref="CC35" ca="1">IF(INDEX($A$1:$AL$46,ROW(),CC$14)&lt;0,INDEX($A$1:$AL$46,ROW(),CC$14),"")</f>
        <v/>
      </c>
      <c r="CD35" s="23" t="str" cm="1">
        <f t="array" aca="1" ref="CD35" ca="1">IF(INDEX($A$1:$AL$46,ROW(),CD$14)&lt;0,INDEX($A$1:$AL$46,ROW(),CD$14),"")</f>
        <v/>
      </c>
      <c r="CE35" s="23" t="str" cm="1">
        <f t="array" aca="1" ref="CE35" ca="1">IF(INDEX($A$1:$AL$46,ROW(),CE$14)&lt;0,INDEX($A$1:$AL$46,ROW(),CE$14),"")</f>
        <v/>
      </c>
      <c r="CF35" s="23" t="str" cm="1">
        <f t="array" aca="1" ref="CF35" ca="1">IF(INDEX($A$1:$AL$46,ROW(),CF$14)&lt;0,INDEX($A$1:$AL$46,ROW(),CF$14),"")</f>
        <v/>
      </c>
      <c r="CG35" s="23" t="str" cm="1">
        <f t="array" aca="1" ref="CG35" ca="1">IF(INDEX($A$1:$AL$46,ROW(),CG$14)&lt;0,INDEX($A$1:$AL$46,ROW(),CG$14),"")</f>
        <v/>
      </c>
      <c r="CH35" s="23" t="str" cm="1">
        <f t="array" aca="1" ref="CH35" ca="1">IF(INDEX($A$1:$AL$46,ROW(),CH$14)&lt;0,INDEX($A$1:$AL$46,ROW(),CH$14),"")</f>
        <v/>
      </c>
      <c r="CI35" s="23" t="str" cm="1">
        <f t="array" aca="1" ref="CI35" ca="1">IF(INDEX($A$1:$AL$46,ROW(),CI$14)&lt;0,INDEX($A$1:$AL$46,ROW(),CI$14),"")</f>
        <v/>
      </c>
      <c r="CJ35" s="23" t="str" cm="1">
        <f t="array" aca="1" ref="CJ35" ca="1">IF(INDEX($A$1:$AL$46,ROW(),CJ$14)&lt;0,INDEX($A$1:$AL$46,ROW(),CJ$14),"")</f>
        <v/>
      </c>
      <c r="CK35" s="23" t="str" cm="1">
        <f t="array" aca="1" ref="CK35" ca="1">IF(INDEX($A$1:$AL$46,ROW(),CK$14)&lt;0,INDEX($A$1:$AL$46,ROW(),CK$14),"")</f>
        <v/>
      </c>
      <c r="CL35" s="23" t="str" cm="1">
        <f t="array" aca="1" ref="CL35" ca="1">IF(INDEX($A$1:$AL$46,ROW(),CL$14)&lt;0,INDEX($A$1:$AL$46,ROW(),CL$14),"")</f>
        <v/>
      </c>
    </row>
    <row r="36" spans="1:90" s="2" customFormat="1" ht="15.75" x14ac:dyDescent="0.4">
      <c r="A36" s="6">
        <v>21</v>
      </c>
      <c r="B36" s="18">
        <f t="shared" ca="1" si="17"/>
        <v>0</v>
      </c>
      <c r="C36" s="19"/>
      <c r="D36" s="27"/>
      <c r="E36" s="24" t="str">
        <f ca="1">IF(OR(MONTH(DATE($B$1,E$1,$A36))&lt;&gt;E$1,_xlfn.XLOOKUP(DATE($B$1,E$1,$A36),祝祭日,祝祭日,"XXX",0,1)&lt;&gt;"XXX",WEEKDAY(DATE($B$1,E$1,$A36),2)&gt;5),"",SUMIFS(matsui[受渡金額],matsui[約定日],DATE(デイトレ集計2024!$B$1,デイトレ集計2024!E$1,デイトレ集計2024!$A36),matsui[商品区分],"株式"))</f>
        <v/>
      </c>
      <c r="F36" s="19"/>
      <c r="G36" s="27"/>
      <c r="H36" s="24">
        <f ca="1">IF(OR(MONTH(DATE($B$1,H$1,$A36))&lt;&gt;H$1,_xlfn.XLOOKUP(DATE($B$1,H$1,$A36),祝祭日,祝祭日,"XXX",0,1)&lt;&gt;"XXX",WEEKDAY(DATE($B$1,H$1,$A36),2)&gt;5),"",SUMIFS(matsui[受渡金額],matsui[約定日],DATE(デイトレ集計2024!$B$1,デイトレ集計2024!H$1,デイトレ集計2024!$A36),matsui[商品区分],"株式"))</f>
        <v>0</v>
      </c>
      <c r="I36" s="19"/>
      <c r="J36" s="27"/>
      <c r="K36" s="24">
        <f ca="1">IF(OR(MONTH(DATE($B$1,K$1,$A36))&lt;&gt;K$1,_xlfn.XLOOKUP(DATE($B$1,K$1,$A36),祝祭日,祝祭日,"XXX",0,1)&lt;&gt;"XXX",WEEKDAY(DATE($B$1,K$1,$A36),2)&gt;5),"",SUMIFS(matsui[受渡金額],matsui[約定日],DATE(デイトレ集計2024!$B$1,デイトレ集計2024!K$1,デイトレ集計2024!$A36),matsui[商品区分],"株式"))</f>
        <v>0</v>
      </c>
      <c r="L36" s="19"/>
      <c r="M36" s="27"/>
      <c r="N36" s="24" t="str">
        <f ca="1">IF(OR(MONTH(DATE($B$1,N$1,$A36))&lt;&gt;N$1,_xlfn.XLOOKUP(DATE($B$1,N$1,$A36),祝祭日,祝祭日,"XXX",0,1)&lt;&gt;"XXX",WEEKDAY(DATE($B$1,N$1,$A36),2)&gt;5),"",SUMIFS(matsui[受渡金額],matsui[約定日],DATE(デイトレ集計2024!$B$1,デイトレ集計2024!N$1,デイトレ集計2024!$A36),matsui[商品区分],"株式"))</f>
        <v/>
      </c>
      <c r="O36" s="19"/>
      <c r="P36" s="27"/>
      <c r="Q36" s="24">
        <f ca="1">IF(OR(MONTH(DATE($B$1,Q$1,$A36))&lt;&gt;Q$1,_xlfn.XLOOKUP(DATE($B$1,Q$1,$A36),祝祭日,祝祭日,"XXX",0,1)&lt;&gt;"XXX",WEEKDAY(DATE($B$1,Q$1,$A36),2)&gt;5),"",SUMIFS(matsui[受渡金額],matsui[約定日],DATE(デイトレ集計2024!$B$1,デイトレ集計2024!Q$1,デイトレ集計2024!$A36),matsui[商品区分],"株式"))</f>
        <v>0</v>
      </c>
      <c r="R36" s="19"/>
      <c r="S36" s="27"/>
      <c r="T36" s="24">
        <f ca="1">IF(OR(MONTH(DATE($B$1,T$1,$A36))&lt;&gt;T$1,_xlfn.XLOOKUP(DATE($B$1,T$1,$A36),祝祭日,祝祭日,"XXX",0,1)&lt;&gt;"XXX",WEEKDAY(DATE($B$1,T$1,$A36),2)&gt;5),"",SUMIFS(matsui[受渡金額],matsui[約定日],DATE(デイトレ集計2024!$B$1,デイトレ集計2024!T$1,デイトレ集計2024!$A36),matsui[商品区分],"株式"))</f>
        <v>0</v>
      </c>
      <c r="U36" s="19"/>
      <c r="V36" s="27"/>
      <c r="W36" s="24" t="str">
        <f ca="1">IF(OR(MONTH(DATE($B$1,W$1,$A36))&lt;&gt;W$1,_xlfn.XLOOKUP(DATE($B$1,W$1,$A36),祝祭日,祝祭日,"XXX",0,1)&lt;&gt;"XXX",WEEKDAY(DATE($B$1,W$1,$A36),2)&gt;5),"",SUMIFS(matsui[受渡金額],matsui[約定日],DATE(デイトレ集計2024!$B$1,デイトレ集計2024!W$1,デイトレ集計2024!$A36),matsui[商品区分],"株式"))</f>
        <v/>
      </c>
      <c r="X36" s="19"/>
      <c r="Y36" s="27"/>
      <c r="Z36" s="24">
        <f ca="1">IF(OR(MONTH(DATE($B$1,Z$1,$A36))&lt;&gt;Z$1,_xlfn.XLOOKUP(DATE($B$1,Z$1,$A36),祝祭日,祝祭日,"XXX",0,1)&lt;&gt;"XXX",WEEKDAY(DATE($B$1,Z$1,$A36),2)&gt;5),"",SUMIFS(matsui[受渡金額],matsui[約定日],DATE(デイトレ集計2024!$B$1,デイトレ集計2024!Z$1,デイトレ集計2024!$A36),matsui[商品区分],"株式"))</f>
        <v>0</v>
      </c>
      <c r="AA36" s="19"/>
      <c r="AB36" s="27"/>
      <c r="AC36" s="24" t="str">
        <f ca="1">IF(OR(MONTH(DATE($B$1,AC$1,$A36))&lt;&gt;AC$1,_xlfn.XLOOKUP(DATE($B$1,AC$1,$A36),祝祭日,祝祭日,"XXX",0,1)&lt;&gt;"XXX",WEEKDAY(DATE($B$1,AC$1,$A36),2)&gt;5),"",SUMIFS(matsui[受渡金額],matsui[約定日],DATE(デイトレ集計2024!$B$1,デイトレ集計2024!AC$1,デイトレ集計2024!$A36),matsui[商品区分],"株式"))</f>
        <v/>
      </c>
      <c r="AD36" s="19"/>
      <c r="AE36" s="27"/>
      <c r="AF36" s="24">
        <f ca="1">IF(OR(MONTH(DATE($B$1,AF$1,$A36))&lt;&gt;AF$1,_xlfn.XLOOKUP(DATE($B$1,AF$1,$A36),祝祭日,祝祭日,"XXX",0,1)&lt;&gt;"XXX",WEEKDAY(DATE($B$1,AF$1,$A36),2)&gt;5),"",SUMIFS(matsui[受渡金額],matsui[約定日],DATE(デイトレ集計2024!$B$1,デイトレ集計2024!AF$1,デイトレ集計2024!$A36),matsui[商品区分],"株式"))</f>
        <v>0</v>
      </c>
      <c r="AG36" s="19"/>
      <c r="AH36" s="27"/>
      <c r="AI36" s="24">
        <f ca="1">IF(OR(MONTH(DATE($B$1,AI$1,$A36))&lt;&gt;AI$1,_xlfn.XLOOKUP(DATE($B$1,AI$1,$A36),祝祭日,祝祭日,"XXX",0,1)&lt;&gt;"XXX",WEEKDAY(DATE($B$1,AI$1,$A36),2)&gt;5),"",SUMIFS(matsui[受渡金額],matsui[約定日],DATE(デイトレ集計2024!$B$1,デイトレ集計2024!AI$1,デイトレ集計2024!$A36),matsui[商品区分],"株式"))</f>
        <v>0</v>
      </c>
      <c r="AJ36" s="19"/>
      <c r="AK36" s="27"/>
      <c r="AL36" s="27" t="str">
        <f ca="1">IF(OR(MONTH(DATE($B$1,AL$1,$A36))&lt;&gt;AL$1,_xlfn.XLOOKUP(DATE($B$1,AL$1,$A36),祝祭日,祝祭日,"XXX",0,1)&lt;&gt;"XXX",WEEKDAY(DATE($B$1,AL$1,$A36),2)&gt;5),"",SUMIFS(matsui[受渡金額],matsui[約定日],DATE(デイトレ集計2024!$B$1,デイトレ集計2024!AL$1,デイトレ集計2024!$A36),matsui[商品区分],"株式"))</f>
        <v/>
      </c>
      <c r="AN36" s="23">
        <f t="shared" ca="1" si="20"/>
        <v>0</v>
      </c>
      <c r="AO36" s="23">
        <f t="shared" ca="1" si="21"/>
        <v>0</v>
      </c>
      <c r="AP36" s="23">
        <f t="shared" ca="1" si="22"/>
        <v>0</v>
      </c>
      <c r="AQ36" s="23">
        <f t="shared" ca="1" si="23"/>
        <v>0</v>
      </c>
      <c r="AR36" s="23">
        <f t="shared" ca="1" si="24"/>
        <v>0</v>
      </c>
      <c r="AS36" s="23">
        <f t="shared" ca="1" si="25"/>
        <v>0</v>
      </c>
      <c r="AT36" s="23">
        <f t="shared" ca="1" si="26"/>
        <v>0</v>
      </c>
      <c r="AU36" s="23">
        <f t="shared" ca="1" si="32"/>
        <v>0</v>
      </c>
      <c r="AV36" s="23">
        <f t="shared" ca="1" si="27"/>
        <v>0</v>
      </c>
      <c r="AW36" s="23">
        <f t="shared" ca="1" si="28"/>
        <v>0</v>
      </c>
      <c r="AX36" s="23">
        <f t="shared" ca="1" si="29"/>
        <v>0</v>
      </c>
      <c r="AY36" s="23">
        <f t="shared" ca="1" si="30"/>
        <v>0</v>
      </c>
      <c r="BA36" s="23">
        <f t="shared" ca="1" si="43"/>
        <v>0</v>
      </c>
      <c r="BB36" s="23">
        <f t="shared" ca="1" si="33"/>
        <v>0</v>
      </c>
      <c r="BC36" s="23">
        <f t="shared" ca="1" si="34"/>
        <v>0</v>
      </c>
      <c r="BD36" s="23">
        <f t="shared" ca="1" si="35"/>
        <v>0</v>
      </c>
      <c r="BE36" s="23">
        <f t="shared" ca="1" si="36"/>
        <v>0</v>
      </c>
      <c r="BF36" s="23">
        <f t="shared" ca="1" si="37"/>
        <v>0</v>
      </c>
      <c r="BG36" s="23">
        <f t="shared" ca="1" si="38"/>
        <v>0</v>
      </c>
      <c r="BH36" s="23">
        <f t="shared" ca="1" si="39"/>
        <v>0</v>
      </c>
      <c r="BI36" s="23">
        <f t="shared" ca="1" si="40"/>
        <v>0</v>
      </c>
      <c r="BJ36" s="23">
        <f t="shared" ca="1" si="41"/>
        <v>0</v>
      </c>
      <c r="BK36" s="23">
        <f t="shared" ca="1" si="42"/>
        <v>0</v>
      </c>
      <c r="BL36" s="23">
        <f t="shared" ca="1" si="31"/>
        <v>0</v>
      </c>
      <c r="BN36" s="23" t="str" cm="1">
        <f t="array" aca="1" ref="BN36" ca="1">IF(INDEX($A$1:$AL$46,ROW(),BN$14)&gt;0,INDEX($A$1:$AL$46,ROW(),BN$14),"")</f>
        <v/>
      </c>
      <c r="BO36" s="23" t="str" cm="1">
        <f t="array" aca="1" ref="BO36" ca="1">IF(INDEX($A$1:$AL$46,ROW(),BO$14)&gt;0,INDEX($A$1:$AL$46,ROW(),BO$14),"")</f>
        <v/>
      </c>
      <c r="BP36" s="23" t="str" cm="1">
        <f t="array" aca="1" ref="BP36" ca="1">IF(INDEX($A$1:$AL$46,ROW(),BP$14)&gt;0,INDEX($A$1:$AL$46,ROW(),BP$14),"")</f>
        <v/>
      </c>
      <c r="BQ36" s="23" t="str" cm="1">
        <f t="array" aca="1" ref="BQ36" ca="1">IF(INDEX($A$1:$AL$46,ROW(),BQ$14)&gt;0,INDEX($A$1:$AL$46,ROW(),BQ$14),"")</f>
        <v/>
      </c>
      <c r="BR36" s="23" t="str" cm="1">
        <f t="array" aca="1" ref="BR36" ca="1">IF(INDEX($A$1:$AL$46,ROW(),BR$14)&gt;0,INDEX($A$1:$AL$46,ROW(),BR$14),"")</f>
        <v/>
      </c>
      <c r="BS36" s="23" t="str" cm="1">
        <f t="array" aca="1" ref="BS36" ca="1">IF(INDEX($A$1:$AL$46,ROW(),BS$14)&gt;0,INDEX($A$1:$AL$46,ROW(),BS$14),"")</f>
        <v/>
      </c>
      <c r="BT36" s="23" t="str" cm="1">
        <f t="array" aca="1" ref="BT36" ca="1">IF(INDEX($A$1:$AL$46,ROW(),BT$14)&gt;0,INDEX($A$1:$AL$46,ROW(),BT$14),"")</f>
        <v/>
      </c>
      <c r="BU36" s="23" t="str" cm="1">
        <f t="array" aca="1" ref="BU36" ca="1">IF(INDEX($A$1:$AL$46,ROW(),BU$14)&gt;0,INDEX($A$1:$AL$46,ROW(),BU$14),"")</f>
        <v/>
      </c>
      <c r="BV36" s="23" t="str" cm="1">
        <f t="array" aca="1" ref="BV36" ca="1">IF(INDEX($A$1:$AL$46,ROW(),BV$14)&gt;0,INDEX($A$1:$AL$46,ROW(),BV$14),"")</f>
        <v/>
      </c>
      <c r="BW36" s="23" t="str" cm="1">
        <f t="array" aca="1" ref="BW36" ca="1">IF(INDEX($A$1:$AL$46,ROW(),BW$14)&gt;0,INDEX($A$1:$AL$46,ROW(),BW$14),"")</f>
        <v/>
      </c>
      <c r="BX36" s="23" t="str" cm="1">
        <f t="array" aca="1" ref="BX36" ca="1">IF(INDEX($A$1:$AL$46,ROW(),BX$14)&gt;0,INDEX($A$1:$AL$46,ROW(),BX$14),"")</f>
        <v/>
      </c>
      <c r="BY36" s="23" t="str" cm="1">
        <f t="array" aca="1" ref="BY36" ca="1">IF(INDEX($A$1:$AL$46,ROW(),BY$14)&gt;0,INDEX($A$1:$AL$46,ROW(),BY$14),"")</f>
        <v/>
      </c>
      <c r="CA36" s="23" t="str" cm="1">
        <f t="array" aca="1" ref="CA36" ca="1">IF(INDEX($A$1:$AL$46,ROW(),CA$14)&lt;0,INDEX($A$1:$AL$46,ROW(),CA$14),"")</f>
        <v/>
      </c>
      <c r="CB36" s="23" t="str" cm="1">
        <f t="array" aca="1" ref="CB36" ca="1">IF(INDEX($A$1:$AL$46,ROW(),CB$14)&lt;0,INDEX($A$1:$AL$46,ROW(),CB$14),"")</f>
        <v/>
      </c>
      <c r="CC36" s="23" t="str" cm="1">
        <f t="array" aca="1" ref="CC36" ca="1">IF(INDEX($A$1:$AL$46,ROW(),CC$14)&lt;0,INDEX($A$1:$AL$46,ROW(),CC$14),"")</f>
        <v/>
      </c>
      <c r="CD36" s="23" t="str" cm="1">
        <f t="array" aca="1" ref="CD36" ca="1">IF(INDEX($A$1:$AL$46,ROW(),CD$14)&lt;0,INDEX($A$1:$AL$46,ROW(),CD$14),"")</f>
        <v/>
      </c>
      <c r="CE36" s="23" t="str" cm="1">
        <f t="array" aca="1" ref="CE36" ca="1">IF(INDEX($A$1:$AL$46,ROW(),CE$14)&lt;0,INDEX($A$1:$AL$46,ROW(),CE$14),"")</f>
        <v/>
      </c>
      <c r="CF36" s="23" t="str" cm="1">
        <f t="array" aca="1" ref="CF36" ca="1">IF(INDEX($A$1:$AL$46,ROW(),CF$14)&lt;0,INDEX($A$1:$AL$46,ROW(),CF$14),"")</f>
        <v/>
      </c>
      <c r="CG36" s="23" t="str" cm="1">
        <f t="array" aca="1" ref="CG36" ca="1">IF(INDEX($A$1:$AL$46,ROW(),CG$14)&lt;0,INDEX($A$1:$AL$46,ROW(),CG$14),"")</f>
        <v/>
      </c>
      <c r="CH36" s="23" t="str" cm="1">
        <f t="array" aca="1" ref="CH36" ca="1">IF(INDEX($A$1:$AL$46,ROW(),CH$14)&lt;0,INDEX($A$1:$AL$46,ROW(),CH$14),"")</f>
        <v/>
      </c>
      <c r="CI36" s="23" t="str" cm="1">
        <f t="array" aca="1" ref="CI36" ca="1">IF(INDEX($A$1:$AL$46,ROW(),CI$14)&lt;0,INDEX($A$1:$AL$46,ROW(),CI$14),"")</f>
        <v/>
      </c>
      <c r="CJ36" s="23" t="str" cm="1">
        <f t="array" aca="1" ref="CJ36" ca="1">IF(INDEX($A$1:$AL$46,ROW(),CJ$14)&lt;0,INDEX($A$1:$AL$46,ROW(),CJ$14),"")</f>
        <v/>
      </c>
      <c r="CK36" s="23" t="str" cm="1">
        <f t="array" aca="1" ref="CK36" ca="1">IF(INDEX($A$1:$AL$46,ROW(),CK$14)&lt;0,INDEX($A$1:$AL$46,ROW(),CK$14),"")</f>
        <v/>
      </c>
      <c r="CL36" s="23" t="str" cm="1">
        <f t="array" aca="1" ref="CL36" ca="1">IF(INDEX($A$1:$AL$46,ROW(),CL$14)&lt;0,INDEX($A$1:$AL$46,ROW(),CL$14),"")</f>
        <v/>
      </c>
    </row>
    <row r="37" spans="1:90" s="2" customFormat="1" ht="15.75" x14ac:dyDescent="0.4">
      <c r="A37" s="6">
        <v>22</v>
      </c>
      <c r="B37" s="18">
        <f t="shared" ca="1" si="17"/>
        <v>0</v>
      </c>
      <c r="C37" s="19"/>
      <c r="D37" s="27"/>
      <c r="E37" s="24">
        <f ca="1">IF(OR(MONTH(DATE($B$1,E$1,$A37))&lt;&gt;E$1,_xlfn.XLOOKUP(DATE($B$1,E$1,$A37),祝祭日,祝祭日,"XXX",0,1)&lt;&gt;"XXX",WEEKDAY(DATE($B$1,E$1,$A37),2)&gt;5),"",SUMIFS(matsui[受渡金額],matsui[約定日],DATE(デイトレ集計2024!$B$1,デイトレ集計2024!E$1,デイトレ集計2024!$A37),matsui[商品区分],"株式"))</f>
        <v>0</v>
      </c>
      <c r="F37" s="19"/>
      <c r="G37" s="27"/>
      <c r="H37" s="24">
        <f ca="1">IF(OR(MONTH(DATE($B$1,H$1,$A37))&lt;&gt;H$1,_xlfn.XLOOKUP(DATE($B$1,H$1,$A37),祝祭日,祝祭日,"XXX",0,1)&lt;&gt;"XXX",WEEKDAY(DATE($B$1,H$1,$A37),2)&gt;5),"",SUMIFS(matsui[受渡金額],matsui[約定日],DATE(デイトレ集計2024!$B$1,デイトレ集計2024!H$1,デイトレ集計2024!$A37),matsui[商品区分],"株式"))</f>
        <v>0</v>
      </c>
      <c r="I37" s="19"/>
      <c r="J37" s="27"/>
      <c r="K37" s="24">
        <f ca="1">IF(OR(MONTH(DATE($B$1,K$1,$A37))&lt;&gt;K$1,_xlfn.XLOOKUP(DATE($B$1,K$1,$A37),祝祭日,祝祭日,"XXX",0,1)&lt;&gt;"XXX",WEEKDAY(DATE($B$1,K$1,$A37),2)&gt;5),"",SUMIFS(matsui[受渡金額],matsui[約定日],DATE(デイトレ集計2024!$B$1,デイトレ集計2024!K$1,デイトレ集計2024!$A37),matsui[商品区分],"株式"))</f>
        <v>0</v>
      </c>
      <c r="L37" s="19"/>
      <c r="M37" s="27"/>
      <c r="N37" s="24">
        <f ca="1">IF(OR(MONTH(DATE($B$1,N$1,$A37))&lt;&gt;N$1,_xlfn.XLOOKUP(DATE($B$1,N$1,$A37),祝祭日,祝祭日,"XXX",0,1)&lt;&gt;"XXX",WEEKDAY(DATE($B$1,N$1,$A37),2)&gt;5),"",SUMIFS(matsui[受渡金額],matsui[約定日],DATE(デイトレ集計2024!$B$1,デイトレ集計2024!N$1,デイトレ集計2024!$A37),matsui[商品区分],"株式"))</f>
        <v>0</v>
      </c>
      <c r="O37" s="19"/>
      <c r="P37" s="27"/>
      <c r="Q37" s="24">
        <f ca="1">IF(OR(MONTH(DATE($B$1,Q$1,$A37))&lt;&gt;Q$1,_xlfn.XLOOKUP(DATE($B$1,Q$1,$A37),祝祭日,祝祭日,"XXX",0,1)&lt;&gt;"XXX",WEEKDAY(DATE($B$1,Q$1,$A37),2)&gt;5),"",SUMIFS(matsui[受渡金額],matsui[約定日],DATE(デイトレ集計2024!$B$1,デイトレ集計2024!Q$1,デイトレ集計2024!$A37),matsui[商品区分],"株式"))</f>
        <v>0</v>
      </c>
      <c r="R37" s="19"/>
      <c r="S37" s="27"/>
      <c r="T37" s="24" t="str">
        <f ca="1">IF(OR(MONTH(DATE($B$1,T$1,$A37))&lt;&gt;T$1,_xlfn.XLOOKUP(DATE($B$1,T$1,$A37),祝祭日,祝祭日,"XXX",0,1)&lt;&gt;"XXX",WEEKDAY(DATE($B$1,T$1,$A37),2)&gt;5),"",SUMIFS(matsui[受渡金額],matsui[約定日],DATE(デイトレ集計2024!$B$1,デイトレ集計2024!T$1,デイトレ集計2024!$A37),matsui[商品区分],"株式"))</f>
        <v/>
      </c>
      <c r="U37" s="19"/>
      <c r="V37" s="27"/>
      <c r="W37" s="24">
        <f ca="1">IF(OR(MONTH(DATE($B$1,W$1,$A37))&lt;&gt;W$1,_xlfn.XLOOKUP(DATE($B$1,W$1,$A37),祝祭日,祝祭日,"XXX",0,1)&lt;&gt;"XXX",WEEKDAY(DATE($B$1,W$1,$A37),2)&gt;5),"",SUMIFS(matsui[受渡金額],matsui[約定日],DATE(デイトレ集計2024!$B$1,デイトレ集計2024!W$1,デイトレ集計2024!$A37),matsui[商品区分],"株式"))</f>
        <v>0</v>
      </c>
      <c r="X37" s="19"/>
      <c r="Y37" s="27"/>
      <c r="Z37" s="24">
        <f ca="1">IF(OR(MONTH(DATE($B$1,Z$1,$A37))&lt;&gt;Z$1,_xlfn.XLOOKUP(DATE($B$1,Z$1,$A37),祝祭日,祝祭日,"XXX",0,1)&lt;&gt;"XXX",WEEKDAY(DATE($B$1,Z$1,$A37),2)&gt;5),"",SUMIFS(matsui[受渡金額],matsui[約定日],DATE(デイトレ集計2024!$B$1,デイトレ集計2024!Z$1,デイトレ集計2024!$A37),matsui[商品区分],"株式"))</f>
        <v>0</v>
      </c>
      <c r="AA37" s="19"/>
      <c r="AB37" s="27"/>
      <c r="AC37" s="24" t="str">
        <f ca="1">IF(OR(MONTH(DATE($B$1,AC$1,$A37))&lt;&gt;AC$1,_xlfn.XLOOKUP(DATE($B$1,AC$1,$A37),祝祭日,祝祭日,"XXX",0,1)&lt;&gt;"XXX",WEEKDAY(DATE($B$1,AC$1,$A37),2)&gt;5),"",SUMIFS(matsui[受渡金額],matsui[約定日],DATE(デイトレ集計2024!$B$1,デイトレ集計2024!AC$1,デイトレ集計2024!$A37),matsui[商品区分],"株式"))</f>
        <v/>
      </c>
      <c r="AD37" s="19"/>
      <c r="AE37" s="27"/>
      <c r="AF37" s="24">
        <f ca="1">IF(OR(MONTH(DATE($B$1,AF$1,$A37))&lt;&gt;AF$1,_xlfn.XLOOKUP(DATE($B$1,AF$1,$A37),祝祭日,祝祭日,"XXX",0,1)&lt;&gt;"XXX",WEEKDAY(DATE($B$1,AF$1,$A37),2)&gt;5),"",SUMIFS(matsui[受渡金額],matsui[約定日],DATE(デイトレ集計2024!$B$1,デイトレ集計2024!AF$1,デイトレ集計2024!$A37),matsui[商品区分],"株式"))</f>
        <v>0</v>
      </c>
      <c r="AG37" s="19"/>
      <c r="AH37" s="27"/>
      <c r="AI37" s="24">
        <f ca="1">IF(OR(MONTH(DATE($B$1,AI$1,$A37))&lt;&gt;AI$1,_xlfn.XLOOKUP(DATE($B$1,AI$1,$A37),祝祭日,祝祭日,"XXX",0,1)&lt;&gt;"XXX",WEEKDAY(DATE($B$1,AI$1,$A37),2)&gt;5),"",SUMIFS(matsui[受渡金額],matsui[約定日],DATE(デイトレ集計2024!$B$1,デイトレ集計2024!AI$1,デイトレ集計2024!$A37),matsui[商品区分],"株式"))</f>
        <v>0</v>
      </c>
      <c r="AJ37" s="19"/>
      <c r="AK37" s="27"/>
      <c r="AL37" s="27" t="str">
        <f ca="1">IF(OR(MONTH(DATE($B$1,AL$1,$A37))&lt;&gt;AL$1,_xlfn.XLOOKUP(DATE($B$1,AL$1,$A37),祝祭日,祝祭日,"XXX",0,1)&lt;&gt;"XXX",WEEKDAY(DATE($B$1,AL$1,$A37),2)&gt;5),"",SUMIFS(matsui[受渡金額],matsui[約定日],DATE(デイトレ集計2024!$B$1,デイトレ集計2024!AL$1,デイトレ集計2024!$A37),matsui[商品区分],"株式"))</f>
        <v/>
      </c>
      <c r="AN37" s="23">
        <f t="shared" ca="1" si="20"/>
        <v>0</v>
      </c>
      <c r="AO37" s="23">
        <f t="shared" ca="1" si="21"/>
        <v>0</v>
      </c>
      <c r="AP37" s="23">
        <f t="shared" ca="1" si="22"/>
        <v>0</v>
      </c>
      <c r="AQ37" s="23">
        <f t="shared" ca="1" si="23"/>
        <v>0</v>
      </c>
      <c r="AR37" s="23">
        <f t="shared" ca="1" si="24"/>
        <v>0</v>
      </c>
      <c r="AS37" s="23">
        <f t="shared" ca="1" si="25"/>
        <v>0</v>
      </c>
      <c r="AT37" s="23">
        <f t="shared" ca="1" si="26"/>
        <v>0</v>
      </c>
      <c r="AU37" s="23">
        <f t="shared" ca="1" si="32"/>
        <v>0</v>
      </c>
      <c r="AV37" s="23">
        <f t="shared" ca="1" si="27"/>
        <v>0</v>
      </c>
      <c r="AW37" s="23">
        <f t="shared" ca="1" si="28"/>
        <v>0</v>
      </c>
      <c r="AX37" s="23">
        <f t="shared" ca="1" si="29"/>
        <v>0</v>
      </c>
      <c r="AY37" s="23">
        <f t="shared" ca="1" si="30"/>
        <v>0</v>
      </c>
      <c r="BA37" s="23">
        <f t="shared" ca="1" si="43"/>
        <v>0</v>
      </c>
      <c r="BB37" s="23">
        <f t="shared" ca="1" si="33"/>
        <v>0</v>
      </c>
      <c r="BC37" s="23">
        <f t="shared" ca="1" si="34"/>
        <v>0</v>
      </c>
      <c r="BD37" s="23">
        <f t="shared" ca="1" si="35"/>
        <v>0</v>
      </c>
      <c r="BE37" s="23">
        <f t="shared" ca="1" si="36"/>
        <v>0</v>
      </c>
      <c r="BF37" s="23">
        <f t="shared" ca="1" si="37"/>
        <v>0</v>
      </c>
      <c r="BG37" s="23">
        <f t="shared" ca="1" si="38"/>
        <v>0</v>
      </c>
      <c r="BH37" s="23">
        <f t="shared" ca="1" si="39"/>
        <v>0</v>
      </c>
      <c r="BI37" s="23">
        <f t="shared" ca="1" si="40"/>
        <v>0</v>
      </c>
      <c r="BJ37" s="23">
        <f t="shared" ca="1" si="41"/>
        <v>0</v>
      </c>
      <c r="BK37" s="23">
        <f t="shared" ca="1" si="42"/>
        <v>0</v>
      </c>
      <c r="BL37" s="23">
        <f t="shared" ca="1" si="31"/>
        <v>0</v>
      </c>
      <c r="BN37" s="23" t="str" cm="1">
        <f t="array" aca="1" ref="BN37" ca="1">IF(INDEX($A$1:$AL$46,ROW(),BN$14)&gt;0,INDEX($A$1:$AL$46,ROW(),BN$14),"")</f>
        <v/>
      </c>
      <c r="BO37" s="23" t="str" cm="1">
        <f t="array" aca="1" ref="BO37" ca="1">IF(INDEX($A$1:$AL$46,ROW(),BO$14)&gt;0,INDEX($A$1:$AL$46,ROW(),BO$14),"")</f>
        <v/>
      </c>
      <c r="BP37" s="23" t="str" cm="1">
        <f t="array" aca="1" ref="BP37" ca="1">IF(INDEX($A$1:$AL$46,ROW(),BP$14)&gt;0,INDEX($A$1:$AL$46,ROW(),BP$14),"")</f>
        <v/>
      </c>
      <c r="BQ37" s="23" t="str" cm="1">
        <f t="array" aca="1" ref="BQ37" ca="1">IF(INDEX($A$1:$AL$46,ROW(),BQ$14)&gt;0,INDEX($A$1:$AL$46,ROW(),BQ$14),"")</f>
        <v/>
      </c>
      <c r="BR37" s="23" t="str" cm="1">
        <f t="array" aca="1" ref="BR37" ca="1">IF(INDEX($A$1:$AL$46,ROW(),BR$14)&gt;0,INDEX($A$1:$AL$46,ROW(),BR$14),"")</f>
        <v/>
      </c>
      <c r="BS37" s="23" t="str" cm="1">
        <f t="array" aca="1" ref="BS37" ca="1">IF(INDEX($A$1:$AL$46,ROW(),BS$14)&gt;0,INDEX($A$1:$AL$46,ROW(),BS$14),"")</f>
        <v/>
      </c>
      <c r="BT37" s="23" t="str" cm="1">
        <f t="array" aca="1" ref="BT37" ca="1">IF(INDEX($A$1:$AL$46,ROW(),BT$14)&gt;0,INDEX($A$1:$AL$46,ROW(),BT$14),"")</f>
        <v/>
      </c>
      <c r="BU37" s="23" t="str" cm="1">
        <f t="array" aca="1" ref="BU37" ca="1">IF(INDEX($A$1:$AL$46,ROW(),BU$14)&gt;0,INDEX($A$1:$AL$46,ROW(),BU$14),"")</f>
        <v/>
      </c>
      <c r="BV37" s="23" t="str" cm="1">
        <f t="array" aca="1" ref="BV37" ca="1">IF(INDEX($A$1:$AL$46,ROW(),BV$14)&gt;0,INDEX($A$1:$AL$46,ROW(),BV$14),"")</f>
        <v/>
      </c>
      <c r="BW37" s="23" t="str" cm="1">
        <f t="array" aca="1" ref="BW37" ca="1">IF(INDEX($A$1:$AL$46,ROW(),BW$14)&gt;0,INDEX($A$1:$AL$46,ROW(),BW$14),"")</f>
        <v/>
      </c>
      <c r="BX37" s="23" t="str" cm="1">
        <f t="array" aca="1" ref="BX37" ca="1">IF(INDEX($A$1:$AL$46,ROW(),BX$14)&gt;0,INDEX($A$1:$AL$46,ROW(),BX$14),"")</f>
        <v/>
      </c>
      <c r="BY37" s="23" t="str" cm="1">
        <f t="array" aca="1" ref="BY37" ca="1">IF(INDEX($A$1:$AL$46,ROW(),BY$14)&gt;0,INDEX($A$1:$AL$46,ROW(),BY$14),"")</f>
        <v/>
      </c>
      <c r="CA37" s="23" t="str" cm="1">
        <f t="array" aca="1" ref="CA37" ca="1">IF(INDEX($A$1:$AL$46,ROW(),CA$14)&lt;0,INDEX($A$1:$AL$46,ROW(),CA$14),"")</f>
        <v/>
      </c>
      <c r="CB37" s="23" t="str" cm="1">
        <f t="array" aca="1" ref="CB37" ca="1">IF(INDEX($A$1:$AL$46,ROW(),CB$14)&lt;0,INDEX($A$1:$AL$46,ROW(),CB$14),"")</f>
        <v/>
      </c>
      <c r="CC37" s="23" t="str" cm="1">
        <f t="array" aca="1" ref="CC37" ca="1">IF(INDEX($A$1:$AL$46,ROW(),CC$14)&lt;0,INDEX($A$1:$AL$46,ROW(),CC$14),"")</f>
        <v/>
      </c>
      <c r="CD37" s="23" t="str" cm="1">
        <f t="array" aca="1" ref="CD37" ca="1">IF(INDEX($A$1:$AL$46,ROW(),CD$14)&lt;0,INDEX($A$1:$AL$46,ROW(),CD$14),"")</f>
        <v/>
      </c>
      <c r="CE37" s="23" t="str" cm="1">
        <f t="array" aca="1" ref="CE37" ca="1">IF(INDEX($A$1:$AL$46,ROW(),CE$14)&lt;0,INDEX($A$1:$AL$46,ROW(),CE$14),"")</f>
        <v/>
      </c>
      <c r="CF37" s="23" t="str" cm="1">
        <f t="array" aca="1" ref="CF37" ca="1">IF(INDEX($A$1:$AL$46,ROW(),CF$14)&lt;0,INDEX($A$1:$AL$46,ROW(),CF$14),"")</f>
        <v/>
      </c>
      <c r="CG37" s="23" t="str" cm="1">
        <f t="array" aca="1" ref="CG37" ca="1">IF(INDEX($A$1:$AL$46,ROW(),CG$14)&lt;0,INDEX($A$1:$AL$46,ROW(),CG$14),"")</f>
        <v/>
      </c>
      <c r="CH37" s="23" t="str" cm="1">
        <f t="array" aca="1" ref="CH37" ca="1">IF(INDEX($A$1:$AL$46,ROW(),CH$14)&lt;0,INDEX($A$1:$AL$46,ROW(),CH$14),"")</f>
        <v/>
      </c>
      <c r="CI37" s="23" t="str" cm="1">
        <f t="array" aca="1" ref="CI37" ca="1">IF(INDEX($A$1:$AL$46,ROW(),CI$14)&lt;0,INDEX($A$1:$AL$46,ROW(),CI$14),"")</f>
        <v/>
      </c>
      <c r="CJ37" s="23" t="str" cm="1">
        <f t="array" aca="1" ref="CJ37" ca="1">IF(INDEX($A$1:$AL$46,ROW(),CJ$14)&lt;0,INDEX($A$1:$AL$46,ROW(),CJ$14),"")</f>
        <v/>
      </c>
      <c r="CK37" s="23" t="str" cm="1">
        <f t="array" aca="1" ref="CK37" ca="1">IF(INDEX($A$1:$AL$46,ROW(),CK$14)&lt;0,INDEX($A$1:$AL$46,ROW(),CK$14),"")</f>
        <v/>
      </c>
      <c r="CL37" s="23" t="str" cm="1">
        <f t="array" aca="1" ref="CL37" ca="1">IF(INDEX($A$1:$AL$46,ROW(),CL$14)&lt;0,INDEX($A$1:$AL$46,ROW(),CL$14),"")</f>
        <v/>
      </c>
    </row>
    <row r="38" spans="1:90" s="2" customFormat="1" ht="15.75" x14ac:dyDescent="0.4">
      <c r="A38" s="6">
        <v>23</v>
      </c>
      <c r="B38" s="18">
        <f t="shared" ca="1" si="17"/>
        <v>0</v>
      </c>
      <c r="C38" s="19"/>
      <c r="D38" s="27"/>
      <c r="E38" s="24">
        <f ca="1">IF(OR(MONTH(DATE($B$1,E$1,$A38))&lt;&gt;E$1,_xlfn.XLOOKUP(DATE($B$1,E$1,$A38),祝祭日,祝祭日,"XXX",0,1)&lt;&gt;"XXX",WEEKDAY(DATE($B$1,E$1,$A38),2)&gt;5),"",SUMIFS(matsui[受渡金額],matsui[約定日],DATE(デイトレ集計2024!$B$1,デイトレ集計2024!E$1,デイトレ集計2024!$A38),matsui[商品区分],"株式"))</f>
        <v>0</v>
      </c>
      <c r="F38" s="19"/>
      <c r="G38" s="27"/>
      <c r="H38" s="24" t="str">
        <f ca="1">IF(OR(MONTH(DATE($B$1,H$1,$A38))&lt;&gt;H$1,_xlfn.XLOOKUP(DATE($B$1,H$1,$A38),祝祭日,祝祭日,"XXX",0,1)&lt;&gt;"XXX",WEEKDAY(DATE($B$1,H$1,$A38),2)&gt;5),"",SUMIFS(matsui[受渡金額],matsui[約定日],DATE(デイトレ集計2024!$B$1,デイトレ集計2024!H$1,デイトレ集計2024!$A38),matsui[商品区分],"株式"))</f>
        <v/>
      </c>
      <c r="I38" s="19"/>
      <c r="J38" s="27"/>
      <c r="K38" s="24" t="str">
        <f ca="1">IF(OR(MONTH(DATE($B$1,K$1,$A38))&lt;&gt;K$1,_xlfn.XLOOKUP(DATE($B$1,K$1,$A38),祝祭日,祝祭日,"XXX",0,1)&lt;&gt;"XXX",WEEKDAY(DATE($B$1,K$1,$A38),2)&gt;5),"",SUMIFS(matsui[受渡金額],matsui[約定日],DATE(デイトレ集計2024!$B$1,デイトレ集計2024!K$1,デイトレ集計2024!$A38),matsui[商品区分],"株式"))</f>
        <v/>
      </c>
      <c r="L38" s="19"/>
      <c r="M38" s="27"/>
      <c r="N38" s="24">
        <f ca="1">IF(OR(MONTH(DATE($B$1,N$1,$A38))&lt;&gt;N$1,_xlfn.XLOOKUP(DATE($B$1,N$1,$A38),祝祭日,祝祭日,"XXX",0,1)&lt;&gt;"XXX",WEEKDAY(DATE($B$1,N$1,$A38),2)&gt;5),"",SUMIFS(matsui[受渡金額],matsui[約定日],DATE(デイトレ集計2024!$B$1,デイトレ集計2024!N$1,デイトレ集計2024!$A38),matsui[商品区分],"株式"))</f>
        <v>0</v>
      </c>
      <c r="O38" s="19"/>
      <c r="P38" s="27"/>
      <c r="Q38" s="24">
        <f ca="1">IF(OR(MONTH(DATE($B$1,Q$1,$A38))&lt;&gt;Q$1,_xlfn.XLOOKUP(DATE($B$1,Q$1,$A38),祝祭日,祝祭日,"XXX",0,1)&lt;&gt;"XXX",WEEKDAY(DATE($B$1,Q$1,$A38),2)&gt;5),"",SUMIFS(matsui[受渡金額],matsui[約定日],DATE(デイトレ集計2024!$B$1,デイトレ集計2024!Q$1,デイトレ集計2024!$A38),matsui[商品区分],"株式"))</f>
        <v>0</v>
      </c>
      <c r="R38" s="19"/>
      <c r="S38" s="27"/>
      <c r="T38" s="24" t="str">
        <f ca="1">IF(OR(MONTH(DATE($B$1,T$1,$A38))&lt;&gt;T$1,_xlfn.XLOOKUP(DATE($B$1,T$1,$A38),祝祭日,祝祭日,"XXX",0,1)&lt;&gt;"XXX",WEEKDAY(DATE($B$1,T$1,$A38),2)&gt;5),"",SUMIFS(matsui[受渡金額],matsui[約定日],DATE(デイトレ集計2024!$B$1,デイトレ集計2024!T$1,デイトレ集計2024!$A38),matsui[商品区分],"株式"))</f>
        <v/>
      </c>
      <c r="U38" s="19"/>
      <c r="V38" s="27"/>
      <c r="W38" s="24">
        <f ca="1">IF(OR(MONTH(DATE($B$1,W$1,$A38))&lt;&gt;W$1,_xlfn.XLOOKUP(DATE($B$1,W$1,$A38),祝祭日,祝祭日,"XXX",0,1)&lt;&gt;"XXX",WEEKDAY(DATE($B$1,W$1,$A38),2)&gt;5),"",SUMIFS(matsui[受渡金額],matsui[約定日],DATE(デイトレ集計2024!$B$1,デイトレ集計2024!W$1,デイトレ集計2024!$A38),matsui[商品区分],"株式"))</f>
        <v>0</v>
      </c>
      <c r="X38" s="19"/>
      <c r="Y38" s="27"/>
      <c r="Z38" s="24">
        <f ca="1">IF(OR(MONTH(DATE($B$1,Z$1,$A38))&lt;&gt;Z$1,_xlfn.XLOOKUP(DATE($B$1,Z$1,$A38),祝祭日,祝祭日,"XXX",0,1)&lt;&gt;"XXX",WEEKDAY(DATE($B$1,Z$1,$A38),2)&gt;5),"",SUMIFS(matsui[受渡金額],matsui[約定日],DATE(デイトレ集計2024!$B$1,デイトレ集計2024!Z$1,デイトレ集計2024!$A38),matsui[商品区分],"株式"))</f>
        <v>0</v>
      </c>
      <c r="AA38" s="19"/>
      <c r="AB38" s="27"/>
      <c r="AC38" s="24" t="str">
        <f ca="1">IF(OR(MONTH(DATE($B$1,AC$1,$A38))&lt;&gt;AC$1,_xlfn.XLOOKUP(DATE($B$1,AC$1,$A38),祝祭日,祝祭日,"XXX",0,1)&lt;&gt;"XXX",WEEKDAY(DATE($B$1,AC$1,$A38),2)&gt;5),"",SUMIFS(matsui[受渡金額],matsui[約定日],DATE(デイトレ集計2024!$B$1,デイトレ集計2024!AC$1,デイトレ集計2024!$A38),matsui[商品区分],"株式"))</f>
        <v/>
      </c>
      <c r="AD38" s="19"/>
      <c r="AE38" s="27"/>
      <c r="AF38" s="24">
        <f ca="1">IF(OR(MONTH(DATE($B$1,AF$1,$A38))&lt;&gt;AF$1,_xlfn.XLOOKUP(DATE($B$1,AF$1,$A38),祝祭日,祝祭日,"XXX",0,1)&lt;&gt;"XXX",WEEKDAY(DATE($B$1,AF$1,$A38),2)&gt;5),"",SUMIFS(matsui[受渡金額],matsui[約定日],DATE(デイトレ集計2024!$B$1,デイトレ集計2024!AF$1,デイトレ集計2024!$A38),matsui[商品区分],"株式"))</f>
        <v>0</v>
      </c>
      <c r="AG38" s="19"/>
      <c r="AH38" s="27"/>
      <c r="AI38" s="24" t="str">
        <f ca="1">IF(OR(MONTH(DATE($B$1,AI$1,$A38))&lt;&gt;AI$1,_xlfn.XLOOKUP(DATE($B$1,AI$1,$A38),祝祭日,祝祭日,"XXX",0,1)&lt;&gt;"XXX",WEEKDAY(DATE($B$1,AI$1,$A38),2)&gt;5),"",SUMIFS(matsui[受渡金額],matsui[約定日],DATE(デイトレ集計2024!$B$1,デイトレ集計2024!AI$1,デイトレ集計2024!$A38),matsui[商品区分],"株式"))</f>
        <v/>
      </c>
      <c r="AJ38" s="19"/>
      <c r="AK38" s="27"/>
      <c r="AL38" s="27">
        <f ca="1">IF(OR(MONTH(DATE($B$1,AL$1,$A38))&lt;&gt;AL$1,_xlfn.XLOOKUP(DATE($B$1,AL$1,$A38),祝祭日,祝祭日,"XXX",0,1)&lt;&gt;"XXX",WEEKDAY(DATE($B$1,AL$1,$A38),2)&gt;5),"",SUMIFS(matsui[受渡金額],matsui[約定日],DATE(デイトレ集計2024!$B$1,デイトレ集計2024!AL$1,デイトレ集計2024!$A38),matsui[商品区分],"株式"))</f>
        <v>0</v>
      </c>
      <c r="AN38" s="23">
        <f t="shared" ca="1" si="20"/>
        <v>0</v>
      </c>
      <c r="AO38" s="23">
        <f t="shared" ca="1" si="21"/>
        <v>0</v>
      </c>
      <c r="AP38" s="23">
        <f t="shared" ca="1" si="22"/>
        <v>0</v>
      </c>
      <c r="AQ38" s="23">
        <f t="shared" ca="1" si="23"/>
        <v>0</v>
      </c>
      <c r="AR38" s="23">
        <f t="shared" ca="1" si="24"/>
        <v>0</v>
      </c>
      <c r="AS38" s="23">
        <f t="shared" ca="1" si="25"/>
        <v>0</v>
      </c>
      <c r="AT38" s="23">
        <f t="shared" ca="1" si="26"/>
        <v>0</v>
      </c>
      <c r="AU38" s="23">
        <f t="shared" ca="1" si="32"/>
        <v>0</v>
      </c>
      <c r="AV38" s="23">
        <f t="shared" ca="1" si="27"/>
        <v>0</v>
      </c>
      <c r="AW38" s="23">
        <f t="shared" ca="1" si="28"/>
        <v>0</v>
      </c>
      <c r="AX38" s="23">
        <f t="shared" ca="1" si="29"/>
        <v>0</v>
      </c>
      <c r="AY38" s="23">
        <f t="shared" ca="1" si="30"/>
        <v>0</v>
      </c>
      <c r="BA38" s="23">
        <f t="shared" ca="1" si="43"/>
        <v>0</v>
      </c>
      <c r="BB38" s="23">
        <f t="shared" ca="1" si="33"/>
        <v>0</v>
      </c>
      <c r="BC38" s="23">
        <f t="shared" ca="1" si="34"/>
        <v>0</v>
      </c>
      <c r="BD38" s="23">
        <f t="shared" ca="1" si="35"/>
        <v>0</v>
      </c>
      <c r="BE38" s="23">
        <f t="shared" ca="1" si="36"/>
        <v>0</v>
      </c>
      <c r="BF38" s="23">
        <f t="shared" ca="1" si="37"/>
        <v>0</v>
      </c>
      <c r="BG38" s="23">
        <f t="shared" ca="1" si="38"/>
        <v>0</v>
      </c>
      <c r="BH38" s="23">
        <f t="shared" ca="1" si="39"/>
        <v>0</v>
      </c>
      <c r="BI38" s="23">
        <f t="shared" ca="1" si="40"/>
        <v>0</v>
      </c>
      <c r="BJ38" s="23">
        <f t="shared" ca="1" si="41"/>
        <v>0</v>
      </c>
      <c r="BK38" s="23">
        <f t="shared" ca="1" si="42"/>
        <v>0</v>
      </c>
      <c r="BL38" s="23">
        <f t="shared" ca="1" si="31"/>
        <v>0</v>
      </c>
      <c r="BN38" s="23" t="str" cm="1">
        <f t="array" aca="1" ref="BN38" ca="1">IF(INDEX($A$1:$AL$46,ROW(),BN$14)&gt;0,INDEX($A$1:$AL$46,ROW(),BN$14),"")</f>
        <v/>
      </c>
      <c r="BO38" s="23" t="str" cm="1">
        <f t="array" aca="1" ref="BO38" ca="1">IF(INDEX($A$1:$AL$46,ROW(),BO$14)&gt;0,INDEX($A$1:$AL$46,ROW(),BO$14),"")</f>
        <v/>
      </c>
      <c r="BP38" s="23" t="str" cm="1">
        <f t="array" aca="1" ref="BP38" ca="1">IF(INDEX($A$1:$AL$46,ROW(),BP$14)&gt;0,INDEX($A$1:$AL$46,ROW(),BP$14),"")</f>
        <v/>
      </c>
      <c r="BQ38" s="23" t="str" cm="1">
        <f t="array" aca="1" ref="BQ38" ca="1">IF(INDEX($A$1:$AL$46,ROW(),BQ$14)&gt;0,INDEX($A$1:$AL$46,ROW(),BQ$14),"")</f>
        <v/>
      </c>
      <c r="BR38" s="23" t="str" cm="1">
        <f t="array" aca="1" ref="BR38" ca="1">IF(INDEX($A$1:$AL$46,ROW(),BR$14)&gt;0,INDEX($A$1:$AL$46,ROW(),BR$14),"")</f>
        <v/>
      </c>
      <c r="BS38" s="23" t="str" cm="1">
        <f t="array" aca="1" ref="BS38" ca="1">IF(INDEX($A$1:$AL$46,ROW(),BS$14)&gt;0,INDEX($A$1:$AL$46,ROW(),BS$14),"")</f>
        <v/>
      </c>
      <c r="BT38" s="23" t="str" cm="1">
        <f t="array" aca="1" ref="BT38" ca="1">IF(INDEX($A$1:$AL$46,ROW(),BT$14)&gt;0,INDEX($A$1:$AL$46,ROW(),BT$14),"")</f>
        <v/>
      </c>
      <c r="BU38" s="23" t="str" cm="1">
        <f t="array" aca="1" ref="BU38" ca="1">IF(INDEX($A$1:$AL$46,ROW(),BU$14)&gt;0,INDEX($A$1:$AL$46,ROW(),BU$14),"")</f>
        <v/>
      </c>
      <c r="BV38" s="23" t="str" cm="1">
        <f t="array" aca="1" ref="BV38" ca="1">IF(INDEX($A$1:$AL$46,ROW(),BV$14)&gt;0,INDEX($A$1:$AL$46,ROW(),BV$14),"")</f>
        <v/>
      </c>
      <c r="BW38" s="23" t="str" cm="1">
        <f t="array" aca="1" ref="BW38" ca="1">IF(INDEX($A$1:$AL$46,ROW(),BW$14)&gt;0,INDEX($A$1:$AL$46,ROW(),BW$14),"")</f>
        <v/>
      </c>
      <c r="BX38" s="23" t="str" cm="1">
        <f t="array" aca="1" ref="BX38" ca="1">IF(INDEX($A$1:$AL$46,ROW(),BX$14)&gt;0,INDEX($A$1:$AL$46,ROW(),BX$14),"")</f>
        <v/>
      </c>
      <c r="BY38" s="23" t="str" cm="1">
        <f t="array" aca="1" ref="BY38" ca="1">IF(INDEX($A$1:$AL$46,ROW(),BY$14)&gt;0,INDEX($A$1:$AL$46,ROW(),BY$14),"")</f>
        <v/>
      </c>
      <c r="CA38" s="23" t="str" cm="1">
        <f t="array" aca="1" ref="CA38" ca="1">IF(INDEX($A$1:$AL$46,ROW(),CA$14)&lt;0,INDEX($A$1:$AL$46,ROW(),CA$14),"")</f>
        <v/>
      </c>
      <c r="CB38" s="23" t="str" cm="1">
        <f t="array" aca="1" ref="CB38" ca="1">IF(INDEX($A$1:$AL$46,ROW(),CB$14)&lt;0,INDEX($A$1:$AL$46,ROW(),CB$14),"")</f>
        <v/>
      </c>
      <c r="CC38" s="23" t="str" cm="1">
        <f t="array" aca="1" ref="CC38" ca="1">IF(INDEX($A$1:$AL$46,ROW(),CC$14)&lt;0,INDEX($A$1:$AL$46,ROW(),CC$14),"")</f>
        <v/>
      </c>
      <c r="CD38" s="23" t="str" cm="1">
        <f t="array" aca="1" ref="CD38" ca="1">IF(INDEX($A$1:$AL$46,ROW(),CD$14)&lt;0,INDEX($A$1:$AL$46,ROW(),CD$14),"")</f>
        <v/>
      </c>
      <c r="CE38" s="23" t="str" cm="1">
        <f t="array" aca="1" ref="CE38" ca="1">IF(INDEX($A$1:$AL$46,ROW(),CE$14)&lt;0,INDEX($A$1:$AL$46,ROW(),CE$14),"")</f>
        <v/>
      </c>
      <c r="CF38" s="23" t="str" cm="1">
        <f t="array" aca="1" ref="CF38" ca="1">IF(INDEX($A$1:$AL$46,ROW(),CF$14)&lt;0,INDEX($A$1:$AL$46,ROW(),CF$14),"")</f>
        <v/>
      </c>
      <c r="CG38" s="23" t="str" cm="1">
        <f t="array" aca="1" ref="CG38" ca="1">IF(INDEX($A$1:$AL$46,ROW(),CG$14)&lt;0,INDEX($A$1:$AL$46,ROW(),CG$14),"")</f>
        <v/>
      </c>
      <c r="CH38" s="23" t="str" cm="1">
        <f t="array" aca="1" ref="CH38" ca="1">IF(INDEX($A$1:$AL$46,ROW(),CH$14)&lt;0,INDEX($A$1:$AL$46,ROW(),CH$14),"")</f>
        <v/>
      </c>
      <c r="CI38" s="23" t="str" cm="1">
        <f t="array" aca="1" ref="CI38" ca="1">IF(INDEX($A$1:$AL$46,ROW(),CI$14)&lt;0,INDEX($A$1:$AL$46,ROW(),CI$14),"")</f>
        <v/>
      </c>
      <c r="CJ38" s="23" t="str" cm="1">
        <f t="array" aca="1" ref="CJ38" ca="1">IF(INDEX($A$1:$AL$46,ROW(),CJ$14)&lt;0,INDEX($A$1:$AL$46,ROW(),CJ$14),"")</f>
        <v/>
      </c>
      <c r="CK38" s="23" t="str" cm="1">
        <f t="array" aca="1" ref="CK38" ca="1">IF(INDEX($A$1:$AL$46,ROW(),CK$14)&lt;0,INDEX($A$1:$AL$46,ROW(),CK$14),"")</f>
        <v/>
      </c>
      <c r="CL38" s="23" t="str" cm="1">
        <f t="array" aca="1" ref="CL38" ca="1">IF(INDEX($A$1:$AL$46,ROW(),CL$14)&lt;0,INDEX($A$1:$AL$46,ROW(),CL$14),"")</f>
        <v/>
      </c>
    </row>
    <row r="39" spans="1:90" s="2" customFormat="1" ht="15.75" x14ac:dyDescent="0.4">
      <c r="A39" s="6">
        <v>24</v>
      </c>
      <c r="B39" s="18">
        <f t="shared" ca="1" si="17"/>
        <v>0</v>
      </c>
      <c r="C39" s="19"/>
      <c r="D39" s="27"/>
      <c r="E39" s="24">
        <f ca="1">IF(OR(MONTH(DATE($B$1,E$1,$A39))&lt;&gt;E$1,_xlfn.XLOOKUP(DATE($B$1,E$1,$A39),祝祭日,祝祭日,"XXX",0,1)&lt;&gt;"XXX",WEEKDAY(DATE($B$1,E$1,$A39),2)&gt;5),"",SUMIFS(matsui[受渡金額],matsui[約定日],DATE(デイトレ集計2024!$B$1,デイトレ集計2024!E$1,デイトレ集計2024!$A39),matsui[商品区分],"株式"))</f>
        <v>0</v>
      </c>
      <c r="F39" s="19"/>
      <c r="G39" s="27"/>
      <c r="H39" s="24" t="str">
        <f ca="1">IF(OR(MONTH(DATE($B$1,H$1,$A39))&lt;&gt;H$1,_xlfn.XLOOKUP(DATE($B$1,H$1,$A39),祝祭日,祝祭日,"XXX",0,1)&lt;&gt;"XXX",WEEKDAY(DATE($B$1,H$1,$A39),2)&gt;5),"",SUMIFS(matsui[受渡金額],matsui[約定日],DATE(デイトレ集計2024!$B$1,デイトレ集計2024!H$1,デイトレ集計2024!$A39),matsui[商品区分],"株式"))</f>
        <v/>
      </c>
      <c r="I39" s="19"/>
      <c r="J39" s="27"/>
      <c r="K39" s="24" t="str">
        <f ca="1">IF(OR(MONTH(DATE($B$1,K$1,$A39))&lt;&gt;K$1,_xlfn.XLOOKUP(DATE($B$1,K$1,$A39),祝祭日,祝祭日,"XXX",0,1)&lt;&gt;"XXX",WEEKDAY(DATE($B$1,K$1,$A39),2)&gt;5),"",SUMIFS(matsui[受渡金額],matsui[約定日],DATE(デイトレ集計2024!$B$1,デイトレ集計2024!K$1,デイトレ集計2024!$A39),matsui[商品区分],"株式"))</f>
        <v/>
      </c>
      <c r="L39" s="19"/>
      <c r="M39" s="27"/>
      <c r="N39" s="24">
        <f ca="1">IF(OR(MONTH(DATE($B$1,N$1,$A39))&lt;&gt;N$1,_xlfn.XLOOKUP(DATE($B$1,N$1,$A39),祝祭日,祝祭日,"XXX",0,1)&lt;&gt;"XXX",WEEKDAY(DATE($B$1,N$1,$A39),2)&gt;5),"",SUMIFS(matsui[受渡金額],matsui[約定日],DATE(デイトレ集計2024!$B$1,デイトレ集計2024!N$1,デイトレ集計2024!$A39),matsui[商品区分],"株式"))</f>
        <v>0</v>
      </c>
      <c r="O39" s="19"/>
      <c r="P39" s="27"/>
      <c r="Q39" s="24">
        <f ca="1">IF(OR(MONTH(DATE($B$1,Q$1,$A39))&lt;&gt;Q$1,_xlfn.XLOOKUP(DATE($B$1,Q$1,$A39),祝祭日,祝祭日,"XXX",0,1)&lt;&gt;"XXX",WEEKDAY(DATE($B$1,Q$1,$A39),2)&gt;5),"",SUMIFS(matsui[受渡金額],matsui[約定日],DATE(デイトレ集計2024!$B$1,デイトレ集計2024!Q$1,デイトレ集計2024!$A39),matsui[商品区分],"株式"))</f>
        <v>0</v>
      </c>
      <c r="R39" s="19"/>
      <c r="S39" s="27"/>
      <c r="T39" s="24">
        <f ca="1">IF(OR(MONTH(DATE($B$1,T$1,$A39))&lt;&gt;T$1,_xlfn.XLOOKUP(DATE($B$1,T$1,$A39),祝祭日,祝祭日,"XXX",0,1)&lt;&gt;"XXX",WEEKDAY(DATE($B$1,T$1,$A39),2)&gt;5),"",SUMIFS(matsui[受渡金額],matsui[約定日],DATE(デイトレ集計2024!$B$1,デイトレ集計2024!T$1,デイトレ集計2024!$A39),matsui[商品区分],"株式"))</f>
        <v>0</v>
      </c>
      <c r="U39" s="19"/>
      <c r="V39" s="27"/>
      <c r="W39" s="24">
        <f ca="1">IF(OR(MONTH(DATE($B$1,W$1,$A39))&lt;&gt;W$1,_xlfn.XLOOKUP(DATE($B$1,W$1,$A39),祝祭日,祝祭日,"XXX",0,1)&lt;&gt;"XXX",WEEKDAY(DATE($B$1,W$1,$A39),2)&gt;5),"",SUMIFS(matsui[受渡金額],matsui[約定日],DATE(デイトレ集計2024!$B$1,デイトレ集計2024!W$1,デイトレ集計2024!$A39),matsui[商品区分],"株式"))</f>
        <v>0</v>
      </c>
      <c r="X39" s="19"/>
      <c r="Y39" s="27"/>
      <c r="Z39" s="24" t="str">
        <f ca="1">IF(OR(MONTH(DATE($B$1,Z$1,$A39))&lt;&gt;Z$1,_xlfn.XLOOKUP(DATE($B$1,Z$1,$A39),祝祭日,祝祭日,"XXX",0,1)&lt;&gt;"XXX",WEEKDAY(DATE($B$1,Z$1,$A39),2)&gt;5),"",SUMIFS(matsui[受渡金額],matsui[約定日],DATE(デイトレ集計2024!$B$1,デイトレ集計2024!Z$1,デイトレ集計2024!$A39),matsui[商品区分],"株式"))</f>
        <v/>
      </c>
      <c r="AA39" s="19"/>
      <c r="AB39" s="27"/>
      <c r="AC39" s="24">
        <f ca="1">IF(OR(MONTH(DATE($B$1,AC$1,$A39))&lt;&gt;AC$1,_xlfn.XLOOKUP(DATE($B$1,AC$1,$A39),祝祭日,祝祭日,"XXX",0,1)&lt;&gt;"XXX",WEEKDAY(DATE($B$1,AC$1,$A39),2)&gt;5),"",SUMIFS(matsui[受渡金額],matsui[約定日],DATE(デイトレ集計2024!$B$1,デイトレ集計2024!AC$1,デイトレ集計2024!$A39),matsui[商品区分],"株式"))</f>
        <v>0</v>
      </c>
      <c r="AD39" s="19"/>
      <c r="AE39" s="27"/>
      <c r="AF39" s="24">
        <f ca="1">IF(OR(MONTH(DATE($B$1,AF$1,$A39))&lt;&gt;AF$1,_xlfn.XLOOKUP(DATE($B$1,AF$1,$A39),祝祭日,祝祭日,"XXX",0,1)&lt;&gt;"XXX",WEEKDAY(DATE($B$1,AF$1,$A39),2)&gt;5),"",SUMIFS(matsui[受渡金額],matsui[約定日],DATE(デイトレ集計2024!$B$1,デイトレ集計2024!AF$1,デイトレ集計2024!$A39),matsui[商品区分],"株式"))</f>
        <v>0</v>
      </c>
      <c r="AG39" s="19"/>
      <c r="AH39" s="27"/>
      <c r="AI39" s="24" t="str">
        <f ca="1">IF(OR(MONTH(DATE($B$1,AI$1,$A39))&lt;&gt;AI$1,_xlfn.XLOOKUP(DATE($B$1,AI$1,$A39),祝祭日,祝祭日,"XXX",0,1)&lt;&gt;"XXX",WEEKDAY(DATE($B$1,AI$1,$A39),2)&gt;5),"",SUMIFS(matsui[受渡金額],matsui[約定日],DATE(デイトレ集計2024!$B$1,デイトレ集計2024!AI$1,デイトレ集計2024!$A39),matsui[商品区分],"株式"))</f>
        <v/>
      </c>
      <c r="AJ39" s="19"/>
      <c r="AK39" s="27"/>
      <c r="AL39" s="27">
        <f ca="1">IF(OR(MONTH(DATE($B$1,AL$1,$A39))&lt;&gt;AL$1,_xlfn.XLOOKUP(DATE($B$1,AL$1,$A39),祝祭日,祝祭日,"XXX",0,1)&lt;&gt;"XXX",WEEKDAY(DATE($B$1,AL$1,$A39),2)&gt;5),"",SUMIFS(matsui[受渡金額],matsui[約定日],DATE(デイトレ集計2024!$B$1,デイトレ集計2024!AL$1,デイトレ集計2024!$A39),matsui[商品区分],"株式"))</f>
        <v>0</v>
      </c>
      <c r="AN39" s="23">
        <f t="shared" ca="1" si="20"/>
        <v>0</v>
      </c>
      <c r="AO39" s="23">
        <f t="shared" ca="1" si="21"/>
        <v>0</v>
      </c>
      <c r="AP39" s="23">
        <f t="shared" ca="1" si="22"/>
        <v>0</v>
      </c>
      <c r="AQ39" s="23">
        <f t="shared" ca="1" si="23"/>
        <v>0</v>
      </c>
      <c r="AR39" s="23">
        <f t="shared" ca="1" si="24"/>
        <v>0</v>
      </c>
      <c r="AS39" s="23">
        <f t="shared" ca="1" si="25"/>
        <v>0</v>
      </c>
      <c r="AT39" s="23">
        <f t="shared" ca="1" si="26"/>
        <v>0</v>
      </c>
      <c r="AU39" s="23">
        <f t="shared" ca="1" si="32"/>
        <v>0</v>
      </c>
      <c r="AV39" s="23">
        <f t="shared" ca="1" si="27"/>
        <v>0</v>
      </c>
      <c r="AW39" s="23">
        <f t="shared" ca="1" si="28"/>
        <v>0</v>
      </c>
      <c r="AX39" s="23">
        <f t="shared" ca="1" si="29"/>
        <v>0</v>
      </c>
      <c r="AY39" s="23">
        <f t="shared" ca="1" si="30"/>
        <v>0</v>
      </c>
      <c r="BA39" s="23">
        <f t="shared" ca="1" si="43"/>
        <v>0</v>
      </c>
      <c r="BB39" s="23">
        <f t="shared" ca="1" si="33"/>
        <v>0</v>
      </c>
      <c r="BC39" s="23">
        <f t="shared" ca="1" si="34"/>
        <v>0</v>
      </c>
      <c r="BD39" s="23">
        <f t="shared" ca="1" si="35"/>
        <v>0</v>
      </c>
      <c r="BE39" s="23">
        <f t="shared" ca="1" si="36"/>
        <v>0</v>
      </c>
      <c r="BF39" s="23">
        <f t="shared" ca="1" si="37"/>
        <v>0</v>
      </c>
      <c r="BG39" s="23">
        <f t="shared" ca="1" si="38"/>
        <v>0</v>
      </c>
      <c r="BH39" s="23">
        <f t="shared" ca="1" si="39"/>
        <v>0</v>
      </c>
      <c r="BI39" s="23">
        <f t="shared" ca="1" si="40"/>
        <v>0</v>
      </c>
      <c r="BJ39" s="23">
        <f t="shared" ca="1" si="41"/>
        <v>0</v>
      </c>
      <c r="BK39" s="23">
        <f t="shared" ca="1" si="42"/>
        <v>0</v>
      </c>
      <c r="BL39" s="23">
        <f t="shared" ca="1" si="31"/>
        <v>0</v>
      </c>
      <c r="BN39" s="23" t="str" cm="1">
        <f t="array" aca="1" ref="BN39" ca="1">IF(INDEX($A$1:$AL$46,ROW(),BN$14)&gt;0,INDEX($A$1:$AL$46,ROW(),BN$14),"")</f>
        <v/>
      </c>
      <c r="BO39" s="23" t="str" cm="1">
        <f t="array" aca="1" ref="BO39" ca="1">IF(INDEX($A$1:$AL$46,ROW(),BO$14)&gt;0,INDEX($A$1:$AL$46,ROW(),BO$14),"")</f>
        <v/>
      </c>
      <c r="BP39" s="23" t="str" cm="1">
        <f t="array" aca="1" ref="BP39" ca="1">IF(INDEX($A$1:$AL$46,ROW(),BP$14)&gt;0,INDEX($A$1:$AL$46,ROW(),BP$14),"")</f>
        <v/>
      </c>
      <c r="BQ39" s="23" t="str" cm="1">
        <f t="array" aca="1" ref="BQ39" ca="1">IF(INDEX($A$1:$AL$46,ROW(),BQ$14)&gt;0,INDEX($A$1:$AL$46,ROW(),BQ$14),"")</f>
        <v/>
      </c>
      <c r="BR39" s="23" t="str" cm="1">
        <f t="array" aca="1" ref="BR39" ca="1">IF(INDEX($A$1:$AL$46,ROW(),BR$14)&gt;0,INDEX($A$1:$AL$46,ROW(),BR$14),"")</f>
        <v/>
      </c>
      <c r="BS39" s="23" t="str" cm="1">
        <f t="array" aca="1" ref="BS39" ca="1">IF(INDEX($A$1:$AL$46,ROW(),BS$14)&gt;0,INDEX($A$1:$AL$46,ROW(),BS$14),"")</f>
        <v/>
      </c>
      <c r="BT39" s="23" t="str" cm="1">
        <f t="array" aca="1" ref="BT39" ca="1">IF(INDEX($A$1:$AL$46,ROW(),BT$14)&gt;0,INDEX($A$1:$AL$46,ROW(),BT$14),"")</f>
        <v/>
      </c>
      <c r="BU39" s="23" t="str" cm="1">
        <f t="array" aca="1" ref="BU39" ca="1">IF(INDEX($A$1:$AL$46,ROW(),BU$14)&gt;0,INDEX($A$1:$AL$46,ROW(),BU$14),"")</f>
        <v/>
      </c>
      <c r="BV39" s="23" t="str" cm="1">
        <f t="array" aca="1" ref="BV39" ca="1">IF(INDEX($A$1:$AL$46,ROW(),BV$14)&gt;0,INDEX($A$1:$AL$46,ROW(),BV$14),"")</f>
        <v/>
      </c>
      <c r="BW39" s="23" t="str" cm="1">
        <f t="array" aca="1" ref="BW39" ca="1">IF(INDEX($A$1:$AL$46,ROW(),BW$14)&gt;0,INDEX($A$1:$AL$46,ROW(),BW$14),"")</f>
        <v/>
      </c>
      <c r="BX39" s="23" t="str" cm="1">
        <f t="array" aca="1" ref="BX39" ca="1">IF(INDEX($A$1:$AL$46,ROW(),BX$14)&gt;0,INDEX($A$1:$AL$46,ROW(),BX$14),"")</f>
        <v/>
      </c>
      <c r="BY39" s="23" t="str" cm="1">
        <f t="array" aca="1" ref="BY39" ca="1">IF(INDEX($A$1:$AL$46,ROW(),BY$14)&gt;0,INDEX($A$1:$AL$46,ROW(),BY$14),"")</f>
        <v/>
      </c>
      <c r="CA39" s="23" t="str" cm="1">
        <f t="array" aca="1" ref="CA39" ca="1">IF(INDEX($A$1:$AL$46,ROW(),CA$14)&lt;0,INDEX($A$1:$AL$46,ROW(),CA$14),"")</f>
        <v/>
      </c>
      <c r="CB39" s="23" t="str" cm="1">
        <f t="array" aca="1" ref="CB39" ca="1">IF(INDEX($A$1:$AL$46,ROW(),CB$14)&lt;0,INDEX($A$1:$AL$46,ROW(),CB$14),"")</f>
        <v/>
      </c>
      <c r="CC39" s="23" t="str" cm="1">
        <f t="array" aca="1" ref="CC39" ca="1">IF(INDEX($A$1:$AL$46,ROW(),CC$14)&lt;0,INDEX($A$1:$AL$46,ROW(),CC$14),"")</f>
        <v/>
      </c>
      <c r="CD39" s="23" t="str" cm="1">
        <f t="array" aca="1" ref="CD39" ca="1">IF(INDEX($A$1:$AL$46,ROW(),CD$14)&lt;0,INDEX($A$1:$AL$46,ROW(),CD$14),"")</f>
        <v/>
      </c>
      <c r="CE39" s="23" t="str" cm="1">
        <f t="array" aca="1" ref="CE39" ca="1">IF(INDEX($A$1:$AL$46,ROW(),CE$14)&lt;0,INDEX($A$1:$AL$46,ROW(),CE$14),"")</f>
        <v/>
      </c>
      <c r="CF39" s="23" t="str" cm="1">
        <f t="array" aca="1" ref="CF39" ca="1">IF(INDEX($A$1:$AL$46,ROW(),CF$14)&lt;0,INDEX($A$1:$AL$46,ROW(),CF$14),"")</f>
        <v/>
      </c>
      <c r="CG39" s="23" t="str" cm="1">
        <f t="array" aca="1" ref="CG39" ca="1">IF(INDEX($A$1:$AL$46,ROW(),CG$14)&lt;0,INDEX($A$1:$AL$46,ROW(),CG$14),"")</f>
        <v/>
      </c>
      <c r="CH39" s="23" t="str" cm="1">
        <f t="array" aca="1" ref="CH39" ca="1">IF(INDEX($A$1:$AL$46,ROW(),CH$14)&lt;0,INDEX($A$1:$AL$46,ROW(),CH$14),"")</f>
        <v/>
      </c>
      <c r="CI39" s="23" t="str" cm="1">
        <f t="array" aca="1" ref="CI39" ca="1">IF(INDEX($A$1:$AL$46,ROW(),CI$14)&lt;0,INDEX($A$1:$AL$46,ROW(),CI$14),"")</f>
        <v/>
      </c>
      <c r="CJ39" s="23" t="str" cm="1">
        <f t="array" aca="1" ref="CJ39" ca="1">IF(INDEX($A$1:$AL$46,ROW(),CJ$14)&lt;0,INDEX($A$1:$AL$46,ROW(),CJ$14),"")</f>
        <v/>
      </c>
      <c r="CK39" s="23" t="str" cm="1">
        <f t="array" aca="1" ref="CK39" ca="1">IF(INDEX($A$1:$AL$46,ROW(),CK$14)&lt;0,INDEX($A$1:$AL$46,ROW(),CK$14),"")</f>
        <v/>
      </c>
      <c r="CL39" s="23" t="str" cm="1">
        <f t="array" aca="1" ref="CL39" ca="1">IF(INDEX($A$1:$AL$46,ROW(),CL$14)&lt;0,INDEX($A$1:$AL$46,ROW(),CL$14),"")</f>
        <v/>
      </c>
    </row>
    <row r="40" spans="1:90" s="2" customFormat="1" ht="15.75" x14ac:dyDescent="0.4">
      <c r="A40" s="6">
        <v>25</v>
      </c>
      <c r="B40" s="18">
        <f t="shared" ca="1" si="17"/>
        <v>0</v>
      </c>
      <c r="C40" s="19"/>
      <c r="D40" s="27"/>
      <c r="E40" s="24">
        <f ca="1">IF(OR(MONTH(DATE($B$1,E$1,$A40))&lt;&gt;E$1,_xlfn.XLOOKUP(DATE($B$1,E$1,$A40),祝祭日,祝祭日,"XXX",0,1)&lt;&gt;"XXX",WEEKDAY(DATE($B$1,E$1,$A40),2)&gt;5),"",SUMIFS(matsui[受渡金額],matsui[約定日],DATE(デイトレ集計2024!$B$1,デイトレ集計2024!E$1,デイトレ集計2024!$A40),matsui[商品区分],"株式"))</f>
        <v>0</v>
      </c>
      <c r="F40" s="19"/>
      <c r="G40" s="27"/>
      <c r="H40" s="24" t="str">
        <f ca="1">IF(OR(MONTH(DATE($B$1,H$1,$A40))&lt;&gt;H$1,_xlfn.XLOOKUP(DATE($B$1,H$1,$A40),祝祭日,祝祭日,"XXX",0,1)&lt;&gt;"XXX",WEEKDAY(DATE($B$1,H$1,$A40),2)&gt;5),"",SUMIFS(matsui[受渡金額],matsui[約定日],DATE(デイトレ集計2024!$B$1,デイトレ集計2024!H$1,デイトレ集計2024!$A40),matsui[商品区分],"株式"))</f>
        <v/>
      </c>
      <c r="I40" s="19"/>
      <c r="J40" s="27"/>
      <c r="K40" s="24">
        <f ca="1">IF(OR(MONTH(DATE($B$1,K$1,$A40))&lt;&gt;K$1,_xlfn.XLOOKUP(DATE($B$1,K$1,$A40),祝祭日,祝祭日,"XXX",0,1)&lt;&gt;"XXX",WEEKDAY(DATE($B$1,K$1,$A40),2)&gt;5),"",SUMIFS(matsui[受渡金額],matsui[約定日],DATE(デイトレ集計2024!$B$1,デイトレ集計2024!K$1,デイトレ集計2024!$A40),matsui[商品区分],"株式"))</f>
        <v>0</v>
      </c>
      <c r="L40" s="19"/>
      <c r="M40" s="27"/>
      <c r="N40" s="24">
        <f ca="1">IF(OR(MONTH(DATE($B$1,N$1,$A40))&lt;&gt;N$1,_xlfn.XLOOKUP(DATE($B$1,N$1,$A40),祝祭日,祝祭日,"XXX",0,1)&lt;&gt;"XXX",WEEKDAY(DATE($B$1,N$1,$A40),2)&gt;5),"",SUMIFS(matsui[受渡金額],matsui[約定日],DATE(デイトレ集計2024!$B$1,デイトレ集計2024!N$1,デイトレ集計2024!$A40),matsui[商品区分],"株式"))</f>
        <v>0</v>
      </c>
      <c r="O40" s="19"/>
      <c r="P40" s="27"/>
      <c r="Q40" s="24" t="str">
        <f ca="1">IF(OR(MONTH(DATE($B$1,Q$1,$A40))&lt;&gt;Q$1,_xlfn.XLOOKUP(DATE($B$1,Q$1,$A40),祝祭日,祝祭日,"XXX",0,1)&lt;&gt;"XXX",WEEKDAY(DATE($B$1,Q$1,$A40),2)&gt;5),"",SUMIFS(matsui[受渡金額],matsui[約定日],DATE(デイトレ集計2024!$B$1,デイトレ集計2024!Q$1,デイトレ集計2024!$A40),matsui[商品区分],"株式"))</f>
        <v/>
      </c>
      <c r="R40" s="19"/>
      <c r="S40" s="27"/>
      <c r="T40" s="24">
        <f ca="1">IF(OR(MONTH(DATE($B$1,T$1,$A40))&lt;&gt;T$1,_xlfn.XLOOKUP(DATE($B$1,T$1,$A40),祝祭日,祝祭日,"XXX",0,1)&lt;&gt;"XXX",WEEKDAY(DATE($B$1,T$1,$A40),2)&gt;5),"",SUMIFS(matsui[受渡金額],matsui[約定日],DATE(デイトレ集計2024!$B$1,デイトレ集計2024!T$1,デイトレ集計2024!$A40),matsui[商品区分],"株式"))</f>
        <v>0</v>
      </c>
      <c r="U40" s="19"/>
      <c r="V40" s="27"/>
      <c r="W40" s="24">
        <f ca="1">IF(OR(MONTH(DATE($B$1,W$1,$A40))&lt;&gt;W$1,_xlfn.XLOOKUP(DATE($B$1,W$1,$A40),祝祭日,祝祭日,"XXX",0,1)&lt;&gt;"XXX",WEEKDAY(DATE($B$1,W$1,$A40),2)&gt;5),"",SUMIFS(matsui[受渡金額],matsui[約定日],DATE(デイトレ集計2024!$B$1,デイトレ集計2024!W$1,デイトレ集計2024!$A40),matsui[商品区分],"株式"))</f>
        <v>0</v>
      </c>
      <c r="X40" s="19"/>
      <c r="Y40" s="27"/>
      <c r="Z40" s="24" t="str">
        <f ca="1">IF(OR(MONTH(DATE($B$1,Z$1,$A40))&lt;&gt;Z$1,_xlfn.XLOOKUP(DATE($B$1,Z$1,$A40),祝祭日,祝祭日,"XXX",0,1)&lt;&gt;"XXX",WEEKDAY(DATE($B$1,Z$1,$A40),2)&gt;5),"",SUMIFS(matsui[受渡金額],matsui[約定日],DATE(デイトレ集計2024!$B$1,デイトレ集計2024!Z$1,デイトレ集計2024!$A40),matsui[商品区分],"株式"))</f>
        <v/>
      </c>
      <c r="AA40" s="19"/>
      <c r="AB40" s="27"/>
      <c r="AC40" s="24">
        <f ca="1">IF(OR(MONTH(DATE($B$1,AC$1,$A40))&lt;&gt;AC$1,_xlfn.XLOOKUP(DATE($B$1,AC$1,$A40),祝祭日,祝祭日,"XXX",0,1)&lt;&gt;"XXX",WEEKDAY(DATE($B$1,AC$1,$A40),2)&gt;5),"",SUMIFS(matsui[受渡金額],matsui[約定日],DATE(デイトレ集計2024!$B$1,デイトレ集計2024!AC$1,デイトレ集計2024!$A40),matsui[商品区分],"株式"))</f>
        <v>0</v>
      </c>
      <c r="AD40" s="19"/>
      <c r="AE40" s="27"/>
      <c r="AF40" s="24">
        <f ca="1">IF(OR(MONTH(DATE($B$1,AF$1,$A40))&lt;&gt;AF$1,_xlfn.XLOOKUP(DATE($B$1,AF$1,$A40),祝祭日,祝祭日,"XXX",0,1)&lt;&gt;"XXX",WEEKDAY(DATE($B$1,AF$1,$A40),2)&gt;5),"",SUMIFS(matsui[受渡金額],matsui[約定日],DATE(デイトレ集計2024!$B$1,デイトレ集計2024!AF$1,デイトレ集計2024!$A40),matsui[商品区分],"株式"))</f>
        <v>0</v>
      </c>
      <c r="AG40" s="19"/>
      <c r="AH40" s="27"/>
      <c r="AI40" s="24">
        <f ca="1">IF(OR(MONTH(DATE($B$1,AI$1,$A40))&lt;&gt;AI$1,_xlfn.XLOOKUP(DATE($B$1,AI$1,$A40),祝祭日,祝祭日,"XXX",0,1)&lt;&gt;"XXX",WEEKDAY(DATE($B$1,AI$1,$A40),2)&gt;5),"",SUMIFS(matsui[受渡金額],matsui[約定日],DATE(デイトレ集計2024!$B$1,デイトレ集計2024!AI$1,デイトレ集計2024!$A40),matsui[商品区分],"株式"))</f>
        <v>0</v>
      </c>
      <c r="AJ40" s="19"/>
      <c r="AK40" s="27"/>
      <c r="AL40" s="27">
        <f ca="1">IF(OR(MONTH(DATE($B$1,AL$1,$A40))&lt;&gt;AL$1,_xlfn.XLOOKUP(DATE($B$1,AL$1,$A40),祝祭日,祝祭日,"XXX",0,1)&lt;&gt;"XXX",WEEKDAY(DATE($B$1,AL$1,$A40),2)&gt;5),"",SUMIFS(matsui[受渡金額],matsui[約定日],DATE(デイトレ集計2024!$B$1,デイトレ集計2024!AL$1,デイトレ集計2024!$A40),matsui[商品区分],"株式"))</f>
        <v>0</v>
      </c>
      <c r="AN40" s="23">
        <f t="shared" ca="1" si="20"/>
        <v>0</v>
      </c>
      <c r="AO40" s="23">
        <f t="shared" ca="1" si="21"/>
        <v>0</v>
      </c>
      <c r="AP40" s="23">
        <f t="shared" ca="1" si="22"/>
        <v>0</v>
      </c>
      <c r="AQ40" s="23">
        <f t="shared" ca="1" si="23"/>
        <v>0</v>
      </c>
      <c r="AR40" s="23">
        <f t="shared" ca="1" si="24"/>
        <v>0</v>
      </c>
      <c r="AS40" s="23">
        <f t="shared" ca="1" si="25"/>
        <v>0</v>
      </c>
      <c r="AT40" s="23">
        <f t="shared" ca="1" si="26"/>
        <v>0</v>
      </c>
      <c r="AU40" s="23">
        <f t="shared" ca="1" si="32"/>
        <v>0</v>
      </c>
      <c r="AV40" s="23">
        <f t="shared" ca="1" si="27"/>
        <v>0</v>
      </c>
      <c r="AW40" s="23">
        <f t="shared" ca="1" si="28"/>
        <v>0</v>
      </c>
      <c r="AX40" s="23">
        <f t="shared" ca="1" si="29"/>
        <v>0</v>
      </c>
      <c r="AY40" s="23">
        <f t="shared" ca="1" si="30"/>
        <v>0</v>
      </c>
      <c r="BA40" s="23">
        <f t="shared" ca="1" si="43"/>
        <v>0</v>
      </c>
      <c r="BB40" s="23">
        <f t="shared" ca="1" si="33"/>
        <v>0</v>
      </c>
      <c r="BC40" s="23">
        <f t="shared" ca="1" si="34"/>
        <v>0</v>
      </c>
      <c r="BD40" s="23">
        <f t="shared" ca="1" si="35"/>
        <v>0</v>
      </c>
      <c r="BE40" s="23">
        <f t="shared" ca="1" si="36"/>
        <v>0</v>
      </c>
      <c r="BF40" s="23">
        <f t="shared" ca="1" si="37"/>
        <v>0</v>
      </c>
      <c r="BG40" s="23">
        <f t="shared" ca="1" si="38"/>
        <v>0</v>
      </c>
      <c r="BH40" s="23">
        <f t="shared" ca="1" si="39"/>
        <v>0</v>
      </c>
      <c r="BI40" s="23">
        <f t="shared" ca="1" si="40"/>
        <v>0</v>
      </c>
      <c r="BJ40" s="23">
        <f t="shared" ca="1" si="41"/>
        <v>0</v>
      </c>
      <c r="BK40" s="23">
        <f t="shared" ca="1" si="42"/>
        <v>0</v>
      </c>
      <c r="BL40" s="23">
        <f t="shared" ca="1" si="31"/>
        <v>0</v>
      </c>
      <c r="BN40" s="23" t="str" cm="1">
        <f t="array" aca="1" ref="BN40" ca="1">IF(INDEX($A$1:$AL$46,ROW(),BN$14)&gt;0,INDEX($A$1:$AL$46,ROW(),BN$14),"")</f>
        <v/>
      </c>
      <c r="BO40" s="23" t="str" cm="1">
        <f t="array" aca="1" ref="BO40" ca="1">IF(INDEX($A$1:$AL$46,ROW(),BO$14)&gt;0,INDEX($A$1:$AL$46,ROW(),BO$14),"")</f>
        <v/>
      </c>
      <c r="BP40" s="23" t="str" cm="1">
        <f t="array" aca="1" ref="BP40" ca="1">IF(INDEX($A$1:$AL$46,ROW(),BP$14)&gt;0,INDEX($A$1:$AL$46,ROW(),BP$14),"")</f>
        <v/>
      </c>
      <c r="BQ40" s="23" t="str" cm="1">
        <f t="array" aca="1" ref="BQ40" ca="1">IF(INDEX($A$1:$AL$46,ROW(),BQ$14)&gt;0,INDEX($A$1:$AL$46,ROW(),BQ$14),"")</f>
        <v/>
      </c>
      <c r="BR40" s="23" t="str" cm="1">
        <f t="array" aca="1" ref="BR40" ca="1">IF(INDEX($A$1:$AL$46,ROW(),BR$14)&gt;0,INDEX($A$1:$AL$46,ROW(),BR$14),"")</f>
        <v/>
      </c>
      <c r="BS40" s="23" t="str" cm="1">
        <f t="array" aca="1" ref="BS40" ca="1">IF(INDEX($A$1:$AL$46,ROW(),BS$14)&gt;0,INDEX($A$1:$AL$46,ROW(),BS$14),"")</f>
        <v/>
      </c>
      <c r="BT40" s="23" t="str" cm="1">
        <f t="array" aca="1" ref="BT40" ca="1">IF(INDEX($A$1:$AL$46,ROW(),BT$14)&gt;0,INDEX($A$1:$AL$46,ROW(),BT$14),"")</f>
        <v/>
      </c>
      <c r="BU40" s="23" t="str" cm="1">
        <f t="array" aca="1" ref="BU40" ca="1">IF(INDEX($A$1:$AL$46,ROW(),BU$14)&gt;0,INDEX($A$1:$AL$46,ROW(),BU$14),"")</f>
        <v/>
      </c>
      <c r="BV40" s="23" t="str" cm="1">
        <f t="array" aca="1" ref="BV40" ca="1">IF(INDEX($A$1:$AL$46,ROW(),BV$14)&gt;0,INDEX($A$1:$AL$46,ROW(),BV$14),"")</f>
        <v/>
      </c>
      <c r="BW40" s="23" t="str" cm="1">
        <f t="array" aca="1" ref="BW40" ca="1">IF(INDEX($A$1:$AL$46,ROW(),BW$14)&gt;0,INDEX($A$1:$AL$46,ROW(),BW$14),"")</f>
        <v/>
      </c>
      <c r="BX40" s="23" t="str" cm="1">
        <f t="array" aca="1" ref="BX40" ca="1">IF(INDEX($A$1:$AL$46,ROW(),BX$14)&gt;0,INDEX($A$1:$AL$46,ROW(),BX$14),"")</f>
        <v/>
      </c>
      <c r="BY40" s="23" t="str" cm="1">
        <f t="array" aca="1" ref="BY40" ca="1">IF(INDEX($A$1:$AL$46,ROW(),BY$14)&gt;0,INDEX($A$1:$AL$46,ROW(),BY$14),"")</f>
        <v/>
      </c>
      <c r="CA40" s="23" t="str" cm="1">
        <f t="array" aca="1" ref="CA40" ca="1">IF(INDEX($A$1:$AL$46,ROW(),CA$14)&lt;0,INDEX($A$1:$AL$46,ROW(),CA$14),"")</f>
        <v/>
      </c>
      <c r="CB40" s="23" t="str" cm="1">
        <f t="array" aca="1" ref="CB40" ca="1">IF(INDEX($A$1:$AL$46,ROW(),CB$14)&lt;0,INDEX($A$1:$AL$46,ROW(),CB$14),"")</f>
        <v/>
      </c>
      <c r="CC40" s="23" t="str" cm="1">
        <f t="array" aca="1" ref="CC40" ca="1">IF(INDEX($A$1:$AL$46,ROW(),CC$14)&lt;0,INDEX($A$1:$AL$46,ROW(),CC$14),"")</f>
        <v/>
      </c>
      <c r="CD40" s="23" t="str" cm="1">
        <f t="array" aca="1" ref="CD40" ca="1">IF(INDEX($A$1:$AL$46,ROW(),CD$14)&lt;0,INDEX($A$1:$AL$46,ROW(),CD$14),"")</f>
        <v/>
      </c>
      <c r="CE40" s="23" t="str" cm="1">
        <f t="array" aca="1" ref="CE40" ca="1">IF(INDEX($A$1:$AL$46,ROW(),CE$14)&lt;0,INDEX($A$1:$AL$46,ROW(),CE$14),"")</f>
        <v/>
      </c>
      <c r="CF40" s="23" t="str" cm="1">
        <f t="array" aca="1" ref="CF40" ca="1">IF(INDEX($A$1:$AL$46,ROW(),CF$14)&lt;0,INDEX($A$1:$AL$46,ROW(),CF$14),"")</f>
        <v/>
      </c>
      <c r="CG40" s="23" t="str" cm="1">
        <f t="array" aca="1" ref="CG40" ca="1">IF(INDEX($A$1:$AL$46,ROW(),CG$14)&lt;0,INDEX($A$1:$AL$46,ROW(),CG$14),"")</f>
        <v/>
      </c>
      <c r="CH40" s="23" t="str" cm="1">
        <f t="array" aca="1" ref="CH40" ca="1">IF(INDEX($A$1:$AL$46,ROW(),CH$14)&lt;0,INDEX($A$1:$AL$46,ROW(),CH$14),"")</f>
        <v/>
      </c>
      <c r="CI40" s="23" t="str" cm="1">
        <f t="array" aca="1" ref="CI40" ca="1">IF(INDEX($A$1:$AL$46,ROW(),CI$14)&lt;0,INDEX($A$1:$AL$46,ROW(),CI$14),"")</f>
        <v/>
      </c>
      <c r="CJ40" s="23" t="str" cm="1">
        <f t="array" aca="1" ref="CJ40" ca="1">IF(INDEX($A$1:$AL$46,ROW(),CJ$14)&lt;0,INDEX($A$1:$AL$46,ROW(),CJ$14),"")</f>
        <v/>
      </c>
      <c r="CK40" s="23" t="str" cm="1">
        <f t="array" aca="1" ref="CK40" ca="1">IF(INDEX($A$1:$AL$46,ROW(),CK$14)&lt;0,INDEX($A$1:$AL$46,ROW(),CK$14),"")</f>
        <v/>
      </c>
      <c r="CL40" s="23" t="str" cm="1">
        <f t="array" aca="1" ref="CL40" ca="1">IF(INDEX($A$1:$AL$46,ROW(),CL$14)&lt;0,INDEX($A$1:$AL$46,ROW(),CL$14),"")</f>
        <v/>
      </c>
    </row>
    <row r="41" spans="1:90" s="2" customFormat="1" ht="15.75" x14ac:dyDescent="0.4">
      <c r="A41" s="6">
        <v>26</v>
      </c>
      <c r="B41" s="18">
        <f t="shared" ca="1" si="17"/>
        <v>0</v>
      </c>
      <c r="C41" s="19"/>
      <c r="D41" s="27"/>
      <c r="E41" s="24">
        <f ca="1">IF(OR(MONTH(DATE($B$1,E$1,$A41))&lt;&gt;E$1,_xlfn.XLOOKUP(DATE($B$1,E$1,$A41),祝祭日,祝祭日,"XXX",0,1)&lt;&gt;"XXX",WEEKDAY(DATE($B$1,E$1,$A41),2)&gt;5),"",SUMIFS(matsui[受渡金額],matsui[約定日],DATE(デイトレ集計2024!$B$1,デイトレ集計2024!E$1,デイトレ集計2024!$A41),matsui[商品区分],"株式"))</f>
        <v>0</v>
      </c>
      <c r="F41" s="19"/>
      <c r="G41" s="27"/>
      <c r="H41" s="24">
        <f ca="1">IF(OR(MONTH(DATE($B$1,H$1,$A41))&lt;&gt;H$1,_xlfn.XLOOKUP(DATE($B$1,H$1,$A41),祝祭日,祝祭日,"XXX",0,1)&lt;&gt;"XXX",WEEKDAY(DATE($B$1,H$1,$A41),2)&gt;5),"",SUMIFS(matsui[受渡金額],matsui[約定日],DATE(デイトレ集計2024!$B$1,デイトレ集計2024!H$1,デイトレ集計2024!$A41),matsui[商品区分],"株式"))</f>
        <v>0</v>
      </c>
      <c r="I41" s="19"/>
      <c r="J41" s="27"/>
      <c r="K41" s="24">
        <f ca="1">IF(OR(MONTH(DATE($B$1,K$1,$A41))&lt;&gt;K$1,_xlfn.XLOOKUP(DATE($B$1,K$1,$A41),祝祭日,祝祭日,"XXX",0,1)&lt;&gt;"XXX",WEEKDAY(DATE($B$1,K$1,$A41),2)&gt;5),"",SUMIFS(matsui[受渡金額],matsui[約定日],DATE(デイトレ集計2024!$B$1,デイトレ集計2024!K$1,デイトレ集計2024!$A41),matsui[商品区分],"株式"))</f>
        <v>0</v>
      </c>
      <c r="L41" s="19"/>
      <c r="M41" s="27"/>
      <c r="N41" s="24">
        <f ca="1">IF(OR(MONTH(DATE($B$1,N$1,$A41))&lt;&gt;N$1,_xlfn.XLOOKUP(DATE($B$1,N$1,$A41),祝祭日,祝祭日,"XXX",0,1)&lt;&gt;"XXX",WEEKDAY(DATE($B$1,N$1,$A41),2)&gt;5),"",SUMIFS(matsui[受渡金額],matsui[約定日],DATE(デイトレ集計2024!$B$1,デイトレ集計2024!N$1,デイトレ集計2024!$A41),matsui[商品区分],"株式"))</f>
        <v>0</v>
      </c>
      <c r="O41" s="19"/>
      <c r="P41" s="27"/>
      <c r="Q41" s="24" t="str">
        <f ca="1">IF(OR(MONTH(DATE($B$1,Q$1,$A41))&lt;&gt;Q$1,_xlfn.XLOOKUP(DATE($B$1,Q$1,$A41),祝祭日,祝祭日,"XXX",0,1)&lt;&gt;"XXX",WEEKDAY(DATE($B$1,Q$1,$A41),2)&gt;5),"",SUMIFS(matsui[受渡金額],matsui[約定日],DATE(デイトレ集計2024!$B$1,デイトレ集計2024!Q$1,デイトレ集計2024!$A41),matsui[商品区分],"株式"))</f>
        <v/>
      </c>
      <c r="R41" s="19"/>
      <c r="S41" s="27"/>
      <c r="T41" s="24">
        <f ca="1">IF(OR(MONTH(DATE($B$1,T$1,$A41))&lt;&gt;T$1,_xlfn.XLOOKUP(DATE($B$1,T$1,$A41),祝祭日,祝祭日,"XXX",0,1)&lt;&gt;"XXX",WEEKDAY(DATE($B$1,T$1,$A41),2)&gt;5),"",SUMIFS(matsui[受渡金額],matsui[約定日],DATE(デイトレ集計2024!$B$1,デイトレ集計2024!T$1,デイトレ集計2024!$A41),matsui[商品区分],"株式"))</f>
        <v>0</v>
      </c>
      <c r="U41" s="19"/>
      <c r="V41" s="27"/>
      <c r="W41" s="24">
        <f ca="1">IF(OR(MONTH(DATE($B$1,W$1,$A41))&lt;&gt;W$1,_xlfn.XLOOKUP(DATE($B$1,W$1,$A41),祝祭日,祝祭日,"XXX",0,1)&lt;&gt;"XXX",WEEKDAY(DATE($B$1,W$1,$A41),2)&gt;5),"",SUMIFS(matsui[受渡金額],matsui[約定日],DATE(デイトレ集計2024!$B$1,デイトレ集計2024!W$1,デイトレ集計2024!$A41),matsui[商品区分],"株式"))</f>
        <v>0</v>
      </c>
      <c r="X41" s="19"/>
      <c r="Y41" s="27"/>
      <c r="Z41" s="24">
        <f ca="1">IF(OR(MONTH(DATE($B$1,Z$1,$A41))&lt;&gt;Z$1,_xlfn.XLOOKUP(DATE($B$1,Z$1,$A41),祝祭日,祝祭日,"XXX",0,1)&lt;&gt;"XXX",WEEKDAY(DATE($B$1,Z$1,$A41),2)&gt;5),"",SUMIFS(matsui[受渡金額],matsui[約定日],DATE(デイトレ集計2024!$B$1,デイトレ集計2024!Z$1,デイトレ集計2024!$A41),matsui[商品区分],"株式"))</f>
        <v>0</v>
      </c>
      <c r="AA41" s="19"/>
      <c r="AB41" s="27"/>
      <c r="AC41" s="24">
        <f ca="1">IF(OR(MONTH(DATE($B$1,AC$1,$A41))&lt;&gt;AC$1,_xlfn.XLOOKUP(DATE($B$1,AC$1,$A41),祝祭日,祝祭日,"XXX",0,1)&lt;&gt;"XXX",WEEKDAY(DATE($B$1,AC$1,$A41),2)&gt;5),"",SUMIFS(matsui[受渡金額],matsui[約定日],DATE(デイトレ集計2024!$B$1,デイトレ集計2024!AC$1,デイトレ集計2024!$A41),matsui[商品区分],"株式"))</f>
        <v>0</v>
      </c>
      <c r="AD41" s="19"/>
      <c r="AE41" s="27"/>
      <c r="AF41" s="24" t="str">
        <f ca="1">IF(OR(MONTH(DATE($B$1,AF$1,$A41))&lt;&gt;AF$1,_xlfn.XLOOKUP(DATE($B$1,AF$1,$A41),祝祭日,祝祭日,"XXX",0,1)&lt;&gt;"XXX",WEEKDAY(DATE($B$1,AF$1,$A41),2)&gt;5),"",SUMIFS(matsui[受渡金額],matsui[約定日],DATE(デイトレ集計2024!$B$1,デイトレ集計2024!AF$1,デイトレ集計2024!$A41),matsui[商品区分],"株式"))</f>
        <v/>
      </c>
      <c r="AG41" s="19"/>
      <c r="AH41" s="27"/>
      <c r="AI41" s="24">
        <f ca="1">IF(OR(MONTH(DATE($B$1,AI$1,$A41))&lt;&gt;AI$1,_xlfn.XLOOKUP(DATE($B$1,AI$1,$A41),祝祭日,祝祭日,"XXX",0,1)&lt;&gt;"XXX",WEEKDAY(DATE($B$1,AI$1,$A41),2)&gt;5),"",SUMIFS(matsui[受渡金額],matsui[約定日],DATE(デイトレ集計2024!$B$1,デイトレ集計2024!AI$1,デイトレ集計2024!$A41),matsui[商品区分],"株式"))</f>
        <v>0</v>
      </c>
      <c r="AJ41" s="19"/>
      <c r="AK41" s="27"/>
      <c r="AL41" s="27">
        <f ca="1">IF(OR(MONTH(DATE($B$1,AL$1,$A41))&lt;&gt;AL$1,_xlfn.XLOOKUP(DATE($B$1,AL$1,$A41),祝祭日,祝祭日,"XXX",0,1)&lt;&gt;"XXX",WEEKDAY(DATE($B$1,AL$1,$A41),2)&gt;5),"",SUMIFS(matsui[受渡金額],matsui[約定日],DATE(デイトレ集計2024!$B$1,デイトレ集計2024!AL$1,デイトレ集計2024!$A41),matsui[商品区分],"株式"))</f>
        <v>0</v>
      </c>
      <c r="AN41" s="23">
        <f t="shared" ca="1" si="20"/>
        <v>0</v>
      </c>
      <c r="AO41" s="23">
        <f t="shared" ca="1" si="21"/>
        <v>0</v>
      </c>
      <c r="AP41" s="23">
        <f t="shared" ca="1" si="22"/>
        <v>0</v>
      </c>
      <c r="AQ41" s="23">
        <f t="shared" ca="1" si="23"/>
        <v>0</v>
      </c>
      <c r="AR41" s="23">
        <f t="shared" ca="1" si="24"/>
        <v>0</v>
      </c>
      <c r="AS41" s="23">
        <f t="shared" ca="1" si="25"/>
        <v>0</v>
      </c>
      <c r="AT41" s="23">
        <f t="shared" ca="1" si="26"/>
        <v>0</v>
      </c>
      <c r="AU41" s="23">
        <f t="shared" ca="1" si="32"/>
        <v>0</v>
      </c>
      <c r="AV41" s="23">
        <f t="shared" ca="1" si="27"/>
        <v>0</v>
      </c>
      <c r="AW41" s="23">
        <f t="shared" ca="1" si="28"/>
        <v>0</v>
      </c>
      <c r="AX41" s="23">
        <f t="shared" ca="1" si="29"/>
        <v>0</v>
      </c>
      <c r="AY41" s="23">
        <f t="shared" ca="1" si="30"/>
        <v>0</v>
      </c>
      <c r="BA41" s="23">
        <f t="shared" ca="1" si="43"/>
        <v>0</v>
      </c>
      <c r="BB41" s="23">
        <f t="shared" ca="1" si="33"/>
        <v>0</v>
      </c>
      <c r="BC41" s="23">
        <f t="shared" ca="1" si="34"/>
        <v>0</v>
      </c>
      <c r="BD41" s="23">
        <f t="shared" ca="1" si="35"/>
        <v>0</v>
      </c>
      <c r="BE41" s="23">
        <f t="shared" ca="1" si="36"/>
        <v>0</v>
      </c>
      <c r="BF41" s="23">
        <f t="shared" ca="1" si="37"/>
        <v>0</v>
      </c>
      <c r="BG41" s="23">
        <f t="shared" ca="1" si="38"/>
        <v>0</v>
      </c>
      <c r="BH41" s="23">
        <f t="shared" ca="1" si="39"/>
        <v>0</v>
      </c>
      <c r="BI41" s="23">
        <f t="shared" ca="1" si="40"/>
        <v>0</v>
      </c>
      <c r="BJ41" s="23">
        <f t="shared" ca="1" si="41"/>
        <v>0</v>
      </c>
      <c r="BK41" s="23">
        <f t="shared" ca="1" si="42"/>
        <v>0</v>
      </c>
      <c r="BL41" s="23">
        <f t="shared" ca="1" si="31"/>
        <v>0</v>
      </c>
      <c r="BN41" s="23" t="str" cm="1">
        <f t="array" aca="1" ref="BN41" ca="1">IF(INDEX($A$1:$AL$46,ROW(),BN$14)&gt;0,INDEX($A$1:$AL$46,ROW(),BN$14),"")</f>
        <v/>
      </c>
      <c r="BO41" s="23" t="str" cm="1">
        <f t="array" aca="1" ref="BO41" ca="1">IF(INDEX($A$1:$AL$46,ROW(),BO$14)&gt;0,INDEX($A$1:$AL$46,ROW(),BO$14),"")</f>
        <v/>
      </c>
      <c r="BP41" s="23" t="str" cm="1">
        <f t="array" aca="1" ref="BP41" ca="1">IF(INDEX($A$1:$AL$46,ROW(),BP$14)&gt;0,INDEX($A$1:$AL$46,ROW(),BP$14),"")</f>
        <v/>
      </c>
      <c r="BQ41" s="23" t="str" cm="1">
        <f t="array" aca="1" ref="BQ41" ca="1">IF(INDEX($A$1:$AL$46,ROW(),BQ$14)&gt;0,INDEX($A$1:$AL$46,ROW(),BQ$14),"")</f>
        <v/>
      </c>
      <c r="BR41" s="23" t="str" cm="1">
        <f t="array" aca="1" ref="BR41" ca="1">IF(INDEX($A$1:$AL$46,ROW(),BR$14)&gt;0,INDEX($A$1:$AL$46,ROW(),BR$14),"")</f>
        <v/>
      </c>
      <c r="BS41" s="23" t="str" cm="1">
        <f t="array" aca="1" ref="BS41" ca="1">IF(INDEX($A$1:$AL$46,ROW(),BS$14)&gt;0,INDEX($A$1:$AL$46,ROW(),BS$14),"")</f>
        <v/>
      </c>
      <c r="BT41" s="23" t="str" cm="1">
        <f t="array" aca="1" ref="BT41" ca="1">IF(INDEX($A$1:$AL$46,ROW(),BT$14)&gt;0,INDEX($A$1:$AL$46,ROW(),BT$14),"")</f>
        <v/>
      </c>
      <c r="BU41" s="23" t="str" cm="1">
        <f t="array" aca="1" ref="BU41" ca="1">IF(INDEX($A$1:$AL$46,ROW(),BU$14)&gt;0,INDEX($A$1:$AL$46,ROW(),BU$14),"")</f>
        <v/>
      </c>
      <c r="BV41" s="23" t="str" cm="1">
        <f t="array" aca="1" ref="BV41" ca="1">IF(INDEX($A$1:$AL$46,ROW(),BV$14)&gt;0,INDEX($A$1:$AL$46,ROW(),BV$14),"")</f>
        <v/>
      </c>
      <c r="BW41" s="23" t="str" cm="1">
        <f t="array" aca="1" ref="BW41" ca="1">IF(INDEX($A$1:$AL$46,ROW(),BW$14)&gt;0,INDEX($A$1:$AL$46,ROW(),BW$14),"")</f>
        <v/>
      </c>
      <c r="BX41" s="23" t="str" cm="1">
        <f t="array" aca="1" ref="BX41" ca="1">IF(INDEX($A$1:$AL$46,ROW(),BX$14)&gt;0,INDEX($A$1:$AL$46,ROW(),BX$14),"")</f>
        <v/>
      </c>
      <c r="BY41" s="23" t="str" cm="1">
        <f t="array" aca="1" ref="BY41" ca="1">IF(INDEX($A$1:$AL$46,ROW(),BY$14)&gt;0,INDEX($A$1:$AL$46,ROW(),BY$14),"")</f>
        <v/>
      </c>
      <c r="CA41" s="23" t="str" cm="1">
        <f t="array" aca="1" ref="CA41" ca="1">IF(INDEX($A$1:$AL$46,ROW(),CA$14)&lt;0,INDEX($A$1:$AL$46,ROW(),CA$14),"")</f>
        <v/>
      </c>
      <c r="CB41" s="23" t="str" cm="1">
        <f t="array" aca="1" ref="CB41" ca="1">IF(INDEX($A$1:$AL$46,ROW(),CB$14)&lt;0,INDEX($A$1:$AL$46,ROW(),CB$14),"")</f>
        <v/>
      </c>
      <c r="CC41" s="23" t="str" cm="1">
        <f t="array" aca="1" ref="CC41" ca="1">IF(INDEX($A$1:$AL$46,ROW(),CC$14)&lt;0,INDEX($A$1:$AL$46,ROW(),CC$14),"")</f>
        <v/>
      </c>
      <c r="CD41" s="23" t="str" cm="1">
        <f t="array" aca="1" ref="CD41" ca="1">IF(INDEX($A$1:$AL$46,ROW(),CD$14)&lt;0,INDEX($A$1:$AL$46,ROW(),CD$14),"")</f>
        <v/>
      </c>
      <c r="CE41" s="23" t="str" cm="1">
        <f t="array" aca="1" ref="CE41" ca="1">IF(INDEX($A$1:$AL$46,ROW(),CE$14)&lt;0,INDEX($A$1:$AL$46,ROW(),CE$14),"")</f>
        <v/>
      </c>
      <c r="CF41" s="23" t="str" cm="1">
        <f t="array" aca="1" ref="CF41" ca="1">IF(INDEX($A$1:$AL$46,ROW(),CF$14)&lt;0,INDEX($A$1:$AL$46,ROW(),CF$14),"")</f>
        <v/>
      </c>
      <c r="CG41" s="23" t="str" cm="1">
        <f t="array" aca="1" ref="CG41" ca="1">IF(INDEX($A$1:$AL$46,ROW(),CG$14)&lt;0,INDEX($A$1:$AL$46,ROW(),CG$14),"")</f>
        <v/>
      </c>
      <c r="CH41" s="23" t="str" cm="1">
        <f t="array" aca="1" ref="CH41" ca="1">IF(INDEX($A$1:$AL$46,ROW(),CH$14)&lt;0,INDEX($A$1:$AL$46,ROW(),CH$14),"")</f>
        <v/>
      </c>
      <c r="CI41" s="23" t="str" cm="1">
        <f t="array" aca="1" ref="CI41" ca="1">IF(INDEX($A$1:$AL$46,ROW(),CI$14)&lt;0,INDEX($A$1:$AL$46,ROW(),CI$14),"")</f>
        <v/>
      </c>
      <c r="CJ41" s="23" t="str" cm="1">
        <f t="array" aca="1" ref="CJ41" ca="1">IF(INDEX($A$1:$AL$46,ROW(),CJ$14)&lt;0,INDEX($A$1:$AL$46,ROW(),CJ$14),"")</f>
        <v/>
      </c>
      <c r="CK41" s="23" t="str" cm="1">
        <f t="array" aca="1" ref="CK41" ca="1">IF(INDEX($A$1:$AL$46,ROW(),CK$14)&lt;0,INDEX($A$1:$AL$46,ROW(),CK$14),"")</f>
        <v/>
      </c>
      <c r="CL41" s="23" t="str" cm="1">
        <f t="array" aca="1" ref="CL41" ca="1">IF(INDEX($A$1:$AL$46,ROW(),CL$14)&lt;0,INDEX($A$1:$AL$46,ROW(),CL$14),"")</f>
        <v/>
      </c>
    </row>
    <row r="42" spans="1:90" s="2" customFormat="1" ht="15.75" x14ac:dyDescent="0.4">
      <c r="A42" s="6">
        <v>27</v>
      </c>
      <c r="B42" s="18">
        <f t="shared" ca="1" si="17"/>
        <v>0</v>
      </c>
      <c r="C42" s="19"/>
      <c r="D42" s="27"/>
      <c r="E42" s="24" t="str">
        <f ca="1">IF(OR(MONTH(DATE($B$1,E$1,$A42))&lt;&gt;E$1,_xlfn.XLOOKUP(DATE($B$1,E$1,$A42),祝祭日,祝祭日,"XXX",0,1)&lt;&gt;"XXX",WEEKDAY(DATE($B$1,E$1,$A42),2)&gt;5),"",SUMIFS(matsui[受渡金額],matsui[約定日],DATE(デイトレ集計2024!$B$1,デイトレ集計2024!E$1,デイトレ集計2024!$A42),matsui[商品区分],"株式"))</f>
        <v/>
      </c>
      <c r="F42" s="19"/>
      <c r="G42" s="27"/>
      <c r="H42" s="24">
        <f ca="1">IF(OR(MONTH(DATE($B$1,H$1,$A42))&lt;&gt;H$1,_xlfn.XLOOKUP(DATE($B$1,H$1,$A42),祝祭日,祝祭日,"XXX",0,1)&lt;&gt;"XXX",WEEKDAY(DATE($B$1,H$1,$A42),2)&gt;5),"",SUMIFS(matsui[受渡金額],matsui[約定日],DATE(デイトレ集計2024!$B$1,デイトレ集計2024!H$1,デイトレ集計2024!$A42),matsui[商品区分],"株式"))</f>
        <v>0</v>
      </c>
      <c r="I42" s="19"/>
      <c r="J42" s="27"/>
      <c r="K42" s="24">
        <f ca="1">IF(OR(MONTH(DATE($B$1,K$1,$A42))&lt;&gt;K$1,_xlfn.XLOOKUP(DATE($B$1,K$1,$A42),祝祭日,祝祭日,"XXX",0,1)&lt;&gt;"XXX",WEEKDAY(DATE($B$1,K$1,$A42),2)&gt;5),"",SUMIFS(matsui[受渡金額],matsui[約定日],DATE(デイトレ集計2024!$B$1,デイトレ集計2024!K$1,デイトレ集計2024!$A42),matsui[商品区分],"株式"))</f>
        <v>0</v>
      </c>
      <c r="L42" s="19"/>
      <c r="M42" s="27"/>
      <c r="N42" s="24" t="str">
        <f ca="1">IF(OR(MONTH(DATE($B$1,N$1,$A42))&lt;&gt;N$1,_xlfn.XLOOKUP(DATE($B$1,N$1,$A42),祝祭日,祝祭日,"XXX",0,1)&lt;&gt;"XXX",WEEKDAY(DATE($B$1,N$1,$A42),2)&gt;5),"",SUMIFS(matsui[受渡金額],matsui[約定日],DATE(デイトレ集計2024!$B$1,デイトレ集計2024!N$1,デイトレ集計2024!$A42),matsui[商品区分],"株式"))</f>
        <v/>
      </c>
      <c r="O42" s="19"/>
      <c r="P42" s="27"/>
      <c r="Q42" s="24">
        <f ca="1">IF(OR(MONTH(DATE($B$1,Q$1,$A42))&lt;&gt;Q$1,_xlfn.XLOOKUP(DATE($B$1,Q$1,$A42),祝祭日,祝祭日,"XXX",0,1)&lt;&gt;"XXX",WEEKDAY(DATE($B$1,Q$1,$A42),2)&gt;5),"",SUMIFS(matsui[受渡金額],matsui[約定日],DATE(デイトレ集計2024!$B$1,デイトレ集計2024!Q$1,デイトレ集計2024!$A42),matsui[商品区分],"株式"))</f>
        <v>0</v>
      </c>
      <c r="R42" s="19"/>
      <c r="S42" s="27"/>
      <c r="T42" s="24">
        <f ca="1">IF(OR(MONTH(DATE($B$1,T$1,$A42))&lt;&gt;T$1,_xlfn.XLOOKUP(DATE($B$1,T$1,$A42),祝祭日,祝祭日,"XXX",0,1)&lt;&gt;"XXX",WEEKDAY(DATE($B$1,T$1,$A42),2)&gt;5),"",SUMIFS(matsui[受渡金額],matsui[約定日],DATE(デイトレ集計2024!$B$1,デイトレ集計2024!T$1,デイトレ集計2024!$A42),matsui[商品区分],"株式"))</f>
        <v>0</v>
      </c>
      <c r="U42" s="19"/>
      <c r="V42" s="27"/>
      <c r="W42" s="24" t="str">
        <f ca="1">IF(OR(MONTH(DATE($B$1,W$1,$A42))&lt;&gt;W$1,_xlfn.XLOOKUP(DATE($B$1,W$1,$A42),祝祭日,祝祭日,"XXX",0,1)&lt;&gt;"XXX",WEEKDAY(DATE($B$1,W$1,$A42),2)&gt;5),"",SUMIFS(matsui[受渡金額],matsui[約定日],DATE(デイトレ集計2024!$B$1,デイトレ集計2024!W$1,デイトレ集計2024!$A42),matsui[商品区分],"株式"))</f>
        <v/>
      </c>
      <c r="X42" s="19"/>
      <c r="Y42" s="27"/>
      <c r="Z42" s="24">
        <f ca="1">IF(OR(MONTH(DATE($B$1,Z$1,$A42))&lt;&gt;Z$1,_xlfn.XLOOKUP(DATE($B$1,Z$1,$A42),祝祭日,祝祭日,"XXX",0,1)&lt;&gt;"XXX",WEEKDAY(DATE($B$1,Z$1,$A42),2)&gt;5),"",SUMIFS(matsui[受渡金額],matsui[約定日],DATE(デイトレ集計2024!$B$1,デイトレ集計2024!Z$1,デイトレ集計2024!$A42),matsui[商品区分],"株式"))</f>
        <v>0</v>
      </c>
      <c r="AA42" s="19"/>
      <c r="AB42" s="27"/>
      <c r="AC42" s="24">
        <f ca="1">IF(OR(MONTH(DATE($B$1,AC$1,$A42))&lt;&gt;AC$1,_xlfn.XLOOKUP(DATE($B$1,AC$1,$A42),祝祭日,祝祭日,"XXX",0,1)&lt;&gt;"XXX",WEEKDAY(DATE($B$1,AC$1,$A42),2)&gt;5),"",SUMIFS(matsui[受渡金額],matsui[約定日],DATE(デイトレ集計2024!$B$1,デイトレ集計2024!AC$1,デイトレ集計2024!$A42),matsui[商品区分],"株式"))</f>
        <v>0</v>
      </c>
      <c r="AD42" s="19"/>
      <c r="AE42" s="27"/>
      <c r="AF42" s="24" t="str">
        <f ca="1">IF(OR(MONTH(DATE($B$1,AF$1,$A42))&lt;&gt;AF$1,_xlfn.XLOOKUP(DATE($B$1,AF$1,$A42),祝祭日,祝祭日,"XXX",0,1)&lt;&gt;"XXX",WEEKDAY(DATE($B$1,AF$1,$A42),2)&gt;5),"",SUMIFS(matsui[受渡金額],matsui[約定日],DATE(デイトレ集計2024!$B$1,デイトレ集計2024!AF$1,デイトレ集計2024!$A42),matsui[商品区分],"株式"))</f>
        <v/>
      </c>
      <c r="AG42" s="19"/>
      <c r="AH42" s="27"/>
      <c r="AI42" s="24">
        <f ca="1">IF(OR(MONTH(DATE($B$1,AI$1,$A42))&lt;&gt;AI$1,_xlfn.XLOOKUP(DATE($B$1,AI$1,$A42),祝祭日,祝祭日,"XXX",0,1)&lt;&gt;"XXX",WEEKDAY(DATE($B$1,AI$1,$A42),2)&gt;5),"",SUMIFS(matsui[受渡金額],matsui[約定日],DATE(デイトレ集計2024!$B$1,デイトレ集計2024!AI$1,デイトレ集計2024!$A42),matsui[商品区分],"株式"))</f>
        <v>0</v>
      </c>
      <c r="AJ42" s="19"/>
      <c r="AK42" s="27"/>
      <c r="AL42" s="27">
        <f ca="1">IF(OR(MONTH(DATE($B$1,AL$1,$A42))&lt;&gt;AL$1,_xlfn.XLOOKUP(DATE($B$1,AL$1,$A42),祝祭日,祝祭日,"XXX",0,1)&lt;&gt;"XXX",WEEKDAY(DATE($B$1,AL$1,$A42),2)&gt;5),"",SUMIFS(matsui[受渡金額],matsui[約定日],DATE(デイトレ集計2024!$B$1,デイトレ集計2024!AL$1,デイトレ集計2024!$A42),matsui[商品区分],"株式"))</f>
        <v>0</v>
      </c>
      <c r="AN42" s="23">
        <f t="shared" ca="1" si="20"/>
        <v>0</v>
      </c>
      <c r="AO42" s="23">
        <f t="shared" ca="1" si="21"/>
        <v>0</v>
      </c>
      <c r="AP42" s="23">
        <f t="shared" ca="1" si="22"/>
        <v>0</v>
      </c>
      <c r="AQ42" s="23">
        <f t="shared" ca="1" si="23"/>
        <v>0</v>
      </c>
      <c r="AR42" s="23">
        <f t="shared" ca="1" si="24"/>
        <v>0</v>
      </c>
      <c r="AS42" s="23">
        <f t="shared" ca="1" si="25"/>
        <v>0</v>
      </c>
      <c r="AT42" s="23">
        <f t="shared" ca="1" si="26"/>
        <v>0</v>
      </c>
      <c r="AU42" s="23">
        <f t="shared" ca="1" si="32"/>
        <v>0</v>
      </c>
      <c r="AV42" s="23">
        <f t="shared" ca="1" si="27"/>
        <v>0</v>
      </c>
      <c r="AW42" s="23">
        <f t="shared" ca="1" si="28"/>
        <v>0</v>
      </c>
      <c r="AX42" s="23">
        <f t="shared" ca="1" si="29"/>
        <v>0</v>
      </c>
      <c r="AY42" s="23">
        <f t="shared" ca="1" si="30"/>
        <v>0</v>
      </c>
      <c r="BA42" s="23">
        <f t="shared" ca="1" si="43"/>
        <v>0</v>
      </c>
      <c r="BB42" s="23">
        <f t="shared" ca="1" si="33"/>
        <v>0</v>
      </c>
      <c r="BC42" s="23">
        <f t="shared" ca="1" si="34"/>
        <v>0</v>
      </c>
      <c r="BD42" s="23">
        <f t="shared" ca="1" si="35"/>
        <v>0</v>
      </c>
      <c r="BE42" s="23">
        <f t="shared" ca="1" si="36"/>
        <v>0</v>
      </c>
      <c r="BF42" s="23">
        <f t="shared" ca="1" si="37"/>
        <v>0</v>
      </c>
      <c r="BG42" s="23">
        <f t="shared" ca="1" si="38"/>
        <v>0</v>
      </c>
      <c r="BH42" s="23">
        <f t="shared" ca="1" si="39"/>
        <v>0</v>
      </c>
      <c r="BI42" s="23">
        <f t="shared" ca="1" si="40"/>
        <v>0</v>
      </c>
      <c r="BJ42" s="23">
        <f t="shared" ca="1" si="41"/>
        <v>0</v>
      </c>
      <c r="BK42" s="23">
        <f t="shared" ca="1" si="42"/>
        <v>0</v>
      </c>
      <c r="BL42" s="23">
        <f t="shared" ca="1" si="31"/>
        <v>0</v>
      </c>
      <c r="BN42" s="23" t="str" cm="1">
        <f t="array" aca="1" ref="BN42" ca="1">IF(INDEX($A$1:$AL$46,ROW(),BN$14)&gt;0,INDEX($A$1:$AL$46,ROW(),BN$14),"")</f>
        <v/>
      </c>
      <c r="BO42" s="23" t="str" cm="1">
        <f t="array" aca="1" ref="BO42" ca="1">IF(INDEX($A$1:$AL$46,ROW(),BO$14)&gt;0,INDEX($A$1:$AL$46,ROW(),BO$14),"")</f>
        <v/>
      </c>
      <c r="BP42" s="23" t="str" cm="1">
        <f t="array" aca="1" ref="BP42" ca="1">IF(INDEX($A$1:$AL$46,ROW(),BP$14)&gt;0,INDEX($A$1:$AL$46,ROW(),BP$14),"")</f>
        <v/>
      </c>
      <c r="BQ42" s="23" t="str" cm="1">
        <f t="array" aca="1" ref="BQ42" ca="1">IF(INDEX($A$1:$AL$46,ROW(),BQ$14)&gt;0,INDEX($A$1:$AL$46,ROW(),BQ$14),"")</f>
        <v/>
      </c>
      <c r="BR42" s="23" t="str" cm="1">
        <f t="array" aca="1" ref="BR42" ca="1">IF(INDEX($A$1:$AL$46,ROW(),BR$14)&gt;0,INDEX($A$1:$AL$46,ROW(),BR$14),"")</f>
        <v/>
      </c>
      <c r="BS42" s="23" t="str" cm="1">
        <f t="array" aca="1" ref="BS42" ca="1">IF(INDEX($A$1:$AL$46,ROW(),BS$14)&gt;0,INDEX($A$1:$AL$46,ROW(),BS$14),"")</f>
        <v/>
      </c>
      <c r="BT42" s="23" t="str" cm="1">
        <f t="array" aca="1" ref="BT42" ca="1">IF(INDEX($A$1:$AL$46,ROW(),BT$14)&gt;0,INDEX($A$1:$AL$46,ROW(),BT$14),"")</f>
        <v/>
      </c>
      <c r="BU42" s="23" t="str" cm="1">
        <f t="array" aca="1" ref="BU42" ca="1">IF(INDEX($A$1:$AL$46,ROW(),BU$14)&gt;0,INDEX($A$1:$AL$46,ROW(),BU$14),"")</f>
        <v/>
      </c>
      <c r="BV42" s="23" t="str" cm="1">
        <f t="array" aca="1" ref="BV42" ca="1">IF(INDEX($A$1:$AL$46,ROW(),BV$14)&gt;0,INDEX($A$1:$AL$46,ROW(),BV$14),"")</f>
        <v/>
      </c>
      <c r="BW42" s="23" t="str" cm="1">
        <f t="array" aca="1" ref="BW42" ca="1">IF(INDEX($A$1:$AL$46,ROW(),BW$14)&gt;0,INDEX($A$1:$AL$46,ROW(),BW$14),"")</f>
        <v/>
      </c>
      <c r="BX42" s="23" t="str" cm="1">
        <f t="array" aca="1" ref="BX42" ca="1">IF(INDEX($A$1:$AL$46,ROW(),BX$14)&gt;0,INDEX($A$1:$AL$46,ROW(),BX$14),"")</f>
        <v/>
      </c>
      <c r="BY42" s="23" t="str" cm="1">
        <f t="array" aca="1" ref="BY42" ca="1">IF(INDEX($A$1:$AL$46,ROW(),BY$14)&gt;0,INDEX($A$1:$AL$46,ROW(),BY$14),"")</f>
        <v/>
      </c>
      <c r="CA42" s="23" t="str" cm="1">
        <f t="array" aca="1" ref="CA42" ca="1">IF(INDEX($A$1:$AL$46,ROW(),CA$14)&lt;0,INDEX($A$1:$AL$46,ROW(),CA$14),"")</f>
        <v/>
      </c>
      <c r="CB42" s="23" t="str" cm="1">
        <f t="array" aca="1" ref="CB42" ca="1">IF(INDEX($A$1:$AL$46,ROW(),CB$14)&lt;0,INDEX($A$1:$AL$46,ROW(),CB$14),"")</f>
        <v/>
      </c>
      <c r="CC42" s="23" t="str" cm="1">
        <f t="array" aca="1" ref="CC42" ca="1">IF(INDEX($A$1:$AL$46,ROW(),CC$14)&lt;0,INDEX($A$1:$AL$46,ROW(),CC$14),"")</f>
        <v/>
      </c>
      <c r="CD42" s="23" t="str" cm="1">
        <f t="array" aca="1" ref="CD42" ca="1">IF(INDEX($A$1:$AL$46,ROW(),CD$14)&lt;0,INDEX($A$1:$AL$46,ROW(),CD$14),"")</f>
        <v/>
      </c>
      <c r="CE42" s="23" t="str" cm="1">
        <f t="array" aca="1" ref="CE42" ca="1">IF(INDEX($A$1:$AL$46,ROW(),CE$14)&lt;0,INDEX($A$1:$AL$46,ROW(),CE$14),"")</f>
        <v/>
      </c>
      <c r="CF42" s="23" t="str" cm="1">
        <f t="array" aca="1" ref="CF42" ca="1">IF(INDEX($A$1:$AL$46,ROW(),CF$14)&lt;0,INDEX($A$1:$AL$46,ROW(),CF$14),"")</f>
        <v/>
      </c>
      <c r="CG42" s="23" t="str" cm="1">
        <f t="array" aca="1" ref="CG42" ca="1">IF(INDEX($A$1:$AL$46,ROW(),CG$14)&lt;0,INDEX($A$1:$AL$46,ROW(),CG$14),"")</f>
        <v/>
      </c>
      <c r="CH42" s="23" t="str" cm="1">
        <f t="array" aca="1" ref="CH42" ca="1">IF(INDEX($A$1:$AL$46,ROW(),CH$14)&lt;0,INDEX($A$1:$AL$46,ROW(),CH$14),"")</f>
        <v/>
      </c>
      <c r="CI42" s="23" t="str" cm="1">
        <f t="array" aca="1" ref="CI42" ca="1">IF(INDEX($A$1:$AL$46,ROW(),CI$14)&lt;0,INDEX($A$1:$AL$46,ROW(),CI$14),"")</f>
        <v/>
      </c>
      <c r="CJ42" s="23" t="str" cm="1">
        <f t="array" aca="1" ref="CJ42" ca="1">IF(INDEX($A$1:$AL$46,ROW(),CJ$14)&lt;0,INDEX($A$1:$AL$46,ROW(),CJ$14),"")</f>
        <v/>
      </c>
      <c r="CK42" s="23" t="str" cm="1">
        <f t="array" aca="1" ref="CK42" ca="1">IF(INDEX($A$1:$AL$46,ROW(),CK$14)&lt;0,INDEX($A$1:$AL$46,ROW(),CK$14),"")</f>
        <v/>
      </c>
      <c r="CL42" s="23" t="str" cm="1">
        <f t="array" aca="1" ref="CL42" ca="1">IF(INDEX($A$1:$AL$46,ROW(),CL$14)&lt;0,INDEX($A$1:$AL$46,ROW(),CL$14),"")</f>
        <v/>
      </c>
    </row>
    <row r="43" spans="1:90" s="2" customFormat="1" ht="15.75" x14ac:dyDescent="0.4">
      <c r="A43" s="6">
        <v>28</v>
      </c>
      <c r="B43" s="18">
        <f t="shared" ca="1" si="17"/>
        <v>0</v>
      </c>
      <c r="C43" s="19"/>
      <c r="D43" s="27"/>
      <c r="E43" s="24" t="str">
        <f ca="1">IF(OR(MONTH(DATE($B$1,E$1,$A43))&lt;&gt;E$1,_xlfn.XLOOKUP(DATE($B$1,E$1,$A43),祝祭日,祝祭日,"XXX",0,1)&lt;&gt;"XXX",WEEKDAY(DATE($B$1,E$1,$A43),2)&gt;5),"",SUMIFS(matsui[受渡金額],matsui[約定日],DATE(デイトレ集計2024!$B$1,デイトレ集計2024!E$1,デイトレ集計2024!$A43),matsui[商品区分],"株式"))</f>
        <v/>
      </c>
      <c r="F43" s="19"/>
      <c r="G43" s="27"/>
      <c r="H43" s="24">
        <f ca="1">IF(OR(MONTH(DATE($B$1,H$1,$A43))&lt;&gt;H$1,_xlfn.XLOOKUP(DATE($B$1,H$1,$A43),祝祭日,祝祭日,"XXX",0,1)&lt;&gt;"XXX",WEEKDAY(DATE($B$1,H$1,$A43),2)&gt;5),"",SUMIFS(matsui[受渡金額],matsui[約定日],DATE(デイトレ集計2024!$B$1,デイトレ集計2024!H$1,デイトレ集計2024!$A43),matsui[商品区分],"株式"))</f>
        <v>0</v>
      </c>
      <c r="I43" s="19"/>
      <c r="J43" s="27"/>
      <c r="K43" s="24">
        <f ca="1">IF(OR(MONTH(DATE($B$1,K$1,$A43))&lt;&gt;K$1,_xlfn.XLOOKUP(DATE($B$1,K$1,$A43),祝祭日,祝祭日,"XXX",0,1)&lt;&gt;"XXX",WEEKDAY(DATE($B$1,K$1,$A43),2)&gt;5),"",SUMIFS(matsui[受渡金額],matsui[約定日],DATE(デイトレ集計2024!$B$1,デイトレ集計2024!K$1,デイトレ集計2024!$A43),matsui[商品区分],"株式"))</f>
        <v>0</v>
      </c>
      <c r="L43" s="19"/>
      <c r="M43" s="27"/>
      <c r="N43" s="24" t="str">
        <f ca="1">IF(OR(MONTH(DATE($B$1,N$1,$A43))&lt;&gt;N$1,_xlfn.XLOOKUP(DATE($B$1,N$1,$A43),祝祭日,祝祭日,"XXX",0,1)&lt;&gt;"XXX",WEEKDAY(DATE($B$1,N$1,$A43),2)&gt;5),"",SUMIFS(matsui[受渡金額],matsui[約定日],DATE(デイトレ集計2024!$B$1,デイトレ集計2024!N$1,デイトレ集計2024!$A43),matsui[商品区分],"株式"))</f>
        <v/>
      </c>
      <c r="O43" s="19"/>
      <c r="P43" s="27"/>
      <c r="Q43" s="24">
        <f ca="1">IF(OR(MONTH(DATE($B$1,Q$1,$A43))&lt;&gt;Q$1,_xlfn.XLOOKUP(DATE($B$1,Q$1,$A43),祝祭日,祝祭日,"XXX",0,1)&lt;&gt;"XXX",WEEKDAY(DATE($B$1,Q$1,$A43),2)&gt;5),"",SUMIFS(matsui[受渡金額],matsui[約定日],DATE(デイトレ集計2024!$B$1,デイトレ集計2024!Q$1,デイトレ集計2024!$A43),matsui[商品区分],"株式"))</f>
        <v>0</v>
      </c>
      <c r="R43" s="19"/>
      <c r="S43" s="27"/>
      <c r="T43" s="24">
        <f ca="1">IF(OR(MONTH(DATE($B$1,T$1,$A43))&lt;&gt;T$1,_xlfn.XLOOKUP(DATE($B$1,T$1,$A43),祝祭日,祝祭日,"XXX",0,1)&lt;&gt;"XXX",WEEKDAY(DATE($B$1,T$1,$A43),2)&gt;5),"",SUMIFS(matsui[受渡金額],matsui[約定日],DATE(デイトレ集計2024!$B$1,デイトレ集計2024!T$1,デイトレ集計2024!$A43),matsui[商品区分],"株式"))</f>
        <v>0</v>
      </c>
      <c r="U43" s="19"/>
      <c r="V43" s="27"/>
      <c r="W43" s="24" t="str">
        <f ca="1">IF(OR(MONTH(DATE($B$1,W$1,$A43))&lt;&gt;W$1,_xlfn.XLOOKUP(DATE($B$1,W$1,$A43),祝祭日,祝祭日,"XXX",0,1)&lt;&gt;"XXX",WEEKDAY(DATE($B$1,W$1,$A43),2)&gt;5),"",SUMIFS(matsui[受渡金額],matsui[約定日],DATE(デイトレ集計2024!$B$1,デイトレ集計2024!W$1,デイトレ集計2024!$A43),matsui[商品区分],"株式"))</f>
        <v/>
      </c>
      <c r="X43" s="19"/>
      <c r="Y43" s="27"/>
      <c r="Z43" s="24">
        <f ca="1">IF(OR(MONTH(DATE($B$1,Z$1,$A43))&lt;&gt;Z$1,_xlfn.XLOOKUP(DATE($B$1,Z$1,$A43),祝祭日,祝祭日,"XXX",0,1)&lt;&gt;"XXX",WEEKDAY(DATE($B$1,Z$1,$A43),2)&gt;5),"",SUMIFS(matsui[受渡金額],matsui[約定日],DATE(デイトレ集計2024!$B$1,デイトレ集計2024!Z$1,デイトレ集計2024!$A43),matsui[商品区分],"株式"))</f>
        <v>0</v>
      </c>
      <c r="AA43" s="19"/>
      <c r="AB43" s="27"/>
      <c r="AC43" s="24" t="str">
        <f ca="1">IF(OR(MONTH(DATE($B$1,AC$1,$A43))&lt;&gt;AC$1,_xlfn.XLOOKUP(DATE($B$1,AC$1,$A43),祝祭日,祝祭日,"XXX",0,1)&lt;&gt;"XXX",WEEKDAY(DATE($B$1,AC$1,$A43),2)&gt;5),"",SUMIFS(matsui[受渡金額],matsui[約定日],DATE(デイトレ集計2024!$B$1,デイトレ集計2024!AC$1,デイトレ集計2024!$A43),matsui[商品区分],"株式"))</f>
        <v/>
      </c>
      <c r="AD43" s="19"/>
      <c r="AE43" s="27"/>
      <c r="AF43" s="24">
        <f ca="1">IF(OR(MONTH(DATE($B$1,AF$1,$A43))&lt;&gt;AF$1,_xlfn.XLOOKUP(DATE($B$1,AF$1,$A43),祝祭日,祝祭日,"XXX",0,1)&lt;&gt;"XXX",WEEKDAY(DATE($B$1,AF$1,$A43),2)&gt;5),"",SUMIFS(matsui[受渡金額],matsui[約定日],DATE(デイトレ集計2024!$B$1,デイトレ集計2024!AF$1,デイトレ集計2024!$A43),matsui[商品区分],"株式"))</f>
        <v>0</v>
      </c>
      <c r="AG43" s="19"/>
      <c r="AH43" s="27"/>
      <c r="AI43" s="24">
        <f ca="1">IF(OR(MONTH(DATE($B$1,AI$1,$A43))&lt;&gt;AI$1,_xlfn.XLOOKUP(DATE($B$1,AI$1,$A43),祝祭日,祝祭日,"XXX",0,1)&lt;&gt;"XXX",WEEKDAY(DATE($B$1,AI$1,$A43),2)&gt;5),"",SUMIFS(matsui[受渡金額],matsui[約定日],DATE(デイトレ集計2024!$B$1,デイトレ集計2024!AI$1,デイトレ集計2024!$A43),matsui[商品区分],"株式"))</f>
        <v>0</v>
      </c>
      <c r="AJ43" s="19"/>
      <c r="AK43" s="27"/>
      <c r="AL43" s="27" t="str">
        <f ca="1">IF(OR(MONTH(DATE($B$1,AL$1,$A43))&lt;&gt;AL$1,_xlfn.XLOOKUP(DATE($B$1,AL$1,$A43),祝祭日,祝祭日,"XXX",0,1)&lt;&gt;"XXX",WEEKDAY(DATE($B$1,AL$1,$A43),2)&gt;5),"",SUMIFS(matsui[受渡金額],matsui[約定日],DATE(デイトレ集計2024!$B$1,デイトレ集計2024!AL$1,デイトレ集計2024!$A43),matsui[商品区分],"株式"))</f>
        <v/>
      </c>
      <c r="AN43" s="23">
        <f t="shared" ca="1" si="20"/>
        <v>0</v>
      </c>
      <c r="AO43" s="23">
        <f t="shared" ca="1" si="21"/>
        <v>0</v>
      </c>
      <c r="AP43" s="23">
        <f t="shared" ca="1" si="22"/>
        <v>0</v>
      </c>
      <c r="AQ43" s="23">
        <f t="shared" ca="1" si="23"/>
        <v>0</v>
      </c>
      <c r="AR43" s="23">
        <f t="shared" ca="1" si="24"/>
        <v>0</v>
      </c>
      <c r="AS43" s="23">
        <f t="shared" ca="1" si="25"/>
        <v>0</v>
      </c>
      <c r="AT43" s="23">
        <f t="shared" ca="1" si="26"/>
        <v>0</v>
      </c>
      <c r="AU43" s="23">
        <f t="shared" ca="1" si="32"/>
        <v>0</v>
      </c>
      <c r="AV43" s="23">
        <f t="shared" ca="1" si="27"/>
        <v>0</v>
      </c>
      <c r="AW43" s="23">
        <f t="shared" ca="1" si="28"/>
        <v>0</v>
      </c>
      <c r="AX43" s="23">
        <f t="shared" ca="1" si="29"/>
        <v>0</v>
      </c>
      <c r="AY43" s="23">
        <f t="shared" ca="1" si="30"/>
        <v>0</v>
      </c>
      <c r="BA43" s="23">
        <f t="shared" ca="1" si="43"/>
        <v>0</v>
      </c>
      <c r="BB43" s="23">
        <f t="shared" ca="1" si="33"/>
        <v>0</v>
      </c>
      <c r="BC43" s="23">
        <f t="shared" ca="1" si="34"/>
        <v>0</v>
      </c>
      <c r="BD43" s="23">
        <f t="shared" ca="1" si="35"/>
        <v>0</v>
      </c>
      <c r="BE43" s="23">
        <f t="shared" ca="1" si="36"/>
        <v>0</v>
      </c>
      <c r="BF43" s="23">
        <f t="shared" ca="1" si="37"/>
        <v>0</v>
      </c>
      <c r="BG43" s="23">
        <f t="shared" ca="1" si="38"/>
        <v>0</v>
      </c>
      <c r="BH43" s="23">
        <f t="shared" ca="1" si="39"/>
        <v>0</v>
      </c>
      <c r="BI43" s="23">
        <f t="shared" ca="1" si="40"/>
        <v>0</v>
      </c>
      <c r="BJ43" s="23">
        <f t="shared" ca="1" si="41"/>
        <v>0</v>
      </c>
      <c r="BK43" s="23">
        <f t="shared" ca="1" si="42"/>
        <v>0</v>
      </c>
      <c r="BL43" s="23">
        <f t="shared" ca="1" si="31"/>
        <v>0</v>
      </c>
      <c r="BN43" s="23" t="str" cm="1">
        <f t="array" aca="1" ref="BN43" ca="1">IF(INDEX($A$1:$AL$46,ROW(),BN$14)&gt;0,INDEX($A$1:$AL$46,ROW(),BN$14),"")</f>
        <v/>
      </c>
      <c r="BO43" s="23" t="str" cm="1">
        <f t="array" aca="1" ref="BO43" ca="1">IF(INDEX($A$1:$AL$46,ROW(),BO$14)&gt;0,INDEX($A$1:$AL$46,ROW(),BO$14),"")</f>
        <v/>
      </c>
      <c r="BP43" s="23" t="str" cm="1">
        <f t="array" aca="1" ref="BP43" ca="1">IF(INDEX($A$1:$AL$46,ROW(),BP$14)&gt;0,INDEX($A$1:$AL$46,ROW(),BP$14),"")</f>
        <v/>
      </c>
      <c r="BQ43" s="23" t="str" cm="1">
        <f t="array" aca="1" ref="BQ43" ca="1">IF(INDEX($A$1:$AL$46,ROW(),BQ$14)&gt;0,INDEX($A$1:$AL$46,ROW(),BQ$14),"")</f>
        <v/>
      </c>
      <c r="BR43" s="23" t="str" cm="1">
        <f t="array" aca="1" ref="BR43" ca="1">IF(INDEX($A$1:$AL$46,ROW(),BR$14)&gt;0,INDEX($A$1:$AL$46,ROW(),BR$14),"")</f>
        <v/>
      </c>
      <c r="BS43" s="23" t="str" cm="1">
        <f t="array" aca="1" ref="BS43" ca="1">IF(INDEX($A$1:$AL$46,ROW(),BS$14)&gt;0,INDEX($A$1:$AL$46,ROW(),BS$14),"")</f>
        <v/>
      </c>
      <c r="BT43" s="23" t="str" cm="1">
        <f t="array" aca="1" ref="BT43" ca="1">IF(INDEX($A$1:$AL$46,ROW(),BT$14)&gt;0,INDEX($A$1:$AL$46,ROW(),BT$14),"")</f>
        <v/>
      </c>
      <c r="BU43" s="23" t="str" cm="1">
        <f t="array" aca="1" ref="BU43" ca="1">IF(INDEX($A$1:$AL$46,ROW(),BU$14)&gt;0,INDEX($A$1:$AL$46,ROW(),BU$14),"")</f>
        <v/>
      </c>
      <c r="BV43" s="23" t="str" cm="1">
        <f t="array" aca="1" ref="BV43" ca="1">IF(INDEX($A$1:$AL$46,ROW(),BV$14)&gt;0,INDEX($A$1:$AL$46,ROW(),BV$14),"")</f>
        <v/>
      </c>
      <c r="BW43" s="23" t="str" cm="1">
        <f t="array" aca="1" ref="BW43" ca="1">IF(INDEX($A$1:$AL$46,ROW(),BW$14)&gt;0,INDEX($A$1:$AL$46,ROW(),BW$14),"")</f>
        <v/>
      </c>
      <c r="BX43" s="23" t="str" cm="1">
        <f t="array" aca="1" ref="BX43" ca="1">IF(INDEX($A$1:$AL$46,ROW(),BX$14)&gt;0,INDEX($A$1:$AL$46,ROW(),BX$14),"")</f>
        <v/>
      </c>
      <c r="BY43" s="23" t="str" cm="1">
        <f t="array" aca="1" ref="BY43" ca="1">IF(INDEX($A$1:$AL$46,ROW(),BY$14)&gt;0,INDEX($A$1:$AL$46,ROW(),BY$14),"")</f>
        <v/>
      </c>
      <c r="CA43" s="23" t="str" cm="1">
        <f t="array" aca="1" ref="CA43" ca="1">IF(INDEX($A$1:$AL$46,ROW(),CA$14)&lt;0,INDEX($A$1:$AL$46,ROW(),CA$14),"")</f>
        <v/>
      </c>
      <c r="CB43" s="23" t="str" cm="1">
        <f t="array" aca="1" ref="CB43" ca="1">IF(INDEX($A$1:$AL$46,ROW(),CB$14)&lt;0,INDEX($A$1:$AL$46,ROW(),CB$14),"")</f>
        <v/>
      </c>
      <c r="CC43" s="23" t="str" cm="1">
        <f t="array" aca="1" ref="CC43" ca="1">IF(INDEX($A$1:$AL$46,ROW(),CC$14)&lt;0,INDEX($A$1:$AL$46,ROW(),CC$14),"")</f>
        <v/>
      </c>
      <c r="CD43" s="23" t="str" cm="1">
        <f t="array" aca="1" ref="CD43" ca="1">IF(INDEX($A$1:$AL$46,ROW(),CD$14)&lt;0,INDEX($A$1:$AL$46,ROW(),CD$14),"")</f>
        <v/>
      </c>
      <c r="CE43" s="23" t="str" cm="1">
        <f t="array" aca="1" ref="CE43" ca="1">IF(INDEX($A$1:$AL$46,ROW(),CE$14)&lt;0,INDEX($A$1:$AL$46,ROW(),CE$14),"")</f>
        <v/>
      </c>
      <c r="CF43" s="23" t="str" cm="1">
        <f t="array" aca="1" ref="CF43" ca="1">IF(INDEX($A$1:$AL$46,ROW(),CF$14)&lt;0,INDEX($A$1:$AL$46,ROW(),CF$14),"")</f>
        <v/>
      </c>
      <c r="CG43" s="23" t="str" cm="1">
        <f t="array" aca="1" ref="CG43" ca="1">IF(INDEX($A$1:$AL$46,ROW(),CG$14)&lt;0,INDEX($A$1:$AL$46,ROW(),CG$14),"")</f>
        <v/>
      </c>
      <c r="CH43" s="23" t="str" cm="1">
        <f t="array" aca="1" ref="CH43" ca="1">IF(INDEX($A$1:$AL$46,ROW(),CH$14)&lt;0,INDEX($A$1:$AL$46,ROW(),CH$14),"")</f>
        <v/>
      </c>
      <c r="CI43" s="23" t="str" cm="1">
        <f t="array" aca="1" ref="CI43" ca="1">IF(INDEX($A$1:$AL$46,ROW(),CI$14)&lt;0,INDEX($A$1:$AL$46,ROW(),CI$14),"")</f>
        <v/>
      </c>
      <c r="CJ43" s="23" t="str" cm="1">
        <f t="array" aca="1" ref="CJ43" ca="1">IF(INDEX($A$1:$AL$46,ROW(),CJ$14)&lt;0,INDEX($A$1:$AL$46,ROW(),CJ$14),"")</f>
        <v/>
      </c>
      <c r="CK43" s="23" t="str" cm="1">
        <f t="array" aca="1" ref="CK43" ca="1">IF(INDEX($A$1:$AL$46,ROW(),CK$14)&lt;0,INDEX($A$1:$AL$46,ROW(),CK$14),"")</f>
        <v/>
      </c>
      <c r="CL43" s="23" t="str" cm="1">
        <f t="array" aca="1" ref="CL43" ca="1">IF(INDEX($A$1:$AL$46,ROW(),CL$14)&lt;0,INDEX($A$1:$AL$46,ROW(),CL$14),"")</f>
        <v/>
      </c>
    </row>
    <row r="44" spans="1:90" s="2" customFormat="1" ht="15.75" x14ac:dyDescent="0.4">
      <c r="A44" s="6">
        <v>29</v>
      </c>
      <c r="B44" s="18">
        <f t="shared" ca="1" si="17"/>
        <v>0</v>
      </c>
      <c r="C44" s="19"/>
      <c r="D44" s="27"/>
      <c r="E44" s="24">
        <f ca="1">IF(OR(MONTH(DATE($B$1,E$1,$A44))&lt;&gt;E$1,_xlfn.XLOOKUP(DATE($B$1,E$1,$A44),祝祭日,祝祭日,"XXX",0,1)&lt;&gt;"XXX",WEEKDAY(DATE($B$1,E$1,$A44),2)&gt;5),"",SUMIFS(matsui[受渡金額],matsui[約定日],DATE(デイトレ集計2024!$B$1,デイトレ集計2024!E$1,デイトレ集計2024!$A44),matsui[商品区分],"株式"))</f>
        <v>0</v>
      </c>
      <c r="F44" s="19"/>
      <c r="G44" s="27"/>
      <c r="H44" s="24">
        <f ca="1">IF(OR(MONTH(DATE($B$1,H$1,$A44))&lt;&gt;H$1,_xlfn.XLOOKUP(DATE($B$1,H$1,$A44),祝祭日,祝祭日,"XXX",0,1)&lt;&gt;"XXX",WEEKDAY(DATE($B$1,H$1,$A44),2)&gt;5),"",SUMIFS(matsui[受渡金額],matsui[約定日],DATE(デイトレ集計2024!$B$1,デイトレ集計2024!H$1,デイトレ集計2024!$A44),matsui[商品区分],"株式"))</f>
        <v>0</v>
      </c>
      <c r="I44" s="19"/>
      <c r="J44" s="27"/>
      <c r="K44" s="24">
        <f ca="1">IF(OR(MONTH(DATE($B$1,K$1,$A44))&lt;&gt;K$1,_xlfn.XLOOKUP(DATE($B$1,K$1,$A44),祝祭日,祝祭日,"XXX",0,1)&lt;&gt;"XXX",WEEKDAY(DATE($B$1,K$1,$A44),2)&gt;5),"",SUMIFS(matsui[受渡金額],matsui[約定日],DATE(デイトレ集計2024!$B$1,デイトレ集計2024!K$1,デイトレ集計2024!$A44),matsui[商品区分],"株式"))</f>
        <v>0</v>
      </c>
      <c r="L44" s="19"/>
      <c r="M44" s="27"/>
      <c r="N44" s="24" t="str">
        <f ca="1">IF(OR(MONTH(DATE($B$1,N$1,$A44))&lt;&gt;N$1,_xlfn.XLOOKUP(DATE($B$1,N$1,$A44),祝祭日,祝祭日,"XXX",0,1)&lt;&gt;"XXX",WEEKDAY(DATE($B$1,N$1,$A44),2)&gt;5),"",SUMIFS(matsui[受渡金額],matsui[約定日],DATE(デイトレ集計2024!$B$1,デイトレ集計2024!N$1,デイトレ集計2024!$A44),matsui[商品区分],"株式"))</f>
        <v/>
      </c>
      <c r="O44" s="19"/>
      <c r="P44" s="27"/>
      <c r="Q44" s="24">
        <f ca="1">IF(OR(MONTH(DATE($B$1,Q$1,$A44))&lt;&gt;Q$1,_xlfn.XLOOKUP(DATE($B$1,Q$1,$A44),祝祭日,祝祭日,"XXX",0,1)&lt;&gt;"XXX",WEEKDAY(DATE($B$1,Q$1,$A44),2)&gt;5),"",SUMIFS(matsui[受渡金額],matsui[約定日],DATE(デイトレ集計2024!$B$1,デイトレ集計2024!Q$1,デイトレ集計2024!$A44),matsui[商品区分],"株式"))</f>
        <v>0</v>
      </c>
      <c r="R44" s="19"/>
      <c r="S44" s="27"/>
      <c r="T44" s="24" t="str">
        <f ca="1">IF(OR(MONTH(DATE($B$1,T$1,$A44))&lt;&gt;T$1,_xlfn.XLOOKUP(DATE($B$1,T$1,$A44),祝祭日,祝祭日,"XXX",0,1)&lt;&gt;"XXX",WEEKDAY(DATE($B$1,T$1,$A44),2)&gt;5),"",SUMIFS(matsui[受渡金額],matsui[約定日],DATE(デイトレ集計2024!$B$1,デイトレ集計2024!T$1,デイトレ集計2024!$A44),matsui[商品区分],"株式"))</f>
        <v/>
      </c>
      <c r="U44" s="19"/>
      <c r="V44" s="27"/>
      <c r="W44" s="24">
        <f ca="1">IF(OR(MONTH(DATE($B$1,W$1,$A44))&lt;&gt;W$1,_xlfn.XLOOKUP(DATE($B$1,W$1,$A44),祝祭日,祝祭日,"XXX",0,1)&lt;&gt;"XXX",WEEKDAY(DATE($B$1,W$1,$A44),2)&gt;5),"",SUMIFS(matsui[受渡金額],matsui[約定日],DATE(デイトレ集計2024!$B$1,デイトレ集計2024!W$1,デイトレ集計2024!$A44),matsui[商品区分],"株式"))</f>
        <v>0</v>
      </c>
      <c r="X44" s="19"/>
      <c r="Y44" s="27"/>
      <c r="Z44" s="24">
        <f ca="1">IF(OR(MONTH(DATE($B$1,Z$1,$A44))&lt;&gt;Z$1,_xlfn.XLOOKUP(DATE($B$1,Z$1,$A44),祝祭日,祝祭日,"XXX",0,1)&lt;&gt;"XXX",WEEKDAY(DATE($B$1,Z$1,$A44),2)&gt;5),"",SUMIFS(matsui[受渡金額],matsui[約定日],DATE(デイトレ集計2024!$B$1,デイトレ集計2024!Z$1,デイトレ集計2024!$A44),matsui[商品区分],"株式"))</f>
        <v>0</v>
      </c>
      <c r="AA44" s="19"/>
      <c r="AB44" s="27"/>
      <c r="AC44" s="24" t="str">
        <f ca="1">IF(OR(MONTH(DATE($B$1,AC$1,$A44))&lt;&gt;AC$1,_xlfn.XLOOKUP(DATE($B$1,AC$1,$A44),祝祭日,祝祭日,"XXX",0,1)&lt;&gt;"XXX",WEEKDAY(DATE($B$1,AC$1,$A44),2)&gt;5),"",SUMIFS(matsui[受渡金額],matsui[約定日],DATE(デイトレ集計2024!$B$1,デイトレ集計2024!AC$1,デイトレ集計2024!$A44),matsui[商品区分],"株式"))</f>
        <v/>
      </c>
      <c r="AD44" s="19"/>
      <c r="AE44" s="27"/>
      <c r="AF44" s="24">
        <f ca="1">IF(OR(MONTH(DATE($B$1,AF$1,$A44))&lt;&gt;AF$1,_xlfn.XLOOKUP(DATE($B$1,AF$1,$A44),祝祭日,祝祭日,"XXX",0,1)&lt;&gt;"XXX",WEEKDAY(DATE($B$1,AF$1,$A44),2)&gt;5),"",SUMIFS(matsui[受渡金額],matsui[約定日],DATE(デイトレ集計2024!$B$1,デイトレ集計2024!AF$1,デイトレ集計2024!$A44),matsui[商品区分],"株式"))</f>
        <v>0</v>
      </c>
      <c r="AG44" s="19"/>
      <c r="AH44" s="27"/>
      <c r="AI44" s="24">
        <f ca="1">IF(OR(MONTH(DATE($B$1,AI$1,$A44))&lt;&gt;AI$1,_xlfn.XLOOKUP(DATE($B$1,AI$1,$A44),祝祭日,祝祭日,"XXX",0,1)&lt;&gt;"XXX",WEEKDAY(DATE($B$1,AI$1,$A44),2)&gt;5),"",SUMIFS(matsui[受渡金額],matsui[約定日],DATE(デイトレ集計2024!$B$1,デイトレ集計2024!AI$1,デイトレ集計2024!$A44),matsui[商品区分],"株式"))</f>
        <v>0</v>
      </c>
      <c r="AJ44" s="19"/>
      <c r="AK44" s="27"/>
      <c r="AL44" s="27" t="str">
        <f ca="1">IF(OR(MONTH(DATE($B$1,AL$1,$A44))&lt;&gt;AL$1,_xlfn.XLOOKUP(DATE($B$1,AL$1,$A44),祝祭日,祝祭日,"XXX",0,1)&lt;&gt;"XXX",WEEKDAY(DATE($B$1,AL$1,$A44),2)&gt;5),"",SUMIFS(matsui[受渡金額],matsui[約定日],DATE(デイトレ集計2024!$B$1,デイトレ集計2024!AL$1,デイトレ集計2024!$A44),matsui[商品区分],"株式"))</f>
        <v/>
      </c>
      <c r="AN44" s="23">
        <f t="shared" ca="1" si="20"/>
        <v>0</v>
      </c>
      <c r="AO44" s="23">
        <f t="shared" ca="1" si="21"/>
        <v>0</v>
      </c>
      <c r="AP44" s="23">
        <f t="shared" ca="1" si="22"/>
        <v>0</v>
      </c>
      <c r="AQ44" s="23">
        <f t="shared" ca="1" si="23"/>
        <v>0</v>
      </c>
      <c r="AR44" s="23">
        <f t="shared" ca="1" si="24"/>
        <v>0</v>
      </c>
      <c r="AS44" s="23">
        <f t="shared" ca="1" si="25"/>
        <v>0</v>
      </c>
      <c r="AT44" s="23">
        <f t="shared" ca="1" si="26"/>
        <v>0</v>
      </c>
      <c r="AU44" s="23">
        <f t="shared" ca="1" si="32"/>
        <v>0</v>
      </c>
      <c r="AV44" s="23">
        <f t="shared" ca="1" si="27"/>
        <v>0</v>
      </c>
      <c r="AW44" s="23">
        <f t="shared" ca="1" si="28"/>
        <v>0</v>
      </c>
      <c r="AX44" s="23">
        <f t="shared" ca="1" si="29"/>
        <v>0</v>
      </c>
      <c r="AY44" s="23">
        <f t="shared" ca="1" si="30"/>
        <v>0</v>
      </c>
      <c r="BA44" s="23">
        <f t="shared" ca="1" si="43"/>
        <v>0</v>
      </c>
      <c r="BB44" s="23">
        <f t="shared" ca="1" si="33"/>
        <v>0</v>
      </c>
      <c r="BC44" s="23">
        <f t="shared" ca="1" si="34"/>
        <v>0</v>
      </c>
      <c r="BD44" s="23">
        <f t="shared" ca="1" si="35"/>
        <v>0</v>
      </c>
      <c r="BE44" s="23">
        <f t="shared" ca="1" si="36"/>
        <v>0</v>
      </c>
      <c r="BF44" s="23">
        <f t="shared" ca="1" si="37"/>
        <v>0</v>
      </c>
      <c r="BG44" s="23">
        <f t="shared" ca="1" si="38"/>
        <v>0</v>
      </c>
      <c r="BH44" s="23">
        <f t="shared" ca="1" si="39"/>
        <v>0</v>
      </c>
      <c r="BI44" s="23">
        <f t="shared" ca="1" si="40"/>
        <v>0</v>
      </c>
      <c r="BJ44" s="23">
        <f t="shared" ca="1" si="41"/>
        <v>0</v>
      </c>
      <c r="BK44" s="23">
        <f t="shared" ca="1" si="42"/>
        <v>0</v>
      </c>
      <c r="BL44" s="23">
        <f t="shared" ca="1" si="31"/>
        <v>0</v>
      </c>
      <c r="BN44" s="23" t="str" cm="1">
        <f t="array" aca="1" ref="BN44" ca="1">IF(INDEX($A$1:$AL$46,ROW(),BN$14)&gt;0,INDEX($A$1:$AL$46,ROW(),BN$14),"")</f>
        <v/>
      </c>
      <c r="BO44" s="23" t="str" cm="1">
        <f t="array" aca="1" ref="BO44" ca="1">IF(INDEX($A$1:$AL$46,ROW(),BO$14)&gt;0,INDEX($A$1:$AL$46,ROW(),BO$14),"")</f>
        <v/>
      </c>
      <c r="BP44" s="23" t="str" cm="1">
        <f t="array" aca="1" ref="BP44" ca="1">IF(INDEX($A$1:$AL$46,ROW(),BP$14)&gt;0,INDEX($A$1:$AL$46,ROW(),BP$14),"")</f>
        <v/>
      </c>
      <c r="BQ44" s="23" t="str" cm="1">
        <f t="array" aca="1" ref="BQ44" ca="1">IF(INDEX($A$1:$AL$46,ROW(),BQ$14)&gt;0,INDEX($A$1:$AL$46,ROW(),BQ$14),"")</f>
        <v/>
      </c>
      <c r="BR44" s="23" t="str" cm="1">
        <f t="array" aca="1" ref="BR44" ca="1">IF(INDEX($A$1:$AL$46,ROW(),BR$14)&gt;0,INDEX($A$1:$AL$46,ROW(),BR$14),"")</f>
        <v/>
      </c>
      <c r="BS44" s="23" t="str" cm="1">
        <f t="array" aca="1" ref="BS44" ca="1">IF(INDEX($A$1:$AL$46,ROW(),BS$14)&gt;0,INDEX($A$1:$AL$46,ROW(),BS$14),"")</f>
        <v/>
      </c>
      <c r="BT44" s="23" t="str" cm="1">
        <f t="array" aca="1" ref="BT44" ca="1">IF(INDEX($A$1:$AL$46,ROW(),BT$14)&gt;0,INDEX($A$1:$AL$46,ROW(),BT$14),"")</f>
        <v/>
      </c>
      <c r="BU44" s="23" t="str" cm="1">
        <f t="array" aca="1" ref="BU44" ca="1">IF(INDEX($A$1:$AL$46,ROW(),BU$14)&gt;0,INDEX($A$1:$AL$46,ROW(),BU$14),"")</f>
        <v/>
      </c>
      <c r="BV44" s="23" t="str" cm="1">
        <f t="array" aca="1" ref="BV44" ca="1">IF(INDEX($A$1:$AL$46,ROW(),BV$14)&gt;0,INDEX($A$1:$AL$46,ROW(),BV$14),"")</f>
        <v/>
      </c>
      <c r="BW44" s="23" t="str" cm="1">
        <f t="array" aca="1" ref="BW44" ca="1">IF(INDEX($A$1:$AL$46,ROW(),BW$14)&gt;0,INDEX($A$1:$AL$46,ROW(),BW$14),"")</f>
        <v/>
      </c>
      <c r="BX44" s="23" t="str" cm="1">
        <f t="array" aca="1" ref="BX44" ca="1">IF(INDEX($A$1:$AL$46,ROW(),BX$14)&gt;0,INDEX($A$1:$AL$46,ROW(),BX$14),"")</f>
        <v/>
      </c>
      <c r="BY44" s="23" t="str" cm="1">
        <f t="array" aca="1" ref="BY44" ca="1">IF(INDEX($A$1:$AL$46,ROW(),BY$14)&gt;0,INDEX($A$1:$AL$46,ROW(),BY$14),"")</f>
        <v/>
      </c>
      <c r="CA44" s="23" t="str" cm="1">
        <f t="array" aca="1" ref="CA44" ca="1">IF(INDEX($A$1:$AL$46,ROW(),CA$14)&lt;0,INDEX($A$1:$AL$46,ROW(),CA$14),"")</f>
        <v/>
      </c>
      <c r="CB44" s="23" t="str" cm="1">
        <f t="array" aca="1" ref="CB44" ca="1">IF(INDEX($A$1:$AL$46,ROW(),CB$14)&lt;0,INDEX($A$1:$AL$46,ROW(),CB$14),"")</f>
        <v/>
      </c>
      <c r="CC44" s="23" t="str" cm="1">
        <f t="array" aca="1" ref="CC44" ca="1">IF(INDEX($A$1:$AL$46,ROW(),CC$14)&lt;0,INDEX($A$1:$AL$46,ROW(),CC$14),"")</f>
        <v/>
      </c>
      <c r="CD44" s="23" t="str" cm="1">
        <f t="array" aca="1" ref="CD44" ca="1">IF(INDEX($A$1:$AL$46,ROW(),CD$14)&lt;0,INDEX($A$1:$AL$46,ROW(),CD$14),"")</f>
        <v/>
      </c>
      <c r="CE44" s="23" t="str" cm="1">
        <f t="array" aca="1" ref="CE44" ca="1">IF(INDEX($A$1:$AL$46,ROW(),CE$14)&lt;0,INDEX($A$1:$AL$46,ROW(),CE$14),"")</f>
        <v/>
      </c>
      <c r="CF44" s="23" t="str" cm="1">
        <f t="array" aca="1" ref="CF44" ca="1">IF(INDEX($A$1:$AL$46,ROW(),CF$14)&lt;0,INDEX($A$1:$AL$46,ROW(),CF$14),"")</f>
        <v/>
      </c>
      <c r="CG44" s="23" t="str" cm="1">
        <f t="array" aca="1" ref="CG44" ca="1">IF(INDEX($A$1:$AL$46,ROW(),CG$14)&lt;0,INDEX($A$1:$AL$46,ROW(),CG$14),"")</f>
        <v/>
      </c>
      <c r="CH44" s="23" t="str" cm="1">
        <f t="array" aca="1" ref="CH44" ca="1">IF(INDEX($A$1:$AL$46,ROW(),CH$14)&lt;0,INDEX($A$1:$AL$46,ROW(),CH$14),"")</f>
        <v/>
      </c>
      <c r="CI44" s="23" t="str" cm="1">
        <f t="array" aca="1" ref="CI44" ca="1">IF(INDEX($A$1:$AL$46,ROW(),CI$14)&lt;0,INDEX($A$1:$AL$46,ROW(),CI$14),"")</f>
        <v/>
      </c>
      <c r="CJ44" s="23" t="str" cm="1">
        <f t="array" aca="1" ref="CJ44" ca="1">IF(INDEX($A$1:$AL$46,ROW(),CJ$14)&lt;0,INDEX($A$1:$AL$46,ROW(),CJ$14),"")</f>
        <v/>
      </c>
      <c r="CK44" s="23" t="str" cm="1">
        <f t="array" aca="1" ref="CK44" ca="1">IF(INDEX($A$1:$AL$46,ROW(),CK$14)&lt;0,INDEX($A$1:$AL$46,ROW(),CK$14),"")</f>
        <v/>
      </c>
      <c r="CL44" s="23" t="str" cm="1">
        <f t="array" aca="1" ref="CL44" ca="1">IF(INDEX($A$1:$AL$46,ROW(),CL$14)&lt;0,INDEX($A$1:$AL$46,ROW(),CL$14),"")</f>
        <v/>
      </c>
    </row>
    <row r="45" spans="1:90" s="2" customFormat="1" ht="15.75" x14ac:dyDescent="0.4">
      <c r="A45" s="6">
        <v>30</v>
      </c>
      <c r="B45" s="18">
        <f t="shared" ca="1" si="17"/>
        <v>0</v>
      </c>
      <c r="C45" s="19"/>
      <c r="D45" s="27"/>
      <c r="E45" s="24">
        <f ca="1">IF(OR(MONTH(DATE($B$1,E$1,$A45))&lt;&gt;E$1,_xlfn.XLOOKUP(DATE($B$1,E$1,$A45),祝祭日,祝祭日,"XXX",0,1)&lt;&gt;"XXX",WEEKDAY(DATE($B$1,E$1,$A45),2)&gt;5),"",SUMIFS(matsui[受渡金額],matsui[約定日],DATE(デイトレ集計2024!$B$1,デイトレ集計2024!E$1,デイトレ集計2024!$A45),matsui[商品区分],"株式"))</f>
        <v>0</v>
      </c>
      <c r="F45" s="19"/>
      <c r="G45" s="27"/>
      <c r="H45" s="24" t="str">
        <f ca="1">IF(OR(MONTH(DATE($B$1,H$1,$A45))&lt;&gt;H$1,_xlfn.XLOOKUP(DATE($B$1,H$1,$A45),祝祭日,祝祭日,"XXX",0,1)&lt;&gt;"XXX",WEEKDAY(DATE($B$1,H$1,$A45),2)&gt;5),"",SUMIFS(matsui[受渡金額],matsui[約定日],DATE(デイトレ集計2024!$B$1,デイトレ集計2024!H$1,デイトレ集計2024!$A45),matsui[商品区分],"株式"))</f>
        <v/>
      </c>
      <c r="I45" s="19"/>
      <c r="J45" s="27"/>
      <c r="K45" s="24" t="str">
        <f ca="1">IF(OR(MONTH(DATE($B$1,K$1,$A45))&lt;&gt;K$1,_xlfn.XLOOKUP(DATE($B$1,K$1,$A45),祝祭日,祝祭日,"XXX",0,1)&lt;&gt;"XXX",WEEKDAY(DATE($B$1,K$1,$A45),2)&gt;5),"",SUMIFS(matsui[受渡金額],matsui[約定日],DATE(デイトレ集計2024!$B$1,デイトレ集計2024!K$1,デイトレ集計2024!$A45),matsui[商品区分],"株式"))</f>
        <v/>
      </c>
      <c r="L45" s="19"/>
      <c r="M45" s="27"/>
      <c r="N45" s="24">
        <f ca="1">IF(OR(MONTH(DATE($B$1,N$1,$A45))&lt;&gt;N$1,_xlfn.XLOOKUP(DATE($B$1,N$1,$A45),祝祭日,祝祭日,"XXX",0,1)&lt;&gt;"XXX",WEEKDAY(DATE($B$1,N$1,$A45),2)&gt;5),"",SUMIFS(matsui[受渡金額],matsui[約定日],DATE(デイトレ集計2024!$B$1,デイトレ集計2024!N$1,デイトレ集計2024!$A45),matsui[商品区分],"株式"))</f>
        <v>0</v>
      </c>
      <c r="O45" s="19"/>
      <c r="P45" s="27"/>
      <c r="Q45" s="24">
        <f ca="1">IF(OR(MONTH(DATE($B$1,Q$1,$A45))&lt;&gt;Q$1,_xlfn.XLOOKUP(DATE($B$1,Q$1,$A45),祝祭日,祝祭日,"XXX",0,1)&lt;&gt;"XXX",WEEKDAY(DATE($B$1,Q$1,$A45),2)&gt;5),"",SUMIFS(matsui[受渡金額],matsui[約定日],DATE(デイトレ集計2024!$B$1,デイトレ集計2024!Q$1,デイトレ集計2024!$A45),matsui[商品区分],"株式"))</f>
        <v>0</v>
      </c>
      <c r="R45" s="19"/>
      <c r="S45" s="27"/>
      <c r="T45" s="24" t="str">
        <f ca="1">IF(OR(MONTH(DATE($B$1,T$1,$A45))&lt;&gt;T$1,_xlfn.XLOOKUP(DATE($B$1,T$1,$A45),祝祭日,祝祭日,"XXX",0,1)&lt;&gt;"XXX",WEEKDAY(DATE($B$1,T$1,$A45),2)&gt;5),"",SUMIFS(matsui[受渡金額],matsui[約定日],DATE(デイトレ集計2024!$B$1,デイトレ集計2024!T$1,デイトレ集計2024!$A45),matsui[商品区分],"株式"))</f>
        <v/>
      </c>
      <c r="U45" s="19"/>
      <c r="V45" s="27"/>
      <c r="W45" s="24">
        <f ca="1">IF(OR(MONTH(DATE($B$1,W$1,$A45))&lt;&gt;W$1,_xlfn.XLOOKUP(DATE($B$1,W$1,$A45),祝祭日,祝祭日,"XXX",0,1)&lt;&gt;"XXX",WEEKDAY(DATE($B$1,W$1,$A45),2)&gt;5),"",SUMIFS(matsui[受渡金額],matsui[約定日],DATE(デイトレ集計2024!$B$1,デイトレ集計2024!W$1,デイトレ集計2024!$A45),matsui[商品区分],"株式"))</f>
        <v>0</v>
      </c>
      <c r="X45" s="19"/>
      <c r="Y45" s="27"/>
      <c r="Z45" s="24">
        <f ca="1">IF(OR(MONTH(DATE($B$1,Z$1,$A45))&lt;&gt;Z$1,_xlfn.XLOOKUP(DATE($B$1,Z$1,$A45),祝祭日,祝祭日,"XXX",0,1)&lt;&gt;"XXX",WEEKDAY(DATE($B$1,Z$1,$A45),2)&gt;5),"",SUMIFS(matsui[受渡金額],matsui[約定日],DATE(デイトレ集計2024!$B$1,デイトレ集計2024!Z$1,デイトレ集計2024!$A45),matsui[商品区分],"株式"))</f>
        <v>0</v>
      </c>
      <c r="AA45" s="19"/>
      <c r="AB45" s="27"/>
      <c r="AC45" s="24">
        <f ca="1">IF(OR(MONTH(DATE($B$1,AC$1,$A45))&lt;&gt;AC$1,_xlfn.XLOOKUP(DATE($B$1,AC$1,$A45),祝祭日,祝祭日,"XXX",0,1)&lt;&gt;"XXX",WEEKDAY(DATE($B$1,AC$1,$A45),2)&gt;5),"",SUMIFS(matsui[受渡金額],matsui[約定日],DATE(デイトレ集計2024!$B$1,デイトレ集計2024!AC$1,デイトレ集計2024!$A45),matsui[商品区分],"株式"))</f>
        <v>0</v>
      </c>
      <c r="AD45" s="19"/>
      <c r="AE45" s="27"/>
      <c r="AF45" s="24">
        <f ca="1">IF(OR(MONTH(DATE($B$1,AF$1,$A45))&lt;&gt;AF$1,_xlfn.XLOOKUP(DATE($B$1,AF$1,$A45),祝祭日,祝祭日,"XXX",0,1)&lt;&gt;"XXX",WEEKDAY(DATE($B$1,AF$1,$A45),2)&gt;5),"",SUMIFS(matsui[受渡金額],matsui[約定日],DATE(デイトレ集計2024!$B$1,デイトレ集計2024!AF$1,デイトレ集計2024!$A45),matsui[商品区分],"株式"))</f>
        <v>0</v>
      </c>
      <c r="AG45" s="19"/>
      <c r="AH45" s="27"/>
      <c r="AI45" s="24" t="str">
        <f ca="1">IF(OR(MONTH(DATE($B$1,AI$1,$A45))&lt;&gt;AI$1,_xlfn.XLOOKUP(DATE($B$1,AI$1,$A45),祝祭日,祝祭日,"XXX",0,1)&lt;&gt;"XXX",WEEKDAY(DATE($B$1,AI$1,$A45),2)&gt;5),"",SUMIFS(matsui[受渡金額],matsui[約定日],DATE(デイトレ集計2024!$B$1,デイトレ集計2024!AI$1,デイトレ集計2024!$A45),matsui[商品区分],"株式"))</f>
        <v/>
      </c>
      <c r="AJ45" s="19"/>
      <c r="AK45" s="27"/>
      <c r="AL45" s="27">
        <f ca="1">IF(OR(MONTH(DATE($B$1,AL$1,$A45))&lt;&gt;AL$1,_xlfn.XLOOKUP(DATE($B$1,AL$1,$A45),祝祭日,祝祭日,"XXX",0,1)&lt;&gt;"XXX",WEEKDAY(DATE($B$1,AL$1,$A45),2)&gt;5),"",SUMIFS(matsui[受渡金額],matsui[約定日],DATE(デイトレ集計2024!$B$1,デイトレ集計2024!AL$1,デイトレ集計2024!$A45),matsui[商品区分],"株式"))</f>
        <v>0</v>
      </c>
      <c r="AN45" s="23">
        <f t="shared" ca="1" si="20"/>
        <v>0</v>
      </c>
      <c r="AO45" s="23">
        <f t="shared" ca="1" si="21"/>
        <v>0</v>
      </c>
      <c r="AP45" s="23">
        <f t="shared" ca="1" si="22"/>
        <v>0</v>
      </c>
      <c r="AQ45" s="23">
        <f t="shared" ca="1" si="23"/>
        <v>0</v>
      </c>
      <c r="AR45" s="23">
        <f t="shared" ca="1" si="24"/>
        <v>0</v>
      </c>
      <c r="AS45" s="23">
        <f t="shared" ca="1" si="25"/>
        <v>0</v>
      </c>
      <c r="AT45" s="23">
        <f t="shared" ca="1" si="26"/>
        <v>0</v>
      </c>
      <c r="AU45" s="23">
        <f t="shared" ca="1" si="32"/>
        <v>0</v>
      </c>
      <c r="AV45" s="23">
        <f t="shared" ca="1" si="27"/>
        <v>0</v>
      </c>
      <c r="AW45" s="23">
        <f t="shared" ca="1" si="28"/>
        <v>0</v>
      </c>
      <c r="AX45" s="23">
        <f t="shared" ca="1" si="29"/>
        <v>0</v>
      </c>
      <c r="AY45" s="23">
        <f t="shared" ca="1" si="30"/>
        <v>0</v>
      </c>
      <c r="BA45" s="23">
        <f t="shared" ca="1" si="43"/>
        <v>0</v>
      </c>
      <c r="BB45" s="23">
        <f t="shared" ca="1" si="33"/>
        <v>0</v>
      </c>
      <c r="BC45" s="23">
        <f t="shared" ca="1" si="34"/>
        <v>0</v>
      </c>
      <c r="BD45" s="23">
        <f t="shared" ca="1" si="35"/>
        <v>0</v>
      </c>
      <c r="BE45" s="23">
        <f t="shared" ca="1" si="36"/>
        <v>0</v>
      </c>
      <c r="BF45" s="23">
        <f t="shared" ca="1" si="37"/>
        <v>0</v>
      </c>
      <c r="BG45" s="23">
        <f t="shared" ca="1" si="38"/>
        <v>0</v>
      </c>
      <c r="BH45" s="23">
        <f t="shared" ca="1" si="39"/>
        <v>0</v>
      </c>
      <c r="BI45" s="23">
        <f t="shared" ca="1" si="40"/>
        <v>0</v>
      </c>
      <c r="BJ45" s="23">
        <f t="shared" ca="1" si="41"/>
        <v>0</v>
      </c>
      <c r="BK45" s="23">
        <f t="shared" ca="1" si="42"/>
        <v>0</v>
      </c>
      <c r="BL45" s="23">
        <f t="shared" ca="1" si="31"/>
        <v>0</v>
      </c>
      <c r="BN45" s="23" t="str" cm="1">
        <f t="array" aca="1" ref="BN45" ca="1">IF(INDEX($A$1:$AL$46,ROW(),BN$14)&gt;0,INDEX($A$1:$AL$46,ROW(),BN$14),"")</f>
        <v/>
      </c>
      <c r="BO45" s="23" t="str" cm="1">
        <f t="array" aca="1" ref="BO45" ca="1">IF(INDEX($A$1:$AL$46,ROW(),BO$14)&gt;0,INDEX($A$1:$AL$46,ROW(),BO$14),"")</f>
        <v/>
      </c>
      <c r="BP45" s="23" t="str" cm="1">
        <f t="array" aca="1" ref="BP45" ca="1">IF(INDEX($A$1:$AL$46,ROW(),BP$14)&gt;0,INDEX($A$1:$AL$46,ROW(),BP$14),"")</f>
        <v/>
      </c>
      <c r="BQ45" s="23" t="str" cm="1">
        <f t="array" aca="1" ref="BQ45" ca="1">IF(INDEX($A$1:$AL$46,ROW(),BQ$14)&gt;0,INDEX($A$1:$AL$46,ROW(),BQ$14),"")</f>
        <v/>
      </c>
      <c r="BR45" s="23" t="str" cm="1">
        <f t="array" aca="1" ref="BR45" ca="1">IF(INDEX($A$1:$AL$46,ROW(),BR$14)&gt;0,INDEX($A$1:$AL$46,ROW(),BR$14),"")</f>
        <v/>
      </c>
      <c r="BS45" s="23" t="str" cm="1">
        <f t="array" aca="1" ref="BS45" ca="1">IF(INDEX($A$1:$AL$46,ROW(),BS$14)&gt;0,INDEX($A$1:$AL$46,ROW(),BS$14),"")</f>
        <v/>
      </c>
      <c r="BT45" s="23" t="str" cm="1">
        <f t="array" aca="1" ref="BT45" ca="1">IF(INDEX($A$1:$AL$46,ROW(),BT$14)&gt;0,INDEX($A$1:$AL$46,ROW(),BT$14),"")</f>
        <v/>
      </c>
      <c r="BU45" s="23" t="str" cm="1">
        <f t="array" aca="1" ref="BU45" ca="1">IF(INDEX($A$1:$AL$46,ROW(),BU$14)&gt;0,INDEX($A$1:$AL$46,ROW(),BU$14),"")</f>
        <v/>
      </c>
      <c r="BV45" s="23" t="str" cm="1">
        <f t="array" aca="1" ref="BV45" ca="1">IF(INDEX($A$1:$AL$46,ROW(),BV$14)&gt;0,INDEX($A$1:$AL$46,ROW(),BV$14),"")</f>
        <v/>
      </c>
      <c r="BW45" s="23" t="str" cm="1">
        <f t="array" aca="1" ref="BW45" ca="1">IF(INDEX($A$1:$AL$46,ROW(),BW$14)&gt;0,INDEX($A$1:$AL$46,ROW(),BW$14),"")</f>
        <v/>
      </c>
      <c r="BX45" s="23" t="str" cm="1">
        <f t="array" aca="1" ref="BX45" ca="1">IF(INDEX($A$1:$AL$46,ROW(),BX$14)&gt;0,INDEX($A$1:$AL$46,ROW(),BX$14),"")</f>
        <v/>
      </c>
      <c r="BY45" s="23" t="str" cm="1">
        <f t="array" aca="1" ref="BY45" ca="1">IF(INDEX($A$1:$AL$46,ROW(),BY$14)&gt;0,INDEX($A$1:$AL$46,ROW(),BY$14),"")</f>
        <v/>
      </c>
      <c r="CA45" s="23" t="str" cm="1">
        <f t="array" aca="1" ref="CA45" ca="1">IF(INDEX($A$1:$AL$46,ROW(),CA$14)&lt;0,INDEX($A$1:$AL$46,ROW(),CA$14),"")</f>
        <v/>
      </c>
      <c r="CB45" s="23" t="str" cm="1">
        <f t="array" aca="1" ref="CB45" ca="1">IF(INDEX($A$1:$AL$46,ROW(),CB$14)&lt;0,INDEX($A$1:$AL$46,ROW(),CB$14),"")</f>
        <v/>
      </c>
      <c r="CC45" s="23" t="str" cm="1">
        <f t="array" aca="1" ref="CC45" ca="1">IF(INDEX($A$1:$AL$46,ROW(),CC$14)&lt;0,INDEX($A$1:$AL$46,ROW(),CC$14),"")</f>
        <v/>
      </c>
      <c r="CD45" s="23" t="str" cm="1">
        <f t="array" aca="1" ref="CD45" ca="1">IF(INDEX($A$1:$AL$46,ROW(),CD$14)&lt;0,INDEX($A$1:$AL$46,ROW(),CD$14),"")</f>
        <v/>
      </c>
      <c r="CE45" s="23" t="str" cm="1">
        <f t="array" aca="1" ref="CE45" ca="1">IF(INDEX($A$1:$AL$46,ROW(),CE$14)&lt;0,INDEX($A$1:$AL$46,ROW(),CE$14),"")</f>
        <v/>
      </c>
      <c r="CF45" s="23" t="str" cm="1">
        <f t="array" aca="1" ref="CF45" ca="1">IF(INDEX($A$1:$AL$46,ROW(),CF$14)&lt;0,INDEX($A$1:$AL$46,ROW(),CF$14),"")</f>
        <v/>
      </c>
      <c r="CG45" s="23" t="str" cm="1">
        <f t="array" aca="1" ref="CG45" ca="1">IF(INDEX($A$1:$AL$46,ROW(),CG$14)&lt;0,INDEX($A$1:$AL$46,ROW(),CG$14),"")</f>
        <v/>
      </c>
      <c r="CH45" s="23" t="str" cm="1">
        <f t="array" aca="1" ref="CH45" ca="1">IF(INDEX($A$1:$AL$46,ROW(),CH$14)&lt;0,INDEX($A$1:$AL$46,ROW(),CH$14),"")</f>
        <v/>
      </c>
      <c r="CI45" s="23" t="str" cm="1">
        <f t="array" aca="1" ref="CI45" ca="1">IF(INDEX($A$1:$AL$46,ROW(),CI$14)&lt;0,INDEX($A$1:$AL$46,ROW(),CI$14),"")</f>
        <v/>
      </c>
      <c r="CJ45" s="23" t="str" cm="1">
        <f t="array" aca="1" ref="CJ45" ca="1">IF(INDEX($A$1:$AL$46,ROW(),CJ$14)&lt;0,INDEX($A$1:$AL$46,ROW(),CJ$14),"")</f>
        <v/>
      </c>
      <c r="CK45" s="23" t="str" cm="1">
        <f t="array" aca="1" ref="CK45" ca="1">IF(INDEX($A$1:$AL$46,ROW(),CK$14)&lt;0,INDEX($A$1:$AL$46,ROW(),CK$14),"")</f>
        <v/>
      </c>
      <c r="CL45" s="23" t="str" cm="1">
        <f t="array" aca="1" ref="CL45" ca="1">IF(INDEX($A$1:$AL$46,ROW(),CL$14)&lt;0,INDEX($A$1:$AL$46,ROW(),CL$14),"")</f>
        <v/>
      </c>
    </row>
    <row r="46" spans="1:90" s="2" customFormat="1" ht="15.75" x14ac:dyDescent="0.4">
      <c r="A46" s="7">
        <v>31</v>
      </c>
      <c r="B46" s="20">
        <f t="shared" ca="1" si="17"/>
        <v>0</v>
      </c>
      <c r="C46" s="21"/>
      <c r="D46" s="28"/>
      <c r="E46" s="25">
        <f ca="1">IF(OR(MONTH(DATE($B$1,E$1,$A46))&lt;&gt;E$1,_xlfn.XLOOKUP(DATE($B$1,E$1,$A46),祝祭日,祝祭日,"XXX",0,1)&lt;&gt;"XXX",WEEKDAY(DATE($B$1,E$1,$A46),2)&gt;5),"",SUMIFS(matsui[受渡金額],matsui[約定日],DATE(デイトレ集計2024!$B$1,デイトレ集計2024!E$1,デイトレ集計2024!$A46),matsui[商品区分],"株式"))</f>
        <v>0</v>
      </c>
      <c r="F46" s="21"/>
      <c r="G46" s="28"/>
      <c r="H46" s="25" t="str">
        <f ca="1">IF(OR(MONTH(DATE($B$1,H$1,$A46))&lt;&gt;H$1,_xlfn.XLOOKUP(DATE($B$1,H$1,$A46),祝祭日,祝祭日,"XXX",0,1)&lt;&gt;"XXX",WEEKDAY(DATE($B$1,H$1,$A46),2)&gt;5),"",SUMIFS(matsui[受渡金額],matsui[約定日],DATE(デイトレ集計2024!$B$1,デイトレ集計2024!H$1,デイトレ集計2024!$A46),matsui[商品区分],"株式"))</f>
        <v/>
      </c>
      <c r="I46" s="21"/>
      <c r="J46" s="28"/>
      <c r="K46" s="25" t="str">
        <f ca="1">IF(OR(MONTH(DATE($B$1,K$1,$A46))&lt;&gt;K$1,_xlfn.XLOOKUP(DATE($B$1,K$1,$A46),祝祭日,祝祭日,"XXX",0,1)&lt;&gt;"XXX",WEEKDAY(DATE($B$1,K$1,$A46),2)&gt;5),"",SUMIFS(matsui[受渡金額],matsui[約定日],DATE(デイトレ集計2024!$B$1,デイトレ集計2024!K$1,デイトレ集計2024!$A46),matsui[商品区分],"株式"))</f>
        <v/>
      </c>
      <c r="L46" s="21"/>
      <c r="M46" s="28"/>
      <c r="N46" s="25" t="str">
        <f ca="1">IF(OR(MONTH(DATE($B$1,N$1,$A46))&lt;&gt;N$1,_xlfn.XLOOKUP(DATE($B$1,N$1,$A46),祝祭日,祝祭日,"XXX",0,1)&lt;&gt;"XXX",WEEKDAY(DATE($B$1,N$1,$A46),2)&gt;5),"",SUMIFS(matsui[受渡金額],matsui[約定日],DATE(デイトレ集計2024!$B$1,デイトレ集計2024!N$1,デイトレ集計2024!$A46),matsui[商品区分],"株式"))</f>
        <v/>
      </c>
      <c r="O46" s="21"/>
      <c r="P46" s="28"/>
      <c r="Q46" s="25">
        <f ca="1">IF(OR(MONTH(DATE($B$1,Q$1,$A46))&lt;&gt;Q$1,_xlfn.XLOOKUP(DATE($B$1,Q$1,$A46),祝祭日,祝祭日,"XXX",0,1)&lt;&gt;"XXX",WEEKDAY(DATE($B$1,Q$1,$A46),2)&gt;5),"",SUMIFS(matsui[受渡金額],matsui[約定日],DATE(デイトレ集計2024!$B$1,デイトレ集計2024!Q$1,デイトレ集計2024!$A46),matsui[商品区分],"株式"))</f>
        <v>0</v>
      </c>
      <c r="R46" s="21"/>
      <c r="S46" s="28"/>
      <c r="T46" s="25" t="str">
        <f ca="1">IF(OR(MONTH(DATE($B$1,T$1,$A46))&lt;&gt;T$1,_xlfn.XLOOKUP(DATE($B$1,T$1,$A46),祝祭日,祝祭日,"XXX",0,1)&lt;&gt;"XXX",WEEKDAY(DATE($B$1,T$1,$A46),2)&gt;5),"",SUMIFS(matsui[受渡金額],matsui[約定日],DATE(デイトレ集計2024!$B$1,デイトレ集計2024!T$1,デイトレ集計2024!$A46),matsui[商品区分],"株式"))</f>
        <v/>
      </c>
      <c r="U46" s="21"/>
      <c r="V46" s="28"/>
      <c r="W46" s="25">
        <f ca="1">IF(OR(MONTH(DATE($B$1,W$1,$A46))&lt;&gt;W$1,_xlfn.XLOOKUP(DATE($B$1,W$1,$A46),祝祭日,祝祭日,"XXX",0,1)&lt;&gt;"XXX",WEEKDAY(DATE($B$1,W$1,$A46),2)&gt;5),"",SUMIFS(matsui[受渡金額],matsui[約定日],DATE(デイトレ集計2024!$B$1,デイトレ集計2024!W$1,デイトレ集計2024!$A46),matsui[商品区分],"株式"))</f>
        <v>0</v>
      </c>
      <c r="X46" s="21"/>
      <c r="Y46" s="28"/>
      <c r="Z46" s="25" t="str">
        <f ca="1">IF(OR(MONTH(DATE($B$1,Z$1,$A46))&lt;&gt;Z$1,_xlfn.XLOOKUP(DATE($B$1,Z$1,$A46),祝祭日,祝祭日,"XXX",0,1)&lt;&gt;"XXX",WEEKDAY(DATE($B$1,Z$1,$A46),2)&gt;5),"",SUMIFS(matsui[受渡金額],matsui[約定日],DATE(デイトレ集計2024!$B$1,デイトレ集計2024!Z$1,デイトレ集計2024!$A46),matsui[商品区分],"株式"))</f>
        <v/>
      </c>
      <c r="AA46" s="21"/>
      <c r="AB46" s="28"/>
      <c r="AC46" s="25" t="str">
        <f ca="1">IF(OR(MONTH(DATE($B$1,AC$1,$A46))&lt;&gt;AC$1,_xlfn.XLOOKUP(DATE($B$1,AC$1,$A46),祝祭日,祝祭日,"XXX",0,1)&lt;&gt;"XXX",WEEKDAY(DATE($B$1,AC$1,$A46),2)&gt;5),"",SUMIFS(matsui[受渡金額],matsui[約定日],DATE(デイトレ集計2024!$B$1,デイトレ集計2024!AC$1,デイトレ集計2024!$A46),matsui[商品区分],"株式"))</f>
        <v/>
      </c>
      <c r="AD46" s="21"/>
      <c r="AE46" s="28"/>
      <c r="AF46" s="25">
        <f ca="1">IF(OR(MONTH(DATE($B$1,AF$1,$A46))&lt;&gt;AF$1,_xlfn.XLOOKUP(DATE($B$1,AF$1,$A46),祝祭日,祝祭日,"XXX",0,1)&lt;&gt;"XXX",WEEKDAY(DATE($B$1,AF$1,$A46),2)&gt;5),"",SUMIFS(matsui[受渡金額],matsui[約定日],DATE(デイトレ集計2024!$B$1,デイトレ集計2024!AF$1,デイトレ集計2024!$A46),matsui[商品区分],"株式"))</f>
        <v>0</v>
      </c>
      <c r="AG46" s="21"/>
      <c r="AH46" s="28"/>
      <c r="AI46" s="25" t="str">
        <f ca="1">IF(OR(MONTH(DATE($B$1,AI$1,$A46))&lt;&gt;AI$1,_xlfn.XLOOKUP(DATE($B$1,AI$1,$A46),祝祭日,祝祭日,"XXX",0,1)&lt;&gt;"XXX",WEEKDAY(DATE($B$1,AI$1,$A46),2)&gt;5),"",SUMIFS(matsui[受渡金額],matsui[約定日],DATE(デイトレ集計2024!$B$1,デイトレ集計2024!AI$1,デイトレ集計2024!$A46),matsui[商品区分],"株式"))</f>
        <v/>
      </c>
      <c r="AJ46" s="21"/>
      <c r="AK46" s="28"/>
      <c r="AL46" s="28" t="str">
        <f ca="1">IF(OR(MONTH(DATE($B$1,AL$1,$A46))&lt;&gt;AL$1,_xlfn.XLOOKUP(DATE($B$1,AL$1,$A46),祝祭日,祝祭日,"XXX",0,1)&lt;&gt;"XXX",WEEKDAY(DATE($B$1,AL$1,$A46),2)&gt;5),"",SUMIFS(matsui[受渡金額],matsui[約定日],DATE(デイトレ集計2024!$B$1,デイトレ集計2024!AL$1,デイトレ集計2024!$A46),matsui[商品区分],"株式"))</f>
        <v/>
      </c>
      <c r="AN46" s="23">
        <f t="shared" ca="1" si="20"/>
        <v>0</v>
      </c>
      <c r="AO46" s="23">
        <f t="shared" ca="1" si="21"/>
        <v>0</v>
      </c>
      <c r="AP46" s="23">
        <f t="shared" ca="1" si="22"/>
        <v>0</v>
      </c>
      <c r="AQ46" s="23">
        <f t="shared" ca="1" si="23"/>
        <v>0</v>
      </c>
      <c r="AR46" s="23">
        <f t="shared" ca="1" si="24"/>
        <v>0</v>
      </c>
      <c r="AS46" s="23">
        <f t="shared" ca="1" si="25"/>
        <v>0</v>
      </c>
      <c r="AT46" s="23">
        <f t="shared" ca="1" si="26"/>
        <v>0</v>
      </c>
      <c r="AU46" s="23">
        <f t="shared" ca="1" si="32"/>
        <v>0</v>
      </c>
      <c r="AV46" s="23">
        <f t="shared" ca="1" si="27"/>
        <v>0</v>
      </c>
      <c r="AW46" s="23">
        <f t="shared" ca="1" si="28"/>
        <v>0</v>
      </c>
      <c r="AX46" s="23">
        <f t="shared" ca="1" si="29"/>
        <v>0</v>
      </c>
      <c r="AY46" s="23">
        <f t="shared" ca="1" si="30"/>
        <v>0</v>
      </c>
      <c r="BA46" s="23">
        <f t="shared" ca="1" si="43"/>
        <v>0</v>
      </c>
      <c r="BB46" s="23">
        <f t="shared" ca="1" si="33"/>
        <v>0</v>
      </c>
      <c r="BC46" s="23">
        <f t="shared" ca="1" si="34"/>
        <v>0</v>
      </c>
      <c r="BD46" s="23">
        <f t="shared" ca="1" si="35"/>
        <v>0</v>
      </c>
      <c r="BE46" s="23">
        <f t="shared" ca="1" si="36"/>
        <v>0</v>
      </c>
      <c r="BF46" s="23">
        <f t="shared" ca="1" si="37"/>
        <v>0</v>
      </c>
      <c r="BG46" s="23">
        <f t="shared" ca="1" si="38"/>
        <v>0</v>
      </c>
      <c r="BH46" s="23">
        <f t="shared" ca="1" si="39"/>
        <v>0</v>
      </c>
      <c r="BI46" s="23">
        <f t="shared" ca="1" si="40"/>
        <v>0</v>
      </c>
      <c r="BJ46" s="23">
        <f t="shared" ca="1" si="41"/>
        <v>0</v>
      </c>
      <c r="BK46" s="23">
        <f t="shared" ca="1" si="42"/>
        <v>0</v>
      </c>
      <c r="BL46" s="23">
        <f t="shared" ca="1" si="31"/>
        <v>0</v>
      </c>
      <c r="BN46" s="23" t="str" cm="1">
        <f t="array" aca="1" ref="BN46" ca="1">IF(INDEX($A$1:$AL$46,ROW(),BN$14)&gt;0,INDEX($A$1:$AL$46,ROW(),BN$14),"")</f>
        <v/>
      </c>
      <c r="BO46" s="23" t="str" cm="1">
        <f t="array" aca="1" ref="BO46" ca="1">IF(INDEX($A$1:$AL$46,ROW(),BO$14)&gt;0,INDEX($A$1:$AL$46,ROW(),BO$14),"")</f>
        <v/>
      </c>
      <c r="BP46" s="23" t="str" cm="1">
        <f t="array" aca="1" ref="BP46" ca="1">IF(INDEX($A$1:$AL$46,ROW(),BP$14)&gt;0,INDEX($A$1:$AL$46,ROW(),BP$14),"")</f>
        <v/>
      </c>
      <c r="BQ46" s="23" t="str" cm="1">
        <f t="array" aca="1" ref="BQ46" ca="1">IF(INDEX($A$1:$AL$46,ROW(),BQ$14)&gt;0,INDEX($A$1:$AL$46,ROW(),BQ$14),"")</f>
        <v/>
      </c>
      <c r="BR46" s="23" t="str" cm="1">
        <f t="array" aca="1" ref="BR46" ca="1">IF(INDEX($A$1:$AL$46,ROW(),BR$14)&gt;0,INDEX($A$1:$AL$46,ROW(),BR$14),"")</f>
        <v/>
      </c>
      <c r="BS46" s="23" t="str" cm="1">
        <f t="array" aca="1" ref="BS46" ca="1">IF(INDEX($A$1:$AL$46,ROW(),BS$14)&gt;0,INDEX($A$1:$AL$46,ROW(),BS$14),"")</f>
        <v/>
      </c>
      <c r="BT46" s="23" t="str" cm="1">
        <f t="array" aca="1" ref="BT46" ca="1">IF(INDEX($A$1:$AL$46,ROW(),BT$14)&gt;0,INDEX($A$1:$AL$46,ROW(),BT$14),"")</f>
        <v/>
      </c>
      <c r="BU46" s="23" t="str" cm="1">
        <f t="array" aca="1" ref="BU46" ca="1">IF(INDEX($A$1:$AL$46,ROW(),BU$14)&gt;0,INDEX($A$1:$AL$46,ROW(),BU$14),"")</f>
        <v/>
      </c>
      <c r="BV46" s="23" t="str" cm="1">
        <f t="array" aca="1" ref="BV46" ca="1">IF(INDEX($A$1:$AL$46,ROW(),BV$14)&gt;0,INDEX($A$1:$AL$46,ROW(),BV$14),"")</f>
        <v/>
      </c>
      <c r="BW46" s="23" t="str" cm="1">
        <f t="array" aca="1" ref="BW46" ca="1">IF(INDEX($A$1:$AL$46,ROW(),BW$14)&gt;0,INDEX($A$1:$AL$46,ROW(),BW$14),"")</f>
        <v/>
      </c>
      <c r="BX46" s="23" t="str" cm="1">
        <f t="array" aca="1" ref="BX46" ca="1">IF(INDEX($A$1:$AL$46,ROW(),BX$14)&gt;0,INDEX($A$1:$AL$46,ROW(),BX$14),"")</f>
        <v/>
      </c>
      <c r="BY46" s="23" t="str" cm="1">
        <f t="array" aca="1" ref="BY46" ca="1">IF(INDEX($A$1:$AL$46,ROW(),BY$14)&gt;0,INDEX($A$1:$AL$46,ROW(),BY$14),"")</f>
        <v/>
      </c>
      <c r="CA46" s="23" t="str" cm="1">
        <f t="array" aca="1" ref="CA46" ca="1">IF(INDEX($A$1:$AL$46,ROW(),CA$14)&lt;0,INDEX($A$1:$AL$46,ROW(),CA$14),"")</f>
        <v/>
      </c>
      <c r="CB46" s="23" t="str" cm="1">
        <f t="array" aca="1" ref="CB46" ca="1">IF(INDEX($A$1:$AL$46,ROW(),CB$14)&lt;0,INDEX($A$1:$AL$46,ROW(),CB$14),"")</f>
        <v/>
      </c>
      <c r="CC46" s="23" t="str" cm="1">
        <f t="array" aca="1" ref="CC46" ca="1">IF(INDEX($A$1:$AL$46,ROW(),CC$14)&lt;0,INDEX($A$1:$AL$46,ROW(),CC$14),"")</f>
        <v/>
      </c>
      <c r="CD46" s="23" t="str" cm="1">
        <f t="array" aca="1" ref="CD46" ca="1">IF(INDEX($A$1:$AL$46,ROW(),CD$14)&lt;0,INDEX($A$1:$AL$46,ROW(),CD$14),"")</f>
        <v/>
      </c>
      <c r="CE46" s="23" t="str" cm="1">
        <f t="array" aca="1" ref="CE46" ca="1">IF(INDEX($A$1:$AL$46,ROW(),CE$14)&lt;0,INDEX($A$1:$AL$46,ROW(),CE$14),"")</f>
        <v/>
      </c>
      <c r="CF46" s="23" t="str" cm="1">
        <f t="array" aca="1" ref="CF46" ca="1">IF(INDEX($A$1:$AL$46,ROW(),CF$14)&lt;0,INDEX($A$1:$AL$46,ROW(),CF$14),"")</f>
        <v/>
      </c>
      <c r="CG46" s="23" t="str" cm="1">
        <f t="array" aca="1" ref="CG46" ca="1">IF(INDEX($A$1:$AL$46,ROW(),CG$14)&lt;0,INDEX($A$1:$AL$46,ROW(),CG$14),"")</f>
        <v/>
      </c>
      <c r="CH46" s="23" t="str" cm="1">
        <f t="array" aca="1" ref="CH46" ca="1">IF(INDEX($A$1:$AL$46,ROW(),CH$14)&lt;0,INDEX($A$1:$AL$46,ROW(),CH$14),"")</f>
        <v/>
      </c>
      <c r="CI46" s="23" t="str" cm="1">
        <f t="array" aca="1" ref="CI46" ca="1">IF(INDEX($A$1:$AL$46,ROW(),CI$14)&lt;0,INDEX($A$1:$AL$46,ROW(),CI$14),"")</f>
        <v/>
      </c>
      <c r="CJ46" s="23" t="str" cm="1">
        <f t="array" aca="1" ref="CJ46" ca="1">IF(INDEX($A$1:$AL$46,ROW(),CJ$14)&lt;0,INDEX($A$1:$AL$46,ROW(),CJ$14),"")</f>
        <v/>
      </c>
      <c r="CK46" s="23" t="str" cm="1">
        <f t="array" aca="1" ref="CK46" ca="1">IF(INDEX($A$1:$AL$46,ROW(),CK$14)&lt;0,INDEX($A$1:$AL$46,ROW(),CK$14),"")</f>
        <v/>
      </c>
      <c r="CL46" s="23" t="str" cm="1">
        <f t="array" aca="1" ref="CL46" ca="1">IF(INDEX($A$1:$AL$46,ROW(),CL$14)&lt;0,INDEX($A$1:$AL$46,ROW(),CL$14),"")</f>
        <v/>
      </c>
    </row>
    <row r="47" spans="1:90" x14ac:dyDescent="0.4">
      <c r="AN47" s="36" t="str">
        <f>LEFT($AN$1,1)&amp;TEXT(AN15,"00")</f>
        <v>Y01</v>
      </c>
      <c r="AO47" s="36" t="str">
        <f t="shared" ref="AO47:AY47" si="44">LEFT($AN$1,1)&amp;TEXT(AO15,"00")</f>
        <v>Y02</v>
      </c>
      <c r="AP47" s="36" t="str">
        <f t="shared" si="44"/>
        <v>Y03</v>
      </c>
      <c r="AQ47" s="36" t="str">
        <f t="shared" si="44"/>
        <v>Y04</v>
      </c>
      <c r="AR47" s="36" t="str">
        <f t="shared" si="44"/>
        <v>Y05</v>
      </c>
      <c r="AS47" s="36" t="str">
        <f t="shared" si="44"/>
        <v>Y06</v>
      </c>
      <c r="AT47" s="36" t="str">
        <f t="shared" si="44"/>
        <v>Y07</v>
      </c>
      <c r="AU47" s="36" t="str">
        <f t="shared" si="44"/>
        <v>Y08</v>
      </c>
      <c r="AV47" s="36" t="str">
        <f t="shared" si="44"/>
        <v>Y09</v>
      </c>
      <c r="AW47" s="36" t="str">
        <f t="shared" si="44"/>
        <v>Y10</v>
      </c>
      <c r="AX47" s="36" t="str">
        <f t="shared" si="44"/>
        <v>Y11</v>
      </c>
      <c r="AY47" s="36" t="str">
        <f t="shared" si="44"/>
        <v>Y12</v>
      </c>
      <c r="BA47" s="36" t="str">
        <f>LEFT($BA$1,1)&amp;TEXT(BA15,"00")</f>
        <v>M01</v>
      </c>
      <c r="BB47" s="36" t="str">
        <f t="shared" ref="BB47:BL47" si="45">LEFT($BA$1,1)&amp;TEXT(BB15,"00")</f>
        <v>M02</v>
      </c>
      <c r="BC47" s="36" t="str">
        <f t="shared" si="45"/>
        <v>M03</v>
      </c>
      <c r="BD47" s="36" t="str">
        <f t="shared" si="45"/>
        <v>M04</v>
      </c>
      <c r="BE47" s="36" t="str">
        <f t="shared" si="45"/>
        <v>M05</v>
      </c>
      <c r="BF47" s="36" t="str">
        <f t="shared" si="45"/>
        <v>M06</v>
      </c>
      <c r="BG47" s="36" t="str">
        <f t="shared" si="45"/>
        <v>M07</v>
      </c>
      <c r="BH47" s="36" t="str">
        <f t="shared" si="45"/>
        <v>M08</v>
      </c>
      <c r="BI47" s="36" t="str">
        <f t="shared" si="45"/>
        <v>M09</v>
      </c>
      <c r="BJ47" s="36" t="str">
        <f t="shared" si="45"/>
        <v>M10</v>
      </c>
      <c r="BK47" s="36" t="str">
        <f t="shared" si="45"/>
        <v>M11</v>
      </c>
      <c r="BL47" s="36" t="str">
        <f t="shared" si="45"/>
        <v>M12</v>
      </c>
      <c r="BN47" s="36" t="str">
        <f>LEFT($BN$1,1)&amp;TEXT(BN15,"00")</f>
        <v>W01</v>
      </c>
      <c r="BO47" s="36" t="str">
        <f t="shared" ref="BO47:BY47" si="46">LEFT($BN$1,1)&amp;TEXT(BO15,"00")</f>
        <v>W02</v>
      </c>
      <c r="BP47" s="36" t="str">
        <f t="shared" si="46"/>
        <v>W03</v>
      </c>
      <c r="BQ47" s="36" t="str">
        <f t="shared" si="46"/>
        <v>W04</v>
      </c>
      <c r="BR47" s="36" t="str">
        <f t="shared" si="46"/>
        <v>W05</v>
      </c>
      <c r="BS47" s="36" t="str">
        <f t="shared" si="46"/>
        <v>W06</v>
      </c>
      <c r="BT47" s="36" t="str">
        <f t="shared" si="46"/>
        <v>W07</v>
      </c>
      <c r="BU47" s="36" t="str">
        <f t="shared" si="46"/>
        <v>W08</v>
      </c>
      <c r="BV47" s="36" t="str">
        <f t="shared" si="46"/>
        <v>W09</v>
      </c>
      <c r="BW47" s="36" t="str">
        <f t="shared" si="46"/>
        <v>W10</v>
      </c>
      <c r="BX47" s="36" t="str">
        <f t="shared" si="46"/>
        <v>W11</v>
      </c>
      <c r="BY47" s="36" t="str">
        <f t="shared" si="46"/>
        <v>W12</v>
      </c>
      <c r="CA47" s="36" t="str">
        <f>LEFT($CA$1,1)&amp;TEXT(CA15,"00")</f>
        <v>L01</v>
      </c>
      <c r="CB47" s="36" t="str">
        <f t="shared" ref="CB47:CL47" si="47">LEFT($CA$1,1)&amp;TEXT(CB15,"00")</f>
        <v>L02</v>
      </c>
      <c r="CC47" s="36" t="str">
        <f t="shared" si="47"/>
        <v>L03</v>
      </c>
      <c r="CD47" s="36" t="str">
        <f t="shared" si="47"/>
        <v>L04</v>
      </c>
      <c r="CE47" s="36" t="str">
        <f t="shared" si="47"/>
        <v>L05</v>
      </c>
      <c r="CF47" s="36" t="str">
        <f t="shared" si="47"/>
        <v>L06</v>
      </c>
      <c r="CG47" s="36" t="str">
        <f t="shared" si="47"/>
        <v>L07</v>
      </c>
      <c r="CH47" s="36" t="str">
        <f t="shared" si="47"/>
        <v>L08</v>
      </c>
      <c r="CI47" s="36" t="str">
        <f t="shared" si="47"/>
        <v>L09</v>
      </c>
      <c r="CJ47" s="36" t="str">
        <f t="shared" si="47"/>
        <v>L10</v>
      </c>
      <c r="CK47" s="36" t="str">
        <f t="shared" si="47"/>
        <v>L11</v>
      </c>
      <c r="CL47" s="36" t="str">
        <f t="shared" si="47"/>
        <v>L12</v>
      </c>
    </row>
    <row r="48" spans="1:90" x14ac:dyDescent="0.4">
      <c r="A48" s="77" t="str">
        <f>AN1&amp;"のカラム番号"</f>
        <v>Y)年間集計のカラム番号</v>
      </c>
      <c r="B48" s="77"/>
      <c r="C48" s="77"/>
      <c r="D48" s="77"/>
      <c r="E48" s="77">
        <f>_xlfn.XMATCH(LEFT($A48,1)&amp;TEXT(E$1,"00"),$47:$47,0,1)</f>
        <v>40</v>
      </c>
      <c r="F48" s="77"/>
      <c r="G48" s="77"/>
      <c r="H48" s="77">
        <f>_xlfn.XMATCH(LEFT($A48,1)&amp;TEXT(H$1,"00"),$47:$47,0,1)</f>
        <v>41</v>
      </c>
      <c r="I48" s="77"/>
      <c r="J48" s="77"/>
      <c r="K48" s="77">
        <f>_xlfn.XMATCH(LEFT($A48,1)&amp;TEXT(K$1,"00"),$47:$47,0,1)</f>
        <v>42</v>
      </c>
      <c r="L48" s="77"/>
      <c r="M48" s="77"/>
      <c r="N48" s="77">
        <f>_xlfn.XMATCH(LEFT($A48,1)&amp;TEXT(N$1,"00"),$47:$47,0,1)</f>
        <v>43</v>
      </c>
      <c r="O48" s="77"/>
      <c r="P48" s="77"/>
      <c r="Q48" s="77">
        <f>_xlfn.XMATCH(LEFT($A48,1)&amp;TEXT(Q$1,"00"),$47:$47,0,1)</f>
        <v>44</v>
      </c>
      <c r="R48" s="77"/>
      <c r="S48" s="77"/>
      <c r="T48" s="77">
        <f>_xlfn.XMATCH(LEFT($A48,1)&amp;TEXT(T$1,"00"),$47:$47,0,1)</f>
        <v>45</v>
      </c>
      <c r="U48" s="77"/>
      <c r="V48" s="77"/>
      <c r="W48" s="77">
        <f>_xlfn.XMATCH(LEFT($A48,1)&amp;TEXT(W$1,"00"),$47:$47,0,1)</f>
        <v>46</v>
      </c>
      <c r="X48" s="77"/>
      <c r="Y48" s="77"/>
      <c r="Z48" s="77">
        <f>_xlfn.XMATCH(LEFT($A48,1)&amp;TEXT(Z$1,"00"),$47:$47,0,1)</f>
        <v>47</v>
      </c>
      <c r="AA48" s="77"/>
      <c r="AB48" s="77"/>
      <c r="AC48" s="77">
        <f>_xlfn.XMATCH(LEFT($A48,1)&amp;TEXT(AC$1,"00"),$47:$47,0,1)</f>
        <v>48</v>
      </c>
      <c r="AD48" s="77"/>
      <c r="AE48" s="77"/>
      <c r="AF48" s="77">
        <f>_xlfn.XMATCH(LEFT($A48,1)&amp;TEXT(AF$1,"00"),$47:$47,0,1)</f>
        <v>49</v>
      </c>
      <c r="AG48" s="77"/>
      <c r="AH48" s="77"/>
      <c r="AI48" s="77">
        <f>_xlfn.XMATCH(LEFT($A48,1)&amp;TEXT(AI$1,"00"),$47:$47,0,1)</f>
        <v>50</v>
      </c>
      <c r="AJ48" s="77"/>
      <c r="AK48" s="77"/>
      <c r="AL48" s="77">
        <f>_xlfn.XMATCH(LEFT($A48,1)&amp;TEXT(AL$1,"00"),$47:$47,0,1)</f>
        <v>51</v>
      </c>
      <c r="AN48" s="23"/>
    </row>
    <row r="49" spans="1:38" x14ac:dyDescent="0.4">
      <c r="A49" s="77" t="str">
        <f>BA1&amp;"のカラム番号"</f>
        <v>M)月間集計のカラム番号</v>
      </c>
      <c r="B49" s="77"/>
      <c r="C49" s="77"/>
      <c r="D49" s="77"/>
      <c r="E49" s="77">
        <f>_xlfn.XMATCH(LEFT($A49,1)&amp;TEXT(E$1,"00"),$47:$47,0,1)</f>
        <v>53</v>
      </c>
      <c r="F49" s="77"/>
      <c r="G49" s="77"/>
      <c r="H49" s="77">
        <f>_xlfn.XMATCH(LEFT($A49,1)&amp;TEXT(H$1,"00"),$47:$47,0,1)</f>
        <v>54</v>
      </c>
      <c r="I49" s="77"/>
      <c r="J49" s="77"/>
      <c r="K49" s="77">
        <f>_xlfn.XMATCH(LEFT($A49,1)&amp;TEXT(K$1,"00"),$47:$47,0,1)</f>
        <v>55</v>
      </c>
      <c r="L49" s="77"/>
      <c r="M49" s="77"/>
      <c r="N49" s="77">
        <f>_xlfn.XMATCH(LEFT($A49,1)&amp;TEXT(N$1,"00"),$47:$47,0,1)</f>
        <v>56</v>
      </c>
      <c r="O49" s="77"/>
      <c r="P49" s="77"/>
      <c r="Q49" s="77">
        <f>_xlfn.XMATCH(LEFT($A49,1)&amp;TEXT(Q$1,"00"),$47:$47,0,1)</f>
        <v>57</v>
      </c>
      <c r="R49" s="77"/>
      <c r="S49" s="77"/>
      <c r="T49" s="77">
        <f>_xlfn.XMATCH(LEFT($A49,1)&amp;TEXT(T$1,"00"),$47:$47,0,1)</f>
        <v>58</v>
      </c>
      <c r="U49" s="77"/>
      <c r="V49" s="77"/>
      <c r="W49" s="77">
        <f>_xlfn.XMATCH(LEFT($A49,1)&amp;TEXT(W$1,"00"),$47:$47,0,1)</f>
        <v>59</v>
      </c>
      <c r="X49" s="77"/>
      <c r="Y49" s="77"/>
      <c r="Z49" s="77">
        <f>_xlfn.XMATCH(LEFT($A49,1)&amp;TEXT(Z$1,"00"),$47:$47,0,1)</f>
        <v>60</v>
      </c>
      <c r="AA49" s="77"/>
      <c r="AB49" s="77"/>
      <c r="AC49" s="77">
        <f>_xlfn.XMATCH(LEFT($A49,1)&amp;TEXT(AC$1,"00"),$47:$47,0,1)</f>
        <v>61</v>
      </c>
      <c r="AD49" s="77"/>
      <c r="AE49" s="77"/>
      <c r="AF49" s="77">
        <f>_xlfn.XMATCH(LEFT($A49,1)&amp;TEXT(AF$1,"00"),$47:$47,0,1)</f>
        <v>62</v>
      </c>
      <c r="AG49" s="77"/>
      <c r="AH49" s="77"/>
      <c r="AI49" s="77">
        <f>_xlfn.XMATCH(LEFT($A49,1)&amp;TEXT(AI$1,"00"),$47:$47,0,1)</f>
        <v>63</v>
      </c>
      <c r="AJ49" s="77"/>
      <c r="AK49" s="77"/>
      <c r="AL49" s="77">
        <f>_xlfn.XMATCH(LEFT($A49,1)&amp;TEXT(AL$1,"00"),$47:$47,0,1)</f>
        <v>64</v>
      </c>
    </row>
    <row r="50" spans="1:38" x14ac:dyDescent="0.4">
      <c r="A50" s="77" t="str">
        <f>BN1&amp;"のカラム番号"</f>
        <v>W)日次収支（プラス）のカラム番号</v>
      </c>
      <c r="B50" s="77"/>
      <c r="C50" s="77"/>
      <c r="D50" s="77"/>
      <c r="E50" s="77">
        <f>_xlfn.XMATCH(LEFT($A50,1)&amp;TEXT(E$1,"00"),$47:$47,0,1)</f>
        <v>66</v>
      </c>
      <c r="F50" s="77"/>
      <c r="G50" s="77"/>
      <c r="H50" s="77">
        <f>_xlfn.XMATCH(LEFT($A50,1)&amp;TEXT(H$1,"00"),$47:$47,0,1)</f>
        <v>67</v>
      </c>
      <c r="I50" s="77"/>
      <c r="J50" s="77"/>
      <c r="K50" s="77">
        <f>_xlfn.XMATCH(LEFT($A50,1)&amp;TEXT(K$1,"00"),$47:$47,0,1)</f>
        <v>68</v>
      </c>
      <c r="L50" s="77"/>
      <c r="M50" s="77"/>
      <c r="N50" s="77">
        <f>_xlfn.XMATCH(LEFT($A50,1)&amp;TEXT(N$1,"00"),$47:$47,0,1)</f>
        <v>69</v>
      </c>
      <c r="O50" s="77"/>
      <c r="P50" s="77"/>
      <c r="Q50" s="77">
        <f>_xlfn.XMATCH(LEFT($A50,1)&amp;TEXT(Q$1,"00"),$47:$47,0,1)</f>
        <v>70</v>
      </c>
      <c r="R50" s="77"/>
      <c r="S50" s="77"/>
      <c r="T50" s="77">
        <f>_xlfn.XMATCH(LEFT($A50,1)&amp;TEXT(T$1,"00"),$47:$47,0,1)</f>
        <v>71</v>
      </c>
      <c r="U50" s="77"/>
      <c r="V50" s="77"/>
      <c r="W50" s="77">
        <f>_xlfn.XMATCH(LEFT($A50,1)&amp;TEXT(W$1,"00"),$47:$47,0,1)</f>
        <v>72</v>
      </c>
      <c r="X50" s="77"/>
      <c r="Y50" s="77"/>
      <c r="Z50" s="77">
        <f>_xlfn.XMATCH(LEFT($A50,1)&amp;TEXT(Z$1,"00"),$47:$47,0,1)</f>
        <v>73</v>
      </c>
      <c r="AA50" s="77"/>
      <c r="AB50" s="77"/>
      <c r="AC50" s="77">
        <f>_xlfn.XMATCH(LEFT($A50,1)&amp;TEXT(AC$1,"00"),$47:$47,0,1)</f>
        <v>74</v>
      </c>
      <c r="AD50" s="77"/>
      <c r="AE50" s="77"/>
      <c r="AF50" s="77">
        <f>_xlfn.XMATCH(LEFT($A50,1)&amp;TEXT(AF$1,"00"),$47:$47,0,1)</f>
        <v>75</v>
      </c>
      <c r="AG50" s="77"/>
      <c r="AH50" s="77"/>
      <c r="AI50" s="77">
        <f>_xlfn.XMATCH(LEFT($A50,1)&amp;TEXT(AI$1,"00"),$47:$47,0,1)</f>
        <v>76</v>
      </c>
      <c r="AJ50" s="77"/>
      <c r="AK50" s="77"/>
      <c r="AL50" s="77">
        <f>_xlfn.XMATCH(LEFT($A50,1)&amp;TEXT(AL$1,"00"),$47:$47,0,1)</f>
        <v>77</v>
      </c>
    </row>
    <row r="51" spans="1:38" x14ac:dyDescent="0.4">
      <c r="A51" s="77" t="str">
        <f>CA1&amp;"のカラム番号"</f>
        <v>L)日次収支（マイナス）のカラム番号</v>
      </c>
      <c r="B51" s="77"/>
      <c r="C51" s="77"/>
      <c r="D51" s="77"/>
      <c r="E51" s="77">
        <f>_xlfn.XMATCH(LEFT($A51,1)&amp;TEXT(E$1,"00"),$47:$47,0,1)</f>
        <v>79</v>
      </c>
      <c r="F51" s="77"/>
      <c r="G51" s="77"/>
      <c r="H51" s="77">
        <f>_xlfn.XMATCH(LEFT($A51,1)&amp;TEXT(H$1,"00"),$47:$47,0,1)</f>
        <v>80</v>
      </c>
      <c r="I51" s="77"/>
      <c r="J51" s="77"/>
      <c r="K51" s="77">
        <f>_xlfn.XMATCH(LEFT($A51,1)&amp;TEXT(K$1,"00"),$47:$47,0,1)</f>
        <v>81</v>
      </c>
      <c r="L51" s="77"/>
      <c r="M51" s="77"/>
      <c r="N51" s="77">
        <f>_xlfn.XMATCH(LEFT($A51,1)&amp;TEXT(N$1,"00"),$47:$47,0,1)</f>
        <v>82</v>
      </c>
      <c r="O51" s="77"/>
      <c r="P51" s="77"/>
      <c r="Q51" s="77">
        <f>_xlfn.XMATCH(LEFT($A51,1)&amp;TEXT(Q$1,"00"),$47:$47,0,1)</f>
        <v>83</v>
      </c>
      <c r="R51" s="77"/>
      <c r="S51" s="77"/>
      <c r="T51" s="77">
        <f>_xlfn.XMATCH(LEFT($A51,1)&amp;TEXT(T$1,"00"),$47:$47,0,1)</f>
        <v>84</v>
      </c>
      <c r="U51" s="77"/>
      <c r="V51" s="77"/>
      <c r="W51" s="77">
        <f>_xlfn.XMATCH(LEFT($A51,1)&amp;TEXT(W$1,"00"),$47:$47,0,1)</f>
        <v>85</v>
      </c>
      <c r="X51" s="77"/>
      <c r="Y51" s="77"/>
      <c r="Z51" s="77">
        <f>_xlfn.XMATCH(LEFT($A51,1)&amp;TEXT(Z$1,"00"),$47:$47,0,1)</f>
        <v>86</v>
      </c>
      <c r="AA51" s="77"/>
      <c r="AB51" s="77"/>
      <c r="AC51" s="77">
        <f>_xlfn.XMATCH(LEFT($A51,1)&amp;TEXT(AC$1,"00"),$47:$47,0,1)</f>
        <v>87</v>
      </c>
      <c r="AD51" s="77"/>
      <c r="AE51" s="77"/>
      <c r="AF51" s="77">
        <f>_xlfn.XMATCH(LEFT($A51,1)&amp;TEXT(AF$1,"00"),$47:$47,0,1)</f>
        <v>88</v>
      </c>
      <c r="AG51" s="77"/>
      <c r="AH51" s="77"/>
      <c r="AI51" s="77">
        <f>_xlfn.XMATCH(LEFT($A51,1)&amp;TEXT(AI$1,"00"),$47:$47,0,1)</f>
        <v>89</v>
      </c>
      <c r="AJ51" s="77"/>
      <c r="AK51" s="77"/>
      <c r="AL51" s="77">
        <f>_xlfn.XMATCH(LEFT($A51,1)&amp;TEXT(AL$1,"00"),$47:$47,0,1)</f>
        <v>90</v>
      </c>
    </row>
    <row r="53" spans="1:38" ht="19.5" thickBot="1" x14ac:dyDescent="0.45">
      <c r="A53" s="78" t="s">
        <v>81</v>
      </c>
      <c r="B53" s="79">
        <v>2023</v>
      </c>
      <c r="C53" s="80"/>
      <c r="D53" s="81"/>
      <c r="E53" s="82">
        <v>1</v>
      </c>
      <c r="F53" s="83"/>
      <c r="G53" s="84"/>
      <c r="H53" s="82">
        <v>2</v>
      </c>
      <c r="I53" s="83"/>
      <c r="J53" s="84"/>
      <c r="K53" s="82">
        <v>3</v>
      </c>
      <c r="L53" s="83"/>
      <c r="M53" s="84"/>
      <c r="N53" s="82">
        <v>4</v>
      </c>
      <c r="O53" s="83"/>
      <c r="P53" s="84"/>
      <c r="Q53" s="82">
        <v>5</v>
      </c>
      <c r="R53" s="84"/>
      <c r="S53" s="84"/>
      <c r="T53" s="82">
        <v>6</v>
      </c>
      <c r="U53" s="84"/>
      <c r="V53" s="84"/>
      <c r="W53" s="82">
        <v>7</v>
      </c>
      <c r="X53" s="83"/>
      <c r="Y53" s="84"/>
      <c r="Z53" s="82">
        <v>8</v>
      </c>
      <c r="AA53" s="83"/>
      <c r="AB53" s="84"/>
      <c r="AC53" s="82">
        <v>9</v>
      </c>
      <c r="AD53" s="83"/>
      <c r="AE53" s="84"/>
      <c r="AF53" s="82">
        <v>10</v>
      </c>
      <c r="AG53" s="83"/>
      <c r="AH53" s="84"/>
      <c r="AI53" s="82">
        <v>11</v>
      </c>
      <c r="AJ53" s="83"/>
      <c r="AK53" s="84"/>
      <c r="AL53" s="84">
        <v>12</v>
      </c>
    </row>
    <row r="54" spans="1:38" ht="19.5" thickTop="1" x14ac:dyDescent="0.4">
      <c r="A54" s="53" t="s">
        <v>75</v>
      </c>
    </row>
    <row r="55" spans="1:38" x14ac:dyDescent="0.4">
      <c r="A55" s="57" t="s">
        <v>77</v>
      </c>
      <c r="B55" s="85">
        <f ca="1">MAX(OFFSET($A$1,ROW($A$16)-1,E$50-1,31,12))</f>
        <v>0</v>
      </c>
      <c r="C55" s="85"/>
      <c r="D55" s="85"/>
      <c r="E55" s="85">
        <f ca="1">MAX(OFFSET($A$1,ROW($A$16)-1,E$50-1,31,1))</f>
        <v>0</v>
      </c>
      <c r="F55" s="85"/>
      <c r="G55" s="85"/>
      <c r="H55" s="85">
        <f ca="1">MAX(OFFSET($A$1,ROW($A$16)-1,H$50-1,31,1))</f>
        <v>0</v>
      </c>
      <c r="I55" s="85"/>
      <c r="J55" s="85"/>
      <c r="K55" s="85">
        <f ca="1">MAX(OFFSET($A$1,ROW($A$16)-1,K$50-1,31,1))</f>
        <v>0</v>
      </c>
      <c r="L55" s="85"/>
      <c r="M55" s="85"/>
      <c r="N55" s="85">
        <f ca="1">MAX(OFFSET($A$1,ROW($A$16)-1,N$50-1,31,1))</f>
        <v>0</v>
      </c>
      <c r="O55" s="86"/>
      <c r="P55" s="86"/>
      <c r="Q55" s="85">
        <f ca="1">MAX(OFFSET($A$1,ROW($A$16)-1,Q$50-1,31,1))</f>
        <v>0</v>
      </c>
      <c r="R55" s="85"/>
      <c r="S55" s="85"/>
      <c r="T55" s="85">
        <f ca="1">MAX(OFFSET($A$1,ROW($A$16)-1,T$50-1,31,1))</f>
        <v>0</v>
      </c>
      <c r="U55" s="85"/>
      <c r="V55" s="85"/>
      <c r="W55" s="85">
        <f ca="1">MAX(OFFSET($A$1,ROW($A$16)-1,W$50-1,31,1))</f>
        <v>0</v>
      </c>
      <c r="X55" s="85"/>
      <c r="Y55" s="85"/>
      <c r="Z55" s="85">
        <f ca="1">MAX(OFFSET($A$1,ROW($A$16)-1,Z$50-1,31,1))</f>
        <v>0</v>
      </c>
      <c r="AA55" s="85"/>
      <c r="AB55" s="85"/>
      <c r="AC55" s="85">
        <f ca="1">MAX(OFFSET($A$1,ROW($A$16)-1,AC$50-1,31,1))</f>
        <v>0</v>
      </c>
      <c r="AD55" s="85"/>
      <c r="AE55" s="85"/>
      <c r="AF55" s="85">
        <f ca="1">MAX(OFFSET($A$1,ROW($A$16)-1,AF$50-1,31,1))</f>
        <v>0</v>
      </c>
      <c r="AG55" s="85"/>
      <c r="AH55" s="85"/>
      <c r="AI55" s="85">
        <f ca="1">MAX(OFFSET($A$1,ROW($A$16)-1,AI$50-1,31,1))</f>
        <v>0</v>
      </c>
      <c r="AJ55" s="85"/>
      <c r="AK55" s="85"/>
      <c r="AL55" s="85">
        <f ca="1">MAX(OFFSET($A$1,ROW($A$16)-1,AL$50-1,31,1))</f>
        <v>0</v>
      </c>
    </row>
    <row r="56" spans="1:38" x14ac:dyDescent="0.4">
      <c r="A56" s="57" t="s">
        <v>78</v>
      </c>
      <c r="B56" s="85" t="e">
        <f ca="1">AVERAGE(OFFSET($A$1,ROW($A$16)-1,E$50-1,31,12))</f>
        <v>#DIV/0!</v>
      </c>
      <c r="C56" s="85"/>
      <c r="D56" s="85"/>
      <c r="E56" s="85" t="str">
        <f ca="1">IFERROR(AVERAGE(OFFSET($A$1,ROW($A$16)-1,E$50-1,31,1)),"")</f>
        <v/>
      </c>
      <c r="F56" s="85"/>
      <c r="G56" s="85"/>
      <c r="H56" s="85" t="str">
        <f ca="1">IFERROR(AVERAGE(OFFSET($A$1,ROW($A$16)-1,H$50-1,31,1)),"")</f>
        <v/>
      </c>
      <c r="I56" s="85"/>
      <c r="J56" s="85"/>
      <c r="K56" s="85" t="str">
        <f ca="1">IFERROR(AVERAGE(OFFSET($A$1,ROW($A$16)-1,K$50-1,31,1)),"")</f>
        <v/>
      </c>
      <c r="L56" s="85"/>
      <c r="M56" s="85"/>
      <c r="N56" s="85" t="str">
        <f ca="1">IFERROR(AVERAGE(OFFSET($A$1,ROW($A$16)-1,N$50-1,31,1)),"")</f>
        <v/>
      </c>
      <c r="O56" s="86"/>
      <c r="P56" s="86"/>
      <c r="Q56" s="85" t="str">
        <f ca="1">IFERROR(AVERAGE(OFFSET($A$1,ROW($A$16)-1,Q$50-1,31,1)),"")</f>
        <v/>
      </c>
      <c r="R56" s="85"/>
      <c r="S56" s="85"/>
      <c r="T56" s="85" t="str">
        <f ca="1">IFERROR(AVERAGE(OFFSET($A$1,ROW($A$16)-1,T$50-1,31,1)),"")</f>
        <v/>
      </c>
      <c r="U56" s="85"/>
      <c r="V56" s="85"/>
      <c r="W56" s="85" t="str">
        <f ca="1">IFERROR(AVERAGE(OFFSET($A$1,ROW($A$16)-1,W$50-1,31,1)),"")</f>
        <v/>
      </c>
      <c r="X56" s="85"/>
      <c r="Y56" s="85"/>
      <c r="Z56" s="85" t="str">
        <f ca="1">IFERROR(AVERAGE(OFFSET($A$1,ROW($A$16)-1,Z$50-1,31,1)),"")</f>
        <v/>
      </c>
      <c r="AA56" s="85"/>
      <c r="AB56" s="85"/>
      <c r="AC56" s="85" t="str">
        <f ca="1">IFERROR(AVERAGE(OFFSET($A$1,ROW($A$16)-1,AC$50-1,31,1)),"")</f>
        <v/>
      </c>
      <c r="AD56" s="85"/>
      <c r="AE56" s="85"/>
      <c r="AF56" s="85" t="str">
        <f ca="1">IFERROR(AVERAGE(OFFSET($A$1,ROW($A$16)-1,AF$50-1,31,1)),"")</f>
        <v/>
      </c>
      <c r="AG56" s="85"/>
      <c r="AH56" s="85"/>
      <c r="AI56" s="85" t="str">
        <f ca="1">IFERROR(AVERAGE(OFFSET($A$1,ROW($A$16)-1,AI$50-1,31,1)),"")</f>
        <v/>
      </c>
      <c r="AJ56" s="85"/>
      <c r="AK56" s="85"/>
      <c r="AL56" s="85" t="str">
        <f ca="1">IFERROR(AVERAGE(OFFSET($A$1,ROW($A$16)-1,AL$50-1,31,1)),"")</f>
        <v/>
      </c>
    </row>
    <row r="57" spans="1:38" x14ac:dyDescent="0.4">
      <c r="A57" s="57" t="s">
        <v>79</v>
      </c>
      <c r="B57" s="85" t="e">
        <f ca="1">MEDIAN(OFFSET($A$1,ROW($A$16)-1,E$50-1,31,12))</f>
        <v>#NUM!</v>
      </c>
      <c r="C57" s="85"/>
      <c r="D57" s="85"/>
      <c r="E57" s="85" t="str">
        <f ca="1">IFERROR(MEDIAN(OFFSET($A$1,ROW($A$16)-1,E$50-1,31,1)),"")</f>
        <v/>
      </c>
      <c r="F57" s="85"/>
      <c r="G57" s="85"/>
      <c r="H57" s="85" t="str">
        <f ca="1">IFERROR(MEDIAN(OFFSET($A$1,ROW($A$16)-1,H$50-1,31,1)),"")</f>
        <v/>
      </c>
      <c r="I57" s="85"/>
      <c r="J57" s="85"/>
      <c r="K57" s="85" t="str">
        <f ca="1">IFERROR(MEDIAN(OFFSET($A$1,ROW($A$16)-1,K$50-1,31,1)),"")</f>
        <v/>
      </c>
      <c r="L57" s="85"/>
      <c r="M57" s="85"/>
      <c r="N57" s="85" t="str">
        <f ca="1">IFERROR(MEDIAN(OFFSET($A$1,ROW($A$16)-1,N$50-1,31,1)),"")</f>
        <v/>
      </c>
      <c r="O57" s="86"/>
      <c r="P57" s="86"/>
      <c r="Q57" s="85" t="str">
        <f ca="1">IFERROR(MEDIAN(OFFSET($A$1,ROW($A$16)-1,Q$50-1,31,1)),"")</f>
        <v/>
      </c>
      <c r="R57" s="85"/>
      <c r="S57" s="85"/>
      <c r="T57" s="85" t="str">
        <f ca="1">IFERROR(MEDIAN(OFFSET($A$1,ROW($A$16)-1,T$50-1,31,1)),"")</f>
        <v/>
      </c>
      <c r="U57" s="85"/>
      <c r="V57" s="85"/>
      <c r="W57" s="85" t="str">
        <f ca="1">IFERROR(MEDIAN(OFFSET($A$1,ROW($A$16)-1,W$50-1,31,1)),"")</f>
        <v/>
      </c>
      <c r="X57" s="85"/>
      <c r="Y57" s="85"/>
      <c r="Z57" s="85" t="str">
        <f ca="1">IFERROR(MEDIAN(OFFSET($A$1,ROW($A$16)-1,Z$50-1,31,1)),"")</f>
        <v/>
      </c>
      <c r="AA57" s="85"/>
      <c r="AB57" s="85"/>
      <c r="AC57" s="85" t="str">
        <f ca="1">IFERROR(MEDIAN(OFFSET($A$1,ROW($A$16)-1,AC$50-1,31,1)),"")</f>
        <v/>
      </c>
      <c r="AD57" s="85"/>
      <c r="AE57" s="85"/>
      <c r="AF57" s="85" t="str">
        <f ca="1">IFERROR(MEDIAN(OFFSET($A$1,ROW($A$16)-1,AF$50-1,31,1)),"")</f>
        <v/>
      </c>
      <c r="AG57" s="85"/>
      <c r="AH57" s="85"/>
      <c r="AI57" s="85" t="str">
        <f ca="1">IFERROR(MEDIAN(OFFSET($A$1,ROW($A$16)-1,AI$50-1,31,1)),"")</f>
        <v/>
      </c>
      <c r="AJ57" s="85"/>
      <c r="AK57" s="85"/>
      <c r="AL57" s="85" t="str">
        <f ca="1">IFERROR(MEDIAN(OFFSET($A$1,ROW($A$16)-1,AL$50-1,31,1)),"")</f>
        <v/>
      </c>
    </row>
    <row r="58" spans="1:38" x14ac:dyDescent="0.4">
      <c r="A58" s="57" t="s">
        <v>80</v>
      </c>
      <c r="B58" s="85">
        <f ca="1">MIN(OFFSET($A$1,ROW($A$16)-1,E$50-1,31,12))</f>
        <v>0</v>
      </c>
      <c r="C58" s="85"/>
      <c r="D58" s="85"/>
      <c r="E58" s="85">
        <f ca="1">MIN(OFFSET($A$1,ROW($A$16)-1,E$50-1,31,1))</f>
        <v>0</v>
      </c>
      <c r="F58" s="85"/>
      <c r="G58" s="85"/>
      <c r="H58" s="85">
        <f ca="1">MIN(OFFSET($A$1,ROW($A$16)-1,H$50-1,31,1))</f>
        <v>0</v>
      </c>
      <c r="I58" s="85"/>
      <c r="J58" s="85"/>
      <c r="K58" s="85">
        <f ca="1">MIN(OFFSET($A$1,ROW($A$16)-1,K$50-1,31,1))</f>
        <v>0</v>
      </c>
      <c r="L58" s="85"/>
      <c r="M58" s="85"/>
      <c r="N58" s="85">
        <f ca="1">MIN(OFFSET($A$1,ROW($A$16)-1,N$50-1,31,1))</f>
        <v>0</v>
      </c>
      <c r="O58" s="86"/>
      <c r="P58" s="86"/>
      <c r="Q58" s="85">
        <f ca="1">MIN(OFFSET($A$1,ROW($A$16)-1,Q$50-1,31,1))</f>
        <v>0</v>
      </c>
      <c r="R58" s="85"/>
      <c r="S58" s="85"/>
      <c r="T58" s="85">
        <f ca="1">MIN(OFFSET($A$1,ROW($A$16)-1,T$50-1,31,1))</f>
        <v>0</v>
      </c>
      <c r="U58" s="85"/>
      <c r="V58" s="85"/>
      <c r="W58" s="85">
        <f ca="1">MIN(OFFSET($A$1,ROW($A$16)-1,W$50-1,31,1))</f>
        <v>0</v>
      </c>
      <c r="X58" s="85"/>
      <c r="Y58" s="85"/>
      <c r="Z58" s="85">
        <f ca="1">MIN(OFFSET($A$1,ROW($A$16)-1,Z$50-1,31,1))</f>
        <v>0</v>
      </c>
      <c r="AA58" s="85"/>
      <c r="AB58" s="85"/>
      <c r="AC58" s="85">
        <f ca="1">MIN(OFFSET($A$1,ROW($A$16)-1,AC$50-1,31,1))</f>
        <v>0</v>
      </c>
      <c r="AD58" s="85"/>
      <c r="AE58" s="85"/>
      <c r="AF58" s="85">
        <f ca="1">MIN(OFFSET($A$1,ROW($A$16)-1,AF$50-1,31,1))</f>
        <v>0</v>
      </c>
      <c r="AG58" s="85"/>
      <c r="AH58" s="85"/>
      <c r="AI58" s="85">
        <f ca="1">MIN(OFFSET($A$1,ROW($A$16)-1,AI$50-1,31,1))</f>
        <v>0</v>
      </c>
      <c r="AJ58" s="85"/>
      <c r="AK58" s="85"/>
      <c r="AL58" s="85">
        <f ca="1">MIN(OFFSET($A$1,ROW($A$16)-1,AL$50-1,31,1))</f>
        <v>0</v>
      </c>
    </row>
    <row r="59" spans="1:38" x14ac:dyDescent="0.4">
      <c r="A59" s="87" t="s">
        <v>76</v>
      </c>
      <c r="B59" s="86"/>
      <c r="C59" s="85"/>
      <c r="D59" s="85"/>
      <c r="E59" s="85"/>
      <c r="F59" s="85"/>
      <c r="G59" s="85"/>
      <c r="H59" s="85"/>
      <c r="I59" s="85"/>
      <c r="J59" s="85"/>
      <c r="K59" s="85"/>
      <c r="L59" s="85"/>
      <c r="M59" s="85"/>
      <c r="N59" s="85"/>
      <c r="O59" s="86"/>
      <c r="P59" s="86"/>
      <c r="Q59" s="85"/>
      <c r="R59" s="85"/>
      <c r="S59" s="85"/>
      <c r="T59" s="85"/>
      <c r="U59" s="85"/>
      <c r="V59" s="85"/>
      <c r="W59" s="85"/>
      <c r="X59" s="85"/>
      <c r="Y59" s="85"/>
      <c r="Z59" s="85"/>
      <c r="AA59" s="85"/>
      <c r="AB59" s="85"/>
      <c r="AC59" s="85"/>
      <c r="AD59" s="85"/>
      <c r="AE59" s="85"/>
      <c r="AF59" s="85"/>
      <c r="AG59" s="85"/>
      <c r="AH59" s="85"/>
      <c r="AI59" s="85"/>
      <c r="AJ59" s="85"/>
      <c r="AK59" s="85"/>
      <c r="AL59" s="85"/>
    </row>
    <row r="60" spans="1:38" x14ac:dyDescent="0.4">
      <c r="A60" s="57" t="s">
        <v>80</v>
      </c>
      <c r="B60" s="85">
        <f ca="1">MAX(OFFSET($A$1,ROW($A$16)-1,E$51-1,31,12))</f>
        <v>0</v>
      </c>
      <c r="C60" s="85"/>
      <c r="D60" s="85"/>
      <c r="E60" s="85">
        <f ca="1">MAX(OFFSET($A$1,ROW($A$16)-1,E$51-1,31,1))</f>
        <v>0</v>
      </c>
      <c r="F60" s="85"/>
      <c r="G60" s="85"/>
      <c r="H60" s="85">
        <f ca="1">MAX(OFFSET($A$1,ROW($A$16)-1,H$51-1,31,1))</f>
        <v>0</v>
      </c>
      <c r="I60" s="85"/>
      <c r="J60" s="85"/>
      <c r="K60" s="85">
        <f ca="1">MAX(OFFSET($A$1,ROW($A$16)-1,K$51-1,31,1))</f>
        <v>0</v>
      </c>
      <c r="L60" s="85"/>
      <c r="M60" s="85"/>
      <c r="N60" s="85">
        <f ca="1">MAX(OFFSET($A$1,ROW($A$16)-1,N$51-1,31,1))</f>
        <v>0</v>
      </c>
      <c r="O60" s="86"/>
      <c r="P60" s="86"/>
      <c r="Q60" s="85">
        <f ca="1">MAX(OFFSET($A$1,ROW($A$16)-1,Q$51-1,31,1))</f>
        <v>0</v>
      </c>
      <c r="R60" s="85"/>
      <c r="S60" s="85"/>
      <c r="T60" s="85">
        <f ca="1">MAX(OFFSET($A$1,ROW($A$16)-1,T$51-1,31,1))</f>
        <v>0</v>
      </c>
      <c r="U60" s="85"/>
      <c r="V60" s="85"/>
      <c r="W60" s="85">
        <f ca="1">MAX(OFFSET($A$1,ROW($A$16)-1,W$51-1,31,1))</f>
        <v>0</v>
      </c>
      <c r="X60" s="85"/>
      <c r="Y60" s="85"/>
      <c r="Z60" s="85">
        <f ca="1">MAX(OFFSET($A$1,ROW($A$16)-1,Z$51-1,31,1))</f>
        <v>0</v>
      </c>
      <c r="AA60" s="85"/>
      <c r="AB60" s="85"/>
      <c r="AC60" s="85">
        <f ca="1">MAX(OFFSET($A$1,ROW($A$16)-1,AC$51-1,31,1))</f>
        <v>0</v>
      </c>
      <c r="AD60" s="85"/>
      <c r="AE60" s="85"/>
      <c r="AF60" s="85">
        <f ca="1">MAX(OFFSET($A$1,ROW($A$16)-1,AF$51-1,31,1))</f>
        <v>0</v>
      </c>
      <c r="AG60" s="85"/>
      <c r="AH60" s="85"/>
      <c r="AI60" s="85">
        <f ca="1">MAX(OFFSET($A$1,ROW($A$16)-1,AI$51-1,31,1))</f>
        <v>0</v>
      </c>
      <c r="AJ60" s="85"/>
      <c r="AK60" s="85"/>
      <c r="AL60" s="85">
        <f ca="1">MAX(OFFSET($A$1,ROW($A$16)-1,AL$51-1,31,1))</f>
        <v>0</v>
      </c>
    </row>
    <row r="61" spans="1:38" x14ac:dyDescent="0.4">
      <c r="A61" s="57" t="s">
        <v>78</v>
      </c>
      <c r="B61" s="85" t="e">
        <f ca="1">AVERAGE(OFFSET($A$1,ROW($A$16)-1,E$51-1,31,12))</f>
        <v>#DIV/0!</v>
      </c>
      <c r="C61" s="85"/>
      <c r="D61" s="85"/>
      <c r="E61" s="85" t="str">
        <f ca="1">IFERROR(AVERAGE(OFFSET($A$1,ROW($A$16)-1,E$51-1,31,1)),"")</f>
        <v/>
      </c>
      <c r="F61" s="85"/>
      <c r="G61" s="85"/>
      <c r="H61" s="85" t="str">
        <f ca="1">IFERROR(AVERAGE(OFFSET($A$1,ROW($A$16)-1,H$51-1,31,1)),"")</f>
        <v/>
      </c>
      <c r="I61" s="85"/>
      <c r="J61" s="85"/>
      <c r="K61" s="85" t="str">
        <f ca="1">IFERROR(AVERAGE(OFFSET($A$1,ROW($A$16)-1,K$51-1,31,1)),"")</f>
        <v/>
      </c>
      <c r="L61" s="85"/>
      <c r="M61" s="85"/>
      <c r="N61" s="85" t="str">
        <f ca="1">IFERROR(AVERAGE(OFFSET($A$1,ROW($A$16)-1,N$51-1,31,1)),"")</f>
        <v/>
      </c>
      <c r="O61" s="86"/>
      <c r="P61" s="86"/>
      <c r="Q61" s="85" t="str">
        <f ca="1">IFERROR(AVERAGE(OFFSET($A$1,ROW($A$16)-1,Q$51-1,31,1)),"")</f>
        <v/>
      </c>
      <c r="R61" s="85"/>
      <c r="S61" s="85"/>
      <c r="T61" s="85" t="str">
        <f ca="1">IFERROR(AVERAGE(OFFSET($A$1,ROW($A$16)-1,T$51-1,31,1)),"")</f>
        <v/>
      </c>
      <c r="U61" s="85"/>
      <c r="V61" s="85"/>
      <c r="W61" s="85" t="str">
        <f ca="1">IFERROR(AVERAGE(OFFSET($A$1,ROW($A$16)-1,W$51-1,31,1)),"")</f>
        <v/>
      </c>
      <c r="X61" s="85"/>
      <c r="Y61" s="85"/>
      <c r="Z61" s="85" t="str">
        <f ca="1">IFERROR(AVERAGE(OFFSET($A$1,ROW($A$16)-1,Z$51-1,31,1)),"")</f>
        <v/>
      </c>
      <c r="AA61" s="85"/>
      <c r="AB61" s="85"/>
      <c r="AC61" s="85" t="str">
        <f ca="1">IFERROR(AVERAGE(OFFSET($A$1,ROW($A$16)-1,AC$51-1,31,1)),"")</f>
        <v/>
      </c>
      <c r="AD61" s="85"/>
      <c r="AE61" s="85"/>
      <c r="AF61" s="85" t="str">
        <f ca="1">IFERROR(AVERAGE(OFFSET($A$1,ROW($A$16)-1,AF$51-1,31,1)),"")</f>
        <v/>
      </c>
      <c r="AG61" s="85"/>
      <c r="AH61" s="85"/>
      <c r="AI61" s="85" t="str">
        <f ca="1">IFERROR(AVERAGE(OFFSET($A$1,ROW($A$16)-1,AI$51-1,31,1)),"")</f>
        <v/>
      </c>
      <c r="AJ61" s="85"/>
      <c r="AK61" s="85"/>
      <c r="AL61" s="85" t="str">
        <f ca="1">IFERROR(AVERAGE(OFFSET($A$1,ROW($A$16)-1,AL$51-1,31,1)),"")</f>
        <v/>
      </c>
    </row>
    <row r="62" spans="1:38" x14ac:dyDescent="0.4">
      <c r="A62" s="57" t="s">
        <v>79</v>
      </c>
      <c r="B62" s="85" t="e">
        <f ca="1">MEDIAN(OFFSET($A$1,ROW($A$16)-1,E$51-1,31,12))</f>
        <v>#NUM!</v>
      </c>
      <c r="C62" s="85"/>
      <c r="D62" s="85"/>
      <c r="E62" s="85" t="str">
        <f ca="1">IFERROR(MEDIAN(OFFSET($A$1,ROW($A$16)-1,E$51-1,31,1)),"")</f>
        <v/>
      </c>
      <c r="F62" s="85"/>
      <c r="G62" s="85"/>
      <c r="H62" s="85" t="str">
        <f ca="1">IFERROR(MEDIAN(OFFSET($A$1,ROW($A$16)-1,H$51-1,31,1)),"")</f>
        <v/>
      </c>
      <c r="I62" s="85"/>
      <c r="J62" s="85"/>
      <c r="K62" s="85" t="str">
        <f ca="1">IFERROR(MEDIAN(OFFSET($A$1,ROW($A$16)-1,K$51-1,31,1)),"")</f>
        <v/>
      </c>
      <c r="L62" s="85"/>
      <c r="M62" s="85"/>
      <c r="N62" s="85" t="str">
        <f ca="1">IFERROR(MEDIAN(OFFSET($A$1,ROW($A$16)-1,N$51-1,31,1)),"")</f>
        <v/>
      </c>
      <c r="O62" s="86"/>
      <c r="P62" s="86"/>
      <c r="Q62" s="85" t="str">
        <f ca="1">IFERROR(MEDIAN(OFFSET($A$1,ROW($A$16)-1,Q$51-1,31,1)),"")</f>
        <v/>
      </c>
      <c r="R62" s="85"/>
      <c r="S62" s="85"/>
      <c r="T62" s="85" t="str">
        <f ca="1">IFERROR(MEDIAN(OFFSET($A$1,ROW($A$16)-1,T$51-1,31,1)),"")</f>
        <v/>
      </c>
      <c r="U62" s="85"/>
      <c r="V62" s="85"/>
      <c r="W62" s="85" t="str">
        <f ca="1">IFERROR(MEDIAN(OFFSET($A$1,ROW($A$16)-1,W$51-1,31,1)),"")</f>
        <v/>
      </c>
      <c r="X62" s="85"/>
      <c r="Y62" s="85"/>
      <c r="Z62" s="85" t="str">
        <f ca="1">IFERROR(MEDIAN(OFFSET($A$1,ROW($A$16)-1,Z$51-1,31,1)),"")</f>
        <v/>
      </c>
      <c r="AA62" s="85"/>
      <c r="AB62" s="85"/>
      <c r="AC62" s="85" t="str">
        <f ca="1">IFERROR(MEDIAN(OFFSET($A$1,ROW($A$16)-1,AC$51-1,31,1)),"")</f>
        <v/>
      </c>
      <c r="AD62" s="85"/>
      <c r="AE62" s="85"/>
      <c r="AF62" s="85" t="str">
        <f ca="1">IFERROR(MEDIAN(OFFSET($A$1,ROW($A$16)-1,AF$51-1,31,1)),"")</f>
        <v/>
      </c>
      <c r="AG62" s="85"/>
      <c r="AH62" s="85"/>
      <c r="AI62" s="85" t="str">
        <f ca="1">IFERROR(MEDIAN(OFFSET($A$1,ROW($A$16)-1,AI$51-1,31,1)),"")</f>
        <v/>
      </c>
      <c r="AJ62" s="85"/>
      <c r="AK62" s="85"/>
      <c r="AL62" s="85" t="str">
        <f ca="1">IFERROR(MEDIAN(OFFSET($A$1,ROW($A$16)-1,AL$51-1,31,1)),"")</f>
        <v/>
      </c>
    </row>
    <row r="63" spans="1:38" x14ac:dyDescent="0.4">
      <c r="A63" s="57" t="s">
        <v>77</v>
      </c>
      <c r="B63" s="85">
        <f ca="1">MIN(OFFSET($A$1,ROW($A$16)-1,E$51-1,31,12))</f>
        <v>0</v>
      </c>
      <c r="C63" s="85"/>
      <c r="D63" s="85"/>
      <c r="E63" s="85">
        <f ca="1">MIN(OFFSET($A$1,ROW($A$16)-1,E$51-1,31,1))</f>
        <v>0</v>
      </c>
      <c r="F63" s="85"/>
      <c r="G63" s="85"/>
      <c r="H63" s="85">
        <f ca="1">MIN(OFFSET($A$1,ROW($A$16)-1,H$51-1,31,1))</f>
        <v>0</v>
      </c>
      <c r="I63" s="85"/>
      <c r="J63" s="85"/>
      <c r="K63" s="85">
        <f ca="1">MIN(OFFSET($A$1,ROW($A$16)-1,K$51-1,31,1))</f>
        <v>0</v>
      </c>
      <c r="L63" s="85"/>
      <c r="M63" s="85"/>
      <c r="N63" s="85">
        <f ca="1">MIN(OFFSET($A$1,ROW($A$16)-1,N$51-1,31,1))</f>
        <v>0</v>
      </c>
      <c r="O63" s="86"/>
      <c r="P63" s="86"/>
      <c r="Q63" s="85">
        <f ca="1">MIN(OFFSET($A$1,ROW($A$16)-1,Q$51-1,31,1))</f>
        <v>0</v>
      </c>
      <c r="R63" s="85"/>
      <c r="S63" s="85"/>
      <c r="T63" s="85">
        <f ca="1">MIN(OFFSET($A$1,ROW($A$16)-1,T$51-1,31,1))</f>
        <v>0</v>
      </c>
      <c r="U63" s="85"/>
      <c r="V63" s="85"/>
      <c r="W63" s="85">
        <f ca="1">MIN(OFFSET($A$1,ROW($A$16)-1,W$51-1,31,1))</f>
        <v>0</v>
      </c>
      <c r="X63" s="85"/>
      <c r="Y63" s="85"/>
      <c r="Z63" s="85">
        <f ca="1">MIN(OFFSET($A$1,ROW($A$16)-1,Z$51-1,31,1))</f>
        <v>0</v>
      </c>
      <c r="AA63" s="85"/>
      <c r="AB63" s="85"/>
      <c r="AC63" s="85">
        <f ca="1">MIN(OFFSET($A$1,ROW($A$16)-1,AC$51-1,31,1))</f>
        <v>0</v>
      </c>
      <c r="AD63" s="85"/>
      <c r="AE63" s="85"/>
      <c r="AF63" s="85">
        <f ca="1">MIN(OFFSET($A$1,ROW($A$16)-1,AF$51-1,31,1))</f>
        <v>0</v>
      </c>
      <c r="AG63" s="85"/>
      <c r="AH63" s="85"/>
      <c r="AI63" s="85">
        <f ca="1">MIN(OFFSET($A$1,ROW($A$16)-1,AI$51-1,31,1))</f>
        <v>0</v>
      </c>
      <c r="AJ63" s="85"/>
      <c r="AK63" s="85"/>
      <c r="AL63" s="85">
        <f ca="1">MIN(OFFSET($A$1,ROW($A$16)-1,AL$51-1,31,1))</f>
        <v>0</v>
      </c>
    </row>
    <row r="66" spans="1:38" ht="19.5" thickBot="1" x14ac:dyDescent="0.45">
      <c r="A66" s="78" t="s">
        <v>88</v>
      </c>
      <c r="B66" s="79">
        <v>2023</v>
      </c>
      <c r="C66" s="80"/>
      <c r="D66" s="81"/>
      <c r="E66" s="82">
        <v>1</v>
      </c>
      <c r="F66" s="83"/>
      <c r="G66" s="84"/>
      <c r="H66" s="82">
        <v>2</v>
      </c>
      <c r="I66" s="83"/>
      <c r="J66" s="84"/>
      <c r="K66" s="82">
        <v>3</v>
      </c>
      <c r="L66" s="83"/>
      <c r="M66" s="84"/>
      <c r="N66" s="82">
        <v>4</v>
      </c>
      <c r="O66" s="83"/>
      <c r="P66" s="84"/>
      <c r="Q66" s="82">
        <v>5</v>
      </c>
      <c r="R66" s="84"/>
      <c r="S66" s="84"/>
      <c r="T66" s="82">
        <v>6</v>
      </c>
      <c r="U66" s="84"/>
      <c r="V66" s="84"/>
      <c r="W66" s="82">
        <v>7</v>
      </c>
      <c r="X66" s="83"/>
      <c r="Y66" s="84"/>
      <c r="Z66" s="82">
        <v>8</v>
      </c>
      <c r="AA66" s="83"/>
      <c r="AB66" s="84"/>
      <c r="AC66" s="82">
        <v>9</v>
      </c>
      <c r="AD66" s="83"/>
      <c r="AE66" s="84"/>
      <c r="AF66" s="82">
        <v>10</v>
      </c>
      <c r="AG66" s="83"/>
      <c r="AH66" s="84"/>
      <c r="AI66" s="82">
        <v>11</v>
      </c>
      <c r="AJ66" s="83"/>
      <c r="AK66" s="84"/>
      <c r="AL66" s="84">
        <v>12</v>
      </c>
    </row>
    <row r="67" spans="1:38" ht="19.5" thickTop="1" x14ac:dyDescent="0.4">
      <c r="A67" s="87" t="s">
        <v>1</v>
      </c>
    </row>
    <row r="68" spans="1:38" x14ac:dyDescent="0.4">
      <c r="A68" s="57" t="s">
        <v>8</v>
      </c>
      <c r="B68" s="94">
        <f>SUM(E68,H68,K68,N68,Q68,T68,W68,Z68,AC68,AF68,AI68,AL68)</f>
        <v>0</v>
      </c>
      <c r="E68" s="86">
        <f>SUMIFS(matsui[実現損益],matsui[約定日],"&gt;="&amp;DATE(デイトレ集計2024!$B$1,デイトレ集計2024!E$1,1),matsui[約定日],"&lt;"&amp;DATE(デイトレ集計2024!$B$1,デイトレ集計2024!E$1+1,1),matsui[実現損益],"&gt;0")</f>
        <v>0</v>
      </c>
      <c r="F68" s="94"/>
      <c r="G68" s="94"/>
      <c r="H68" s="86">
        <f>SUMIFS(matsui[実現損益],matsui[約定日],"&gt;="&amp;DATE(デイトレ集計2024!$B$1,デイトレ集計2024!H$1,1),matsui[約定日],"&lt;"&amp;DATE(デイトレ集計2024!$B$1,デイトレ集計2024!H$1+1,1),matsui[実現損益],"&gt;0")</f>
        <v>0</v>
      </c>
      <c r="I68" s="94"/>
      <c r="J68" s="94"/>
      <c r="K68" s="86">
        <f>SUMIFS(matsui[実現損益],matsui[約定日],"&gt;="&amp;DATE(デイトレ集計2024!$B$1,デイトレ集計2024!K$1,1),matsui[約定日],"&lt;"&amp;DATE(デイトレ集計2024!$B$1,デイトレ集計2024!K$1+1,1),matsui[実現損益],"&gt;0")</f>
        <v>0</v>
      </c>
      <c r="L68" s="94"/>
      <c r="M68" s="94"/>
      <c r="N68" s="86">
        <f>SUMIFS(matsui[実現損益],matsui[約定日],"&gt;="&amp;DATE(デイトレ集計2024!$B$1,デイトレ集計2024!N$1,1),matsui[約定日],"&lt;"&amp;DATE(デイトレ集計2024!$B$1,デイトレ集計2024!N$1+1,1),matsui[実現損益],"&gt;0")</f>
        <v>0</v>
      </c>
      <c r="O68" s="94"/>
      <c r="P68" s="94"/>
      <c r="Q68" s="86">
        <f>SUMIFS(matsui[実現損益],matsui[約定日],"&gt;="&amp;DATE(デイトレ集計2024!$B$1,デイトレ集計2024!Q$1,1),matsui[約定日],"&lt;"&amp;DATE(デイトレ集計2024!$B$1,デイトレ集計2024!Q$1+1,1),matsui[実現損益],"&gt;0")</f>
        <v>0</v>
      </c>
      <c r="R68" s="94"/>
      <c r="S68" s="94"/>
      <c r="T68" s="86">
        <f>SUMIFS(matsui[実現損益],matsui[約定日],"&gt;="&amp;DATE(デイトレ集計2024!$B$1,デイトレ集計2024!T$1,1),matsui[約定日],"&lt;"&amp;DATE(デイトレ集計2024!$B$1,デイトレ集計2024!T$1+1,1),matsui[実現損益],"&gt;0")</f>
        <v>0</v>
      </c>
      <c r="U68" s="94"/>
      <c r="V68" s="94"/>
      <c r="W68" s="86">
        <f>SUMIFS(matsui[実現損益],matsui[約定日],"&gt;="&amp;DATE(デイトレ集計2024!$B$1,デイトレ集計2024!W$1,1),matsui[約定日],"&lt;"&amp;DATE(デイトレ集計2024!$B$1,デイトレ集計2024!W$1+1,1),matsui[実現損益],"&gt;0")</f>
        <v>0</v>
      </c>
      <c r="X68" s="94"/>
      <c r="Y68" s="94"/>
      <c r="Z68" s="86">
        <f>SUMIFS(matsui[実現損益],matsui[約定日],"&gt;="&amp;DATE(デイトレ集計2024!$B$1,デイトレ集計2024!Z$1,1),matsui[約定日],"&lt;"&amp;DATE(デイトレ集計2024!$B$1,デイトレ集計2024!Z$1+1,1),matsui[実現損益],"&gt;0")</f>
        <v>0</v>
      </c>
      <c r="AA68" s="94"/>
      <c r="AB68" s="94"/>
      <c r="AC68" s="86">
        <f>SUMIFS(matsui[実現損益],matsui[約定日],"&gt;="&amp;DATE(デイトレ集計2024!$B$1,デイトレ集計2024!AC$1,1),matsui[約定日],"&lt;"&amp;DATE(デイトレ集計2024!$B$1,デイトレ集計2024!AC$1+1,1),matsui[実現損益],"&gt;0")</f>
        <v>0</v>
      </c>
      <c r="AD68" s="94"/>
      <c r="AE68" s="94"/>
      <c r="AF68" s="86">
        <f>SUMIFS(matsui[実現損益],matsui[約定日],"&gt;="&amp;DATE(デイトレ集計2024!$B$1,デイトレ集計2024!AF$1,1),matsui[約定日],"&lt;"&amp;DATE(デイトレ集計2024!$B$1,デイトレ集計2024!AF$1+1,1),matsui[実現損益],"&gt;0")</f>
        <v>0</v>
      </c>
      <c r="AG68" s="94"/>
      <c r="AH68" s="94"/>
      <c r="AI68" s="86">
        <f>SUMIFS(matsui[実現損益],matsui[約定日],"&gt;="&amp;DATE(デイトレ集計2024!$B$1,デイトレ集計2024!AI$1,1),matsui[約定日],"&lt;"&amp;DATE(デイトレ集計2024!$B$1,デイトレ集計2024!AI$1+1,1),matsui[実現損益],"&gt;0")</f>
        <v>0</v>
      </c>
      <c r="AJ68" s="94"/>
      <c r="AK68" s="94"/>
      <c r="AL68" s="86">
        <f>SUMIFS(matsui[実現損益],matsui[約定日],"&gt;="&amp;DATE(デイトレ集計2024!$B$1,デイトレ集計2024!AL$1,1),matsui[約定日],"&lt;"&amp;DATE(デイトレ集計2024!$B$1,デイトレ集計2024!AL$1+1,1),matsui[実現損益],"&gt;0")</f>
        <v>0</v>
      </c>
    </row>
    <row r="69" spans="1:38" x14ac:dyDescent="0.4">
      <c r="A69" s="57" t="s">
        <v>89</v>
      </c>
      <c r="B69" s="88">
        <f>SUM(E69,H69,K69,N69,Q69,T69,W69,Z69,AC69,AF69,AI69,AL69)</f>
        <v>0</v>
      </c>
      <c r="E69" s="88">
        <f>SUMIFS(matsui[約定数量],matsui[約定日],"&gt;="&amp;DATE(デイトレ集計2024!$B$1,デイトレ集計2024!E$1,1),matsui[約定日],"&lt;"&amp;DATE(デイトレ集計2024!$B$1,デイトレ集計2024!E$1+1,1),matsui[実現損益],"&gt;0")</f>
        <v>0</v>
      </c>
      <c r="H69" s="88">
        <f>SUMIFS(matsui[約定数量],matsui[約定日],"&gt;="&amp;DATE(デイトレ集計2024!$B$1,デイトレ集計2024!H$1,1),matsui[約定日],"&lt;"&amp;DATE(デイトレ集計2024!$B$1,デイトレ集計2024!H$1+1,1),matsui[実現損益],"&gt;0")</f>
        <v>0</v>
      </c>
      <c r="K69" s="88">
        <f>SUMIFS(matsui[約定数量],matsui[約定日],"&gt;="&amp;DATE(デイトレ集計2024!$B$1,デイトレ集計2024!K$1,1),matsui[約定日],"&lt;"&amp;DATE(デイトレ集計2024!$B$1,デイトレ集計2024!K$1+1,1),matsui[実現損益],"&gt;0")</f>
        <v>0</v>
      </c>
      <c r="N69" s="88">
        <f>SUMIFS(matsui[約定数量],matsui[約定日],"&gt;="&amp;DATE(デイトレ集計2024!$B$1,デイトレ集計2024!N$1,1),matsui[約定日],"&lt;"&amp;DATE(デイトレ集計2024!$B$1,デイトレ集計2024!N$1+1,1),matsui[実現損益],"&gt;0")</f>
        <v>0</v>
      </c>
      <c r="Q69" s="88">
        <f>SUMIFS(matsui[約定数量],matsui[約定日],"&gt;="&amp;DATE(デイトレ集計2024!$B$1,デイトレ集計2024!Q$1,1),matsui[約定日],"&lt;"&amp;DATE(デイトレ集計2024!$B$1,デイトレ集計2024!Q$1+1,1),matsui[実現損益],"&gt;0")</f>
        <v>0</v>
      </c>
      <c r="T69" s="88">
        <f>SUMIFS(matsui[約定数量],matsui[約定日],"&gt;="&amp;DATE(デイトレ集計2024!$B$1,デイトレ集計2024!T$1,1),matsui[約定日],"&lt;"&amp;DATE(デイトレ集計2024!$B$1,デイトレ集計2024!T$1+1,1),matsui[実現損益],"&gt;0")</f>
        <v>0</v>
      </c>
      <c r="W69" s="88">
        <f>SUMIFS(matsui[約定数量],matsui[約定日],"&gt;="&amp;DATE(デイトレ集計2024!$B$1,デイトレ集計2024!W$1,1),matsui[約定日],"&lt;"&amp;DATE(デイトレ集計2024!$B$1,デイトレ集計2024!W$1+1,1),matsui[実現損益],"&gt;0")</f>
        <v>0</v>
      </c>
      <c r="Z69" s="88">
        <f>SUMIFS(matsui[約定数量],matsui[約定日],"&gt;="&amp;DATE(デイトレ集計2024!$B$1,デイトレ集計2024!Z$1,1),matsui[約定日],"&lt;"&amp;DATE(デイトレ集計2024!$B$1,デイトレ集計2024!Z$1+1,1),matsui[実現損益],"&gt;0")</f>
        <v>0</v>
      </c>
      <c r="AC69" s="88">
        <f>SUMIFS(matsui[約定数量],matsui[約定日],"&gt;="&amp;DATE(デイトレ集計2024!$B$1,デイトレ集計2024!AC$1,1),matsui[約定日],"&lt;"&amp;DATE(デイトレ集計2024!$B$1,デイトレ集計2024!AC$1+1,1),matsui[実現損益],"&gt;0")</f>
        <v>0</v>
      </c>
      <c r="AF69" s="88">
        <f>SUMIFS(matsui[約定数量],matsui[約定日],"&gt;="&amp;DATE(デイトレ集計2024!$B$1,デイトレ集計2024!AF$1,1),matsui[約定日],"&lt;"&amp;DATE(デイトレ集計2024!$B$1,デイトレ集計2024!AF$1+1,1),matsui[実現損益],"&gt;0")</f>
        <v>0</v>
      </c>
      <c r="AI69" s="88">
        <f>SUMIFS(matsui[約定数量],matsui[約定日],"&gt;="&amp;DATE(デイトレ集計2024!$B$1,デイトレ集計2024!AI$1,1),matsui[約定日],"&lt;"&amp;DATE(デイトレ集計2024!$B$1,デイトレ集計2024!AI$1+1,1),matsui[実現損益],"&gt;0")</f>
        <v>0</v>
      </c>
      <c r="AL69" s="88">
        <f>SUMIFS(matsui[約定数量],matsui[約定日],"&gt;="&amp;DATE(デイトレ集計2024!$B$1,デイトレ集計2024!AL$1,1),matsui[約定日],"&lt;"&amp;DATE(デイトレ集計2024!$B$1,デイトレ集計2024!AL$1+1,1),matsui[実現損益],"&gt;0")</f>
        <v>0</v>
      </c>
    </row>
    <row r="70" spans="1:38" x14ac:dyDescent="0.4">
      <c r="A70" s="57" t="s">
        <v>9</v>
      </c>
      <c r="B70" s="94">
        <f>SUM(E70,H70,K70,N70,Q70,T70,W70,Z70,AC70,AF70,AI70,AL70)</f>
        <v>0</v>
      </c>
      <c r="E70" s="86">
        <f>SUMIFS(matsui[実現損益],matsui[約定日],"&gt;="&amp;DATE(デイトレ集計2024!$B$1,デイトレ集計2024!E$1,1),matsui[約定日],"&lt;"&amp;DATE(デイトレ集計2024!$B$1,デイトレ集計2024!E$1+1,1),matsui[実現損益],"&lt;0")</f>
        <v>0</v>
      </c>
      <c r="F70" s="94"/>
      <c r="G70" s="94"/>
      <c r="H70" s="86">
        <f>SUMIFS(matsui[実現損益],matsui[約定日],"&gt;="&amp;DATE(デイトレ集計2024!$B$1,デイトレ集計2024!H$1,1),matsui[約定日],"&lt;"&amp;DATE(デイトレ集計2024!$B$1,デイトレ集計2024!H$1+1,1),matsui[実現損益],"&lt;0")</f>
        <v>0</v>
      </c>
      <c r="I70" s="94"/>
      <c r="J70" s="94"/>
      <c r="K70" s="86">
        <f>SUMIFS(matsui[実現損益],matsui[約定日],"&gt;="&amp;DATE(デイトレ集計2024!$B$1,デイトレ集計2024!K$1,1),matsui[約定日],"&lt;"&amp;DATE(デイトレ集計2024!$B$1,デイトレ集計2024!K$1+1,1),matsui[実現損益],"&lt;0")</f>
        <v>0</v>
      </c>
      <c r="L70" s="94"/>
      <c r="M70" s="94"/>
      <c r="N70" s="86">
        <f>SUMIFS(matsui[実現損益],matsui[約定日],"&gt;="&amp;DATE(デイトレ集計2024!$B$1,デイトレ集計2024!N$1,1),matsui[約定日],"&lt;"&amp;DATE(デイトレ集計2024!$B$1,デイトレ集計2024!N$1+1,1),matsui[実現損益],"&lt;0")</f>
        <v>0</v>
      </c>
      <c r="O70" s="94"/>
      <c r="P70" s="94"/>
      <c r="Q70" s="86">
        <f>SUMIFS(matsui[実現損益],matsui[約定日],"&gt;="&amp;DATE(デイトレ集計2024!$B$1,デイトレ集計2024!Q$1,1),matsui[約定日],"&lt;"&amp;DATE(デイトレ集計2024!$B$1,デイトレ集計2024!Q$1+1,1),matsui[実現損益],"&lt;0")</f>
        <v>0</v>
      </c>
      <c r="R70" s="94"/>
      <c r="S70" s="94"/>
      <c r="T70" s="86">
        <f>SUMIFS(matsui[実現損益],matsui[約定日],"&gt;="&amp;DATE(デイトレ集計2024!$B$1,デイトレ集計2024!T$1,1),matsui[約定日],"&lt;"&amp;DATE(デイトレ集計2024!$B$1,デイトレ集計2024!T$1+1,1),matsui[実現損益],"&lt;0")</f>
        <v>0</v>
      </c>
      <c r="U70" s="94"/>
      <c r="V70" s="94"/>
      <c r="W70" s="86">
        <f>SUMIFS(matsui[実現損益],matsui[約定日],"&gt;="&amp;DATE(デイトレ集計2024!$B$1,デイトレ集計2024!W$1,1),matsui[約定日],"&lt;"&amp;DATE(デイトレ集計2024!$B$1,デイトレ集計2024!W$1+1,1),matsui[実現損益],"&lt;0")</f>
        <v>0</v>
      </c>
      <c r="X70" s="94"/>
      <c r="Y70" s="94"/>
      <c r="Z70" s="86">
        <f>SUMIFS(matsui[実現損益],matsui[約定日],"&gt;="&amp;DATE(デイトレ集計2024!$B$1,デイトレ集計2024!Z$1,1),matsui[約定日],"&lt;"&amp;DATE(デイトレ集計2024!$B$1,デイトレ集計2024!Z$1+1,1),matsui[実現損益],"&lt;0")</f>
        <v>0</v>
      </c>
      <c r="AA70" s="94"/>
      <c r="AB70" s="94"/>
      <c r="AC70" s="86">
        <f>SUMIFS(matsui[実現損益],matsui[約定日],"&gt;="&amp;DATE(デイトレ集計2024!$B$1,デイトレ集計2024!AC$1,1),matsui[約定日],"&lt;"&amp;DATE(デイトレ集計2024!$B$1,デイトレ集計2024!AC$1+1,1),matsui[実現損益],"&lt;0")</f>
        <v>0</v>
      </c>
      <c r="AD70" s="94"/>
      <c r="AE70" s="94"/>
      <c r="AF70" s="86">
        <f>SUMIFS(matsui[実現損益],matsui[約定日],"&gt;="&amp;DATE(デイトレ集計2024!$B$1,デイトレ集計2024!AF$1,1),matsui[約定日],"&lt;"&amp;DATE(デイトレ集計2024!$B$1,デイトレ集計2024!AF$1+1,1),matsui[実現損益],"&lt;0")</f>
        <v>0</v>
      </c>
      <c r="AG70" s="94"/>
      <c r="AH70" s="94"/>
      <c r="AI70" s="86">
        <f>SUMIFS(matsui[実現損益],matsui[約定日],"&gt;="&amp;DATE(デイトレ集計2024!$B$1,デイトレ集計2024!AI$1,1),matsui[約定日],"&lt;"&amp;DATE(デイトレ集計2024!$B$1,デイトレ集計2024!AI$1+1,1),matsui[実現損益],"&lt;0")</f>
        <v>0</v>
      </c>
      <c r="AJ70" s="94"/>
      <c r="AK70" s="94"/>
      <c r="AL70" s="86">
        <f>SUMIFS(matsui[実現損益],matsui[約定日],"&gt;="&amp;DATE(デイトレ集計2024!$B$1,デイトレ集計2024!AL$1,1),matsui[約定日],"&lt;"&amp;DATE(デイトレ集計2024!$B$1,デイトレ集計2024!AL$1+1,1),matsui[実現損益],"&lt;0")</f>
        <v>0</v>
      </c>
    </row>
    <row r="71" spans="1:38" x14ac:dyDescent="0.4">
      <c r="A71" s="57" t="s">
        <v>90</v>
      </c>
      <c r="B71" s="88">
        <f>SUM(E71,H71,K71,N71,Q71,T71,W71,Z71,AC71,AF71,AI71,AL71)</f>
        <v>0</v>
      </c>
      <c r="E71" s="88">
        <f>SUMIFS(matsui[約定数量],matsui[約定日],"&gt;="&amp;DATE(デイトレ集計2024!$B$1,デイトレ集計2024!E$1,1),matsui[約定日],"&lt;"&amp;DATE(デイトレ集計2024!$B$1,デイトレ集計2024!E$1+1,1),matsui[実現損益],"&lt;0")</f>
        <v>0</v>
      </c>
      <c r="H71" s="88">
        <f>SUMIFS(matsui[約定数量],matsui[約定日],"&gt;="&amp;DATE(デイトレ集計2024!$B$1,デイトレ集計2024!H$1,1),matsui[約定日],"&lt;"&amp;DATE(デイトレ集計2024!$B$1,デイトレ集計2024!H$1+1,1),matsui[実現損益],"&lt;0")</f>
        <v>0</v>
      </c>
      <c r="K71" s="88">
        <f>SUMIFS(matsui[約定数量],matsui[約定日],"&gt;="&amp;DATE(デイトレ集計2024!$B$1,デイトレ集計2024!K$1,1),matsui[約定日],"&lt;"&amp;DATE(デイトレ集計2024!$B$1,デイトレ集計2024!K$1+1,1),matsui[実現損益],"&lt;0")</f>
        <v>0</v>
      </c>
      <c r="N71" s="88">
        <f>SUMIFS(matsui[約定数量],matsui[約定日],"&gt;="&amp;DATE(デイトレ集計2024!$B$1,デイトレ集計2024!N$1,1),matsui[約定日],"&lt;"&amp;DATE(デイトレ集計2024!$B$1,デイトレ集計2024!N$1+1,1),matsui[実現損益],"&lt;0")</f>
        <v>0</v>
      </c>
      <c r="Q71" s="88">
        <f>SUMIFS(matsui[約定数量],matsui[約定日],"&gt;="&amp;DATE(デイトレ集計2024!$B$1,デイトレ集計2024!Q$1,1),matsui[約定日],"&lt;"&amp;DATE(デイトレ集計2024!$B$1,デイトレ集計2024!Q$1+1,1),matsui[実現損益],"&lt;0")</f>
        <v>0</v>
      </c>
      <c r="T71" s="88">
        <f>SUMIFS(matsui[約定数量],matsui[約定日],"&gt;="&amp;DATE(デイトレ集計2024!$B$1,デイトレ集計2024!T$1,1),matsui[約定日],"&lt;"&amp;DATE(デイトレ集計2024!$B$1,デイトレ集計2024!T$1+1,1),matsui[実現損益],"&lt;0")</f>
        <v>0</v>
      </c>
      <c r="W71" s="88">
        <f>SUMIFS(matsui[約定数量],matsui[約定日],"&gt;="&amp;DATE(デイトレ集計2024!$B$1,デイトレ集計2024!W$1,1),matsui[約定日],"&lt;"&amp;DATE(デイトレ集計2024!$B$1,デイトレ集計2024!W$1+1,1),matsui[実現損益],"&lt;0")</f>
        <v>0</v>
      </c>
      <c r="Z71" s="88">
        <f>SUMIFS(matsui[約定数量],matsui[約定日],"&gt;="&amp;DATE(デイトレ集計2024!$B$1,デイトレ集計2024!Z$1,1),matsui[約定日],"&lt;"&amp;DATE(デイトレ集計2024!$B$1,デイトレ集計2024!Z$1+1,1),matsui[実現損益],"&lt;0")</f>
        <v>0</v>
      </c>
      <c r="AC71" s="88">
        <f>SUMIFS(matsui[約定数量],matsui[約定日],"&gt;="&amp;DATE(デイトレ集計2024!$B$1,デイトレ集計2024!AC$1,1),matsui[約定日],"&lt;"&amp;DATE(デイトレ集計2024!$B$1,デイトレ集計2024!AC$1+1,1),matsui[実現損益],"&lt;0")</f>
        <v>0</v>
      </c>
      <c r="AF71" s="88">
        <f>SUMIFS(matsui[約定数量],matsui[約定日],"&gt;="&amp;DATE(デイトレ集計2024!$B$1,デイトレ集計2024!AF$1,1),matsui[約定日],"&lt;"&amp;DATE(デイトレ集計2024!$B$1,デイトレ集計2024!AF$1+1,1),matsui[実現損益],"&lt;0")</f>
        <v>0</v>
      </c>
      <c r="AI71" s="88">
        <f>SUMIFS(matsui[約定数量],matsui[約定日],"&gt;="&amp;DATE(デイトレ集計2024!$B$1,デイトレ集計2024!AI$1,1),matsui[約定日],"&lt;"&amp;DATE(デイトレ集計2024!$B$1,デイトレ集計2024!AI$1+1,1),matsui[実現損益],"&lt;0")</f>
        <v>0</v>
      </c>
      <c r="AL71" s="88">
        <f>SUMIFS(matsui[約定数量],matsui[約定日],"&gt;="&amp;DATE(デイトレ集計2024!$B$1,デイトレ集計2024!AL$1,1),matsui[約定日],"&lt;"&amp;DATE(デイトレ集計2024!$B$1,デイトレ集計2024!AL$1+1,1),matsui[実現損益],"&lt;0")</f>
        <v>0</v>
      </c>
    </row>
    <row r="72" spans="1:38" x14ac:dyDescent="0.4">
      <c r="A72" s="87" t="s">
        <v>4</v>
      </c>
    </row>
    <row r="73" spans="1:38" x14ac:dyDescent="0.4">
      <c r="A73" s="57" t="s">
        <v>5</v>
      </c>
      <c r="E73" s="88">
        <f>COUNTIFS(matsui[約定日],"&gt;="&amp;DATE(デイトレ集計2024!$B$1,デイトレ集計2024!E$1,1),matsui[約定日],"&lt;"&amp;DATE(デイトレ集計2024!$B$1,デイトレ集計2024!E$1+1,1),matsui[実現損益],"&gt;0")</f>
        <v>0</v>
      </c>
      <c r="H73" s="88">
        <f>COUNTIFS(matsui[約定日],"&gt;="&amp;DATE(デイトレ集計2024!$B$1,デイトレ集計2024!H$1,1),matsui[約定日],"&lt;"&amp;DATE(デイトレ集計2024!$B$1,デイトレ集計2024!H$1+1,1),matsui[実現損益],"&gt;0")</f>
        <v>0</v>
      </c>
      <c r="K73" s="88">
        <f>COUNTIFS(matsui[約定日],"&gt;="&amp;DATE(デイトレ集計2024!$B$1,デイトレ集計2024!K$1,1),matsui[約定日],"&lt;"&amp;DATE(デイトレ集計2024!$B$1,デイトレ集計2024!K$1+1,1),matsui[実現損益],"&gt;0")</f>
        <v>0</v>
      </c>
      <c r="N73" s="88">
        <f>COUNTIFS(matsui[約定日],"&gt;="&amp;DATE(デイトレ集計2024!$B$1,デイトレ集計2024!N$1,1),matsui[約定日],"&lt;"&amp;DATE(デイトレ集計2024!$B$1,デイトレ集計2024!N$1+1,1),matsui[実現損益],"&gt;0")</f>
        <v>0</v>
      </c>
      <c r="Q73" s="88">
        <f>COUNTIFS(matsui[約定日],"&gt;="&amp;DATE(デイトレ集計2024!$B$1,デイトレ集計2024!Q$1,1),matsui[約定日],"&lt;"&amp;DATE(デイトレ集計2024!$B$1,デイトレ集計2024!Q$1+1,1),matsui[実現損益],"&gt;0")</f>
        <v>0</v>
      </c>
      <c r="T73" s="88">
        <f>COUNTIFS(matsui[約定日],"&gt;="&amp;DATE(デイトレ集計2024!$B$1,デイトレ集計2024!T$1,1),matsui[約定日],"&lt;"&amp;DATE(デイトレ集計2024!$B$1,デイトレ集計2024!T$1+1,1),matsui[実現損益],"&gt;0")</f>
        <v>0</v>
      </c>
      <c r="W73" s="88">
        <f>COUNTIFS(matsui[約定日],"&gt;="&amp;DATE(デイトレ集計2024!$B$1,デイトレ集計2024!W$1,1),matsui[約定日],"&lt;"&amp;DATE(デイトレ集計2024!$B$1,デイトレ集計2024!W$1+1,1),matsui[実現損益],"&gt;0")</f>
        <v>0</v>
      </c>
      <c r="Z73" s="88">
        <f>COUNTIFS(matsui[約定日],"&gt;="&amp;DATE(デイトレ集計2024!$B$1,デイトレ集計2024!Z$1,1),matsui[約定日],"&lt;"&amp;DATE(デイトレ集計2024!$B$1,デイトレ集計2024!Z$1+1,1),matsui[実現損益],"&gt;0")</f>
        <v>0</v>
      </c>
      <c r="AC73" s="88">
        <f>COUNTIFS(matsui[約定日],"&gt;="&amp;DATE(デイトレ集計2024!$B$1,デイトレ集計2024!AC$1,1),matsui[約定日],"&lt;"&amp;DATE(デイトレ集計2024!$B$1,デイトレ集計2024!AC$1+1,1),matsui[実現損益],"&gt;0")</f>
        <v>0</v>
      </c>
      <c r="AF73" s="88">
        <f>COUNTIFS(matsui[約定日],"&gt;="&amp;DATE(デイトレ集計2024!$B$1,デイトレ集計2024!AF$1,1),matsui[約定日],"&lt;"&amp;DATE(デイトレ集計2024!$B$1,デイトレ集計2024!AF$1+1,1),matsui[実現損益],"&gt;0")</f>
        <v>0</v>
      </c>
      <c r="AI73" s="88">
        <f>COUNTIFS(matsui[約定日],"&gt;="&amp;DATE(デイトレ集計2024!$B$1,デイトレ集計2024!AI$1,1),matsui[約定日],"&lt;"&amp;DATE(デイトレ集計2024!$B$1,デイトレ集計2024!AI$1+1,1),matsui[実現損益],"&gt;0")</f>
        <v>0</v>
      </c>
      <c r="AL73" s="88">
        <f>COUNTIFS(matsui[約定日],"&gt;="&amp;DATE(デイトレ集計2024!$B$1,デイトレ集計2024!AL$1,1),matsui[約定日],"&lt;"&amp;DATE(デイトレ集計2024!$B$1,デイトレ集計2024!AL$1+1,1),matsui[実現損益],"&gt;0")</f>
        <v>0</v>
      </c>
    </row>
    <row r="74" spans="1:38" x14ac:dyDescent="0.4">
      <c r="A74" s="57" t="s">
        <v>6</v>
      </c>
      <c r="E74" s="88">
        <f>COUNTIFS(matsui[約定日],"&gt;="&amp;DATE(デイトレ集計2024!$B$1,デイトレ集計2024!E$1,1),matsui[約定日],"&lt;"&amp;DATE(デイトレ集計2024!$B$1,デイトレ集計2024!E$1+1,1),matsui[実現損益],"&lt;0")</f>
        <v>0</v>
      </c>
      <c r="H74" s="88">
        <f>COUNTIFS(matsui[約定日],"&gt;="&amp;DATE(デイトレ集計2024!$B$1,デイトレ集計2024!H$1,1),matsui[約定日],"&lt;"&amp;DATE(デイトレ集計2024!$B$1,デイトレ集計2024!H$1+1,1),matsui[実現損益],"&lt;0")</f>
        <v>0</v>
      </c>
      <c r="K74" s="88">
        <f>COUNTIFS(matsui[約定日],"&gt;="&amp;DATE(デイトレ集計2024!$B$1,デイトレ集計2024!K$1,1),matsui[約定日],"&lt;"&amp;DATE(デイトレ集計2024!$B$1,デイトレ集計2024!K$1+1,1),matsui[実現損益],"&lt;0")</f>
        <v>0</v>
      </c>
      <c r="N74" s="88">
        <f>COUNTIFS(matsui[約定日],"&gt;="&amp;DATE(デイトレ集計2024!$B$1,デイトレ集計2024!N$1,1),matsui[約定日],"&lt;"&amp;DATE(デイトレ集計2024!$B$1,デイトレ集計2024!N$1+1,1),matsui[実現損益],"&lt;0")</f>
        <v>0</v>
      </c>
      <c r="Q74" s="88">
        <f>COUNTIFS(matsui[約定日],"&gt;="&amp;DATE(デイトレ集計2024!$B$1,デイトレ集計2024!Q$1,1),matsui[約定日],"&lt;"&amp;DATE(デイトレ集計2024!$B$1,デイトレ集計2024!Q$1+1,1),matsui[実現損益],"&lt;0")</f>
        <v>0</v>
      </c>
      <c r="T74" s="88">
        <f>COUNTIFS(matsui[約定日],"&gt;="&amp;DATE(デイトレ集計2024!$B$1,デイトレ集計2024!T$1,1),matsui[約定日],"&lt;"&amp;DATE(デイトレ集計2024!$B$1,デイトレ集計2024!T$1+1,1),matsui[実現損益],"&lt;0")</f>
        <v>0</v>
      </c>
      <c r="W74" s="88">
        <f>COUNTIFS(matsui[約定日],"&gt;="&amp;DATE(デイトレ集計2024!$B$1,デイトレ集計2024!W$1,1),matsui[約定日],"&lt;"&amp;DATE(デイトレ集計2024!$B$1,デイトレ集計2024!W$1+1,1),matsui[実現損益],"&lt;0")</f>
        <v>0</v>
      </c>
      <c r="Z74" s="88">
        <f>COUNTIFS(matsui[約定日],"&gt;="&amp;DATE(デイトレ集計2024!$B$1,デイトレ集計2024!Z$1,1),matsui[約定日],"&lt;"&amp;DATE(デイトレ集計2024!$B$1,デイトレ集計2024!Z$1+1,1),matsui[実現損益],"&lt;0")</f>
        <v>0</v>
      </c>
      <c r="AC74" s="88">
        <f>COUNTIFS(matsui[約定日],"&gt;="&amp;DATE(デイトレ集計2024!$B$1,デイトレ集計2024!AC$1,1),matsui[約定日],"&lt;"&amp;DATE(デイトレ集計2024!$B$1,デイトレ集計2024!AC$1+1,1),matsui[実現損益],"&lt;0")</f>
        <v>0</v>
      </c>
      <c r="AF74" s="88">
        <f>COUNTIFS(matsui[約定日],"&gt;="&amp;DATE(デイトレ集計2024!$B$1,デイトレ集計2024!AF$1,1),matsui[約定日],"&lt;"&amp;DATE(デイトレ集計2024!$B$1,デイトレ集計2024!AF$1+1,1),matsui[実現損益],"&lt;0")</f>
        <v>0</v>
      </c>
      <c r="AI74" s="88">
        <f>COUNTIFS(matsui[約定日],"&gt;="&amp;DATE(デイトレ集計2024!$B$1,デイトレ集計2024!AI$1,1),matsui[約定日],"&lt;"&amp;DATE(デイトレ集計2024!$B$1,デイトレ集計2024!AI$1+1,1),matsui[実現損益],"&lt;0")</f>
        <v>0</v>
      </c>
      <c r="AL74" s="88">
        <f>COUNTIFS(matsui[約定日],"&gt;="&amp;DATE(デイトレ集計2024!$B$1,デイトレ集計2024!AL$1,1),matsui[約定日],"&lt;"&amp;DATE(デイトレ集計2024!$B$1,デイトレ集計2024!AL$1+1,1),matsui[実現損益],"&lt;0")</f>
        <v>0</v>
      </c>
    </row>
  </sheetData>
  <phoneticPr fontId="2"/>
  <conditionalFormatting sqref="E16:E46 Q16:Q46 N16:N46 H16:H46 K16:K46 AF16:AF46 AI16:AI46 AL16:AL46 AC16:AC46 Z16:Z46 W16:W46 T16:T46">
    <cfRule type="containsBlanks" dxfId="16" priority="1" stopIfTrue="1">
      <formula>LEN(TRIM(E16))=0</formula>
    </cfRule>
  </conditionalFormatting>
  <conditionalFormatting sqref="E16:E46 H16:H46 K16:K46 N16:N46 Q16:Q46 T16:T46 W16:W46 Z16:Z46 AC16:AC46 AF16:AF46 AI16:AI46 AL16:AL46">
    <cfRule type="expression" dxfId="15" priority="2" stopIfTrue="1">
      <formula>E16&lt;0</formula>
    </cfRule>
    <cfRule type="expression" dxfId="14" priority="3" stopIfTrue="1">
      <formula>E16&gt;0</formula>
    </cfRule>
  </conditionalFormatting>
  <conditionalFormatting sqref="C16:C46 F16:F46 I16:I46 L16:L46 O16:O46 R16:R46 U16:U46 X16:X46 AA16:AA46 AD16:AD46 AG16:AG46 AJ16:AJ46">
    <cfRule type="expression" dxfId="13" priority="4">
      <formula>INDIRECT("R"&amp;ROW()&amp;"C"&amp;E$48,FALSE)&lt;0</formula>
    </cfRule>
    <cfRule type="expression" dxfId="12" priority="5">
      <formula>INDIRECT("R"&amp;ROW()&amp;"C"&amp;E$48,FALSE)&gt;0</formula>
    </cfRule>
  </conditionalFormatting>
  <conditionalFormatting sqref="D16:D46 G16:G46 J16:J46 M16:M46 P16:P46 S16:S46 V16:V46 Y16:Y46 AB16:AB46 AE16:AE46 AH16:AH46 AK16:AK46">
    <cfRule type="expression" dxfId="11" priority="6">
      <formula>INDIRECT("R"&amp;ROW()&amp;"C"&amp;E$49,FALSE)&lt;0</formula>
    </cfRule>
    <cfRule type="expression" dxfId="10" priority="7">
      <formula>INDIRECT("R"&amp;ROW()&amp;"C"&amp;E$49,FALSE)&gt;0</formula>
    </cfRule>
  </conditionalFormatting>
  <pageMargins left="0.7" right="0.7" top="0.75" bottom="0.75" header="0.3" footer="0.3"/>
  <pageSetup paperSize="9" orientation="portrait" horizontalDpi="4294967293"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B7006-D0DF-4C41-885C-C647E6767A92}">
  <dimension ref="A1:CL74"/>
  <sheetViews>
    <sheetView showGridLines="0" zoomScaleNormal="100" workbookViewId="0">
      <selection activeCell="T13" sqref="T13"/>
    </sheetView>
  </sheetViews>
  <sheetFormatPr defaultRowHeight="18.75" x14ac:dyDescent="0.4"/>
  <cols>
    <col min="1" max="1" width="25" style="53" customWidth="1"/>
    <col min="2" max="2" width="12.625" style="53" customWidth="1"/>
    <col min="3" max="4" width="0.875" style="53" customWidth="1"/>
    <col min="5" max="5" width="11.625" style="53" customWidth="1"/>
    <col min="6" max="7" width="0.875" style="53" customWidth="1"/>
    <col min="8" max="8" width="11.625" style="53" customWidth="1"/>
    <col min="9" max="10" width="0.875" style="53" customWidth="1"/>
    <col min="11" max="11" width="11.625" style="53" customWidth="1"/>
    <col min="12" max="13" width="0.875" style="53" customWidth="1"/>
    <col min="14" max="14" width="11.625" style="53" customWidth="1"/>
    <col min="15" max="16" width="0.875" style="53" customWidth="1"/>
    <col min="17" max="17" width="11.625" style="53" customWidth="1"/>
    <col min="18" max="19" width="0.875" style="53" customWidth="1"/>
    <col min="20" max="20" width="11.625" style="53" customWidth="1"/>
    <col min="21" max="22" width="0.875" style="53" customWidth="1"/>
    <col min="23" max="23" width="11.625" style="53" customWidth="1"/>
    <col min="24" max="25" width="0.875" style="53" customWidth="1"/>
    <col min="26" max="26" width="11.625" style="53" customWidth="1"/>
    <col min="27" max="28" width="0.875" style="53" customWidth="1"/>
    <col min="29" max="29" width="11.625" style="53" customWidth="1"/>
    <col min="30" max="31" width="0.875" style="53" customWidth="1"/>
    <col min="32" max="32" width="11.625" style="53" customWidth="1"/>
    <col min="33" max="34" width="0.875" style="53" customWidth="1"/>
    <col min="35" max="35" width="11.625" style="53" customWidth="1"/>
    <col min="36" max="37" width="0.875" style="53" customWidth="1"/>
    <col min="38" max="38" width="11.625" style="53" customWidth="1"/>
    <col min="39" max="39" width="9" style="53"/>
    <col min="40" max="43" width="9.125" style="53" bestFit="1" customWidth="1"/>
    <col min="44" max="50" width="9.75" style="53" bestFit="1" customWidth="1"/>
    <col min="51" max="51" width="9.625" style="53" bestFit="1" customWidth="1"/>
    <col min="52" max="52" width="9" style="53"/>
    <col min="53" max="56" width="9.125" style="53" bestFit="1" customWidth="1"/>
    <col min="57" max="57" width="9.75" style="53" bestFit="1" customWidth="1"/>
    <col min="58" max="58" width="9.125" style="53" bestFit="1" customWidth="1"/>
    <col min="59" max="59" width="9.75" style="53" bestFit="1" customWidth="1"/>
    <col min="60" max="62" width="9.625" style="53" bestFit="1" customWidth="1"/>
    <col min="63" max="64" width="9.125" style="53" bestFit="1" customWidth="1"/>
    <col min="65" max="65" width="9" style="53"/>
    <col min="66" max="71" width="9.125" style="53" bestFit="1" customWidth="1"/>
    <col min="72" max="72" width="10.125" style="53" bestFit="1" customWidth="1"/>
    <col min="73" max="73" width="10.25" style="53" bestFit="1" customWidth="1"/>
    <col min="74" max="75" width="10.125" style="53" bestFit="1" customWidth="1"/>
    <col min="76" max="77" width="9.125" style="53" bestFit="1" customWidth="1"/>
    <col min="78" max="78" width="9" style="53"/>
    <col min="79" max="82" width="9.125" style="53" bestFit="1" customWidth="1"/>
    <col min="83" max="83" width="9.625" style="53" bestFit="1" customWidth="1"/>
    <col min="84" max="84" width="9.125" style="53" bestFit="1" customWidth="1"/>
    <col min="85" max="86" width="9.75" style="53" bestFit="1" customWidth="1"/>
    <col min="87" max="87" width="9.5" style="53" bestFit="1" customWidth="1"/>
    <col min="88" max="88" width="9.625" style="53" bestFit="1" customWidth="1"/>
    <col min="89" max="90" width="9.125" style="53" bestFit="1" customWidth="1"/>
    <col min="91" max="16384" width="9" style="53"/>
  </cols>
  <sheetData>
    <row r="1" spans="1:90" ht="19.5" thickBot="1" x14ac:dyDescent="0.45">
      <c r="A1" s="46" t="s">
        <v>0</v>
      </c>
      <c r="B1" s="47">
        <v>2023</v>
      </c>
      <c r="C1" s="48"/>
      <c r="D1" s="49"/>
      <c r="E1" s="50">
        <v>1</v>
      </c>
      <c r="F1" s="51"/>
      <c r="G1" s="52"/>
      <c r="H1" s="50">
        <v>2</v>
      </c>
      <c r="I1" s="51"/>
      <c r="J1" s="52"/>
      <c r="K1" s="50">
        <v>3</v>
      </c>
      <c r="L1" s="51"/>
      <c r="M1" s="52"/>
      <c r="N1" s="50">
        <v>4</v>
      </c>
      <c r="O1" s="51"/>
      <c r="P1" s="52"/>
      <c r="Q1" s="50">
        <v>5</v>
      </c>
      <c r="R1" s="52"/>
      <c r="S1" s="52"/>
      <c r="T1" s="50">
        <v>6</v>
      </c>
      <c r="U1" s="52"/>
      <c r="V1" s="52"/>
      <c r="W1" s="50">
        <v>7</v>
      </c>
      <c r="X1" s="51"/>
      <c r="Y1" s="52"/>
      <c r="Z1" s="50">
        <v>8</v>
      </c>
      <c r="AA1" s="51"/>
      <c r="AB1" s="52"/>
      <c r="AC1" s="50">
        <v>9</v>
      </c>
      <c r="AD1" s="51"/>
      <c r="AE1" s="52"/>
      <c r="AF1" s="50">
        <v>10</v>
      </c>
      <c r="AG1" s="51"/>
      <c r="AH1" s="52"/>
      <c r="AI1" s="50">
        <v>11</v>
      </c>
      <c r="AJ1" s="51"/>
      <c r="AK1" s="52"/>
      <c r="AL1" s="52">
        <v>12</v>
      </c>
      <c r="AN1" s="53" t="s">
        <v>82</v>
      </c>
      <c r="BA1" s="53" t="s">
        <v>83</v>
      </c>
      <c r="BN1" s="53" t="s">
        <v>84</v>
      </c>
      <c r="CA1" s="53" t="s">
        <v>85</v>
      </c>
    </row>
    <row r="2" spans="1:90" ht="19.5" thickTop="1" x14ac:dyDescent="0.4">
      <c r="A2" s="45">
        <v>100000</v>
      </c>
      <c r="B2" s="54">
        <f ca="1">B13/A2</f>
        <v>-1.5E-3</v>
      </c>
      <c r="C2" s="55"/>
      <c r="D2" s="55"/>
      <c r="E2" s="56"/>
      <c r="F2" s="55"/>
      <c r="G2" s="55"/>
      <c r="H2" s="56"/>
      <c r="I2" s="55"/>
      <c r="J2" s="55"/>
      <c r="K2" s="56"/>
      <c r="L2" s="55"/>
      <c r="M2" s="55"/>
      <c r="N2" s="56"/>
      <c r="O2" s="55"/>
      <c r="P2" s="55"/>
      <c r="Q2" s="56"/>
      <c r="R2" s="55"/>
      <c r="S2" s="55"/>
      <c r="T2" s="56"/>
      <c r="U2" s="55"/>
      <c r="V2" s="55"/>
      <c r="W2" s="56"/>
      <c r="X2" s="55"/>
      <c r="Y2" s="55"/>
      <c r="Z2" s="56"/>
      <c r="AA2" s="55"/>
      <c r="AB2" s="55"/>
      <c r="AC2" s="56"/>
      <c r="AD2" s="55"/>
      <c r="AE2" s="55"/>
      <c r="AF2" s="56"/>
      <c r="AG2" s="55"/>
      <c r="AH2" s="55"/>
      <c r="AI2" s="56"/>
      <c r="AJ2" s="55"/>
      <c r="AK2" s="55"/>
      <c r="AL2" s="55"/>
      <c r="AN2" s="57" t="s">
        <v>70</v>
      </c>
      <c r="BA2" s="57" t="s">
        <v>72</v>
      </c>
    </row>
    <row r="3" spans="1:90" x14ac:dyDescent="0.4">
      <c r="A3" s="58">
        <f>ROUNDUP(A2/12*1.3,-4)</f>
        <v>20000</v>
      </c>
      <c r="B3" s="59">
        <f ca="1">COUNTIFS(C3:AL3,"&gt;1")/12</f>
        <v>0</v>
      </c>
      <c r="C3" s="2"/>
      <c r="D3" s="2"/>
      <c r="E3" s="60">
        <f ca="1">E13/$A$3</f>
        <v>0</v>
      </c>
      <c r="F3" s="2"/>
      <c r="G3" s="2"/>
      <c r="H3" s="60">
        <f ca="1">H13/$A$3</f>
        <v>0</v>
      </c>
      <c r="I3" s="2"/>
      <c r="J3" s="2"/>
      <c r="K3" s="60">
        <f ca="1">K13/$A$3</f>
        <v>0</v>
      </c>
      <c r="L3" s="2"/>
      <c r="M3" s="2"/>
      <c r="N3" s="60">
        <f ca="1">N13/$A$3</f>
        <v>-6.25E-2</v>
      </c>
      <c r="O3" s="2"/>
      <c r="P3" s="2"/>
      <c r="Q3" s="60">
        <f ca="1">Q13/$A$3</f>
        <v>5.5E-2</v>
      </c>
      <c r="R3" s="2"/>
      <c r="S3" s="2"/>
      <c r="T3" s="60">
        <f ca="1">T13/$A$3</f>
        <v>0</v>
      </c>
      <c r="U3" s="2"/>
      <c r="V3" s="2"/>
      <c r="W3" s="60">
        <f ca="1">W13/$A$3</f>
        <v>0</v>
      </c>
      <c r="X3" s="2"/>
      <c r="Y3" s="2"/>
      <c r="Z3" s="60">
        <f ca="1">Z13/$A$3</f>
        <v>0</v>
      </c>
      <c r="AA3" s="2"/>
      <c r="AB3" s="2"/>
      <c r="AC3" s="60">
        <f ca="1">AC13/$A$3</f>
        <v>0</v>
      </c>
      <c r="AD3" s="2"/>
      <c r="AE3" s="2"/>
      <c r="AF3" s="60">
        <f ca="1">AF13/$A$3</f>
        <v>0</v>
      </c>
      <c r="AG3" s="2"/>
      <c r="AH3" s="2"/>
      <c r="AI3" s="60">
        <f ca="1">AI13/$A$3</f>
        <v>0</v>
      </c>
      <c r="AJ3" s="2"/>
      <c r="AK3" s="2"/>
      <c r="AL3" s="60">
        <f ca="1">AL13/$A$3</f>
        <v>0</v>
      </c>
      <c r="AN3" s="35" t="s">
        <v>71</v>
      </c>
      <c r="BA3" s="35" t="s">
        <v>73</v>
      </c>
    </row>
    <row r="4" spans="1:90" x14ac:dyDescent="0.4">
      <c r="A4" s="61">
        <f ca="1">ROUNDUP(A2/COUNT(C16:AL46)*1.3,-3)</f>
        <v>1000</v>
      </c>
      <c r="B4" s="62">
        <f ca="1">SUM(C4:AL4)</f>
        <v>0</v>
      </c>
      <c r="C4" s="2"/>
      <c r="D4" s="2"/>
      <c r="E4" s="63">
        <f ca="1">COUNTIFS(E$16:E$46,"&gt;"&amp;$A$4)</f>
        <v>0</v>
      </c>
      <c r="F4" s="2"/>
      <c r="G4" s="2"/>
      <c r="H4" s="63">
        <f ca="1">COUNTIFS(H$16:H$46,"&gt;"&amp;$A$4)</f>
        <v>0</v>
      </c>
      <c r="I4" s="2"/>
      <c r="J4" s="2"/>
      <c r="K4" s="63">
        <f ca="1">COUNTIFS(K$16:K$46,"&gt;"&amp;$A$4)</f>
        <v>0</v>
      </c>
      <c r="L4" s="2"/>
      <c r="M4" s="2"/>
      <c r="N4" s="63">
        <f ca="1">COUNTIFS(N$16:N$46,"&gt;"&amp;$A$4)</f>
        <v>0</v>
      </c>
      <c r="O4" s="2"/>
      <c r="P4" s="2"/>
      <c r="Q4" s="63">
        <f ca="1">COUNTIFS(Q$16:Q$46,"&gt;"&amp;$A$4)</f>
        <v>0</v>
      </c>
      <c r="R4" s="2"/>
      <c r="S4" s="2"/>
      <c r="T4" s="63">
        <f ca="1">COUNTIFS(T$16:T$46,"&gt;"&amp;$A$4)</f>
        <v>0</v>
      </c>
      <c r="U4" s="2"/>
      <c r="V4" s="2"/>
      <c r="W4" s="63">
        <f ca="1">COUNTIFS(W$16:W$46,"&gt;"&amp;$A$4)</f>
        <v>0</v>
      </c>
      <c r="X4" s="2"/>
      <c r="Y4" s="2"/>
      <c r="Z4" s="63">
        <f ca="1">COUNTIFS(Z$16:Z$46,"&gt;"&amp;$A$4)</f>
        <v>0</v>
      </c>
      <c r="AA4" s="2"/>
      <c r="AB4" s="2"/>
      <c r="AC4" s="63">
        <f ca="1">COUNTIFS(AC$16:AC$46,"&gt;"&amp;$A$4)</f>
        <v>0</v>
      </c>
      <c r="AD4" s="2"/>
      <c r="AE4" s="2"/>
      <c r="AF4" s="63">
        <f ca="1">COUNTIFS(AF$16:AF$46,"&gt;"&amp;$A$4)</f>
        <v>0</v>
      </c>
      <c r="AG4" s="2"/>
      <c r="AH4" s="2"/>
      <c r="AI4" s="63">
        <f ca="1">COUNTIFS(AI$16:AI$46,"&gt;"&amp;$A$4)</f>
        <v>0</v>
      </c>
      <c r="AJ4" s="2"/>
      <c r="AK4" s="2"/>
      <c r="AL4" s="63">
        <f ca="1">COUNTIFS(AL$16:AL$46,"&gt;"&amp;$A$4)</f>
        <v>0</v>
      </c>
      <c r="AN4" s="35" t="s">
        <v>69</v>
      </c>
      <c r="BA4" s="35" t="s">
        <v>74</v>
      </c>
    </row>
    <row r="5" spans="1:90" x14ac:dyDescent="0.4">
      <c r="A5" s="4" t="s">
        <v>87</v>
      </c>
      <c r="B5" s="59">
        <f ca="1">B4/COUNT(E16:AL46)</f>
        <v>0</v>
      </c>
      <c r="C5" s="2"/>
      <c r="D5" s="2"/>
      <c r="E5" s="59">
        <f ca="1">E4/COUNT(E16:E46)</f>
        <v>0</v>
      </c>
      <c r="F5" s="2"/>
      <c r="G5" s="2"/>
      <c r="H5" s="59">
        <f ca="1">H4/COUNT(H16:H46)</f>
        <v>0</v>
      </c>
      <c r="I5" s="2"/>
      <c r="J5" s="2"/>
      <c r="K5" s="59">
        <f ca="1">K4/COUNT(K16:K46)</f>
        <v>0</v>
      </c>
      <c r="L5" s="2"/>
      <c r="M5" s="2"/>
      <c r="N5" s="59">
        <f ca="1">N4/COUNT(N16:N46)</f>
        <v>0</v>
      </c>
      <c r="O5" s="2"/>
      <c r="P5" s="2"/>
      <c r="Q5" s="59">
        <f ca="1">Q4/COUNT(Q16:Q46)</f>
        <v>0</v>
      </c>
      <c r="R5" s="2"/>
      <c r="S5" s="2"/>
      <c r="T5" s="59">
        <f ca="1">T4/COUNT(T16:T46)</f>
        <v>0</v>
      </c>
      <c r="U5" s="2"/>
      <c r="V5" s="2"/>
      <c r="W5" s="59">
        <f ca="1">W4/COUNT(W16:W46)</f>
        <v>0</v>
      </c>
      <c r="X5" s="2"/>
      <c r="Y5" s="2"/>
      <c r="Z5" s="59">
        <f ca="1">Z4/COUNT(Z16:Z46)</f>
        <v>0</v>
      </c>
      <c r="AA5" s="2"/>
      <c r="AB5" s="2"/>
      <c r="AC5" s="59">
        <f ca="1">AC4/COUNT(AC16:AC46)</f>
        <v>0</v>
      </c>
      <c r="AD5" s="2"/>
      <c r="AE5" s="2"/>
      <c r="AF5" s="59">
        <f ca="1">AF4/COUNT(AF16:AF46)</f>
        <v>0</v>
      </c>
      <c r="AG5" s="2"/>
      <c r="AH5" s="2"/>
      <c r="AI5" s="59">
        <f ca="1">AI4/COUNT(AI16:AI46)</f>
        <v>0</v>
      </c>
      <c r="AJ5" s="2"/>
      <c r="AK5" s="2"/>
      <c r="AL5" s="59">
        <f ca="1">AL4/COUNT(AL16:AL46)</f>
        <v>0</v>
      </c>
    </row>
    <row r="6" spans="1:90" ht="19.5" thickBot="1" x14ac:dyDescent="0.45">
      <c r="A6" s="8" t="s">
        <v>86</v>
      </c>
      <c r="B6" s="64">
        <f ca="1">SUM(C6:AL6)</f>
        <v>2</v>
      </c>
      <c r="C6" s="2"/>
      <c r="D6" s="2"/>
      <c r="E6" s="64">
        <f ca="1">COUNTIFS(E16:E46,"&lt;0")</f>
        <v>0</v>
      </c>
      <c r="F6" s="2"/>
      <c r="G6" s="2"/>
      <c r="H6" s="64">
        <f ca="1">COUNTIFS(H16:H46,"&lt;0")</f>
        <v>0</v>
      </c>
      <c r="I6" s="2"/>
      <c r="J6" s="2"/>
      <c r="K6" s="64">
        <f ca="1">COUNTIFS(K16:K46,"&lt;0")</f>
        <v>0</v>
      </c>
      <c r="L6" s="2"/>
      <c r="M6" s="2"/>
      <c r="N6" s="64">
        <f ca="1">COUNTIFS(N16:N46,"&lt;0")</f>
        <v>1</v>
      </c>
      <c r="O6" s="2"/>
      <c r="P6" s="2"/>
      <c r="Q6" s="64">
        <f ca="1">COUNTIFS(Q16:Q46,"&lt;0")</f>
        <v>1</v>
      </c>
      <c r="R6" s="2"/>
      <c r="S6" s="2"/>
      <c r="T6" s="64">
        <f ca="1">COUNTIFS(T16:T46,"&lt;0")</f>
        <v>0</v>
      </c>
      <c r="U6" s="2"/>
      <c r="V6" s="2"/>
      <c r="W6" s="64">
        <f ca="1">COUNTIFS(W16:W46,"&lt;0")</f>
        <v>0</v>
      </c>
      <c r="X6" s="2"/>
      <c r="Y6" s="2"/>
      <c r="Z6" s="64">
        <f ca="1">COUNTIFS(Z16:Z46,"&lt;0")</f>
        <v>0</v>
      </c>
      <c r="AA6" s="2"/>
      <c r="AB6" s="2"/>
      <c r="AC6" s="64">
        <f ca="1">COUNTIFS(AC16:AC46,"&lt;0")</f>
        <v>0</v>
      </c>
      <c r="AD6" s="2"/>
      <c r="AE6" s="2"/>
      <c r="AF6" s="64">
        <f ca="1">COUNTIFS(AF16:AF46,"&lt;0")</f>
        <v>0</v>
      </c>
      <c r="AG6" s="2"/>
      <c r="AH6" s="2"/>
      <c r="AI6" s="64">
        <f ca="1">COUNTIFS(AI16:AI46,"&lt;0")</f>
        <v>0</v>
      </c>
      <c r="AJ6" s="2"/>
      <c r="AK6" s="2"/>
      <c r="AL6" s="64">
        <f ca="1">COUNTIFS(AL16:AL46,"&lt;0")</f>
        <v>0</v>
      </c>
    </row>
    <row r="7" spans="1:90" ht="19.5" thickTop="1" x14ac:dyDescent="0.4">
      <c r="A7" s="10" t="s">
        <v>1</v>
      </c>
      <c r="B7" s="65">
        <f t="shared" ref="B7" si="0">B8/-B9</f>
        <v>0.16913319238900637</v>
      </c>
      <c r="C7" s="66"/>
      <c r="D7" s="67"/>
      <c r="E7" s="68" t="str">
        <f>IFERROR(E8/E9*-1,"")</f>
        <v/>
      </c>
      <c r="F7" s="66"/>
      <c r="G7" s="67"/>
      <c r="H7" s="68" t="str">
        <f>IFERROR(H8/H9*-1,"")</f>
        <v/>
      </c>
      <c r="I7" s="66"/>
      <c r="J7" s="67"/>
      <c r="K7" s="68" t="str">
        <f>IFERROR(K8/K9*-1,"")</f>
        <v/>
      </c>
      <c r="L7" s="66"/>
      <c r="M7" s="67"/>
      <c r="N7" s="68">
        <f>IFERROR(N8/N9*-1,"")</f>
        <v>9.5238095238095247E-2</v>
      </c>
      <c r="O7" s="66"/>
      <c r="P7" s="67"/>
      <c r="Q7" s="68">
        <f>IFERROR(Q8/Q9*-1,"")</f>
        <v>0.46875</v>
      </c>
      <c r="R7" s="67"/>
      <c r="S7" s="67"/>
      <c r="T7" s="68" t="str">
        <f>IFERROR(T8/T9*-1,"")</f>
        <v/>
      </c>
      <c r="U7" s="67"/>
      <c r="V7" s="67"/>
      <c r="W7" s="68" t="str">
        <f>IFERROR(W8/W9*-1,"")</f>
        <v/>
      </c>
      <c r="X7" s="66"/>
      <c r="Y7" s="67"/>
      <c r="Z7" s="68" t="str">
        <f>IFERROR(Z8/Z9*-1,"")</f>
        <v/>
      </c>
      <c r="AA7" s="66"/>
      <c r="AB7" s="67"/>
      <c r="AC7" s="68" t="str">
        <f>IFERROR(AC8/AC9*-1,"")</f>
        <v/>
      </c>
      <c r="AD7" s="66"/>
      <c r="AE7" s="67"/>
      <c r="AF7" s="68" t="str">
        <f>IFERROR(AF8/AF9*-1,"")</f>
        <v/>
      </c>
      <c r="AG7" s="66"/>
      <c r="AH7" s="67"/>
      <c r="AI7" s="68" t="str">
        <f>IFERROR(AI8/AI9*-1,"")</f>
        <v/>
      </c>
      <c r="AJ7" s="66"/>
      <c r="AK7" s="67"/>
      <c r="AL7" s="68" t="str">
        <f>IFERROR(AL8/AL9*-1,"")</f>
        <v/>
      </c>
    </row>
    <row r="8" spans="1:90" s="2" customFormat="1" ht="15.75" x14ac:dyDescent="0.4">
      <c r="A8" s="4" t="s">
        <v>2</v>
      </c>
      <c r="B8" s="13">
        <f>IFERROR(B68/B69,"")</f>
        <v>18.181818181818183</v>
      </c>
      <c r="C8" s="14"/>
      <c r="D8" s="31"/>
      <c r="E8" s="29" t="str">
        <f>IFERROR(E68/E69,"")</f>
        <v/>
      </c>
      <c r="F8" s="14"/>
      <c r="G8" s="31"/>
      <c r="H8" s="29" t="str">
        <f>IFERROR(H68/H69,"")</f>
        <v/>
      </c>
      <c r="I8" s="14"/>
      <c r="J8" s="31"/>
      <c r="K8" s="29" t="str">
        <f>IFERROR(K68/K69,"")</f>
        <v/>
      </c>
      <c r="L8" s="14"/>
      <c r="M8" s="31"/>
      <c r="N8" s="29">
        <f>IFERROR(N68/N69,"")</f>
        <v>16.666666666666668</v>
      </c>
      <c r="O8" s="14"/>
      <c r="P8" s="31"/>
      <c r="Q8" s="29">
        <f>IFERROR(Q68/Q69,"")</f>
        <v>18.75</v>
      </c>
      <c r="R8" s="31"/>
      <c r="S8" s="31"/>
      <c r="T8" s="29" t="str">
        <f>IFERROR(T68/T69,"")</f>
        <v/>
      </c>
      <c r="U8" s="31"/>
      <c r="V8" s="31"/>
      <c r="W8" s="29" t="str">
        <f>IFERROR(W68/W69,"")</f>
        <v/>
      </c>
      <c r="X8" s="14"/>
      <c r="Y8" s="31"/>
      <c r="Z8" s="29" t="str">
        <f>IFERROR(Z68/Z69,"")</f>
        <v/>
      </c>
      <c r="AA8" s="14"/>
      <c r="AB8" s="31"/>
      <c r="AC8" s="29" t="str">
        <f>IFERROR(AC68/AC69,"")</f>
        <v/>
      </c>
      <c r="AD8" s="14"/>
      <c r="AE8" s="31"/>
      <c r="AF8" s="29" t="str">
        <f>IFERROR(AF68/AF69,"")</f>
        <v/>
      </c>
      <c r="AG8" s="14"/>
      <c r="AH8" s="31"/>
      <c r="AI8" s="29" t="str">
        <f>IFERROR(AI68/AI69,"")</f>
        <v/>
      </c>
      <c r="AJ8" s="14"/>
      <c r="AK8" s="31"/>
      <c r="AL8" s="29" t="str">
        <f>IFERROR(AL68/AL69,"")</f>
        <v/>
      </c>
    </row>
    <row r="9" spans="1:90" s="2" customFormat="1" ht="16.5" thickBot="1" x14ac:dyDescent="0.45">
      <c r="A9" s="8" t="s">
        <v>3</v>
      </c>
      <c r="B9" s="15">
        <f>IFERROR(B70/B71,"")</f>
        <v>-107.5</v>
      </c>
      <c r="C9" s="16"/>
      <c r="D9" s="32"/>
      <c r="E9" s="30" t="str">
        <f>IFERROR(E70/E71,"")</f>
        <v/>
      </c>
      <c r="F9" s="16"/>
      <c r="G9" s="32"/>
      <c r="H9" s="30" t="str">
        <f>IFERROR(H70/H71,"")</f>
        <v/>
      </c>
      <c r="I9" s="16"/>
      <c r="J9" s="32"/>
      <c r="K9" s="30" t="str">
        <f>IFERROR(K70/K71,"")</f>
        <v/>
      </c>
      <c r="L9" s="16"/>
      <c r="M9" s="32"/>
      <c r="N9" s="30">
        <f>IFERROR(N70/N71,"")</f>
        <v>-175</v>
      </c>
      <c r="O9" s="16"/>
      <c r="P9" s="32"/>
      <c r="Q9" s="30">
        <f>IFERROR(Q70/Q71,"")</f>
        <v>-40</v>
      </c>
      <c r="R9" s="32"/>
      <c r="S9" s="32"/>
      <c r="T9" s="30" t="str">
        <f>IFERROR(T70/T71,"")</f>
        <v/>
      </c>
      <c r="U9" s="32"/>
      <c r="V9" s="32"/>
      <c r="W9" s="30" t="str">
        <f>IFERROR(W70/W71,"")</f>
        <v/>
      </c>
      <c r="X9" s="16"/>
      <c r="Y9" s="32"/>
      <c r="Z9" s="30" t="str">
        <f>IFERROR(Z70/Z71,"")</f>
        <v/>
      </c>
      <c r="AA9" s="16"/>
      <c r="AB9" s="32"/>
      <c r="AC9" s="30" t="str">
        <f>IFERROR(AC70/AC71,"")</f>
        <v/>
      </c>
      <c r="AD9" s="16"/>
      <c r="AE9" s="32"/>
      <c r="AF9" s="30" t="str">
        <f>IFERROR(AF70/AF71,"")</f>
        <v/>
      </c>
      <c r="AG9" s="16"/>
      <c r="AH9" s="32"/>
      <c r="AI9" s="30" t="str">
        <f>IFERROR(AI70/AI71,"")</f>
        <v/>
      </c>
      <c r="AJ9" s="16"/>
      <c r="AK9" s="32"/>
      <c r="AL9" s="30" t="str">
        <f>IFERROR(AL70/AL71,"")</f>
        <v/>
      </c>
    </row>
    <row r="10" spans="1:90" ht="19.5" thickTop="1" x14ac:dyDescent="0.4">
      <c r="A10" s="3" t="s">
        <v>4</v>
      </c>
      <c r="B10" s="69">
        <f t="shared" ref="B10" si="1">B11/SUM(B11:B12)</f>
        <v>0.83333333333333337</v>
      </c>
      <c r="C10" s="70"/>
      <c r="D10" s="71"/>
      <c r="E10" s="72" t="str">
        <f>IFERROR(E11/SUM(E11:E12),"")</f>
        <v/>
      </c>
      <c r="F10" s="70"/>
      <c r="G10" s="71"/>
      <c r="H10" s="72" t="str">
        <f>IFERROR(H11/SUM(H11:H12),"")</f>
        <v/>
      </c>
      <c r="I10" s="70"/>
      <c r="J10" s="71"/>
      <c r="K10" s="72" t="str">
        <f>IFERROR(K11/SUM(K11:K12),"")</f>
        <v/>
      </c>
      <c r="L10" s="70"/>
      <c r="M10" s="71"/>
      <c r="N10" s="72">
        <f>IFERROR(N11/SUM(N11:N12),"")</f>
        <v>0.75</v>
      </c>
      <c r="O10" s="70"/>
      <c r="P10" s="71"/>
      <c r="Q10" s="72">
        <f>IFERROR(Q11/SUM(Q11:Q12),"")</f>
        <v>0.875</v>
      </c>
      <c r="R10" s="71"/>
      <c r="S10" s="71"/>
      <c r="T10" s="72" t="str">
        <f>IFERROR(T11/SUM(T11:T12),"")</f>
        <v/>
      </c>
      <c r="U10" s="71"/>
      <c r="V10" s="71"/>
      <c r="W10" s="72" t="str">
        <f>IFERROR(W11/SUM(W11:W12),"")</f>
        <v/>
      </c>
      <c r="X10" s="70"/>
      <c r="Y10" s="71"/>
      <c r="Z10" s="72" t="str">
        <f>IFERROR(Z11/SUM(Z11:Z12),"")</f>
        <v/>
      </c>
      <c r="AA10" s="70"/>
      <c r="AB10" s="71"/>
      <c r="AC10" s="72" t="str">
        <f>IFERROR(AC11/SUM(AC11:AC12),"")</f>
        <v/>
      </c>
      <c r="AD10" s="70"/>
      <c r="AE10" s="71"/>
      <c r="AF10" s="72" t="str">
        <f>IFERROR(AF11/SUM(AF11:AF12),"")</f>
        <v/>
      </c>
      <c r="AG10" s="70"/>
      <c r="AH10" s="71"/>
      <c r="AI10" s="72" t="str">
        <f>IFERROR(AI11/SUM(AI11:AI12),"")</f>
        <v/>
      </c>
      <c r="AJ10" s="70"/>
      <c r="AK10" s="71"/>
      <c r="AL10" s="72" t="str">
        <f>IFERROR(AL11/SUM(AL11:AL12),"")</f>
        <v/>
      </c>
    </row>
    <row r="11" spans="1:90" s="2" customFormat="1" ht="15.75" x14ac:dyDescent="0.4">
      <c r="A11" s="4" t="s">
        <v>5</v>
      </c>
      <c r="B11" s="37">
        <f>SUM(E11:AL11)</f>
        <v>10</v>
      </c>
      <c r="C11" s="38"/>
      <c r="D11" s="39"/>
      <c r="E11" s="90">
        <f>E73</f>
        <v>0</v>
      </c>
      <c r="F11" s="38"/>
      <c r="G11" s="39"/>
      <c r="H11" s="40">
        <f t="shared" ref="H11:H12" si="2">H73</f>
        <v>0</v>
      </c>
      <c r="I11" s="38"/>
      <c r="J11" s="39"/>
      <c r="K11" s="40">
        <f t="shared" ref="K11:K12" si="3">K73</f>
        <v>0</v>
      </c>
      <c r="L11" s="38"/>
      <c r="M11" s="39"/>
      <c r="N11" s="40">
        <f t="shared" ref="N11:N12" si="4">N73</f>
        <v>3</v>
      </c>
      <c r="O11" s="38"/>
      <c r="P11" s="39"/>
      <c r="Q11" s="40">
        <f t="shared" ref="Q11:Q12" si="5">Q73</f>
        <v>7</v>
      </c>
      <c r="R11" s="39"/>
      <c r="S11" s="39"/>
      <c r="T11" s="40">
        <f t="shared" ref="T11:T12" si="6">T73</f>
        <v>0</v>
      </c>
      <c r="U11" s="39"/>
      <c r="V11" s="39"/>
      <c r="W11" s="40">
        <f t="shared" ref="W11:W12" si="7">W73</f>
        <v>0</v>
      </c>
      <c r="X11" s="38"/>
      <c r="Y11" s="39"/>
      <c r="Z11" s="40">
        <f t="shared" ref="Z11:Z12" si="8">Z73</f>
        <v>0</v>
      </c>
      <c r="AA11" s="38"/>
      <c r="AB11" s="39"/>
      <c r="AC11" s="40">
        <f t="shared" ref="AC11:AC12" si="9">AC73</f>
        <v>0</v>
      </c>
      <c r="AD11" s="38"/>
      <c r="AE11" s="39"/>
      <c r="AF11" s="40">
        <f t="shared" ref="AF11:AF12" si="10">AF73</f>
        <v>0</v>
      </c>
      <c r="AG11" s="38"/>
      <c r="AH11" s="39"/>
      <c r="AI11" s="40">
        <f t="shared" ref="AI11:AI12" si="11">AI73</f>
        <v>0</v>
      </c>
      <c r="AJ11" s="38"/>
      <c r="AK11" s="39"/>
      <c r="AL11" s="40">
        <f t="shared" ref="AL11:AL12" si="12">AL73</f>
        <v>0</v>
      </c>
    </row>
    <row r="12" spans="1:90" s="2" customFormat="1" ht="16.5" thickBot="1" x14ac:dyDescent="0.45">
      <c r="A12" s="8" t="s">
        <v>6</v>
      </c>
      <c r="B12" s="41">
        <f>SUM(E12:AL12)</f>
        <v>2</v>
      </c>
      <c r="C12" s="42"/>
      <c r="D12" s="43"/>
      <c r="E12" s="44">
        <f>E74</f>
        <v>0</v>
      </c>
      <c r="F12" s="42"/>
      <c r="G12" s="43"/>
      <c r="H12" s="44">
        <f t="shared" si="2"/>
        <v>0</v>
      </c>
      <c r="I12" s="42"/>
      <c r="J12" s="43"/>
      <c r="K12" s="44">
        <f t="shared" si="3"/>
        <v>0</v>
      </c>
      <c r="L12" s="42"/>
      <c r="M12" s="43"/>
      <c r="N12" s="44">
        <f t="shared" si="4"/>
        <v>1</v>
      </c>
      <c r="O12" s="42"/>
      <c r="P12" s="43"/>
      <c r="Q12" s="44">
        <f t="shared" si="5"/>
        <v>1</v>
      </c>
      <c r="R12" s="43"/>
      <c r="S12" s="43"/>
      <c r="T12" s="44">
        <f t="shared" si="6"/>
        <v>0</v>
      </c>
      <c r="U12" s="43"/>
      <c r="V12" s="43"/>
      <c r="W12" s="44">
        <f t="shared" si="7"/>
        <v>0</v>
      </c>
      <c r="X12" s="42"/>
      <c r="Y12" s="43"/>
      <c r="Z12" s="44">
        <f t="shared" si="8"/>
        <v>0</v>
      </c>
      <c r="AA12" s="42"/>
      <c r="AB12" s="43"/>
      <c r="AC12" s="44">
        <f t="shared" si="9"/>
        <v>0</v>
      </c>
      <c r="AD12" s="42"/>
      <c r="AE12" s="43"/>
      <c r="AF12" s="44">
        <f t="shared" si="10"/>
        <v>0</v>
      </c>
      <c r="AG12" s="42"/>
      <c r="AH12" s="43"/>
      <c r="AI12" s="44">
        <f t="shared" si="11"/>
        <v>0</v>
      </c>
      <c r="AJ12" s="42"/>
      <c r="AK12" s="43"/>
      <c r="AL12" s="44">
        <f t="shared" si="12"/>
        <v>0</v>
      </c>
    </row>
    <row r="13" spans="1:90" ht="19.5" thickTop="1" x14ac:dyDescent="0.4">
      <c r="A13" s="9" t="s">
        <v>7</v>
      </c>
      <c r="B13" s="73">
        <f ca="1">SUM(E13:AL13)</f>
        <v>-150</v>
      </c>
      <c r="C13" s="74"/>
      <c r="D13" s="75"/>
      <c r="E13" s="76">
        <f t="shared" ref="E13:AI13" ca="1" si="13">SUM(E16:E46)</f>
        <v>0</v>
      </c>
      <c r="F13" s="74"/>
      <c r="G13" s="75"/>
      <c r="H13" s="76">
        <f t="shared" ca="1" si="13"/>
        <v>0</v>
      </c>
      <c r="I13" s="74"/>
      <c r="J13" s="75"/>
      <c r="K13" s="76">
        <f t="shared" ca="1" si="13"/>
        <v>0</v>
      </c>
      <c r="L13" s="74"/>
      <c r="M13" s="75"/>
      <c r="N13" s="76">
        <f t="shared" ca="1" si="13"/>
        <v>-1250</v>
      </c>
      <c r="O13" s="74"/>
      <c r="P13" s="75"/>
      <c r="Q13" s="76">
        <f t="shared" ca="1" si="13"/>
        <v>1100</v>
      </c>
      <c r="R13" s="75"/>
      <c r="S13" s="75"/>
      <c r="T13" s="76">
        <f ca="1">SUM(T16:T46)</f>
        <v>0</v>
      </c>
      <c r="U13" s="75"/>
      <c r="V13" s="75"/>
      <c r="W13" s="76">
        <f t="shared" ca="1" si="13"/>
        <v>0</v>
      </c>
      <c r="X13" s="74"/>
      <c r="Y13" s="75"/>
      <c r="Z13" s="76">
        <f t="shared" ca="1" si="13"/>
        <v>0</v>
      </c>
      <c r="AA13" s="74"/>
      <c r="AB13" s="75"/>
      <c r="AC13" s="76">
        <f t="shared" ca="1" si="13"/>
        <v>0</v>
      </c>
      <c r="AD13" s="74"/>
      <c r="AE13" s="75"/>
      <c r="AF13" s="76">
        <f t="shared" ca="1" si="13"/>
        <v>0</v>
      </c>
      <c r="AG13" s="74"/>
      <c r="AH13" s="75"/>
      <c r="AI13" s="76">
        <f t="shared" ca="1" si="13"/>
        <v>0</v>
      </c>
      <c r="AJ13" s="74"/>
      <c r="AK13" s="75"/>
      <c r="AL13" s="75">
        <f t="shared" ref="AL13" ca="1" si="14">SUM(AL16:AL46)</f>
        <v>0</v>
      </c>
    </row>
    <row r="14" spans="1:90" s="2" customFormat="1" ht="15.75" x14ac:dyDescent="0.4">
      <c r="A14" s="5" t="s">
        <v>8</v>
      </c>
      <c r="B14" s="13">
        <f>B68</f>
        <v>2000</v>
      </c>
      <c r="C14" s="14"/>
      <c r="D14" s="31"/>
      <c r="E14" s="29">
        <f>E68</f>
        <v>0</v>
      </c>
      <c r="F14" s="14"/>
      <c r="G14" s="31"/>
      <c r="H14" s="29">
        <f>H68</f>
        <v>0</v>
      </c>
      <c r="I14" s="14"/>
      <c r="J14" s="31"/>
      <c r="K14" s="29">
        <f>K68</f>
        <v>0</v>
      </c>
      <c r="L14" s="14"/>
      <c r="M14" s="31"/>
      <c r="N14" s="29">
        <f>N68</f>
        <v>500</v>
      </c>
      <c r="O14" s="14"/>
      <c r="P14" s="31"/>
      <c r="Q14" s="29">
        <f>Q68</f>
        <v>1500</v>
      </c>
      <c r="R14" s="31"/>
      <c r="S14" s="31"/>
      <c r="T14" s="29">
        <f>T68</f>
        <v>0</v>
      </c>
      <c r="U14" s="31"/>
      <c r="V14" s="31"/>
      <c r="W14" s="29">
        <f>W68</f>
        <v>0</v>
      </c>
      <c r="X14" s="14"/>
      <c r="Y14" s="31"/>
      <c r="Z14" s="29">
        <f>Z68</f>
        <v>0</v>
      </c>
      <c r="AA14" s="14"/>
      <c r="AB14" s="31"/>
      <c r="AC14" s="29">
        <f>AC68</f>
        <v>0</v>
      </c>
      <c r="AD14" s="14"/>
      <c r="AE14" s="31"/>
      <c r="AF14" s="29">
        <f>AF68</f>
        <v>0</v>
      </c>
      <c r="AG14" s="14"/>
      <c r="AH14" s="31"/>
      <c r="AI14" s="29">
        <f>AI68</f>
        <v>0</v>
      </c>
      <c r="AJ14" s="14"/>
      <c r="AK14" s="31"/>
      <c r="AL14" s="29">
        <f>AL68</f>
        <v>0</v>
      </c>
      <c r="BN14" s="2">
        <f t="shared" ref="BN14:BY14" si="15">MATCH(BN15,$A$1:$AL$1,)</f>
        <v>5</v>
      </c>
      <c r="BO14" s="2">
        <f t="shared" si="15"/>
        <v>8</v>
      </c>
      <c r="BP14" s="2">
        <f t="shared" si="15"/>
        <v>11</v>
      </c>
      <c r="BQ14" s="2">
        <f t="shared" si="15"/>
        <v>14</v>
      </c>
      <c r="BR14" s="2">
        <f t="shared" si="15"/>
        <v>17</v>
      </c>
      <c r="BS14" s="2">
        <f t="shared" si="15"/>
        <v>20</v>
      </c>
      <c r="BT14" s="2">
        <f t="shared" si="15"/>
        <v>23</v>
      </c>
      <c r="BU14" s="2">
        <f t="shared" si="15"/>
        <v>26</v>
      </c>
      <c r="BV14" s="2">
        <f t="shared" si="15"/>
        <v>29</v>
      </c>
      <c r="BW14" s="2">
        <f t="shared" si="15"/>
        <v>32</v>
      </c>
      <c r="BX14" s="2">
        <f t="shared" si="15"/>
        <v>35</v>
      </c>
      <c r="BY14" s="2">
        <f t="shared" si="15"/>
        <v>38</v>
      </c>
      <c r="CA14" s="2">
        <f t="shared" ref="CA14:CL14" si="16">MATCH(CA15,$A$1:$AL$1,)</f>
        <v>5</v>
      </c>
      <c r="CB14" s="2">
        <f t="shared" si="16"/>
        <v>8</v>
      </c>
      <c r="CC14" s="2">
        <f t="shared" si="16"/>
        <v>11</v>
      </c>
      <c r="CD14" s="2">
        <f t="shared" si="16"/>
        <v>14</v>
      </c>
      <c r="CE14" s="2">
        <f t="shared" si="16"/>
        <v>17</v>
      </c>
      <c r="CF14" s="2">
        <f t="shared" si="16"/>
        <v>20</v>
      </c>
      <c r="CG14" s="2">
        <f t="shared" si="16"/>
        <v>23</v>
      </c>
      <c r="CH14" s="2">
        <f t="shared" si="16"/>
        <v>26</v>
      </c>
      <c r="CI14" s="2">
        <f t="shared" si="16"/>
        <v>29</v>
      </c>
      <c r="CJ14" s="2">
        <f t="shared" si="16"/>
        <v>32</v>
      </c>
      <c r="CK14" s="2">
        <f t="shared" si="16"/>
        <v>35</v>
      </c>
      <c r="CL14" s="2">
        <f t="shared" si="16"/>
        <v>38</v>
      </c>
    </row>
    <row r="15" spans="1:90" s="2" customFormat="1" ht="16.5" thickBot="1" x14ac:dyDescent="0.45">
      <c r="A15" s="11" t="s">
        <v>9</v>
      </c>
      <c r="B15" s="15">
        <f>B70</f>
        <v>-2150</v>
      </c>
      <c r="C15" s="16"/>
      <c r="D15" s="32"/>
      <c r="E15" s="30">
        <f>E70</f>
        <v>0</v>
      </c>
      <c r="F15" s="16"/>
      <c r="G15" s="32"/>
      <c r="H15" s="30">
        <f>H70</f>
        <v>0</v>
      </c>
      <c r="I15" s="16"/>
      <c r="J15" s="32"/>
      <c r="K15" s="30">
        <f>K70</f>
        <v>0</v>
      </c>
      <c r="L15" s="16"/>
      <c r="M15" s="32"/>
      <c r="N15" s="30">
        <f>N70</f>
        <v>-1750</v>
      </c>
      <c r="O15" s="16"/>
      <c r="P15" s="32"/>
      <c r="Q15" s="30">
        <f>Q70</f>
        <v>-400</v>
      </c>
      <c r="R15" s="32"/>
      <c r="S15" s="32"/>
      <c r="T15" s="30">
        <f>T70</f>
        <v>0</v>
      </c>
      <c r="U15" s="32"/>
      <c r="V15" s="32"/>
      <c r="W15" s="30">
        <f>W70</f>
        <v>0</v>
      </c>
      <c r="X15" s="16"/>
      <c r="Y15" s="32"/>
      <c r="Z15" s="30">
        <f>Z70</f>
        <v>0</v>
      </c>
      <c r="AA15" s="16"/>
      <c r="AB15" s="32"/>
      <c r="AC15" s="30">
        <f>AC70</f>
        <v>0</v>
      </c>
      <c r="AD15" s="16"/>
      <c r="AE15" s="32"/>
      <c r="AF15" s="30">
        <f>AF70</f>
        <v>0</v>
      </c>
      <c r="AG15" s="16"/>
      <c r="AH15" s="32"/>
      <c r="AI15" s="30">
        <f>AI70</f>
        <v>0</v>
      </c>
      <c r="AJ15" s="16"/>
      <c r="AK15" s="32"/>
      <c r="AL15" s="30">
        <f>AL70</f>
        <v>0</v>
      </c>
      <c r="AN15" s="2">
        <v>1</v>
      </c>
      <c r="AO15" s="2">
        <v>2</v>
      </c>
      <c r="AP15" s="2">
        <v>3</v>
      </c>
      <c r="AQ15" s="2">
        <v>4</v>
      </c>
      <c r="AR15" s="2">
        <v>5</v>
      </c>
      <c r="AS15" s="2">
        <v>6</v>
      </c>
      <c r="AT15" s="2">
        <v>7</v>
      </c>
      <c r="AU15" s="2">
        <v>8</v>
      </c>
      <c r="AV15" s="2">
        <v>9</v>
      </c>
      <c r="AW15" s="2">
        <v>10</v>
      </c>
      <c r="AX15" s="2">
        <v>11</v>
      </c>
      <c r="AY15" s="2">
        <v>12</v>
      </c>
      <c r="BA15" s="2">
        <v>1</v>
      </c>
      <c r="BB15" s="2">
        <v>2</v>
      </c>
      <c r="BC15" s="2">
        <v>3</v>
      </c>
      <c r="BD15" s="2">
        <v>4</v>
      </c>
      <c r="BE15" s="2">
        <v>5</v>
      </c>
      <c r="BF15" s="2">
        <v>6</v>
      </c>
      <c r="BG15" s="2">
        <v>7</v>
      </c>
      <c r="BH15" s="2">
        <v>8</v>
      </c>
      <c r="BI15" s="2">
        <v>9</v>
      </c>
      <c r="BJ15" s="2">
        <v>10</v>
      </c>
      <c r="BK15" s="2">
        <v>11</v>
      </c>
      <c r="BL15" s="2">
        <v>12</v>
      </c>
      <c r="BN15" s="2">
        <v>1</v>
      </c>
      <c r="BO15" s="2">
        <v>2</v>
      </c>
      <c r="BP15" s="2">
        <v>3</v>
      </c>
      <c r="BQ15" s="2">
        <v>4</v>
      </c>
      <c r="BR15" s="2">
        <v>5</v>
      </c>
      <c r="BS15" s="2">
        <v>6</v>
      </c>
      <c r="BT15" s="2">
        <v>7</v>
      </c>
      <c r="BU15" s="2">
        <v>8</v>
      </c>
      <c r="BV15" s="2">
        <v>9</v>
      </c>
      <c r="BW15" s="2">
        <v>10</v>
      </c>
      <c r="BX15" s="2">
        <v>11</v>
      </c>
      <c r="BY15" s="2">
        <v>12</v>
      </c>
      <c r="CA15" s="2">
        <v>1</v>
      </c>
      <c r="CB15" s="2">
        <v>2</v>
      </c>
      <c r="CC15" s="2">
        <v>3</v>
      </c>
      <c r="CD15" s="2">
        <v>4</v>
      </c>
      <c r="CE15" s="2">
        <v>5</v>
      </c>
      <c r="CF15" s="2">
        <v>6</v>
      </c>
      <c r="CG15" s="2">
        <v>7</v>
      </c>
      <c r="CH15" s="2">
        <v>8</v>
      </c>
      <c r="CI15" s="2">
        <v>9</v>
      </c>
      <c r="CJ15" s="2">
        <v>10</v>
      </c>
      <c r="CK15" s="2">
        <v>11</v>
      </c>
      <c r="CL15" s="2">
        <v>12</v>
      </c>
    </row>
    <row r="16" spans="1:90" s="2" customFormat="1" ht="16.5" thickTop="1" x14ac:dyDescent="0.4">
      <c r="A16" s="12">
        <v>1</v>
      </c>
      <c r="B16" s="17">
        <f t="shared" ref="B16:B46" ca="1" si="17">SUM(E16:AL16)</f>
        <v>250</v>
      </c>
      <c r="C16" s="22"/>
      <c r="D16" s="26"/>
      <c r="E16" s="33" t="str">
        <f ca="1">IF(OR(MONTH(DATE($B$1,E$1,$A16))&lt;&gt;E$1,_xlfn.XLOOKUP(DATE($B$1,E$1,$A16),祝祭日,祝祭日,"XXX",0,1)&lt;&gt;"XXX",WEEKDAY(DATE($B$1,E$1,$A16),2)&gt;5),"",SUMIFS(matsui[受渡金額],matsui[約定日],DATE(デイトレ集計2023!$B$1,デイトレ集計2023!E$1,デイトレ集計2023!$A16),matsui[商品区分],"株式"))</f>
        <v/>
      </c>
      <c r="F16" s="22"/>
      <c r="G16" s="26"/>
      <c r="H16" s="33">
        <f ca="1">IF(OR(MONTH(DATE($B$1,H$1,$A16))&lt;&gt;H$1,_xlfn.XLOOKUP(DATE($B$1,H$1,$A16),祝祭日,祝祭日,"XXX",0,1)&lt;&gt;"XXX",WEEKDAY(DATE($B$1,H$1,$A16),2)&gt;5),"",SUMIFS(matsui[受渡金額],matsui[約定日],DATE(デイトレ集計2023!$B$1,デイトレ集計2023!H$1,デイトレ集計2023!$A16),matsui[商品区分],"株式"))</f>
        <v>0</v>
      </c>
      <c r="I16" s="22"/>
      <c r="J16" s="26"/>
      <c r="K16" s="33">
        <f ca="1">IF(OR(MONTH(DATE($B$1,K$1,$A16))&lt;&gt;K$1,_xlfn.XLOOKUP(DATE($B$1,K$1,$A16),祝祭日,祝祭日,"XXX",0,1)&lt;&gt;"XXX",WEEKDAY(DATE($B$1,K$1,$A16),2)&gt;5),"",SUMIFS(matsui[受渡金額],matsui[約定日],DATE(デイトレ集計2023!$B$1,デイトレ集計2023!K$1,デイトレ集計2023!$A16),matsui[商品区分],"株式"))</f>
        <v>0</v>
      </c>
      <c r="L16" s="22"/>
      <c r="M16" s="26"/>
      <c r="N16" s="33" t="str">
        <f ca="1">IF(OR(MONTH(DATE($B$1,N$1,$A16))&lt;&gt;N$1,_xlfn.XLOOKUP(DATE($B$1,N$1,$A16),祝祭日,祝祭日,"XXX",0,1)&lt;&gt;"XXX",WEEKDAY(DATE($B$1,N$1,$A16),2)&gt;5),"",SUMIFS(matsui[受渡金額],matsui[約定日],DATE(デイトレ集計2023!$B$1,デイトレ集計2023!N$1,デイトレ集計2023!$A16),matsui[商品区分],"株式"))</f>
        <v/>
      </c>
      <c r="O16" s="22"/>
      <c r="P16" s="26"/>
      <c r="Q16" s="33">
        <f ca="1">IF(OR(MONTH(DATE($B$1,Q$1,$A16))&lt;&gt;Q$1,_xlfn.XLOOKUP(DATE($B$1,Q$1,$A16),祝祭日,祝祭日,"XXX",0,1)&lt;&gt;"XXX",WEEKDAY(DATE($B$1,Q$1,$A16),2)&gt;5),"",SUMIFS(matsui[受渡金額],matsui[約定日],DATE(デイトレ集計2023!$B$1,デイトレ集計2023!Q$1,デイトレ集計2023!$A16),matsui[商品区分],"株式"))</f>
        <v>250</v>
      </c>
      <c r="R16" s="22"/>
      <c r="S16" s="26"/>
      <c r="T16" s="33">
        <f ca="1">IF(OR(MONTH(DATE($B$1,T$1,$A16))&lt;&gt;T$1,_xlfn.XLOOKUP(DATE($B$1,T$1,$A16),祝祭日,祝祭日,"XXX",0,1)&lt;&gt;"XXX",WEEKDAY(DATE($B$1,T$1,$A16),2)&gt;5),"",SUMIFS(matsui[受渡金額],matsui[約定日],DATE(デイトレ集計2023!$B$1,デイトレ集計2023!T$1,デイトレ集計2023!$A16),matsui[商品区分],"株式"))</f>
        <v>0</v>
      </c>
      <c r="U16" s="22"/>
      <c r="V16" s="26"/>
      <c r="W16" s="33" t="str">
        <f ca="1">IF(OR(MONTH(DATE($B$1,W$1,$A16))&lt;&gt;W$1,_xlfn.XLOOKUP(DATE($B$1,W$1,$A16),祝祭日,祝祭日,"XXX",0,1)&lt;&gt;"XXX",WEEKDAY(DATE($B$1,W$1,$A16),2)&gt;5),"",SUMIFS(matsui[受渡金額],matsui[約定日],DATE(デイトレ集計2023!$B$1,デイトレ集計2023!W$1,デイトレ集計2023!$A16),matsui[商品区分],"株式"))</f>
        <v/>
      </c>
      <c r="X16" s="22"/>
      <c r="Y16" s="26"/>
      <c r="Z16" s="33">
        <f ca="1">IF(OR(MONTH(DATE($B$1,Z$1,$A16))&lt;&gt;Z$1,_xlfn.XLOOKUP(DATE($B$1,Z$1,$A16),祝祭日,祝祭日,"XXX",0,1)&lt;&gt;"XXX",WEEKDAY(DATE($B$1,Z$1,$A16),2)&gt;5),"",SUMIFS(matsui[受渡金額],matsui[約定日],DATE(デイトレ集計2023!$B$1,デイトレ集計2023!Z$1,デイトレ集計2023!$A16),matsui[商品区分],"株式"))</f>
        <v>0</v>
      </c>
      <c r="AA16" s="22"/>
      <c r="AB16" s="26"/>
      <c r="AC16" s="33">
        <f ca="1">IF(OR(MONTH(DATE($B$1,AC$1,$A16))&lt;&gt;AC$1,_xlfn.XLOOKUP(DATE($B$1,AC$1,$A16),祝祭日,祝祭日,"XXX",0,1)&lt;&gt;"XXX",WEEKDAY(DATE($B$1,AC$1,$A16),2)&gt;5),"",SUMIFS(matsui[受渡金額],matsui[約定日],DATE(デイトレ集計2023!$B$1,デイトレ集計2023!AC$1,デイトレ集計2023!$A16),matsui[商品区分],"株式"))</f>
        <v>0</v>
      </c>
      <c r="AD16" s="22"/>
      <c r="AE16" s="26"/>
      <c r="AF16" s="33" t="str">
        <f ca="1">IF(OR(MONTH(DATE($B$1,AF$1,$A16))&lt;&gt;AF$1,_xlfn.XLOOKUP(DATE($B$1,AF$1,$A16),祝祭日,祝祭日,"XXX",0,1)&lt;&gt;"XXX",WEEKDAY(DATE($B$1,AF$1,$A16),2)&gt;5),"",SUMIFS(matsui[受渡金額],matsui[約定日],DATE(デイトレ集計2023!$B$1,デイトレ集計2023!AF$1,デイトレ集計2023!$A16),matsui[商品区分],"株式"))</f>
        <v/>
      </c>
      <c r="AG16" s="22"/>
      <c r="AH16" s="26"/>
      <c r="AI16" s="33">
        <f ca="1">IF(OR(MONTH(DATE($B$1,AI$1,$A16))&lt;&gt;AI$1,_xlfn.XLOOKUP(DATE($B$1,AI$1,$A16),祝祭日,祝祭日,"XXX",0,1)&lt;&gt;"XXX",WEEKDAY(DATE($B$1,AI$1,$A16),2)&gt;5),"",SUMIFS(matsui[受渡金額],matsui[約定日],DATE(デイトレ集計2023!$B$1,デイトレ集計2023!AI$1,デイトレ集計2023!$A16),matsui[商品区分],"株式"))</f>
        <v>0</v>
      </c>
      <c r="AJ16" s="22"/>
      <c r="AK16" s="26"/>
      <c r="AL16" s="26">
        <f ca="1">IF(OR(MONTH(DATE($B$1,AL$1,$A16))&lt;&gt;AL$1,_xlfn.XLOOKUP(DATE($B$1,AL$1,$A16),祝祭日,祝祭日,"XXX",0,1)&lt;&gt;"XXX",WEEKDAY(DATE($B$1,AL$1,$A16),2)&gt;5),"",SUMIFS(matsui[受渡金額],matsui[約定日],DATE(デイトレ集計2023!$B$1,デイトレ集計2023!AL$1,デイトレ集計2023!$A16),matsui[商品区分],"株式"))</f>
        <v>0</v>
      </c>
      <c r="AN16" s="23">
        <f ca="1">IF(E16="",0,E16)</f>
        <v>0</v>
      </c>
      <c r="AO16" s="23">
        <f ca="1">IF(H16="",0,H16)+AN46</f>
        <v>0</v>
      </c>
      <c r="AP16" s="23">
        <f ca="1">IF(K16="",0,K16)+AO46</f>
        <v>0</v>
      </c>
      <c r="AQ16" s="23">
        <f ca="1">IF(N16="",0,N16)+AP46</f>
        <v>0</v>
      </c>
      <c r="AR16" s="23">
        <f ca="1">IF(Q16="",0,Q16)+AQ46</f>
        <v>-1000</v>
      </c>
      <c r="AS16" s="23">
        <f ca="1">IF(T16="",0,T16)+AR46</f>
        <v>-150</v>
      </c>
      <c r="AT16" s="23">
        <f ca="1">IF(W16="",0,W16)+AS46</f>
        <v>-150</v>
      </c>
      <c r="AU16" s="23">
        <f ca="1">IF(Z16="",0,Z16)+AT46</f>
        <v>-150</v>
      </c>
      <c r="AV16" s="23">
        <f ca="1">IF(AC16="",0,AC16)+AU46</f>
        <v>-150</v>
      </c>
      <c r="AW16" s="23">
        <f ca="1">IF(AF16="",0,AF16)+AV46</f>
        <v>-150</v>
      </c>
      <c r="AX16" s="23">
        <f ca="1">IF(AI16="",0,AI16)+AW46</f>
        <v>-150</v>
      </c>
      <c r="AY16" s="23">
        <f t="shared" ref="AY16" ca="1" si="18">IF(AL16="",0,AL16)+AX46</f>
        <v>-150</v>
      </c>
      <c r="BA16" s="23">
        <f ca="1">IF(E16="",0,E16)</f>
        <v>0</v>
      </c>
      <c r="BB16" s="23">
        <f ca="1">IF(H16="",0,H16)</f>
        <v>0</v>
      </c>
      <c r="BC16" s="23">
        <f ca="1">IF(K16="",0,K16)</f>
        <v>0</v>
      </c>
      <c r="BD16" s="23">
        <f ca="1">IF(N16="",0,N16)</f>
        <v>0</v>
      </c>
      <c r="BE16" s="23">
        <f ca="1">IF(Q16="",0,Q16)</f>
        <v>250</v>
      </c>
      <c r="BF16" s="23">
        <f ca="1">IF(T16="",0,T16)</f>
        <v>0</v>
      </c>
      <c r="BG16" s="23">
        <f ca="1">IF(W16="",0,W16)</f>
        <v>0</v>
      </c>
      <c r="BH16" s="23">
        <f ca="1">IF(Z16="",0,Z16)</f>
        <v>0</v>
      </c>
      <c r="BI16" s="23">
        <f ca="1">IF(AC16="",0,AC16)</f>
        <v>0</v>
      </c>
      <c r="BJ16" s="23">
        <f ca="1">IF(AF16="",0,AF16)</f>
        <v>0</v>
      </c>
      <c r="BK16" s="23">
        <f ca="1">IF(AI16="",0,AI16)</f>
        <v>0</v>
      </c>
      <c r="BL16" s="23">
        <f t="shared" ref="BL16" ca="1" si="19">IF(AL16="",0,AL16)</f>
        <v>0</v>
      </c>
      <c r="BN16" s="23" t="str" cm="1">
        <f t="array" aca="1" ref="BN16" ca="1">IF(INDEX($A$1:$AL$46,ROW(),BN$14)&gt;0,INDEX($A$1:$AL$46,ROW(),BN$14),"")</f>
        <v/>
      </c>
      <c r="BO16" s="23" t="str" cm="1">
        <f t="array" aca="1" ref="BO16" ca="1">IF(INDEX($A$1:$AL$46,ROW(),BO$14)&gt;0,INDEX($A$1:$AL$46,ROW(),BO$14),"")</f>
        <v/>
      </c>
      <c r="BP16" s="23" t="str" cm="1">
        <f t="array" aca="1" ref="BP16" ca="1">IF(INDEX($A$1:$AL$46,ROW(),BP$14)&gt;0,INDEX($A$1:$AL$46,ROW(),BP$14),"")</f>
        <v/>
      </c>
      <c r="BQ16" s="23" t="str" cm="1">
        <f t="array" aca="1" ref="BQ16" ca="1">IF(INDEX($A$1:$AL$46,ROW(),BQ$14)&gt;0,INDEX($A$1:$AL$46,ROW(),BQ$14),"")</f>
        <v/>
      </c>
      <c r="BR16" s="23" cm="1">
        <f t="array" aca="1" ref="BR16" ca="1">IF(INDEX($A$1:$AL$46,ROW(),BR$14)&gt;0,INDEX($A$1:$AL$46,ROW(),BR$14),"")</f>
        <v>250</v>
      </c>
      <c r="BS16" s="23" t="str" cm="1">
        <f t="array" aca="1" ref="BS16" ca="1">IF(INDEX($A$1:$AL$46,ROW(),BS$14)&gt;0,INDEX($A$1:$AL$46,ROW(),BS$14),"")</f>
        <v/>
      </c>
      <c r="BT16" s="23" t="str" cm="1">
        <f t="array" aca="1" ref="BT16" ca="1">IF(INDEX($A$1:$AL$46,ROW(),BT$14)&gt;0,INDEX($A$1:$AL$46,ROW(),BT$14),"")</f>
        <v/>
      </c>
      <c r="BU16" s="23" t="str" cm="1">
        <f t="array" aca="1" ref="BU16" ca="1">IF(INDEX($A$1:$AL$46,ROW(),BU$14)&gt;0,INDEX($A$1:$AL$46,ROW(),BU$14),"")</f>
        <v/>
      </c>
      <c r="BV16" s="23" t="str" cm="1">
        <f t="array" aca="1" ref="BV16" ca="1">IF(INDEX($A$1:$AL$46,ROW(),BV$14)&gt;0,INDEX($A$1:$AL$46,ROW(),BV$14),"")</f>
        <v/>
      </c>
      <c r="BW16" s="23" t="str" cm="1">
        <f t="array" aca="1" ref="BW16" ca="1">IF(INDEX($A$1:$AL$46,ROW(),BW$14)&gt;0,INDEX($A$1:$AL$46,ROW(),BW$14),"")</f>
        <v/>
      </c>
      <c r="BX16" s="23" t="str" cm="1">
        <f t="array" aca="1" ref="BX16" ca="1">IF(INDEX($A$1:$AL$46,ROW(),BX$14)&gt;0,INDEX($A$1:$AL$46,ROW(),BX$14),"")</f>
        <v/>
      </c>
      <c r="BY16" s="23" t="str" cm="1">
        <f t="array" aca="1" ref="BY16" ca="1">IF(INDEX($A$1:$AL$46,ROW(),BY$14)&gt;0,INDEX($A$1:$AL$46,ROW(),BY$14),"")</f>
        <v/>
      </c>
      <c r="CA16" s="23" t="str" cm="1">
        <f t="array" aca="1" ref="CA16" ca="1">IF(INDEX($A$1:$AL$46,ROW(),CA$14)&lt;0,INDEX($A$1:$AL$46,ROW(),CA$14),"")</f>
        <v/>
      </c>
      <c r="CB16" s="23" t="str" cm="1">
        <f t="array" aca="1" ref="CB16" ca="1">IF(INDEX($A$1:$AL$46,ROW(),CB$14)&lt;0,INDEX($A$1:$AL$46,ROW(),CB$14),"")</f>
        <v/>
      </c>
      <c r="CC16" s="23" t="str" cm="1">
        <f t="array" aca="1" ref="CC16" ca="1">IF(INDEX($A$1:$AL$46,ROW(),CC$14)&lt;0,INDEX($A$1:$AL$46,ROW(),CC$14),"")</f>
        <v/>
      </c>
      <c r="CD16" s="23" t="str" cm="1">
        <f t="array" aca="1" ref="CD16" ca="1">IF(INDEX($A$1:$AL$46,ROW(),CD$14)&lt;0,INDEX($A$1:$AL$46,ROW(),CD$14),"")</f>
        <v/>
      </c>
      <c r="CE16" s="23" t="str" cm="1">
        <f t="array" aca="1" ref="CE16" ca="1">IF(INDEX($A$1:$AL$46,ROW(),CE$14)&lt;0,INDEX($A$1:$AL$46,ROW(),CE$14),"")</f>
        <v/>
      </c>
      <c r="CF16" s="23" t="str" cm="1">
        <f t="array" aca="1" ref="CF16" ca="1">IF(INDEX($A$1:$AL$46,ROW(),CF$14)&lt;0,INDEX($A$1:$AL$46,ROW(),CF$14),"")</f>
        <v/>
      </c>
      <c r="CG16" s="23" t="str" cm="1">
        <f t="array" aca="1" ref="CG16" ca="1">IF(INDEX($A$1:$AL$46,ROW(),CG$14)&lt;0,INDEX($A$1:$AL$46,ROW(),CG$14),"")</f>
        <v/>
      </c>
      <c r="CH16" s="23" t="str" cm="1">
        <f t="array" aca="1" ref="CH16" ca="1">IF(INDEX($A$1:$AL$46,ROW(),CH$14)&lt;0,INDEX($A$1:$AL$46,ROW(),CH$14),"")</f>
        <v/>
      </c>
      <c r="CI16" s="23" t="str" cm="1">
        <f t="array" aca="1" ref="CI16" ca="1">IF(INDEX($A$1:$AL$46,ROW(),CI$14)&lt;0,INDEX($A$1:$AL$46,ROW(),CI$14),"")</f>
        <v/>
      </c>
      <c r="CJ16" s="23" t="str" cm="1">
        <f t="array" aca="1" ref="CJ16" ca="1">IF(INDEX($A$1:$AL$46,ROW(),CJ$14)&lt;0,INDEX($A$1:$AL$46,ROW(),CJ$14),"")</f>
        <v/>
      </c>
      <c r="CK16" s="23" t="str" cm="1">
        <f t="array" aca="1" ref="CK16" ca="1">IF(INDEX($A$1:$AL$46,ROW(),CK$14)&lt;0,INDEX($A$1:$AL$46,ROW(),CK$14),"")</f>
        <v/>
      </c>
      <c r="CL16" s="23" t="str" cm="1">
        <f t="array" aca="1" ref="CL16" ca="1">IF(INDEX($A$1:$AL$46,ROW(),CL$14)&lt;0,INDEX($A$1:$AL$46,ROW(),CL$14),"")</f>
        <v/>
      </c>
    </row>
    <row r="17" spans="1:90" s="2" customFormat="1" ht="15.75" x14ac:dyDescent="0.4">
      <c r="A17" s="6">
        <v>2</v>
      </c>
      <c r="B17" s="18">
        <f t="shared" ca="1" si="17"/>
        <v>300</v>
      </c>
      <c r="C17" s="19"/>
      <c r="D17" s="27"/>
      <c r="E17" s="24" t="str">
        <f ca="1">IF(OR(MONTH(DATE($B$1,E$1,$A17))&lt;&gt;E$1,_xlfn.XLOOKUP(DATE($B$1,E$1,$A17),祝祭日,祝祭日,"XXX",0,1)&lt;&gt;"XXX",WEEKDAY(DATE($B$1,E$1,$A17),2)&gt;5),"",SUMIFS(matsui[受渡金額],matsui[約定日],DATE(デイトレ集計2023!$B$1,デイトレ集計2023!E$1,デイトレ集計2023!$A17),matsui[商品区分],"株式"))</f>
        <v/>
      </c>
      <c r="F17" s="19"/>
      <c r="G17" s="27"/>
      <c r="H17" s="24">
        <f ca="1">IF(OR(MONTH(DATE($B$1,H$1,$A17))&lt;&gt;H$1,_xlfn.XLOOKUP(DATE($B$1,H$1,$A17),祝祭日,祝祭日,"XXX",0,1)&lt;&gt;"XXX",WEEKDAY(DATE($B$1,H$1,$A17),2)&gt;5),"",SUMIFS(matsui[受渡金額],matsui[約定日],DATE(デイトレ集計2023!$B$1,デイトレ集計2023!H$1,デイトレ集計2023!$A17),matsui[商品区分],"株式"))</f>
        <v>0</v>
      </c>
      <c r="I17" s="19"/>
      <c r="J17" s="27"/>
      <c r="K17" s="24">
        <f ca="1">IF(OR(MONTH(DATE($B$1,K$1,$A17))&lt;&gt;K$1,_xlfn.XLOOKUP(DATE($B$1,K$1,$A17),祝祭日,祝祭日,"XXX",0,1)&lt;&gt;"XXX",WEEKDAY(DATE($B$1,K$1,$A17),2)&gt;5),"",SUMIFS(matsui[受渡金額],matsui[約定日],DATE(デイトレ集計2023!$B$1,デイトレ集計2023!K$1,デイトレ集計2023!$A17),matsui[商品区分],"株式"))</f>
        <v>0</v>
      </c>
      <c r="L17" s="19"/>
      <c r="M17" s="27"/>
      <c r="N17" s="24" t="str">
        <f ca="1">IF(OR(MONTH(DATE($B$1,N$1,$A17))&lt;&gt;N$1,_xlfn.XLOOKUP(DATE($B$1,N$1,$A17),祝祭日,祝祭日,"XXX",0,1)&lt;&gt;"XXX",WEEKDAY(DATE($B$1,N$1,$A17),2)&gt;5),"",SUMIFS(matsui[受渡金額],matsui[約定日],DATE(デイトレ集計2023!$B$1,デイトレ集計2023!N$1,デイトレ集計2023!$A17),matsui[商品区分],"株式"))</f>
        <v/>
      </c>
      <c r="O17" s="19"/>
      <c r="P17" s="27"/>
      <c r="Q17" s="24">
        <f ca="1">IF(OR(MONTH(DATE($B$1,Q$1,$A17))&lt;&gt;Q$1,_xlfn.XLOOKUP(DATE($B$1,Q$1,$A17),祝祭日,祝祭日,"XXX",0,1)&lt;&gt;"XXX",WEEKDAY(DATE($B$1,Q$1,$A17),2)&gt;5),"",SUMIFS(matsui[受渡金額],matsui[約定日],DATE(デイトレ集計2023!$B$1,デイトレ集計2023!Q$1,デイトレ集計2023!$A17),matsui[商品区分],"株式"))</f>
        <v>300</v>
      </c>
      <c r="R17" s="19"/>
      <c r="S17" s="27"/>
      <c r="T17" s="24">
        <f ca="1">IF(OR(MONTH(DATE($B$1,T$1,$A17))&lt;&gt;T$1,_xlfn.XLOOKUP(DATE($B$1,T$1,$A17),祝祭日,祝祭日,"XXX",0,1)&lt;&gt;"XXX",WEEKDAY(DATE($B$1,T$1,$A17),2)&gt;5),"",SUMIFS(matsui[受渡金額],matsui[約定日],DATE(デイトレ集計2023!$B$1,デイトレ集計2023!T$1,デイトレ集計2023!$A17),matsui[商品区分],"株式"))</f>
        <v>0</v>
      </c>
      <c r="U17" s="19"/>
      <c r="V17" s="27"/>
      <c r="W17" s="24" t="str">
        <f ca="1">IF(OR(MONTH(DATE($B$1,W$1,$A17))&lt;&gt;W$1,_xlfn.XLOOKUP(DATE($B$1,W$1,$A17),祝祭日,祝祭日,"XXX",0,1)&lt;&gt;"XXX",WEEKDAY(DATE($B$1,W$1,$A17),2)&gt;5),"",SUMIFS(matsui[受渡金額],matsui[約定日],DATE(デイトレ集計2023!$B$1,デイトレ集計2023!W$1,デイトレ集計2023!$A17),matsui[商品区分],"株式"))</f>
        <v/>
      </c>
      <c r="X17" s="19"/>
      <c r="Y17" s="27"/>
      <c r="Z17" s="24">
        <f ca="1">IF(OR(MONTH(DATE($B$1,Z$1,$A17))&lt;&gt;Z$1,_xlfn.XLOOKUP(DATE($B$1,Z$1,$A17),祝祭日,祝祭日,"XXX",0,1)&lt;&gt;"XXX",WEEKDAY(DATE($B$1,Z$1,$A17),2)&gt;5),"",SUMIFS(matsui[受渡金額],matsui[約定日],DATE(デイトレ集計2023!$B$1,デイトレ集計2023!Z$1,デイトレ集計2023!$A17),matsui[商品区分],"株式"))</f>
        <v>0</v>
      </c>
      <c r="AA17" s="19"/>
      <c r="AB17" s="27"/>
      <c r="AC17" s="24" t="str">
        <f ca="1">IF(OR(MONTH(DATE($B$1,AC$1,$A17))&lt;&gt;AC$1,_xlfn.XLOOKUP(DATE($B$1,AC$1,$A17),祝祭日,祝祭日,"XXX",0,1)&lt;&gt;"XXX",WEEKDAY(DATE($B$1,AC$1,$A17),2)&gt;5),"",SUMIFS(matsui[受渡金額],matsui[約定日],DATE(デイトレ集計2023!$B$1,デイトレ集計2023!AC$1,デイトレ集計2023!$A17),matsui[商品区分],"株式"))</f>
        <v/>
      </c>
      <c r="AD17" s="19"/>
      <c r="AE17" s="27"/>
      <c r="AF17" s="24">
        <f ca="1">IF(OR(MONTH(DATE($B$1,AF$1,$A17))&lt;&gt;AF$1,_xlfn.XLOOKUP(DATE($B$1,AF$1,$A17),祝祭日,祝祭日,"XXX",0,1)&lt;&gt;"XXX",WEEKDAY(DATE($B$1,AF$1,$A17),2)&gt;5),"",SUMIFS(matsui[受渡金額],matsui[約定日],DATE(デイトレ集計2023!$B$1,デイトレ集計2023!AF$1,デイトレ集計2023!$A17),matsui[商品区分],"株式"))</f>
        <v>0</v>
      </c>
      <c r="AG17" s="19"/>
      <c r="AH17" s="27"/>
      <c r="AI17" s="24">
        <f ca="1">IF(OR(MONTH(DATE($B$1,AI$1,$A17))&lt;&gt;AI$1,_xlfn.XLOOKUP(DATE($B$1,AI$1,$A17),祝祭日,祝祭日,"XXX",0,1)&lt;&gt;"XXX",WEEKDAY(DATE($B$1,AI$1,$A17),2)&gt;5),"",SUMIFS(matsui[受渡金額],matsui[約定日],DATE(デイトレ集計2023!$B$1,デイトレ集計2023!AI$1,デイトレ集計2023!$A17),matsui[商品区分],"株式"))</f>
        <v>0</v>
      </c>
      <c r="AJ17" s="19"/>
      <c r="AK17" s="27"/>
      <c r="AL17" s="27" t="str">
        <f ca="1">IF(OR(MONTH(DATE($B$1,AL$1,$A17))&lt;&gt;AL$1,_xlfn.XLOOKUP(DATE($B$1,AL$1,$A17),祝祭日,祝祭日,"XXX",0,1)&lt;&gt;"XXX",WEEKDAY(DATE($B$1,AL$1,$A17),2)&gt;5),"",SUMIFS(matsui[受渡金額],matsui[約定日],DATE(デイトレ集計2023!$B$1,デイトレ集計2023!AL$1,デイトレ集計2023!$A17),matsui[商品区分],"株式"))</f>
        <v/>
      </c>
      <c r="AN17" s="23">
        <f t="shared" ref="AN17:AN46" ca="1" si="20">AN16+IF(E17="",0,E17)</f>
        <v>0</v>
      </c>
      <c r="AO17" s="23">
        <f t="shared" ref="AO17:AO46" ca="1" si="21">AO16+IF(H17="",0,H17)</f>
        <v>0</v>
      </c>
      <c r="AP17" s="23">
        <f t="shared" ref="AP17:AP46" ca="1" si="22">AP16+IF(K17="",0,K17)</f>
        <v>0</v>
      </c>
      <c r="AQ17" s="23">
        <f t="shared" ref="AQ17:AQ46" ca="1" si="23">AQ16+IF(N17="",0,N17)</f>
        <v>0</v>
      </c>
      <c r="AR17" s="23">
        <f t="shared" ref="AR17:AR46" ca="1" si="24">AR16+IF(Q17="",0,Q17)</f>
        <v>-700</v>
      </c>
      <c r="AS17" s="23">
        <f t="shared" ref="AS17:AS46" ca="1" si="25">AS16+IF(T17="",0,T17)</f>
        <v>-150</v>
      </c>
      <c r="AT17" s="23">
        <f t="shared" ref="AT17:AT46" ca="1" si="26">AT16+IF(W17="",0,W17)</f>
        <v>-150</v>
      </c>
      <c r="AU17" s="23">
        <f ca="1">AU16+IF(Z17="",0,Z17)</f>
        <v>-150</v>
      </c>
      <c r="AV17" s="23">
        <f t="shared" ref="AV17:AV46" ca="1" si="27">AV16+IF(AC17="",0,AC17)</f>
        <v>-150</v>
      </c>
      <c r="AW17" s="23">
        <f t="shared" ref="AW17:AW46" ca="1" si="28">AW16+IF(AF17="",0,AF17)</f>
        <v>-150</v>
      </c>
      <c r="AX17" s="23">
        <f t="shared" ref="AX17:AX46" ca="1" si="29">AX16+IF(AI17="",0,AI17)</f>
        <v>-150</v>
      </c>
      <c r="AY17" s="23">
        <f t="shared" ref="AY17:AY46" ca="1" si="30">AY16+IF(AL17="",0,AL17)</f>
        <v>-150</v>
      </c>
      <c r="BA17" s="23">
        <f ca="1">BA16+IF(E17="",0,E17)</f>
        <v>0</v>
      </c>
      <c r="BB17" s="23">
        <f ca="1">BB16+IF(H17="",0,H17)</f>
        <v>0</v>
      </c>
      <c r="BC17" s="23">
        <f ca="1">BC16+IF(K17="",0,K17)</f>
        <v>0</v>
      </c>
      <c r="BD17" s="23">
        <f ca="1">BD16+IF(N17="",0,N17)</f>
        <v>0</v>
      </c>
      <c r="BE17" s="23">
        <f ca="1">BE16+IF(Q17="",0,Q17)</f>
        <v>550</v>
      </c>
      <c r="BF17" s="23">
        <f ca="1">BF16+IF(T17="",0,T17)</f>
        <v>0</v>
      </c>
      <c r="BG17" s="23">
        <f ca="1">BG16+IF(W17="",0,W17)</f>
        <v>0</v>
      </c>
      <c r="BH17" s="23">
        <f ca="1">BH16+IF(Z17="",0,Z17)</f>
        <v>0</v>
      </c>
      <c r="BI17" s="23">
        <f ca="1">BI16+IF(AC17="",0,AC17)</f>
        <v>0</v>
      </c>
      <c r="BJ17" s="23">
        <f ca="1">BJ16+IF(AF17="",0,AF17)</f>
        <v>0</v>
      </c>
      <c r="BK17" s="23">
        <f ca="1">BK16+IF(AI17="",0,AI17)</f>
        <v>0</v>
      </c>
      <c r="BL17" s="23">
        <f t="shared" ref="BL17:BL46" ca="1" si="31">BL16+IF(AL17="",0,AL17)</f>
        <v>0</v>
      </c>
      <c r="BN17" s="23" t="str" cm="1">
        <f t="array" aca="1" ref="BN17" ca="1">IF(INDEX($A$1:$AL$46,ROW(),BN$14)&gt;0,INDEX($A$1:$AL$46,ROW(),BN$14),"")</f>
        <v/>
      </c>
      <c r="BO17" s="23" t="str" cm="1">
        <f t="array" aca="1" ref="BO17" ca="1">IF(INDEX($A$1:$AL$46,ROW(),BO$14)&gt;0,INDEX($A$1:$AL$46,ROW(),BO$14),"")</f>
        <v/>
      </c>
      <c r="BP17" s="23" t="str" cm="1">
        <f t="array" aca="1" ref="BP17" ca="1">IF(INDEX($A$1:$AL$46,ROW(),BP$14)&gt;0,INDEX($A$1:$AL$46,ROW(),BP$14),"")</f>
        <v/>
      </c>
      <c r="BQ17" s="23" t="str" cm="1">
        <f t="array" aca="1" ref="BQ17" ca="1">IF(INDEX($A$1:$AL$46,ROW(),BQ$14)&gt;0,INDEX($A$1:$AL$46,ROW(),BQ$14),"")</f>
        <v/>
      </c>
      <c r="BR17" s="23" cm="1">
        <f t="array" aca="1" ref="BR17" ca="1">IF(INDEX($A$1:$AL$46,ROW(),BR$14)&gt;0,INDEX($A$1:$AL$46,ROW(),BR$14),"")</f>
        <v>300</v>
      </c>
      <c r="BS17" s="23" t="str" cm="1">
        <f t="array" aca="1" ref="BS17" ca="1">IF(INDEX($A$1:$AL$46,ROW(),BS$14)&gt;0,INDEX($A$1:$AL$46,ROW(),BS$14),"")</f>
        <v/>
      </c>
      <c r="BT17" s="23" t="str" cm="1">
        <f t="array" aca="1" ref="BT17" ca="1">IF(INDEX($A$1:$AL$46,ROW(),BT$14)&gt;0,INDEX($A$1:$AL$46,ROW(),BT$14),"")</f>
        <v/>
      </c>
      <c r="BU17" s="23" t="str" cm="1">
        <f t="array" aca="1" ref="BU17" ca="1">IF(INDEX($A$1:$AL$46,ROW(),BU$14)&gt;0,INDEX($A$1:$AL$46,ROW(),BU$14),"")</f>
        <v/>
      </c>
      <c r="BV17" s="23" t="str" cm="1">
        <f t="array" aca="1" ref="BV17" ca="1">IF(INDEX($A$1:$AL$46,ROW(),BV$14)&gt;0,INDEX($A$1:$AL$46,ROW(),BV$14),"")</f>
        <v/>
      </c>
      <c r="BW17" s="23" t="str" cm="1">
        <f t="array" aca="1" ref="BW17" ca="1">IF(INDEX($A$1:$AL$46,ROW(),BW$14)&gt;0,INDEX($A$1:$AL$46,ROW(),BW$14),"")</f>
        <v/>
      </c>
      <c r="BX17" s="23" t="str" cm="1">
        <f t="array" aca="1" ref="BX17" ca="1">IF(INDEX($A$1:$AL$46,ROW(),BX$14)&gt;0,INDEX($A$1:$AL$46,ROW(),BX$14),"")</f>
        <v/>
      </c>
      <c r="BY17" s="23" t="str" cm="1">
        <f t="array" aca="1" ref="BY17" ca="1">IF(INDEX($A$1:$AL$46,ROW(),BY$14)&gt;0,INDEX($A$1:$AL$46,ROW(),BY$14),"")</f>
        <v/>
      </c>
      <c r="CA17" s="23" t="str" cm="1">
        <f t="array" aca="1" ref="CA17" ca="1">IF(INDEX($A$1:$AL$46,ROW(),CA$14)&lt;0,INDEX($A$1:$AL$46,ROW(),CA$14),"")</f>
        <v/>
      </c>
      <c r="CB17" s="23" t="str" cm="1">
        <f t="array" aca="1" ref="CB17" ca="1">IF(INDEX($A$1:$AL$46,ROW(),CB$14)&lt;0,INDEX($A$1:$AL$46,ROW(),CB$14),"")</f>
        <v/>
      </c>
      <c r="CC17" s="23" t="str" cm="1">
        <f t="array" aca="1" ref="CC17" ca="1">IF(INDEX($A$1:$AL$46,ROW(),CC$14)&lt;0,INDEX($A$1:$AL$46,ROW(),CC$14),"")</f>
        <v/>
      </c>
      <c r="CD17" s="23" t="str" cm="1">
        <f t="array" aca="1" ref="CD17" ca="1">IF(INDEX($A$1:$AL$46,ROW(),CD$14)&lt;0,INDEX($A$1:$AL$46,ROW(),CD$14),"")</f>
        <v/>
      </c>
      <c r="CE17" s="23" t="str" cm="1">
        <f t="array" aca="1" ref="CE17" ca="1">IF(INDEX($A$1:$AL$46,ROW(),CE$14)&lt;0,INDEX($A$1:$AL$46,ROW(),CE$14),"")</f>
        <v/>
      </c>
      <c r="CF17" s="23" t="str" cm="1">
        <f t="array" aca="1" ref="CF17" ca="1">IF(INDEX($A$1:$AL$46,ROW(),CF$14)&lt;0,INDEX($A$1:$AL$46,ROW(),CF$14),"")</f>
        <v/>
      </c>
      <c r="CG17" s="23" t="str" cm="1">
        <f t="array" aca="1" ref="CG17" ca="1">IF(INDEX($A$1:$AL$46,ROW(),CG$14)&lt;0,INDEX($A$1:$AL$46,ROW(),CG$14),"")</f>
        <v/>
      </c>
      <c r="CH17" s="23" t="str" cm="1">
        <f t="array" aca="1" ref="CH17" ca="1">IF(INDEX($A$1:$AL$46,ROW(),CH$14)&lt;0,INDEX($A$1:$AL$46,ROW(),CH$14),"")</f>
        <v/>
      </c>
      <c r="CI17" s="23" t="str" cm="1">
        <f t="array" aca="1" ref="CI17" ca="1">IF(INDEX($A$1:$AL$46,ROW(),CI$14)&lt;0,INDEX($A$1:$AL$46,ROW(),CI$14),"")</f>
        <v/>
      </c>
      <c r="CJ17" s="23" t="str" cm="1">
        <f t="array" aca="1" ref="CJ17" ca="1">IF(INDEX($A$1:$AL$46,ROW(),CJ$14)&lt;0,INDEX($A$1:$AL$46,ROW(),CJ$14),"")</f>
        <v/>
      </c>
      <c r="CK17" s="23" t="str" cm="1">
        <f t="array" aca="1" ref="CK17" ca="1">IF(INDEX($A$1:$AL$46,ROW(),CK$14)&lt;0,INDEX($A$1:$AL$46,ROW(),CK$14),"")</f>
        <v/>
      </c>
      <c r="CL17" s="23" t="str" cm="1">
        <f t="array" aca="1" ref="CL17" ca="1">IF(INDEX($A$1:$AL$46,ROW(),CL$14)&lt;0,INDEX($A$1:$AL$46,ROW(),CL$14),"")</f>
        <v/>
      </c>
    </row>
    <row r="18" spans="1:90" s="2" customFormat="1" ht="15.75" x14ac:dyDescent="0.4">
      <c r="A18" s="6">
        <v>3</v>
      </c>
      <c r="B18" s="18">
        <f t="shared" ca="1" si="17"/>
        <v>0</v>
      </c>
      <c r="C18" s="19"/>
      <c r="D18" s="27"/>
      <c r="E18" s="24" t="str">
        <f ca="1">IF(OR(MONTH(DATE($B$1,E$1,$A18))&lt;&gt;E$1,_xlfn.XLOOKUP(DATE($B$1,E$1,$A18),祝祭日,祝祭日,"XXX",0,1)&lt;&gt;"XXX",WEEKDAY(DATE($B$1,E$1,$A18),2)&gt;5),"",SUMIFS(matsui[受渡金額],matsui[約定日],DATE(デイトレ集計2023!$B$1,デイトレ集計2023!E$1,デイトレ集計2023!$A18),matsui[商品区分],"株式"))</f>
        <v/>
      </c>
      <c r="F18" s="19"/>
      <c r="G18" s="27"/>
      <c r="H18" s="24">
        <f ca="1">IF(OR(MONTH(DATE($B$1,H$1,$A18))&lt;&gt;H$1,_xlfn.XLOOKUP(DATE($B$1,H$1,$A18),祝祭日,祝祭日,"XXX",0,1)&lt;&gt;"XXX",WEEKDAY(DATE($B$1,H$1,$A18),2)&gt;5),"",SUMIFS(matsui[受渡金額],matsui[約定日],DATE(デイトレ集計2023!$B$1,デイトレ集計2023!H$1,デイトレ集計2023!$A18),matsui[商品区分],"株式"))</f>
        <v>0</v>
      </c>
      <c r="I18" s="19"/>
      <c r="J18" s="27"/>
      <c r="K18" s="24">
        <f ca="1">IF(OR(MONTH(DATE($B$1,K$1,$A18))&lt;&gt;K$1,_xlfn.XLOOKUP(DATE($B$1,K$1,$A18),祝祭日,祝祭日,"XXX",0,1)&lt;&gt;"XXX",WEEKDAY(DATE($B$1,K$1,$A18),2)&gt;5),"",SUMIFS(matsui[受渡金額],matsui[約定日],DATE(デイトレ集計2023!$B$1,デイトレ集計2023!K$1,デイトレ集計2023!$A18),matsui[商品区分],"株式"))</f>
        <v>0</v>
      </c>
      <c r="L18" s="19"/>
      <c r="M18" s="27"/>
      <c r="N18" s="24">
        <f ca="1">IF(OR(MONTH(DATE($B$1,N$1,$A18))&lt;&gt;N$1,_xlfn.XLOOKUP(DATE($B$1,N$1,$A18),祝祭日,祝祭日,"XXX",0,1)&lt;&gt;"XXX",WEEKDAY(DATE($B$1,N$1,$A18),2)&gt;5),"",SUMIFS(matsui[受渡金額],matsui[約定日],DATE(デイトレ集計2023!$B$1,デイトレ集計2023!N$1,デイトレ集計2023!$A18),matsui[商品区分],"株式"))</f>
        <v>0</v>
      </c>
      <c r="O18" s="19"/>
      <c r="P18" s="27"/>
      <c r="Q18" s="24" t="str">
        <f ca="1">IF(OR(MONTH(DATE($B$1,Q$1,$A18))&lt;&gt;Q$1,_xlfn.XLOOKUP(DATE($B$1,Q$1,$A18),祝祭日,祝祭日,"XXX",0,1)&lt;&gt;"XXX",WEEKDAY(DATE($B$1,Q$1,$A18),2)&gt;5),"",SUMIFS(matsui[受渡金額],matsui[約定日],DATE(デイトレ集計2023!$B$1,デイトレ集計2023!Q$1,デイトレ集計2023!$A18),matsui[商品区分],"株式"))</f>
        <v/>
      </c>
      <c r="R18" s="19"/>
      <c r="S18" s="27"/>
      <c r="T18" s="24" t="str">
        <f ca="1">IF(OR(MONTH(DATE($B$1,T$1,$A18))&lt;&gt;T$1,_xlfn.XLOOKUP(DATE($B$1,T$1,$A18),祝祭日,祝祭日,"XXX",0,1)&lt;&gt;"XXX",WEEKDAY(DATE($B$1,T$1,$A18),2)&gt;5),"",SUMIFS(matsui[受渡金額],matsui[約定日],DATE(デイトレ集計2023!$B$1,デイトレ集計2023!T$1,デイトレ集計2023!$A18),matsui[商品区分],"株式"))</f>
        <v/>
      </c>
      <c r="U18" s="19"/>
      <c r="V18" s="27"/>
      <c r="W18" s="24">
        <f ca="1">IF(OR(MONTH(DATE($B$1,W$1,$A18))&lt;&gt;W$1,_xlfn.XLOOKUP(DATE($B$1,W$1,$A18),祝祭日,祝祭日,"XXX",0,1)&lt;&gt;"XXX",WEEKDAY(DATE($B$1,W$1,$A18),2)&gt;5),"",SUMIFS(matsui[受渡金額],matsui[約定日],DATE(デイトレ集計2023!$B$1,デイトレ集計2023!W$1,デイトレ集計2023!$A18),matsui[商品区分],"株式"))</f>
        <v>0</v>
      </c>
      <c r="X18" s="19"/>
      <c r="Y18" s="27"/>
      <c r="Z18" s="24">
        <f ca="1">IF(OR(MONTH(DATE($B$1,Z$1,$A18))&lt;&gt;Z$1,_xlfn.XLOOKUP(DATE($B$1,Z$1,$A18),祝祭日,祝祭日,"XXX",0,1)&lt;&gt;"XXX",WEEKDAY(DATE($B$1,Z$1,$A18),2)&gt;5),"",SUMIFS(matsui[受渡金額],matsui[約定日],DATE(デイトレ集計2023!$B$1,デイトレ集計2023!Z$1,デイトレ集計2023!$A18),matsui[商品区分],"株式"))</f>
        <v>0</v>
      </c>
      <c r="AA18" s="19"/>
      <c r="AB18" s="27"/>
      <c r="AC18" s="24" t="str">
        <f ca="1">IF(OR(MONTH(DATE($B$1,AC$1,$A18))&lt;&gt;AC$1,_xlfn.XLOOKUP(DATE($B$1,AC$1,$A18),祝祭日,祝祭日,"XXX",0,1)&lt;&gt;"XXX",WEEKDAY(DATE($B$1,AC$1,$A18),2)&gt;5),"",SUMIFS(matsui[受渡金額],matsui[約定日],DATE(デイトレ集計2023!$B$1,デイトレ集計2023!AC$1,デイトレ集計2023!$A18),matsui[商品区分],"株式"))</f>
        <v/>
      </c>
      <c r="AD18" s="19"/>
      <c r="AE18" s="27"/>
      <c r="AF18" s="24">
        <f ca="1">IF(OR(MONTH(DATE($B$1,AF$1,$A18))&lt;&gt;AF$1,_xlfn.XLOOKUP(DATE($B$1,AF$1,$A18),祝祭日,祝祭日,"XXX",0,1)&lt;&gt;"XXX",WEEKDAY(DATE($B$1,AF$1,$A18),2)&gt;5),"",SUMIFS(matsui[受渡金額],matsui[約定日],DATE(デイトレ集計2023!$B$1,デイトレ集計2023!AF$1,デイトレ集計2023!$A18),matsui[商品区分],"株式"))</f>
        <v>0</v>
      </c>
      <c r="AG18" s="19"/>
      <c r="AH18" s="27"/>
      <c r="AI18" s="24" t="str">
        <f ca="1">IF(OR(MONTH(DATE($B$1,AI$1,$A18))&lt;&gt;AI$1,_xlfn.XLOOKUP(DATE($B$1,AI$1,$A18),祝祭日,祝祭日,"XXX",0,1)&lt;&gt;"XXX",WEEKDAY(DATE($B$1,AI$1,$A18),2)&gt;5),"",SUMIFS(matsui[受渡金額],matsui[約定日],DATE(デイトレ集計2023!$B$1,デイトレ集計2023!AI$1,デイトレ集計2023!$A18),matsui[商品区分],"株式"))</f>
        <v/>
      </c>
      <c r="AJ18" s="19"/>
      <c r="AK18" s="27"/>
      <c r="AL18" s="27" t="str">
        <f ca="1">IF(OR(MONTH(DATE($B$1,AL$1,$A18))&lt;&gt;AL$1,_xlfn.XLOOKUP(DATE($B$1,AL$1,$A18),祝祭日,祝祭日,"XXX",0,1)&lt;&gt;"XXX",WEEKDAY(DATE($B$1,AL$1,$A18),2)&gt;5),"",SUMIFS(matsui[受渡金額],matsui[約定日],DATE(デイトレ集計2023!$B$1,デイトレ集計2023!AL$1,デイトレ集計2023!$A18),matsui[商品区分],"株式"))</f>
        <v/>
      </c>
      <c r="AN18" s="23">
        <f t="shared" ca="1" si="20"/>
        <v>0</v>
      </c>
      <c r="AO18" s="23">
        <f t="shared" ca="1" si="21"/>
        <v>0</v>
      </c>
      <c r="AP18" s="23">
        <f t="shared" ca="1" si="22"/>
        <v>0</v>
      </c>
      <c r="AQ18" s="23">
        <f t="shared" ca="1" si="23"/>
        <v>0</v>
      </c>
      <c r="AR18" s="23">
        <f t="shared" ca="1" si="24"/>
        <v>-700</v>
      </c>
      <c r="AS18" s="23">
        <f t="shared" ca="1" si="25"/>
        <v>-150</v>
      </c>
      <c r="AT18" s="23">
        <f t="shared" ca="1" si="26"/>
        <v>-150</v>
      </c>
      <c r="AU18" s="23">
        <f t="shared" ref="AU18:AU46" ca="1" si="32">AU17+IF(Z18="",0,Z18)</f>
        <v>-150</v>
      </c>
      <c r="AV18" s="23">
        <f t="shared" ca="1" si="27"/>
        <v>-150</v>
      </c>
      <c r="AW18" s="23">
        <f t="shared" ca="1" si="28"/>
        <v>-150</v>
      </c>
      <c r="AX18" s="23">
        <f t="shared" ca="1" si="29"/>
        <v>-150</v>
      </c>
      <c r="AY18" s="23">
        <f t="shared" ca="1" si="30"/>
        <v>-150</v>
      </c>
      <c r="BA18" s="23">
        <f ca="1">BA17+IF(E18="",0,E18)</f>
        <v>0</v>
      </c>
      <c r="BB18" s="23">
        <f t="shared" ref="BB18:BB46" ca="1" si="33">BB17+IF(H18="",0,H18)</f>
        <v>0</v>
      </c>
      <c r="BC18" s="23">
        <f t="shared" ref="BC18:BC46" ca="1" si="34">BC17+IF(K18="",0,K18)</f>
        <v>0</v>
      </c>
      <c r="BD18" s="23">
        <f t="shared" ref="BD18:BD46" ca="1" si="35">BD17+IF(N18="",0,N18)</f>
        <v>0</v>
      </c>
      <c r="BE18" s="23">
        <f t="shared" ref="BE18:BE46" ca="1" si="36">BE17+IF(Q18="",0,Q18)</f>
        <v>550</v>
      </c>
      <c r="BF18" s="23">
        <f t="shared" ref="BF18:BF46" ca="1" si="37">BF17+IF(T18="",0,T18)</f>
        <v>0</v>
      </c>
      <c r="BG18" s="23">
        <f t="shared" ref="BG18:BG46" ca="1" si="38">BG17+IF(W18="",0,W18)</f>
        <v>0</v>
      </c>
      <c r="BH18" s="23">
        <f t="shared" ref="BH18:BH46" ca="1" si="39">BH17+IF(Z18="",0,Z18)</f>
        <v>0</v>
      </c>
      <c r="BI18" s="23">
        <f t="shared" ref="BI18:BI46" ca="1" si="40">BI17+IF(AC18="",0,AC18)</f>
        <v>0</v>
      </c>
      <c r="BJ18" s="23">
        <f t="shared" ref="BJ18:BJ46" ca="1" si="41">BJ17+IF(AF18="",0,AF18)</f>
        <v>0</v>
      </c>
      <c r="BK18" s="23">
        <f t="shared" ref="BK18:BK46" ca="1" si="42">BK17+IF(AI18="",0,AI18)</f>
        <v>0</v>
      </c>
      <c r="BL18" s="23">
        <f t="shared" ca="1" si="31"/>
        <v>0</v>
      </c>
      <c r="BN18" s="23" t="str" cm="1">
        <f t="array" aca="1" ref="BN18" ca="1">IF(INDEX($A$1:$AL$46,ROW(),BN$14)&gt;0,INDEX($A$1:$AL$46,ROW(),BN$14),"")</f>
        <v/>
      </c>
      <c r="BO18" s="23" t="str" cm="1">
        <f t="array" aca="1" ref="BO18" ca="1">IF(INDEX($A$1:$AL$46,ROW(),BO$14)&gt;0,INDEX($A$1:$AL$46,ROW(),BO$14),"")</f>
        <v/>
      </c>
      <c r="BP18" s="23" t="str" cm="1">
        <f t="array" aca="1" ref="BP18" ca="1">IF(INDEX($A$1:$AL$46,ROW(),BP$14)&gt;0,INDEX($A$1:$AL$46,ROW(),BP$14),"")</f>
        <v/>
      </c>
      <c r="BQ18" s="23" t="str" cm="1">
        <f t="array" aca="1" ref="BQ18" ca="1">IF(INDEX($A$1:$AL$46,ROW(),BQ$14)&gt;0,INDEX($A$1:$AL$46,ROW(),BQ$14),"")</f>
        <v/>
      </c>
      <c r="BR18" s="23" t="str" cm="1">
        <f t="array" aca="1" ref="BR18" ca="1">IF(INDEX($A$1:$AL$46,ROW(),BR$14)&gt;0,INDEX($A$1:$AL$46,ROW(),BR$14),"")</f>
        <v/>
      </c>
      <c r="BS18" s="23" t="str" cm="1">
        <f t="array" aca="1" ref="BS18" ca="1">IF(INDEX($A$1:$AL$46,ROW(),BS$14)&gt;0,INDEX($A$1:$AL$46,ROW(),BS$14),"")</f>
        <v/>
      </c>
      <c r="BT18" s="23" t="str" cm="1">
        <f t="array" aca="1" ref="BT18" ca="1">IF(INDEX($A$1:$AL$46,ROW(),BT$14)&gt;0,INDEX($A$1:$AL$46,ROW(),BT$14),"")</f>
        <v/>
      </c>
      <c r="BU18" s="23" t="str" cm="1">
        <f t="array" aca="1" ref="BU18" ca="1">IF(INDEX($A$1:$AL$46,ROW(),BU$14)&gt;0,INDEX($A$1:$AL$46,ROW(),BU$14),"")</f>
        <v/>
      </c>
      <c r="BV18" s="23" t="str" cm="1">
        <f t="array" aca="1" ref="BV18" ca="1">IF(INDEX($A$1:$AL$46,ROW(),BV$14)&gt;0,INDEX($A$1:$AL$46,ROW(),BV$14),"")</f>
        <v/>
      </c>
      <c r="BW18" s="23" t="str" cm="1">
        <f t="array" aca="1" ref="BW18" ca="1">IF(INDEX($A$1:$AL$46,ROW(),BW$14)&gt;0,INDEX($A$1:$AL$46,ROW(),BW$14),"")</f>
        <v/>
      </c>
      <c r="BX18" s="23" t="str" cm="1">
        <f t="array" aca="1" ref="BX18" ca="1">IF(INDEX($A$1:$AL$46,ROW(),BX$14)&gt;0,INDEX($A$1:$AL$46,ROW(),BX$14),"")</f>
        <v/>
      </c>
      <c r="BY18" s="23" t="str" cm="1">
        <f t="array" aca="1" ref="BY18" ca="1">IF(INDEX($A$1:$AL$46,ROW(),BY$14)&gt;0,INDEX($A$1:$AL$46,ROW(),BY$14),"")</f>
        <v/>
      </c>
      <c r="CA18" s="23" t="str" cm="1">
        <f t="array" aca="1" ref="CA18" ca="1">IF(INDEX($A$1:$AL$46,ROW(),CA$14)&lt;0,INDEX($A$1:$AL$46,ROW(),CA$14),"")</f>
        <v/>
      </c>
      <c r="CB18" s="23" t="str" cm="1">
        <f t="array" aca="1" ref="CB18" ca="1">IF(INDEX($A$1:$AL$46,ROW(),CB$14)&lt;0,INDEX($A$1:$AL$46,ROW(),CB$14),"")</f>
        <v/>
      </c>
      <c r="CC18" s="23" t="str" cm="1">
        <f t="array" aca="1" ref="CC18" ca="1">IF(INDEX($A$1:$AL$46,ROW(),CC$14)&lt;0,INDEX($A$1:$AL$46,ROW(),CC$14),"")</f>
        <v/>
      </c>
      <c r="CD18" s="23" t="str" cm="1">
        <f t="array" aca="1" ref="CD18" ca="1">IF(INDEX($A$1:$AL$46,ROW(),CD$14)&lt;0,INDEX($A$1:$AL$46,ROW(),CD$14),"")</f>
        <v/>
      </c>
      <c r="CE18" s="23" t="str" cm="1">
        <f t="array" aca="1" ref="CE18" ca="1">IF(INDEX($A$1:$AL$46,ROW(),CE$14)&lt;0,INDEX($A$1:$AL$46,ROW(),CE$14),"")</f>
        <v/>
      </c>
      <c r="CF18" s="23" t="str" cm="1">
        <f t="array" aca="1" ref="CF18" ca="1">IF(INDEX($A$1:$AL$46,ROW(),CF$14)&lt;0,INDEX($A$1:$AL$46,ROW(),CF$14),"")</f>
        <v/>
      </c>
      <c r="CG18" s="23" t="str" cm="1">
        <f t="array" aca="1" ref="CG18" ca="1">IF(INDEX($A$1:$AL$46,ROW(),CG$14)&lt;0,INDEX($A$1:$AL$46,ROW(),CG$14),"")</f>
        <v/>
      </c>
      <c r="CH18" s="23" t="str" cm="1">
        <f t="array" aca="1" ref="CH18" ca="1">IF(INDEX($A$1:$AL$46,ROW(),CH$14)&lt;0,INDEX($A$1:$AL$46,ROW(),CH$14),"")</f>
        <v/>
      </c>
      <c r="CI18" s="23" t="str" cm="1">
        <f t="array" aca="1" ref="CI18" ca="1">IF(INDEX($A$1:$AL$46,ROW(),CI$14)&lt;0,INDEX($A$1:$AL$46,ROW(),CI$14),"")</f>
        <v/>
      </c>
      <c r="CJ18" s="23" t="str" cm="1">
        <f t="array" aca="1" ref="CJ18" ca="1">IF(INDEX($A$1:$AL$46,ROW(),CJ$14)&lt;0,INDEX($A$1:$AL$46,ROW(),CJ$14),"")</f>
        <v/>
      </c>
      <c r="CK18" s="23" t="str" cm="1">
        <f t="array" aca="1" ref="CK18" ca="1">IF(INDEX($A$1:$AL$46,ROW(),CK$14)&lt;0,INDEX($A$1:$AL$46,ROW(),CK$14),"")</f>
        <v/>
      </c>
      <c r="CL18" s="23" t="str" cm="1">
        <f t="array" aca="1" ref="CL18" ca="1">IF(INDEX($A$1:$AL$46,ROW(),CL$14)&lt;0,INDEX($A$1:$AL$46,ROW(),CL$14),"")</f>
        <v/>
      </c>
    </row>
    <row r="19" spans="1:90" s="2" customFormat="1" ht="15.75" x14ac:dyDescent="0.4">
      <c r="A19" s="6">
        <v>4</v>
      </c>
      <c r="B19" s="18">
        <f t="shared" ca="1" si="17"/>
        <v>0</v>
      </c>
      <c r="C19" s="19"/>
      <c r="D19" s="27"/>
      <c r="E19" s="24">
        <f ca="1">IF(OR(MONTH(DATE($B$1,E$1,$A19))&lt;&gt;E$1,_xlfn.XLOOKUP(DATE($B$1,E$1,$A19),祝祭日,祝祭日,"XXX",0,1)&lt;&gt;"XXX",WEEKDAY(DATE($B$1,E$1,$A19),2)&gt;5),"",SUMIFS(matsui[受渡金額],matsui[約定日],DATE(デイトレ集計2023!$B$1,デイトレ集計2023!E$1,デイトレ集計2023!$A19),matsui[商品区分],"株式"))</f>
        <v>0</v>
      </c>
      <c r="F19" s="19"/>
      <c r="G19" s="27"/>
      <c r="H19" s="24" t="str">
        <f ca="1">IF(OR(MONTH(DATE($B$1,H$1,$A19))&lt;&gt;H$1,_xlfn.XLOOKUP(DATE($B$1,H$1,$A19),祝祭日,祝祭日,"XXX",0,1)&lt;&gt;"XXX",WEEKDAY(DATE($B$1,H$1,$A19),2)&gt;5),"",SUMIFS(matsui[受渡金額],matsui[約定日],DATE(デイトレ集計2023!$B$1,デイトレ集計2023!H$1,デイトレ集計2023!$A19),matsui[商品区分],"株式"))</f>
        <v/>
      </c>
      <c r="I19" s="19"/>
      <c r="J19" s="27"/>
      <c r="K19" s="24" t="str">
        <f ca="1">IF(OR(MONTH(DATE($B$1,K$1,$A19))&lt;&gt;K$1,_xlfn.XLOOKUP(DATE($B$1,K$1,$A19),祝祭日,祝祭日,"XXX",0,1)&lt;&gt;"XXX",WEEKDAY(DATE($B$1,K$1,$A19),2)&gt;5),"",SUMIFS(matsui[受渡金額],matsui[約定日],DATE(デイトレ集計2023!$B$1,デイトレ集計2023!K$1,デイトレ集計2023!$A19),matsui[商品区分],"株式"))</f>
        <v/>
      </c>
      <c r="L19" s="19"/>
      <c r="M19" s="27"/>
      <c r="N19" s="24">
        <f ca="1">IF(OR(MONTH(DATE($B$1,N$1,$A19))&lt;&gt;N$1,_xlfn.XLOOKUP(DATE($B$1,N$1,$A19),祝祭日,祝祭日,"XXX",0,1)&lt;&gt;"XXX",WEEKDAY(DATE($B$1,N$1,$A19),2)&gt;5),"",SUMIFS(matsui[受渡金額],matsui[約定日],DATE(デイトレ集計2023!$B$1,デイトレ集計2023!N$1,デイトレ集計2023!$A19),matsui[商品区分],"株式"))</f>
        <v>0</v>
      </c>
      <c r="O19" s="19"/>
      <c r="P19" s="27"/>
      <c r="Q19" s="24" t="str">
        <f ca="1">IF(OR(MONTH(DATE($B$1,Q$1,$A19))&lt;&gt;Q$1,_xlfn.XLOOKUP(DATE($B$1,Q$1,$A19),祝祭日,祝祭日,"XXX",0,1)&lt;&gt;"XXX",WEEKDAY(DATE($B$1,Q$1,$A19),2)&gt;5),"",SUMIFS(matsui[受渡金額],matsui[約定日],DATE(デイトレ集計2023!$B$1,デイトレ集計2023!Q$1,デイトレ集計2023!$A19),matsui[商品区分],"株式"))</f>
        <v/>
      </c>
      <c r="R19" s="19"/>
      <c r="S19" s="27"/>
      <c r="T19" s="24" t="str">
        <f ca="1">IF(OR(MONTH(DATE($B$1,T$1,$A19))&lt;&gt;T$1,_xlfn.XLOOKUP(DATE($B$1,T$1,$A19),祝祭日,祝祭日,"XXX",0,1)&lt;&gt;"XXX",WEEKDAY(DATE($B$1,T$1,$A19),2)&gt;5),"",SUMIFS(matsui[受渡金額],matsui[約定日],DATE(デイトレ集計2023!$B$1,デイトレ集計2023!T$1,デイトレ集計2023!$A19),matsui[商品区分],"株式"))</f>
        <v/>
      </c>
      <c r="U19" s="19"/>
      <c r="V19" s="27"/>
      <c r="W19" s="24">
        <f ca="1">IF(OR(MONTH(DATE($B$1,W$1,$A19))&lt;&gt;W$1,_xlfn.XLOOKUP(DATE($B$1,W$1,$A19),祝祭日,祝祭日,"XXX",0,1)&lt;&gt;"XXX",WEEKDAY(DATE($B$1,W$1,$A19),2)&gt;5),"",SUMIFS(matsui[受渡金額],matsui[約定日],DATE(デイトレ集計2023!$B$1,デイトレ集計2023!W$1,デイトレ集計2023!$A19),matsui[商品区分],"株式"))</f>
        <v>0</v>
      </c>
      <c r="X19" s="19"/>
      <c r="Y19" s="27"/>
      <c r="Z19" s="24">
        <f ca="1">IF(OR(MONTH(DATE($B$1,Z$1,$A19))&lt;&gt;Z$1,_xlfn.XLOOKUP(DATE($B$1,Z$1,$A19),祝祭日,祝祭日,"XXX",0,1)&lt;&gt;"XXX",WEEKDAY(DATE($B$1,Z$1,$A19),2)&gt;5),"",SUMIFS(matsui[受渡金額],matsui[約定日],DATE(デイトレ集計2023!$B$1,デイトレ集計2023!Z$1,デイトレ集計2023!$A19),matsui[商品区分],"株式"))</f>
        <v>0</v>
      </c>
      <c r="AA19" s="19"/>
      <c r="AB19" s="27"/>
      <c r="AC19" s="24">
        <f ca="1">IF(OR(MONTH(DATE($B$1,AC$1,$A19))&lt;&gt;AC$1,_xlfn.XLOOKUP(DATE($B$1,AC$1,$A19),祝祭日,祝祭日,"XXX",0,1)&lt;&gt;"XXX",WEEKDAY(DATE($B$1,AC$1,$A19),2)&gt;5),"",SUMIFS(matsui[受渡金額],matsui[約定日],DATE(デイトレ集計2023!$B$1,デイトレ集計2023!AC$1,デイトレ集計2023!$A19),matsui[商品区分],"株式"))</f>
        <v>0</v>
      </c>
      <c r="AD19" s="19"/>
      <c r="AE19" s="27"/>
      <c r="AF19" s="24">
        <f ca="1">IF(OR(MONTH(DATE($B$1,AF$1,$A19))&lt;&gt;AF$1,_xlfn.XLOOKUP(DATE($B$1,AF$1,$A19),祝祭日,祝祭日,"XXX",0,1)&lt;&gt;"XXX",WEEKDAY(DATE($B$1,AF$1,$A19),2)&gt;5),"",SUMIFS(matsui[受渡金額],matsui[約定日],DATE(デイトレ集計2023!$B$1,デイトレ集計2023!AF$1,デイトレ集計2023!$A19),matsui[商品区分],"株式"))</f>
        <v>0</v>
      </c>
      <c r="AG19" s="19"/>
      <c r="AH19" s="27"/>
      <c r="AI19" s="24" t="str">
        <f ca="1">IF(OR(MONTH(DATE($B$1,AI$1,$A19))&lt;&gt;AI$1,_xlfn.XLOOKUP(DATE($B$1,AI$1,$A19),祝祭日,祝祭日,"XXX",0,1)&lt;&gt;"XXX",WEEKDAY(DATE($B$1,AI$1,$A19),2)&gt;5),"",SUMIFS(matsui[受渡金額],matsui[約定日],DATE(デイトレ集計2023!$B$1,デイトレ集計2023!AI$1,デイトレ集計2023!$A19),matsui[商品区分],"株式"))</f>
        <v/>
      </c>
      <c r="AJ19" s="19"/>
      <c r="AK19" s="27"/>
      <c r="AL19" s="27">
        <f ca="1">IF(OR(MONTH(DATE($B$1,AL$1,$A19))&lt;&gt;AL$1,_xlfn.XLOOKUP(DATE($B$1,AL$1,$A19),祝祭日,祝祭日,"XXX",0,1)&lt;&gt;"XXX",WEEKDAY(DATE($B$1,AL$1,$A19),2)&gt;5),"",SUMIFS(matsui[受渡金額],matsui[約定日],DATE(デイトレ集計2023!$B$1,デイトレ集計2023!AL$1,デイトレ集計2023!$A19),matsui[商品区分],"株式"))</f>
        <v>0</v>
      </c>
      <c r="AN19" s="23">
        <f t="shared" ca="1" si="20"/>
        <v>0</v>
      </c>
      <c r="AO19" s="23">
        <f t="shared" ca="1" si="21"/>
        <v>0</v>
      </c>
      <c r="AP19" s="23">
        <f t="shared" ca="1" si="22"/>
        <v>0</v>
      </c>
      <c r="AQ19" s="23">
        <f t="shared" ca="1" si="23"/>
        <v>0</v>
      </c>
      <c r="AR19" s="23">
        <f t="shared" ca="1" si="24"/>
        <v>-700</v>
      </c>
      <c r="AS19" s="23">
        <f t="shared" ca="1" si="25"/>
        <v>-150</v>
      </c>
      <c r="AT19" s="23">
        <f t="shared" ca="1" si="26"/>
        <v>-150</v>
      </c>
      <c r="AU19" s="23">
        <f t="shared" ca="1" si="32"/>
        <v>-150</v>
      </c>
      <c r="AV19" s="23">
        <f t="shared" ca="1" si="27"/>
        <v>-150</v>
      </c>
      <c r="AW19" s="23">
        <f t="shared" ca="1" si="28"/>
        <v>-150</v>
      </c>
      <c r="AX19" s="23">
        <f t="shared" ca="1" si="29"/>
        <v>-150</v>
      </c>
      <c r="AY19" s="23">
        <f t="shared" ca="1" si="30"/>
        <v>-150</v>
      </c>
      <c r="BA19" s="23">
        <f t="shared" ref="BA19:BA46" ca="1" si="43">BA18+IF(E19="",0,E19)</f>
        <v>0</v>
      </c>
      <c r="BB19" s="23">
        <f t="shared" ca="1" si="33"/>
        <v>0</v>
      </c>
      <c r="BC19" s="23">
        <f t="shared" ca="1" si="34"/>
        <v>0</v>
      </c>
      <c r="BD19" s="23">
        <f t="shared" ca="1" si="35"/>
        <v>0</v>
      </c>
      <c r="BE19" s="23">
        <f t="shared" ca="1" si="36"/>
        <v>550</v>
      </c>
      <c r="BF19" s="23">
        <f t="shared" ca="1" si="37"/>
        <v>0</v>
      </c>
      <c r="BG19" s="23">
        <f t="shared" ca="1" si="38"/>
        <v>0</v>
      </c>
      <c r="BH19" s="23">
        <f t="shared" ca="1" si="39"/>
        <v>0</v>
      </c>
      <c r="BI19" s="23">
        <f t="shared" ca="1" si="40"/>
        <v>0</v>
      </c>
      <c r="BJ19" s="23">
        <f t="shared" ca="1" si="41"/>
        <v>0</v>
      </c>
      <c r="BK19" s="23">
        <f t="shared" ca="1" si="42"/>
        <v>0</v>
      </c>
      <c r="BL19" s="23">
        <f t="shared" ca="1" si="31"/>
        <v>0</v>
      </c>
      <c r="BN19" s="23" t="str" cm="1">
        <f t="array" aca="1" ref="BN19" ca="1">IF(INDEX($A$1:$AL$46,ROW(),BN$14)&gt;0,INDEX($A$1:$AL$46,ROW(),BN$14),"")</f>
        <v/>
      </c>
      <c r="BO19" s="23" t="str" cm="1">
        <f t="array" aca="1" ref="BO19" ca="1">IF(INDEX($A$1:$AL$46,ROW(),BO$14)&gt;0,INDEX($A$1:$AL$46,ROW(),BO$14),"")</f>
        <v/>
      </c>
      <c r="BP19" s="23" t="str" cm="1">
        <f t="array" aca="1" ref="BP19" ca="1">IF(INDEX($A$1:$AL$46,ROW(),BP$14)&gt;0,INDEX($A$1:$AL$46,ROW(),BP$14),"")</f>
        <v/>
      </c>
      <c r="BQ19" s="23" t="str" cm="1">
        <f t="array" aca="1" ref="BQ19" ca="1">IF(INDEX($A$1:$AL$46,ROW(),BQ$14)&gt;0,INDEX($A$1:$AL$46,ROW(),BQ$14),"")</f>
        <v/>
      </c>
      <c r="BR19" s="23" t="str" cm="1">
        <f t="array" aca="1" ref="BR19" ca="1">IF(INDEX($A$1:$AL$46,ROW(),BR$14)&gt;0,INDEX($A$1:$AL$46,ROW(),BR$14),"")</f>
        <v/>
      </c>
      <c r="BS19" s="23" t="str" cm="1">
        <f t="array" aca="1" ref="BS19" ca="1">IF(INDEX($A$1:$AL$46,ROW(),BS$14)&gt;0,INDEX($A$1:$AL$46,ROW(),BS$14),"")</f>
        <v/>
      </c>
      <c r="BT19" s="23" t="str" cm="1">
        <f t="array" aca="1" ref="BT19" ca="1">IF(INDEX($A$1:$AL$46,ROW(),BT$14)&gt;0,INDEX($A$1:$AL$46,ROW(),BT$14),"")</f>
        <v/>
      </c>
      <c r="BU19" s="23" t="str" cm="1">
        <f t="array" aca="1" ref="BU19" ca="1">IF(INDEX($A$1:$AL$46,ROW(),BU$14)&gt;0,INDEX($A$1:$AL$46,ROW(),BU$14),"")</f>
        <v/>
      </c>
      <c r="BV19" s="23" t="str" cm="1">
        <f t="array" aca="1" ref="BV19" ca="1">IF(INDEX($A$1:$AL$46,ROW(),BV$14)&gt;0,INDEX($A$1:$AL$46,ROW(),BV$14),"")</f>
        <v/>
      </c>
      <c r="BW19" s="23" t="str" cm="1">
        <f t="array" aca="1" ref="BW19" ca="1">IF(INDEX($A$1:$AL$46,ROW(),BW$14)&gt;0,INDEX($A$1:$AL$46,ROW(),BW$14),"")</f>
        <v/>
      </c>
      <c r="BX19" s="23" t="str" cm="1">
        <f t="array" aca="1" ref="BX19" ca="1">IF(INDEX($A$1:$AL$46,ROW(),BX$14)&gt;0,INDEX($A$1:$AL$46,ROW(),BX$14),"")</f>
        <v/>
      </c>
      <c r="BY19" s="23" t="str" cm="1">
        <f t="array" aca="1" ref="BY19" ca="1">IF(INDEX($A$1:$AL$46,ROW(),BY$14)&gt;0,INDEX($A$1:$AL$46,ROW(),BY$14),"")</f>
        <v/>
      </c>
      <c r="CA19" s="23" t="str" cm="1">
        <f t="array" aca="1" ref="CA19" ca="1">IF(INDEX($A$1:$AL$46,ROW(),CA$14)&lt;0,INDEX($A$1:$AL$46,ROW(),CA$14),"")</f>
        <v/>
      </c>
      <c r="CB19" s="23" t="str" cm="1">
        <f t="array" aca="1" ref="CB19" ca="1">IF(INDEX($A$1:$AL$46,ROW(),CB$14)&lt;0,INDEX($A$1:$AL$46,ROW(),CB$14),"")</f>
        <v/>
      </c>
      <c r="CC19" s="23" t="str" cm="1">
        <f t="array" aca="1" ref="CC19" ca="1">IF(INDEX($A$1:$AL$46,ROW(),CC$14)&lt;0,INDEX($A$1:$AL$46,ROW(),CC$14),"")</f>
        <v/>
      </c>
      <c r="CD19" s="23" t="str" cm="1">
        <f t="array" aca="1" ref="CD19" ca="1">IF(INDEX($A$1:$AL$46,ROW(),CD$14)&lt;0,INDEX($A$1:$AL$46,ROW(),CD$14),"")</f>
        <v/>
      </c>
      <c r="CE19" s="23" t="str" cm="1">
        <f t="array" aca="1" ref="CE19" ca="1">IF(INDEX($A$1:$AL$46,ROW(),CE$14)&lt;0,INDEX($A$1:$AL$46,ROW(),CE$14),"")</f>
        <v/>
      </c>
      <c r="CF19" s="23" t="str" cm="1">
        <f t="array" aca="1" ref="CF19" ca="1">IF(INDEX($A$1:$AL$46,ROW(),CF$14)&lt;0,INDEX($A$1:$AL$46,ROW(),CF$14),"")</f>
        <v/>
      </c>
      <c r="CG19" s="23" t="str" cm="1">
        <f t="array" aca="1" ref="CG19" ca="1">IF(INDEX($A$1:$AL$46,ROW(),CG$14)&lt;0,INDEX($A$1:$AL$46,ROW(),CG$14),"")</f>
        <v/>
      </c>
      <c r="CH19" s="23" t="str" cm="1">
        <f t="array" aca="1" ref="CH19" ca="1">IF(INDEX($A$1:$AL$46,ROW(),CH$14)&lt;0,INDEX($A$1:$AL$46,ROW(),CH$14),"")</f>
        <v/>
      </c>
      <c r="CI19" s="23" t="str" cm="1">
        <f t="array" aca="1" ref="CI19" ca="1">IF(INDEX($A$1:$AL$46,ROW(),CI$14)&lt;0,INDEX($A$1:$AL$46,ROW(),CI$14),"")</f>
        <v/>
      </c>
      <c r="CJ19" s="23" t="str" cm="1">
        <f t="array" aca="1" ref="CJ19" ca="1">IF(INDEX($A$1:$AL$46,ROW(),CJ$14)&lt;0,INDEX($A$1:$AL$46,ROW(),CJ$14),"")</f>
        <v/>
      </c>
      <c r="CK19" s="23" t="str" cm="1">
        <f t="array" aca="1" ref="CK19" ca="1">IF(INDEX($A$1:$AL$46,ROW(),CK$14)&lt;0,INDEX($A$1:$AL$46,ROW(),CK$14),"")</f>
        <v/>
      </c>
      <c r="CL19" s="23" t="str" cm="1">
        <f t="array" aca="1" ref="CL19" ca="1">IF(INDEX($A$1:$AL$46,ROW(),CL$14)&lt;0,INDEX($A$1:$AL$46,ROW(),CL$14),"")</f>
        <v/>
      </c>
    </row>
    <row r="20" spans="1:90" s="2" customFormat="1" ht="15.75" x14ac:dyDescent="0.4">
      <c r="A20" s="6">
        <v>5</v>
      </c>
      <c r="B20" s="18">
        <f t="shared" ca="1" si="17"/>
        <v>0</v>
      </c>
      <c r="C20" s="19"/>
      <c r="D20" s="27"/>
      <c r="E20" s="24">
        <f ca="1">IF(OR(MONTH(DATE($B$1,E$1,$A20))&lt;&gt;E$1,_xlfn.XLOOKUP(DATE($B$1,E$1,$A20),祝祭日,祝祭日,"XXX",0,1)&lt;&gt;"XXX",WEEKDAY(DATE($B$1,E$1,$A20),2)&gt;5),"",SUMIFS(matsui[受渡金額],matsui[約定日],DATE(デイトレ集計2023!$B$1,デイトレ集計2023!E$1,デイトレ集計2023!$A20),matsui[商品区分],"株式"))</f>
        <v>0</v>
      </c>
      <c r="F20" s="19"/>
      <c r="G20" s="27"/>
      <c r="H20" s="24" t="str">
        <f ca="1">IF(OR(MONTH(DATE($B$1,H$1,$A20))&lt;&gt;H$1,_xlfn.XLOOKUP(DATE($B$1,H$1,$A20),祝祭日,祝祭日,"XXX",0,1)&lt;&gt;"XXX",WEEKDAY(DATE($B$1,H$1,$A20),2)&gt;5),"",SUMIFS(matsui[受渡金額],matsui[約定日],DATE(デイトレ集計2023!$B$1,デイトレ集計2023!H$1,デイトレ集計2023!$A20),matsui[商品区分],"株式"))</f>
        <v/>
      </c>
      <c r="I20" s="19"/>
      <c r="J20" s="27"/>
      <c r="K20" s="24" t="str">
        <f ca="1">IF(OR(MONTH(DATE($B$1,K$1,$A20))&lt;&gt;K$1,_xlfn.XLOOKUP(DATE($B$1,K$1,$A20),祝祭日,祝祭日,"XXX",0,1)&lt;&gt;"XXX",WEEKDAY(DATE($B$1,K$1,$A20),2)&gt;5),"",SUMIFS(matsui[受渡金額],matsui[約定日],DATE(デイトレ集計2023!$B$1,デイトレ集計2023!K$1,デイトレ集計2023!$A20),matsui[商品区分],"株式"))</f>
        <v/>
      </c>
      <c r="L20" s="19"/>
      <c r="M20" s="27"/>
      <c r="N20" s="24">
        <f ca="1">IF(OR(MONTH(DATE($B$1,N$1,$A20))&lt;&gt;N$1,_xlfn.XLOOKUP(DATE($B$1,N$1,$A20),祝祭日,祝祭日,"XXX",0,1)&lt;&gt;"XXX",WEEKDAY(DATE($B$1,N$1,$A20),2)&gt;5),"",SUMIFS(matsui[受渡金額],matsui[約定日],DATE(デイトレ集計2023!$B$1,デイトレ集計2023!N$1,デイトレ集計2023!$A20),matsui[商品区分],"株式"))</f>
        <v>0</v>
      </c>
      <c r="O20" s="19"/>
      <c r="P20" s="27"/>
      <c r="Q20" s="24" t="str">
        <f ca="1">IF(OR(MONTH(DATE($B$1,Q$1,$A20))&lt;&gt;Q$1,_xlfn.XLOOKUP(DATE($B$1,Q$1,$A20),祝祭日,祝祭日,"XXX",0,1)&lt;&gt;"XXX",WEEKDAY(DATE($B$1,Q$1,$A20),2)&gt;5),"",SUMIFS(matsui[受渡金額],matsui[約定日],DATE(デイトレ集計2023!$B$1,デイトレ集計2023!Q$1,デイトレ集計2023!$A20),matsui[商品区分],"株式"))</f>
        <v/>
      </c>
      <c r="R20" s="19"/>
      <c r="S20" s="27"/>
      <c r="T20" s="24">
        <f ca="1">IF(OR(MONTH(DATE($B$1,T$1,$A20))&lt;&gt;T$1,_xlfn.XLOOKUP(DATE($B$1,T$1,$A20),祝祭日,祝祭日,"XXX",0,1)&lt;&gt;"XXX",WEEKDAY(DATE($B$1,T$1,$A20),2)&gt;5),"",SUMIFS(matsui[受渡金額],matsui[約定日],DATE(デイトレ集計2023!$B$1,デイトレ集計2023!T$1,デイトレ集計2023!$A20),matsui[商品区分],"株式"))</f>
        <v>0</v>
      </c>
      <c r="U20" s="19"/>
      <c r="V20" s="27"/>
      <c r="W20" s="24">
        <f ca="1">IF(OR(MONTH(DATE($B$1,W$1,$A20))&lt;&gt;W$1,_xlfn.XLOOKUP(DATE($B$1,W$1,$A20),祝祭日,祝祭日,"XXX",0,1)&lt;&gt;"XXX",WEEKDAY(DATE($B$1,W$1,$A20),2)&gt;5),"",SUMIFS(matsui[受渡金額],matsui[約定日],DATE(デイトレ集計2023!$B$1,デイトレ集計2023!W$1,デイトレ集計2023!$A20),matsui[商品区分],"株式"))</f>
        <v>0</v>
      </c>
      <c r="X20" s="19"/>
      <c r="Y20" s="27"/>
      <c r="Z20" s="24" t="str">
        <f ca="1">IF(OR(MONTH(DATE($B$1,Z$1,$A20))&lt;&gt;Z$1,_xlfn.XLOOKUP(DATE($B$1,Z$1,$A20),祝祭日,祝祭日,"XXX",0,1)&lt;&gt;"XXX",WEEKDAY(DATE($B$1,Z$1,$A20),2)&gt;5),"",SUMIFS(matsui[受渡金額],matsui[約定日],DATE(デイトレ集計2023!$B$1,デイトレ集計2023!Z$1,デイトレ集計2023!$A20),matsui[商品区分],"株式"))</f>
        <v/>
      </c>
      <c r="AA20" s="19"/>
      <c r="AB20" s="27"/>
      <c r="AC20" s="24">
        <f ca="1">IF(OR(MONTH(DATE($B$1,AC$1,$A20))&lt;&gt;AC$1,_xlfn.XLOOKUP(DATE($B$1,AC$1,$A20),祝祭日,祝祭日,"XXX",0,1)&lt;&gt;"XXX",WEEKDAY(DATE($B$1,AC$1,$A20),2)&gt;5),"",SUMIFS(matsui[受渡金額],matsui[約定日],DATE(デイトレ集計2023!$B$1,デイトレ集計2023!AC$1,デイトレ集計2023!$A20),matsui[商品区分],"株式"))</f>
        <v>0</v>
      </c>
      <c r="AD20" s="19"/>
      <c r="AE20" s="27"/>
      <c r="AF20" s="24">
        <f ca="1">IF(OR(MONTH(DATE($B$1,AF$1,$A20))&lt;&gt;AF$1,_xlfn.XLOOKUP(DATE($B$1,AF$1,$A20),祝祭日,祝祭日,"XXX",0,1)&lt;&gt;"XXX",WEEKDAY(DATE($B$1,AF$1,$A20),2)&gt;5),"",SUMIFS(matsui[受渡金額],matsui[約定日],DATE(デイトレ集計2023!$B$1,デイトレ集計2023!AF$1,デイトレ集計2023!$A20),matsui[商品区分],"株式"))</f>
        <v>0</v>
      </c>
      <c r="AG20" s="19"/>
      <c r="AH20" s="27"/>
      <c r="AI20" s="24" t="str">
        <f ca="1">IF(OR(MONTH(DATE($B$1,AI$1,$A20))&lt;&gt;AI$1,_xlfn.XLOOKUP(DATE($B$1,AI$1,$A20),祝祭日,祝祭日,"XXX",0,1)&lt;&gt;"XXX",WEEKDAY(DATE($B$1,AI$1,$A20),2)&gt;5),"",SUMIFS(matsui[受渡金額],matsui[約定日],DATE(デイトレ集計2023!$B$1,デイトレ集計2023!AI$1,デイトレ集計2023!$A20),matsui[商品区分],"株式"))</f>
        <v/>
      </c>
      <c r="AJ20" s="19"/>
      <c r="AK20" s="27"/>
      <c r="AL20" s="27">
        <f ca="1">IF(OR(MONTH(DATE($B$1,AL$1,$A20))&lt;&gt;AL$1,_xlfn.XLOOKUP(DATE($B$1,AL$1,$A20),祝祭日,祝祭日,"XXX",0,1)&lt;&gt;"XXX",WEEKDAY(DATE($B$1,AL$1,$A20),2)&gt;5),"",SUMIFS(matsui[受渡金額],matsui[約定日],DATE(デイトレ集計2023!$B$1,デイトレ集計2023!AL$1,デイトレ集計2023!$A20),matsui[商品区分],"株式"))</f>
        <v>0</v>
      </c>
      <c r="AN20" s="23">
        <f t="shared" ca="1" si="20"/>
        <v>0</v>
      </c>
      <c r="AO20" s="23">
        <f t="shared" ca="1" si="21"/>
        <v>0</v>
      </c>
      <c r="AP20" s="23">
        <f t="shared" ca="1" si="22"/>
        <v>0</v>
      </c>
      <c r="AQ20" s="23">
        <f t="shared" ca="1" si="23"/>
        <v>0</v>
      </c>
      <c r="AR20" s="23">
        <f t="shared" ca="1" si="24"/>
        <v>-700</v>
      </c>
      <c r="AS20" s="23">
        <f t="shared" ca="1" si="25"/>
        <v>-150</v>
      </c>
      <c r="AT20" s="23">
        <f t="shared" ca="1" si="26"/>
        <v>-150</v>
      </c>
      <c r="AU20" s="23">
        <f t="shared" ca="1" si="32"/>
        <v>-150</v>
      </c>
      <c r="AV20" s="23">
        <f t="shared" ca="1" si="27"/>
        <v>-150</v>
      </c>
      <c r="AW20" s="23">
        <f t="shared" ca="1" si="28"/>
        <v>-150</v>
      </c>
      <c r="AX20" s="23">
        <f t="shared" ca="1" si="29"/>
        <v>-150</v>
      </c>
      <c r="AY20" s="23">
        <f t="shared" ca="1" si="30"/>
        <v>-150</v>
      </c>
      <c r="BA20" s="23">
        <f t="shared" ca="1" si="43"/>
        <v>0</v>
      </c>
      <c r="BB20" s="23">
        <f t="shared" ca="1" si="33"/>
        <v>0</v>
      </c>
      <c r="BC20" s="23">
        <f t="shared" ca="1" si="34"/>
        <v>0</v>
      </c>
      <c r="BD20" s="23">
        <f t="shared" ca="1" si="35"/>
        <v>0</v>
      </c>
      <c r="BE20" s="23">
        <f t="shared" ca="1" si="36"/>
        <v>550</v>
      </c>
      <c r="BF20" s="23">
        <f t="shared" ca="1" si="37"/>
        <v>0</v>
      </c>
      <c r="BG20" s="23">
        <f t="shared" ca="1" si="38"/>
        <v>0</v>
      </c>
      <c r="BH20" s="23">
        <f t="shared" ca="1" si="39"/>
        <v>0</v>
      </c>
      <c r="BI20" s="23">
        <f t="shared" ca="1" si="40"/>
        <v>0</v>
      </c>
      <c r="BJ20" s="23">
        <f t="shared" ca="1" si="41"/>
        <v>0</v>
      </c>
      <c r="BK20" s="23">
        <f t="shared" ca="1" si="42"/>
        <v>0</v>
      </c>
      <c r="BL20" s="23">
        <f t="shared" ca="1" si="31"/>
        <v>0</v>
      </c>
      <c r="BN20" s="23" t="str" cm="1">
        <f t="array" aca="1" ref="BN20" ca="1">IF(INDEX($A$1:$AL$46,ROW(),BN$14)&gt;0,INDEX($A$1:$AL$46,ROW(),BN$14),"")</f>
        <v/>
      </c>
      <c r="BO20" s="23" t="str" cm="1">
        <f t="array" aca="1" ref="BO20" ca="1">IF(INDEX($A$1:$AL$46,ROW(),BO$14)&gt;0,INDEX($A$1:$AL$46,ROW(),BO$14),"")</f>
        <v/>
      </c>
      <c r="BP20" s="23" t="str" cm="1">
        <f t="array" aca="1" ref="BP20" ca="1">IF(INDEX($A$1:$AL$46,ROW(),BP$14)&gt;0,INDEX($A$1:$AL$46,ROW(),BP$14),"")</f>
        <v/>
      </c>
      <c r="BQ20" s="23" t="str" cm="1">
        <f t="array" aca="1" ref="BQ20" ca="1">IF(INDEX($A$1:$AL$46,ROW(),BQ$14)&gt;0,INDEX($A$1:$AL$46,ROW(),BQ$14),"")</f>
        <v/>
      </c>
      <c r="BR20" s="23" t="str" cm="1">
        <f t="array" aca="1" ref="BR20" ca="1">IF(INDEX($A$1:$AL$46,ROW(),BR$14)&gt;0,INDEX($A$1:$AL$46,ROW(),BR$14),"")</f>
        <v/>
      </c>
      <c r="BS20" s="23" t="str" cm="1">
        <f t="array" aca="1" ref="BS20" ca="1">IF(INDEX($A$1:$AL$46,ROW(),BS$14)&gt;0,INDEX($A$1:$AL$46,ROW(),BS$14),"")</f>
        <v/>
      </c>
      <c r="BT20" s="23" t="str" cm="1">
        <f t="array" aca="1" ref="BT20" ca="1">IF(INDEX($A$1:$AL$46,ROW(),BT$14)&gt;0,INDEX($A$1:$AL$46,ROW(),BT$14),"")</f>
        <v/>
      </c>
      <c r="BU20" s="23" t="str" cm="1">
        <f t="array" aca="1" ref="BU20" ca="1">IF(INDEX($A$1:$AL$46,ROW(),BU$14)&gt;0,INDEX($A$1:$AL$46,ROW(),BU$14),"")</f>
        <v/>
      </c>
      <c r="BV20" s="23" t="str" cm="1">
        <f t="array" aca="1" ref="BV20" ca="1">IF(INDEX($A$1:$AL$46,ROW(),BV$14)&gt;0,INDEX($A$1:$AL$46,ROW(),BV$14),"")</f>
        <v/>
      </c>
      <c r="BW20" s="23" t="str" cm="1">
        <f t="array" aca="1" ref="BW20" ca="1">IF(INDEX($A$1:$AL$46,ROW(),BW$14)&gt;0,INDEX($A$1:$AL$46,ROW(),BW$14),"")</f>
        <v/>
      </c>
      <c r="BX20" s="23" t="str" cm="1">
        <f t="array" aca="1" ref="BX20" ca="1">IF(INDEX($A$1:$AL$46,ROW(),BX$14)&gt;0,INDEX($A$1:$AL$46,ROW(),BX$14),"")</f>
        <v/>
      </c>
      <c r="BY20" s="23" t="str" cm="1">
        <f t="array" aca="1" ref="BY20" ca="1">IF(INDEX($A$1:$AL$46,ROW(),BY$14)&gt;0,INDEX($A$1:$AL$46,ROW(),BY$14),"")</f>
        <v/>
      </c>
      <c r="CA20" s="23" t="str" cm="1">
        <f t="array" aca="1" ref="CA20" ca="1">IF(INDEX($A$1:$AL$46,ROW(),CA$14)&lt;0,INDEX($A$1:$AL$46,ROW(),CA$14),"")</f>
        <v/>
      </c>
      <c r="CB20" s="23" t="str" cm="1">
        <f t="array" aca="1" ref="CB20" ca="1">IF(INDEX($A$1:$AL$46,ROW(),CB$14)&lt;0,INDEX($A$1:$AL$46,ROW(),CB$14),"")</f>
        <v/>
      </c>
      <c r="CC20" s="23" t="str" cm="1">
        <f t="array" aca="1" ref="CC20" ca="1">IF(INDEX($A$1:$AL$46,ROW(),CC$14)&lt;0,INDEX($A$1:$AL$46,ROW(),CC$14),"")</f>
        <v/>
      </c>
      <c r="CD20" s="23" t="str" cm="1">
        <f t="array" aca="1" ref="CD20" ca="1">IF(INDEX($A$1:$AL$46,ROW(),CD$14)&lt;0,INDEX($A$1:$AL$46,ROW(),CD$14),"")</f>
        <v/>
      </c>
      <c r="CE20" s="23" t="str" cm="1">
        <f t="array" aca="1" ref="CE20" ca="1">IF(INDEX($A$1:$AL$46,ROW(),CE$14)&lt;0,INDEX($A$1:$AL$46,ROW(),CE$14),"")</f>
        <v/>
      </c>
      <c r="CF20" s="23" t="str" cm="1">
        <f t="array" aca="1" ref="CF20" ca="1">IF(INDEX($A$1:$AL$46,ROW(),CF$14)&lt;0,INDEX($A$1:$AL$46,ROW(),CF$14),"")</f>
        <v/>
      </c>
      <c r="CG20" s="23" t="str" cm="1">
        <f t="array" aca="1" ref="CG20" ca="1">IF(INDEX($A$1:$AL$46,ROW(),CG$14)&lt;0,INDEX($A$1:$AL$46,ROW(),CG$14),"")</f>
        <v/>
      </c>
      <c r="CH20" s="23" t="str" cm="1">
        <f t="array" aca="1" ref="CH20" ca="1">IF(INDEX($A$1:$AL$46,ROW(),CH$14)&lt;0,INDEX($A$1:$AL$46,ROW(),CH$14),"")</f>
        <v/>
      </c>
      <c r="CI20" s="23" t="str" cm="1">
        <f t="array" aca="1" ref="CI20" ca="1">IF(INDEX($A$1:$AL$46,ROW(),CI$14)&lt;0,INDEX($A$1:$AL$46,ROW(),CI$14),"")</f>
        <v/>
      </c>
      <c r="CJ20" s="23" t="str" cm="1">
        <f t="array" aca="1" ref="CJ20" ca="1">IF(INDEX($A$1:$AL$46,ROW(),CJ$14)&lt;0,INDEX($A$1:$AL$46,ROW(),CJ$14),"")</f>
        <v/>
      </c>
      <c r="CK20" s="23" t="str" cm="1">
        <f t="array" aca="1" ref="CK20" ca="1">IF(INDEX($A$1:$AL$46,ROW(),CK$14)&lt;0,INDEX($A$1:$AL$46,ROW(),CK$14),"")</f>
        <v/>
      </c>
      <c r="CL20" s="23" t="str" cm="1">
        <f t="array" aca="1" ref="CL20" ca="1">IF(INDEX($A$1:$AL$46,ROW(),CL$14)&lt;0,INDEX($A$1:$AL$46,ROW(),CL$14),"")</f>
        <v/>
      </c>
    </row>
    <row r="21" spans="1:90" s="2" customFormat="1" ht="15.75" x14ac:dyDescent="0.4">
      <c r="A21" s="6">
        <v>6</v>
      </c>
      <c r="B21" s="18">
        <f t="shared" ca="1" si="17"/>
        <v>0</v>
      </c>
      <c r="C21" s="19"/>
      <c r="D21" s="27"/>
      <c r="E21" s="24">
        <f ca="1">IF(OR(MONTH(DATE($B$1,E$1,$A21))&lt;&gt;E$1,_xlfn.XLOOKUP(DATE($B$1,E$1,$A21),祝祭日,祝祭日,"XXX",0,1)&lt;&gt;"XXX",WEEKDAY(DATE($B$1,E$1,$A21),2)&gt;5),"",SUMIFS(matsui[受渡金額],matsui[約定日],DATE(デイトレ集計2023!$B$1,デイトレ集計2023!E$1,デイトレ集計2023!$A21),matsui[商品区分],"株式"))</f>
        <v>0</v>
      </c>
      <c r="F21" s="19"/>
      <c r="G21" s="27"/>
      <c r="H21" s="24">
        <f ca="1">IF(OR(MONTH(DATE($B$1,H$1,$A21))&lt;&gt;H$1,_xlfn.XLOOKUP(DATE($B$1,H$1,$A21),祝祭日,祝祭日,"XXX",0,1)&lt;&gt;"XXX",WEEKDAY(DATE($B$1,H$1,$A21),2)&gt;5),"",SUMIFS(matsui[受渡金額],matsui[約定日],DATE(デイトレ集計2023!$B$1,デイトレ集計2023!H$1,デイトレ集計2023!$A21),matsui[商品区分],"株式"))</f>
        <v>0</v>
      </c>
      <c r="I21" s="19"/>
      <c r="J21" s="27"/>
      <c r="K21" s="24">
        <f ca="1">IF(OR(MONTH(DATE($B$1,K$1,$A21))&lt;&gt;K$1,_xlfn.XLOOKUP(DATE($B$1,K$1,$A21),祝祭日,祝祭日,"XXX",0,1)&lt;&gt;"XXX",WEEKDAY(DATE($B$1,K$1,$A21),2)&gt;5),"",SUMIFS(matsui[受渡金額],matsui[約定日],DATE(デイトレ集計2023!$B$1,デイトレ集計2023!K$1,デイトレ集計2023!$A21),matsui[商品区分],"株式"))</f>
        <v>0</v>
      </c>
      <c r="L21" s="19"/>
      <c r="M21" s="27"/>
      <c r="N21" s="24">
        <f ca="1">IF(OR(MONTH(DATE($B$1,N$1,$A21))&lt;&gt;N$1,_xlfn.XLOOKUP(DATE($B$1,N$1,$A21),祝祭日,祝祭日,"XXX",0,1)&lt;&gt;"XXX",WEEKDAY(DATE($B$1,N$1,$A21),2)&gt;5),"",SUMIFS(matsui[受渡金額],matsui[約定日],DATE(デイトレ集計2023!$B$1,デイトレ集計2023!N$1,デイトレ集計2023!$A21),matsui[商品区分],"株式"))</f>
        <v>0</v>
      </c>
      <c r="O21" s="19"/>
      <c r="P21" s="27"/>
      <c r="Q21" s="24" t="str">
        <f ca="1">IF(OR(MONTH(DATE($B$1,Q$1,$A21))&lt;&gt;Q$1,_xlfn.XLOOKUP(DATE($B$1,Q$1,$A21),祝祭日,祝祭日,"XXX",0,1)&lt;&gt;"XXX",WEEKDAY(DATE($B$1,Q$1,$A21),2)&gt;5),"",SUMIFS(matsui[受渡金額],matsui[約定日],DATE(デイトレ集計2023!$B$1,デイトレ集計2023!Q$1,デイトレ集計2023!$A21),matsui[商品区分],"株式"))</f>
        <v/>
      </c>
      <c r="R21" s="19"/>
      <c r="S21" s="27"/>
      <c r="T21" s="24">
        <f ca="1">IF(OR(MONTH(DATE($B$1,T$1,$A21))&lt;&gt;T$1,_xlfn.XLOOKUP(DATE($B$1,T$1,$A21),祝祭日,祝祭日,"XXX",0,1)&lt;&gt;"XXX",WEEKDAY(DATE($B$1,T$1,$A21),2)&gt;5),"",SUMIFS(matsui[受渡金額],matsui[約定日],DATE(デイトレ集計2023!$B$1,デイトレ集計2023!T$1,デイトレ集計2023!$A21),matsui[商品区分],"株式"))</f>
        <v>0</v>
      </c>
      <c r="U21" s="19"/>
      <c r="V21" s="27"/>
      <c r="W21" s="24">
        <f ca="1">IF(OR(MONTH(DATE($B$1,W$1,$A21))&lt;&gt;W$1,_xlfn.XLOOKUP(DATE($B$1,W$1,$A21),祝祭日,祝祭日,"XXX",0,1)&lt;&gt;"XXX",WEEKDAY(DATE($B$1,W$1,$A21),2)&gt;5),"",SUMIFS(matsui[受渡金額],matsui[約定日],DATE(デイトレ集計2023!$B$1,デイトレ集計2023!W$1,デイトレ集計2023!$A21),matsui[商品区分],"株式"))</f>
        <v>0</v>
      </c>
      <c r="X21" s="19"/>
      <c r="Y21" s="27"/>
      <c r="Z21" s="24" t="str">
        <f ca="1">IF(OR(MONTH(DATE($B$1,Z$1,$A21))&lt;&gt;Z$1,_xlfn.XLOOKUP(DATE($B$1,Z$1,$A21),祝祭日,祝祭日,"XXX",0,1)&lt;&gt;"XXX",WEEKDAY(DATE($B$1,Z$1,$A21),2)&gt;5),"",SUMIFS(matsui[受渡金額],matsui[約定日],DATE(デイトレ集計2023!$B$1,デイトレ集計2023!Z$1,デイトレ集計2023!$A21),matsui[商品区分],"株式"))</f>
        <v/>
      </c>
      <c r="AA21" s="19"/>
      <c r="AB21" s="27"/>
      <c r="AC21" s="24">
        <f ca="1">IF(OR(MONTH(DATE($B$1,AC$1,$A21))&lt;&gt;AC$1,_xlfn.XLOOKUP(DATE($B$1,AC$1,$A21),祝祭日,祝祭日,"XXX",0,1)&lt;&gt;"XXX",WEEKDAY(DATE($B$1,AC$1,$A21),2)&gt;5),"",SUMIFS(matsui[受渡金額],matsui[約定日],DATE(デイトレ集計2023!$B$1,デイトレ集計2023!AC$1,デイトレ集計2023!$A21),matsui[商品区分],"株式"))</f>
        <v>0</v>
      </c>
      <c r="AD21" s="19"/>
      <c r="AE21" s="27"/>
      <c r="AF21" s="24">
        <f ca="1">IF(OR(MONTH(DATE($B$1,AF$1,$A21))&lt;&gt;AF$1,_xlfn.XLOOKUP(DATE($B$1,AF$1,$A21),祝祭日,祝祭日,"XXX",0,1)&lt;&gt;"XXX",WEEKDAY(DATE($B$1,AF$1,$A21),2)&gt;5),"",SUMIFS(matsui[受渡金額],matsui[約定日],DATE(デイトレ集計2023!$B$1,デイトレ集計2023!AF$1,デイトレ集計2023!$A21),matsui[商品区分],"株式"))</f>
        <v>0</v>
      </c>
      <c r="AG21" s="19"/>
      <c r="AH21" s="27"/>
      <c r="AI21" s="24">
        <f ca="1">IF(OR(MONTH(DATE($B$1,AI$1,$A21))&lt;&gt;AI$1,_xlfn.XLOOKUP(DATE($B$1,AI$1,$A21),祝祭日,祝祭日,"XXX",0,1)&lt;&gt;"XXX",WEEKDAY(DATE($B$1,AI$1,$A21),2)&gt;5),"",SUMIFS(matsui[受渡金額],matsui[約定日],DATE(デイトレ集計2023!$B$1,デイトレ集計2023!AI$1,デイトレ集計2023!$A21),matsui[商品区分],"株式"))</f>
        <v>0</v>
      </c>
      <c r="AJ21" s="19"/>
      <c r="AK21" s="27"/>
      <c r="AL21" s="27">
        <f ca="1">IF(OR(MONTH(DATE($B$1,AL$1,$A21))&lt;&gt;AL$1,_xlfn.XLOOKUP(DATE($B$1,AL$1,$A21),祝祭日,祝祭日,"XXX",0,1)&lt;&gt;"XXX",WEEKDAY(DATE($B$1,AL$1,$A21),2)&gt;5),"",SUMIFS(matsui[受渡金額],matsui[約定日],DATE(デイトレ集計2023!$B$1,デイトレ集計2023!AL$1,デイトレ集計2023!$A21),matsui[商品区分],"株式"))</f>
        <v>0</v>
      </c>
      <c r="AN21" s="23">
        <f t="shared" ca="1" si="20"/>
        <v>0</v>
      </c>
      <c r="AO21" s="23">
        <f t="shared" ca="1" si="21"/>
        <v>0</v>
      </c>
      <c r="AP21" s="23">
        <f t="shared" ca="1" si="22"/>
        <v>0</v>
      </c>
      <c r="AQ21" s="23">
        <f t="shared" ca="1" si="23"/>
        <v>0</v>
      </c>
      <c r="AR21" s="23">
        <f t="shared" ca="1" si="24"/>
        <v>-700</v>
      </c>
      <c r="AS21" s="23">
        <f t="shared" ca="1" si="25"/>
        <v>-150</v>
      </c>
      <c r="AT21" s="23">
        <f t="shared" ca="1" si="26"/>
        <v>-150</v>
      </c>
      <c r="AU21" s="23">
        <f t="shared" ca="1" si="32"/>
        <v>-150</v>
      </c>
      <c r="AV21" s="23">
        <f t="shared" ca="1" si="27"/>
        <v>-150</v>
      </c>
      <c r="AW21" s="23">
        <f t="shared" ca="1" si="28"/>
        <v>-150</v>
      </c>
      <c r="AX21" s="23">
        <f t="shared" ca="1" si="29"/>
        <v>-150</v>
      </c>
      <c r="AY21" s="23">
        <f t="shared" ca="1" si="30"/>
        <v>-150</v>
      </c>
      <c r="BA21" s="23">
        <f t="shared" ca="1" si="43"/>
        <v>0</v>
      </c>
      <c r="BB21" s="23">
        <f t="shared" ca="1" si="33"/>
        <v>0</v>
      </c>
      <c r="BC21" s="23">
        <f t="shared" ca="1" si="34"/>
        <v>0</v>
      </c>
      <c r="BD21" s="23">
        <f t="shared" ca="1" si="35"/>
        <v>0</v>
      </c>
      <c r="BE21" s="23">
        <f t="shared" ca="1" si="36"/>
        <v>550</v>
      </c>
      <c r="BF21" s="23">
        <f t="shared" ca="1" si="37"/>
        <v>0</v>
      </c>
      <c r="BG21" s="23">
        <f t="shared" ca="1" si="38"/>
        <v>0</v>
      </c>
      <c r="BH21" s="23">
        <f t="shared" ca="1" si="39"/>
        <v>0</v>
      </c>
      <c r="BI21" s="23">
        <f t="shared" ca="1" si="40"/>
        <v>0</v>
      </c>
      <c r="BJ21" s="23">
        <f t="shared" ca="1" si="41"/>
        <v>0</v>
      </c>
      <c r="BK21" s="23">
        <f t="shared" ca="1" si="42"/>
        <v>0</v>
      </c>
      <c r="BL21" s="23">
        <f t="shared" ca="1" si="31"/>
        <v>0</v>
      </c>
      <c r="BN21" s="23" t="str" cm="1">
        <f t="array" aca="1" ref="BN21" ca="1">IF(INDEX($A$1:$AL$46,ROW(),BN$14)&gt;0,INDEX($A$1:$AL$46,ROW(),BN$14),"")</f>
        <v/>
      </c>
      <c r="BO21" s="23" t="str" cm="1">
        <f t="array" aca="1" ref="BO21" ca="1">IF(INDEX($A$1:$AL$46,ROW(),BO$14)&gt;0,INDEX($A$1:$AL$46,ROW(),BO$14),"")</f>
        <v/>
      </c>
      <c r="BP21" s="23" t="str" cm="1">
        <f t="array" aca="1" ref="BP21" ca="1">IF(INDEX($A$1:$AL$46,ROW(),BP$14)&gt;0,INDEX($A$1:$AL$46,ROW(),BP$14),"")</f>
        <v/>
      </c>
      <c r="BQ21" s="23" t="str" cm="1">
        <f t="array" aca="1" ref="BQ21" ca="1">IF(INDEX($A$1:$AL$46,ROW(),BQ$14)&gt;0,INDEX($A$1:$AL$46,ROW(),BQ$14),"")</f>
        <v/>
      </c>
      <c r="BR21" s="23" t="str" cm="1">
        <f t="array" aca="1" ref="BR21" ca="1">IF(INDEX($A$1:$AL$46,ROW(),BR$14)&gt;0,INDEX($A$1:$AL$46,ROW(),BR$14),"")</f>
        <v/>
      </c>
      <c r="BS21" s="23" t="str" cm="1">
        <f t="array" aca="1" ref="BS21" ca="1">IF(INDEX($A$1:$AL$46,ROW(),BS$14)&gt;0,INDEX($A$1:$AL$46,ROW(),BS$14),"")</f>
        <v/>
      </c>
      <c r="BT21" s="23" t="str" cm="1">
        <f t="array" aca="1" ref="BT21" ca="1">IF(INDEX($A$1:$AL$46,ROW(),BT$14)&gt;0,INDEX($A$1:$AL$46,ROW(),BT$14),"")</f>
        <v/>
      </c>
      <c r="BU21" s="23" t="str" cm="1">
        <f t="array" aca="1" ref="BU21" ca="1">IF(INDEX($A$1:$AL$46,ROW(),BU$14)&gt;0,INDEX($A$1:$AL$46,ROW(),BU$14),"")</f>
        <v/>
      </c>
      <c r="BV21" s="23" t="str" cm="1">
        <f t="array" aca="1" ref="BV21" ca="1">IF(INDEX($A$1:$AL$46,ROW(),BV$14)&gt;0,INDEX($A$1:$AL$46,ROW(),BV$14),"")</f>
        <v/>
      </c>
      <c r="BW21" s="23" t="str" cm="1">
        <f t="array" aca="1" ref="BW21" ca="1">IF(INDEX($A$1:$AL$46,ROW(),BW$14)&gt;0,INDEX($A$1:$AL$46,ROW(),BW$14),"")</f>
        <v/>
      </c>
      <c r="BX21" s="23" t="str" cm="1">
        <f t="array" aca="1" ref="BX21" ca="1">IF(INDEX($A$1:$AL$46,ROW(),BX$14)&gt;0,INDEX($A$1:$AL$46,ROW(),BX$14),"")</f>
        <v/>
      </c>
      <c r="BY21" s="23" t="str" cm="1">
        <f t="array" aca="1" ref="BY21" ca="1">IF(INDEX($A$1:$AL$46,ROW(),BY$14)&gt;0,INDEX($A$1:$AL$46,ROW(),BY$14),"")</f>
        <v/>
      </c>
      <c r="CA21" s="23" t="str" cm="1">
        <f t="array" aca="1" ref="CA21" ca="1">IF(INDEX($A$1:$AL$46,ROW(),CA$14)&lt;0,INDEX($A$1:$AL$46,ROW(),CA$14),"")</f>
        <v/>
      </c>
      <c r="CB21" s="23" t="str" cm="1">
        <f t="array" aca="1" ref="CB21" ca="1">IF(INDEX($A$1:$AL$46,ROW(),CB$14)&lt;0,INDEX($A$1:$AL$46,ROW(),CB$14),"")</f>
        <v/>
      </c>
      <c r="CC21" s="23" t="str" cm="1">
        <f t="array" aca="1" ref="CC21" ca="1">IF(INDEX($A$1:$AL$46,ROW(),CC$14)&lt;0,INDEX($A$1:$AL$46,ROW(),CC$14),"")</f>
        <v/>
      </c>
      <c r="CD21" s="23" t="str" cm="1">
        <f t="array" aca="1" ref="CD21" ca="1">IF(INDEX($A$1:$AL$46,ROW(),CD$14)&lt;0,INDEX($A$1:$AL$46,ROW(),CD$14),"")</f>
        <v/>
      </c>
      <c r="CE21" s="23" t="str" cm="1">
        <f t="array" aca="1" ref="CE21" ca="1">IF(INDEX($A$1:$AL$46,ROW(),CE$14)&lt;0,INDEX($A$1:$AL$46,ROW(),CE$14),"")</f>
        <v/>
      </c>
      <c r="CF21" s="23" t="str" cm="1">
        <f t="array" aca="1" ref="CF21" ca="1">IF(INDEX($A$1:$AL$46,ROW(),CF$14)&lt;0,INDEX($A$1:$AL$46,ROW(),CF$14),"")</f>
        <v/>
      </c>
      <c r="CG21" s="23" t="str" cm="1">
        <f t="array" aca="1" ref="CG21" ca="1">IF(INDEX($A$1:$AL$46,ROW(),CG$14)&lt;0,INDEX($A$1:$AL$46,ROW(),CG$14),"")</f>
        <v/>
      </c>
      <c r="CH21" s="23" t="str" cm="1">
        <f t="array" aca="1" ref="CH21" ca="1">IF(INDEX($A$1:$AL$46,ROW(),CH$14)&lt;0,INDEX($A$1:$AL$46,ROW(),CH$14),"")</f>
        <v/>
      </c>
      <c r="CI21" s="23" t="str" cm="1">
        <f t="array" aca="1" ref="CI21" ca="1">IF(INDEX($A$1:$AL$46,ROW(),CI$14)&lt;0,INDEX($A$1:$AL$46,ROW(),CI$14),"")</f>
        <v/>
      </c>
      <c r="CJ21" s="23" t="str" cm="1">
        <f t="array" aca="1" ref="CJ21" ca="1">IF(INDEX($A$1:$AL$46,ROW(),CJ$14)&lt;0,INDEX($A$1:$AL$46,ROW(),CJ$14),"")</f>
        <v/>
      </c>
      <c r="CK21" s="23" t="str" cm="1">
        <f t="array" aca="1" ref="CK21" ca="1">IF(INDEX($A$1:$AL$46,ROW(),CK$14)&lt;0,INDEX($A$1:$AL$46,ROW(),CK$14),"")</f>
        <v/>
      </c>
      <c r="CL21" s="23" t="str" cm="1">
        <f t="array" aca="1" ref="CL21" ca="1">IF(INDEX($A$1:$AL$46,ROW(),CL$14)&lt;0,INDEX($A$1:$AL$46,ROW(),CL$14),"")</f>
        <v/>
      </c>
    </row>
    <row r="22" spans="1:90" s="2" customFormat="1" ht="15.75" x14ac:dyDescent="0.4">
      <c r="A22" s="6">
        <v>7</v>
      </c>
      <c r="B22" s="18">
        <f t="shared" ca="1" si="17"/>
        <v>0</v>
      </c>
      <c r="C22" s="19"/>
      <c r="D22" s="27"/>
      <c r="E22" s="24" t="str">
        <f ca="1">IF(OR(MONTH(DATE($B$1,E$1,$A22))&lt;&gt;E$1,_xlfn.XLOOKUP(DATE($B$1,E$1,$A22),祝祭日,祝祭日,"XXX",0,1)&lt;&gt;"XXX",WEEKDAY(DATE($B$1,E$1,$A22),2)&gt;5),"",SUMIFS(matsui[受渡金額],matsui[約定日],DATE(デイトレ集計2023!$B$1,デイトレ集計2023!E$1,デイトレ集計2023!$A22),matsui[商品区分],"株式"))</f>
        <v/>
      </c>
      <c r="F22" s="19"/>
      <c r="G22" s="27"/>
      <c r="H22" s="24">
        <f ca="1">IF(OR(MONTH(DATE($B$1,H$1,$A22))&lt;&gt;H$1,_xlfn.XLOOKUP(DATE($B$1,H$1,$A22),祝祭日,祝祭日,"XXX",0,1)&lt;&gt;"XXX",WEEKDAY(DATE($B$1,H$1,$A22),2)&gt;5),"",SUMIFS(matsui[受渡金額],matsui[約定日],DATE(デイトレ集計2023!$B$1,デイトレ集計2023!H$1,デイトレ集計2023!$A22),matsui[商品区分],"株式"))</f>
        <v>0</v>
      </c>
      <c r="I22" s="19"/>
      <c r="J22" s="27"/>
      <c r="K22" s="24">
        <f ca="1">IF(OR(MONTH(DATE($B$1,K$1,$A22))&lt;&gt;K$1,_xlfn.XLOOKUP(DATE($B$1,K$1,$A22),祝祭日,祝祭日,"XXX",0,1)&lt;&gt;"XXX",WEEKDAY(DATE($B$1,K$1,$A22),2)&gt;5),"",SUMIFS(matsui[受渡金額],matsui[約定日],DATE(デイトレ集計2023!$B$1,デイトレ集計2023!K$1,デイトレ集計2023!$A22),matsui[商品区分],"株式"))</f>
        <v>0</v>
      </c>
      <c r="L22" s="19"/>
      <c r="M22" s="27"/>
      <c r="N22" s="24">
        <f ca="1">IF(OR(MONTH(DATE($B$1,N$1,$A22))&lt;&gt;N$1,_xlfn.XLOOKUP(DATE($B$1,N$1,$A22),祝祭日,祝祭日,"XXX",0,1)&lt;&gt;"XXX",WEEKDAY(DATE($B$1,N$1,$A22),2)&gt;5),"",SUMIFS(matsui[受渡金額],matsui[約定日],DATE(デイトレ集計2023!$B$1,デイトレ集計2023!N$1,デイトレ集計2023!$A22),matsui[商品区分],"株式"))</f>
        <v>0</v>
      </c>
      <c r="O22" s="19"/>
      <c r="P22" s="27"/>
      <c r="Q22" s="24" t="str">
        <f ca="1">IF(OR(MONTH(DATE($B$1,Q$1,$A22))&lt;&gt;Q$1,_xlfn.XLOOKUP(DATE($B$1,Q$1,$A22),祝祭日,祝祭日,"XXX",0,1)&lt;&gt;"XXX",WEEKDAY(DATE($B$1,Q$1,$A22),2)&gt;5),"",SUMIFS(matsui[受渡金額],matsui[約定日],DATE(デイトレ集計2023!$B$1,デイトレ集計2023!Q$1,デイトレ集計2023!$A22),matsui[商品区分],"株式"))</f>
        <v/>
      </c>
      <c r="R22" s="19"/>
      <c r="S22" s="27"/>
      <c r="T22" s="24">
        <f ca="1">IF(OR(MONTH(DATE($B$1,T$1,$A22))&lt;&gt;T$1,_xlfn.XLOOKUP(DATE($B$1,T$1,$A22),祝祭日,祝祭日,"XXX",0,1)&lt;&gt;"XXX",WEEKDAY(DATE($B$1,T$1,$A22),2)&gt;5),"",SUMIFS(matsui[受渡金額],matsui[約定日],DATE(デイトレ集計2023!$B$1,デイトレ集計2023!T$1,デイトレ集計2023!$A22),matsui[商品区分],"株式"))</f>
        <v>0</v>
      </c>
      <c r="U22" s="19"/>
      <c r="V22" s="27"/>
      <c r="W22" s="24">
        <f ca="1">IF(OR(MONTH(DATE($B$1,W$1,$A22))&lt;&gt;W$1,_xlfn.XLOOKUP(DATE($B$1,W$1,$A22),祝祭日,祝祭日,"XXX",0,1)&lt;&gt;"XXX",WEEKDAY(DATE($B$1,W$1,$A22),2)&gt;5),"",SUMIFS(matsui[受渡金額],matsui[約定日],DATE(デイトレ集計2023!$B$1,デイトレ集計2023!W$1,デイトレ集計2023!$A22),matsui[商品区分],"株式"))</f>
        <v>0</v>
      </c>
      <c r="X22" s="19"/>
      <c r="Y22" s="27"/>
      <c r="Z22" s="24">
        <f ca="1">IF(OR(MONTH(DATE($B$1,Z$1,$A22))&lt;&gt;Z$1,_xlfn.XLOOKUP(DATE($B$1,Z$1,$A22),祝祭日,祝祭日,"XXX",0,1)&lt;&gt;"XXX",WEEKDAY(DATE($B$1,Z$1,$A22),2)&gt;5),"",SUMIFS(matsui[受渡金額],matsui[約定日],DATE(デイトレ集計2023!$B$1,デイトレ集計2023!Z$1,デイトレ集計2023!$A22),matsui[商品区分],"株式"))</f>
        <v>0</v>
      </c>
      <c r="AA22" s="19"/>
      <c r="AB22" s="27"/>
      <c r="AC22" s="24">
        <f ca="1">IF(OR(MONTH(DATE($B$1,AC$1,$A22))&lt;&gt;AC$1,_xlfn.XLOOKUP(DATE($B$1,AC$1,$A22),祝祭日,祝祭日,"XXX",0,1)&lt;&gt;"XXX",WEEKDAY(DATE($B$1,AC$1,$A22),2)&gt;5),"",SUMIFS(matsui[受渡金額],matsui[約定日],DATE(デイトレ集計2023!$B$1,デイトレ集計2023!AC$1,デイトレ集計2023!$A22),matsui[商品区分],"株式"))</f>
        <v>0</v>
      </c>
      <c r="AD22" s="19"/>
      <c r="AE22" s="27"/>
      <c r="AF22" s="24" t="str">
        <f ca="1">IF(OR(MONTH(DATE($B$1,AF$1,$A22))&lt;&gt;AF$1,_xlfn.XLOOKUP(DATE($B$1,AF$1,$A22),祝祭日,祝祭日,"XXX",0,1)&lt;&gt;"XXX",WEEKDAY(DATE($B$1,AF$1,$A22),2)&gt;5),"",SUMIFS(matsui[受渡金額],matsui[約定日],DATE(デイトレ集計2023!$B$1,デイトレ集計2023!AF$1,デイトレ集計2023!$A22),matsui[商品区分],"株式"))</f>
        <v/>
      </c>
      <c r="AG22" s="19"/>
      <c r="AH22" s="27"/>
      <c r="AI22" s="24">
        <f ca="1">IF(OR(MONTH(DATE($B$1,AI$1,$A22))&lt;&gt;AI$1,_xlfn.XLOOKUP(DATE($B$1,AI$1,$A22),祝祭日,祝祭日,"XXX",0,1)&lt;&gt;"XXX",WEEKDAY(DATE($B$1,AI$1,$A22),2)&gt;5),"",SUMIFS(matsui[受渡金額],matsui[約定日],DATE(デイトレ集計2023!$B$1,デイトレ集計2023!AI$1,デイトレ集計2023!$A22),matsui[商品区分],"株式"))</f>
        <v>0</v>
      </c>
      <c r="AJ22" s="19"/>
      <c r="AK22" s="27"/>
      <c r="AL22" s="27">
        <f ca="1">IF(OR(MONTH(DATE($B$1,AL$1,$A22))&lt;&gt;AL$1,_xlfn.XLOOKUP(DATE($B$1,AL$1,$A22),祝祭日,祝祭日,"XXX",0,1)&lt;&gt;"XXX",WEEKDAY(DATE($B$1,AL$1,$A22),2)&gt;5),"",SUMIFS(matsui[受渡金額],matsui[約定日],DATE(デイトレ集計2023!$B$1,デイトレ集計2023!AL$1,デイトレ集計2023!$A22),matsui[商品区分],"株式"))</f>
        <v>0</v>
      </c>
      <c r="AN22" s="23">
        <f t="shared" ca="1" si="20"/>
        <v>0</v>
      </c>
      <c r="AO22" s="23">
        <f t="shared" ca="1" si="21"/>
        <v>0</v>
      </c>
      <c r="AP22" s="23">
        <f t="shared" ca="1" si="22"/>
        <v>0</v>
      </c>
      <c r="AQ22" s="23">
        <f t="shared" ca="1" si="23"/>
        <v>0</v>
      </c>
      <c r="AR22" s="23">
        <f t="shared" ca="1" si="24"/>
        <v>-700</v>
      </c>
      <c r="AS22" s="23">
        <f t="shared" ca="1" si="25"/>
        <v>-150</v>
      </c>
      <c r="AT22" s="23">
        <f t="shared" ca="1" si="26"/>
        <v>-150</v>
      </c>
      <c r="AU22" s="23">
        <f t="shared" ca="1" si="32"/>
        <v>-150</v>
      </c>
      <c r="AV22" s="23">
        <f t="shared" ca="1" si="27"/>
        <v>-150</v>
      </c>
      <c r="AW22" s="23">
        <f t="shared" ca="1" si="28"/>
        <v>-150</v>
      </c>
      <c r="AX22" s="23">
        <f t="shared" ca="1" si="29"/>
        <v>-150</v>
      </c>
      <c r="AY22" s="23">
        <f t="shared" ca="1" si="30"/>
        <v>-150</v>
      </c>
      <c r="BA22" s="23">
        <f t="shared" ca="1" si="43"/>
        <v>0</v>
      </c>
      <c r="BB22" s="23">
        <f t="shared" ca="1" si="33"/>
        <v>0</v>
      </c>
      <c r="BC22" s="23">
        <f t="shared" ca="1" si="34"/>
        <v>0</v>
      </c>
      <c r="BD22" s="23">
        <f t="shared" ca="1" si="35"/>
        <v>0</v>
      </c>
      <c r="BE22" s="23">
        <f t="shared" ca="1" si="36"/>
        <v>550</v>
      </c>
      <c r="BF22" s="23">
        <f t="shared" ca="1" si="37"/>
        <v>0</v>
      </c>
      <c r="BG22" s="23">
        <f t="shared" ca="1" si="38"/>
        <v>0</v>
      </c>
      <c r="BH22" s="23">
        <f t="shared" ca="1" si="39"/>
        <v>0</v>
      </c>
      <c r="BI22" s="23">
        <f t="shared" ca="1" si="40"/>
        <v>0</v>
      </c>
      <c r="BJ22" s="23">
        <f t="shared" ca="1" si="41"/>
        <v>0</v>
      </c>
      <c r="BK22" s="23">
        <f t="shared" ca="1" si="42"/>
        <v>0</v>
      </c>
      <c r="BL22" s="23">
        <f t="shared" ca="1" si="31"/>
        <v>0</v>
      </c>
      <c r="BN22" s="23" t="str" cm="1">
        <f t="array" aca="1" ref="BN22" ca="1">IF(INDEX($A$1:$AL$46,ROW(),BN$14)&gt;0,INDEX($A$1:$AL$46,ROW(),BN$14),"")</f>
        <v/>
      </c>
      <c r="BO22" s="23" t="str" cm="1">
        <f t="array" aca="1" ref="BO22" ca="1">IF(INDEX($A$1:$AL$46,ROW(),BO$14)&gt;0,INDEX($A$1:$AL$46,ROW(),BO$14),"")</f>
        <v/>
      </c>
      <c r="BP22" s="23" t="str" cm="1">
        <f t="array" aca="1" ref="BP22" ca="1">IF(INDEX($A$1:$AL$46,ROW(),BP$14)&gt;0,INDEX($A$1:$AL$46,ROW(),BP$14),"")</f>
        <v/>
      </c>
      <c r="BQ22" s="23" t="str" cm="1">
        <f t="array" aca="1" ref="BQ22" ca="1">IF(INDEX($A$1:$AL$46,ROW(),BQ$14)&gt;0,INDEX($A$1:$AL$46,ROW(),BQ$14),"")</f>
        <v/>
      </c>
      <c r="BR22" s="23" t="str" cm="1">
        <f t="array" aca="1" ref="BR22" ca="1">IF(INDEX($A$1:$AL$46,ROW(),BR$14)&gt;0,INDEX($A$1:$AL$46,ROW(),BR$14),"")</f>
        <v/>
      </c>
      <c r="BS22" s="23" t="str" cm="1">
        <f t="array" aca="1" ref="BS22" ca="1">IF(INDEX($A$1:$AL$46,ROW(),BS$14)&gt;0,INDEX($A$1:$AL$46,ROW(),BS$14),"")</f>
        <v/>
      </c>
      <c r="BT22" s="23" t="str" cm="1">
        <f t="array" aca="1" ref="BT22" ca="1">IF(INDEX($A$1:$AL$46,ROW(),BT$14)&gt;0,INDEX($A$1:$AL$46,ROW(),BT$14),"")</f>
        <v/>
      </c>
      <c r="BU22" s="23" t="str" cm="1">
        <f t="array" aca="1" ref="BU22" ca="1">IF(INDEX($A$1:$AL$46,ROW(),BU$14)&gt;0,INDEX($A$1:$AL$46,ROW(),BU$14),"")</f>
        <v/>
      </c>
      <c r="BV22" s="23" t="str" cm="1">
        <f t="array" aca="1" ref="BV22" ca="1">IF(INDEX($A$1:$AL$46,ROW(),BV$14)&gt;0,INDEX($A$1:$AL$46,ROW(),BV$14),"")</f>
        <v/>
      </c>
      <c r="BW22" s="23" t="str" cm="1">
        <f t="array" aca="1" ref="BW22" ca="1">IF(INDEX($A$1:$AL$46,ROW(),BW$14)&gt;0,INDEX($A$1:$AL$46,ROW(),BW$14),"")</f>
        <v/>
      </c>
      <c r="BX22" s="23" t="str" cm="1">
        <f t="array" aca="1" ref="BX22" ca="1">IF(INDEX($A$1:$AL$46,ROW(),BX$14)&gt;0,INDEX($A$1:$AL$46,ROW(),BX$14),"")</f>
        <v/>
      </c>
      <c r="BY22" s="23" t="str" cm="1">
        <f t="array" aca="1" ref="BY22" ca="1">IF(INDEX($A$1:$AL$46,ROW(),BY$14)&gt;0,INDEX($A$1:$AL$46,ROW(),BY$14),"")</f>
        <v/>
      </c>
      <c r="CA22" s="23" t="str" cm="1">
        <f t="array" aca="1" ref="CA22" ca="1">IF(INDEX($A$1:$AL$46,ROW(),CA$14)&lt;0,INDEX($A$1:$AL$46,ROW(),CA$14),"")</f>
        <v/>
      </c>
      <c r="CB22" s="23" t="str" cm="1">
        <f t="array" aca="1" ref="CB22" ca="1">IF(INDEX($A$1:$AL$46,ROW(),CB$14)&lt;0,INDEX($A$1:$AL$46,ROW(),CB$14),"")</f>
        <v/>
      </c>
      <c r="CC22" s="23" t="str" cm="1">
        <f t="array" aca="1" ref="CC22" ca="1">IF(INDEX($A$1:$AL$46,ROW(),CC$14)&lt;0,INDEX($A$1:$AL$46,ROW(),CC$14),"")</f>
        <v/>
      </c>
      <c r="CD22" s="23" t="str" cm="1">
        <f t="array" aca="1" ref="CD22" ca="1">IF(INDEX($A$1:$AL$46,ROW(),CD$14)&lt;0,INDEX($A$1:$AL$46,ROW(),CD$14),"")</f>
        <v/>
      </c>
      <c r="CE22" s="23" t="str" cm="1">
        <f t="array" aca="1" ref="CE22" ca="1">IF(INDEX($A$1:$AL$46,ROW(),CE$14)&lt;0,INDEX($A$1:$AL$46,ROW(),CE$14),"")</f>
        <v/>
      </c>
      <c r="CF22" s="23" t="str" cm="1">
        <f t="array" aca="1" ref="CF22" ca="1">IF(INDEX($A$1:$AL$46,ROW(),CF$14)&lt;0,INDEX($A$1:$AL$46,ROW(),CF$14),"")</f>
        <v/>
      </c>
      <c r="CG22" s="23" t="str" cm="1">
        <f t="array" aca="1" ref="CG22" ca="1">IF(INDEX($A$1:$AL$46,ROW(),CG$14)&lt;0,INDEX($A$1:$AL$46,ROW(),CG$14),"")</f>
        <v/>
      </c>
      <c r="CH22" s="23" t="str" cm="1">
        <f t="array" aca="1" ref="CH22" ca="1">IF(INDEX($A$1:$AL$46,ROW(),CH$14)&lt;0,INDEX($A$1:$AL$46,ROW(),CH$14),"")</f>
        <v/>
      </c>
      <c r="CI22" s="23" t="str" cm="1">
        <f t="array" aca="1" ref="CI22" ca="1">IF(INDEX($A$1:$AL$46,ROW(),CI$14)&lt;0,INDEX($A$1:$AL$46,ROW(),CI$14),"")</f>
        <v/>
      </c>
      <c r="CJ22" s="23" t="str" cm="1">
        <f t="array" aca="1" ref="CJ22" ca="1">IF(INDEX($A$1:$AL$46,ROW(),CJ$14)&lt;0,INDEX($A$1:$AL$46,ROW(),CJ$14),"")</f>
        <v/>
      </c>
      <c r="CK22" s="23" t="str" cm="1">
        <f t="array" aca="1" ref="CK22" ca="1">IF(INDEX($A$1:$AL$46,ROW(),CK$14)&lt;0,INDEX($A$1:$AL$46,ROW(),CK$14),"")</f>
        <v/>
      </c>
      <c r="CL22" s="23" t="str" cm="1">
        <f t="array" aca="1" ref="CL22" ca="1">IF(INDEX($A$1:$AL$46,ROW(),CL$14)&lt;0,INDEX($A$1:$AL$46,ROW(),CL$14),"")</f>
        <v/>
      </c>
    </row>
    <row r="23" spans="1:90" s="2" customFormat="1" ht="15.75" x14ac:dyDescent="0.4">
      <c r="A23" s="6">
        <v>8</v>
      </c>
      <c r="B23" s="18">
        <f t="shared" ca="1" si="17"/>
        <v>0</v>
      </c>
      <c r="C23" s="19"/>
      <c r="D23" s="27"/>
      <c r="E23" s="24" t="str">
        <f ca="1">IF(OR(MONTH(DATE($B$1,E$1,$A23))&lt;&gt;E$1,_xlfn.XLOOKUP(DATE($B$1,E$1,$A23),祝祭日,祝祭日,"XXX",0,1)&lt;&gt;"XXX",WEEKDAY(DATE($B$1,E$1,$A23),2)&gt;5),"",SUMIFS(matsui[受渡金額],matsui[約定日],DATE(デイトレ集計2023!$B$1,デイトレ集計2023!E$1,デイトレ集計2023!$A23),matsui[商品区分],"株式"))</f>
        <v/>
      </c>
      <c r="F23" s="19"/>
      <c r="G23" s="27"/>
      <c r="H23" s="24">
        <f ca="1">IF(OR(MONTH(DATE($B$1,H$1,$A23))&lt;&gt;H$1,_xlfn.XLOOKUP(DATE($B$1,H$1,$A23),祝祭日,祝祭日,"XXX",0,1)&lt;&gt;"XXX",WEEKDAY(DATE($B$1,H$1,$A23),2)&gt;5),"",SUMIFS(matsui[受渡金額],matsui[約定日],DATE(デイトレ集計2023!$B$1,デイトレ集計2023!H$1,デイトレ集計2023!$A23),matsui[商品区分],"株式"))</f>
        <v>0</v>
      </c>
      <c r="I23" s="19"/>
      <c r="J23" s="27"/>
      <c r="K23" s="24">
        <f ca="1">IF(OR(MONTH(DATE($B$1,K$1,$A23))&lt;&gt;K$1,_xlfn.XLOOKUP(DATE($B$1,K$1,$A23),祝祭日,祝祭日,"XXX",0,1)&lt;&gt;"XXX",WEEKDAY(DATE($B$1,K$1,$A23),2)&gt;5),"",SUMIFS(matsui[受渡金額],matsui[約定日],DATE(デイトレ集計2023!$B$1,デイトレ集計2023!K$1,デイトレ集計2023!$A23),matsui[商品区分],"株式"))</f>
        <v>0</v>
      </c>
      <c r="L23" s="19"/>
      <c r="M23" s="27"/>
      <c r="N23" s="24" t="str">
        <f ca="1">IF(OR(MONTH(DATE($B$1,N$1,$A23))&lt;&gt;N$1,_xlfn.XLOOKUP(DATE($B$1,N$1,$A23),祝祭日,祝祭日,"XXX",0,1)&lt;&gt;"XXX",WEEKDAY(DATE($B$1,N$1,$A23),2)&gt;5),"",SUMIFS(matsui[受渡金額],matsui[約定日],DATE(デイトレ集計2023!$B$1,デイトレ集計2023!N$1,デイトレ集計2023!$A23),matsui[商品区分],"株式"))</f>
        <v/>
      </c>
      <c r="O23" s="19"/>
      <c r="P23" s="27"/>
      <c r="Q23" s="24">
        <f ca="1">IF(OR(MONTH(DATE($B$1,Q$1,$A23))&lt;&gt;Q$1,_xlfn.XLOOKUP(DATE($B$1,Q$1,$A23),祝祭日,祝祭日,"XXX",0,1)&lt;&gt;"XXX",WEEKDAY(DATE($B$1,Q$1,$A23),2)&gt;5),"",SUMIFS(matsui[受渡金額],matsui[約定日],DATE(デイトレ集計2023!$B$1,デイトレ集計2023!Q$1,デイトレ集計2023!$A23),matsui[商品区分],"株式"))</f>
        <v>0</v>
      </c>
      <c r="R23" s="19"/>
      <c r="S23" s="27"/>
      <c r="T23" s="24">
        <f ca="1">IF(OR(MONTH(DATE($B$1,T$1,$A23))&lt;&gt;T$1,_xlfn.XLOOKUP(DATE($B$1,T$1,$A23),祝祭日,祝祭日,"XXX",0,1)&lt;&gt;"XXX",WEEKDAY(DATE($B$1,T$1,$A23),2)&gt;5),"",SUMIFS(matsui[受渡金額],matsui[約定日],DATE(デイトレ集計2023!$B$1,デイトレ集計2023!T$1,デイトレ集計2023!$A23),matsui[商品区分],"株式"))</f>
        <v>0</v>
      </c>
      <c r="U23" s="19"/>
      <c r="V23" s="27"/>
      <c r="W23" s="24" t="str">
        <f ca="1">IF(OR(MONTH(DATE($B$1,W$1,$A23))&lt;&gt;W$1,_xlfn.XLOOKUP(DATE($B$1,W$1,$A23),祝祭日,祝祭日,"XXX",0,1)&lt;&gt;"XXX",WEEKDAY(DATE($B$1,W$1,$A23),2)&gt;5),"",SUMIFS(matsui[受渡金額],matsui[約定日],DATE(デイトレ集計2023!$B$1,デイトレ集計2023!W$1,デイトレ集計2023!$A23),matsui[商品区分],"株式"))</f>
        <v/>
      </c>
      <c r="X23" s="19"/>
      <c r="Y23" s="27"/>
      <c r="Z23" s="24">
        <f ca="1">IF(OR(MONTH(DATE($B$1,Z$1,$A23))&lt;&gt;Z$1,_xlfn.XLOOKUP(DATE($B$1,Z$1,$A23),祝祭日,祝祭日,"XXX",0,1)&lt;&gt;"XXX",WEEKDAY(DATE($B$1,Z$1,$A23),2)&gt;5),"",SUMIFS(matsui[受渡金額],matsui[約定日],DATE(デイトレ集計2023!$B$1,デイトレ集計2023!Z$1,デイトレ集計2023!$A23),matsui[商品区分],"株式"))</f>
        <v>0</v>
      </c>
      <c r="AA23" s="19"/>
      <c r="AB23" s="27"/>
      <c r="AC23" s="24">
        <f ca="1">IF(OR(MONTH(DATE($B$1,AC$1,$A23))&lt;&gt;AC$1,_xlfn.XLOOKUP(DATE($B$1,AC$1,$A23),祝祭日,祝祭日,"XXX",0,1)&lt;&gt;"XXX",WEEKDAY(DATE($B$1,AC$1,$A23),2)&gt;5),"",SUMIFS(matsui[受渡金額],matsui[約定日],DATE(デイトレ集計2023!$B$1,デイトレ集計2023!AC$1,デイトレ集計2023!$A23),matsui[商品区分],"株式"))</f>
        <v>0</v>
      </c>
      <c r="AD23" s="19"/>
      <c r="AE23" s="27"/>
      <c r="AF23" s="24" t="str">
        <f ca="1">IF(OR(MONTH(DATE($B$1,AF$1,$A23))&lt;&gt;AF$1,_xlfn.XLOOKUP(DATE($B$1,AF$1,$A23),祝祭日,祝祭日,"XXX",0,1)&lt;&gt;"XXX",WEEKDAY(DATE($B$1,AF$1,$A23),2)&gt;5),"",SUMIFS(matsui[受渡金額],matsui[約定日],DATE(デイトレ集計2023!$B$1,デイトレ集計2023!AF$1,デイトレ集計2023!$A23),matsui[商品区分],"株式"))</f>
        <v/>
      </c>
      <c r="AG23" s="19"/>
      <c r="AH23" s="27"/>
      <c r="AI23" s="24">
        <f ca="1">IF(OR(MONTH(DATE($B$1,AI$1,$A23))&lt;&gt;AI$1,_xlfn.XLOOKUP(DATE($B$1,AI$1,$A23),祝祭日,祝祭日,"XXX",0,1)&lt;&gt;"XXX",WEEKDAY(DATE($B$1,AI$1,$A23),2)&gt;5),"",SUMIFS(matsui[受渡金額],matsui[約定日],DATE(デイトレ集計2023!$B$1,デイトレ集計2023!AI$1,デイトレ集計2023!$A23),matsui[商品区分],"株式"))</f>
        <v>0</v>
      </c>
      <c r="AJ23" s="19"/>
      <c r="AK23" s="27"/>
      <c r="AL23" s="27">
        <f ca="1">IF(OR(MONTH(DATE($B$1,AL$1,$A23))&lt;&gt;AL$1,_xlfn.XLOOKUP(DATE($B$1,AL$1,$A23),祝祭日,祝祭日,"XXX",0,1)&lt;&gt;"XXX",WEEKDAY(DATE($B$1,AL$1,$A23),2)&gt;5),"",SUMIFS(matsui[受渡金額],matsui[約定日],DATE(デイトレ集計2023!$B$1,デイトレ集計2023!AL$1,デイトレ集計2023!$A23),matsui[商品区分],"株式"))</f>
        <v>0</v>
      </c>
      <c r="AN23" s="23">
        <f t="shared" ca="1" si="20"/>
        <v>0</v>
      </c>
      <c r="AO23" s="23">
        <f t="shared" ca="1" si="21"/>
        <v>0</v>
      </c>
      <c r="AP23" s="23">
        <f t="shared" ca="1" si="22"/>
        <v>0</v>
      </c>
      <c r="AQ23" s="23">
        <f t="shared" ca="1" si="23"/>
        <v>0</v>
      </c>
      <c r="AR23" s="23">
        <f t="shared" ca="1" si="24"/>
        <v>-700</v>
      </c>
      <c r="AS23" s="23">
        <f t="shared" ca="1" si="25"/>
        <v>-150</v>
      </c>
      <c r="AT23" s="23">
        <f t="shared" ca="1" si="26"/>
        <v>-150</v>
      </c>
      <c r="AU23" s="23">
        <f t="shared" ca="1" si="32"/>
        <v>-150</v>
      </c>
      <c r="AV23" s="23">
        <f t="shared" ca="1" si="27"/>
        <v>-150</v>
      </c>
      <c r="AW23" s="23">
        <f t="shared" ca="1" si="28"/>
        <v>-150</v>
      </c>
      <c r="AX23" s="23">
        <f t="shared" ca="1" si="29"/>
        <v>-150</v>
      </c>
      <c r="AY23" s="23">
        <f t="shared" ca="1" si="30"/>
        <v>-150</v>
      </c>
      <c r="BA23" s="23">
        <f t="shared" ca="1" si="43"/>
        <v>0</v>
      </c>
      <c r="BB23" s="23">
        <f t="shared" ca="1" si="33"/>
        <v>0</v>
      </c>
      <c r="BC23" s="23">
        <f t="shared" ca="1" si="34"/>
        <v>0</v>
      </c>
      <c r="BD23" s="23">
        <f t="shared" ca="1" si="35"/>
        <v>0</v>
      </c>
      <c r="BE23" s="23">
        <f t="shared" ca="1" si="36"/>
        <v>550</v>
      </c>
      <c r="BF23" s="23">
        <f t="shared" ca="1" si="37"/>
        <v>0</v>
      </c>
      <c r="BG23" s="23">
        <f t="shared" ca="1" si="38"/>
        <v>0</v>
      </c>
      <c r="BH23" s="23">
        <f t="shared" ca="1" si="39"/>
        <v>0</v>
      </c>
      <c r="BI23" s="23">
        <f t="shared" ca="1" si="40"/>
        <v>0</v>
      </c>
      <c r="BJ23" s="23">
        <f t="shared" ca="1" si="41"/>
        <v>0</v>
      </c>
      <c r="BK23" s="23">
        <f t="shared" ca="1" si="42"/>
        <v>0</v>
      </c>
      <c r="BL23" s="23">
        <f t="shared" ca="1" si="31"/>
        <v>0</v>
      </c>
      <c r="BN23" s="23" t="str" cm="1">
        <f t="array" aca="1" ref="BN23" ca="1">IF(INDEX($A$1:$AL$46,ROW(),BN$14)&gt;0,INDEX($A$1:$AL$46,ROW(),BN$14),"")</f>
        <v/>
      </c>
      <c r="BO23" s="23" t="str" cm="1">
        <f t="array" aca="1" ref="BO23" ca="1">IF(INDEX($A$1:$AL$46,ROW(),BO$14)&gt;0,INDEX($A$1:$AL$46,ROW(),BO$14),"")</f>
        <v/>
      </c>
      <c r="BP23" s="23" t="str" cm="1">
        <f t="array" aca="1" ref="BP23" ca="1">IF(INDEX($A$1:$AL$46,ROW(),BP$14)&gt;0,INDEX($A$1:$AL$46,ROW(),BP$14),"")</f>
        <v/>
      </c>
      <c r="BQ23" s="23" t="str" cm="1">
        <f t="array" aca="1" ref="BQ23" ca="1">IF(INDEX($A$1:$AL$46,ROW(),BQ$14)&gt;0,INDEX($A$1:$AL$46,ROW(),BQ$14),"")</f>
        <v/>
      </c>
      <c r="BR23" s="23" t="str" cm="1">
        <f t="array" aca="1" ref="BR23" ca="1">IF(INDEX($A$1:$AL$46,ROW(),BR$14)&gt;0,INDEX($A$1:$AL$46,ROW(),BR$14),"")</f>
        <v/>
      </c>
      <c r="BS23" s="23" t="str" cm="1">
        <f t="array" aca="1" ref="BS23" ca="1">IF(INDEX($A$1:$AL$46,ROW(),BS$14)&gt;0,INDEX($A$1:$AL$46,ROW(),BS$14),"")</f>
        <v/>
      </c>
      <c r="BT23" s="23" t="str" cm="1">
        <f t="array" aca="1" ref="BT23" ca="1">IF(INDEX($A$1:$AL$46,ROW(),BT$14)&gt;0,INDEX($A$1:$AL$46,ROW(),BT$14),"")</f>
        <v/>
      </c>
      <c r="BU23" s="23" t="str" cm="1">
        <f t="array" aca="1" ref="BU23" ca="1">IF(INDEX($A$1:$AL$46,ROW(),BU$14)&gt;0,INDEX($A$1:$AL$46,ROW(),BU$14),"")</f>
        <v/>
      </c>
      <c r="BV23" s="23" t="str" cm="1">
        <f t="array" aca="1" ref="BV23" ca="1">IF(INDEX($A$1:$AL$46,ROW(),BV$14)&gt;0,INDEX($A$1:$AL$46,ROW(),BV$14),"")</f>
        <v/>
      </c>
      <c r="BW23" s="23" t="str" cm="1">
        <f t="array" aca="1" ref="BW23" ca="1">IF(INDEX($A$1:$AL$46,ROW(),BW$14)&gt;0,INDEX($A$1:$AL$46,ROW(),BW$14),"")</f>
        <v/>
      </c>
      <c r="BX23" s="23" t="str" cm="1">
        <f t="array" aca="1" ref="BX23" ca="1">IF(INDEX($A$1:$AL$46,ROW(),BX$14)&gt;0,INDEX($A$1:$AL$46,ROW(),BX$14),"")</f>
        <v/>
      </c>
      <c r="BY23" s="23" t="str" cm="1">
        <f t="array" aca="1" ref="BY23" ca="1">IF(INDEX($A$1:$AL$46,ROW(),BY$14)&gt;0,INDEX($A$1:$AL$46,ROW(),BY$14),"")</f>
        <v/>
      </c>
      <c r="CA23" s="23" t="str" cm="1">
        <f t="array" aca="1" ref="CA23" ca="1">IF(INDEX($A$1:$AL$46,ROW(),CA$14)&lt;0,INDEX($A$1:$AL$46,ROW(),CA$14),"")</f>
        <v/>
      </c>
      <c r="CB23" s="23" t="str" cm="1">
        <f t="array" aca="1" ref="CB23" ca="1">IF(INDEX($A$1:$AL$46,ROW(),CB$14)&lt;0,INDEX($A$1:$AL$46,ROW(),CB$14),"")</f>
        <v/>
      </c>
      <c r="CC23" s="23" t="str" cm="1">
        <f t="array" aca="1" ref="CC23" ca="1">IF(INDEX($A$1:$AL$46,ROW(),CC$14)&lt;0,INDEX($A$1:$AL$46,ROW(),CC$14),"")</f>
        <v/>
      </c>
      <c r="CD23" s="23" t="str" cm="1">
        <f t="array" aca="1" ref="CD23" ca="1">IF(INDEX($A$1:$AL$46,ROW(),CD$14)&lt;0,INDEX($A$1:$AL$46,ROW(),CD$14),"")</f>
        <v/>
      </c>
      <c r="CE23" s="23" t="str" cm="1">
        <f t="array" aca="1" ref="CE23" ca="1">IF(INDEX($A$1:$AL$46,ROW(),CE$14)&lt;0,INDEX($A$1:$AL$46,ROW(),CE$14),"")</f>
        <v/>
      </c>
      <c r="CF23" s="23" t="str" cm="1">
        <f t="array" aca="1" ref="CF23" ca="1">IF(INDEX($A$1:$AL$46,ROW(),CF$14)&lt;0,INDEX($A$1:$AL$46,ROW(),CF$14),"")</f>
        <v/>
      </c>
      <c r="CG23" s="23" t="str" cm="1">
        <f t="array" aca="1" ref="CG23" ca="1">IF(INDEX($A$1:$AL$46,ROW(),CG$14)&lt;0,INDEX($A$1:$AL$46,ROW(),CG$14),"")</f>
        <v/>
      </c>
      <c r="CH23" s="23" t="str" cm="1">
        <f t="array" aca="1" ref="CH23" ca="1">IF(INDEX($A$1:$AL$46,ROW(),CH$14)&lt;0,INDEX($A$1:$AL$46,ROW(),CH$14),"")</f>
        <v/>
      </c>
      <c r="CI23" s="23" t="str" cm="1">
        <f t="array" aca="1" ref="CI23" ca="1">IF(INDEX($A$1:$AL$46,ROW(),CI$14)&lt;0,INDEX($A$1:$AL$46,ROW(),CI$14),"")</f>
        <v/>
      </c>
      <c r="CJ23" s="23" t="str" cm="1">
        <f t="array" aca="1" ref="CJ23" ca="1">IF(INDEX($A$1:$AL$46,ROW(),CJ$14)&lt;0,INDEX($A$1:$AL$46,ROW(),CJ$14),"")</f>
        <v/>
      </c>
      <c r="CK23" s="23" t="str" cm="1">
        <f t="array" aca="1" ref="CK23" ca="1">IF(INDEX($A$1:$AL$46,ROW(),CK$14)&lt;0,INDEX($A$1:$AL$46,ROW(),CK$14),"")</f>
        <v/>
      </c>
      <c r="CL23" s="23" t="str" cm="1">
        <f t="array" aca="1" ref="CL23" ca="1">IF(INDEX($A$1:$AL$46,ROW(),CL$14)&lt;0,INDEX($A$1:$AL$46,ROW(),CL$14),"")</f>
        <v/>
      </c>
    </row>
    <row r="24" spans="1:90" s="2" customFormat="1" ht="15.75" x14ac:dyDescent="0.4">
      <c r="A24" s="6">
        <v>9</v>
      </c>
      <c r="B24" s="18">
        <f t="shared" ca="1" si="17"/>
        <v>-400</v>
      </c>
      <c r="C24" s="19"/>
      <c r="D24" s="27"/>
      <c r="E24" s="24" t="str">
        <f ca="1">IF(OR(MONTH(DATE($B$1,E$1,$A24))&lt;&gt;E$1,_xlfn.XLOOKUP(DATE($B$1,E$1,$A24),祝祭日,祝祭日,"XXX",0,1)&lt;&gt;"XXX",WEEKDAY(DATE($B$1,E$1,$A24),2)&gt;5),"",SUMIFS(matsui[受渡金額],matsui[約定日],DATE(デイトレ集計2023!$B$1,デイトレ集計2023!E$1,デイトレ集計2023!$A24),matsui[商品区分],"株式"))</f>
        <v/>
      </c>
      <c r="F24" s="19"/>
      <c r="G24" s="27"/>
      <c r="H24" s="24">
        <f ca="1">IF(OR(MONTH(DATE($B$1,H$1,$A24))&lt;&gt;H$1,_xlfn.XLOOKUP(DATE($B$1,H$1,$A24),祝祭日,祝祭日,"XXX",0,1)&lt;&gt;"XXX",WEEKDAY(DATE($B$1,H$1,$A24),2)&gt;5),"",SUMIFS(matsui[受渡金額],matsui[約定日],DATE(デイトレ集計2023!$B$1,デイトレ集計2023!H$1,デイトレ集計2023!$A24),matsui[商品区分],"株式"))</f>
        <v>0</v>
      </c>
      <c r="I24" s="19"/>
      <c r="J24" s="27"/>
      <c r="K24" s="24">
        <f ca="1">IF(OR(MONTH(DATE($B$1,K$1,$A24))&lt;&gt;K$1,_xlfn.XLOOKUP(DATE($B$1,K$1,$A24),祝祭日,祝祭日,"XXX",0,1)&lt;&gt;"XXX",WEEKDAY(DATE($B$1,K$1,$A24),2)&gt;5),"",SUMIFS(matsui[受渡金額],matsui[約定日],DATE(デイトレ集計2023!$B$1,デイトレ集計2023!K$1,デイトレ集計2023!$A24),matsui[商品区分],"株式"))</f>
        <v>0</v>
      </c>
      <c r="L24" s="19"/>
      <c r="M24" s="27"/>
      <c r="N24" s="24" t="str">
        <f ca="1">IF(OR(MONTH(DATE($B$1,N$1,$A24))&lt;&gt;N$1,_xlfn.XLOOKUP(DATE($B$1,N$1,$A24),祝祭日,祝祭日,"XXX",0,1)&lt;&gt;"XXX",WEEKDAY(DATE($B$1,N$1,$A24),2)&gt;5),"",SUMIFS(matsui[受渡金額],matsui[約定日],DATE(デイトレ集計2023!$B$1,デイトレ集計2023!N$1,デイトレ集計2023!$A24),matsui[商品区分],"株式"))</f>
        <v/>
      </c>
      <c r="O24" s="19"/>
      <c r="P24" s="27"/>
      <c r="Q24" s="24">
        <f ca="1">IF(OR(MONTH(DATE($B$1,Q$1,$A24))&lt;&gt;Q$1,_xlfn.XLOOKUP(DATE($B$1,Q$1,$A24),祝祭日,祝祭日,"XXX",0,1)&lt;&gt;"XXX",WEEKDAY(DATE($B$1,Q$1,$A24),2)&gt;5),"",SUMIFS(matsui[受渡金額],matsui[約定日],DATE(デイトレ集計2023!$B$1,デイトレ集計2023!Q$1,デイトレ集計2023!$A24),matsui[商品区分],"株式"))</f>
        <v>-400</v>
      </c>
      <c r="R24" s="19"/>
      <c r="S24" s="27"/>
      <c r="T24" s="24">
        <f ca="1">IF(OR(MONTH(DATE($B$1,T$1,$A24))&lt;&gt;T$1,_xlfn.XLOOKUP(DATE($B$1,T$1,$A24),祝祭日,祝祭日,"XXX",0,1)&lt;&gt;"XXX",WEEKDAY(DATE($B$1,T$1,$A24),2)&gt;5),"",SUMIFS(matsui[受渡金額],matsui[約定日],DATE(デイトレ集計2023!$B$1,デイトレ集計2023!T$1,デイトレ集計2023!$A24),matsui[商品区分],"株式"))</f>
        <v>0</v>
      </c>
      <c r="U24" s="19"/>
      <c r="V24" s="27"/>
      <c r="W24" s="24" t="str">
        <f ca="1">IF(OR(MONTH(DATE($B$1,W$1,$A24))&lt;&gt;W$1,_xlfn.XLOOKUP(DATE($B$1,W$1,$A24),祝祭日,祝祭日,"XXX",0,1)&lt;&gt;"XXX",WEEKDAY(DATE($B$1,W$1,$A24),2)&gt;5),"",SUMIFS(matsui[受渡金額],matsui[約定日],DATE(デイトレ集計2023!$B$1,デイトレ集計2023!W$1,デイトレ集計2023!$A24),matsui[商品区分],"株式"))</f>
        <v/>
      </c>
      <c r="X24" s="19"/>
      <c r="Y24" s="27"/>
      <c r="Z24" s="24">
        <f ca="1">IF(OR(MONTH(DATE($B$1,Z$1,$A24))&lt;&gt;Z$1,_xlfn.XLOOKUP(DATE($B$1,Z$1,$A24),祝祭日,祝祭日,"XXX",0,1)&lt;&gt;"XXX",WEEKDAY(DATE($B$1,Z$1,$A24),2)&gt;5),"",SUMIFS(matsui[受渡金額],matsui[約定日],DATE(デイトレ集計2023!$B$1,デイトレ集計2023!Z$1,デイトレ集計2023!$A24),matsui[商品区分],"株式"))</f>
        <v>0</v>
      </c>
      <c r="AA24" s="19"/>
      <c r="AB24" s="27"/>
      <c r="AC24" s="24" t="str">
        <f ca="1">IF(OR(MONTH(DATE($B$1,AC$1,$A24))&lt;&gt;AC$1,_xlfn.XLOOKUP(DATE($B$1,AC$1,$A24),祝祭日,祝祭日,"XXX",0,1)&lt;&gt;"XXX",WEEKDAY(DATE($B$1,AC$1,$A24),2)&gt;5),"",SUMIFS(matsui[受渡金額],matsui[約定日],DATE(デイトレ集計2023!$B$1,デイトレ集計2023!AC$1,デイトレ集計2023!$A24),matsui[商品区分],"株式"))</f>
        <v/>
      </c>
      <c r="AD24" s="19"/>
      <c r="AE24" s="27"/>
      <c r="AF24" s="24" t="str">
        <f ca="1">IF(OR(MONTH(DATE($B$1,AF$1,$A24))&lt;&gt;AF$1,_xlfn.XLOOKUP(DATE($B$1,AF$1,$A24),祝祭日,祝祭日,"XXX",0,1)&lt;&gt;"XXX",WEEKDAY(DATE($B$1,AF$1,$A24),2)&gt;5),"",SUMIFS(matsui[受渡金額],matsui[約定日],DATE(デイトレ集計2023!$B$1,デイトレ集計2023!AF$1,デイトレ集計2023!$A24),matsui[商品区分],"株式"))</f>
        <v/>
      </c>
      <c r="AG24" s="19"/>
      <c r="AH24" s="27"/>
      <c r="AI24" s="24">
        <f ca="1">IF(OR(MONTH(DATE($B$1,AI$1,$A24))&lt;&gt;AI$1,_xlfn.XLOOKUP(DATE($B$1,AI$1,$A24),祝祭日,祝祭日,"XXX",0,1)&lt;&gt;"XXX",WEEKDAY(DATE($B$1,AI$1,$A24),2)&gt;5),"",SUMIFS(matsui[受渡金額],matsui[約定日],DATE(デイトレ集計2023!$B$1,デイトレ集計2023!AI$1,デイトレ集計2023!$A24),matsui[商品区分],"株式"))</f>
        <v>0</v>
      </c>
      <c r="AJ24" s="19"/>
      <c r="AK24" s="27"/>
      <c r="AL24" s="27" t="str">
        <f ca="1">IF(OR(MONTH(DATE($B$1,AL$1,$A24))&lt;&gt;AL$1,_xlfn.XLOOKUP(DATE($B$1,AL$1,$A24),祝祭日,祝祭日,"XXX",0,1)&lt;&gt;"XXX",WEEKDAY(DATE($B$1,AL$1,$A24),2)&gt;5),"",SUMIFS(matsui[受渡金額],matsui[約定日],DATE(デイトレ集計2023!$B$1,デイトレ集計2023!AL$1,デイトレ集計2023!$A24),matsui[商品区分],"株式"))</f>
        <v/>
      </c>
      <c r="AN24" s="23">
        <f t="shared" ca="1" si="20"/>
        <v>0</v>
      </c>
      <c r="AO24" s="23">
        <f t="shared" ca="1" si="21"/>
        <v>0</v>
      </c>
      <c r="AP24" s="23">
        <f t="shared" ca="1" si="22"/>
        <v>0</v>
      </c>
      <c r="AQ24" s="23">
        <f t="shared" ca="1" si="23"/>
        <v>0</v>
      </c>
      <c r="AR24" s="23">
        <f t="shared" ca="1" si="24"/>
        <v>-1100</v>
      </c>
      <c r="AS24" s="23">
        <f t="shared" ca="1" si="25"/>
        <v>-150</v>
      </c>
      <c r="AT24" s="23">
        <f t="shared" ca="1" si="26"/>
        <v>-150</v>
      </c>
      <c r="AU24" s="23">
        <f t="shared" ca="1" si="32"/>
        <v>-150</v>
      </c>
      <c r="AV24" s="23">
        <f t="shared" ca="1" si="27"/>
        <v>-150</v>
      </c>
      <c r="AW24" s="23">
        <f t="shared" ca="1" si="28"/>
        <v>-150</v>
      </c>
      <c r="AX24" s="23">
        <f t="shared" ca="1" si="29"/>
        <v>-150</v>
      </c>
      <c r="AY24" s="23">
        <f t="shared" ca="1" si="30"/>
        <v>-150</v>
      </c>
      <c r="BA24" s="23">
        <f t="shared" ca="1" si="43"/>
        <v>0</v>
      </c>
      <c r="BB24" s="23">
        <f t="shared" ca="1" si="33"/>
        <v>0</v>
      </c>
      <c r="BC24" s="23">
        <f t="shared" ca="1" si="34"/>
        <v>0</v>
      </c>
      <c r="BD24" s="23">
        <f t="shared" ca="1" si="35"/>
        <v>0</v>
      </c>
      <c r="BE24" s="23">
        <f t="shared" ca="1" si="36"/>
        <v>150</v>
      </c>
      <c r="BF24" s="23">
        <f t="shared" ca="1" si="37"/>
        <v>0</v>
      </c>
      <c r="BG24" s="23">
        <f t="shared" ca="1" si="38"/>
        <v>0</v>
      </c>
      <c r="BH24" s="23">
        <f t="shared" ca="1" si="39"/>
        <v>0</v>
      </c>
      <c r="BI24" s="23">
        <f t="shared" ca="1" si="40"/>
        <v>0</v>
      </c>
      <c r="BJ24" s="23">
        <f t="shared" ca="1" si="41"/>
        <v>0</v>
      </c>
      <c r="BK24" s="23">
        <f t="shared" ca="1" si="42"/>
        <v>0</v>
      </c>
      <c r="BL24" s="23">
        <f t="shared" ca="1" si="31"/>
        <v>0</v>
      </c>
      <c r="BN24" s="23" t="str" cm="1">
        <f t="array" aca="1" ref="BN24" ca="1">IF(INDEX($A$1:$AL$46,ROW(),BN$14)&gt;0,INDEX($A$1:$AL$46,ROW(),BN$14),"")</f>
        <v/>
      </c>
      <c r="BO24" s="23" t="str" cm="1">
        <f t="array" aca="1" ref="BO24" ca="1">IF(INDEX($A$1:$AL$46,ROW(),BO$14)&gt;0,INDEX($A$1:$AL$46,ROW(),BO$14),"")</f>
        <v/>
      </c>
      <c r="BP24" s="23" t="str" cm="1">
        <f t="array" aca="1" ref="BP24" ca="1">IF(INDEX($A$1:$AL$46,ROW(),BP$14)&gt;0,INDEX($A$1:$AL$46,ROW(),BP$14),"")</f>
        <v/>
      </c>
      <c r="BQ24" s="23" t="str" cm="1">
        <f t="array" aca="1" ref="BQ24" ca="1">IF(INDEX($A$1:$AL$46,ROW(),BQ$14)&gt;0,INDEX($A$1:$AL$46,ROW(),BQ$14),"")</f>
        <v/>
      </c>
      <c r="BR24" s="23" t="str" cm="1">
        <f t="array" aca="1" ref="BR24" ca="1">IF(INDEX($A$1:$AL$46,ROW(),BR$14)&gt;0,INDEX($A$1:$AL$46,ROW(),BR$14),"")</f>
        <v/>
      </c>
      <c r="BS24" s="23" t="str" cm="1">
        <f t="array" aca="1" ref="BS24" ca="1">IF(INDEX($A$1:$AL$46,ROW(),BS$14)&gt;0,INDEX($A$1:$AL$46,ROW(),BS$14),"")</f>
        <v/>
      </c>
      <c r="BT24" s="23" t="str" cm="1">
        <f t="array" aca="1" ref="BT24" ca="1">IF(INDEX($A$1:$AL$46,ROW(),BT$14)&gt;0,INDEX($A$1:$AL$46,ROW(),BT$14),"")</f>
        <v/>
      </c>
      <c r="BU24" s="23" t="str" cm="1">
        <f t="array" aca="1" ref="BU24" ca="1">IF(INDEX($A$1:$AL$46,ROW(),BU$14)&gt;0,INDEX($A$1:$AL$46,ROW(),BU$14),"")</f>
        <v/>
      </c>
      <c r="BV24" s="23" t="str" cm="1">
        <f t="array" aca="1" ref="BV24" ca="1">IF(INDEX($A$1:$AL$46,ROW(),BV$14)&gt;0,INDEX($A$1:$AL$46,ROW(),BV$14),"")</f>
        <v/>
      </c>
      <c r="BW24" s="23" t="str" cm="1">
        <f t="array" aca="1" ref="BW24" ca="1">IF(INDEX($A$1:$AL$46,ROW(),BW$14)&gt;0,INDEX($A$1:$AL$46,ROW(),BW$14),"")</f>
        <v/>
      </c>
      <c r="BX24" s="23" t="str" cm="1">
        <f t="array" aca="1" ref="BX24" ca="1">IF(INDEX($A$1:$AL$46,ROW(),BX$14)&gt;0,INDEX($A$1:$AL$46,ROW(),BX$14),"")</f>
        <v/>
      </c>
      <c r="BY24" s="23" t="str" cm="1">
        <f t="array" aca="1" ref="BY24" ca="1">IF(INDEX($A$1:$AL$46,ROW(),BY$14)&gt;0,INDEX($A$1:$AL$46,ROW(),BY$14),"")</f>
        <v/>
      </c>
      <c r="CA24" s="23" t="str" cm="1">
        <f t="array" aca="1" ref="CA24" ca="1">IF(INDEX($A$1:$AL$46,ROW(),CA$14)&lt;0,INDEX($A$1:$AL$46,ROW(),CA$14),"")</f>
        <v/>
      </c>
      <c r="CB24" s="23" t="str" cm="1">
        <f t="array" aca="1" ref="CB24" ca="1">IF(INDEX($A$1:$AL$46,ROW(),CB$14)&lt;0,INDEX($A$1:$AL$46,ROW(),CB$14),"")</f>
        <v/>
      </c>
      <c r="CC24" s="23" t="str" cm="1">
        <f t="array" aca="1" ref="CC24" ca="1">IF(INDEX($A$1:$AL$46,ROW(),CC$14)&lt;0,INDEX($A$1:$AL$46,ROW(),CC$14),"")</f>
        <v/>
      </c>
      <c r="CD24" s="23" t="str" cm="1">
        <f t="array" aca="1" ref="CD24" ca="1">IF(INDEX($A$1:$AL$46,ROW(),CD$14)&lt;0,INDEX($A$1:$AL$46,ROW(),CD$14),"")</f>
        <v/>
      </c>
      <c r="CE24" s="23" cm="1">
        <f t="array" aca="1" ref="CE24" ca="1">IF(INDEX($A$1:$AL$46,ROW(),CE$14)&lt;0,INDEX($A$1:$AL$46,ROW(),CE$14),"")</f>
        <v>-400</v>
      </c>
      <c r="CF24" s="23" t="str" cm="1">
        <f t="array" aca="1" ref="CF24" ca="1">IF(INDEX($A$1:$AL$46,ROW(),CF$14)&lt;0,INDEX($A$1:$AL$46,ROW(),CF$14),"")</f>
        <v/>
      </c>
      <c r="CG24" s="23" t="str" cm="1">
        <f t="array" aca="1" ref="CG24" ca="1">IF(INDEX($A$1:$AL$46,ROW(),CG$14)&lt;0,INDEX($A$1:$AL$46,ROW(),CG$14),"")</f>
        <v/>
      </c>
      <c r="CH24" s="23" t="str" cm="1">
        <f t="array" aca="1" ref="CH24" ca="1">IF(INDEX($A$1:$AL$46,ROW(),CH$14)&lt;0,INDEX($A$1:$AL$46,ROW(),CH$14),"")</f>
        <v/>
      </c>
      <c r="CI24" s="23" t="str" cm="1">
        <f t="array" aca="1" ref="CI24" ca="1">IF(INDEX($A$1:$AL$46,ROW(),CI$14)&lt;0,INDEX($A$1:$AL$46,ROW(),CI$14),"")</f>
        <v/>
      </c>
      <c r="CJ24" s="23" t="str" cm="1">
        <f t="array" aca="1" ref="CJ24" ca="1">IF(INDEX($A$1:$AL$46,ROW(),CJ$14)&lt;0,INDEX($A$1:$AL$46,ROW(),CJ$14),"")</f>
        <v/>
      </c>
      <c r="CK24" s="23" t="str" cm="1">
        <f t="array" aca="1" ref="CK24" ca="1">IF(INDEX($A$1:$AL$46,ROW(),CK$14)&lt;0,INDEX($A$1:$AL$46,ROW(),CK$14),"")</f>
        <v/>
      </c>
      <c r="CL24" s="23" t="str" cm="1">
        <f t="array" aca="1" ref="CL24" ca="1">IF(INDEX($A$1:$AL$46,ROW(),CL$14)&lt;0,INDEX($A$1:$AL$46,ROW(),CL$14),"")</f>
        <v/>
      </c>
    </row>
    <row r="25" spans="1:90" s="2" customFormat="1" ht="15.75" x14ac:dyDescent="0.4">
      <c r="A25" s="6">
        <v>10</v>
      </c>
      <c r="B25" s="18">
        <f t="shared" ca="1" si="17"/>
        <v>0</v>
      </c>
      <c r="C25" s="19"/>
      <c r="D25" s="27"/>
      <c r="E25" s="24">
        <f ca="1">IF(OR(MONTH(DATE($B$1,E$1,$A25))&lt;&gt;E$1,_xlfn.XLOOKUP(DATE($B$1,E$1,$A25),祝祭日,祝祭日,"XXX",0,1)&lt;&gt;"XXX",WEEKDAY(DATE($B$1,E$1,$A25),2)&gt;5),"",SUMIFS(matsui[受渡金額],matsui[約定日],DATE(デイトレ集計2023!$B$1,デイトレ集計2023!E$1,デイトレ集計2023!$A25),matsui[商品区分],"株式"))</f>
        <v>0</v>
      </c>
      <c r="F25" s="19"/>
      <c r="G25" s="27"/>
      <c r="H25" s="24">
        <f ca="1">IF(OR(MONTH(DATE($B$1,H$1,$A25))&lt;&gt;H$1,_xlfn.XLOOKUP(DATE($B$1,H$1,$A25),祝祭日,祝祭日,"XXX",0,1)&lt;&gt;"XXX",WEEKDAY(DATE($B$1,H$1,$A25),2)&gt;5),"",SUMIFS(matsui[受渡金額],matsui[約定日],DATE(デイトレ集計2023!$B$1,デイトレ集計2023!H$1,デイトレ集計2023!$A25),matsui[商品区分],"株式"))</f>
        <v>0</v>
      </c>
      <c r="I25" s="19"/>
      <c r="J25" s="27"/>
      <c r="K25" s="24">
        <f ca="1">IF(OR(MONTH(DATE($B$1,K$1,$A25))&lt;&gt;K$1,_xlfn.XLOOKUP(DATE($B$1,K$1,$A25),祝祭日,祝祭日,"XXX",0,1)&lt;&gt;"XXX",WEEKDAY(DATE($B$1,K$1,$A25),2)&gt;5),"",SUMIFS(matsui[受渡金額],matsui[約定日],DATE(デイトレ集計2023!$B$1,デイトレ集計2023!K$1,デイトレ集計2023!$A25),matsui[商品区分],"株式"))</f>
        <v>0</v>
      </c>
      <c r="L25" s="19"/>
      <c r="M25" s="27"/>
      <c r="N25" s="24">
        <f ca="1">IF(OR(MONTH(DATE($B$1,N$1,$A25))&lt;&gt;N$1,_xlfn.XLOOKUP(DATE($B$1,N$1,$A25),祝祭日,祝祭日,"XXX",0,1)&lt;&gt;"XXX",WEEKDAY(DATE($B$1,N$1,$A25),2)&gt;5),"",SUMIFS(matsui[受渡金額],matsui[約定日],DATE(デイトレ集計2023!$B$1,デイトレ集計2023!N$1,デイトレ集計2023!$A25),matsui[商品区分],"株式"))</f>
        <v>0</v>
      </c>
      <c r="O25" s="19"/>
      <c r="P25" s="27"/>
      <c r="Q25" s="24">
        <f ca="1">IF(OR(MONTH(DATE($B$1,Q$1,$A25))&lt;&gt;Q$1,_xlfn.XLOOKUP(DATE($B$1,Q$1,$A25),祝祭日,祝祭日,"XXX",0,1)&lt;&gt;"XXX",WEEKDAY(DATE($B$1,Q$1,$A25),2)&gt;5),"",SUMIFS(matsui[受渡金額],matsui[約定日],DATE(デイトレ集計2023!$B$1,デイトレ集計2023!Q$1,デイトレ集計2023!$A25),matsui[商品区分],"株式"))</f>
        <v>0</v>
      </c>
      <c r="R25" s="19"/>
      <c r="S25" s="27"/>
      <c r="T25" s="24" t="str">
        <f ca="1">IF(OR(MONTH(DATE($B$1,T$1,$A25))&lt;&gt;T$1,_xlfn.XLOOKUP(DATE($B$1,T$1,$A25),祝祭日,祝祭日,"XXX",0,1)&lt;&gt;"XXX",WEEKDAY(DATE($B$1,T$1,$A25),2)&gt;5),"",SUMIFS(matsui[受渡金額],matsui[約定日],DATE(デイトレ集計2023!$B$1,デイトレ集計2023!T$1,デイトレ集計2023!$A25),matsui[商品区分],"株式"))</f>
        <v/>
      </c>
      <c r="U25" s="19"/>
      <c r="V25" s="27"/>
      <c r="W25" s="24">
        <f ca="1">IF(OR(MONTH(DATE($B$1,W$1,$A25))&lt;&gt;W$1,_xlfn.XLOOKUP(DATE($B$1,W$1,$A25),祝祭日,祝祭日,"XXX",0,1)&lt;&gt;"XXX",WEEKDAY(DATE($B$1,W$1,$A25),2)&gt;5),"",SUMIFS(matsui[受渡金額],matsui[約定日],DATE(デイトレ集計2023!$B$1,デイトレ集計2023!W$1,デイトレ集計2023!$A25),matsui[商品区分],"株式"))</f>
        <v>0</v>
      </c>
      <c r="X25" s="19"/>
      <c r="Y25" s="27"/>
      <c r="Z25" s="24">
        <f ca="1">IF(OR(MONTH(DATE($B$1,Z$1,$A25))&lt;&gt;Z$1,_xlfn.XLOOKUP(DATE($B$1,Z$1,$A25),祝祭日,祝祭日,"XXX",0,1)&lt;&gt;"XXX",WEEKDAY(DATE($B$1,Z$1,$A25),2)&gt;5),"",SUMIFS(matsui[受渡金額],matsui[約定日],DATE(デイトレ集計2023!$B$1,デイトレ集計2023!Z$1,デイトレ集計2023!$A25),matsui[商品区分],"株式"))</f>
        <v>0</v>
      </c>
      <c r="AA25" s="19"/>
      <c r="AB25" s="27"/>
      <c r="AC25" s="24" t="str">
        <f ca="1">IF(OR(MONTH(DATE($B$1,AC$1,$A25))&lt;&gt;AC$1,_xlfn.XLOOKUP(DATE($B$1,AC$1,$A25),祝祭日,祝祭日,"XXX",0,1)&lt;&gt;"XXX",WEEKDAY(DATE($B$1,AC$1,$A25),2)&gt;5),"",SUMIFS(matsui[受渡金額],matsui[約定日],DATE(デイトレ集計2023!$B$1,デイトレ集計2023!AC$1,デイトレ集計2023!$A25),matsui[商品区分],"株式"))</f>
        <v/>
      </c>
      <c r="AD25" s="19"/>
      <c r="AE25" s="27"/>
      <c r="AF25" s="24">
        <f ca="1">IF(OR(MONTH(DATE($B$1,AF$1,$A25))&lt;&gt;AF$1,_xlfn.XLOOKUP(DATE($B$1,AF$1,$A25),祝祭日,祝祭日,"XXX",0,1)&lt;&gt;"XXX",WEEKDAY(DATE($B$1,AF$1,$A25),2)&gt;5),"",SUMIFS(matsui[受渡金額],matsui[約定日],DATE(デイトレ集計2023!$B$1,デイトレ集計2023!AF$1,デイトレ集計2023!$A25),matsui[商品区分],"株式"))</f>
        <v>0</v>
      </c>
      <c r="AG25" s="19"/>
      <c r="AH25" s="27"/>
      <c r="AI25" s="24">
        <f ca="1">IF(OR(MONTH(DATE($B$1,AI$1,$A25))&lt;&gt;AI$1,_xlfn.XLOOKUP(DATE($B$1,AI$1,$A25),祝祭日,祝祭日,"XXX",0,1)&lt;&gt;"XXX",WEEKDAY(DATE($B$1,AI$1,$A25),2)&gt;5),"",SUMIFS(matsui[受渡金額],matsui[約定日],DATE(デイトレ集計2023!$B$1,デイトレ集計2023!AI$1,デイトレ集計2023!$A25),matsui[商品区分],"株式"))</f>
        <v>0</v>
      </c>
      <c r="AJ25" s="19"/>
      <c r="AK25" s="27"/>
      <c r="AL25" s="27" t="str">
        <f ca="1">IF(OR(MONTH(DATE($B$1,AL$1,$A25))&lt;&gt;AL$1,_xlfn.XLOOKUP(DATE($B$1,AL$1,$A25),祝祭日,祝祭日,"XXX",0,1)&lt;&gt;"XXX",WEEKDAY(DATE($B$1,AL$1,$A25),2)&gt;5),"",SUMIFS(matsui[受渡金額],matsui[約定日],DATE(デイトレ集計2023!$B$1,デイトレ集計2023!AL$1,デイトレ集計2023!$A25),matsui[商品区分],"株式"))</f>
        <v/>
      </c>
      <c r="AN25" s="23">
        <f t="shared" ca="1" si="20"/>
        <v>0</v>
      </c>
      <c r="AO25" s="23">
        <f t="shared" ca="1" si="21"/>
        <v>0</v>
      </c>
      <c r="AP25" s="23">
        <f t="shared" ca="1" si="22"/>
        <v>0</v>
      </c>
      <c r="AQ25" s="23">
        <f t="shared" ca="1" si="23"/>
        <v>0</v>
      </c>
      <c r="AR25" s="23">
        <f t="shared" ca="1" si="24"/>
        <v>-1100</v>
      </c>
      <c r="AS25" s="23">
        <f t="shared" ca="1" si="25"/>
        <v>-150</v>
      </c>
      <c r="AT25" s="23">
        <f t="shared" ca="1" si="26"/>
        <v>-150</v>
      </c>
      <c r="AU25" s="23">
        <f t="shared" ca="1" si="32"/>
        <v>-150</v>
      </c>
      <c r="AV25" s="23">
        <f t="shared" ca="1" si="27"/>
        <v>-150</v>
      </c>
      <c r="AW25" s="23">
        <f t="shared" ca="1" si="28"/>
        <v>-150</v>
      </c>
      <c r="AX25" s="23">
        <f t="shared" ca="1" si="29"/>
        <v>-150</v>
      </c>
      <c r="AY25" s="23">
        <f t="shared" ca="1" si="30"/>
        <v>-150</v>
      </c>
      <c r="BA25" s="23">
        <f t="shared" ca="1" si="43"/>
        <v>0</v>
      </c>
      <c r="BB25" s="23">
        <f t="shared" ca="1" si="33"/>
        <v>0</v>
      </c>
      <c r="BC25" s="23">
        <f t="shared" ca="1" si="34"/>
        <v>0</v>
      </c>
      <c r="BD25" s="23">
        <f t="shared" ca="1" si="35"/>
        <v>0</v>
      </c>
      <c r="BE25" s="23">
        <f t="shared" ca="1" si="36"/>
        <v>150</v>
      </c>
      <c r="BF25" s="23">
        <f t="shared" ca="1" si="37"/>
        <v>0</v>
      </c>
      <c r="BG25" s="23">
        <f t="shared" ca="1" si="38"/>
        <v>0</v>
      </c>
      <c r="BH25" s="23">
        <f t="shared" ca="1" si="39"/>
        <v>0</v>
      </c>
      <c r="BI25" s="23">
        <f t="shared" ca="1" si="40"/>
        <v>0</v>
      </c>
      <c r="BJ25" s="23">
        <f t="shared" ca="1" si="41"/>
        <v>0</v>
      </c>
      <c r="BK25" s="23">
        <f t="shared" ca="1" si="42"/>
        <v>0</v>
      </c>
      <c r="BL25" s="23">
        <f t="shared" ca="1" si="31"/>
        <v>0</v>
      </c>
      <c r="BN25" s="23" t="str" cm="1">
        <f t="array" aca="1" ref="BN25" ca="1">IF(INDEX($A$1:$AL$46,ROW(),BN$14)&gt;0,INDEX($A$1:$AL$46,ROW(),BN$14),"")</f>
        <v/>
      </c>
      <c r="BO25" s="23" t="str" cm="1">
        <f t="array" aca="1" ref="BO25" ca="1">IF(INDEX($A$1:$AL$46,ROW(),BO$14)&gt;0,INDEX($A$1:$AL$46,ROW(),BO$14),"")</f>
        <v/>
      </c>
      <c r="BP25" s="23" t="str" cm="1">
        <f t="array" aca="1" ref="BP25" ca="1">IF(INDEX($A$1:$AL$46,ROW(),BP$14)&gt;0,INDEX($A$1:$AL$46,ROW(),BP$14),"")</f>
        <v/>
      </c>
      <c r="BQ25" s="23" t="str" cm="1">
        <f t="array" aca="1" ref="BQ25" ca="1">IF(INDEX($A$1:$AL$46,ROW(),BQ$14)&gt;0,INDEX($A$1:$AL$46,ROW(),BQ$14),"")</f>
        <v/>
      </c>
      <c r="BR25" s="23" t="str" cm="1">
        <f t="array" aca="1" ref="BR25" ca="1">IF(INDEX($A$1:$AL$46,ROW(),BR$14)&gt;0,INDEX($A$1:$AL$46,ROW(),BR$14),"")</f>
        <v/>
      </c>
      <c r="BS25" s="23" t="str" cm="1">
        <f t="array" aca="1" ref="BS25" ca="1">IF(INDEX($A$1:$AL$46,ROW(),BS$14)&gt;0,INDEX($A$1:$AL$46,ROW(),BS$14),"")</f>
        <v/>
      </c>
      <c r="BT25" s="23" t="str" cm="1">
        <f t="array" aca="1" ref="BT25" ca="1">IF(INDEX($A$1:$AL$46,ROW(),BT$14)&gt;0,INDEX($A$1:$AL$46,ROW(),BT$14),"")</f>
        <v/>
      </c>
      <c r="BU25" s="23" t="str" cm="1">
        <f t="array" aca="1" ref="BU25" ca="1">IF(INDEX($A$1:$AL$46,ROW(),BU$14)&gt;0,INDEX($A$1:$AL$46,ROW(),BU$14),"")</f>
        <v/>
      </c>
      <c r="BV25" s="23" t="str" cm="1">
        <f t="array" aca="1" ref="BV25" ca="1">IF(INDEX($A$1:$AL$46,ROW(),BV$14)&gt;0,INDEX($A$1:$AL$46,ROW(),BV$14),"")</f>
        <v/>
      </c>
      <c r="BW25" s="23" t="str" cm="1">
        <f t="array" aca="1" ref="BW25" ca="1">IF(INDEX($A$1:$AL$46,ROW(),BW$14)&gt;0,INDEX($A$1:$AL$46,ROW(),BW$14),"")</f>
        <v/>
      </c>
      <c r="BX25" s="23" t="str" cm="1">
        <f t="array" aca="1" ref="BX25" ca="1">IF(INDEX($A$1:$AL$46,ROW(),BX$14)&gt;0,INDEX($A$1:$AL$46,ROW(),BX$14),"")</f>
        <v/>
      </c>
      <c r="BY25" s="23" t="str" cm="1">
        <f t="array" aca="1" ref="BY25" ca="1">IF(INDEX($A$1:$AL$46,ROW(),BY$14)&gt;0,INDEX($A$1:$AL$46,ROW(),BY$14),"")</f>
        <v/>
      </c>
      <c r="CA25" s="23" t="str" cm="1">
        <f t="array" aca="1" ref="CA25" ca="1">IF(INDEX($A$1:$AL$46,ROW(),CA$14)&lt;0,INDEX($A$1:$AL$46,ROW(),CA$14),"")</f>
        <v/>
      </c>
      <c r="CB25" s="23" t="str" cm="1">
        <f t="array" aca="1" ref="CB25" ca="1">IF(INDEX($A$1:$AL$46,ROW(),CB$14)&lt;0,INDEX($A$1:$AL$46,ROW(),CB$14),"")</f>
        <v/>
      </c>
      <c r="CC25" s="23" t="str" cm="1">
        <f t="array" aca="1" ref="CC25" ca="1">IF(INDEX($A$1:$AL$46,ROW(),CC$14)&lt;0,INDEX($A$1:$AL$46,ROW(),CC$14),"")</f>
        <v/>
      </c>
      <c r="CD25" s="23" t="str" cm="1">
        <f t="array" aca="1" ref="CD25" ca="1">IF(INDEX($A$1:$AL$46,ROW(),CD$14)&lt;0,INDEX($A$1:$AL$46,ROW(),CD$14),"")</f>
        <v/>
      </c>
      <c r="CE25" s="23" t="str" cm="1">
        <f t="array" aca="1" ref="CE25" ca="1">IF(INDEX($A$1:$AL$46,ROW(),CE$14)&lt;0,INDEX($A$1:$AL$46,ROW(),CE$14),"")</f>
        <v/>
      </c>
      <c r="CF25" s="23" t="str" cm="1">
        <f t="array" aca="1" ref="CF25" ca="1">IF(INDEX($A$1:$AL$46,ROW(),CF$14)&lt;0,INDEX($A$1:$AL$46,ROW(),CF$14),"")</f>
        <v/>
      </c>
      <c r="CG25" s="23" t="str" cm="1">
        <f t="array" aca="1" ref="CG25" ca="1">IF(INDEX($A$1:$AL$46,ROW(),CG$14)&lt;0,INDEX($A$1:$AL$46,ROW(),CG$14),"")</f>
        <v/>
      </c>
      <c r="CH25" s="23" t="str" cm="1">
        <f t="array" aca="1" ref="CH25" ca="1">IF(INDEX($A$1:$AL$46,ROW(),CH$14)&lt;0,INDEX($A$1:$AL$46,ROW(),CH$14),"")</f>
        <v/>
      </c>
      <c r="CI25" s="23" t="str" cm="1">
        <f t="array" aca="1" ref="CI25" ca="1">IF(INDEX($A$1:$AL$46,ROW(),CI$14)&lt;0,INDEX($A$1:$AL$46,ROW(),CI$14),"")</f>
        <v/>
      </c>
      <c r="CJ25" s="23" t="str" cm="1">
        <f t="array" aca="1" ref="CJ25" ca="1">IF(INDEX($A$1:$AL$46,ROW(),CJ$14)&lt;0,INDEX($A$1:$AL$46,ROW(),CJ$14),"")</f>
        <v/>
      </c>
      <c r="CK25" s="23" t="str" cm="1">
        <f t="array" aca="1" ref="CK25" ca="1">IF(INDEX($A$1:$AL$46,ROW(),CK$14)&lt;0,INDEX($A$1:$AL$46,ROW(),CK$14),"")</f>
        <v/>
      </c>
      <c r="CL25" s="23" t="str" cm="1">
        <f t="array" aca="1" ref="CL25" ca="1">IF(INDEX($A$1:$AL$46,ROW(),CL$14)&lt;0,INDEX($A$1:$AL$46,ROW(),CL$14),"")</f>
        <v/>
      </c>
    </row>
    <row r="26" spans="1:90" s="2" customFormat="1" ht="15.75" x14ac:dyDescent="0.4">
      <c r="A26" s="6">
        <v>11</v>
      </c>
      <c r="B26" s="18">
        <f t="shared" ca="1" si="17"/>
        <v>0</v>
      </c>
      <c r="C26" s="19"/>
      <c r="D26" s="27"/>
      <c r="E26" s="24">
        <f ca="1">IF(OR(MONTH(DATE($B$1,E$1,$A26))&lt;&gt;E$1,_xlfn.XLOOKUP(DATE($B$1,E$1,$A26),祝祭日,祝祭日,"XXX",0,1)&lt;&gt;"XXX",WEEKDAY(DATE($B$1,E$1,$A26),2)&gt;5),"",SUMIFS(matsui[受渡金額],matsui[約定日],DATE(デイトレ集計2023!$B$1,デイトレ集計2023!E$1,デイトレ集計2023!$A26),matsui[商品区分],"株式"))</f>
        <v>0</v>
      </c>
      <c r="F26" s="19"/>
      <c r="G26" s="27"/>
      <c r="H26" s="24" t="str">
        <f ca="1">IF(OR(MONTH(DATE($B$1,H$1,$A26))&lt;&gt;H$1,_xlfn.XLOOKUP(DATE($B$1,H$1,$A26),祝祭日,祝祭日,"XXX",0,1)&lt;&gt;"XXX",WEEKDAY(DATE($B$1,H$1,$A26),2)&gt;5),"",SUMIFS(matsui[受渡金額],matsui[約定日],DATE(デイトレ集計2023!$B$1,デイトレ集計2023!H$1,デイトレ集計2023!$A26),matsui[商品区分],"株式"))</f>
        <v/>
      </c>
      <c r="I26" s="19"/>
      <c r="J26" s="27"/>
      <c r="K26" s="24" t="str">
        <f ca="1">IF(OR(MONTH(DATE($B$1,K$1,$A26))&lt;&gt;K$1,_xlfn.XLOOKUP(DATE($B$1,K$1,$A26),祝祭日,祝祭日,"XXX",0,1)&lt;&gt;"XXX",WEEKDAY(DATE($B$1,K$1,$A26),2)&gt;5),"",SUMIFS(matsui[受渡金額],matsui[約定日],DATE(デイトレ集計2023!$B$1,デイトレ集計2023!K$1,デイトレ集計2023!$A26),matsui[商品区分],"株式"))</f>
        <v/>
      </c>
      <c r="L26" s="19"/>
      <c r="M26" s="27"/>
      <c r="N26" s="24">
        <f ca="1">IF(OR(MONTH(DATE($B$1,N$1,$A26))&lt;&gt;N$1,_xlfn.XLOOKUP(DATE($B$1,N$1,$A26),祝祭日,祝祭日,"XXX",0,1)&lt;&gt;"XXX",WEEKDAY(DATE($B$1,N$1,$A26),2)&gt;5),"",SUMIFS(matsui[受渡金額],matsui[約定日],DATE(デイトレ集計2023!$B$1,デイトレ集計2023!N$1,デイトレ集計2023!$A26),matsui[商品区分],"株式"))</f>
        <v>0</v>
      </c>
      <c r="O26" s="19"/>
      <c r="P26" s="27"/>
      <c r="Q26" s="24">
        <f ca="1">IF(OR(MONTH(DATE($B$1,Q$1,$A26))&lt;&gt;Q$1,_xlfn.XLOOKUP(DATE($B$1,Q$1,$A26),祝祭日,祝祭日,"XXX",0,1)&lt;&gt;"XXX",WEEKDAY(DATE($B$1,Q$1,$A26),2)&gt;5),"",SUMIFS(matsui[受渡金額],matsui[約定日],DATE(デイトレ集計2023!$B$1,デイトレ集計2023!Q$1,デイトレ集計2023!$A26),matsui[商品区分],"株式"))</f>
        <v>0</v>
      </c>
      <c r="R26" s="19"/>
      <c r="S26" s="27"/>
      <c r="T26" s="24" t="str">
        <f ca="1">IF(OR(MONTH(DATE($B$1,T$1,$A26))&lt;&gt;T$1,_xlfn.XLOOKUP(DATE($B$1,T$1,$A26),祝祭日,祝祭日,"XXX",0,1)&lt;&gt;"XXX",WEEKDAY(DATE($B$1,T$1,$A26),2)&gt;5),"",SUMIFS(matsui[受渡金額],matsui[約定日],DATE(デイトレ集計2023!$B$1,デイトレ集計2023!T$1,デイトレ集計2023!$A26),matsui[商品区分],"株式"))</f>
        <v/>
      </c>
      <c r="U26" s="19"/>
      <c r="V26" s="27"/>
      <c r="W26" s="24">
        <f ca="1">IF(OR(MONTH(DATE($B$1,W$1,$A26))&lt;&gt;W$1,_xlfn.XLOOKUP(DATE($B$1,W$1,$A26),祝祭日,祝祭日,"XXX",0,1)&lt;&gt;"XXX",WEEKDAY(DATE($B$1,W$1,$A26),2)&gt;5),"",SUMIFS(matsui[受渡金額],matsui[約定日],DATE(デイトレ集計2023!$B$1,デイトレ集計2023!W$1,デイトレ集計2023!$A26),matsui[商品区分],"株式"))</f>
        <v>0</v>
      </c>
      <c r="X26" s="19"/>
      <c r="Y26" s="27"/>
      <c r="Z26" s="24" t="str">
        <f ca="1">IF(OR(MONTH(DATE($B$1,Z$1,$A26))&lt;&gt;Z$1,_xlfn.XLOOKUP(DATE($B$1,Z$1,$A26),祝祭日,祝祭日,"XXX",0,1)&lt;&gt;"XXX",WEEKDAY(DATE($B$1,Z$1,$A26),2)&gt;5),"",SUMIFS(matsui[受渡金額],matsui[約定日],DATE(デイトレ集計2023!$B$1,デイトレ集計2023!Z$1,デイトレ集計2023!$A26),matsui[商品区分],"株式"))</f>
        <v/>
      </c>
      <c r="AA26" s="19"/>
      <c r="AB26" s="27"/>
      <c r="AC26" s="24">
        <f ca="1">IF(OR(MONTH(DATE($B$1,AC$1,$A26))&lt;&gt;AC$1,_xlfn.XLOOKUP(DATE($B$1,AC$1,$A26),祝祭日,祝祭日,"XXX",0,1)&lt;&gt;"XXX",WEEKDAY(DATE($B$1,AC$1,$A26),2)&gt;5),"",SUMIFS(matsui[受渡金額],matsui[約定日],DATE(デイトレ集計2023!$B$1,デイトレ集計2023!AC$1,デイトレ集計2023!$A26),matsui[商品区分],"株式"))</f>
        <v>0</v>
      </c>
      <c r="AD26" s="19"/>
      <c r="AE26" s="27"/>
      <c r="AF26" s="24">
        <f ca="1">IF(OR(MONTH(DATE($B$1,AF$1,$A26))&lt;&gt;AF$1,_xlfn.XLOOKUP(DATE($B$1,AF$1,$A26),祝祭日,祝祭日,"XXX",0,1)&lt;&gt;"XXX",WEEKDAY(DATE($B$1,AF$1,$A26),2)&gt;5),"",SUMIFS(matsui[受渡金額],matsui[約定日],DATE(デイトレ集計2023!$B$1,デイトレ集計2023!AF$1,デイトレ集計2023!$A26),matsui[商品区分],"株式"))</f>
        <v>0</v>
      </c>
      <c r="AG26" s="19"/>
      <c r="AH26" s="27"/>
      <c r="AI26" s="24" t="str">
        <f ca="1">IF(OR(MONTH(DATE($B$1,AI$1,$A26))&lt;&gt;AI$1,_xlfn.XLOOKUP(DATE($B$1,AI$1,$A26),祝祭日,祝祭日,"XXX",0,1)&lt;&gt;"XXX",WEEKDAY(DATE($B$1,AI$1,$A26),2)&gt;5),"",SUMIFS(matsui[受渡金額],matsui[約定日],DATE(デイトレ集計2023!$B$1,デイトレ集計2023!AI$1,デイトレ集計2023!$A26),matsui[商品区分],"株式"))</f>
        <v/>
      </c>
      <c r="AJ26" s="19"/>
      <c r="AK26" s="27"/>
      <c r="AL26" s="27">
        <f ca="1">IF(OR(MONTH(DATE($B$1,AL$1,$A26))&lt;&gt;AL$1,_xlfn.XLOOKUP(DATE($B$1,AL$1,$A26),祝祭日,祝祭日,"XXX",0,1)&lt;&gt;"XXX",WEEKDAY(DATE($B$1,AL$1,$A26),2)&gt;5),"",SUMIFS(matsui[受渡金額],matsui[約定日],DATE(デイトレ集計2023!$B$1,デイトレ集計2023!AL$1,デイトレ集計2023!$A26),matsui[商品区分],"株式"))</f>
        <v>0</v>
      </c>
      <c r="AN26" s="23">
        <f t="shared" ca="1" si="20"/>
        <v>0</v>
      </c>
      <c r="AO26" s="23">
        <f t="shared" ca="1" si="21"/>
        <v>0</v>
      </c>
      <c r="AP26" s="23">
        <f t="shared" ca="1" si="22"/>
        <v>0</v>
      </c>
      <c r="AQ26" s="23">
        <f t="shared" ca="1" si="23"/>
        <v>0</v>
      </c>
      <c r="AR26" s="23">
        <f t="shared" ca="1" si="24"/>
        <v>-1100</v>
      </c>
      <c r="AS26" s="23">
        <f t="shared" ca="1" si="25"/>
        <v>-150</v>
      </c>
      <c r="AT26" s="23">
        <f t="shared" ca="1" si="26"/>
        <v>-150</v>
      </c>
      <c r="AU26" s="23">
        <f t="shared" ca="1" si="32"/>
        <v>-150</v>
      </c>
      <c r="AV26" s="23">
        <f t="shared" ca="1" si="27"/>
        <v>-150</v>
      </c>
      <c r="AW26" s="23">
        <f t="shared" ca="1" si="28"/>
        <v>-150</v>
      </c>
      <c r="AX26" s="23">
        <f t="shared" ca="1" si="29"/>
        <v>-150</v>
      </c>
      <c r="AY26" s="23">
        <f t="shared" ca="1" si="30"/>
        <v>-150</v>
      </c>
      <c r="BA26" s="23">
        <f t="shared" ca="1" si="43"/>
        <v>0</v>
      </c>
      <c r="BB26" s="23">
        <f t="shared" ca="1" si="33"/>
        <v>0</v>
      </c>
      <c r="BC26" s="23">
        <f t="shared" ca="1" si="34"/>
        <v>0</v>
      </c>
      <c r="BD26" s="23">
        <f t="shared" ca="1" si="35"/>
        <v>0</v>
      </c>
      <c r="BE26" s="23">
        <f t="shared" ca="1" si="36"/>
        <v>150</v>
      </c>
      <c r="BF26" s="23">
        <f t="shared" ca="1" si="37"/>
        <v>0</v>
      </c>
      <c r="BG26" s="23">
        <f t="shared" ca="1" si="38"/>
        <v>0</v>
      </c>
      <c r="BH26" s="23">
        <f t="shared" ca="1" si="39"/>
        <v>0</v>
      </c>
      <c r="BI26" s="23">
        <f t="shared" ca="1" si="40"/>
        <v>0</v>
      </c>
      <c r="BJ26" s="23">
        <f t="shared" ca="1" si="41"/>
        <v>0</v>
      </c>
      <c r="BK26" s="23">
        <f t="shared" ca="1" si="42"/>
        <v>0</v>
      </c>
      <c r="BL26" s="23">
        <f t="shared" ca="1" si="31"/>
        <v>0</v>
      </c>
      <c r="BN26" s="23" t="str" cm="1">
        <f t="array" aca="1" ref="BN26" ca="1">IF(INDEX($A$1:$AL$46,ROW(),BN$14)&gt;0,INDEX($A$1:$AL$46,ROW(),BN$14),"")</f>
        <v/>
      </c>
      <c r="BO26" s="23" t="str" cm="1">
        <f t="array" aca="1" ref="BO26" ca="1">IF(INDEX($A$1:$AL$46,ROW(),BO$14)&gt;0,INDEX($A$1:$AL$46,ROW(),BO$14),"")</f>
        <v/>
      </c>
      <c r="BP26" s="23" t="str" cm="1">
        <f t="array" aca="1" ref="BP26" ca="1">IF(INDEX($A$1:$AL$46,ROW(),BP$14)&gt;0,INDEX($A$1:$AL$46,ROW(),BP$14),"")</f>
        <v/>
      </c>
      <c r="BQ26" s="23" t="str" cm="1">
        <f t="array" aca="1" ref="BQ26" ca="1">IF(INDEX($A$1:$AL$46,ROW(),BQ$14)&gt;0,INDEX($A$1:$AL$46,ROW(),BQ$14),"")</f>
        <v/>
      </c>
      <c r="BR26" s="23" t="str" cm="1">
        <f t="array" aca="1" ref="BR26" ca="1">IF(INDEX($A$1:$AL$46,ROW(),BR$14)&gt;0,INDEX($A$1:$AL$46,ROW(),BR$14),"")</f>
        <v/>
      </c>
      <c r="BS26" s="23" t="str" cm="1">
        <f t="array" aca="1" ref="BS26" ca="1">IF(INDEX($A$1:$AL$46,ROW(),BS$14)&gt;0,INDEX($A$1:$AL$46,ROW(),BS$14),"")</f>
        <v/>
      </c>
      <c r="BT26" s="23" t="str" cm="1">
        <f t="array" aca="1" ref="BT26" ca="1">IF(INDEX($A$1:$AL$46,ROW(),BT$14)&gt;0,INDEX($A$1:$AL$46,ROW(),BT$14),"")</f>
        <v/>
      </c>
      <c r="BU26" s="23" t="str" cm="1">
        <f t="array" aca="1" ref="BU26" ca="1">IF(INDEX($A$1:$AL$46,ROW(),BU$14)&gt;0,INDEX($A$1:$AL$46,ROW(),BU$14),"")</f>
        <v/>
      </c>
      <c r="BV26" s="23" t="str" cm="1">
        <f t="array" aca="1" ref="BV26" ca="1">IF(INDEX($A$1:$AL$46,ROW(),BV$14)&gt;0,INDEX($A$1:$AL$46,ROW(),BV$14),"")</f>
        <v/>
      </c>
      <c r="BW26" s="23" t="str" cm="1">
        <f t="array" aca="1" ref="BW26" ca="1">IF(INDEX($A$1:$AL$46,ROW(),BW$14)&gt;0,INDEX($A$1:$AL$46,ROW(),BW$14),"")</f>
        <v/>
      </c>
      <c r="BX26" s="23" t="str" cm="1">
        <f t="array" aca="1" ref="BX26" ca="1">IF(INDEX($A$1:$AL$46,ROW(),BX$14)&gt;0,INDEX($A$1:$AL$46,ROW(),BX$14),"")</f>
        <v/>
      </c>
      <c r="BY26" s="23" t="str" cm="1">
        <f t="array" aca="1" ref="BY26" ca="1">IF(INDEX($A$1:$AL$46,ROW(),BY$14)&gt;0,INDEX($A$1:$AL$46,ROW(),BY$14),"")</f>
        <v/>
      </c>
      <c r="CA26" s="23" t="str" cm="1">
        <f t="array" aca="1" ref="CA26" ca="1">IF(INDEX($A$1:$AL$46,ROW(),CA$14)&lt;0,INDEX($A$1:$AL$46,ROW(),CA$14),"")</f>
        <v/>
      </c>
      <c r="CB26" s="23" t="str" cm="1">
        <f t="array" aca="1" ref="CB26" ca="1">IF(INDEX($A$1:$AL$46,ROW(),CB$14)&lt;0,INDEX($A$1:$AL$46,ROW(),CB$14),"")</f>
        <v/>
      </c>
      <c r="CC26" s="23" t="str" cm="1">
        <f t="array" aca="1" ref="CC26" ca="1">IF(INDEX($A$1:$AL$46,ROW(),CC$14)&lt;0,INDEX($A$1:$AL$46,ROW(),CC$14),"")</f>
        <v/>
      </c>
      <c r="CD26" s="23" t="str" cm="1">
        <f t="array" aca="1" ref="CD26" ca="1">IF(INDEX($A$1:$AL$46,ROW(),CD$14)&lt;0,INDEX($A$1:$AL$46,ROW(),CD$14),"")</f>
        <v/>
      </c>
      <c r="CE26" s="23" t="str" cm="1">
        <f t="array" aca="1" ref="CE26" ca="1">IF(INDEX($A$1:$AL$46,ROW(),CE$14)&lt;0,INDEX($A$1:$AL$46,ROW(),CE$14),"")</f>
        <v/>
      </c>
      <c r="CF26" s="23" t="str" cm="1">
        <f t="array" aca="1" ref="CF26" ca="1">IF(INDEX($A$1:$AL$46,ROW(),CF$14)&lt;0,INDEX($A$1:$AL$46,ROW(),CF$14),"")</f>
        <v/>
      </c>
      <c r="CG26" s="23" t="str" cm="1">
        <f t="array" aca="1" ref="CG26" ca="1">IF(INDEX($A$1:$AL$46,ROW(),CG$14)&lt;0,INDEX($A$1:$AL$46,ROW(),CG$14),"")</f>
        <v/>
      </c>
      <c r="CH26" s="23" t="str" cm="1">
        <f t="array" aca="1" ref="CH26" ca="1">IF(INDEX($A$1:$AL$46,ROW(),CH$14)&lt;0,INDEX($A$1:$AL$46,ROW(),CH$14),"")</f>
        <v/>
      </c>
      <c r="CI26" s="23" t="str" cm="1">
        <f t="array" aca="1" ref="CI26" ca="1">IF(INDEX($A$1:$AL$46,ROW(),CI$14)&lt;0,INDEX($A$1:$AL$46,ROW(),CI$14),"")</f>
        <v/>
      </c>
      <c r="CJ26" s="23" t="str" cm="1">
        <f t="array" aca="1" ref="CJ26" ca="1">IF(INDEX($A$1:$AL$46,ROW(),CJ$14)&lt;0,INDEX($A$1:$AL$46,ROW(),CJ$14),"")</f>
        <v/>
      </c>
      <c r="CK26" s="23" t="str" cm="1">
        <f t="array" aca="1" ref="CK26" ca="1">IF(INDEX($A$1:$AL$46,ROW(),CK$14)&lt;0,INDEX($A$1:$AL$46,ROW(),CK$14),"")</f>
        <v/>
      </c>
      <c r="CL26" s="23" t="str" cm="1">
        <f t="array" aca="1" ref="CL26" ca="1">IF(INDEX($A$1:$AL$46,ROW(),CL$14)&lt;0,INDEX($A$1:$AL$46,ROW(),CL$14),"")</f>
        <v/>
      </c>
    </row>
    <row r="27" spans="1:90" s="2" customFormat="1" ht="15.75" x14ac:dyDescent="0.4">
      <c r="A27" s="6">
        <v>12</v>
      </c>
      <c r="B27" s="18">
        <f t="shared" ca="1" si="17"/>
        <v>150</v>
      </c>
      <c r="C27" s="19"/>
      <c r="D27" s="27"/>
      <c r="E27" s="24">
        <f ca="1">IF(OR(MONTH(DATE($B$1,E$1,$A27))&lt;&gt;E$1,_xlfn.XLOOKUP(DATE($B$1,E$1,$A27),祝祭日,祝祭日,"XXX",0,1)&lt;&gt;"XXX",WEEKDAY(DATE($B$1,E$1,$A27),2)&gt;5),"",SUMIFS(matsui[受渡金額],matsui[約定日],DATE(デイトレ集計2023!$B$1,デイトレ集計2023!E$1,デイトレ集計2023!$A27),matsui[商品区分],"株式"))</f>
        <v>0</v>
      </c>
      <c r="F27" s="19"/>
      <c r="G27" s="27"/>
      <c r="H27" s="24" t="str">
        <f ca="1">IF(OR(MONTH(DATE($B$1,H$1,$A27))&lt;&gt;H$1,_xlfn.XLOOKUP(DATE($B$1,H$1,$A27),祝祭日,祝祭日,"XXX",0,1)&lt;&gt;"XXX",WEEKDAY(DATE($B$1,H$1,$A27),2)&gt;5),"",SUMIFS(matsui[受渡金額],matsui[約定日],DATE(デイトレ集計2023!$B$1,デイトレ集計2023!H$1,デイトレ集計2023!$A27),matsui[商品区分],"株式"))</f>
        <v/>
      </c>
      <c r="I27" s="19"/>
      <c r="J27" s="27"/>
      <c r="K27" s="24" t="str">
        <f ca="1">IF(OR(MONTH(DATE($B$1,K$1,$A27))&lt;&gt;K$1,_xlfn.XLOOKUP(DATE($B$1,K$1,$A27),祝祭日,祝祭日,"XXX",0,1)&lt;&gt;"XXX",WEEKDAY(DATE($B$1,K$1,$A27),2)&gt;5),"",SUMIFS(matsui[受渡金額],matsui[約定日],DATE(デイトレ集計2023!$B$1,デイトレ集計2023!K$1,デイトレ集計2023!$A27),matsui[商品区分],"株式"))</f>
        <v/>
      </c>
      <c r="L27" s="19"/>
      <c r="M27" s="27"/>
      <c r="N27" s="24">
        <f ca="1">IF(OR(MONTH(DATE($B$1,N$1,$A27))&lt;&gt;N$1,_xlfn.XLOOKUP(DATE($B$1,N$1,$A27),祝祭日,祝祭日,"XXX",0,1)&lt;&gt;"XXX",WEEKDAY(DATE($B$1,N$1,$A27),2)&gt;5),"",SUMIFS(matsui[受渡金額],matsui[約定日],DATE(デイトレ集計2023!$B$1,デイトレ集計2023!N$1,デイトレ集計2023!$A27),matsui[商品区分],"株式"))</f>
        <v>150</v>
      </c>
      <c r="O27" s="19"/>
      <c r="P27" s="27"/>
      <c r="Q27" s="24">
        <f ca="1">IF(OR(MONTH(DATE($B$1,Q$1,$A27))&lt;&gt;Q$1,_xlfn.XLOOKUP(DATE($B$1,Q$1,$A27),祝祭日,祝祭日,"XXX",0,1)&lt;&gt;"XXX",WEEKDAY(DATE($B$1,Q$1,$A27),2)&gt;5),"",SUMIFS(matsui[受渡金額],matsui[約定日],DATE(デイトレ集計2023!$B$1,デイトレ集計2023!Q$1,デイトレ集計2023!$A27),matsui[商品区分],"株式"))</f>
        <v>0</v>
      </c>
      <c r="R27" s="19"/>
      <c r="S27" s="27"/>
      <c r="T27" s="24">
        <f ca="1">IF(OR(MONTH(DATE($B$1,T$1,$A27))&lt;&gt;T$1,_xlfn.XLOOKUP(DATE($B$1,T$1,$A27),祝祭日,祝祭日,"XXX",0,1)&lt;&gt;"XXX",WEEKDAY(DATE($B$1,T$1,$A27),2)&gt;5),"",SUMIFS(matsui[受渡金額],matsui[約定日],DATE(デイトレ集計2023!$B$1,デイトレ集計2023!T$1,デイトレ集計2023!$A27),matsui[商品区分],"株式"))</f>
        <v>0</v>
      </c>
      <c r="U27" s="19"/>
      <c r="V27" s="27"/>
      <c r="W27" s="24">
        <f ca="1">IF(OR(MONTH(DATE($B$1,W$1,$A27))&lt;&gt;W$1,_xlfn.XLOOKUP(DATE($B$1,W$1,$A27),祝祭日,祝祭日,"XXX",0,1)&lt;&gt;"XXX",WEEKDAY(DATE($B$1,W$1,$A27),2)&gt;5),"",SUMIFS(matsui[受渡金額],matsui[約定日],DATE(デイトレ集計2023!$B$1,デイトレ集計2023!W$1,デイトレ集計2023!$A27),matsui[商品区分],"株式"))</f>
        <v>0</v>
      </c>
      <c r="X27" s="19"/>
      <c r="Y27" s="27"/>
      <c r="Z27" s="24" t="str">
        <f ca="1">IF(OR(MONTH(DATE($B$1,Z$1,$A27))&lt;&gt;Z$1,_xlfn.XLOOKUP(DATE($B$1,Z$1,$A27),祝祭日,祝祭日,"XXX",0,1)&lt;&gt;"XXX",WEEKDAY(DATE($B$1,Z$1,$A27),2)&gt;5),"",SUMIFS(matsui[受渡金額],matsui[約定日],DATE(デイトレ集計2023!$B$1,デイトレ集計2023!Z$1,デイトレ集計2023!$A27),matsui[商品区分],"株式"))</f>
        <v/>
      </c>
      <c r="AA27" s="19"/>
      <c r="AB27" s="27"/>
      <c r="AC27" s="24">
        <f ca="1">IF(OR(MONTH(DATE($B$1,AC$1,$A27))&lt;&gt;AC$1,_xlfn.XLOOKUP(DATE($B$1,AC$1,$A27),祝祭日,祝祭日,"XXX",0,1)&lt;&gt;"XXX",WEEKDAY(DATE($B$1,AC$1,$A27),2)&gt;5),"",SUMIFS(matsui[受渡金額],matsui[約定日],DATE(デイトレ集計2023!$B$1,デイトレ集計2023!AC$1,デイトレ集計2023!$A27),matsui[商品区分],"株式"))</f>
        <v>0</v>
      </c>
      <c r="AD27" s="19"/>
      <c r="AE27" s="27"/>
      <c r="AF27" s="24">
        <f ca="1">IF(OR(MONTH(DATE($B$1,AF$1,$A27))&lt;&gt;AF$1,_xlfn.XLOOKUP(DATE($B$1,AF$1,$A27),祝祭日,祝祭日,"XXX",0,1)&lt;&gt;"XXX",WEEKDAY(DATE($B$1,AF$1,$A27),2)&gt;5),"",SUMIFS(matsui[受渡金額],matsui[約定日],DATE(デイトレ集計2023!$B$1,デイトレ集計2023!AF$1,デイトレ集計2023!$A27),matsui[商品区分],"株式"))</f>
        <v>0</v>
      </c>
      <c r="AG27" s="19"/>
      <c r="AH27" s="27"/>
      <c r="AI27" s="24" t="str">
        <f ca="1">IF(OR(MONTH(DATE($B$1,AI$1,$A27))&lt;&gt;AI$1,_xlfn.XLOOKUP(DATE($B$1,AI$1,$A27),祝祭日,祝祭日,"XXX",0,1)&lt;&gt;"XXX",WEEKDAY(DATE($B$1,AI$1,$A27),2)&gt;5),"",SUMIFS(matsui[受渡金額],matsui[約定日],DATE(デイトレ集計2023!$B$1,デイトレ集計2023!AI$1,デイトレ集計2023!$A27),matsui[商品区分],"株式"))</f>
        <v/>
      </c>
      <c r="AJ27" s="19"/>
      <c r="AK27" s="27"/>
      <c r="AL27" s="27">
        <f ca="1">IF(OR(MONTH(DATE($B$1,AL$1,$A27))&lt;&gt;AL$1,_xlfn.XLOOKUP(DATE($B$1,AL$1,$A27),祝祭日,祝祭日,"XXX",0,1)&lt;&gt;"XXX",WEEKDAY(DATE($B$1,AL$1,$A27),2)&gt;5),"",SUMIFS(matsui[受渡金額],matsui[約定日],DATE(デイトレ集計2023!$B$1,デイトレ集計2023!AL$1,デイトレ集計2023!$A27),matsui[商品区分],"株式"))</f>
        <v>0</v>
      </c>
      <c r="AN27" s="23">
        <f t="shared" ca="1" si="20"/>
        <v>0</v>
      </c>
      <c r="AO27" s="23">
        <f t="shared" ca="1" si="21"/>
        <v>0</v>
      </c>
      <c r="AP27" s="23">
        <f t="shared" ca="1" si="22"/>
        <v>0</v>
      </c>
      <c r="AQ27" s="23">
        <f t="shared" ca="1" si="23"/>
        <v>150</v>
      </c>
      <c r="AR27" s="23">
        <f t="shared" ca="1" si="24"/>
        <v>-1100</v>
      </c>
      <c r="AS27" s="23">
        <f t="shared" ca="1" si="25"/>
        <v>-150</v>
      </c>
      <c r="AT27" s="23">
        <f t="shared" ca="1" si="26"/>
        <v>-150</v>
      </c>
      <c r="AU27" s="23">
        <f t="shared" ca="1" si="32"/>
        <v>-150</v>
      </c>
      <c r="AV27" s="23">
        <f t="shared" ca="1" si="27"/>
        <v>-150</v>
      </c>
      <c r="AW27" s="23">
        <f t="shared" ca="1" si="28"/>
        <v>-150</v>
      </c>
      <c r="AX27" s="23">
        <f t="shared" ca="1" si="29"/>
        <v>-150</v>
      </c>
      <c r="AY27" s="23">
        <f t="shared" ca="1" si="30"/>
        <v>-150</v>
      </c>
      <c r="BA27" s="23">
        <f t="shared" ca="1" si="43"/>
        <v>0</v>
      </c>
      <c r="BB27" s="23">
        <f t="shared" ca="1" si="33"/>
        <v>0</v>
      </c>
      <c r="BC27" s="23">
        <f t="shared" ca="1" si="34"/>
        <v>0</v>
      </c>
      <c r="BD27" s="23">
        <f t="shared" ca="1" si="35"/>
        <v>150</v>
      </c>
      <c r="BE27" s="23">
        <f t="shared" ca="1" si="36"/>
        <v>150</v>
      </c>
      <c r="BF27" s="23">
        <f t="shared" ca="1" si="37"/>
        <v>0</v>
      </c>
      <c r="BG27" s="23">
        <f t="shared" ca="1" si="38"/>
        <v>0</v>
      </c>
      <c r="BH27" s="23">
        <f t="shared" ca="1" si="39"/>
        <v>0</v>
      </c>
      <c r="BI27" s="23">
        <f t="shared" ca="1" si="40"/>
        <v>0</v>
      </c>
      <c r="BJ27" s="23">
        <f t="shared" ca="1" si="41"/>
        <v>0</v>
      </c>
      <c r="BK27" s="23">
        <f t="shared" ca="1" si="42"/>
        <v>0</v>
      </c>
      <c r="BL27" s="23">
        <f t="shared" ca="1" si="31"/>
        <v>0</v>
      </c>
      <c r="BN27" s="23" t="str" cm="1">
        <f t="array" aca="1" ref="BN27" ca="1">IF(INDEX($A$1:$AL$46,ROW(),BN$14)&gt;0,INDEX($A$1:$AL$46,ROW(),BN$14),"")</f>
        <v/>
      </c>
      <c r="BO27" s="23" t="str" cm="1">
        <f t="array" aca="1" ref="BO27" ca="1">IF(INDEX($A$1:$AL$46,ROW(),BO$14)&gt;0,INDEX($A$1:$AL$46,ROW(),BO$14),"")</f>
        <v/>
      </c>
      <c r="BP27" s="23" t="str" cm="1">
        <f t="array" aca="1" ref="BP27" ca="1">IF(INDEX($A$1:$AL$46,ROW(),BP$14)&gt;0,INDEX($A$1:$AL$46,ROW(),BP$14),"")</f>
        <v/>
      </c>
      <c r="BQ27" s="23" cm="1">
        <f t="array" aca="1" ref="BQ27" ca="1">IF(INDEX($A$1:$AL$46,ROW(),BQ$14)&gt;0,INDEX($A$1:$AL$46,ROW(),BQ$14),"")</f>
        <v>150</v>
      </c>
      <c r="BR27" s="23" t="str" cm="1">
        <f t="array" aca="1" ref="BR27" ca="1">IF(INDEX($A$1:$AL$46,ROW(),BR$14)&gt;0,INDEX($A$1:$AL$46,ROW(),BR$14),"")</f>
        <v/>
      </c>
      <c r="BS27" s="23" t="str" cm="1">
        <f t="array" aca="1" ref="BS27" ca="1">IF(INDEX($A$1:$AL$46,ROW(),BS$14)&gt;0,INDEX($A$1:$AL$46,ROW(),BS$14),"")</f>
        <v/>
      </c>
      <c r="BT27" s="23" t="str" cm="1">
        <f t="array" aca="1" ref="BT27" ca="1">IF(INDEX($A$1:$AL$46,ROW(),BT$14)&gt;0,INDEX($A$1:$AL$46,ROW(),BT$14),"")</f>
        <v/>
      </c>
      <c r="BU27" s="23" t="str" cm="1">
        <f t="array" aca="1" ref="BU27" ca="1">IF(INDEX($A$1:$AL$46,ROW(),BU$14)&gt;0,INDEX($A$1:$AL$46,ROW(),BU$14),"")</f>
        <v/>
      </c>
      <c r="BV27" s="23" t="str" cm="1">
        <f t="array" aca="1" ref="BV27" ca="1">IF(INDEX($A$1:$AL$46,ROW(),BV$14)&gt;0,INDEX($A$1:$AL$46,ROW(),BV$14),"")</f>
        <v/>
      </c>
      <c r="BW27" s="23" t="str" cm="1">
        <f t="array" aca="1" ref="BW27" ca="1">IF(INDEX($A$1:$AL$46,ROW(),BW$14)&gt;0,INDEX($A$1:$AL$46,ROW(),BW$14),"")</f>
        <v/>
      </c>
      <c r="BX27" s="23" t="str" cm="1">
        <f t="array" aca="1" ref="BX27" ca="1">IF(INDEX($A$1:$AL$46,ROW(),BX$14)&gt;0,INDEX($A$1:$AL$46,ROW(),BX$14),"")</f>
        <v/>
      </c>
      <c r="BY27" s="23" t="str" cm="1">
        <f t="array" aca="1" ref="BY27" ca="1">IF(INDEX($A$1:$AL$46,ROW(),BY$14)&gt;0,INDEX($A$1:$AL$46,ROW(),BY$14),"")</f>
        <v/>
      </c>
      <c r="CA27" s="23" t="str" cm="1">
        <f t="array" aca="1" ref="CA27" ca="1">IF(INDEX($A$1:$AL$46,ROW(),CA$14)&lt;0,INDEX($A$1:$AL$46,ROW(),CA$14),"")</f>
        <v/>
      </c>
      <c r="CB27" s="23" t="str" cm="1">
        <f t="array" aca="1" ref="CB27" ca="1">IF(INDEX($A$1:$AL$46,ROW(),CB$14)&lt;0,INDEX($A$1:$AL$46,ROW(),CB$14),"")</f>
        <v/>
      </c>
      <c r="CC27" s="23" t="str" cm="1">
        <f t="array" aca="1" ref="CC27" ca="1">IF(INDEX($A$1:$AL$46,ROW(),CC$14)&lt;0,INDEX($A$1:$AL$46,ROW(),CC$14),"")</f>
        <v/>
      </c>
      <c r="CD27" s="23" t="str" cm="1">
        <f t="array" aca="1" ref="CD27" ca="1">IF(INDEX($A$1:$AL$46,ROW(),CD$14)&lt;0,INDEX($A$1:$AL$46,ROW(),CD$14),"")</f>
        <v/>
      </c>
      <c r="CE27" s="23" t="str" cm="1">
        <f t="array" aca="1" ref="CE27" ca="1">IF(INDEX($A$1:$AL$46,ROW(),CE$14)&lt;0,INDEX($A$1:$AL$46,ROW(),CE$14),"")</f>
        <v/>
      </c>
      <c r="CF27" s="23" t="str" cm="1">
        <f t="array" aca="1" ref="CF27" ca="1">IF(INDEX($A$1:$AL$46,ROW(),CF$14)&lt;0,INDEX($A$1:$AL$46,ROW(),CF$14),"")</f>
        <v/>
      </c>
      <c r="CG27" s="23" t="str" cm="1">
        <f t="array" aca="1" ref="CG27" ca="1">IF(INDEX($A$1:$AL$46,ROW(),CG$14)&lt;0,INDEX($A$1:$AL$46,ROW(),CG$14),"")</f>
        <v/>
      </c>
      <c r="CH27" s="23" t="str" cm="1">
        <f t="array" aca="1" ref="CH27" ca="1">IF(INDEX($A$1:$AL$46,ROW(),CH$14)&lt;0,INDEX($A$1:$AL$46,ROW(),CH$14),"")</f>
        <v/>
      </c>
      <c r="CI27" s="23" t="str" cm="1">
        <f t="array" aca="1" ref="CI27" ca="1">IF(INDEX($A$1:$AL$46,ROW(),CI$14)&lt;0,INDEX($A$1:$AL$46,ROW(),CI$14),"")</f>
        <v/>
      </c>
      <c r="CJ27" s="23" t="str" cm="1">
        <f t="array" aca="1" ref="CJ27" ca="1">IF(INDEX($A$1:$AL$46,ROW(),CJ$14)&lt;0,INDEX($A$1:$AL$46,ROW(),CJ$14),"")</f>
        <v/>
      </c>
      <c r="CK27" s="23" t="str" cm="1">
        <f t="array" aca="1" ref="CK27" ca="1">IF(INDEX($A$1:$AL$46,ROW(),CK$14)&lt;0,INDEX($A$1:$AL$46,ROW(),CK$14),"")</f>
        <v/>
      </c>
      <c r="CL27" s="23" t="str" cm="1">
        <f t="array" aca="1" ref="CL27" ca="1">IF(INDEX($A$1:$AL$46,ROW(),CL$14)&lt;0,INDEX($A$1:$AL$46,ROW(),CL$14),"")</f>
        <v/>
      </c>
    </row>
    <row r="28" spans="1:90" s="2" customFormat="1" ht="15.75" x14ac:dyDescent="0.4">
      <c r="A28" s="6">
        <v>13</v>
      </c>
      <c r="B28" s="18">
        <f t="shared" ca="1" si="17"/>
        <v>250</v>
      </c>
      <c r="C28" s="19"/>
      <c r="D28" s="27"/>
      <c r="E28" s="24">
        <f ca="1">IF(OR(MONTH(DATE($B$1,E$1,$A28))&lt;&gt;E$1,_xlfn.XLOOKUP(DATE($B$1,E$1,$A28),祝祭日,祝祭日,"XXX",0,1)&lt;&gt;"XXX",WEEKDAY(DATE($B$1,E$1,$A28),2)&gt;5),"",SUMIFS(matsui[受渡金額],matsui[約定日],DATE(デイトレ集計2023!$B$1,デイトレ集計2023!E$1,デイトレ集計2023!$A28),matsui[商品区分],"株式"))</f>
        <v>0</v>
      </c>
      <c r="F28" s="19"/>
      <c r="G28" s="27"/>
      <c r="H28" s="24">
        <f ca="1">IF(OR(MONTH(DATE($B$1,H$1,$A28))&lt;&gt;H$1,_xlfn.XLOOKUP(DATE($B$1,H$1,$A28),祝祭日,祝祭日,"XXX",0,1)&lt;&gt;"XXX",WEEKDAY(DATE($B$1,H$1,$A28),2)&gt;5),"",SUMIFS(matsui[受渡金額],matsui[約定日],DATE(デイトレ集計2023!$B$1,デイトレ集計2023!H$1,デイトレ集計2023!$A28),matsui[商品区分],"株式"))</f>
        <v>0</v>
      </c>
      <c r="I28" s="19"/>
      <c r="J28" s="27"/>
      <c r="K28" s="24">
        <f ca="1">IF(OR(MONTH(DATE($B$1,K$1,$A28))&lt;&gt;K$1,_xlfn.XLOOKUP(DATE($B$1,K$1,$A28),祝祭日,祝祭日,"XXX",0,1)&lt;&gt;"XXX",WEEKDAY(DATE($B$1,K$1,$A28),2)&gt;5),"",SUMIFS(matsui[受渡金額],matsui[約定日],DATE(デイトレ集計2023!$B$1,デイトレ集計2023!K$1,デイトレ集計2023!$A28),matsui[商品区分],"株式"))</f>
        <v>0</v>
      </c>
      <c r="L28" s="19"/>
      <c r="M28" s="27"/>
      <c r="N28" s="24">
        <f ca="1">IF(OR(MONTH(DATE($B$1,N$1,$A28))&lt;&gt;N$1,_xlfn.XLOOKUP(DATE($B$1,N$1,$A28),祝祭日,祝祭日,"XXX",0,1)&lt;&gt;"XXX",WEEKDAY(DATE($B$1,N$1,$A28),2)&gt;5),"",SUMIFS(matsui[受渡金額],matsui[約定日],DATE(デイトレ集計2023!$B$1,デイトレ集計2023!N$1,デイトレ集計2023!$A28),matsui[商品区分],"株式"))</f>
        <v>250</v>
      </c>
      <c r="O28" s="19"/>
      <c r="P28" s="27"/>
      <c r="Q28" s="24" t="str">
        <f ca="1">IF(OR(MONTH(DATE($B$1,Q$1,$A28))&lt;&gt;Q$1,_xlfn.XLOOKUP(DATE($B$1,Q$1,$A28),祝祭日,祝祭日,"XXX",0,1)&lt;&gt;"XXX",WEEKDAY(DATE($B$1,Q$1,$A28),2)&gt;5),"",SUMIFS(matsui[受渡金額],matsui[約定日],DATE(デイトレ集計2023!$B$1,デイトレ集計2023!Q$1,デイトレ集計2023!$A28),matsui[商品区分],"株式"))</f>
        <v/>
      </c>
      <c r="R28" s="19"/>
      <c r="S28" s="27"/>
      <c r="T28" s="24">
        <f ca="1">IF(OR(MONTH(DATE($B$1,T$1,$A28))&lt;&gt;T$1,_xlfn.XLOOKUP(DATE($B$1,T$1,$A28),祝祭日,祝祭日,"XXX",0,1)&lt;&gt;"XXX",WEEKDAY(DATE($B$1,T$1,$A28),2)&gt;5),"",SUMIFS(matsui[受渡金額],matsui[約定日],DATE(デイトレ集計2023!$B$1,デイトレ集計2023!T$1,デイトレ集計2023!$A28),matsui[商品区分],"株式"))</f>
        <v>0</v>
      </c>
      <c r="U28" s="19"/>
      <c r="V28" s="27"/>
      <c r="W28" s="24">
        <f ca="1">IF(OR(MONTH(DATE($B$1,W$1,$A28))&lt;&gt;W$1,_xlfn.XLOOKUP(DATE($B$1,W$1,$A28),祝祭日,祝祭日,"XXX",0,1)&lt;&gt;"XXX",WEEKDAY(DATE($B$1,W$1,$A28),2)&gt;5),"",SUMIFS(matsui[受渡金額],matsui[約定日],DATE(デイトレ集計2023!$B$1,デイトレ集計2023!W$1,デイトレ集計2023!$A28),matsui[商品区分],"株式"))</f>
        <v>0</v>
      </c>
      <c r="X28" s="19"/>
      <c r="Y28" s="27"/>
      <c r="Z28" s="24" t="str">
        <f ca="1">IF(OR(MONTH(DATE($B$1,Z$1,$A28))&lt;&gt;Z$1,_xlfn.XLOOKUP(DATE($B$1,Z$1,$A28),祝祭日,祝祭日,"XXX",0,1)&lt;&gt;"XXX",WEEKDAY(DATE($B$1,Z$1,$A28),2)&gt;5),"",SUMIFS(matsui[受渡金額],matsui[約定日],DATE(デイトレ集計2023!$B$1,デイトレ集計2023!Z$1,デイトレ集計2023!$A28),matsui[商品区分],"株式"))</f>
        <v/>
      </c>
      <c r="AA28" s="19"/>
      <c r="AB28" s="27"/>
      <c r="AC28" s="24">
        <f ca="1">IF(OR(MONTH(DATE($B$1,AC$1,$A28))&lt;&gt;AC$1,_xlfn.XLOOKUP(DATE($B$1,AC$1,$A28),祝祭日,祝祭日,"XXX",0,1)&lt;&gt;"XXX",WEEKDAY(DATE($B$1,AC$1,$A28),2)&gt;5),"",SUMIFS(matsui[受渡金額],matsui[約定日],DATE(デイトレ集計2023!$B$1,デイトレ集計2023!AC$1,デイトレ集計2023!$A28),matsui[商品区分],"株式"))</f>
        <v>0</v>
      </c>
      <c r="AD28" s="19"/>
      <c r="AE28" s="27"/>
      <c r="AF28" s="24">
        <f ca="1">IF(OR(MONTH(DATE($B$1,AF$1,$A28))&lt;&gt;AF$1,_xlfn.XLOOKUP(DATE($B$1,AF$1,$A28),祝祭日,祝祭日,"XXX",0,1)&lt;&gt;"XXX",WEEKDAY(DATE($B$1,AF$1,$A28),2)&gt;5),"",SUMIFS(matsui[受渡金額],matsui[約定日],DATE(デイトレ集計2023!$B$1,デイトレ集計2023!AF$1,デイトレ集計2023!$A28),matsui[商品区分],"株式"))</f>
        <v>0</v>
      </c>
      <c r="AG28" s="19"/>
      <c r="AH28" s="27"/>
      <c r="AI28" s="24">
        <f ca="1">IF(OR(MONTH(DATE($B$1,AI$1,$A28))&lt;&gt;AI$1,_xlfn.XLOOKUP(DATE($B$1,AI$1,$A28),祝祭日,祝祭日,"XXX",0,1)&lt;&gt;"XXX",WEEKDAY(DATE($B$1,AI$1,$A28),2)&gt;5),"",SUMIFS(matsui[受渡金額],matsui[約定日],DATE(デイトレ集計2023!$B$1,デイトレ集計2023!AI$1,デイトレ集計2023!$A28),matsui[商品区分],"株式"))</f>
        <v>0</v>
      </c>
      <c r="AJ28" s="19"/>
      <c r="AK28" s="27"/>
      <c r="AL28" s="27">
        <f ca="1">IF(OR(MONTH(DATE($B$1,AL$1,$A28))&lt;&gt;AL$1,_xlfn.XLOOKUP(DATE($B$1,AL$1,$A28),祝祭日,祝祭日,"XXX",0,1)&lt;&gt;"XXX",WEEKDAY(DATE($B$1,AL$1,$A28),2)&gt;5),"",SUMIFS(matsui[受渡金額],matsui[約定日],DATE(デイトレ集計2023!$B$1,デイトレ集計2023!AL$1,デイトレ集計2023!$A28),matsui[商品区分],"株式"))</f>
        <v>0</v>
      </c>
      <c r="AN28" s="23">
        <f t="shared" ca="1" si="20"/>
        <v>0</v>
      </c>
      <c r="AO28" s="23">
        <f t="shared" ca="1" si="21"/>
        <v>0</v>
      </c>
      <c r="AP28" s="23">
        <f t="shared" ca="1" si="22"/>
        <v>0</v>
      </c>
      <c r="AQ28" s="23">
        <f t="shared" ca="1" si="23"/>
        <v>400</v>
      </c>
      <c r="AR28" s="23">
        <f t="shared" ca="1" si="24"/>
        <v>-1100</v>
      </c>
      <c r="AS28" s="23">
        <f t="shared" ca="1" si="25"/>
        <v>-150</v>
      </c>
      <c r="AT28" s="23">
        <f t="shared" ca="1" si="26"/>
        <v>-150</v>
      </c>
      <c r="AU28" s="23">
        <f t="shared" ca="1" si="32"/>
        <v>-150</v>
      </c>
      <c r="AV28" s="23">
        <f t="shared" ca="1" si="27"/>
        <v>-150</v>
      </c>
      <c r="AW28" s="23">
        <f t="shared" ca="1" si="28"/>
        <v>-150</v>
      </c>
      <c r="AX28" s="23">
        <f t="shared" ca="1" si="29"/>
        <v>-150</v>
      </c>
      <c r="AY28" s="23">
        <f t="shared" ca="1" si="30"/>
        <v>-150</v>
      </c>
      <c r="BA28" s="23">
        <f t="shared" ca="1" si="43"/>
        <v>0</v>
      </c>
      <c r="BB28" s="23">
        <f t="shared" ca="1" si="33"/>
        <v>0</v>
      </c>
      <c r="BC28" s="23">
        <f t="shared" ca="1" si="34"/>
        <v>0</v>
      </c>
      <c r="BD28" s="23">
        <f t="shared" ca="1" si="35"/>
        <v>400</v>
      </c>
      <c r="BE28" s="23">
        <f t="shared" ca="1" si="36"/>
        <v>150</v>
      </c>
      <c r="BF28" s="23">
        <f t="shared" ca="1" si="37"/>
        <v>0</v>
      </c>
      <c r="BG28" s="23">
        <f t="shared" ca="1" si="38"/>
        <v>0</v>
      </c>
      <c r="BH28" s="23">
        <f t="shared" ca="1" si="39"/>
        <v>0</v>
      </c>
      <c r="BI28" s="23">
        <f t="shared" ca="1" si="40"/>
        <v>0</v>
      </c>
      <c r="BJ28" s="23">
        <f t="shared" ca="1" si="41"/>
        <v>0</v>
      </c>
      <c r="BK28" s="23">
        <f t="shared" ca="1" si="42"/>
        <v>0</v>
      </c>
      <c r="BL28" s="23">
        <f t="shared" ca="1" si="31"/>
        <v>0</v>
      </c>
      <c r="BN28" s="23" t="str" cm="1">
        <f t="array" aca="1" ref="BN28" ca="1">IF(INDEX($A$1:$AL$46,ROW(),BN$14)&gt;0,INDEX($A$1:$AL$46,ROW(),BN$14),"")</f>
        <v/>
      </c>
      <c r="BO28" s="23" t="str" cm="1">
        <f t="array" aca="1" ref="BO28" ca="1">IF(INDEX($A$1:$AL$46,ROW(),BO$14)&gt;0,INDEX($A$1:$AL$46,ROW(),BO$14),"")</f>
        <v/>
      </c>
      <c r="BP28" s="23" t="str" cm="1">
        <f t="array" aca="1" ref="BP28" ca="1">IF(INDEX($A$1:$AL$46,ROW(),BP$14)&gt;0,INDEX($A$1:$AL$46,ROW(),BP$14),"")</f>
        <v/>
      </c>
      <c r="BQ28" s="23" cm="1">
        <f t="array" aca="1" ref="BQ28" ca="1">IF(INDEX($A$1:$AL$46,ROW(),BQ$14)&gt;0,INDEX($A$1:$AL$46,ROW(),BQ$14),"")</f>
        <v>250</v>
      </c>
      <c r="BR28" s="23" t="str" cm="1">
        <f t="array" aca="1" ref="BR28" ca="1">IF(INDEX($A$1:$AL$46,ROW(),BR$14)&gt;0,INDEX($A$1:$AL$46,ROW(),BR$14),"")</f>
        <v/>
      </c>
      <c r="BS28" s="23" t="str" cm="1">
        <f t="array" aca="1" ref="BS28" ca="1">IF(INDEX($A$1:$AL$46,ROW(),BS$14)&gt;0,INDEX($A$1:$AL$46,ROW(),BS$14),"")</f>
        <v/>
      </c>
      <c r="BT28" s="23" t="str" cm="1">
        <f t="array" aca="1" ref="BT28" ca="1">IF(INDEX($A$1:$AL$46,ROW(),BT$14)&gt;0,INDEX($A$1:$AL$46,ROW(),BT$14),"")</f>
        <v/>
      </c>
      <c r="BU28" s="23" t="str" cm="1">
        <f t="array" aca="1" ref="BU28" ca="1">IF(INDEX($A$1:$AL$46,ROW(),BU$14)&gt;0,INDEX($A$1:$AL$46,ROW(),BU$14),"")</f>
        <v/>
      </c>
      <c r="BV28" s="23" t="str" cm="1">
        <f t="array" aca="1" ref="BV28" ca="1">IF(INDEX($A$1:$AL$46,ROW(),BV$14)&gt;0,INDEX($A$1:$AL$46,ROW(),BV$14),"")</f>
        <v/>
      </c>
      <c r="BW28" s="23" t="str" cm="1">
        <f t="array" aca="1" ref="BW28" ca="1">IF(INDEX($A$1:$AL$46,ROW(),BW$14)&gt;0,INDEX($A$1:$AL$46,ROW(),BW$14),"")</f>
        <v/>
      </c>
      <c r="BX28" s="23" t="str" cm="1">
        <f t="array" aca="1" ref="BX28" ca="1">IF(INDEX($A$1:$AL$46,ROW(),BX$14)&gt;0,INDEX($A$1:$AL$46,ROW(),BX$14),"")</f>
        <v/>
      </c>
      <c r="BY28" s="23" t="str" cm="1">
        <f t="array" aca="1" ref="BY28" ca="1">IF(INDEX($A$1:$AL$46,ROW(),BY$14)&gt;0,INDEX($A$1:$AL$46,ROW(),BY$14),"")</f>
        <v/>
      </c>
      <c r="CA28" s="23" t="str" cm="1">
        <f t="array" aca="1" ref="CA28" ca="1">IF(INDEX($A$1:$AL$46,ROW(),CA$14)&lt;0,INDEX($A$1:$AL$46,ROW(),CA$14),"")</f>
        <v/>
      </c>
      <c r="CB28" s="23" t="str" cm="1">
        <f t="array" aca="1" ref="CB28" ca="1">IF(INDEX($A$1:$AL$46,ROW(),CB$14)&lt;0,INDEX($A$1:$AL$46,ROW(),CB$14),"")</f>
        <v/>
      </c>
      <c r="CC28" s="23" t="str" cm="1">
        <f t="array" aca="1" ref="CC28" ca="1">IF(INDEX($A$1:$AL$46,ROW(),CC$14)&lt;0,INDEX($A$1:$AL$46,ROW(),CC$14),"")</f>
        <v/>
      </c>
      <c r="CD28" s="23" t="str" cm="1">
        <f t="array" aca="1" ref="CD28" ca="1">IF(INDEX($A$1:$AL$46,ROW(),CD$14)&lt;0,INDEX($A$1:$AL$46,ROW(),CD$14),"")</f>
        <v/>
      </c>
      <c r="CE28" s="23" t="str" cm="1">
        <f t="array" aca="1" ref="CE28" ca="1">IF(INDEX($A$1:$AL$46,ROW(),CE$14)&lt;0,INDEX($A$1:$AL$46,ROW(),CE$14),"")</f>
        <v/>
      </c>
      <c r="CF28" s="23" t="str" cm="1">
        <f t="array" aca="1" ref="CF28" ca="1">IF(INDEX($A$1:$AL$46,ROW(),CF$14)&lt;0,INDEX($A$1:$AL$46,ROW(),CF$14),"")</f>
        <v/>
      </c>
      <c r="CG28" s="23" t="str" cm="1">
        <f t="array" aca="1" ref="CG28" ca="1">IF(INDEX($A$1:$AL$46,ROW(),CG$14)&lt;0,INDEX($A$1:$AL$46,ROW(),CG$14),"")</f>
        <v/>
      </c>
      <c r="CH28" s="23" t="str" cm="1">
        <f t="array" aca="1" ref="CH28" ca="1">IF(INDEX($A$1:$AL$46,ROW(),CH$14)&lt;0,INDEX($A$1:$AL$46,ROW(),CH$14),"")</f>
        <v/>
      </c>
      <c r="CI28" s="23" t="str" cm="1">
        <f t="array" aca="1" ref="CI28" ca="1">IF(INDEX($A$1:$AL$46,ROW(),CI$14)&lt;0,INDEX($A$1:$AL$46,ROW(),CI$14),"")</f>
        <v/>
      </c>
      <c r="CJ28" s="23" t="str" cm="1">
        <f t="array" aca="1" ref="CJ28" ca="1">IF(INDEX($A$1:$AL$46,ROW(),CJ$14)&lt;0,INDEX($A$1:$AL$46,ROW(),CJ$14),"")</f>
        <v/>
      </c>
      <c r="CK28" s="23" t="str" cm="1">
        <f t="array" aca="1" ref="CK28" ca="1">IF(INDEX($A$1:$AL$46,ROW(),CK$14)&lt;0,INDEX($A$1:$AL$46,ROW(),CK$14),"")</f>
        <v/>
      </c>
      <c r="CL28" s="23" t="str" cm="1">
        <f t="array" aca="1" ref="CL28" ca="1">IF(INDEX($A$1:$AL$46,ROW(),CL$14)&lt;0,INDEX($A$1:$AL$46,ROW(),CL$14),"")</f>
        <v/>
      </c>
    </row>
    <row r="29" spans="1:90" s="2" customFormat="1" ht="15.75" x14ac:dyDescent="0.4">
      <c r="A29" s="6">
        <v>14</v>
      </c>
      <c r="B29" s="18">
        <f t="shared" ca="1" si="17"/>
        <v>0</v>
      </c>
      <c r="C29" s="19"/>
      <c r="D29" s="27"/>
      <c r="E29" s="24" t="str">
        <f ca="1">IF(OR(MONTH(DATE($B$1,E$1,$A29))&lt;&gt;E$1,_xlfn.XLOOKUP(DATE($B$1,E$1,$A29),祝祭日,祝祭日,"XXX",0,1)&lt;&gt;"XXX",WEEKDAY(DATE($B$1,E$1,$A29),2)&gt;5),"",SUMIFS(matsui[受渡金額],matsui[約定日],DATE(デイトレ集計2023!$B$1,デイトレ集計2023!E$1,デイトレ集計2023!$A29),matsui[商品区分],"株式"))</f>
        <v/>
      </c>
      <c r="F29" s="19"/>
      <c r="G29" s="27"/>
      <c r="H29" s="24">
        <f ca="1">IF(OR(MONTH(DATE($B$1,H$1,$A29))&lt;&gt;H$1,_xlfn.XLOOKUP(DATE($B$1,H$1,$A29),祝祭日,祝祭日,"XXX",0,1)&lt;&gt;"XXX",WEEKDAY(DATE($B$1,H$1,$A29),2)&gt;5),"",SUMIFS(matsui[受渡金額],matsui[約定日],DATE(デイトレ集計2023!$B$1,デイトレ集計2023!H$1,デイトレ集計2023!$A29),matsui[商品区分],"株式"))</f>
        <v>0</v>
      </c>
      <c r="I29" s="19"/>
      <c r="J29" s="27"/>
      <c r="K29" s="24">
        <f ca="1">IF(OR(MONTH(DATE($B$1,K$1,$A29))&lt;&gt;K$1,_xlfn.XLOOKUP(DATE($B$1,K$1,$A29),祝祭日,祝祭日,"XXX",0,1)&lt;&gt;"XXX",WEEKDAY(DATE($B$1,K$1,$A29),2)&gt;5),"",SUMIFS(matsui[受渡金額],matsui[約定日],DATE(デイトレ集計2023!$B$1,デイトレ集計2023!K$1,デイトレ集計2023!$A29),matsui[商品区分],"株式"))</f>
        <v>0</v>
      </c>
      <c r="L29" s="19"/>
      <c r="M29" s="27"/>
      <c r="N29" s="24">
        <f ca="1">IF(OR(MONTH(DATE($B$1,N$1,$A29))&lt;&gt;N$1,_xlfn.XLOOKUP(DATE($B$1,N$1,$A29),祝祭日,祝祭日,"XXX",0,1)&lt;&gt;"XXX",WEEKDAY(DATE($B$1,N$1,$A29),2)&gt;5),"",SUMIFS(matsui[受渡金額],matsui[約定日],DATE(デイトレ集計2023!$B$1,デイトレ集計2023!N$1,デイトレ集計2023!$A29),matsui[商品区分],"株式"))</f>
        <v>0</v>
      </c>
      <c r="O29" s="19"/>
      <c r="P29" s="27"/>
      <c r="Q29" s="24" t="str">
        <f ca="1">IF(OR(MONTH(DATE($B$1,Q$1,$A29))&lt;&gt;Q$1,_xlfn.XLOOKUP(DATE($B$1,Q$1,$A29),祝祭日,祝祭日,"XXX",0,1)&lt;&gt;"XXX",WEEKDAY(DATE($B$1,Q$1,$A29),2)&gt;5),"",SUMIFS(matsui[受渡金額],matsui[約定日],DATE(デイトレ集計2023!$B$1,デイトレ集計2023!Q$1,デイトレ集計2023!$A29),matsui[商品区分],"株式"))</f>
        <v/>
      </c>
      <c r="R29" s="19"/>
      <c r="S29" s="27"/>
      <c r="T29" s="24">
        <f ca="1">IF(OR(MONTH(DATE($B$1,T$1,$A29))&lt;&gt;T$1,_xlfn.XLOOKUP(DATE($B$1,T$1,$A29),祝祭日,祝祭日,"XXX",0,1)&lt;&gt;"XXX",WEEKDAY(DATE($B$1,T$1,$A29),2)&gt;5),"",SUMIFS(matsui[受渡金額],matsui[約定日],DATE(デイトレ集計2023!$B$1,デイトレ集計2023!T$1,デイトレ集計2023!$A29),matsui[商品区分],"株式"))</f>
        <v>0</v>
      </c>
      <c r="U29" s="19"/>
      <c r="V29" s="27"/>
      <c r="W29" s="24">
        <f ca="1">IF(OR(MONTH(DATE($B$1,W$1,$A29))&lt;&gt;W$1,_xlfn.XLOOKUP(DATE($B$1,W$1,$A29),祝祭日,祝祭日,"XXX",0,1)&lt;&gt;"XXX",WEEKDAY(DATE($B$1,W$1,$A29),2)&gt;5),"",SUMIFS(matsui[受渡金額],matsui[約定日],DATE(デイトレ集計2023!$B$1,デイトレ集計2023!W$1,デイトレ集計2023!$A29),matsui[商品区分],"株式"))</f>
        <v>0</v>
      </c>
      <c r="X29" s="19"/>
      <c r="Y29" s="27"/>
      <c r="Z29" s="24">
        <f ca="1">IF(OR(MONTH(DATE($B$1,Z$1,$A29))&lt;&gt;Z$1,_xlfn.XLOOKUP(DATE($B$1,Z$1,$A29),祝祭日,祝祭日,"XXX",0,1)&lt;&gt;"XXX",WEEKDAY(DATE($B$1,Z$1,$A29),2)&gt;5),"",SUMIFS(matsui[受渡金額],matsui[約定日],DATE(デイトレ集計2023!$B$1,デイトレ集計2023!Z$1,デイトレ集計2023!$A29),matsui[商品区分],"株式"))</f>
        <v>0</v>
      </c>
      <c r="AA29" s="19"/>
      <c r="AB29" s="27"/>
      <c r="AC29" s="24">
        <f ca="1">IF(OR(MONTH(DATE($B$1,AC$1,$A29))&lt;&gt;AC$1,_xlfn.XLOOKUP(DATE($B$1,AC$1,$A29),祝祭日,祝祭日,"XXX",0,1)&lt;&gt;"XXX",WEEKDAY(DATE($B$1,AC$1,$A29),2)&gt;5),"",SUMIFS(matsui[受渡金額],matsui[約定日],DATE(デイトレ集計2023!$B$1,デイトレ集計2023!AC$1,デイトレ集計2023!$A29),matsui[商品区分],"株式"))</f>
        <v>0</v>
      </c>
      <c r="AD29" s="19"/>
      <c r="AE29" s="27"/>
      <c r="AF29" s="24" t="str">
        <f ca="1">IF(OR(MONTH(DATE($B$1,AF$1,$A29))&lt;&gt;AF$1,_xlfn.XLOOKUP(DATE($B$1,AF$1,$A29),祝祭日,祝祭日,"XXX",0,1)&lt;&gt;"XXX",WEEKDAY(DATE($B$1,AF$1,$A29),2)&gt;5),"",SUMIFS(matsui[受渡金額],matsui[約定日],DATE(デイトレ集計2023!$B$1,デイトレ集計2023!AF$1,デイトレ集計2023!$A29),matsui[商品区分],"株式"))</f>
        <v/>
      </c>
      <c r="AG29" s="19"/>
      <c r="AH29" s="27"/>
      <c r="AI29" s="24">
        <f ca="1">IF(OR(MONTH(DATE($B$1,AI$1,$A29))&lt;&gt;AI$1,_xlfn.XLOOKUP(DATE($B$1,AI$1,$A29),祝祭日,祝祭日,"XXX",0,1)&lt;&gt;"XXX",WEEKDAY(DATE($B$1,AI$1,$A29),2)&gt;5),"",SUMIFS(matsui[受渡金額],matsui[約定日],DATE(デイトレ集計2023!$B$1,デイトレ集計2023!AI$1,デイトレ集計2023!$A29),matsui[商品区分],"株式"))</f>
        <v>0</v>
      </c>
      <c r="AJ29" s="19"/>
      <c r="AK29" s="27"/>
      <c r="AL29" s="27">
        <f ca="1">IF(OR(MONTH(DATE($B$1,AL$1,$A29))&lt;&gt;AL$1,_xlfn.XLOOKUP(DATE($B$1,AL$1,$A29),祝祭日,祝祭日,"XXX",0,1)&lt;&gt;"XXX",WEEKDAY(DATE($B$1,AL$1,$A29),2)&gt;5),"",SUMIFS(matsui[受渡金額],matsui[約定日],DATE(デイトレ集計2023!$B$1,デイトレ集計2023!AL$1,デイトレ集計2023!$A29),matsui[商品区分],"株式"))</f>
        <v>0</v>
      </c>
      <c r="AN29" s="23">
        <f t="shared" ca="1" si="20"/>
        <v>0</v>
      </c>
      <c r="AO29" s="23">
        <f t="shared" ca="1" si="21"/>
        <v>0</v>
      </c>
      <c r="AP29" s="23">
        <f t="shared" ca="1" si="22"/>
        <v>0</v>
      </c>
      <c r="AQ29" s="23">
        <f t="shared" ca="1" si="23"/>
        <v>400</v>
      </c>
      <c r="AR29" s="23">
        <f t="shared" ca="1" si="24"/>
        <v>-1100</v>
      </c>
      <c r="AS29" s="23">
        <f t="shared" ca="1" si="25"/>
        <v>-150</v>
      </c>
      <c r="AT29" s="23">
        <f t="shared" ca="1" si="26"/>
        <v>-150</v>
      </c>
      <c r="AU29" s="23">
        <f t="shared" ca="1" si="32"/>
        <v>-150</v>
      </c>
      <c r="AV29" s="23">
        <f t="shared" ca="1" si="27"/>
        <v>-150</v>
      </c>
      <c r="AW29" s="23">
        <f t="shared" ca="1" si="28"/>
        <v>-150</v>
      </c>
      <c r="AX29" s="23">
        <f t="shared" ca="1" si="29"/>
        <v>-150</v>
      </c>
      <c r="AY29" s="23">
        <f t="shared" ca="1" si="30"/>
        <v>-150</v>
      </c>
      <c r="BA29" s="23">
        <f t="shared" ca="1" si="43"/>
        <v>0</v>
      </c>
      <c r="BB29" s="23">
        <f t="shared" ca="1" si="33"/>
        <v>0</v>
      </c>
      <c r="BC29" s="23">
        <f t="shared" ca="1" si="34"/>
        <v>0</v>
      </c>
      <c r="BD29" s="23">
        <f t="shared" ca="1" si="35"/>
        <v>400</v>
      </c>
      <c r="BE29" s="23">
        <f t="shared" ca="1" si="36"/>
        <v>150</v>
      </c>
      <c r="BF29" s="23">
        <f t="shared" ca="1" si="37"/>
        <v>0</v>
      </c>
      <c r="BG29" s="23">
        <f t="shared" ca="1" si="38"/>
        <v>0</v>
      </c>
      <c r="BH29" s="23">
        <f t="shared" ca="1" si="39"/>
        <v>0</v>
      </c>
      <c r="BI29" s="23">
        <f t="shared" ca="1" si="40"/>
        <v>0</v>
      </c>
      <c r="BJ29" s="23">
        <f t="shared" ca="1" si="41"/>
        <v>0</v>
      </c>
      <c r="BK29" s="23">
        <f t="shared" ca="1" si="42"/>
        <v>0</v>
      </c>
      <c r="BL29" s="23">
        <f t="shared" ca="1" si="31"/>
        <v>0</v>
      </c>
      <c r="BN29" s="23" t="str" cm="1">
        <f t="array" aca="1" ref="BN29" ca="1">IF(INDEX($A$1:$AL$46,ROW(),BN$14)&gt;0,INDEX($A$1:$AL$46,ROW(),BN$14),"")</f>
        <v/>
      </c>
      <c r="BO29" s="23" t="str" cm="1">
        <f t="array" aca="1" ref="BO29" ca="1">IF(INDEX($A$1:$AL$46,ROW(),BO$14)&gt;0,INDEX($A$1:$AL$46,ROW(),BO$14),"")</f>
        <v/>
      </c>
      <c r="BP29" s="23" t="str" cm="1">
        <f t="array" aca="1" ref="BP29" ca="1">IF(INDEX($A$1:$AL$46,ROW(),BP$14)&gt;0,INDEX($A$1:$AL$46,ROW(),BP$14),"")</f>
        <v/>
      </c>
      <c r="BQ29" s="23" t="str" cm="1">
        <f t="array" aca="1" ref="BQ29" ca="1">IF(INDEX($A$1:$AL$46,ROW(),BQ$14)&gt;0,INDEX($A$1:$AL$46,ROW(),BQ$14),"")</f>
        <v/>
      </c>
      <c r="BR29" s="23" t="str" cm="1">
        <f t="array" aca="1" ref="BR29" ca="1">IF(INDEX($A$1:$AL$46,ROW(),BR$14)&gt;0,INDEX($A$1:$AL$46,ROW(),BR$14),"")</f>
        <v/>
      </c>
      <c r="BS29" s="23" t="str" cm="1">
        <f t="array" aca="1" ref="BS29" ca="1">IF(INDEX($A$1:$AL$46,ROW(),BS$14)&gt;0,INDEX($A$1:$AL$46,ROW(),BS$14),"")</f>
        <v/>
      </c>
      <c r="BT29" s="23" t="str" cm="1">
        <f t="array" aca="1" ref="BT29" ca="1">IF(INDEX($A$1:$AL$46,ROW(),BT$14)&gt;0,INDEX($A$1:$AL$46,ROW(),BT$14),"")</f>
        <v/>
      </c>
      <c r="BU29" s="23" t="str" cm="1">
        <f t="array" aca="1" ref="BU29" ca="1">IF(INDEX($A$1:$AL$46,ROW(),BU$14)&gt;0,INDEX($A$1:$AL$46,ROW(),BU$14),"")</f>
        <v/>
      </c>
      <c r="BV29" s="23" t="str" cm="1">
        <f t="array" aca="1" ref="BV29" ca="1">IF(INDEX($A$1:$AL$46,ROW(),BV$14)&gt;0,INDEX($A$1:$AL$46,ROW(),BV$14),"")</f>
        <v/>
      </c>
      <c r="BW29" s="23" t="str" cm="1">
        <f t="array" aca="1" ref="BW29" ca="1">IF(INDEX($A$1:$AL$46,ROW(),BW$14)&gt;0,INDEX($A$1:$AL$46,ROW(),BW$14),"")</f>
        <v/>
      </c>
      <c r="BX29" s="23" t="str" cm="1">
        <f t="array" aca="1" ref="BX29" ca="1">IF(INDEX($A$1:$AL$46,ROW(),BX$14)&gt;0,INDEX($A$1:$AL$46,ROW(),BX$14),"")</f>
        <v/>
      </c>
      <c r="BY29" s="23" t="str" cm="1">
        <f t="array" aca="1" ref="BY29" ca="1">IF(INDEX($A$1:$AL$46,ROW(),BY$14)&gt;0,INDEX($A$1:$AL$46,ROW(),BY$14),"")</f>
        <v/>
      </c>
      <c r="CA29" s="23" t="str" cm="1">
        <f t="array" aca="1" ref="CA29" ca="1">IF(INDEX($A$1:$AL$46,ROW(),CA$14)&lt;0,INDEX($A$1:$AL$46,ROW(),CA$14),"")</f>
        <v/>
      </c>
      <c r="CB29" s="23" t="str" cm="1">
        <f t="array" aca="1" ref="CB29" ca="1">IF(INDEX($A$1:$AL$46,ROW(),CB$14)&lt;0,INDEX($A$1:$AL$46,ROW(),CB$14),"")</f>
        <v/>
      </c>
      <c r="CC29" s="23" t="str" cm="1">
        <f t="array" aca="1" ref="CC29" ca="1">IF(INDEX($A$1:$AL$46,ROW(),CC$14)&lt;0,INDEX($A$1:$AL$46,ROW(),CC$14),"")</f>
        <v/>
      </c>
      <c r="CD29" s="23" t="str" cm="1">
        <f t="array" aca="1" ref="CD29" ca="1">IF(INDEX($A$1:$AL$46,ROW(),CD$14)&lt;0,INDEX($A$1:$AL$46,ROW(),CD$14),"")</f>
        <v/>
      </c>
      <c r="CE29" s="23" t="str" cm="1">
        <f t="array" aca="1" ref="CE29" ca="1">IF(INDEX($A$1:$AL$46,ROW(),CE$14)&lt;0,INDEX($A$1:$AL$46,ROW(),CE$14),"")</f>
        <v/>
      </c>
      <c r="CF29" s="23" t="str" cm="1">
        <f t="array" aca="1" ref="CF29" ca="1">IF(INDEX($A$1:$AL$46,ROW(),CF$14)&lt;0,INDEX($A$1:$AL$46,ROW(),CF$14),"")</f>
        <v/>
      </c>
      <c r="CG29" s="23" t="str" cm="1">
        <f t="array" aca="1" ref="CG29" ca="1">IF(INDEX($A$1:$AL$46,ROW(),CG$14)&lt;0,INDEX($A$1:$AL$46,ROW(),CG$14),"")</f>
        <v/>
      </c>
      <c r="CH29" s="23" t="str" cm="1">
        <f t="array" aca="1" ref="CH29" ca="1">IF(INDEX($A$1:$AL$46,ROW(),CH$14)&lt;0,INDEX($A$1:$AL$46,ROW(),CH$14),"")</f>
        <v/>
      </c>
      <c r="CI29" s="23" t="str" cm="1">
        <f t="array" aca="1" ref="CI29" ca="1">IF(INDEX($A$1:$AL$46,ROW(),CI$14)&lt;0,INDEX($A$1:$AL$46,ROW(),CI$14),"")</f>
        <v/>
      </c>
      <c r="CJ29" s="23" t="str" cm="1">
        <f t="array" aca="1" ref="CJ29" ca="1">IF(INDEX($A$1:$AL$46,ROW(),CJ$14)&lt;0,INDEX($A$1:$AL$46,ROW(),CJ$14),"")</f>
        <v/>
      </c>
      <c r="CK29" s="23" t="str" cm="1">
        <f t="array" aca="1" ref="CK29" ca="1">IF(INDEX($A$1:$AL$46,ROW(),CK$14)&lt;0,INDEX($A$1:$AL$46,ROW(),CK$14),"")</f>
        <v/>
      </c>
      <c r="CL29" s="23" t="str" cm="1">
        <f t="array" aca="1" ref="CL29" ca="1">IF(INDEX($A$1:$AL$46,ROW(),CL$14)&lt;0,INDEX($A$1:$AL$46,ROW(),CL$14),"")</f>
        <v/>
      </c>
    </row>
    <row r="30" spans="1:90" s="2" customFormat="1" ht="15.75" x14ac:dyDescent="0.4">
      <c r="A30" s="6">
        <v>15</v>
      </c>
      <c r="B30" s="18">
        <f t="shared" ca="1" si="17"/>
        <v>550</v>
      </c>
      <c r="C30" s="19"/>
      <c r="D30" s="27"/>
      <c r="E30" s="24" t="str">
        <f ca="1">IF(OR(MONTH(DATE($B$1,E$1,$A30))&lt;&gt;E$1,_xlfn.XLOOKUP(DATE($B$1,E$1,$A30),祝祭日,祝祭日,"XXX",0,1)&lt;&gt;"XXX",WEEKDAY(DATE($B$1,E$1,$A30),2)&gt;5),"",SUMIFS(matsui[受渡金額],matsui[約定日],DATE(デイトレ集計2023!$B$1,デイトレ集計2023!E$1,デイトレ集計2023!$A30),matsui[商品区分],"株式"))</f>
        <v/>
      </c>
      <c r="F30" s="19"/>
      <c r="G30" s="27"/>
      <c r="H30" s="24">
        <f ca="1">IF(OR(MONTH(DATE($B$1,H$1,$A30))&lt;&gt;H$1,_xlfn.XLOOKUP(DATE($B$1,H$1,$A30),祝祭日,祝祭日,"XXX",0,1)&lt;&gt;"XXX",WEEKDAY(DATE($B$1,H$1,$A30),2)&gt;5),"",SUMIFS(matsui[受渡金額],matsui[約定日],DATE(デイトレ集計2023!$B$1,デイトレ集計2023!H$1,デイトレ集計2023!$A30),matsui[商品区分],"株式"))</f>
        <v>0</v>
      </c>
      <c r="I30" s="19"/>
      <c r="J30" s="27"/>
      <c r="K30" s="24">
        <f ca="1">IF(OR(MONTH(DATE($B$1,K$1,$A30))&lt;&gt;K$1,_xlfn.XLOOKUP(DATE($B$1,K$1,$A30),祝祭日,祝祭日,"XXX",0,1)&lt;&gt;"XXX",WEEKDAY(DATE($B$1,K$1,$A30),2)&gt;5),"",SUMIFS(matsui[受渡金額],matsui[約定日],DATE(デイトレ集計2023!$B$1,デイトレ集計2023!K$1,デイトレ集計2023!$A30),matsui[商品区分],"株式"))</f>
        <v>0</v>
      </c>
      <c r="L30" s="19"/>
      <c r="M30" s="27"/>
      <c r="N30" s="24" t="str">
        <f ca="1">IF(OR(MONTH(DATE($B$1,N$1,$A30))&lt;&gt;N$1,_xlfn.XLOOKUP(DATE($B$1,N$1,$A30),祝祭日,祝祭日,"XXX",0,1)&lt;&gt;"XXX",WEEKDAY(DATE($B$1,N$1,$A30),2)&gt;5),"",SUMIFS(matsui[受渡金額],matsui[約定日],DATE(デイトレ集計2023!$B$1,デイトレ集計2023!N$1,デイトレ集計2023!$A30),matsui[商品区分],"株式"))</f>
        <v/>
      </c>
      <c r="O30" s="19"/>
      <c r="P30" s="27"/>
      <c r="Q30" s="24">
        <f ca="1">IF(OR(MONTH(DATE($B$1,Q$1,$A30))&lt;&gt;Q$1,_xlfn.XLOOKUP(DATE($B$1,Q$1,$A30),祝祭日,祝祭日,"XXX",0,1)&lt;&gt;"XXX",WEEKDAY(DATE($B$1,Q$1,$A30),2)&gt;5),"",SUMIFS(matsui[受渡金額],matsui[約定日],DATE(デイトレ集計2023!$B$1,デイトレ集計2023!Q$1,デイトレ集計2023!$A30),matsui[商品区分],"株式"))</f>
        <v>550</v>
      </c>
      <c r="R30" s="19"/>
      <c r="S30" s="27"/>
      <c r="T30" s="24">
        <f ca="1">IF(OR(MONTH(DATE($B$1,T$1,$A30))&lt;&gt;T$1,_xlfn.XLOOKUP(DATE($B$1,T$1,$A30),祝祭日,祝祭日,"XXX",0,1)&lt;&gt;"XXX",WEEKDAY(DATE($B$1,T$1,$A30),2)&gt;5),"",SUMIFS(matsui[受渡金額],matsui[約定日],DATE(デイトレ集計2023!$B$1,デイトレ集計2023!T$1,デイトレ集計2023!$A30),matsui[商品区分],"株式"))</f>
        <v>0</v>
      </c>
      <c r="U30" s="19"/>
      <c r="V30" s="27"/>
      <c r="W30" s="24" t="str">
        <f ca="1">IF(OR(MONTH(DATE($B$1,W$1,$A30))&lt;&gt;W$1,_xlfn.XLOOKUP(DATE($B$1,W$1,$A30),祝祭日,祝祭日,"XXX",0,1)&lt;&gt;"XXX",WEEKDAY(DATE($B$1,W$1,$A30),2)&gt;5),"",SUMIFS(matsui[受渡金額],matsui[約定日],DATE(デイトレ集計2023!$B$1,デイトレ集計2023!W$1,デイトレ集計2023!$A30),matsui[商品区分],"株式"))</f>
        <v/>
      </c>
      <c r="X30" s="19"/>
      <c r="Y30" s="27"/>
      <c r="Z30" s="24">
        <f ca="1">IF(OR(MONTH(DATE($B$1,Z$1,$A30))&lt;&gt;Z$1,_xlfn.XLOOKUP(DATE($B$1,Z$1,$A30),祝祭日,祝祭日,"XXX",0,1)&lt;&gt;"XXX",WEEKDAY(DATE($B$1,Z$1,$A30),2)&gt;5),"",SUMIFS(matsui[受渡金額],matsui[約定日],DATE(デイトレ集計2023!$B$1,デイトレ集計2023!Z$1,デイトレ集計2023!$A30),matsui[商品区分],"株式"))</f>
        <v>0</v>
      </c>
      <c r="AA30" s="19"/>
      <c r="AB30" s="27"/>
      <c r="AC30" s="24">
        <f ca="1">IF(OR(MONTH(DATE($B$1,AC$1,$A30))&lt;&gt;AC$1,_xlfn.XLOOKUP(DATE($B$1,AC$1,$A30),祝祭日,祝祭日,"XXX",0,1)&lt;&gt;"XXX",WEEKDAY(DATE($B$1,AC$1,$A30),2)&gt;5),"",SUMIFS(matsui[受渡金額],matsui[約定日],DATE(デイトレ集計2023!$B$1,デイトレ集計2023!AC$1,デイトレ集計2023!$A30),matsui[商品区分],"株式"))</f>
        <v>0</v>
      </c>
      <c r="AD30" s="19"/>
      <c r="AE30" s="27"/>
      <c r="AF30" s="24" t="str">
        <f ca="1">IF(OR(MONTH(DATE($B$1,AF$1,$A30))&lt;&gt;AF$1,_xlfn.XLOOKUP(DATE($B$1,AF$1,$A30),祝祭日,祝祭日,"XXX",0,1)&lt;&gt;"XXX",WEEKDAY(DATE($B$1,AF$1,$A30),2)&gt;5),"",SUMIFS(matsui[受渡金額],matsui[約定日],DATE(デイトレ集計2023!$B$1,デイトレ集計2023!AF$1,デイトレ集計2023!$A30),matsui[商品区分],"株式"))</f>
        <v/>
      </c>
      <c r="AG30" s="19"/>
      <c r="AH30" s="27"/>
      <c r="AI30" s="24">
        <f ca="1">IF(OR(MONTH(DATE($B$1,AI$1,$A30))&lt;&gt;AI$1,_xlfn.XLOOKUP(DATE($B$1,AI$1,$A30),祝祭日,祝祭日,"XXX",0,1)&lt;&gt;"XXX",WEEKDAY(DATE($B$1,AI$1,$A30),2)&gt;5),"",SUMIFS(matsui[受渡金額],matsui[約定日],DATE(デイトレ集計2023!$B$1,デイトレ集計2023!AI$1,デイトレ集計2023!$A30),matsui[商品区分],"株式"))</f>
        <v>0</v>
      </c>
      <c r="AJ30" s="19"/>
      <c r="AK30" s="27"/>
      <c r="AL30" s="27">
        <f ca="1">IF(OR(MONTH(DATE($B$1,AL$1,$A30))&lt;&gt;AL$1,_xlfn.XLOOKUP(DATE($B$1,AL$1,$A30),祝祭日,祝祭日,"XXX",0,1)&lt;&gt;"XXX",WEEKDAY(DATE($B$1,AL$1,$A30),2)&gt;5),"",SUMIFS(matsui[受渡金額],matsui[約定日],DATE(デイトレ集計2023!$B$1,デイトレ集計2023!AL$1,デイトレ集計2023!$A30),matsui[商品区分],"株式"))</f>
        <v>0</v>
      </c>
      <c r="AN30" s="23">
        <f t="shared" ca="1" si="20"/>
        <v>0</v>
      </c>
      <c r="AO30" s="23">
        <f t="shared" ca="1" si="21"/>
        <v>0</v>
      </c>
      <c r="AP30" s="23">
        <f t="shared" ca="1" si="22"/>
        <v>0</v>
      </c>
      <c r="AQ30" s="23">
        <f t="shared" ca="1" si="23"/>
        <v>400</v>
      </c>
      <c r="AR30" s="23">
        <f t="shared" ca="1" si="24"/>
        <v>-550</v>
      </c>
      <c r="AS30" s="23">
        <f t="shared" ca="1" si="25"/>
        <v>-150</v>
      </c>
      <c r="AT30" s="23">
        <f t="shared" ca="1" si="26"/>
        <v>-150</v>
      </c>
      <c r="AU30" s="23">
        <f t="shared" ca="1" si="32"/>
        <v>-150</v>
      </c>
      <c r="AV30" s="23">
        <f t="shared" ca="1" si="27"/>
        <v>-150</v>
      </c>
      <c r="AW30" s="23">
        <f t="shared" ca="1" si="28"/>
        <v>-150</v>
      </c>
      <c r="AX30" s="23">
        <f t="shared" ca="1" si="29"/>
        <v>-150</v>
      </c>
      <c r="AY30" s="23">
        <f t="shared" ca="1" si="30"/>
        <v>-150</v>
      </c>
      <c r="BA30" s="23">
        <f t="shared" ca="1" si="43"/>
        <v>0</v>
      </c>
      <c r="BB30" s="23">
        <f t="shared" ca="1" si="33"/>
        <v>0</v>
      </c>
      <c r="BC30" s="23">
        <f t="shared" ca="1" si="34"/>
        <v>0</v>
      </c>
      <c r="BD30" s="23">
        <f t="shared" ca="1" si="35"/>
        <v>400</v>
      </c>
      <c r="BE30" s="23">
        <f t="shared" ca="1" si="36"/>
        <v>700</v>
      </c>
      <c r="BF30" s="23">
        <f t="shared" ca="1" si="37"/>
        <v>0</v>
      </c>
      <c r="BG30" s="23">
        <f t="shared" ca="1" si="38"/>
        <v>0</v>
      </c>
      <c r="BH30" s="23">
        <f t="shared" ca="1" si="39"/>
        <v>0</v>
      </c>
      <c r="BI30" s="23">
        <f t="shared" ca="1" si="40"/>
        <v>0</v>
      </c>
      <c r="BJ30" s="23">
        <f t="shared" ca="1" si="41"/>
        <v>0</v>
      </c>
      <c r="BK30" s="23">
        <f t="shared" ca="1" si="42"/>
        <v>0</v>
      </c>
      <c r="BL30" s="23">
        <f t="shared" ca="1" si="31"/>
        <v>0</v>
      </c>
      <c r="BN30" s="23" t="str" cm="1">
        <f t="array" aca="1" ref="BN30" ca="1">IF(INDEX($A$1:$AL$46,ROW(),BN$14)&gt;0,INDEX($A$1:$AL$46,ROW(),BN$14),"")</f>
        <v/>
      </c>
      <c r="BO30" s="23" t="str" cm="1">
        <f t="array" aca="1" ref="BO30" ca="1">IF(INDEX($A$1:$AL$46,ROW(),BO$14)&gt;0,INDEX($A$1:$AL$46,ROW(),BO$14),"")</f>
        <v/>
      </c>
      <c r="BP30" s="23" t="str" cm="1">
        <f t="array" aca="1" ref="BP30" ca="1">IF(INDEX($A$1:$AL$46,ROW(),BP$14)&gt;0,INDEX($A$1:$AL$46,ROW(),BP$14),"")</f>
        <v/>
      </c>
      <c r="BQ30" s="23" t="str" cm="1">
        <f t="array" aca="1" ref="BQ30" ca="1">IF(INDEX($A$1:$AL$46,ROW(),BQ$14)&gt;0,INDEX($A$1:$AL$46,ROW(),BQ$14),"")</f>
        <v/>
      </c>
      <c r="BR30" s="23" cm="1">
        <f t="array" aca="1" ref="BR30" ca="1">IF(INDEX($A$1:$AL$46,ROW(),BR$14)&gt;0,INDEX($A$1:$AL$46,ROW(),BR$14),"")</f>
        <v>550</v>
      </c>
      <c r="BS30" s="23" t="str" cm="1">
        <f t="array" aca="1" ref="BS30" ca="1">IF(INDEX($A$1:$AL$46,ROW(),BS$14)&gt;0,INDEX($A$1:$AL$46,ROW(),BS$14),"")</f>
        <v/>
      </c>
      <c r="BT30" s="23" t="str" cm="1">
        <f t="array" aca="1" ref="BT30" ca="1">IF(INDEX($A$1:$AL$46,ROW(),BT$14)&gt;0,INDEX($A$1:$AL$46,ROW(),BT$14),"")</f>
        <v/>
      </c>
      <c r="BU30" s="23" t="str" cm="1">
        <f t="array" aca="1" ref="BU30" ca="1">IF(INDEX($A$1:$AL$46,ROW(),BU$14)&gt;0,INDEX($A$1:$AL$46,ROW(),BU$14),"")</f>
        <v/>
      </c>
      <c r="BV30" s="23" t="str" cm="1">
        <f t="array" aca="1" ref="BV30" ca="1">IF(INDEX($A$1:$AL$46,ROW(),BV$14)&gt;0,INDEX($A$1:$AL$46,ROW(),BV$14),"")</f>
        <v/>
      </c>
      <c r="BW30" s="23" t="str" cm="1">
        <f t="array" aca="1" ref="BW30" ca="1">IF(INDEX($A$1:$AL$46,ROW(),BW$14)&gt;0,INDEX($A$1:$AL$46,ROW(),BW$14),"")</f>
        <v/>
      </c>
      <c r="BX30" s="23" t="str" cm="1">
        <f t="array" aca="1" ref="BX30" ca="1">IF(INDEX($A$1:$AL$46,ROW(),BX$14)&gt;0,INDEX($A$1:$AL$46,ROW(),BX$14),"")</f>
        <v/>
      </c>
      <c r="BY30" s="23" t="str" cm="1">
        <f t="array" aca="1" ref="BY30" ca="1">IF(INDEX($A$1:$AL$46,ROW(),BY$14)&gt;0,INDEX($A$1:$AL$46,ROW(),BY$14),"")</f>
        <v/>
      </c>
      <c r="CA30" s="23" t="str" cm="1">
        <f t="array" aca="1" ref="CA30" ca="1">IF(INDEX($A$1:$AL$46,ROW(),CA$14)&lt;0,INDEX($A$1:$AL$46,ROW(),CA$14),"")</f>
        <v/>
      </c>
      <c r="CB30" s="23" t="str" cm="1">
        <f t="array" aca="1" ref="CB30" ca="1">IF(INDEX($A$1:$AL$46,ROW(),CB$14)&lt;0,INDEX($A$1:$AL$46,ROW(),CB$14),"")</f>
        <v/>
      </c>
      <c r="CC30" s="23" t="str" cm="1">
        <f t="array" aca="1" ref="CC30" ca="1">IF(INDEX($A$1:$AL$46,ROW(),CC$14)&lt;0,INDEX($A$1:$AL$46,ROW(),CC$14),"")</f>
        <v/>
      </c>
      <c r="CD30" s="23" t="str" cm="1">
        <f t="array" aca="1" ref="CD30" ca="1">IF(INDEX($A$1:$AL$46,ROW(),CD$14)&lt;0,INDEX($A$1:$AL$46,ROW(),CD$14),"")</f>
        <v/>
      </c>
      <c r="CE30" s="23" t="str" cm="1">
        <f t="array" aca="1" ref="CE30" ca="1">IF(INDEX($A$1:$AL$46,ROW(),CE$14)&lt;0,INDEX($A$1:$AL$46,ROW(),CE$14),"")</f>
        <v/>
      </c>
      <c r="CF30" s="23" t="str" cm="1">
        <f t="array" aca="1" ref="CF30" ca="1">IF(INDEX($A$1:$AL$46,ROW(),CF$14)&lt;0,INDEX($A$1:$AL$46,ROW(),CF$14),"")</f>
        <v/>
      </c>
      <c r="CG30" s="23" t="str" cm="1">
        <f t="array" aca="1" ref="CG30" ca="1">IF(INDEX($A$1:$AL$46,ROW(),CG$14)&lt;0,INDEX($A$1:$AL$46,ROW(),CG$14),"")</f>
        <v/>
      </c>
      <c r="CH30" s="23" t="str" cm="1">
        <f t="array" aca="1" ref="CH30" ca="1">IF(INDEX($A$1:$AL$46,ROW(),CH$14)&lt;0,INDEX($A$1:$AL$46,ROW(),CH$14),"")</f>
        <v/>
      </c>
      <c r="CI30" s="23" t="str" cm="1">
        <f t="array" aca="1" ref="CI30" ca="1">IF(INDEX($A$1:$AL$46,ROW(),CI$14)&lt;0,INDEX($A$1:$AL$46,ROW(),CI$14),"")</f>
        <v/>
      </c>
      <c r="CJ30" s="23" t="str" cm="1">
        <f t="array" aca="1" ref="CJ30" ca="1">IF(INDEX($A$1:$AL$46,ROW(),CJ$14)&lt;0,INDEX($A$1:$AL$46,ROW(),CJ$14),"")</f>
        <v/>
      </c>
      <c r="CK30" s="23" t="str" cm="1">
        <f t="array" aca="1" ref="CK30" ca="1">IF(INDEX($A$1:$AL$46,ROW(),CK$14)&lt;0,INDEX($A$1:$AL$46,ROW(),CK$14),"")</f>
        <v/>
      </c>
      <c r="CL30" s="23" t="str" cm="1">
        <f t="array" aca="1" ref="CL30" ca="1">IF(INDEX($A$1:$AL$46,ROW(),CL$14)&lt;0,INDEX($A$1:$AL$46,ROW(),CL$14),"")</f>
        <v/>
      </c>
    </row>
    <row r="31" spans="1:90" s="2" customFormat="1" ht="15.75" x14ac:dyDescent="0.4">
      <c r="A31" s="6">
        <v>16</v>
      </c>
      <c r="B31" s="18">
        <f t="shared" ca="1" si="17"/>
        <v>0</v>
      </c>
      <c r="C31" s="19"/>
      <c r="D31" s="27"/>
      <c r="E31" s="24">
        <f ca="1">IF(OR(MONTH(DATE($B$1,E$1,$A31))&lt;&gt;E$1,_xlfn.XLOOKUP(DATE($B$1,E$1,$A31),祝祭日,祝祭日,"XXX",0,1)&lt;&gt;"XXX",WEEKDAY(DATE($B$1,E$1,$A31),2)&gt;5),"",SUMIFS(matsui[受渡金額],matsui[約定日],DATE(デイトレ集計2023!$B$1,デイトレ集計2023!E$1,デイトレ集計2023!$A31),matsui[商品区分],"株式"))</f>
        <v>0</v>
      </c>
      <c r="F31" s="19"/>
      <c r="G31" s="27"/>
      <c r="H31" s="24">
        <f ca="1">IF(OR(MONTH(DATE($B$1,H$1,$A31))&lt;&gt;H$1,_xlfn.XLOOKUP(DATE($B$1,H$1,$A31),祝祭日,祝祭日,"XXX",0,1)&lt;&gt;"XXX",WEEKDAY(DATE($B$1,H$1,$A31),2)&gt;5),"",SUMIFS(matsui[受渡金額],matsui[約定日],DATE(デイトレ集計2023!$B$1,デイトレ集計2023!H$1,デイトレ集計2023!$A31),matsui[商品区分],"株式"))</f>
        <v>0</v>
      </c>
      <c r="I31" s="19"/>
      <c r="J31" s="27"/>
      <c r="K31" s="24">
        <f ca="1">IF(OR(MONTH(DATE($B$1,K$1,$A31))&lt;&gt;K$1,_xlfn.XLOOKUP(DATE($B$1,K$1,$A31),祝祭日,祝祭日,"XXX",0,1)&lt;&gt;"XXX",WEEKDAY(DATE($B$1,K$1,$A31),2)&gt;5),"",SUMIFS(matsui[受渡金額],matsui[約定日],DATE(デイトレ集計2023!$B$1,デイトレ集計2023!K$1,デイトレ集計2023!$A31),matsui[商品区分],"株式"))</f>
        <v>0</v>
      </c>
      <c r="L31" s="19"/>
      <c r="M31" s="27"/>
      <c r="N31" s="24" t="str">
        <f ca="1">IF(OR(MONTH(DATE($B$1,N$1,$A31))&lt;&gt;N$1,_xlfn.XLOOKUP(DATE($B$1,N$1,$A31),祝祭日,祝祭日,"XXX",0,1)&lt;&gt;"XXX",WEEKDAY(DATE($B$1,N$1,$A31),2)&gt;5),"",SUMIFS(matsui[受渡金額],matsui[約定日],DATE(デイトレ集計2023!$B$1,デイトレ集計2023!N$1,デイトレ集計2023!$A31),matsui[商品区分],"株式"))</f>
        <v/>
      </c>
      <c r="O31" s="19"/>
      <c r="P31" s="27"/>
      <c r="Q31" s="24">
        <f ca="1">IF(OR(MONTH(DATE($B$1,Q$1,$A31))&lt;&gt;Q$1,_xlfn.XLOOKUP(DATE($B$1,Q$1,$A31),祝祭日,祝祭日,"XXX",0,1)&lt;&gt;"XXX",WEEKDAY(DATE($B$1,Q$1,$A31),2)&gt;5),"",SUMIFS(matsui[受渡金額],matsui[約定日],DATE(デイトレ集計2023!$B$1,デイトレ集計2023!Q$1,デイトレ集計2023!$A31),matsui[商品区分],"株式"))</f>
        <v>0</v>
      </c>
      <c r="R31" s="19"/>
      <c r="S31" s="27"/>
      <c r="T31" s="24">
        <f ca="1">IF(OR(MONTH(DATE($B$1,T$1,$A31))&lt;&gt;T$1,_xlfn.XLOOKUP(DATE($B$1,T$1,$A31),祝祭日,祝祭日,"XXX",0,1)&lt;&gt;"XXX",WEEKDAY(DATE($B$1,T$1,$A31),2)&gt;5),"",SUMIFS(matsui[受渡金額],matsui[約定日],DATE(デイトレ集計2023!$B$1,デイトレ集計2023!T$1,デイトレ集計2023!$A31),matsui[商品区分],"株式"))</f>
        <v>0</v>
      </c>
      <c r="U31" s="19"/>
      <c r="V31" s="27"/>
      <c r="W31" s="24" t="str">
        <f ca="1">IF(OR(MONTH(DATE($B$1,W$1,$A31))&lt;&gt;W$1,_xlfn.XLOOKUP(DATE($B$1,W$1,$A31),祝祭日,祝祭日,"XXX",0,1)&lt;&gt;"XXX",WEEKDAY(DATE($B$1,W$1,$A31),2)&gt;5),"",SUMIFS(matsui[受渡金額],matsui[約定日],DATE(デイトレ集計2023!$B$1,デイトレ集計2023!W$1,デイトレ集計2023!$A31),matsui[商品区分],"株式"))</f>
        <v/>
      </c>
      <c r="X31" s="19"/>
      <c r="Y31" s="27"/>
      <c r="Z31" s="24">
        <f ca="1">IF(OR(MONTH(DATE($B$1,Z$1,$A31))&lt;&gt;Z$1,_xlfn.XLOOKUP(DATE($B$1,Z$1,$A31),祝祭日,祝祭日,"XXX",0,1)&lt;&gt;"XXX",WEEKDAY(DATE($B$1,Z$1,$A31),2)&gt;5),"",SUMIFS(matsui[受渡金額],matsui[約定日],DATE(デイトレ集計2023!$B$1,デイトレ集計2023!Z$1,デイトレ集計2023!$A31),matsui[商品区分],"株式"))</f>
        <v>0</v>
      </c>
      <c r="AA31" s="19"/>
      <c r="AB31" s="27"/>
      <c r="AC31" s="24" t="str">
        <f ca="1">IF(OR(MONTH(DATE($B$1,AC$1,$A31))&lt;&gt;AC$1,_xlfn.XLOOKUP(DATE($B$1,AC$1,$A31),祝祭日,祝祭日,"XXX",0,1)&lt;&gt;"XXX",WEEKDAY(DATE($B$1,AC$1,$A31),2)&gt;5),"",SUMIFS(matsui[受渡金額],matsui[約定日],DATE(デイトレ集計2023!$B$1,デイトレ集計2023!AC$1,デイトレ集計2023!$A31),matsui[商品区分],"株式"))</f>
        <v/>
      </c>
      <c r="AD31" s="19"/>
      <c r="AE31" s="27"/>
      <c r="AF31" s="24">
        <f ca="1">IF(OR(MONTH(DATE($B$1,AF$1,$A31))&lt;&gt;AF$1,_xlfn.XLOOKUP(DATE($B$1,AF$1,$A31),祝祭日,祝祭日,"XXX",0,1)&lt;&gt;"XXX",WEEKDAY(DATE($B$1,AF$1,$A31),2)&gt;5),"",SUMIFS(matsui[受渡金額],matsui[約定日],DATE(デイトレ集計2023!$B$1,デイトレ集計2023!AF$1,デイトレ集計2023!$A31),matsui[商品区分],"株式"))</f>
        <v>0</v>
      </c>
      <c r="AG31" s="19"/>
      <c r="AH31" s="27"/>
      <c r="AI31" s="24">
        <f ca="1">IF(OR(MONTH(DATE($B$1,AI$1,$A31))&lt;&gt;AI$1,_xlfn.XLOOKUP(DATE($B$1,AI$1,$A31),祝祭日,祝祭日,"XXX",0,1)&lt;&gt;"XXX",WEEKDAY(DATE($B$1,AI$1,$A31),2)&gt;5),"",SUMIFS(matsui[受渡金額],matsui[約定日],DATE(デイトレ集計2023!$B$1,デイトレ集計2023!AI$1,デイトレ集計2023!$A31),matsui[商品区分],"株式"))</f>
        <v>0</v>
      </c>
      <c r="AJ31" s="19"/>
      <c r="AK31" s="27"/>
      <c r="AL31" s="27" t="str">
        <f ca="1">IF(OR(MONTH(DATE($B$1,AL$1,$A31))&lt;&gt;AL$1,_xlfn.XLOOKUP(DATE($B$1,AL$1,$A31),祝祭日,祝祭日,"XXX",0,1)&lt;&gt;"XXX",WEEKDAY(DATE($B$1,AL$1,$A31),2)&gt;5),"",SUMIFS(matsui[受渡金額],matsui[約定日],DATE(デイトレ集計2023!$B$1,デイトレ集計2023!AL$1,デイトレ集計2023!$A31),matsui[商品区分],"株式"))</f>
        <v/>
      </c>
      <c r="AN31" s="23">
        <f t="shared" ca="1" si="20"/>
        <v>0</v>
      </c>
      <c r="AO31" s="23">
        <f t="shared" ca="1" si="21"/>
        <v>0</v>
      </c>
      <c r="AP31" s="23">
        <f t="shared" ca="1" si="22"/>
        <v>0</v>
      </c>
      <c r="AQ31" s="23">
        <f t="shared" ca="1" si="23"/>
        <v>400</v>
      </c>
      <c r="AR31" s="23">
        <f t="shared" ca="1" si="24"/>
        <v>-550</v>
      </c>
      <c r="AS31" s="23">
        <f t="shared" ca="1" si="25"/>
        <v>-150</v>
      </c>
      <c r="AT31" s="23">
        <f t="shared" ca="1" si="26"/>
        <v>-150</v>
      </c>
      <c r="AU31" s="23">
        <f t="shared" ca="1" si="32"/>
        <v>-150</v>
      </c>
      <c r="AV31" s="23">
        <f t="shared" ca="1" si="27"/>
        <v>-150</v>
      </c>
      <c r="AW31" s="23">
        <f t="shared" ca="1" si="28"/>
        <v>-150</v>
      </c>
      <c r="AX31" s="23">
        <f t="shared" ca="1" si="29"/>
        <v>-150</v>
      </c>
      <c r="AY31" s="23">
        <f t="shared" ca="1" si="30"/>
        <v>-150</v>
      </c>
      <c r="BA31" s="23">
        <f t="shared" ca="1" si="43"/>
        <v>0</v>
      </c>
      <c r="BB31" s="23">
        <f t="shared" ca="1" si="33"/>
        <v>0</v>
      </c>
      <c r="BC31" s="23">
        <f t="shared" ca="1" si="34"/>
        <v>0</v>
      </c>
      <c r="BD31" s="23">
        <f t="shared" ca="1" si="35"/>
        <v>400</v>
      </c>
      <c r="BE31" s="23">
        <f t="shared" ca="1" si="36"/>
        <v>700</v>
      </c>
      <c r="BF31" s="23">
        <f t="shared" ca="1" si="37"/>
        <v>0</v>
      </c>
      <c r="BG31" s="23">
        <f t="shared" ca="1" si="38"/>
        <v>0</v>
      </c>
      <c r="BH31" s="23">
        <f t="shared" ca="1" si="39"/>
        <v>0</v>
      </c>
      <c r="BI31" s="23">
        <f t="shared" ca="1" si="40"/>
        <v>0</v>
      </c>
      <c r="BJ31" s="23">
        <f t="shared" ca="1" si="41"/>
        <v>0</v>
      </c>
      <c r="BK31" s="23">
        <f t="shared" ca="1" si="42"/>
        <v>0</v>
      </c>
      <c r="BL31" s="23">
        <f t="shared" ca="1" si="31"/>
        <v>0</v>
      </c>
      <c r="BN31" s="23" t="str" cm="1">
        <f t="array" aca="1" ref="BN31" ca="1">IF(INDEX($A$1:$AL$46,ROW(),BN$14)&gt;0,INDEX($A$1:$AL$46,ROW(),BN$14),"")</f>
        <v/>
      </c>
      <c r="BO31" s="23" t="str" cm="1">
        <f t="array" aca="1" ref="BO31" ca="1">IF(INDEX($A$1:$AL$46,ROW(),BO$14)&gt;0,INDEX($A$1:$AL$46,ROW(),BO$14),"")</f>
        <v/>
      </c>
      <c r="BP31" s="23" t="str" cm="1">
        <f t="array" aca="1" ref="BP31" ca="1">IF(INDEX($A$1:$AL$46,ROW(),BP$14)&gt;0,INDEX($A$1:$AL$46,ROW(),BP$14),"")</f>
        <v/>
      </c>
      <c r="BQ31" s="23" t="str" cm="1">
        <f t="array" aca="1" ref="BQ31" ca="1">IF(INDEX($A$1:$AL$46,ROW(),BQ$14)&gt;0,INDEX($A$1:$AL$46,ROW(),BQ$14),"")</f>
        <v/>
      </c>
      <c r="BR31" s="23" t="str" cm="1">
        <f t="array" aca="1" ref="BR31" ca="1">IF(INDEX($A$1:$AL$46,ROW(),BR$14)&gt;0,INDEX($A$1:$AL$46,ROW(),BR$14),"")</f>
        <v/>
      </c>
      <c r="BS31" s="23" t="str" cm="1">
        <f t="array" aca="1" ref="BS31" ca="1">IF(INDEX($A$1:$AL$46,ROW(),BS$14)&gt;0,INDEX($A$1:$AL$46,ROW(),BS$14),"")</f>
        <v/>
      </c>
      <c r="BT31" s="23" t="str" cm="1">
        <f t="array" aca="1" ref="BT31" ca="1">IF(INDEX($A$1:$AL$46,ROW(),BT$14)&gt;0,INDEX($A$1:$AL$46,ROW(),BT$14),"")</f>
        <v/>
      </c>
      <c r="BU31" s="23" t="str" cm="1">
        <f t="array" aca="1" ref="BU31" ca="1">IF(INDEX($A$1:$AL$46,ROW(),BU$14)&gt;0,INDEX($A$1:$AL$46,ROW(),BU$14),"")</f>
        <v/>
      </c>
      <c r="BV31" s="23" t="str" cm="1">
        <f t="array" aca="1" ref="BV31" ca="1">IF(INDEX($A$1:$AL$46,ROW(),BV$14)&gt;0,INDEX($A$1:$AL$46,ROW(),BV$14),"")</f>
        <v/>
      </c>
      <c r="BW31" s="23" t="str" cm="1">
        <f t="array" aca="1" ref="BW31" ca="1">IF(INDEX($A$1:$AL$46,ROW(),BW$14)&gt;0,INDEX($A$1:$AL$46,ROW(),BW$14),"")</f>
        <v/>
      </c>
      <c r="BX31" s="23" t="str" cm="1">
        <f t="array" aca="1" ref="BX31" ca="1">IF(INDEX($A$1:$AL$46,ROW(),BX$14)&gt;0,INDEX($A$1:$AL$46,ROW(),BX$14),"")</f>
        <v/>
      </c>
      <c r="BY31" s="23" t="str" cm="1">
        <f t="array" aca="1" ref="BY31" ca="1">IF(INDEX($A$1:$AL$46,ROW(),BY$14)&gt;0,INDEX($A$1:$AL$46,ROW(),BY$14),"")</f>
        <v/>
      </c>
      <c r="CA31" s="23" t="str" cm="1">
        <f t="array" aca="1" ref="CA31" ca="1">IF(INDEX($A$1:$AL$46,ROW(),CA$14)&lt;0,INDEX($A$1:$AL$46,ROW(),CA$14),"")</f>
        <v/>
      </c>
      <c r="CB31" s="23" t="str" cm="1">
        <f t="array" aca="1" ref="CB31" ca="1">IF(INDEX($A$1:$AL$46,ROW(),CB$14)&lt;0,INDEX($A$1:$AL$46,ROW(),CB$14),"")</f>
        <v/>
      </c>
      <c r="CC31" s="23" t="str" cm="1">
        <f t="array" aca="1" ref="CC31" ca="1">IF(INDEX($A$1:$AL$46,ROW(),CC$14)&lt;0,INDEX($A$1:$AL$46,ROW(),CC$14),"")</f>
        <v/>
      </c>
      <c r="CD31" s="23" t="str" cm="1">
        <f t="array" aca="1" ref="CD31" ca="1">IF(INDEX($A$1:$AL$46,ROW(),CD$14)&lt;0,INDEX($A$1:$AL$46,ROW(),CD$14),"")</f>
        <v/>
      </c>
      <c r="CE31" s="23" t="str" cm="1">
        <f t="array" aca="1" ref="CE31" ca="1">IF(INDEX($A$1:$AL$46,ROW(),CE$14)&lt;0,INDEX($A$1:$AL$46,ROW(),CE$14),"")</f>
        <v/>
      </c>
      <c r="CF31" s="23" t="str" cm="1">
        <f t="array" aca="1" ref="CF31" ca="1">IF(INDEX($A$1:$AL$46,ROW(),CF$14)&lt;0,INDEX($A$1:$AL$46,ROW(),CF$14),"")</f>
        <v/>
      </c>
      <c r="CG31" s="23" t="str" cm="1">
        <f t="array" aca="1" ref="CG31" ca="1">IF(INDEX($A$1:$AL$46,ROW(),CG$14)&lt;0,INDEX($A$1:$AL$46,ROW(),CG$14),"")</f>
        <v/>
      </c>
      <c r="CH31" s="23" t="str" cm="1">
        <f t="array" aca="1" ref="CH31" ca="1">IF(INDEX($A$1:$AL$46,ROW(),CH$14)&lt;0,INDEX($A$1:$AL$46,ROW(),CH$14),"")</f>
        <v/>
      </c>
      <c r="CI31" s="23" t="str" cm="1">
        <f t="array" aca="1" ref="CI31" ca="1">IF(INDEX($A$1:$AL$46,ROW(),CI$14)&lt;0,INDEX($A$1:$AL$46,ROW(),CI$14),"")</f>
        <v/>
      </c>
      <c r="CJ31" s="23" t="str" cm="1">
        <f t="array" aca="1" ref="CJ31" ca="1">IF(INDEX($A$1:$AL$46,ROW(),CJ$14)&lt;0,INDEX($A$1:$AL$46,ROW(),CJ$14),"")</f>
        <v/>
      </c>
      <c r="CK31" s="23" t="str" cm="1">
        <f t="array" aca="1" ref="CK31" ca="1">IF(INDEX($A$1:$AL$46,ROW(),CK$14)&lt;0,INDEX($A$1:$AL$46,ROW(),CK$14),"")</f>
        <v/>
      </c>
      <c r="CL31" s="23" t="str" cm="1">
        <f t="array" aca="1" ref="CL31" ca="1">IF(INDEX($A$1:$AL$46,ROW(),CL$14)&lt;0,INDEX($A$1:$AL$46,ROW(),CL$14),"")</f>
        <v/>
      </c>
    </row>
    <row r="32" spans="1:90" s="2" customFormat="1" ht="15.75" x14ac:dyDescent="0.4">
      <c r="A32" s="6">
        <v>17</v>
      </c>
      <c r="B32" s="18">
        <f t="shared" ca="1" si="17"/>
        <v>0</v>
      </c>
      <c r="C32" s="19"/>
      <c r="D32" s="27"/>
      <c r="E32" s="24">
        <f ca="1">IF(OR(MONTH(DATE($B$1,E$1,$A32))&lt;&gt;E$1,_xlfn.XLOOKUP(DATE($B$1,E$1,$A32),祝祭日,祝祭日,"XXX",0,1)&lt;&gt;"XXX",WEEKDAY(DATE($B$1,E$1,$A32),2)&gt;5),"",SUMIFS(matsui[受渡金額],matsui[約定日],DATE(デイトレ集計2023!$B$1,デイトレ集計2023!E$1,デイトレ集計2023!$A32),matsui[商品区分],"株式"))</f>
        <v>0</v>
      </c>
      <c r="F32" s="19"/>
      <c r="G32" s="27"/>
      <c r="H32" s="24">
        <f ca="1">IF(OR(MONTH(DATE($B$1,H$1,$A32))&lt;&gt;H$1,_xlfn.XLOOKUP(DATE($B$1,H$1,$A32),祝祭日,祝祭日,"XXX",0,1)&lt;&gt;"XXX",WEEKDAY(DATE($B$1,H$1,$A32),2)&gt;5),"",SUMIFS(matsui[受渡金額],matsui[約定日],DATE(デイトレ集計2023!$B$1,デイトレ集計2023!H$1,デイトレ集計2023!$A32),matsui[商品区分],"株式"))</f>
        <v>0</v>
      </c>
      <c r="I32" s="19"/>
      <c r="J32" s="27"/>
      <c r="K32" s="24">
        <f ca="1">IF(OR(MONTH(DATE($B$1,K$1,$A32))&lt;&gt;K$1,_xlfn.XLOOKUP(DATE($B$1,K$1,$A32),祝祭日,祝祭日,"XXX",0,1)&lt;&gt;"XXX",WEEKDAY(DATE($B$1,K$1,$A32),2)&gt;5),"",SUMIFS(matsui[受渡金額],matsui[約定日],DATE(デイトレ集計2023!$B$1,デイトレ集計2023!K$1,デイトレ集計2023!$A32),matsui[商品区分],"株式"))</f>
        <v>0</v>
      </c>
      <c r="L32" s="19"/>
      <c r="M32" s="27"/>
      <c r="N32" s="24">
        <f ca="1">IF(OR(MONTH(DATE($B$1,N$1,$A32))&lt;&gt;N$1,_xlfn.XLOOKUP(DATE($B$1,N$1,$A32),祝祭日,祝祭日,"XXX",0,1)&lt;&gt;"XXX",WEEKDAY(DATE($B$1,N$1,$A32),2)&gt;5),"",SUMIFS(matsui[受渡金額],matsui[約定日],DATE(デイトレ集計2023!$B$1,デイトレ集計2023!N$1,デイトレ集計2023!$A32),matsui[商品区分],"株式"))</f>
        <v>0</v>
      </c>
      <c r="O32" s="19"/>
      <c r="P32" s="27"/>
      <c r="Q32" s="24">
        <f ca="1">IF(OR(MONTH(DATE($B$1,Q$1,$A32))&lt;&gt;Q$1,_xlfn.XLOOKUP(DATE($B$1,Q$1,$A32),祝祭日,祝祭日,"XXX",0,1)&lt;&gt;"XXX",WEEKDAY(DATE($B$1,Q$1,$A32),2)&gt;5),"",SUMIFS(matsui[受渡金額],matsui[約定日],DATE(デイトレ集計2023!$B$1,デイトレ集計2023!Q$1,デイトレ集計2023!$A32),matsui[商品区分],"株式"))</f>
        <v>0</v>
      </c>
      <c r="R32" s="19"/>
      <c r="S32" s="27"/>
      <c r="T32" s="24" t="str">
        <f ca="1">IF(OR(MONTH(DATE($B$1,T$1,$A32))&lt;&gt;T$1,_xlfn.XLOOKUP(DATE($B$1,T$1,$A32),祝祭日,祝祭日,"XXX",0,1)&lt;&gt;"XXX",WEEKDAY(DATE($B$1,T$1,$A32),2)&gt;5),"",SUMIFS(matsui[受渡金額],matsui[約定日],DATE(デイトレ集計2023!$B$1,デイトレ集計2023!T$1,デイトレ集計2023!$A32),matsui[商品区分],"株式"))</f>
        <v/>
      </c>
      <c r="U32" s="19"/>
      <c r="V32" s="27"/>
      <c r="W32" s="24" t="str">
        <f ca="1">IF(OR(MONTH(DATE($B$1,W$1,$A32))&lt;&gt;W$1,_xlfn.XLOOKUP(DATE($B$1,W$1,$A32),祝祭日,祝祭日,"XXX",0,1)&lt;&gt;"XXX",WEEKDAY(DATE($B$1,W$1,$A32),2)&gt;5),"",SUMIFS(matsui[受渡金額],matsui[約定日],DATE(デイトレ集計2023!$B$1,デイトレ集計2023!W$1,デイトレ集計2023!$A32),matsui[商品区分],"株式"))</f>
        <v/>
      </c>
      <c r="X32" s="19"/>
      <c r="Y32" s="27"/>
      <c r="Z32" s="24">
        <f ca="1">IF(OR(MONTH(DATE($B$1,Z$1,$A32))&lt;&gt;Z$1,_xlfn.XLOOKUP(DATE($B$1,Z$1,$A32),祝祭日,祝祭日,"XXX",0,1)&lt;&gt;"XXX",WEEKDAY(DATE($B$1,Z$1,$A32),2)&gt;5),"",SUMIFS(matsui[受渡金額],matsui[約定日],DATE(デイトレ集計2023!$B$1,デイトレ集計2023!Z$1,デイトレ集計2023!$A32),matsui[商品区分],"株式"))</f>
        <v>0</v>
      </c>
      <c r="AA32" s="19"/>
      <c r="AB32" s="27"/>
      <c r="AC32" s="24" t="str">
        <f ca="1">IF(OR(MONTH(DATE($B$1,AC$1,$A32))&lt;&gt;AC$1,_xlfn.XLOOKUP(DATE($B$1,AC$1,$A32),祝祭日,祝祭日,"XXX",0,1)&lt;&gt;"XXX",WEEKDAY(DATE($B$1,AC$1,$A32),2)&gt;5),"",SUMIFS(matsui[受渡金額],matsui[約定日],DATE(デイトレ集計2023!$B$1,デイトレ集計2023!AC$1,デイトレ集計2023!$A32),matsui[商品区分],"株式"))</f>
        <v/>
      </c>
      <c r="AD32" s="19"/>
      <c r="AE32" s="27"/>
      <c r="AF32" s="24">
        <f ca="1">IF(OR(MONTH(DATE($B$1,AF$1,$A32))&lt;&gt;AF$1,_xlfn.XLOOKUP(DATE($B$1,AF$1,$A32),祝祭日,祝祭日,"XXX",0,1)&lt;&gt;"XXX",WEEKDAY(DATE($B$1,AF$1,$A32),2)&gt;5),"",SUMIFS(matsui[受渡金額],matsui[約定日],DATE(デイトレ集計2023!$B$1,デイトレ集計2023!AF$1,デイトレ集計2023!$A32),matsui[商品区分],"株式"))</f>
        <v>0</v>
      </c>
      <c r="AG32" s="19"/>
      <c r="AH32" s="27"/>
      <c r="AI32" s="24">
        <f ca="1">IF(OR(MONTH(DATE($B$1,AI$1,$A32))&lt;&gt;AI$1,_xlfn.XLOOKUP(DATE($B$1,AI$1,$A32),祝祭日,祝祭日,"XXX",0,1)&lt;&gt;"XXX",WEEKDAY(DATE($B$1,AI$1,$A32),2)&gt;5),"",SUMIFS(matsui[受渡金額],matsui[約定日],DATE(デイトレ集計2023!$B$1,デイトレ集計2023!AI$1,デイトレ集計2023!$A32),matsui[商品区分],"株式"))</f>
        <v>0</v>
      </c>
      <c r="AJ32" s="19"/>
      <c r="AK32" s="27"/>
      <c r="AL32" s="27" t="str">
        <f ca="1">IF(OR(MONTH(DATE($B$1,AL$1,$A32))&lt;&gt;AL$1,_xlfn.XLOOKUP(DATE($B$1,AL$1,$A32),祝祭日,祝祭日,"XXX",0,1)&lt;&gt;"XXX",WEEKDAY(DATE($B$1,AL$1,$A32),2)&gt;5),"",SUMIFS(matsui[受渡金額],matsui[約定日],DATE(デイトレ集計2023!$B$1,デイトレ集計2023!AL$1,デイトレ集計2023!$A32),matsui[商品区分],"株式"))</f>
        <v/>
      </c>
      <c r="AN32" s="23">
        <f t="shared" ca="1" si="20"/>
        <v>0</v>
      </c>
      <c r="AO32" s="23">
        <f t="shared" ca="1" si="21"/>
        <v>0</v>
      </c>
      <c r="AP32" s="23">
        <f t="shared" ca="1" si="22"/>
        <v>0</v>
      </c>
      <c r="AQ32" s="23">
        <f t="shared" ca="1" si="23"/>
        <v>400</v>
      </c>
      <c r="AR32" s="23">
        <f t="shared" ca="1" si="24"/>
        <v>-550</v>
      </c>
      <c r="AS32" s="23">
        <f t="shared" ca="1" si="25"/>
        <v>-150</v>
      </c>
      <c r="AT32" s="23">
        <f t="shared" ca="1" si="26"/>
        <v>-150</v>
      </c>
      <c r="AU32" s="23">
        <f t="shared" ca="1" si="32"/>
        <v>-150</v>
      </c>
      <c r="AV32" s="23">
        <f t="shared" ca="1" si="27"/>
        <v>-150</v>
      </c>
      <c r="AW32" s="23">
        <f t="shared" ca="1" si="28"/>
        <v>-150</v>
      </c>
      <c r="AX32" s="23">
        <f t="shared" ca="1" si="29"/>
        <v>-150</v>
      </c>
      <c r="AY32" s="23">
        <f t="shared" ca="1" si="30"/>
        <v>-150</v>
      </c>
      <c r="BA32" s="23">
        <f t="shared" ca="1" si="43"/>
        <v>0</v>
      </c>
      <c r="BB32" s="23">
        <f t="shared" ca="1" si="33"/>
        <v>0</v>
      </c>
      <c r="BC32" s="23">
        <f t="shared" ca="1" si="34"/>
        <v>0</v>
      </c>
      <c r="BD32" s="23">
        <f t="shared" ca="1" si="35"/>
        <v>400</v>
      </c>
      <c r="BE32" s="23">
        <f t="shared" ca="1" si="36"/>
        <v>700</v>
      </c>
      <c r="BF32" s="23">
        <f t="shared" ca="1" si="37"/>
        <v>0</v>
      </c>
      <c r="BG32" s="23">
        <f t="shared" ca="1" si="38"/>
        <v>0</v>
      </c>
      <c r="BH32" s="23">
        <f t="shared" ca="1" si="39"/>
        <v>0</v>
      </c>
      <c r="BI32" s="23">
        <f t="shared" ca="1" si="40"/>
        <v>0</v>
      </c>
      <c r="BJ32" s="23">
        <f t="shared" ca="1" si="41"/>
        <v>0</v>
      </c>
      <c r="BK32" s="23">
        <f t="shared" ca="1" si="42"/>
        <v>0</v>
      </c>
      <c r="BL32" s="23">
        <f t="shared" ca="1" si="31"/>
        <v>0</v>
      </c>
      <c r="BN32" s="23" t="str" cm="1">
        <f t="array" aca="1" ref="BN32" ca="1">IF(INDEX($A$1:$AL$46,ROW(),BN$14)&gt;0,INDEX($A$1:$AL$46,ROW(),BN$14),"")</f>
        <v/>
      </c>
      <c r="BO32" s="23" t="str" cm="1">
        <f t="array" aca="1" ref="BO32" ca="1">IF(INDEX($A$1:$AL$46,ROW(),BO$14)&gt;0,INDEX($A$1:$AL$46,ROW(),BO$14),"")</f>
        <v/>
      </c>
      <c r="BP32" s="23" t="str" cm="1">
        <f t="array" aca="1" ref="BP32" ca="1">IF(INDEX($A$1:$AL$46,ROW(),BP$14)&gt;0,INDEX($A$1:$AL$46,ROW(),BP$14),"")</f>
        <v/>
      </c>
      <c r="BQ32" s="23" t="str" cm="1">
        <f t="array" aca="1" ref="BQ32" ca="1">IF(INDEX($A$1:$AL$46,ROW(),BQ$14)&gt;0,INDEX($A$1:$AL$46,ROW(),BQ$14),"")</f>
        <v/>
      </c>
      <c r="BR32" s="23" t="str" cm="1">
        <f t="array" aca="1" ref="BR32" ca="1">IF(INDEX($A$1:$AL$46,ROW(),BR$14)&gt;0,INDEX($A$1:$AL$46,ROW(),BR$14),"")</f>
        <v/>
      </c>
      <c r="BS32" s="23" t="str" cm="1">
        <f t="array" aca="1" ref="BS32" ca="1">IF(INDEX($A$1:$AL$46,ROW(),BS$14)&gt;0,INDEX($A$1:$AL$46,ROW(),BS$14),"")</f>
        <v/>
      </c>
      <c r="BT32" s="23" t="str" cm="1">
        <f t="array" aca="1" ref="BT32" ca="1">IF(INDEX($A$1:$AL$46,ROW(),BT$14)&gt;0,INDEX($A$1:$AL$46,ROW(),BT$14),"")</f>
        <v/>
      </c>
      <c r="BU32" s="23" t="str" cm="1">
        <f t="array" aca="1" ref="BU32" ca="1">IF(INDEX($A$1:$AL$46,ROW(),BU$14)&gt;0,INDEX($A$1:$AL$46,ROW(),BU$14),"")</f>
        <v/>
      </c>
      <c r="BV32" s="23" t="str" cm="1">
        <f t="array" aca="1" ref="BV32" ca="1">IF(INDEX($A$1:$AL$46,ROW(),BV$14)&gt;0,INDEX($A$1:$AL$46,ROW(),BV$14),"")</f>
        <v/>
      </c>
      <c r="BW32" s="23" t="str" cm="1">
        <f t="array" aca="1" ref="BW32" ca="1">IF(INDEX($A$1:$AL$46,ROW(),BW$14)&gt;0,INDEX($A$1:$AL$46,ROW(),BW$14),"")</f>
        <v/>
      </c>
      <c r="BX32" s="23" t="str" cm="1">
        <f t="array" aca="1" ref="BX32" ca="1">IF(INDEX($A$1:$AL$46,ROW(),BX$14)&gt;0,INDEX($A$1:$AL$46,ROW(),BX$14),"")</f>
        <v/>
      </c>
      <c r="BY32" s="23" t="str" cm="1">
        <f t="array" aca="1" ref="BY32" ca="1">IF(INDEX($A$1:$AL$46,ROW(),BY$14)&gt;0,INDEX($A$1:$AL$46,ROW(),BY$14),"")</f>
        <v/>
      </c>
      <c r="CA32" s="23" t="str" cm="1">
        <f t="array" aca="1" ref="CA32" ca="1">IF(INDEX($A$1:$AL$46,ROW(),CA$14)&lt;0,INDEX($A$1:$AL$46,ROW(),CA$14),"")</f>
        <v/>
      </c>
      <c r="CB32" s="23" t="str" cm="1">
        <f t="array" aca="1" ref="CB32" ca="1">IF(INDEX($A$1:$AL$46,ROW(),CB$14)&lt;0,INDEX($A$1:$AL$46,ROW(),CB$14),"")</f>
        <v/>
      </c>
      <c r="CC32" s="23" t="str" cm="1">
        <f t="array" aca="1" ref="CC32" ca="1">IF(INDEX($A$1:$AL$46,ROW(),CC$14)&lt;0,INDEX($A$1:$AL$46,ROW(),CC$14),"")</f>
        <v/>
      </c>
      <c r="CD32" s="23" t="str" cm="1">
        <f t="array" aca="1" ref="CD32" ca="1">IF(INDEX($A$1:$AL$46,ROW(),CD$14)&lt;0,INDEX($A$1:$AL$46,ROW(),CD$14),"")</f>
        <v/>
      </c>
      <c r="CE32" s="23" t="str" cm="1">
        <f t="array" aca="1" ref="CE32" ca="1">IF(INDEX($A$1:$AL$46,ROW(),CE$14)&lt;0,INDEX($A$1:$AL$46,ROW(),CE$14),"")</f>
        <v/>
      </c>
      <c r="CF32" s="23" t="str" cm="1">
        <f t="array" aca="1" ref="CF32" ca="1">IF(INDEX($A$1:$AL$46,ROW(),CF$14)&lt;0,INDEX($A$1:$AL$46,ROW(),CF$14),"")</f>
        <v/>
      </c>
      <c r="CG32" s="23" t="str" cm="1">
        <f t="array" aca="1" ref="CG32" ca="1">IF(INDEX($A$1:$AL$46,ROW(),CG$14)&lt;0,INDEX($A$1:$AL$46,ROW(),CG$14),"")</f>
        <v/>
      </c>
      <c r="CH32" s="23" t="str" cm="1">
        <f t="array" aca="1" ref="CH32" ca="1">IF(INDEX($A$1:$AL$46,ROW(),CH$14)&lt;0,INDEX($A$1:$AL$46,ROW(),CH$14),"")</f>
        <v/>
      </c>
      <c r="CI32" s="23" t="str" cm="1">
        <f t="array" aca="1" ref="CI32" ca="1">IF(INDEX($A$1:$AL$46,ROW(),CI$14)&lt;0,INDEX($A$1:$AL$46,ROW(),CI$14),"")</f>
        <v/>
      </c>
      <c r="CJ32" s="23" t="str" cm="1">
        <f t="array" aca="1" ref="CJ32" ca="1">IF(INDEX($A$1:$AL$46,ROW(),CJ$14)&lt;0,INDEX($A$1:$AL$46,ROW(),CJ$14),"")</f>
        <v/>
      </c>
      <c r="CK32" s="23" t="str" cm="1">
        <f t="array" aca="1" ref="CK32" ca="1">IF(INDEX($A$1:$AL$46,ROW(),CK$14)&lt;0,INDEX($A$1:$AL$46,ROW(),CK$14),"")</f>
        <v/>
      </c>
      <c r="CL32" s="23" t="str" cm="1">
        <f t="array" aca="1" ref="CL32" ca="1">IF(INDEX($A$1:$AL$46,ROW(),CL$14)&lt;0,INDEX($A$1:$AL$46,ROW(),CL$14),"")</f>
        <v/>
      </c>
    </row>
    <row r="33" spans="1:90" s="2" customFormat="1" ht="15.75" x14ac:dyDescent="0.4">
      <c r="A33" s="6">
        <v>18</v>
      </c>
      <c r="B33" s="18">
        <f t="shared" ca="1" si="17"/>
        <v>300</v>
      </c>
      <c r="C33" s="19"/>
      <c r="D33" s="27"/>
      <c r="E33" s="24">
        <f ca="1">IF(OR(MONTH(DATE($B$1,E$1,$A33))&lt;&gt;E$1,_xlfn.XLOOKUP(DATE($B$1,E$1,$A33),祝祭日,祝祭日,"XXX",0,1)&lt;&gt;"XXX",WEEKDAY(DATE($B$1,E$1,$A33),2)&gt;5),"",SUMIFS(matsui[受渡金額],matsui[約定日],DATE(デイトレ集計2023!$B$1,デイトレ集計2023!E$1,デイトレ集計2023!$A33),matsui[商品区分],"株式"))</f>
        <v>0</v>
      </c>
      <c r="F33" s="19"/>
      <c r="G33" s="27"/>
      <c r="H33" s="24" t="str">
        <f ca="1">IF(OR(MONTH(DATE($B$1,H$1,$A33))&lt;&gt;H$1,_xlfn.XLOOKUP(DATE($B$1,H$1,$A33),祝祭日,祝祭日,"XXX",0,1)&lt;&gt;"XXX",WEEKDAY(DATE($B$1,H$1,$A33),2)&gt;5),"",SUMIFS(matsui[受渡金額],matsui[約定日],DATE(デイトレ集計2023!$B$1,デイトレ集計2023!H$1,デイトレ集計2023!$A33),matsui[商品区分],"株式"))</f>
        <v/>
      </c>
      <c r="I33" s="19"/>
      <c r="J33" s="27"/>
      <c r="K33" s="24" t="str">
        <f ca="1">IF(OR(MONTH(DATE($B$1,K$1,$A33))&lt;&gt;K$1,_xlfn.XLOOKUP(DATE($B$1,K$1,$A33),祝祭日,祝祭日,"XXX",0,1)&lt;&gt;"XXX",WEEKDAY(DATE($B$1,K$1,$A33),2)&gt;5),"",SUMIFS(matsui[受渡金額],matsui[約定日],DATE(デイトレ集計2023!$B$1,デイトレ集計2023!K$1,デイトレ集計2023!$A33),matsui[商品区分],"株式"))</f>
        <v/>
      </c>
      <c r="L33" s="19"/>
      <c r="M33" s="27"/>
      <c r="N33" s="24">
        <f ca="1">IF(OR(MONTH(DATE($B$1,N$1,$A33))&lt;&gt;N$1,_xlfn.XLOOKUP(DATE($B$1,N$1,$A33),祝祭日,祝祭日,"XXX",0,1)&lt;&gt;"XXX",WEEKDAY(DATE($B$1,N$1,$A33),2)&gt;5),"",SUMIFS(matsui[受渡金額],matsui[約定日],DATE(デイトレ集計2023!$B$1,デイトレ集計2023!N$1,デイトレ集計2023!$A33),matsui[商品区分],"株式"))</f>
        <v>0</v>
      </c>
      <c r="O33" s="19"/>
      <c r="P33" s="27"/>
      <c r="Q33" s="24">
        <f ca="1">IF(OR(MONTH(DATE($B$1,Q$1,$A33))&lt;&gt;Q$1,_xlfn.XLOOKUP(DATE($B$1,Q$1,$A33),祝祭日,祝祭日,"XXX",0,1)&lt;&gt;"XXX",WEEKDAY(DATE($B$1,Q$1,$A33),2)&gt;5),"",SUMIFS(matsui[受渡金額],matsui[約定日],DATE(デイトレ集計2023!$B$1,デイトレ集計2023!Q$1,デイトレ集計2023!$A33),matsui[商品区分],"株式"))</f>
        <v>300</v>
      </c>
      <c r="R33" s="19"/>
      <c r="S33" s="27"/>
      <c r="T33" s="24" t="str">
        <f ca="1">IF(OR(MONTH(DATE($B$1,T$1,$A33))&lt;&gt;T$1,_xlfn.XLOOKUP(DATE($B$1,T$1,$A33),祝祭日,祝祭日,"XXX",0,1)&lt;&gt;"XXX",WEEKDAY(DATE($B$1,T$1,$A33),2)&gt;5),"",SUMIFS(matsui[受渡金額],matsui[約定日],DATE(デイトレ集計2023!$B$1,デイトレ集計2023!T$1,デイトレ集計2023!$A33),matsui[商品区分],"株式"))</f>
        <v/>
      </c>
      <c r="U33" s="19"/>
      <c r="V33" s="27"/>
      <c r="W33" s="24">
        <f ca="1">IF(OR(MONTH(DATE($B$1,W$1,$A33))&lt;&gt;W$1,_xlfn.XLOOKUP(DATE($B$1,W$1,$A33),祝祭日,祝祭日,"XXX",0,1)&lt;&gt;"XXX",WEEKDAY(DATE($B$1,W$1,$A33),2)&gt;5),"",SUMIFS(matsui[受渡金額],matsui[約定日],DATE(デイトレ集計2023!$B$1,デイトレ集計2023!W$1,デイトレ集計2023!$A33),matsui[商品区分],"株式"))</f>
        <v>0</v>
      </c>
      <c r="X33" s="19"/>
      <c r="Y33" s="27"/>
      <c r="Z33" s="24">
        <f ca="1">IF(OR(MONTH(DATE($B$1,Z$1,$A33))&lt;&gt;Z$1,_xlfn.XLOOKUP(DATE($B$1,Z$1,$A33),祝祭日,祝祭日,"XXX",0,1)&lt;&gt;"XXX",WEEKDAY(DATE($B$1,Z$1,$A33),2)&gt;5),"",SUMIFS(matsui[受渡金額],matsui[約定日],DATE(デイトレ集計2023!$B$1,デイトレ集計2023!Z$1,デイトレ集計2023!$A33),matsui[商品区分],"株式"))</f>
        <v>0</v>
      </c>
      <c r="AA33" s="19"/>
      <c r="AB33" s="27"/>
      <c r="AC33" s="24" t="str">
        <f ca="1">IF(OR(MONTH(DATE($B$1,AC$1,$A33))&lt;&gt;AC$1,_xlfn.XLOOKUP(DATE($B$1,AC$1,$A33),祝祭日,祝祭日,"XXX",0,1)&lt;&gt;"XXX",WEEKDAY(DATE($B$1,AC$1,$A33),2)&gt;5),"",SUMIFS(matsui[受渡金額],matsui[約定日],DATE(デイトレ集計2023!$B$1,デイトレ集計2023!AC$1,デイトレ集計2023!$A33),matsui[商品区分],"株式"))</f>
        <v/>
      </c>
      <c r="AD33" s="19"/>
      <c r="AE33" s="27"/>
      <c r="AF33" s="24">
        <f ca="1">IF(OR(MONTH(DATE($B$1,AF$1,$A33))&lt;&gt;AF$1,_xlfn.XLOOKUP(DATE($B$1,AF$1,$A33),祝祭日,祝祭日,"XXX",0,1)&lt;&gt;"XXX",WEEKDAY(DATE($B$1,AF$1,$A33),2)&gt;5),"",SUMIFS(matsui[受渡金額],matsui[約定日],DATE(デイトレ集計2023!$B$1,デイトレ集計2023!AF$1,デイトレ集計2023!$A33),matsui[商品区分],"株式"))</f>
        <v>0</v>
      </c>
      <c r="AG33" s="19"/>
      <c r="AH33" s="27"/>
      <c r="AI33" s="24" t="str">
        <f ca="1">IF(OR(MONTH(DATE($B$1,AI$1,$A33))&lt;&gt;AI$1,_xlfn.XLOOKUP(DATE($B$1,AI$1,$A33),祝祭日,祝祭日,"XXX",0,1)&lt;&gt;"XXX",WEEKDAY(DATE($B$1,AI$1,$A33),2)&gt;5),"",SUMIFS(matsui[受渡金額],matsui[約定日],DATE(デイトレ集計2023!$B$1,デイトレ集計2023!AI$1,デイトレ集計2023!$A33),matsui[商品区分],"株式"))</f>
        <v/>
      </c>
      <c r="AJ33" s="19"/>
      <c r="AK33" s="27"/>
      <c r="AL33" s="27">
        <f ca="1">IF(OR(MONTH(DATE($B$1,AL$1,$A33))&lt;&gt;AL$1,_xlfn.XLOOKUP(DATE($B$1,AL$1,$A33),祝祭日,祝祭日,"XXX",0,1)&lt;&gt;"XXX",WEEKDAY(DATE($B$1,AL$1,$A33),2)&gt;5),"",SUMIFS(matsui[受渡金額],matsui[約定日],DATE(デイトレ集計2023!$B$1,デイトレ集計2023!AL$1,デイトレ集計2023!$A33),matsui[商品区分],"株式"))</f>
        <v>0</v>
      </c>
      <c r="AN33" s="23">
        <f t="shared" ca="1" si="20"/>
        <v>0</v>
      </c>
      <c r="AO33" s="23">
        <f t="shared" ca="1" si="21"/>
        <v>0</v>
      </c>
      <c r="AP33" s="23">
        <f t="shared" ca="1" si="22"/>
        <v>0</v>
      </c>
      <c r="AQ33" s="23">
        <f t="shared" ca="1" si="23"/>
        <v>400</v>
      </c>
      <c r="AR33" s="23">
        <f t="shared" ca="1" si="24"/>
        <v>-250</v>
      </c>
      <c r="AS33" s="23">
        <f t="shared" ca="1" si="25"/>
        <v>-150</v>
      </c>
      <c r="AT33" s="23">
        <f t="shared" ca="1" si="26"/>
        <v>-150</v>
      </c>
      <c r="AU33" s="23">
        <f t="shared" ca="1" si="32"/>
        <v>-150</v>
      </c>
      <c r="AV33" s="23">
        <f t="shared" ca="1" si="27"/>
        <v>-150</v>
      </c>
      <c r="AW33" s="23">
        <f t="shared" ca="1" si="28"/>
        <v>-150</v>
      </c>
      <c r="AX33" s="23">
        <f t="shared" ca="1" si="29"/>
        <v>-150</v>
      </c>
      <c r="AY33" s="23">
        <f t="shared" ca="1" si="30"/>
        <v>-150</v>
      </c>
      <c r="BA33" s="23">
        <f t="shared" ca="1" si="43"/>
        <v>0</v>
      </c>
      <c r="BB33" s="23">
        <f t="shared" ca="1" si="33"/>
        <v>0</v>
      </c>
      <c r="BC33" s="23">
        <f t="shared" ca="1" si="34"/>
        <v>0</v>
      </c>
      <c r="BD33" s="23">
        <f t="shared" ca="1" si="35"/>
        <v>400</v>
      </c>
      <c r="BE33" s="23">
        <f t="shared" ca="1" si="36"/>
        <v>1000</v>
      </c>
      <c r="BF33" s="23">
        <f t="shared" ca="1" si="37"/>
        <v>0</v>
      </c>
      <c r="BG33" s="23">
        <f t="shared" ca="1" si="38"/>
        <v>0</v>
      </c>
      <c r="BH33" s="23">
        <f t="shared" ca="1" si="39"/>
        <v>0</v>
      </c>
      <c r="BI33" s="23">
        <f t="shared" ca="1" si="40"/>
        <v>0</v>
      </c>
      <c r="BJ33" s="23">
        <f t="shared" ca="1" si="41"/>
        <v>0</v>
      </c>
      <c r="BK33" s="23">
        <f t="shared" ca="1" si="42"/>
        <v>0</v>
      </c>
      <c r="BL33" s="23">
        <f t="shared" ca="1" si="31"/>
        <v>0</v>
      </c>
      <c r="BN33" s="23" t="str" cm="1">
        <f t="array" aca="1" ref="BN33" ca="1">IF(INDEX($A$1:$AL$46,ROW(),BN$14)&gt;0,INDEX($A$1:$AL$46,ROW(),BN$14),"")</f>
        <v/>
      </c>
      <c r="BO33" s="23" t="str" cm="1">
        <f t="array" aca="1" ref="BO33" ca="1">IF(INDEX($A$1:$AL$46,ROW(),BO$14)&gt;0,INDEX($A$1:$AL$46,ROW(),BO$14),"")</f>
        <v/>
      </c>
      <c r="BP33" s="23" t="str" cm="1">
        <f t="array" aca="1" ref="BP33" ca="1">IF(INDEX($A$1:$AL$46,ROW(),BP$14)&gt;0,INDEX($A$1:$AL$46,ROW(),BP$14),"")</f>
        <v/>
      </c>
      <c r="BQ33" s="23" t="str" cm="1">
        <f t="array" aca="1" ref="BQ33" ca="1">IF(INDEX($A$1:$AL$46,ROW(),BQ$14)&gt;0,INDEX($A$1:$AL$46,ROW(),BQ$14),"")</f>
        <v/>
      </c>
      <c r="BR33" s="23" cm="1">
        <f t="array" aca="1" ref="BR33" ca="1">IF(INDEX($A$1:$AL$46,ROW(),BR$14)&gt;0,INDEX($A$1:$AL$46,ROW(),BR$14),"")</f>
        <v>300</v>
      </c>
      <c r="BS33" s="23" t="str" cm="1">
        <f t="array" aca="1" ref="BS33" ca="1">IF(INDEX($A$1:$AL$46,ROW(),BS$14)&gt;0,INDEX($A$1:$AL$46,ROW(),BS$14),"")</f>
        <v/>
      </c>
      <c r="BT33" s="23" t="str" cm="1">
        <f t="array" aca="1" ref="BT33" ca="1">IF(INDEX($A$1:$AL$46,ROW(),BT$14)&gt;0,INDEX($A$1:$AL$46,ROW(),BT$14),"")</f>
        <v/>
      </c>
      <c r="BU33" s="23" t="str" cm="1">
        <f t="array" aca="1" ref="BU33" ca="1">IF(INDEX($A$1:$AL$46,ROW(),BU$14)&gt;0,INDEX($A$1:$AL$46,ROW(),BU$14),"")</f>
        <v/>
      </c>
      <c r="BV33" s="23" t="str" cm="1">
        <f t="array" aca="1" ref="BV33" ca="1">IF(INDEX($A$1:$AL$46,ROW(),BV$14)&gt;0,INDEX($A$1:$AL$46,ROW(),BV$14),"")</f>
        <v/>
      </c>
      <c r="BW33" s="23" t="str" cm="1">
        <f t="array" aca="1" ref="BW33" ca="1">IF(INDEX($A$1:$AL$46,ROW(),BW$14)&gt;0,INDEX($A$1:$AL$46,ROW(),BW$14),"")</f>
        <v/>
      </c>
      <c r="BX33" s="23" t="str" cm="1">
        <f t="array" aca="1" ref="BX33" ca="1">IF(INDEX($A$1:$AL$46,ROW(),BX$14)&gt;0,INDEX($A$1:$AL$46,ROW(),BX$14),"")</f>
        <v/>
      </c>
      <c r="BY33" s="23" t="str" cm="1">
        <f t="array" aca="1" ref="BY33" ca="1">IF(INDEX($A$1:$AL$46,ROW(),BY$14)&gt;0,INDEX($A$1:$AL$46,ROW(),BY$14),"")</f>
        <v/>
      </c>
      <c r="CA33" s="23" t="str" cm="1">
        <f t="array" aca="1" ref="CA33" ca="1">IF(INDEX($A$1:$AL$46,ROW(),CA$14)&lt;0,INDEX($A$1:$AL$46,ROW(),CA$14),"")</f>
        <v/>
      </c>
      <c r="CB33" s="23" t="str" cm="1">
        <f t="array" aca="1" ref="CB33" ca="1">IF(INDEX($A$1:$AL$46,ROW(),CB$14)&lt;0,INDEX($A$1:$AL$46,ROW(),CB$14),"")</f>
        <v/>
      </c>
      <c r="CC33" s="23" t="str" cm="1">
        <f t="array" aca="1" ref="CC33" ca="1">IF(INDEX($A$1:$AL$46,ROW(),CC$14)&lt;0,INDEX($A$1:$AL$46,ROW(),CC$14),"")</f>
        <v/>
      </c>
      <c r="CD33" s="23" t="str" cm="1">
        <f t="array" aca="1" ref="CD33" ca="1">IF(INDEX($A$1:$AL$46,ROW(),CD$14)&lt;0,INDEX($A$1:$AL$46,ROW(),CD$14),"")</f>
        <v/>
      </c>
      <c r="CE33" s="23" t="str" cm="1">
        <f t="array" aca="1" ref="CE33" ca="1">IF(INDEX($A$1:$AL$46,ROW(),CE$14)&lt;0,INDEX($A$1:$AL$46,ROW(),CE$14),"")</f>
        <v/>
      </c>
      <c r="CF33" s="23" t="str" cm="1">
        <f t="array" aca="1" ref="CF33" ca="1">IF(INDEX($A$1:$AL$46,ROW(),CF$14)&lt;0,INDEX($A$1:$AL$46,ROW(),CF$14),"")</f>
        <v/>
      </c>
      <c r="CG33" s="23" t="str" cm="1">
        <f t="array" aca="1" ref="CG33" ca="1">IF(INDEX($A$1:$AL$46,ROW(),CG$14)&lt;0,INDEX($A$1:$AL$46,ROW(),CG$14),"")</f>
        <v/>
      </c>
      <c r="CH33" s="23" t="str" cm="1">
        <f t="array" aca="1" ref="CH33" ca="1">IF(INDEX($A$1:$AL$46,ROW(),CH$14)&lt;0,INDEX($A$1:$AL$46,ROW(),CH$14),"")</f>
        <v/>
      </c>
      <c r="CI33" s="23" t="str" cm="1">
        <f t="array" aca="1" ref="CI33" ca="1">IF(INDEX($A$1:$AL$46,ROW(),CI$14)&lt;0,INDEX($A$1:$AL$46,ROW(),CI$14),"")</f>
        <v/>
      </c>
      <c r="CJ33" s="23" t="str" cm="1">
        <f t="array" aca="1" ref="CJ33" ca="1">IF(INDEX($A$1:$AL$46,ROW(),CJ$14)&lt;0,INDEX($A$1:$AL$46,ROW(),CJ$14),"")</f>
        <v/>
      </c>
      <c r="CK33" s="23" t="str" cm="1">
        <f t="array" aca="1" ref="CK33" ca="1">IF(INDEX($A$1:$AL$46,ROW(),CK$14)&lt;0,INDEX($A$1:$AL$46,ROW(),CK$14),"")</f>
        <v/>
      </c>
      <c r="CL33" s="23" t="str" cm="1">
        <f t="array" aca="1" ref="CL33" ca="1">IF(INDEX($A$1:$AL$46,ROW(),CL$14)&lt;0,INDEX($A$1:$AL$46,ROW(),CL$14),"")</f>
        <v/>
      </c>
    </row>
    <row r="34" spans="1:90" s="2" customFormat="1" ht="15.75" x14ac:dyDescent="0.4">
      <c r="A34" s="6">
        <v>19</v>
      </c>
      <c r="B34" s="18">
        <f t="shared" ca="1" si="17"/>
        <v>100</v>
      </c>
      <c r="C34" s="19"/>
      <c r="D34" s="27"/>
      <c r="E34" s="24">
        <f ca="1">IF(OR(MONTH(DATE($B$1,E$1,$A34))&lt;&gt;E$1,_xlfn.XLOOKUP(DATE($B$1,E$1,$A34),祝祭日,祝祭日,"XXX",0,1)&lt;&gt;"XXX",WEEKDAY(DATE($B$1,E$1,$A34),2)&gt;5),"",SUMIFS(matsui[受渡金額],matsui[約定日],DATE(デイトレ集計2023!$B$1,デイトレ集計2023!E$1,デイトレ集計2023!$A34),matsui[商品区分],"株式"))</f>
        <v>0</v>
      </c>
      <c r="F34" s="19"/>
      <c r="G34" s="27"/>
      <c r="H34" s="24" t="str">
        <f ca="1">IF(OR(MONTH(DATE($B$1,H$1,$A34))&lt;&gt;H$1,_xlfn.XLOOKUP(DATE($B$1,H$1,$A34),祝祭日,祝祭日,"XXX",0,1)&lt;&gt;"XXX",WEEKDAY(DATE($B$1,H$1,$A34),2)&gt;5),"",SUMIFS(matsui[受渡金額],matsui[約定日],DATE(デイトレ集計2023!$B$1,デイトレ集計2023!H$1,デイトレ集計2023!$A34),matsui[商品区分],"株式"))</f>
        <v/>
      </c>
      <c r="I34" s="19"/>
      <c r="J34" s="27"/>
      <c r="K34" s="24" t="str">
        <f ca="1">IF(OR(MONTH(DATE($B$1,K$1,$A34))&lt;&gt;K$1,_xlfn.XLOOKUP(DATE($B$1,K$1,$A34),祝祭日,祝祭日,"XXX",0,1)&lt;&gt;"XXX",WEEKDAY(DATE($B$1,K$1,$A34),2)&gt;5),"",SUMIFS(matsui[受渡金額],matsui[約定日],DATE(デイトレ集計2023!$B$1,デイトレ集計2023!K$1,デイトレ集計2023!$A34),matsui[商品区分],"株式"))</f>
        <v/>
      </c>
      <c r="L34" s="19"/>
      <c r="M34" s="27"/>
      <c r="N34" s="24">
        <f ca="1">IF(OR(MONTH(DATE($B$1,N$1,$A34))&lt;&gt;N$1,_xlfn.XLOOKUP(DATE($B$1,N$1,$A34),祝祭日,祝祭日,"XXX",0,1)&lt;&gt;"XXX",WEEKDAY(DATE($B$1,N$1,$A34),2)&gt;5),"",SUMIFS(matsui[受渡金額],matsui[約定日],DATE(デイトレ集計2023!$B$1,デイトレ集計2023!N$1,デイトレ集計2023!$A34),matsui[商品区分],"株式"))</f>
        <v>0</v>
      </c>
      <c r="O34" s="19"/>
      <c r="P34" s="27"/>
      <c r="Q34" s="24">
        <f ca="1">IF(OR(MONTH(DATE($B$1,Q$1,$A34))&lt;&gt;Q$1,_xlfn.XLOOKUP(DATE($B$1,Q$1,$A34),祝祭日,祝祭日,"XXX",0,1)&lt;&gt;"XXX",WEEKDAY(DATE($B$1,Q$1,$A34),2)&gt;5),"",SUMIFS(matsui[受渡金額],matsui[約定日],DATE(デイトレ集計2023!$B$1,デイトレ集計2023!Q$1,デイトレ集計2023!$A34),matsui[商品区分],"株式"))</f>
        <v>100</v>
      </c>
      <c r="R34" s="19"/>
      <c r="S34" s="27"/>
      <c r="T34" s="24">
        <f ca="1">IF(OR(MONTH(DATE($B$1,T$1,$A34))&lt;&gt;T$1,_xlfn.XLOOKUP(DATE($B$1,T$1,$A34),祝祭日,祝祭日,"XXX",0,1)&lt;&gt;"XXX",WEEKDAY(DATE($B$1,T$1,$A34),2)&gt;5),"",SUMIFS(matsui[受渡金額],matsui[約定日],DATE(デイトレ集計2023!$B$1,デイトレ集計2023!T$1,デイトレ集計2023!$A34),matsui[商品区分],"株式"))</f>
        <v>0</v>
      </c>
      <c r="U34" s="19"/>
      <c r="V34" s="27"/>
      <c r="W34" s="24">
        <f ca="1">IF(OR(MONTH(DATE($B$1,W$1,$A34))&lt;&gt;W$1,_xlfn.XLOOKUP(DATE($B$1,W$1,$A34),祝祭日,祝祭日,"XXX",0,1)&lt;&gt;"XXX",WEEKDAY(DATE($B$1,W$1,$A34),2)&gt;5),"",SUMIFS(matsui[受渡金額],matsui[約定日],DATE(デイトレ集計2023!$B$1,デイトレ集計2023!W$1,デイトレ集計2023!$A34),matsui[商品区分],"株式"))</f>
        <v>0</v>
      </c>
      <c r="X34" s="19"/>
      <c r="Y34" s="27"/>
      <c r="Z34" s="24" t="str">
        <f ca="1">IF(OR(MONTH(DATE($B$1,Z$1,$A34))&lt;&gt;Z$1,_xlfn.XLOOKUP(DATE($B$1,Z$1,$A34),祝祭日,祝祭日,"XXX",0,1)&lt;&gt;"XXX",WEEKDAY(DATE($B$1,Z$1,$A34),2)&gt;5),"",SUMIFS(matsui[受渡金額],matsui[約定日],DATE(デイトレ集計2023!$B$1,デイトレ集計2023!Z$1,デイトレ集計2023!$A34),matsui[商品区分],"株式"))</f>
        <v/>
      </c>
      <c r="AA34" s="19"/>
      <c r="AB34" s="27"/>
      <c r="AC34" s="24">
        <f ca="1">IF(OR(MONTH(DATE($B$1,AC$1,$A34))&lt;&gt;AC$1,_xlfn.XLOOKUP(DATE($B$1,AC$1,$A34),祝祭日,祝祭日,"XXX",0,1)&lt;&gt;"XXX",WEEKDAY(DATE($B$1,AC$1,$A34),2)&gt;5),"",SUMIFS(matsui[受渡金額],matsui[約定日],DATE(デイトレ集計2023!$B$1,デイトレ集計2023!AC$1,デイトレ集計2023!$A34),matsui[商品区分],"株式"))</f>
        <v>0</v>
      </c>
      <c r="AD34" s="19"/>
      <c r="AE34" s="27"/>
      <c r="AF34" s="24">
        <f ca="1">IF(OR(MONTH(DATE($B$1,AF$1,$A34))&lt;&gt;AF$1,_xlfn.XLOOKUP(DATE($B$1,AF$1,$A34),祝祭日,祝祭日,"XXX",0,1)&lt;&gt;"XXX",WEEKDAY(DATE($B$1,AF$1,$A34),2)&gt;5),"",SUMIFS(matsui[受渡金額],matsui[約定日],DATE(デイトレ集計2023!$B$1,デイトレ集計2023!AF$1,デイトレ集計2023!$A34),matsui[商品区分],"株式"))</f>
        <v>0</v>
      </c>
      <c r="AG34" s="19"/>
      <c r="AH34" s="27"/>
      <c r="AI34" s="24" t="str">
        <f ca="1">IF(OR(MONTH(DATE($B$1,AI$1,$A34))&lt;&gt;AI$1,_xlfn.XLOOKUP(DATE($B$1,AI$1,$A34),祝祭日,祝祭日,"XXX",0,1)&lt;&gt;"XXX",WEEKDAY(DATE($B$1,AI$1,$A34),2)&gt;5),"",SUMIFS(matsui[受渡金額],matsui[約定日],DATE(デイトレ集計2023!$B$1,デイトレ集計2023!AI$1,デイトレ集計2023!$A34),matsui[商品区分],"株式"))</f>
        <v/>
      </c>
      <c r="AJ34" s="19"/>
      <c r="AK34" s="27"/>
      <c r="AL34" s="27">
        <f ca="1">IF(OR(MONTH(DATE($B$1,AL$1,$A34))&lt;&gt;AL$1,_xlfn.XLOOKUP(DATE($B$1,AL$1,$A34),祝祭日,祝祭日,"XXX",0,1)&lt;&gt;"XXX",WEEKDAY(DATE($B$1,AL$1,$A34),2)&gt;5),"",SUMIFS(matsui[受渡金額],matsui[約定日],DATE(デイトレ集計2023!$B$1,デイトレ集計2023!AL$1,デイトレ集計2023!$A34),matsui[商品区分],"株式"))</f>
        <v>0</v>
      </c>
      <c r="AN34" s="23">
        <f t="shared" ca="1" si="20"/>
        <v>0</v>
      </c>
      <c r="AO34" s="23">
        <f t="shared" ca="1" si="21"/>
        <v>0</v>
      </c>
      <c r="AP34" s="23">
        <f t="shared" ca="1" si="22"/>
        <v>0</v>
      </c>
      <c r="AQ34" s="23">
        <f t="shared" ca="1" si="23"/>
        <v>400</v>
      </c>
      <c r="AR34" s="23">
        <f t="shared" ca="1" si="24"/>
        <v>-150</v>
      </c>
      <c r="AS34" s="23">
        <f t="shared" ca="1" si="25"/>
        <v>-150</v>
      </c>
      <c r="AT34" s="23">
        <f t="shared" ca="1" si="26"/>
        <v>-150</v>
      </c>
      <c r="AU34" s="23">
        <f t="shared" ca="1" si="32"/>
        <v>-150</v>
      </c>
      <c r="AV34" s="23">
        <f t="shared" ca="1" si="27"/>
        <v>-150</v>
      </c>
      <c r="AW34" s="23">
        <f t="shared" ca="1" si="28"/>
        <v>-150</v>
      </c>
      <c r="AX34" s="23">
        <f t="shared" ca="1" si="29"/>
        <v>-150</v>
      </c>
      <c r="AY34" s="23">
        <f t="shared" ca="1" si="30"/>
        <v>-150</v>
      </c>
      <c r="BA34" s="23">
        <f t="shared" ca="1" si="43"/>
        <v>0</v>
      </c>
      <c r="BB34" s="23">
        <f t="shared" ca="1" si="33"/>
        <v>0</v>
      </c>
      <c r="BC34" s="23">
        <f t="shared" ca="1" si="34"/>
        <v>0</v>
      </c>
      <c r="BD34" s="23">
        <f t="shared" ca="1" si="35"/>
        <v>400</v>
      </c>
      <c r="BE34" s="23">
        <f t="shared" ca="1" si="36"/>
        <v>1100</v>
      </c>
      <c r="BF34" s="23">
        <f t="shared" ca="1" si="37"/>
        <v>0</v>
      </c>
      <c r="BG34" s="23">
        <f t="shared" ca="1" si="38"/>
        <v>0</v>
      </c>
      <c r="BH34" s="23">
        <f t="shared" ca="1" si="39"/>
        <v>0</v>
      </c>
      <c r="BI34" s="23">
        <f t="shared" ca="1" si="40"/>
        <v>0</v>
      </c>
      <c r="BJ34" s="23">
        <f t="shared" ca="1" si="41"/>
        <v>0</v>
      </c>
      <c r="BK34" s="23">
        <f t="shared" ca="1" si="42"/>
        <v>0</v>
      </c>
      <c r="BL34" s="23">
        <f t="shared" ca="1" si="31"/>
        <v>0</v>
      </c>
      <c r="BN34" s="23" t="str" cm="1">
        <f t="array" aca="1" ref="BN34" ca="1">IF(INDEX($A$1:$AL$46,ROW(),BN$14)&gt;0,INDEX($A$1:$AL$46,ROW(),BN$14),"")</f>
        <v/>
      </c>
      <c r="BO34" s="23" t="str" cm="1">
        <f t="array" aca="1" ref="BO34" ca="1">IF(INDEX($A$1:$AL$46,ROW(),BO$14)&gt;0,INDEX($A$1:$AL$46,ROW(),BO$14),"")</f>
        <v/>
      </c>
      <c r="BP34" s="23" t="str" cm="1">
        <f t="array" aca="1" ref="BP34" ca="1">IF(INDEX($A$1:$AL$46,ROW(),BP$14)&gt;0,INDEX($A$1:$AL$46,ROW(),BP$14),"")</f>
        <v/>
      </c>
      <c r="BQ34" s="23" t="str" cm="1">
        <f t="array" aca="1" ref="BQ34" ca="1">IF(INDEX($A$1:$AL$46,ROW(),BQ$14)&gt;0,INDEX($A$1:$AL$46,ROW(),BQ$14),"")</f>
        <v/>
      </c>
      <c r="BR34" s="23" cm="1">
        <f t="array" aca="1" ref="BR34" ca="1">IF(INDEX($A$1:$AL$46,ROW(),BR$14)&gt;0,INDEX($A$1:$AL$46,ROW(),BR$14),"")</f>
        <v>100</v>
      </c>
      <c r="BS34" s="23" t="str" cm="1">
        <f t="array" aca="1" ref="BS34" ca="1">IF(INDEX($A$1:$AL$46,ROW(),BS$14)&gt;0,INDEX($A$1:$AL$46,ROW(),BS$14),"")</f>
        <v/>
      </c>
      <c r="BT34" s="23" t="str" cm="1">
        <f t="array" aca="1" ref="BT34" ca="1">IF(INDEX($A$1:$AL$46,ROW(),BT$14)&gt;0,INDEX($A$1:$AL$46,ROW(),BT$14),"")</f>
        <v/>
      </c>
      <c r="BU34" s="23" t="str" cm="1">
        <f t="array" aca="1" ref="BU34" ca="1">IF(INDEX($A$1:$AL$46,ROW(),BU$14)&gt;0,INDEX($A$1:$AL$46,ROW(),BU$14),"")</f>
        <v/>
      </c>
      <c r="BV34" s="23" t="str" cm="1">
        <f t="array" aca="1" ref="BV34" ca="1">IF(INDEX($A$1:$AL$46,ROW(),BV$14)&gt;0,INDEX($A$1:$AL$46,ROW(),BV$14),"")</f>
        <v/>
      </c>
      <c r="BW34" s="23" t="str" cm="1">
        <f t="array" aca="1" ref="BW34" ca="1">IF(INDEX($A$1:$AL$46,ROW(),BW$14)&gt;0,INDEX($A$1:$AL$46,ROW(),BW$14),"")</f>
        <v/>
      </c>
      <c r="BX34" s="23" t="str" cm="1">
        <f t="array" aca="1" ref="BX34" ca="1">IF(INDEX($A$1:$AL$46,ROW(),BX$14)&gt;0,INDEX($A$1:$AL$46,ROW(),BX$14),"")</f>
        <v/>
      </c>
      <c r="BY34" s="23" t="str" cm="1">
        <f t="array" aca="1" ref="BY34" ca="1">IF(INDEX($A$1:$AL$46,ROW(),BY$14)&gt;0,INDEX($A$1:$AL$46,ROW(),BY$14),"")</f>
        <v/>
      </c>
      <c r="CA34" s="23" t="str" cm="1">
        <f t="array" aca="1" ref="CA34" ca="1">IF(INDEX($A$1:$AL$46,ROW(),CA$14)&lt;0,INDEX($A$1:$AL$46,ROW(),CA$14),"")</f>
        <v/>
      </c>
      <c r="CB34" s="23" t="str" cm="1">
        <f t="array" aca="1" ref="CB34" ca="1">IF(INDEX($A$1:$AL$46,ROW(),CB$14)&lt;0,INDEX($A$1:$AL$46,ROW(),CB$14),"")</f>
        <v/>
      </c>
      <c r="CC34" s="23" t="str" cm="1">
        <f t="array" aca="1" ref="CC34" ca="1">IF(INDEX($A$1:$AL$46,ROW(),CC$14)&lt;0,INDEX($A$1:$AL$46,ROW(),CC$14),"")</f>
        <v/>
      </c>
      <c r="CD34" s="23" t="str" cm="1">
        <f t="array" aca="1" ref="CD34" ca="1">IF(INDEX($A$1:$AL$46,ROW(),CD$14)&lt;0,INDEX($A$1:$AL$46,ROW(),CD$14),"")</f>
        <v/>
      </c>
      <c r="CE34" s="23" t="str" cm="1">
        <f t="array" aca="1" ref="CE34" ca="1">IF(INDEX($A$1:$AL$46,ROW(),CE$14)&lt;0,INDEX($A$1:$AL$46,ROW(),CE$14),"")</f>
        <v/>
      </c>
      <c r="CF34" s="23" t="str" cm="1">
        <f t="array" aca="1" ref="CF34" ca="1">IF(INDEX($A$1:$AL$46,ROW(),CF$14)&lt;0,INDEX($A$1:$AL$46,ROW(),CF$14),"")</f>
        <v/>
      </c>
      <c r="CG34" s="23" t="str" cm="1">
        <f t="array" aca="1" ref="CG34" ca="1">IF(INDEX($A$1:$AL$46,ROW(),CG$14)&lt;0,INDEX($A$1:$AL$46,ROW(),CG$14),"")</f>
        <v/>
      </c>
      <c r="CH34" s="23" t="str" cm="1">
        <f t="array" aca="1" ref="CH34" ca="1">IF(INDEX($A$1:$AL$46,ROW(),CH$14)&lt;0,INDEX($A$1:$AL$46,ROW(),CH$14),"")</f>
        <v/>
      </c>
      <c r="CI34" s="23" t="str" cm="1">
        <f t="array" aca="1" ref="CI34" ca="1">IF(INDEX($A$1:$AL$46,ROW(),CI$14)&lt;0,INDEX($A$1:$AL$46,ROW(),CI$14),"")</f>
        <v/>
      </c>
      <c r="CJ34" s="23" t="str" cm="1">
        <f t="array" aca="1" ref="CJ34" ca="1">IF(INDEX($A$1:$AL$46,ROW(),CJ$14)&lt;0,INDEX($A$1:$AL$46,ROW(),CJ$14),"")</f>
        <v/>
      </c>
      <c r="CK34" s="23" t="str" cm="1">
        <f t="array" aca="1" ref="CK34" ca="1">IF(INDEX($A$1:$AL$46,ROW(),CK$14)&lt;0,INDEX($A$1:$AL$46,ROW(),CK$14),"")</f>
        <v/>
      </c>
      <c r="CL34" s="23" t="str" cm="1">
        <f t="array" aca="1" ref="CL34" ca="1">IF(INDEX($A$1:$AL$46,ROW(),CL$14)&lt;0,INDEX($A$1:$AL$46,ROW(),CL$14),"")</f>
        <v/>
      </c>
    </row>
    <row r="35" spans="1:90" s="2" customFormat="1" ht="15.75" x14ac:dyDescent="0.4">
      <c r="A35" s="6">
        <v>20</v>
      </c>
      <c r="B35" s="18">
        <f t="shared" ca="1" si="17"/>
        <v>0</v>
      </c>
      <c r="C35" s="19"/>
      <c r="D35" s="27"/>
      <c r="E35" s="24">
        <f ca="1">IF(OR(MONTH(DATE($B$1,E$1,$A35))&lt;&gt;E$1,_xlfn.XLOOKUP(DATE($B$1,E$1,$A35),祝祭日,祝祭日,"XXX",0,1)&lt;&gt;"XXX",WEEKDAY(DATE($B$1,E$1,$A35),2)&gt;5),"",SUMIFS(matsui[受渡金額],matsui[約定日],DATE(デイトレ集計2023!$B$1,デイトレ集計2023!E$1,デイトレ集計2023!$A35),matsui[商品区分],"株式"))</f>
        <v>0</v>
      </c>
      <c r="F35" s="19"/>
      <c r="G35" s="27"/>
      <c r="H35" s="24">
        <f ca="1">IF(OR(MONTH(DATE($B$1,H$1,$A35))&lt;&gt;H$1,_xlfn.XLOOKUP(DATE($B$1,H$1,$A35),祝祭日,祝祭日,"XXX",0,1)&lt;&gt;"XXX",WEEKDAY(DATE($B$1,H$1,$A35),2)&gt;5),"",SUMIFS(matsui[受渡金額],matsui[約定日],DATE(デイトレ集計2023!$B$1,デイトレ集計2023!H$1,デイトレ集計2023!$A35),matsui[商品区分],"株式"))</f>
        <v>0</v>
      </c>
      <c r="I35" s="19"/>
      <c r="J35" s="27"/>
      <c r="K35" s="24" t="str">
        <f ca="1">IF(OR(MONTH(DATE($B$1,K$1,$A35))&lt;&gt;K$1,_xlfn.XLOOKUP(DATE($B$1,K$1,$A35),祝祭日,祝祭日,"XXX",0,1)&lt;&gt;"XXX",WEEKDAY(DATE($B$1,K$1,$A35),2)&gt;5),"",SUMIFS(matsui[受渡金額],matsui[約定日],DATE(デイトレ集計2023!$B$1,デイトレ集計2023!K$1,デイトレ集計2023!$A35),matsui[商品区分],"株式"))</f>
        <v/>
      </c>
      <c r="L35" s="19"/>
      <c r="M35" s="27"/>
      <c r="N35" s="24">
        <f ca="1">IF(OR(MONTH(DATE($B$1,N$1,$A35))&lt;&gt;N$1,_xlfn.XLOOKUP(DATE($B$1,N$1,$A35),祝祭日,祝祭日,"XXX",0,1)&lt;&gt;"XXX",WEEKDAY(DATE($B$1,N$1,$A35),2)&gt;5),"",SUMIFS(matsui[受渡金額],matsui[約定日],DATE(デイトレ集計2023!$B$1,デイトレ集計2023!N$1,デイトレ集計2023!$A35),matsui[商品区分],"株式"))</f>
        <v>0</v>
      </c>
      <c r="O35" s="19"/>
      <c r="P35" s="27"/>
      <c r="Q35" s="24" t="str">
        <f ca="1">IF(OR(MONTH(DATE($B$1,Q$1,$A35))&lt;&gt;Q$1,_xlfn.XLOOKUP(DATE($B$1,Q$1,$A35),祝祭日,祝祭日,"XXX",0,1)&lt;&gt;"XXX",WEEKDAY(DATE($B$1,Q$1,$A35),2)&gt;5),"",SUMIFS(matsui[受渡金額],matsui[約定日],DATE(デイトレ集計2023!$B$1,デイトレ集計2023!Q$1,デイトレ集計2023!$A35),matsui[商品区分],"株式"))</f>
        <v/>
      </c>
      <c r="R35" s="19"/>
      <c r="S35" s="27"/>
      <c r="T35" s="24">
        <f ca="1">IF(OR(MONTH(DATE($B$1,T$1,$A35))&lt;&gt;T$1,_xlfn.XLOOKUP(DATE($B$1,T$1,$A35),祝祭日,祝祭日,"XXX",0,1)&lt;&gt;"XXX",WEEKDAY(DATE($B$1,T$1,$A35),2)&gt;5),"",SUMIFS(matsui[受渡金額],matsui[約定日],DATE(デイトレ集計2023!$B$1,デイトレ集計2023!T$1,デイトレ集計2023!$A35),matsui[商品区分],"株式"))</f>
        <v>0</v>
      </c>
      <c r="U35" s="19"/>
      <c r="V35" s="27"/>
      <c r="W35" s="24">
        <f ca="1">IF(OR(MONTH(DATE($B$1,W$1,$A35))&lt;&gt;W$1,_xlfn.XLOOKUP(DATE($B$1,W$1,$A35),祝祭日,祝祭日,"XXX",0,1)&lt;&gt;"XXX",WEEKDAY(DATE($B$1,W$1,$A35),2)&gt;5),"",SUMIFS(matsui[受渡金額],matsui[約定日],DATE(デイトレ集計2023!$B$1,デイトレ集計2023!W$1,デイトレ集計2023!$A35),matsui[商品区分],"株式"))</f>
        <v>0</v>
      </c>
      <c r="X35" s="19"/>
      <c r="Y35" s="27"/>
      <c r="Z35" s="24" t="str">
        <f ca="1">IF(OR(MONTH(DATE($B$1,Z$1,$A35))&lt;&gt;Z$1,_xlfn.XLOOKUP(DATE($B$1,Z$1,$A35),祝祭日,祝祭日,"XXX",0,1)&lt;&gt;"XXX",WEEKDAY(DATE($B$1,Z$1,$A35),2)&gt;5),"",SUMIFS(matsui[受渡金額],matsui[約定日],DATE(デイトレ集計2023!$B$1,デイトレ集計2023!Z$1,デイトレ集計2023!$A35),matsui[商品区分],"株式"))</f>
        <v/>
      </c>
      <c r="AA35" s="19"/>
      <c r="AB35" s="27"/>
      <c r="AC35" s="24">
        <f ca="1">IF(OR(MONTH(DATE($B$1,AC$1,$A35))&lt;&gt;AC$1,_xlfn.XLOOKUP(DATE($B$1,AC$1,$A35),祝祭日,祝祭日,"XXX",0,1)&lt;&gt;"XXX",WEEKDAY(DATE($B$1,AC$1,$A35),2)&gt;5),"",SUMIFS(matsui[受渡金額],matsui[約定日],DATE(デイトレ集計2023!$B$1,デイトレ集計2023!AC$1,デイトレ集計2023!$A35),matsui[商品区分],"株式"))</f>
        <v>0</v>
      </c>
      <c r="AD35" s="19"/>
      <c r="AE35" s="27"/>
      <c r="AF35" s="24">
        <f ca="1">IF(OR(MONTH(DATE($B$1,AF$1,$A35))&lt;&gt;AF$1,_xlfn.XLOOKUP(DATE($B$1,AF$1,$A35),祝祭日,祝祭日,"XXX",0,1)&lt;&gt;"XXX",WEEKDAY(DATE($B$1,AF$1,$A35),2)&gt;5),"",SUMIFS(matsui[受渡金額],matsui[約定日],DATE(デイトレ集計2023!$B$1,デイトレ集計2023!AF$1,デイトレ集計2023!$A35),matsui[商品区分],"株式"))</f>
        <v>0</v>
      </c>
      <c r="AG35" s="19"/>
      <c r="AH35" s="27"/>
      <c r="AI35" s="24">
        <f ca="1">IF(OR(MONTH(DATE($B$1,AI$1,$A35))&lt;&gt;AI$1,_xlfn.XLOOKUP(DATE($B$1,AI$1,$A35),祝祭日,祝祭日,"XXX",0,1)&lt;&gt;"XXX",WEEKDAY(DATE($B$1,AI$1,$A35),2)&gt;5),"",SUMIFS(matsui[受渡金額],matsui[約定日],DATE(デイトレ集計2023!$B$1,デイトレ集計2023!AI$1,デイトレ集計2023!$A35),matsui[商品区分],"株式"))</f>
        <v>0</v>
      </c>
      <c r="AJ35" s="19"/>
      <c r="AK35" s="27"/>
      <c r="AL35" s="27">
        <f ca="1">IF(OR(MONTH(DATE($B$1,AL$1,$A35))&lt;&gt;AL$1,_xlfn.XLOOKUP(DATE($B$1,AL$1,$A35),祝祭日,祝祭日,"XXX",0,1)&lt;&gt;"XXX",WEEKDAY(DATE($B$1,AL$1,$A35),2)&gt;5),"",SUMIFS(matsui[受渡金額],matsui[約定日],DATE(デイトレ集計2023!$B$1,デイトレ集計2023!AL$1,デイトレ集計2023!$A35),matsui[商品区分],"株式"))</f>
        <v>0</v>
      </c>
      <c r="AN35" s="23">
        <f t="shared" ca="1" si="20"/>
        <v>0</v>
      </c>
      <c r="AO35" s="23">
        <f t="shared" ca="1" si="21"/>
        <v>0</v>
      </c>
      <c r="AP35" s="23">
        <f t="shared" ca="1" si="22"/>
        <v>0</v>
      </c>
      <c r="AQ35" s="23">
        <f t="shared" ca="1" si="23"/>
        <v>400</v>
      </c>
      <c r="AR35" s="23">
        <f t="shared" ca="1" si="24"/>
        <v>-150</v>
      </c>
      <c r="AS35" s="23">
        <f t="shared" ca="1" si="25"/>
        <v>-150</v>
      </c>
      <c r="AT35" s="23">
        <f t="shared" ca="1" si="26"/>
        <v>-150</v>
      </c>
      <c r="AU35" s="23">
        <f t="shared" ca="1" si="32"/>
        <v>-150</v>
      </c>
      <c r="AV35" s="23">
        <f t="shared" ca="1" si="27"/>
        <v>-150</v>
      </c>
      <c r="AW35" s="23">
        <f t="shared" ca="1" si="28"/>
        <v>-150</v>
      </c>
      <c r="AX35" s="23">
        <f t="shared" ca="1" si="29"/>
        <v>-150</v>
      </c>
      <c r="AY35" s="23">
        <f t="shared" ca="1" si="30"/>
        <v>-150</v>
      </c>
      <c r="BA35" s="23">
        <f t="shared" ca="1" si="43"/>
        <v>0</v>
      </c>
      <c r="BB35" s="23">
        <f t="shared" ca="1" si="33"/>
        <v>0</v>
      </c>
      <c r="BC35" s="23">
        <f t="shared" ca="1" si="34"/>
        <v>0</v>
      </c>
      <c r="BD35" s="23">
        <f t="shared" ca="1" si="35"/>
        <v>400</v>
      </c>
      <c r="BE35" s="23">
        <f t="shared" ca="1" si="36"/>
        <v>1100</v>
      </c>
      <c r="BF35" s="23">
        <f t="shared" ca="1" si="37"/>
        <v>0</v>
      </c>
      <c r="BG35" s="23">
        <f t="shared" ca="1" si="38"/>
        <v>0</v>
      </c>
      <c r="BH35" s="23">
        <f t="shared" ca="1" si="39"/>
        <v>0</v>
      </c>
      <c r="BI35" s="23">
        <f t="shared" ca="1" si="40"/>
        <v>0</v>
      </c>
      <c r="BJ35" s="23">
        <f t="shared" ca="1" si="41"/>
        <v>0</v>
      </c>
      <c r="BK35" s="23">
        <f t="shared" ca="1" si="42"/>
        <v>0</v>
      </c>
      <c r="BL35" s="23">
        <f t="shared" ca="1" si="31"/>
        <v>0</v>
      </c>
      <c r="BN35" s="23" t="str" cm="1">
        <f t="array" aca="1" ref="BN35" ca="1">IF(INDEX($A$1:$AL$46,ROW(),BN$14)&gt;0,INDEX($A$1:$AL$46,ROW(),BN$14),"")</f>
        <v/>
      </c>
      <c r="BO35" s="23" t="str" cm="1">
        <f t="array" aca="1" ref="BO35" ca="1">IF(INDEX($A$1:$AL$46,ROW(),BO$14)&gt;0,INDEX($A$1:$AL$46,ROW(),BO$14),"")</f>
        <v/>
      </c>
      <c r="BP35" s="23" t="str" cm="1">
        <f t="array" aca="1" ref="BP35" ca="1">IF(INDEX($A$1:$AL$46,ROW(),BP$14)&gt;0,INDEX($A$1:$AL$46,ROW(),BP$14),"")</f>
        <v/>
      </c>
      <c r="BQ35" s="23" t="str" cm="1">
        <f t="array" aca="1" ref="BQ35" ca="1">IF(INDEX($A$1:$AL$46,ROW(),BQ$14)&gt;0,INDEX($A$1:$AL$46,ROW(),BQ$14),"")</f>
        <v/>
      </c>
      <c r="BR35" s="23" t="str" cm="1">
        <f t="array" aca="1" ref="BR35" ca="1">IF(INDEX($A$1:$AL$46,ROW(),BR$14)&gt;0,INDEX($A$1:$AL$46,ROW(),BR$14),"")</f>
        <v/>
      </c>
      <c r="BS35" s="23" t="str" cm="1">
        <f t="array" aca="1" ref="BS35" ca="1">IF(INDEX($A$1:$AL$46,ROW(),BS$14)&gt;0,INDEX($A$1:$AL$46,ROW(),BS$14),"")</f>
        <v/>
      </c>
      <c r="BT35" s="23" t="str" cm="1">
        <f t="array" aca="1" ref="BT35" ca="1">IF(INDEX($A$1:$AL$46,ROW(),BT$14)&gt;0,INDEX($A$1:$AL$46,ROW(),BT$14),"")</f>
        <v/>
      </c>
      <c r="BU35" s="23" t="str" cm="1">
        <f t="array" aca="1" ref="BU35" ca="1">IF(INDEX($A$1:$AL$46,ROW(),BU$14)&gt;0,INDEX($A$1:$AL$46,ROW(),BU$14),"")</f>
        <v/>
      </c>
      <c r="BV35" s="23" t="str" cm="1">
        <f t="array" aca="1" ref="BV35" ca="1">IF(INDEX($A$1:$AL$46,ROW(),BV$14)&gt;0,INDEX($A$1:$AL$46,ROW(),BV$14),"")</f>
        <v/>
      </c>
      <c r="BW35" s="23" t="str" cm="1">
        <f t="array" aca="1" ref="BW35" ca="1">IF(INDEX($A$1:$AL$46,ROW(),BW$14)&gt;0,INDEX($A$1:$AL$46,ROW(),BW$14),"")</f>
        <v/>
      </c>
      <c r="BX35" s="23" t="str" cm="1">
        <f t="array" aca="1" ref="BX35" ca="1">IF(INDEX($A$1:$AL$46,ROW(),BX$14)&gt;0,INDEX($A$1:$AL$46,ROW(),BX$14),"")</f>
        <v/>
      </c>
      <c r="BY35" s="23" t="str" cm="1">
        <f t="array" aca="1" ref="BY35" ca="1">IF(INDEX($A$1:$AL$46,ROW(),BY$14)&gt;0,INDEX($A$1:$AL$46,ROW(),BY$14),"")</f>
        <v/>
      </c>
      <c r="CA35" s="23" t="str" cm="1">
        <f t="array" aca="1" ref="CA35" ca="1">IF(INDEX($A$1:$AL$46,ROW(),CA$14)&lt;0,INDEX($A$1:$AL$46,ROW(),CA$14),"")</f>
        <v/>
      </c>
      <c r="CB35" s="23" t="str" cm="1">
        <f t="array" aca="1" ref="CB35" ca="1">IF(INDEX($A$1:$AL$46,ROW(),CB$14)&lt;0,INDEX($A$1:$AL$46,ROW(),CB$14),"")</f>
        <v/>
      </c>
      <c r="CC35" s="23" t="str" cm="1">
        <f t="array" aca="1" ref="CC35" ca="1">IF(INDEX($A$1:$AL$46,ROW(),CC$14)&lt;0,INDEX($A$1:$AL$46,ROW(),CC$14),"")</f>
        <v/>
      </c>
      <c r="CD35" s="23" t="str" cm="1">
        <f t="array" aca="1" ref="CD35" ca="1">IF(INDEX($A$1:$AL$46,ROW(),CD$14)&lt;0,INDEX($A$1:$AL$46,ROW(),CD$14),"")</f>
        <v/>
      </c>
      <c r="CE35" s="23" t="str" cm="1">
        <f t="array" aca="1" ref="CE35" ca="1">IF(INDEX($A$1:$AL$46,ROW(),CE$14)&lt;0,INDEX($A$1:$AL$46,ROW(),CE$14),"")</f>
        <v/>
      </c>
      <c r="CF35" s="23" t="str" cm="1">
        <f t="array" aca="1" ref="CF35" ca="1">IF(INDEX($A$1:$AL$46,ROW(),CF$14)&lt;0,INDEX($A$1:$AL$46,ROW(),CF$14),"")</f>
        <v/>
      </c>
      <c r="CG35" s="23" t="str" cm="1">
        <f t="array" aca="1" ref="CG35" ca="1">IF(INDEX($A$1:$AL$46,ROW(),CG$14)&lt;0,INDEX($A$1:$AL$46,ROW(),CG$14),"")</f>
        <v/>
      </c>
      <c r="CH35" s="23" t="str" cm="1">
        <f t="array" aca="1" ref="CH35" ca="1">IF(INDEX($A$1:$AL$46,ROW(),CH$14)&lt;0,INDEX($A$1:$AL$46,ROW(),CH$14),"")</f>
        <v/>
      </c>
      <c r="CI35" s="23" t="str" cm="1">
        <f t="array" aca="1" ref="CI35" ca="1">IF(INDEX($A$1:$AL$46,ROW(),CI$14)&lt;0,INDEX($A$1:$AL$46,ROW(),CI$14),"")</f>
        <v/>
      </c>
      <c r="CJ35" s="23" t="str" cm="1">
        <f t="array" aca="1" ref="CJ35" ca="1">IF(INDEX($A$1:$AL$46,ROW(),CJ$14)&lt;0,INDEX($A$1:$AL$46,ROW(),CJ$14),"")</f>
        <v/>
      </c>
      <c r="CK35" s="23" t="str" cm="1">
        <f t="array" aca="1" ref="CK35" ca="1">IF(INDEX($A$1:$AL$46,ROW(),CK$14)&lt;0,INDEX($A$1:$AL$46,ROW(),CK$14),"")</f>
        <v/>
      </c>
      <c r="CL35" s="23" t="str" cm="1">
        <f t="array" aca="1" ref="CL35" ca="1">IF(INDEX($A$1:$AL$46,ROW(),CL$14)&lt;0,INDEX($A$1:$AL$46,ROW(),CL$14),"")</f>
        <v/>
      </c>
    </row>
    <row r="36" spans="1:90" s="2" customFormat="1" ht="15.75" x14ac:dyDescent="0.4">
      <c r="A36" s="6">
        <v>21</v>
      </c>
      <c r="B36" s="18">
        <f t="shared" ca="1" si="17"/>
        <v>0</v>
      </c>
      <c r="C36" s="19"/>
      <c r="D36" s="27"/>
      <c r="E36" s="24" t="str">
        <f ca="1">IF(OR(MONTH(DATE($B$1,E$1,$A36))&lt;&gt;E$1,_xlfn.XLOOKUP(DATE($B$1,E$1,$A36),祝祭日,祝祭日,"XXX",0,1)&lt;&gt;"XXX",WEEKDAY(DATE($B$1,E$1,$A36),2)&gt;5),"",SUMIFS(matsui[受渡金額],matsui[約定日],DATE(デイトレ集計2023!$B$1,デイトレ集計2023!E$1,デイトレ集計2023!$A36),matsui[商品区分],"株式"))</f>
        <v/>
      </c>
      <c r="F36" s="19"/>
      <c r="G36" s="27"/>
      <c r="H36" s="24">
        <f ca="1">IF(OR(MONTH(DATE($B$1,H$1,$A36))&lt;&gt;H$1,_xlfn.XLOOKUP(DATE($B$1,H$1,$A36),祝祭日,祝祭日,"XXX",0,1)&lt;&gt;"XXX",WEEKDAY(DATE($B$1,H$1,$A36),2)&gt;5),"",SUMIFS(matsui[受渡金額],matsui[約定日],DATE(デイトレ集計2023!$B$1,デイトレ集計2023!H$1,デイトレ集計2023!$A36),matsui[商品区分],"株式"))</f>
        <v>0</v>
      </c>
      <c r="I36" s="19"/>
      <c r="J36" s="27"/>
      <c r="K36" s="24">
        <f ca="1">IF(OR(MONTH(DATE($B$1,K$1,$A36))&lt;&gt;K$1,_xlfn.XLOOKUP(DATE($B$1,K$1,$A36),祝祭日,祝祭日,"XXX",0,1)&lt;&gt;"XXX",WEEKDAY(DATE($B$1,K$1,$A36),2)&gt;5),"",SUMIFS(matsui[受渡金額],matsui[約定日],DATE(デイトレ集計2023!$B$1,デイトレ集計2023!K$1,デイトレ集計2023!$A36),matsui[商品区分],"株式"))</f>
        <v>0</v>
      </c>
      <c r="L36" s="19"/>
      <c r="M36" s="27"/>
      <c r="N36" s="24">
        <f ca="1">IF(OR(MONTH(DATE($B$1,N$1,$A36))&lt;&gt;N$1,_xlfn.XLOOKUP(DATE($B$1,N$1,$A36),祝祭日,祝祭日,"XXX",0,1)&lt;&gt;"XXX",WEEKDAY(DATE($B$1,N$1,$A36),2)&gt;5),"",SUMIFS(matsui[受渡金額],matsui[約定日],DATE(デイトレ集計2023!$B$1,デイトレ集計2023!N$1,デイトレ集計2023!$A36),matsui[商品区分],"株式"))</f>
        <v>0</v>
      </c>
      <c r="O36" s="19"/>
      <c r="P36" s="27"/>
      <c r="Q36" s="24" t="str">
        <f ca="1">IF(OR(MONTH(DATE($B$1,Q$1,$A36))&lt;&gt;Q$1,_xlfn.XLOOKUP(DATE($B$1,Q$1,$A36),祝祭日,祝祭日,"XXX",0,1)&lt;&gt;"XXX",WEEKDAY(DATE($B$1,Q$1,$A36),2)&gt;5),"",SUMIFS(matsui[受渡金額],matsui[約定日],DATE(デイトレ集計2023!$B$1,デイトレ集計2023!Q$1,デイトレ集計2023!$A36),matsui[商品区分],"株式"))</f>
        <v/>
      </c>
      <c r="R36" s="19"/>
      <c r="S36" s="27"/>
      <c r="T36" s="24">
        <f ca="1">IF(OR(MONTH(DATE($B$1,T$1,$A36))&lt;&gt;T$1,_xlfn.XLOOKUP(DATE($B$1,T$1,$A36),祝祭日,祝祭日,"XXX",0,1)&lt;&gt;"XXX",WEEKDAY(DATE($B$1,T$1,$A36),2)&gt;5),"",SUMIFS(matsui[受渡金額],matsui[約定日],DATE(デイトレ集計2023!$B$1,デイトレ集計2023!T$1,デイトレ集計2023!$A36),matsui[商品区分],"株式"))</f>
        <v>0</v>
      </c>
      <c r="U36" s="19"/>
      <c r="V36" s="27"/>
      <c r="W36" s="24">
        <f ca="1">IF(OR(MONTH(DATE($B$1,W$1,$A36))&lt;&gt;W$1,_xlfn.XLOOKUP(DATE($B$1,W$1,$A36),祝祭日,祝祭日,"XXX",0,1)&lt;&gt;"XXX",WEEKDAY(DATE($B$1,W$1,$A36),2)&gt;5),"",SUMIFS(matsui[受渡金額],matsui[約定日],DATE(デイトレ集計2023!$B$1,デイトレ集計2023!W$1,デイトレ集計2023!$A36),matsui[商品区分],"株式"))</f>
        <v>0</v>
      </c>
      <c r="X36" s="19"/>
      <c r="Y36" s="27"/>
      <c r="Z36" s="24">
        <f ca="1">IF(OR(MONTH(DATE($B$1,Z$1,$A36))&lt;&gt;Z$1,_xlfn.XLOOKUP(DATE($B$1,Z$1,$A36),祝祭日,祝祭日,"XXX",0,1)&lt;&gt;"XXX",WEEKDAY(DATE($B$1,Z$1,$A36),2)&gt;5),"",SUMIFS(matsui[受渡金額],matsui[約定日],DATE(デイトレ集計2023!$B$1,デイトレ集計2023!Z$1,デイトレ集計2023!$A36),matsui[商品区分],"株式"))</f>
        <v>0</v>
      </c>
      <c r="AA36" s="19"/>
      <c r="AB36" s="27"/>
      <c r="AC36" s="24">
        <f ca="1">IF(OR(MONTH(DATE($B$1,AC$1,$A36))&lt;&gt;AC$1,_xlfn.XLOOKUP(DATE($B$1,AC$1,$A36),祝祭日,祝祭日,"XXX",0,1)&lt;&gt;"XXX",WEEKDAY(DATE($B$1,AC$1,$A36),2)&gt;5),"",SUMIFS(matsui[受渡金額],matsui[約定日],DATE(デイトレ集計2023!$B$1,デイトレ集計2023!AC$1,デイトレ集計2023!$A36),matsui[商品区分],"株式"))</f>
        <v>0</v>
      </c>
      <c r="AD36" s="19"/>
      <c r="AE36" s="27"/>
      <c r="AF36" s="24" t="str">
        <f ca="1">IF(OR(MONTH(DATE($B$1,AF$1,$A36))&lt;&gt;AF$1,_xlfn.XLOOKUP(DATE($B$1,AF$1,$A36),祝祭日,祝祭日,"XXX",0,1)&lt;&gt;"XXX",WEEKDAY(DATE($B$1,AF$1,$A36),2)&gt;5),"",SUMIFS(matsui[受渡金額],matsui[約定日],DATE(デイトレ集計2023!$B$1,デイトレ集計2023!AF$1,デイトレ集計2023!$A36),matsui[商品区分],"株式"))</f>
        <v/>
      </c>
      <c r="AG36" s="19"/>
      <c r="AH36" s="27"/>
      <c r="AI36" s="24">
        <f ca="1">IF(OR(MONTH(DATE($B$1,AI$1,$A36))&lt;&gt;AI$1,_xlfn.XLOOKUP(DATE($B$1,AI$1,$A36),祝祭日,祝祭日,"XXX",0,1)&lt;&gt;"XXX",WEEKDAY(DATE($B$1,AI$1,$A36),2)&gt;5),"",SUMIFS(matsui[受渡金額],matsui[約定日],DATE(デイトレ集計2023!$B$1,デイトレ集計2023!AI$1,デイトレ集計2023!$A36),matsui[商品区分],"株式"))</f>
        <v>0</v>
      </c>
      <c r="AJ36" s="19"/>
      <c r="AK36" s="27"/>
      <c r="AL36" s="27">
        <f ca="1">IF(OR(MONTH(DATE($B$1,AL$1,$A36))&lt;&gt;AL$1,_xlfn.XLOOKUP(DATE($B$1,AL$1,$A36),祝祭日,祝祭日,"XXX",0,1)&lt;&gt;"XXX",WEEKDAY(DATE($B$1,AL$1,$A36),2)&gt;5),"",SUMIFS(matsui[受渡金額],matsui[約定日],DATE(デイトレ集計2023!$B$1,デイトレ集計2023!AL$1,デイトレ集計2023!$A36),matsui[商品区分],"株式"))</f>
        <v>0</v>
      </c>
      <c r="AN36" s="23">
        <f t="shared" ca="1" si="20"/>
        <v>0</v>
      </c>
      <c r="AO36" s="23">
        <f t="shared" ca="1" si="21"/>
        <v>0</v>
      </c>
      <c r="AP36" s="23">
        <f t="shared" ca="1" si="22"/>
        <v>0</v>
      </c>
      <c r="AQ36" s="23">
        <f t="shared" ca="1" si="23"/>
        <v>400</v>
      </c>
      <c r="AR36" s="23">
        <f t="shared" ca="1" si="24"/>
        <v>-150</v>
      </c>
      <c r="AS36" s="23">
        <f t="shared" ca="1" si="25"/>
        <v>-150</v>
      </c>
      <c r="AT36" s="23">
        <f t="shared" ca="1" si="26"/>
        <v>-150</v>
      </c>
      <c r="AU36" s="23">
        <f t="shared" ca="1" si="32"/>
        <v>-150</v>
      </c>
      <c r="AV36" s="23">
        <f t="shared" ca="1" si="27"/>
        <v>-150</v>
      </c>
      <c r="AW36" s="23">
        <f t="shared" ca="1" si="28"/>
        <v>-150</v>
      </c>
      <c r="AX36" s="23">
        <f t="shared" ca="1" si="29"/>
        <v>-150</v>
      </c>
      <c r="AY36" s="23">
        <f t="shared" ca="1" si="30"/>
        <v>-150</v>
      </c>
      <c r="BA36" s="23">
        <f t="shared" ca="1" si="43"/>
        <v>0</v>
      </c>
      <c r="BB36" s="23">
        <f t="shared" ca="1" si="33"/>
        <v>0</v>
      </c>
      <c r="BC36" s="23">
        <f t="shared" ca="1" si="34"/>
        <v>0</v>
      </c>
      <c r="BD36" s="23">
        <f t="shared" ca="1" si="35"/>
        <v>400</v>
      </c>
      <c r="BE36" s="23">
        <f t="shared" ca="1" si="36"/>
        <v>1100</v>
      </c>
      <c r="BF36" s="23">
        <f t="shared" ca="1" si="37"/>
        <v>0</v>
      </c>
      <c r="BG36" s="23">
        <f t="shared" ca="1" si="38"/>
        <v>0</v>
      </c>
      <c r="BH36" s="23">
        <f t="shared" ca="1" si="39"/>
        <v>0</v>
      </c>
      <c r="BI36" s="23">
        <f t="shared" ca="1" si="40"/>
        <v>0</v>
      </c>
      <c r="BJ36" s="23">
        <f t="shared" ca="1" si="41"/>
        <v>0</v>
      </c>
      <c r="BK36" s="23">
        <f t="shared" ca="1" si="42"/>
        <v>0</v>
      </c>
      <c r="BL36" s="23">
        <f t="shared" ca="1" si="31"/>
        <v>0</v>
      </c>
      <c r="BN36" s="23" t="str" cm="1">
        <f t="array" aca="1" ref="BN36" ca="1">IF(INDEX($A$1:$AL$46,ROW(),BN$14)&gt;0,INDEX($A$1:$AL$46,ROW(),BN$14),"")</f>
        <v/>
      </c>
      <c r="BO36" s="23" t="str" cm="1">
        <f t="array" aca="1" ref="BO36" ca="1">IF(INDEX($A$1:$AL$46,ROW(),BO$14)&gt;0,INDEX($A$1:$AL$46,ROW(),BO$14),"")</f>
        <v/>
      </c>
      <c r="BP36" s="23" t="str" cm="1">
        <f t="array" aca="1" ref="BP36" ca="1">IF(INDEX($A$1:$AL$46,ROW(),BP$14)&gt;0,INDEX($A$1:$AL$46,ROW(),BP$14),"")</f>
        <v/>
      </c>
      <c r="BQ36" s="23" t="str" cm="1">
        <f t="array" aca="1" ref="BQ36" ca="1">IF(INDEX($A$1:$AL$46,ROW(),BQ$14)&gt;0,INDEX($A$1:$AL$46,ROW(),BQ$14),"")</f>
        <v/>
      </c>
      <c r="BR36" s="23" t="str" cm="1">
        <f t="array" aca="1" ref="BR36" ca="1">IF(INDEX($A$1:$AL$46,ROW(),BR$14)&gt;0,INDEX($A$1:$AL$46,ROW(),BR$14),"")</f>
        <v/>
      </c>
      <c r="BS36" s="23" t="str" cm="1">
        <f t="array" aca="1" ref="BS36" ca="1">IF(INDEX($A$1:$AL$46,ROW(),BS$14)&gt;0,INDEX($A$1:$AL$46,ROW(),BS$14),"")</f>
        <v/>
      </c>
      <c r="BT36" s="23" t="str" cm="1">
        <f t="array" aca="1" ref="BT36" ca="1">IF(INDEX($A$1:$AL$46,ROW(),BT$14)&gt;0,INDEX($A$1:$AL$46,ROW(),BT$14),"")</f>
        <v/>
      </c>
      <c r="BU36" s="23" t="str" cm="1">
        <f t="array" aca="1" ref="BU36" ca="1">IF(INDEX($A$1:$AL$46,ROW(),BU$14)&gt;0,INDEX($A$1:$AL$46,ROW(),BU$14),"")</f>
        <v/>
      </c>
      <c r="BV36" s="23" t="str" cm="1">
        <f t="array" aca="1" ref="BV36" ca="1">IF(INDEX($A$1:$AL$46,ROW(),BV$14)&gt;0,INDEX($A$1:$AL$46,ROW(),BV$14),"")</f>
        <v/>
      </c>
      <c r="BW36" s="23" t="str" cm="1">
        <f t="array" aca="1" ref="BW36" ca="1">IF(INDEX($A$1:$AL$46,ROW(),BW$14)&gt;0,INDEX($A$1:$AL$46,ROW(),BW$14),"")</f>
        <v/>
      </c>
      <c r="BX36" s="23" t="str" cm="1">
        <f t="array" aca="1" ref="BX36" ca="1">IF(INDEX($A$1:$AL$46,ROW(),BX$14)&gt;0,INDEX($A$1:$AL$46,ROW(),BX$14),"")</f>
        <v/>
      </c>
      <c r="BY36" s="23" t="str" cm="1">
        <f t="array" aca="1" ref="BY36" ca="1">IF(INDEX($A$1:$AL$46,ROW(),BY$14)&gt;0,INDEX($A$1:$AL$46,ROW(),BY$14),"")</f>
        <v/>
      </c>
      <c r="CA36" s="23" t="str" cm="1">
        <f t="array" aca="1" ref="CA36" ca="1">IF(INDEX($A$1:$AL$46,ROW(),CA$14)&lt;0,INDEX($A$1:$AL$46,ROW(),CA$14),"")</f>
        <v/>
      </c>
      <c r="CB36" s="23" t="str" cm="1">
        <f t="array" aca="1" ref="CB36" ca="1">IF(INDEX($A$1:$AL$46,ROW(),CB$14)&lt;0,INDEX($A$1:$AL$46,ROW(),CB$14),"")</f>
        <v/>
      </c>
      <c r="CC36" s="23" t="str" cm="1">
        <f t="array" aca="1" ref="CC36" ca="1">IF(INDEX($A$1:$AL$46,ROW(),CC$14)&lt;0,INDEX($A$1:$AL$46,ROW(),CC$14),"")</f>
        <v/>
      </c>
      <c r="CD36" s="23" t="str" cm="1">
        <f t="array" aca="1" ref="CD36" ca="1">IF(INDEX($A$1:$AL$46,ROW(),CD$14)&lt;0,INDEX($A$1:$AL$46,ROW(),CD$14),"")</f>
        <v/>
      </c>
      <c r="CE36" s="23" t="str" cm="1">
        <f t="array" aca="1" ref="CE36" ca="1">IF(INDEX($A$1:$AL$46,ROW(),CE$14)&lt;0,INDEX($A$1:$AL$46,ROW(),CE$14),"")</f>
        <v/>
      </c>
      <c r="CF36" s="23" t="str" cm="1">
        <f t="array" aca="1" ref="CF36" ca="1">IF(INDEX($A$1:$AL$46,ROW(),CF$14)&lt;0,INDEX($A$1:$AL$46,ROW(),CF$14),"")</f>
        <v/>
      </c>
      <c r="CG36" s="23" t="str" cm="1">
        <f t="array" aca="1" ref="CG36" ca="1">IF(INDEX($A$1:$AL$46,ROW(),CG$14)&lt;0,INDEX($A$1:$AL$46,ROW(),CG$14),"")</f>
        <v/>
      </c>
      <c r="CH36" s="23" t="str" cm="1">
        <f t="array" aca="1" ref="CH36" ca="1">IF(INDEX($A$1:$AL$46,ROW(),CH$14)&lt;0,INDEX($A$1:$AL$46,ROW(),CH$14),"")</f>
        <v/>
      </c>
      <c r="CI36" s="23" t="str" cm="1">
        <f t="array" aca="1" ref="CI36" ca="1">IF(INDEX($A$1:$AL$46,ROW(),CI$14)&lt;0,INDEX($A$1:$AL$46,ROW(),CI$14),"")</f>
        <v/>
      </c>
      <c r="CJ36" s="23" t="str" cm="1">
        <f t="array" aca="1" ref="CJ36" ca="1">IF(INDEX($A$1:$AL$46,ROW(),CJ$14)&lt;0,INDEX($A$1:$AL$46,ROW(),CJ$14),"")</f>
        <v/>
      </c>
      <c r="CK36" s="23" t="str" cm="1">
        <f t="array" aca="1" ref="CK36" ca="1">IF(INDEX($A$1:$AL$46,ROW(),CK$14)&lt;0,INDEX($A$1:$AL$46,ROW(),CK$14),"")</f>
        <v/>
      </c>
      <c r="CL36" s="23" t="str" cm="1">
        <f t="array" aca="1" ref="CL36" ca="1">IF(INDEX($A$1:$AL$46,ROW(),CL$14)&lt;0,INDEX($A$1:$AL$46,ROW(),CL$14),"")</f>
        <v/>
      </c>
    </row>
    <row r="37" spans="1:90" s="2" customFormat="1" ht="15.75" x14ac:dyDescent="0.4">
      <c r="A37" s="6">
        <v>22</v>
      </c>
      <c r="B37" s="18">
        <f t="shared" ca="1" si="17"/>
        <v>0</v>
      </c>
      <c r="C37" s="19"/>
      <c r="D37" s="27"/>
      <c r="E37" s="24" t="str">
        <f ca="1">IF(OR(MONTH(DATE($B$1,E$1,$A37))&lt;&gt;E$1,_xlfn.XLOOKUP(DATE($B$1,E$1,$A37),祝祭日,祝祭日,"XXX",0,1)&lt;&gt;"XXX",WEEKDAY(DATE($B$1,E$1,$A37),2)&gt;5),"",SUMIFS(matsui[受渡金額],matsui[約定日],DATE(デイトレ集計2023!$B$1,デイトレ集計2023!E$1,デイトレ集計2023!$A37),matsui[商品区分],"株式"))</f>
        <v/>
      </c>
      <c r="F37" s="19"/>
      <c r="G37" s="27"/>
      <c r="H37" s="24">
        <f ca="1">IF(OR(MONTH(DATE($B$1,H$1,$A37))&lt;&gt;H$1,_xlfn.XLOOKUP(DATE($B$1,H$1,$A37),祝祭日,祝祭日,"XXX",0,1)&lt;&gt;"XXX",WEEKDAY(DATE($B$1,H$1,$A37),2)&gt;5),"",SUMIFS(matsui[受渡金額],matsui[約定日],DATE(デイトレ集計2023!$B$1,デイトレ集計2023!H$1,デイトレ集計2023!$A37),matsui[商品区分],"株式"))</f>
        <v>0</v>
      </c>
      <c r="I37" s="19"/>
      <c r="J37" s="27"/>
      <c r="K37" s="24">
        <f ca="1">IF(OR(MONTH(DATE($B$1,K$1,$A37))&lt;&gt;K$1,_xlfn.XLOOKUP(DATE($B$1,K$1,$A37),祝祭日,祝祭日,"XXX",0,1)&lt;&gt;"XXX",WEEKDAY(DATE($B$1,K$1,$A37),2)&gt;5),"",SUMIFS(matsui[受渡金額],matsui[約定日],DATE(デイトレ集計2023!$B$1,デイトレ集計2023!K$1,デイトレ集計2023!$A37),matsui[商品区分],"株式"))</f>
        <v>0</v>
      </c>
      <c r="L37" s="19"/>
      <c r="M37" s="27"/>
      <c r="N37" s="24" t="str">
        <f ca="1">IF(OR(MONTH(DATE($B$1,N$1,$A37))&lt;&gt;N$1,_xlfn.XLOOKUP(DATE($B$1,N$1,$A37),祝祭日,祝祭日,"XXX",0,1)&lt;&gt;"XXX",WEEKDAY(DATE($B$1,N$1,$A37),2)&gt;5),"",SUMIFS(matsui[受渡金額],matsui[約定日],DATE(デイトレ集計2023!$B$1,デイトレ集計2023!N$1,デイトレ集計2023!$A37),matsui[商品区分],"株式"))</f>
        <v/>
      </c>
      <c r="O37" s="19"/>
      <c r="P37" s="27"/>
      <c r="Q37" s="24">
        <f ca="1">IF(OR(MONTH(DATE($B$1,Q$1,$A37))&lt;&gt;Q$1,_xlfn.XLOOKUP(DATE($B$1,Q$1,$A37),祝祭日,祝祭日,"XXX",0,1)&lt;&gt;"XXX",WEEKDAY(DATE($B$1,Q$1,$A37),2)&gt;5),"",SUMIFS(matsui[受渡金額],matsui[約定日],DATE(デイトレ集計2023!$B$1,デイトレ集計2023!Q$1,デイトレ集計2023!$A37),matsui[商品区分],"株式"))</f>
        <v>0</v>
      </c>
      <c r="R37" s="19"/>
      <c r="S37" s="27"/>
      <c r="T37" s="24">
        <f ca="1">IF(OR(MONTH(DATE($B$1,T$1,$A37))&lt;&gt;T$1,_xlfn.XLOOKUP(DATE($B$1,T$1,$A37),祝祭日,祝祭日,"XXX",0,1)&lt;&gt;"XXX",WEEKDAY(DATE($B$1,T$1,$A37),2)&gt;5),"",SUMIFS(matsui[受渡金額],matsui[約定日],DATE(デイトレ集計2023!$B$1,デイトレ集計2023!T$1,デイトレ集計2023!$A37),matsui[商品区分],"株式"))</f>
        <v>0</v>
      </c>
      <c r="U37" s="19"/>
      <c r="V37" s="27"/>
      <c r="W37" s="24" t="str">
        <f ca="1">IF(OR(MONTH(DATE($B$1,W$1,$A37))&lt;&gt;W$1,_xlfn.XLOOKUP(DATE($B$1,W$1,$A37),祝祭日,祝祭日,"XXX",0,1)&lt;&gt;"XXX",WEEKDAY(DATE($B$1,W$1,$A37),2)&gt;5),"",SUMIFS(matsui[受渡金額],matsui[約定日],DATE(デイトレ集計2023!$B$1,デイトレ集計2023!W$1,デイトレ集計2023!$A37),matsui[商品区分],"株式"))</f>
        <v/>
      </c>
      <c r="X37" s="19"/>
      <c r="Y37" s="27"/>
      <c r="Z37" s="24">
        <f ca="1">IF(OR(MONTH(DATE($B$1,Z$1,$A37))&lt;&gt;Z$1,_xlfn.XLOOKUP(DATE($B$1,Z$1,$A37),祝祭日,祝祭日,"XXX",0,1)&lt;&gt;"XXX",WEEKDAY(DATE($B$1,Z$1,$A37),2)&gt;5),"",SUMIFS(matsui[受渡金額],matsui[約定日],DATE(デイトレ集計2023!$B$1,デイトレ集計2023!Z$1,デイトレ集計2023!$A37),matsui[商品区分],"株式"))</f>
        <v>0</v>
      </c>
      <c r="AA37" s="19"/>
      <c r="AB37" s="27"/>
      <c r="AC37" s="24">
        <f ca="1">IF(OR(MONTH(DATE($B$1,AC$1,$A37))&lt;&gt;AC$1,_xlfn.XLOOKUP(DATE($B$1,AC$1,$A37),祝祭日,祝祭日,"XXX",0,1)&lt;&gt;"XXX",WEEKDAY(DATE($B$1,AC$1,$A37),2)&gt;5),"",SUMIFS(matsui[受渡金額],matsui[約定日],DATE(デイトレ集計2023!$B$1,デイトレ集計2023!AC$1,デイトレ集計2023!$A37),matsui[商品区分],"株式"))</f>
        <v>0</v>
      </c>
      <c r="AD37" s="19"/>
      <c r="AE37" s="27"/>
      <c r="AF37" s="24" t="str">
        <f ca="1">IF(OR(MONTH(DATE($B$1,AF$1,$A37))&lt;&gt;AF$1,_xlfn.XLOOKUP(DATE($B$1,AF$1,$A37),祝祭日,祝祭日,"XXX",0,1)&lt;&gt;"XXX",WEEKDAY(DATE($B$1,AF$1,$A37),2)&gt;5),"",SUMIFS(matsui[受渡金額],matsui[約定日],DATE(デイトレ集計2023!$B$1,デイトレ集計2023!AF$1,デイトレ集計2023!$A37),matsui[商品区分],"株式"))</f>
        <v/>
      </c>
      <c r="AG37" s="19"/>
      <c r="AH37" s="27"/>
      <c r="AI37" s="24">
        <f ca="1">IF(OR(MONTH(DATE($B$1,AI$1,$A37))&lt;&gt;AI$1,_xlfn.XLOOKUP(DATE($B$1,AI$1,$A37),祝祭日,祝祭日,"XXX",0,1)&lt;&gt;"XXX",WEEKDAY(DATE($B$1,AI$1,$A37),2)&gt;5),"",SUMIFS(matsui[受渡金額],matsui[約定日],DATE(デイトレ集計2023!$B$1,デイトレ集計2023!AI$1,デイトレ集計2023!$A37),matsui[商品区分],"株式"))</f>
        <v>0</v>
      </c>
      <c r="AJ37" s="19"/>
      <c r="AK37" s="27"/>
      <c r="AL37" s="27">
        <f ca="1">IF(OR(MONTH(DATE($B$1,AL$1,$A37))&lt;&gt;AL$1,_xlfn.XLOOKUP(DATE($B$1,AL$1,$A37),祝祭日,祝祭日,"XXX",0,1)&lt;&gt;"XXX",WEEKDAY(DATE($B$1,AL$1,$A37),2)&gt;5),"",SUMIFS(matsui[受渡金額],matsui[約定日],DATE(デイトレ集計2023!$B$1,デイトレ集計2023!AL$1,デイトレ集計2023!$A37),matsui[商品区分],"株式"))</f>
        <v>0</v>
      </c>
      <c r="AN37" s="23">
        <f t="shared" ca="1" si="20"/>
        <v>0</v>
      </c>
      <c r="AO37" s="23">
        <f t="shared" ca="1" si="21"/>
        <v>0</v>
      </c>
      <c r="AP37" s="23">
        <f t="shared" ca="1" si="22"/>
        <v>0</v>
      </c>
      <c r="AQ37" s="23">
        <f t="shared" ca="1" si="23"/>
        <v>400</v>
      </c>
      <c r="AR37" s="23">
        <f t="shared" ca="1" si="24"/>
        <v>-150</v>
      </c>
      <c r="AS37" s="23">
        <f t="shared" ca="1" si="25"/>
        <v>-150</v>
      </c>
      <c r="AT37" s="23">
        <f t="shared" ca="1" si="26"/>
        <v>-150</v>
      </c>
      <c r="AU37" s="23">
        <f t="shared" ca="1" si="32"/>
        <v>-150</v>
      </c>
      <c r="AV37" s="23">
        <f t="shared" ca="1" si="27"/>
        <v>-150</v>
      </c>
      <c r="AW37" s="23">
        <f t="shared" ca="1" si="28"/>
        <v>-150</v>
      </c>
      <c r="AX37" s="23">
        <f t="shared" ca="1" si="29"/>
        <v>-150</v>
      </c>
      <c r="AY37" s="23">
        <f t="shared" ca="1" si="30"/>
        <v>-150</v>
      </c>
      <c r="BA37" s="23">
        <f t="shared" ca="1" si="43"/>
        <v>0</v>
      </c>
      <c r="BB37" s="23">
        <f t="shared" ca="1" si="33"/>
        <v>0</v>
      </c>
      <c r="BC37" s="23">
        <f t="shared" ca="1" si="34"/>
        <v>0</v>
      </c>
      <c r="BD37" s="23">
        <f t="shared" ca="1" si="35"/>
        <v>400</v>
      </c>
      <c r="BE37" s="23">
        <f t="shared" ca="1" si="36"/>
        <v>1100</v>
      </c>
      <c r="BF37" s="23">
        <f t="shared" ca="1" si="37"/>
        <v>0</v>
      </c>
      <c r="BG37" s="23">
        <f t="shared" ca="1" si="38"/>
        <v>0</v>
      </c>
      <c r="BH37" s="23">
        <f t="shared" ca="1" si="39"/>
        <v>0</v>
      </c>
      <c r="BI37" s="23">
        <f t="shared" ca="1" si="40"/>
        <v>0</v>
      </c>
      <c r="BJ37" s="23">
        <f t="shared" ca="1" si="41"/>
        <v>0</v>
      </c>
      <c r="BK37" s="23">
        <f t="shared" ca="1" si="42"/>
        <v>0</v>
      </c>
      <c r="BL37" s="23">
        <f t="shared" ca="1" si="31"/>
        <v>0</v>
      </c>
      <c r="BN37" s="23" t="str" cm="1">
        <f t="array" aca="1" ref="BN37" ca="1">IF(INDEX($A$1:$AL$46,ROW(),BN$14)&gt;0,INDEX($A$1:$AL$46,ROW(),BN$14),"")</f>
        <v/>
      </c>
      <c r="BO37" s="23" t="str" cm="1">
        <f t="array" aca="1" ref="BO37" ca="1">IF(INDEX($A$1:$AL$46,ROW(),BO$14)&gt;0,INDEX($A$1:$AL$46,ROW(),BO$14),"")</f>
        <v/>
      </c>
      <c r="BP37" s="23" t="str" cm="1">
        <f t="array" aca="1" ref="BP37" ca="1">IF(INDEX($A$1:$AL$46,ROW(),BP$14)&gt;0,INDEX($A$1:$AL$46,ROW(),BP$14),"")</f>
        <v/>
      </c>
      <c r="BQ37" s="23" t="str" cm="1">
        <f t="array" aca="1" ref="BQ37" ca="1">IF(INDEX($A$1:$AL$46,ROW(),BQ$14)&gt;0,INDEX($A$1:$AL$46,ROW(),BQ$14),"")</f>
        <v/>
      </c>
      <c r="BR37" s="23" t="str" cm="1">
        <f t="array" aca="1" ref="BR37" ca="1">IF(INDEX($A$1:$AL$46,ROW(),BR$14)&gt;0,INDEX($A$1:$AL$46,ROW(),BR$14),"")</f>
        <v/>
      </c>
      <c r="BS37" s="23" t="str" cm="1">
        <f t="array" aca="1" ref="BS37" ca="1">IF(INDEX($A$1:$AL$46,ROW(),BS$14)&gt;0,INDEX($A$1:$AL$46,ROW(),BS$14),"")</f>
        <v/>
      </c>
      <c r="BT37" s="23" t="str" cm="1">
        <f t="array" aca="1" ref="BT37" ca="1">IF(INDEX($A$1:$AL$46,ROW(),BT$14)&gt;0,INDEX($A$1:$AL$46,ROW(),BT$14),"")</f>
        <v/>
      </c>
      <c r="BU37" s="23" t="str" cm="1">
        <f t="array" aca="1" ref="BU37" ca="1">IF(INDEX($A$1:$AL$46,ROW(),BU$14)&gt;0,INDEX($A$1:$AL$46,ROW(),BU$14),"")</f>
        <v/>
      </c>
      <c r="BV37" s="23" t="str" cm="1">
        <f t="array" aca="1" ref="BV37" ca="1">IF(INDEX($A$1:$AL$46,ROW(),BV$14)&gt;0,INDEX($A$1:$AL$46,ROW(),BV$14),"")</f>
        <v/>
      </c>
      <c r="BW37" s="23" t="str" cm="1">
        <f t="array" aca="1" ref="BW37" ca="1">IF(INDEX($A$1:$AL$46,ROW(),BW$14)&gt;0,INDEX($A$1:$AL$46,ROW(),BW$14),"")</f>
        <v/>
      </c>
      <c r="BX37" s="23" t="str" cm="1">
        <f t="array" aca="1" ref="BX37" ca="1">IF(INDEX($A$1:$AL$46,ROW(),BX$14)&gt;0,INDEX($A$1:$AL$46,ROW(),BX$14),"")</f>
        <v/>
      </c>
      <c r="BY37" s="23" t="str" cm="1">
        <f t="array" aca="1" ref="BY37" ca="1">IF(INDEX($A$1:$AL$46,ROW(),BY$14)&gt;0,INDEX($A$1:$AL$46,ROW(),BY$14),"")</f>
        <v/>
      </c>
      <c r="CA37" s="23" t="str" cm="1">
        <f t="array" aca="1" ref="CA37" ca="1">IF(INDEX($A$1:$AL$46,ROW(),CA$14)&lt;0,INDEX($A$1:$AL$46,ROW(),CA$14),"")</f>
        <v/>
      </c>
      <c r="CB37" s="23" t="str" cm="1">
        <f t="array" aca="1" ref="CB37" ca="1">IF(INDEX($A$1:$AL$46,ROW(),CB$14)&lt;0,INDEX($A$1:$AL$46,ROW(),CB$14),"")</f>
        <v/>
      </c>
      <c r="CC37" s="23" t="str" cm="1">
        <f t="array" aca="1" ref="CC37" ca="1">IF(INDEX($A$1:$AL$46,ROW(),CC$14)&lt;0,INDEX($A$1:$AL$46,ROW(),CC$14),"")</f>
        <v/>
      </c>
      <c r="CD37" s="23" t="str" cm="1">
        <f t="array" aca="1" ref="CD37" ca="1">IF(INDEX($A$1:$AL$46,ROW(),CD$14)&lt;0,INDEX($A$1:$AL$46,ROW(),CD$14),"")</f>
        <v/>
      </c>
      <c r="CE37" s="23" t="str" cm="1">
        <f t="array" aca="1" ref="CE37" ca="1">IF(INDEX($A$1:$AL$46,ROW(),CE$14)&lt;0,INDEX($A$1:$AL$46,ROW(),CE$14),"")</f>
        <v/>
      </c>
      <c r="CF37" s="23" t="str" cm="1">
        <f t="array" aca="1" ref="CF37" ca="1">IF(INDEX($A$1:$AL$46,ROW(),CF$14)&lt;0,INDEX($A$1:$AL$46,ROW(),CF$14),"")</f>
        <v/>
      </c>
      <c r="CG37" s="23" t="str" cm="1">
        <f t="array" aca="1" ref="CG37" ca="1">IF(INDEX($A$1:$AL$46,ROW(),CG$14)&lt;0,INDEX($A$1:$AL$46,ROW(),CG$14),"")</f>
        <v/>
      </c>
      <c r="CH37" s="23" t="str" cm="1">
        <f t="array" aca="1" ref="CH37" ca="1">IF(INDEX($A$1:$AL$46,ROW(),CH$14)&lt;0,INDEX($A$1:$AL$46,ROW(),CH$14),"")</f>
        <v/>
      </c>
      <c r="CI37" s="23" t="str" cm="1">
        <f t="array" aca="1" ref="CI37" ca="1">IF(INDEX($A$1:$AL$46,ROW(),CI$14)&lt;0,INDEX($A$1:$AL$46,ROW(),CI$14),"")</f>
        <v/>
      </c>
      <c r="CJ37" s="23" t="str" cm="1">
        <f t="array" aca="1" ref="CJ37" ca="1">IF(INDEX($A$1:$AL$46,ROW(),CJ$14)&lt;0,INDEX($A$1:$AL$46,ROW(),CJ$14),"")</f>
        <v/>
      </c>
      <c r="CK37" s="23" t="str" cm="1">
        <f t="array" aca="1" ref="CK37" ca="1">IF(INDEX($A$1:$AL$46,ROW(),CK$14)&lt;0,INDEX($A$1:$AL$46,ROW(),CK$14),"")</f>
        <v/>
      </c>
      <c r="CL37" s="23" t="str" cm="1">
        <f t="array" aca="1" ref="CL37" ca="1">IF(INDEX($A$1:$AL$46,ROW(),CL$14)&lt;0,INDEX($A$1:$AL$46,ROW(),CL$14),"")</f>
        <v/>
      </c>
    </row>
    <row r="38" spans="1:90" s="2" customFormat="1" ht="15.75" x14ac:dyDescent="0.4">
      <c r="A38" s="6">
        <v>23</v>
      </c>
      <c r="B38" s="18">
        <f t="shared" ca="1" si="17"/>
        <v>0</v>
      </c>
      <c r="C38" s="19"/>
      <c r="D38" s="27"/>
      <c r="E38" s="24">
        <f ca="1">IF(OR(MONTH(DATE($B$1,E$1,$A38))&lt;&gt;E$1,_xlfn.XLOOKUP(DATE($B$1,E$1,$A38),祝祭日,祝祭日,"XXX",0,1)&lt;&gt;"XXX",WEEKDAY(DATE($B$1,E$1,$A38),2)&gt;5),"",SUMIFS(matsui[受渡金額],matsui[約定日],DATE(デイトレ集計2023!$B$1,デイトレ集計2023!E$1,デイトレ集計2023!$A38),matsui[商品区分],"株式"))</f>
        <v>0</v>
      </c>
      <c r="F38" s="19"/>
      <c r="G38" s="27"/>
      <c r="H38" s="24" t="str">
        <f ca="1">IF(OR(MONTH(DATE($B$1,H$1,$A38))&lt;&gt;H$1,_xlfn.XLOOKUP(DATE($B$1,H$1,$A38),祝祭日,祝祭日,"XXX",0,1)&lt;&gt;"XXX",WEEKDAY(DATE($B$1,H$1,$A38),2)&gt;5),"",SUMIFS(matsui[受渡金額],matsui[約定日],DATE(デイトレ集計2023!$B$1,デイトレ集計2023!H$1,デイトレ集計2023!$A38),matsui[商品区分],"株式"))</f>
        <v/>
      </c>
      <c r="I38" s="19"/>
      <c r="J38" s="27"/>
      <c r="K38" s="24">
        <f ca="1">IF(OR(MONTH(DATE($B$1,K$1,$A38))&lt;&gt;K$1,_xlfn.XLOOKUP(DATE($B$1,K$1,$A38),祝祭日,祝祭日,"XXX",0,1)&lt;&gt;"XXX",WEEKDAY(DATE($B$1,K$1,$A38),2)&gt;5),"",SUMIFS(matsui[受渡金額],matsui[約定日],DATE(デイトレ集計2023!$B$1,デイトレ集計2023!K$1,デイトレ集計2023!$A38),matsui[商品区分],"株式"))</f>
        <v>0</v>
      </c>
      <c r="L38" s="19"/>
      <c r="M38" s="27"/>
      <c r="N38" s="24" t="str">
        <f ca="1">IF(OR(MONTH(DATE($B$1,N$1,$A38))&lt;&gt;N$1,_xlfn.XLOOKUP(DATE($B$1,N$1,$A38),祝祭日,祝祭日,"XXX",0,1)&lt;&gt;"XXX",WEEKDAY(DATE($B$1,N$1,$A38),2)&gt;5),"",SUMIFS(matsui[受渡金額],matsui[約定日],DATE(デイトレ集計2023!$B$1,デイトレ集計2023!N$1,デイトレ集計2023!$A38),matsui[商品区分],"株式"))</f>
        <v/>
      </c>
      <c r="O38" s="19"/>
      <c r="P38" s="27"/>
      <c r="Q38" s="24">
        <f ca="1">IF(OR(MONTH(DATE($B$1,Q$1,$A38))&lt;&gt;Q$1,_xlfn.XLOOKUP(DATE($B$1,Q$1,$A38),祝祭日,祝祭日,"XXX",0,1)&lt;&gt;"XXX",WEEKDAY(DATE($B$1,Q$1,$A38),2)&gt;5),"",SUMIFS(matsui[受渡金額],matsui[約定日],DATE(デイトレ集計2023!$B$1,デイトレ集計2023!Q$1,デイトレ集計2023!$A38),matsui[商品区分],"株式"))</f>
        <v>0</v>
      </c>
      <c r="R38" s="19"/>
      <c r="S38" s="27"/>
      <c r="T38" s="24">
        <f ca="1">IF(OR(MONTH(DATE($B$1,T$1,$A38))&lt;&gt;T$1,_xlfn.XLOOKUP(DATE($B$1,T$1,$A38),祝祭日,祝祭日,"XXX",0,1)&lt;&gt;"XXX",WEEKDAY(DATE($B$1,T$1,$A38),2)&gt;5),"",SUMIFS(matsui[受渡金額],matsui[約定日],DATE(デイトレ集計2023!$B$1,デイトレ集計2023!T$1,デイトレ集計2023!$A38),matsui[商品区分],"株式"))</f>
        <v>0</v>
      </c>
      <c r="U38" s="19"/>
      <c r="V38" s="27"/>
      <c r="W38" s="24" t="str">
        <f ca="1">IF(OR(MONTH(DATE($B$1,W$1,$A38))&lt;&gt;W$1,_xlfn.XLOOKUP(DATE($B$1,W$1,$A38),祝祭日,祝祭日,"XXX",0,1)&lt;&gt;"XXX",WEEKDAY(DATE($B$1,W$1,$A38),2)&gt;5),"",SUMIFS(matsui[受渡金額],matsui[約定日],DATE(デイトレ集計2023!$B$1,デイトレ集計2023!W$1,デイトレ集計2023!$A38),matsui[商品区分],"株式"))</f>
        <v/>
      </c>
      <c r="X38" s="19"/>
      <c r="Y38" s="27"/>
      <c r="Z38" s="24">
        <f ca="1">IF(OR(MONTH(DATE($B$1,Z$1,$A38))&lt;&gt;Z$1,_xlfn.XLOOKUP(DATE($B$1,Z$1,$A38),祝祭日,祝祭日,"XXX",0,1)&lt;&gt;"XXX",WEEKDAY(DATE($B$1,Z$1,$A38),2)&gt;5),"",SUMIFS(matsui[受渡金額],matsui[約定日],DATE(デイトレ集計2023!$B$1,デイトレ集計2023!Z$1,デイトレ集計2023!$A38),matsui[商品区分],"株式"))</f>
        <v>0</v>
      </c>
      <c r="AA38" s="19"/>
      <c r="AB38" s="27"/>
      <c r="AC38" s="24" t="str">
        <f ca="1">IF(OR(MONTH(DATE($B$1,AC$1,$A38))&lt;&gt;AC$1,_xlfn.XLOOKUP(DATE($B$1,AC$1,$A38),祝祭日,祝祭日,"XXX",0,1)&lt;&gt;"XXX",WEEKDAY(DATE($B$1,AC$1,$A38),2)&gt;5),"",SUMIFS(matsui[受渡金額],matsui[約定日],DATE(デイトレ集計2023!$B$1,デイトレ集計2023!AC$1,デイトレ集計2023!$A38),matsui[商品区分],"株式"))</f>
        <v/>
      </c>
      <c r="AD38" s="19"/>
      <c r="AE38" s="27"/>
      <c r="AF38" s="24">
        <f ca="1">IF(OR(MONTH(DATE($B$1,AF$1,$A38))&lt;&gt;AF$1,_xlfn.XLOOKUP(DATE($B$1,AF$1,$A38),祝祭日,祝祭日,"XXX",0,1)&lt;&gt;"XXX",WEEKDAY(DATE($B$1,AF$1,$A38),2)&gt;5),"",SUMIFS(matsui[受渡金額],matsui[約定日],DATE(デイトレ集計2023!$B$1,デイトレ集計2023!AF$1,デイトレ集計2023!$A38),matsui[商品区分],"株式"))</f>
        <v>0</v>
      </c>
      <c r="AG38" s="19"/>
      <c r="AH38" s="27"/>
      <c r="AI38" s="24" t="str">
        <f ca="1">IF(OR(MONTH(DATE($B$1,AI$1,$A38))&lt;&gt;AI$1,_xlfn.XLOOKUP(DATE($B$1,AI$1,$A38),祝祭日,祝祭日,"XXX",0,1)&lt;&gt;"XXX",WEEKDAY(DATE($B$1,AI$1,$A38),2)&gt;5),"",SUMIFS(matsui[受渡金額],matsui[約定日],DATE(デイトレ集計2023!$B$1,デイトレ集計2023!AI$1,デイトレ集計2023!$A38),matsui[商品区分],"株式"))</f>
        <v/>
      </c>
      <c r="AJ38" s="19"/>
      <c r="AK38" s="27"/>
      <c r="AL38" s="27" t="str">
        <f ca="1">IF(OR(MONTH(DATE($B$1,AL$1,$A38))&lt;&gt;AL$1,_xlfn.XLOOKUP(DATE($B$1,AL$1,$A38),祝祭日,祝祭日,"XXX",0,1)&lt;&gt;"XXX",WEEKDAY(DATE($B$1,AL$1,$A38),2)&gt;5),"",SUMIFS(matsui[受渡金額],matsui[約定日],DATE(デイトレ集計2023!$B$1,デイトレ集計2023!AL$1,デイトレ集計2023!$A38),matsui[商品区分],"株式"))</f>
        <v/>
      </c>
      <c r="AN38" s="23">
        <f t="shared" ca="1" si="20"/>
        <v>0</v>
      </c>
      <c r="AO38" s="23">
        <f t="shared" ca="1" si="21"/>
        <v>0</v>
      </c>
      <c r="AP38" s="23">
        <f t="shared" ca="1" si="22"/>
        <v>0</v>
      </c>
      <c r="AQ38" s="23">
        <f t="shared" ca="1" si="23"/>
        <v>400</v>
      </c>
      <c r="AR38" s="23">
        <f t="shared" ca="1" si="24"/>
        <v>-150</v>
      </c>
      <c r="AS38" s="23">
        <f t="shared" ca="1" si="25"/>
        <v>-150</v>
      </c>
      <c r="AT38" s="23">
        <f t="shared" ca="1" si="26"/>
        <v>-150</v>
      </c>
      <c r="AU38" s="23">
        <f t="shared" ca="1" si="32"/>
        <v>-150</v>
      </c>
      <c r="AV38" s="23">
        <f t="shared" ca="1" si="27"/>
        <v>-150</v>
      </c>
      <c r="AW38" s="23">
        <f t="shared" ca="1" si="28"/>
        <v>-150</v>
      </c>
      <c r="AX38" s="23">
        <f t="shared" ca="1" si="29"/>
        <v>-150</v>
      </c>
      <c r="AY38" s="23">
        <f t="shared" ca="1" si="30"/>
        <v>-150</v>
      </c>
      <c r="BA38" s="23">
        <f t="shared" ca="1" si="43"/>
        <v>0</v>
      </c>
      <c r="BB38" s="23">
        <f t="shared" ca="1" si="33"/>
        <v>0</v>
      </c>
      <c r="BC38" s="23">
        <f t="shared" ca="1" si="34"/>
        <v>0</v>
      </c>
      <c r="BD38" s="23">
        <f t="shared" ca="1" si="35"/>
        <v>400</v>
      </c>
      <c r="BE38" s="23">
        <f t="shared" ca="1" si="36"/>
        <v>1100</v>
      </c>
      <c r="BF38" s="23">
        <f t="shared" ca="1" si="37"/>
        <v>0</v>
      </c>
      <c r="BG38" s="23">
        <f t="shared" ca="1" si="38"/>
        <v>0</v>
      </c>
      <c r="BH38" s="23">
        <f t="shared" ca="1" si="39"/>
        <v>0</v>
      </c>
      <c r="BI38" s="23">
        <f t="shared" ca="1" si="40"/>
        <v>0</v>
      </c>
      <c r="BJ38" s="23">
        <f t="shared" ca="1" si="41"/>
        <v>0</v>
      </c>
      <c r="BK38" s="23">
        <f t="shared" ca="1" si="42"/>
        <v>0</v>
      </c>
      <c r="BL38" s="23">
        <f t="shared" ca="1" si="31"/>
        <v>0</v>
      </c>
      <c r="BN38" s="23" t="str" cm="1">
        <f t="array" aca="1" ref="BN38" ca="1">IF(INDEX($A$1:$AL$46,ROW(),BN$14)&gt;0,INDEX($A$1:$AL$46,ROW(),BN$14),"")</f>
        <v/>
      </c>
      <c r="BO38" s="23" t="str" cm="1">
        <f t="array" aca="1" ref="BO38" ca="1">IF(INDEX($A$1:$AL$46,ROW(),BO$14)&gt;0,INDEX($A$1:$AL$46,ROW(),BO$14),"")</f>
        <v/>
      </c>
      <c r="BP38" s="23" t="str" cm="1">
        <f t="array" aca="1" ref="BP38" ca="1">IF(INDEX($A$1:$AL$46,ROW(),BP$14)&gt;0,INDEX($A$1:$AL$46,ROW(),BP$14),"")</f>
        <v/>
      </c>
      <c r="BQ38" s="23" t="str" cm="1">
        <f t="array" aca="1" ref="BQ38" ca="1">IF(INDEX($A$1:$AL$46,ROW(),BQ$14)&gt;0,INDEX($A$1:$AL$46,ROW(),BQ$14),"")</f>
        <v/>
      </c>
      <c r="BR38" s="23" t="str" cm="1">
        <f t="array" aca="1" ref="BR38" ca="1">IF(INDEX($A$1:$AL$46,ROW(),BR$14)&gt;0,INDEX($A$1:$AL$46,ROW(),BR$14),"")</f>
        <v/>
      </c>
      <c r="BS38" s="23" t="str" cm="1">
        <f t="array" aca="1" ref="BS38" ca="1">IF(INDEX($A$1:$AL$46,ROW(),BS$14)&gt;0,INDEX($A$1:$AL$46,ROW(),BS$14),"")</f>
        <v/>
      </c>
      <c r="BT38" s="23" t="str" cm="1">
        <f t="array" aca="1" ref="BT38" ca="1">IF(INDEX($A$1:$AL$46,ROW(),BT$14)&gt;0,INDEX($A$1:$AL$46,ROW(),BT$14),"")</f>
        <v/>
      </c>
      <c r="BU38" s="23" t="str" cm="1">
        <f t="array" aca="1" ref="BU38" ca="1">IF(INDEX($A$1:$AL$46,ROW(),BU$14)&gt;0,INDEX($A$1:$AL$46,ROW(),BU$14),"")</f>
        <v/>
      </c>
      <c r="BV38" s="23" t="str" cm="1">
        <f t="array" aca="1" ref="BV38" ca="1">IF(INDEX($A$1:$AL$46,ROW(),BV$14)&gt;0,INDEX($A$1:$AL$46,ROW(),BV$14),"")</f>
        <v/>
      </c>
      <c r="BW38" s="23" t="str" cm="1">
        <f t="array" aca="1" ref="BW38" ca="1">IF(INDEX($A$1:$AL$46,ROW(),BW$14)&gt;0,INDEX($A$1:$AL$46,ROW(),BW$14),"")</f>
        <v/>
      </c>
      <c r="BX38" s="23" t="str" cm="1">
        <f t="array" aca="1" ref="BX38" ca="1">IF(INDEX($A$1:$AL$46,ROW(),BX$14)&gt;0,INDEX($A$1:$AL$46,ROW(),BX$14),"")</f>
        <v/>
      </c>
      <c r="BY38" s="23" t="str" cm="1">
        <f t="array" aca="1" ref="BY38" ca="1">IF(INDEX($A$1:$AL$46,ROW(),BY$14)&gt;0,INDEX($A$1:$AL$46,ROW(),BY$14),"")</f>
        <v/>
      </c>
      <c r="CA38" s="23" t="str" cm="1">
        <f t="array" aca="1" ref="CA38" ca="1">IF(INDEX($A$1:$AL$46,ROW(),CA$14)&lt;0,INDEX($A$1:$AL$46,ROW(),CA$14),"")</f>
        <v/>
      </c>
      <c r="CB38" s="23" t="str" cm="1">
        <f t="array" aca="1" ref="CB38" ca="1">IF(INDEX($A$1:$AL$46,ROW(),CB$14)&lt;0,INDEX($A$1:$AL$46,ROW(),CB$14),"")</f>
        <v/>
      </c>
      <c r="CC38" s="23" t="str" cm="1">
        <f t="array" aca="1" ref="CC38" ca="1">IF(INDEX($A$1:$AL$46,ROW(),CC$14)&lt;0,INDEX($A$1:$AL$46,ROW(),CC$14),"")</f>
        <v/>
      </c>
      <c r="CD38" s="23" t="str" cm="1">
        <f t="array" aca="1" ref="CD38" ca="1">IF(INDEX($A$1:$AL$46,ROW(),CD$14)&lt;0,INDEX($A$1:$AL$46,ROW(),CD$14),"")</f>
        <v/>
      </c>
      <c r="CE38" s="23" t="str" cm="1">
        <f t="array" aca="1" ref="CE38" ca="1">IF(INDEX($A$1:$AL$46,ROW(),CE$14)&lt;0,INDEX($A$1:$AL$46,ROW(),CE$14),"")</f>
        <v/>
      </c>
      <c r="CF38" s="23" t="str" cm="1">
        <f t="array" aca="1" ref="CF38" ca="1">IF(INDEX($A$1:$AL$46,ROW(),CF$14)&lt;0,INDEX($A$1:$AL$46,ROW(),CF$14),"")</f>
        <v/>
      </c>
      <c r="CG38" s="23" t="str" cm="1">
        <f t="array" aca="1" ref="CG38" ca="1">IF(INDEX($A$1:$AL$46,ROW(),CG$14)&lt;0,INDEX($A$1:$AL$46,ROW(),CG$14),"")</f>
        <v/>
      </c>
      <c r="CH38" s="23" t="str" cm="1">
        <f t="array" aca="1" ref="CH38" ca="1">IF(INDEX($A$1:$AL$46,ROW(),CH$14)&lt;0,INDEX($A$1:$AL$46,ROW(),CH$14),"")</f>
        <v/>
      </c>
      <c r="CI38" s="23" t="str" cm="1">
        <f t="array" aca="1" ref="CI38" ca="1">IF(INDEX($A$1:$AL$46,ROW(),CI$14)&lt;0,INDEX($A$1:$AL$46,ROW(),CI$14),"")</f>
        <v/>
      </c>
      <c r="CJ38" s="23" t="str" cm="1">
        <f t="array" aca="1" ref="CJ38" ca="1">IF(INDEX($A$1:$AL$46,ROW(),CJ$14)&lt;0,INDEX($A$1:$AL$46,ROW(),CJ$14),"")</f>
        <v/>
      </c>
      <c r="CK38" s="23" t="str" cm="1">
        <f t="array" aca="1" ref="CK38" ca="1">IF(INDEX($A$1:$AL$46,ROW(),CK$14)&lt;0,INDEX($A$1:$AL$46,ROW(),CK$14),"")</f>
        <v/>
      </c>
      <c r="CL38" s="23" t="str" cm="1">
        <f t="array" aca="1" ref="CL38" ca="1">IF(INDEX($A$1:$AL$46,ROW(),CL$14)&lt;0,INDEX($A$1:$AL$46,ROW(),CL$14),"")</f>
        <v/>
      </c>
    </row>
    <row r="39" spans="1:90" s="2" customFormat="1" ht="15.75" x14ac:dyDescent="0.4">
      <c r="A39" s="6">
        <v>24</v>
      </c>
      <c r="B39" s="18">
        <f t="shared" ca="1" si="17"/>
        <v>0</v>
      </c>
      <c r="C39" s="19"/>
      <c r="D39" s="27"/>
      <c r="E39" s="24">
        <f ca="1">IF(OR(MONTH(DATE($B$1,E$1,$A39))&lt;&gt;E$1,_xlfn.XLOOKUP(DATE($B$1,E$1,$A39),祝祭日,祝祭日,"XXX",0,1)&lt;&gt;"XXX",WEEKDAY(DATE($B$1,E$1,$A39),2)&gt;5),"",SUMIFS(matsui[受渡金額],matsui[約定日],DATE(デイトレ集計2023!$B$1,デイトレ集計2023!E$1,デイトレ集計2023!$A39),matsui[商品区分],"株式"))</f>
        <v>0</v>
      </c>
      <c r="F39" s="19"/>
      <c r="G39" s="27"/>
      <c r="H39" s="24">
        <f ca="1">IF(OR(MONTH(DATE($B$1,H$1,$A39))&lt;&gt;H$1,_xlfn.XLOOKUP(DATE($B$1,H$1,$A39),祝祭日,祝祭日,"XXX",0,1)&lt;&gt;"XXX",WEEKDAY(DATE($B$1,H$1,$A39),2)&gt;5),"",SUMIFS(matsui[受渡金額],matsui[約定日],DATE(デイトレ集計2023!$B$1,デイトレ集計2023!H$1,デイトレ集計2023!$A39),matsui[商品区分],"株式"))</f>
        <v>0</v>
      </c>
      <c r="I39" s="19"/>
      <c r="J39" s="27"/>
      <c r="K39" s="24">
        <f ca="1">IF(OR(MONTH(DATE($B$1,K$1,$A39))&lt;&gt;K$1,_xlfn.XLOOKUP(DATE($B$1,K$1,$A39),祝祭日,祝祭日,"XXX",0,1)&lt;&gt;"XXX",WEEKDAY(DATE($B$1,K$1,$A39),2)&gt;5),"",SUMIFS(matsui[受渡金額],matsui[約定日],DATE(デイトレ集計2023!$B$1,デイトレ集計2023!K$1,デイトレ集計2023!$A39),matsui[商品区分],"株式"))</f>
        <v>0</v>
      </c>
      <c r="L39" s="19"/>
      <c r="M39" s="27"/>
      <c r="N39" s="24">
        <f ca="1">IF(OR(MONTH(DATE($B$1,N$1,$A39))&lt;&gt;N$1,_xlfn.XLOOKUP(DATE($B$1,N$1,$A39),祝祭日,祝祭日,"XXX",0,1)&lt;&gt;"XXX",WEEKDAY(DATE($B$1,N$1,$A39),2)&gt;5),"",SUMIFS(matsui[受渡金額],matsui[約定日],DATE(デイトレ集計2023!$B$1,デイトレ集計2023!N$1,デイトレ集計2023!$A39),matsui[商品区分],"株式"))</f>
        <v>0</v>
      </c>
      <c r="O39" s="19"/>
      <c r="P39" s="27"/>
      <c r="Q39" s="24">
        <f ca="1">IF(OR(MONTH(DATE($B$1,Q$1,$A39))&lt;&gt;Q$1,_xlfn.XLOOKUP(DATE($B$1,Q$1,$A39),祝祭日,祝祭日,"XXX",0,1)&lt;&gt;"XXX",WEEKDAY(DATE($B$1,Q$1,$A39),2)&gt;5),"",SUMIFS(matsui[受渡金額],matsui[約定日],DATE(デイトレ集計2023!$B$1,デイトレ集計2023!Q$1,デイトレ集計2023!$A39),matsui[商品区分],"株式"))</f>
        <v>0</v>
      </c>
      <c r="R39" s="19"/>
      <c r="S39" s="27"/>
      <c r="T39" s="24" t="str">
        <f ca="1">IF(OR(MONTH(DATE($B$1,T$1,$A39))&lt;&gt;T$1,_xlfn.XLOOKUP(DATE($B$1,T$1,$A39),祝祭日,祝祭日,"XXX",0,1)&lt;&gt;"XXX",WEEKDAY(DATE($B$1,T$1,$A39),2)&gt;5),"",SUMIFS(matsui[受渡金額],matsui[約定日],DATE(デイトレ集計2023!$B$1,デイトレ集計2023!T$1,デイトレ集計2023!$A39),matsui[商品区分],"株式"))</f>
        <v/>
      </c>
      <c r="U39" s="19"/>
      <c r="V39" s="27"/>
      <c r="W39" s="24">
        <f ca="1">IF(OR(MONTH(DATE($B$1,W$1,$A39))&lt;&gt;W$1,_xlfn.XLOOKUP(DATE($B$1,W$1,$A39),祝祭日,祝祭日,"XXX",0,1)&lt;&gt;"XXX",WEEKDAY(DATE($B$1,W$1,$A39),2)&gt;5),"",SUMIFS(matsui[受渡金額],matsui[約定日],DATE(デイトレ集計2023!$B$1,デイトレ集計2023!W$1,デイトレ集計2023!$A39),matsui[商品区分],"株式"))</f>
        <v>0</v>
      </c>
      <c r="X39" s="19"/>
      <c r="Y39" s="27"/>
      <c r="Z39" s="24">
        <f ca="1">IF(OR(MONTH(DATE($B$1,Z$1,$A39))&lt;&gt;Z$1,_xlfn.XLOOKUP(DATE($B$1,Z$1,$A39),祝祭日,祝祭日,"XXX",0,1)&lt;&gt;"XXX",WEEKDAY(DATE($B$1,Z$1,$A39),2)&gt;5),"",SUMIFS(matsui[受渡金額],matsui[約定日],DATE(デイトレ集計2023!$B$1,デイトレ集計2023!Z$1,デイトレ集計2023!$A39),matsui[商品区分],"株式"))</f>
        <v>0</v>
      </c>
      <c r="AA39" s="19"/>
      <c r="AB39" s="27"/>
      <c r="AC39" s="24" t="str">
        <f ca="1">IF(OR(MONTH(DATE($B$1,AC$1,$A39))&lt;&gt;AC$1,_xlfn.XLOOKUP(DATE($B$1,AC$1,$A39),祝祭日,祝祭日,"XXX",0,1)&lt;&gt;"XXX",WEEKDAY(DATE($B$1,AC$1,$A39),2)&gt;5),"",SUMIFS(matsui[受渡金額],matsui[約定日],DATE(デイトレ集計2023!$B$1,デイトレ集計2023!AC$1,デイトレ集計2023!$A39),matsui[商品区分],"株式"))</f>
        <v/>
      </c>
      <c r="AD39" s="19"/>
      <c r="AE39" s="27"/>
      <c r="AF39" s="24">
        <f ca="1">IF(OR(MONTH(DATE($B$1,AF$1,$A39))&lt;&gt;AF$1,_xlfn.XLOOKUP(DATE($B$1,AF$1,$A39),祝祭日,祝祭日,"XXX",0,1)&lt;&gt;"XXX",WEEKDAY(DATE($B$1,AF$1,$A39),2)&gt;5),"",SUMIFS(matsui[受渡金額],matsui[約定日],DATE(デイトレ集計2023!$B$1,デイトレ集計2023!AF$1,デイトレ集計2023!$A39),matsui[商品区分],"株式"))</f>
        <v>0</v>
      </c>
      <c r="AG39" s="19"/>
      <c r="AH39" s="27"/>
      <c r="AI39" s="24">
        <f ca="1">IF(OR(MONTH(DATE($B$1,AI$1,$A39))&lt;&gt;AI$1,_xlfn.XLOOKUP(DATE($B$1,AI$1,$A39),祝祭日,祝祭日,"XXX",0,1)&lt;&gt;"XXX",WEEKDAY(DATE($B$1,AI$1,$A39),2)&gt;5),"",SUMIFS(matsui[受渡金額],matsui[約定日],DATE(デイトレ集計2023!$B$1,デイトレ集計2023!AI$1,デイトレ集計2023!$A39),matsui[商品区分],"株式"))</f>
        <v>0</v>
      </c>
      <c r="AJ39" s="19"/>
      <c r="AK39" s="27"/>
      <c r="AL39" s="27" t="str">
        <f ca="1">IF(OR(MONTH(DATE($B$1,AL$1,$A39))&lt;&gt;AL$1,_xlfn.XLOOKUP(DATE($B$1,AL$1,$A39),祝祭日,祝祭日,"XXX",0,1)&lt;&gt;"XXX",WEEKDAY(DATE($B$1,AL$1,$A39),2)&gt;5),"",SUMIFS(matsui[受渡金額],matsui[約定日],DATE(デイトレ集計2023!$B$1,デイトレ集計2023!AL$1,デイトレ集計2023!$A39),matsui[商品区分],"株式"))</f>
        <v/>
      </c>
      <c r="AN39" s="23">
        <f t="shared" ca="1" si="20"/>
        <v>0</v>
      </c>
      <c r="AO39" s="23">
        <f t="shared" ca="1" si="21"/>
        <v>0</v>
      </c>
      <c r="AP39" s="23">
        <f t="shared" ca="1" si="22"/>
        <v>0</v>
      </c>
      <c r="AQ39" s="23">
        <f t="shared" ca="1" si="23"/>
        <v>400</v>
      </c>
      <c r="AR39" s="23">
        <f t="shared" ca="1" si="24"/>
        <v>-150</v>
      </c>
      <c r="AS39" s="23">
        <f t="shared" ca="1" si="25"/>
        <v>-150</v>
      </c>
      <c r="AT39" s="23">
        <f t="shared" ca="1" si="26"/>
        <v>-150</v>
      </c>
      <c r="AU39" s="23">
        <f t="shared" ca="1" si="32"/>
        <v>-150</v>
      </c>
      <c r="AV39" s="23">
        <f t="shared" ca="1" si="27"/>
        <v>-150</v>
      </c>
      <c r="AW39" s="23">
        <f t="shared" ca="1" si="28"/>
        <v>-150</v>
      </c>
      <c r="AX39" s="23">
        <f t="shared" ca="1" si="29"/>
        <v>-150</v>
      </c>
      <c r="AY39" s="23">
        <f t="shared" ca="1" si="30"/>
        <v>-150</v>
      </c>
      <c r="BA39" s="23">
        <f t="shared" ca="1" si="43"/>
        <v>0</v>
      </c>
      <c r="BB39" s="23">
        <f t="shared" ca="1" si="33"/>
        <v>0</v>
      </c>
      <c r="BC39" s="23">
        <f t="shared" ca="1" si="34"/>
        <v>0</v>
      </c>
      <c r="BD39" s="23">
        <f t="shared" ca="1" si="35"/>
        <v>400</v>
      </c>
      <c r="BE39" s="23">
        <f t="shared" ca="1" si="36"/>
        <v>1100</v>
      </c>
      <c r="BF39" s="23">
        <f t="shared" ca="1" si="37"/>
        <v>0</v>
      </c>
      <c r="BG39" s="23">
        <f t="shared" ca="1" si="38"/>
        <v>0</v>
      </c>
      <c r="BH39" s="23">
        <f t="shared" ca="1" si="39"/>
        <v>0</v>
      </c>
      <c r="BI39" s="23">
        <f t="shared" ca="1" si="40"/>
        <v>0</v>
      </c>
      <c r="BJ39" s="23">
        <f t="shared" ca="1" si="41"/>
        <v>0</v>
      </c>
      <c r="BK39" s="23">
        <f t="shared" ca="1" si="42"/>
        <v>0</v>
      </c>
      <c r="BL39" s="23">
        <f t="shared" ca="1" si="31"/>
        <v>0</v>
      </c>
      <c r="BN39" s="23" t="str" cm="1">
        <f t="array" aca="1" ref="BN39" ca="1">IF(INDEX($A$1:$AL$46,ROW(),BN$14)&gt;0,INDEX($A$1:$AL$46,ROW(),BN$14),"")</f>
        <v/>
      </c>
      <c r="BO39" s="23" t="str" cm="1">
        <f t="array" aca="1" ref="BO39" ca="1">IF(INDEX($A$1:$AL$46,ROW(),BO$14)&gt;0,INDEX($A$1:$AL$46,ROW(),BO$14),"")</f>
        <v/>
      </c>
      <c r="BP39" s="23" t="str" cm="1">
        <f t="array" aca="1" ref="BP39" ca="1">IF(INDEX($A$1:$AL$46,ROW(),BP$14)&gt;0,INDEX($A$1:$AL$46,ROW(),BP$14),"")</f>
        <v/>
      </c>
      <c r="BQ39" s="23" t="str" cm="1">
        <f t="array" aca="1" ref="BQ39" ca="1">IF(INDEX($A$1:$AL$46,ROW(),BQ$14)&gt;0,INDEX($A$1:$AL$46,ROW(),BQ$14),"")</f>
        <v/>
      </c>
      <c r="BR39" s="23" t="str" cm="1">
        <f t="array" aca="1" ref="BR39" ca="1">IF(INDEX($A$1:$AL$46,ROW(),BR$14)&gt;0,INDEX($A$1:$AL$46,ROW(),BR$14),"")</f>
        <v/>
      </c>
      <c r="BS39" s="23" t="str" cm="1">
        <f t="array" aca="1" ref="BS39" ca="1">IF(INDEX($A$1:$AL$46,ROW(),BS$14)&gt;0,INDEX($A$1:$AL$46,ROW(),BS$14),"")</f>
        <v/>
      </c>
      <c r="BT39" s="23" t="str" cm="1">
        <f t="array" aca="1" ref="BT39" ca="1">IF(INDEX($A$1:$AL$46,ROW(),BT$14)&gt;0,INDEX($A$1:$AL$46,ROW(),BT$14),"")</f>
        <v/>
      </c>
      <c r="BU39" s="23" t="str" cm="1">
        <f t="array" aca="1" ref="BU39" ca="1">IF(INDEX($A$1:$AL$46,ROW(),BU$14)&gt;0,INDEX($A$1:$AL$46,ROW(),BU$14),"")</f>
        <v/>
      </c>
      <c r="BV39" s="23" t="str" cm="1">
        <f t="array" aca="1" ref="BV39" ca="1">IF(INDEX($A$1:$AL$46,ROW(),BV$14)&gt;0,INDEX($A$1:$AL$46,ROW(),BV$14),"")</f>
        <v/>
      </c>
      <c r="BW39" s="23" t="str" cm="1">
        <f t="array" aca="1" ref="BW39" ca="1">IF(INDEX($A$1:$AL$46,ROW(),BW$14)&gt;0,INDEX($A$1:$AL$46,ROW(),BW$14),"")</f>
        <v/>
      </c>
      <c r="BX39" s="23" t="str" cm="1">
        <f t="array" aca="1" ref="BX39" ca="1">IF(INDEX($A$1:$AL$46,ROW(),BX$14)&gt;0,INDEX($A$1:$AL$46,ROW(),BX$14),"")</f>
        <v/>
      </c>
      <c r="BY39" s="23" t="str" cm="1">
        <f t="array" aca="1" ref="BY39" ca="1">IF(INDEX($A$1:$AL$46,ROW(),BY$14)&gt;0,INDEX($A$1:$AL$46,ROW(),BY$14),"")</f>
        <v/>
      </c>
      <c r="CA39" s="23" t="str" cm="1">
        <f t="array" aca="1" ref="CA39" ca="1">IF(INDEX($A$1:$AL$46,ROW(),CA$14)&lt;0,INDEX($A$1:$AL$46,ROW(),CA$14),"")</f>
        <v/>
      </c>
      <c r="CB39" s="23" t="str" cm="1">
        <f t="array" aca="1" ref="CB39" ca="1">IF(INDEX($A$1:$AL$46,ROW(),CB$14)&lt;0,INDEX($A$1:$AL$46,ROW(),CB$14),"")</f>
        <v/>
      </c>
      <c r="CC39" s="23" t="str" cm="1">
        <f t="array" aca="1" ref="CC39" ca="1">IF(INDEX($A$1:$AL$46,ROW(),CC$14)&lt;0,INDEX($A$1:$AL$46,ROW(),CC$14),"")</f>
        <v/>
      </c>
      <c r="CD39" s="23" t="str" cm="1">
        <f t="array" aca="1" ref="CD39" ca="1">IF(INDEX($A$1:$AL$46,ROW(),CD$14)&lt;0,INDEX($A$1:$AL$46,ROW(),CD$14),"")</f>
        <v/>
      </c>
      <c r="CE39" s="23" t="str" cm="1">
        <f t="array" aca="1" ref="CE39" ca="1">IF(INDEX($A$1:$AL$46,ROW(),CE$14)&lt;0,INDEX($A$1:$AL$46,ROW(),CE$14),"")</f>
        <v/>
      </c>
      <c r="CF39" s="23" t="str" cm="1">
        <f t="array" aca="1" ref="CF39" ca="1">IF(INDEX($A$1:$AL$46,ROW(),CF$14)&lt;0,INDEX($A$1:$AL$46,ROW(),CF$14),"")</f>
        <v/>
      </c>
      <c r="CG39" s="23" t="str" cm="1">
        <f t="array" aca="1" ref="CG39" ca="1">IF(INDEX($A$1:$AL$46,ROW(),CG$14)&lt;0,INDEX($A$1:$AL$46,ROW(),CG$14),"")</f>
        <v/>
      </c>
      <c r="CH39" s="23" t="str" cm="1">
        <f t="array" aca="1" ref="CH39" ca="1">IF(INDEX($A$1:$AL$46,ROW(),CH$14)&lt;0,INDEX($A$1:$AL$46,ROW(),CH$14),"")</f>
        <v/>
      </c>
      <c r="CI39" s="23" t="str" cm="1">
        <f t="array" aca="1" ref="CI39" ca="1">IF(INDEX($A$1:$AL$46,ROW(),CI$14)&lt;0,INDEX($A$1:$AL$46,ROW(),CI$14),"")</f>
        <v/>
      </c>
      <c r="CJ39" s="23" t="str" cm="1">
        <f t="array" aca="1" ref="CJ39" ca="1">IF(INDEX($A$1:$AL$46,ROW(),CJ$14)&lt;0,INDEX($A$1:$AL$46,ROW(),CJ$14),"")</f>
        <v/>
      </c>
      <c r="CK39" s="23" t="str" cm="1">
        <f t="array" aca="1" ref="CK39" ca="1">IF(INDEX($A$1:$AL$46,ROW(),CK$14)&lt;0,INDEX($A$1:$AL$46,ROW(),CK$14),"")</f>
        <v/>
      </c>
      <c r="CL39" s="23" t="str" cm="1">
        <f t="array" aca="1" ref="CL39" ca="1">IF(INDEX($A$1:$AL$46,ROW(),CL$14)&lt;0,INDEX($A$1:$AL$46,ROW(),CL$14),"")</f>
        <v/>
      </c>
    </row>
    <row r="40" spans="1:90" s="2" customFormat="1" ht="15.75" x14ac:dyDescent="0.4">
      <c r="A40" s="6">
        <v>25</v>
      </c>
      <c r="B40" s="18">
        <f t="shared" ca="1" si="17"/>
        <v>100</v>
      </c>
      <c r="C40" s="19"/>
      <c r="D40" s="27"/>
      <c r="E40" s="24">
        <f ca="1">IF(OR(MONTH(DATE($B$1,E$1,$A40))&lt;&gt;E$1,_xlfn.XLOOKUP(DATE($B$1,E$1,$A40),祝祭日,祝祭日,"XXX",0,1)&lt;&gt;"XXX",WEEKDAY(DATE($B$1,E$1,$A40),2)&gt;5),"",SUMIFS(matsui[受渡金額],matsui[約定日],DATE(デイトレ集計2023!$B$1,デイトレ集計2023!E$1,デイトレ集計2023!$A40),matsui[商品区分],"株式"))</f>
        <v>0</v>
      </c>
      <c r="F40" s="19"/>
      <c r="G40" s="27"/>
      <c r="H40" s="24" t="str">
        <f ca="1">IF(OR(MONTH(DATE($B$1,H$1,$A40))&lt;&gt;H$1,_xlfn.XLOOKUP(DATE($B$1,H$1,$A40),祝祭日,祝祭日,"XXX",0,1)&lt;&gt;"XXX",WEEKDAY(DATE($B$1,H$1,$A40),2)&gt;5),"",SUMIFS(matsui[受渡金額],matsui[約定日],DATE(デイトレ集計2023!$B$1,デイトレ集計2023!H$1,デイトレ集計2023!$A40),matsui[商品区分],"株式"))</f>
        <v/>
      </c>
      <c r="I40" s="19"/>
      <c r="J40" s="27"/>
      <c r="K40" s="24" t="str">
        <f ca="1">IF(OR(MONTH(DATE($B$1,K$1,$A40))&lt;&gt;K$1,_xlfn.XLOOKUP(DATE($B$1,K$1,$A40),祝祭日,祝祭日,"XXX",0,1)&lt;&gt;"XXX",WEEKDAY(DATE($B$1,K$1,$A40),2)&gt;5),"",SUMIFS(matsui[受渡金額],matsui[約定日],DATE(デイトレ集計2023!$B$1,デイトレ集計2023!K$1,デイトレ集計2023!$A40),matsui[商品区分],"株式"))</f>
        <v/>
      </c>
      <c r="L40" s="19"/>
      <c r="M40" s="27"/>
      <c r="N40" s="24">
        <f ca="1">IF(OR(MONTH(DATE($B$1,N$1,$A40))&lt;&gt;N$1,_xlfn.XLOOKUP(DATE($B$1,N$1,$A40),祝祭日,祝祭日,"XXX",0,1)&lt;&gt;"XXX",WEEKDAY(DATE($B$1,N$1,$A40),2)&gt;5),"",SUMIFS(matsui[受渡金額],matsui[約定日],DATE(デイトレ集計2023!$B$1,デイトレ集計2023!N$1,デイトレ集計2023!$A40),matsui[商品区分],"株式"))</f>
        <v>100</v>
      </c>
      <c r="O40" s="19"/>
      <c r="P40" s="27"/>
      <c r="Q40" s="24">
        <f ca="1">IF(OR(MONTH(DATE($B$1,Q$1,$A40))&lt;&gt;Q$1,_xlfn.XLOOKUP(DATE($B$1,Q$1,$A40),祝祭日,祝祭日,"XXX",0,1)&lt;&gt;"XXX",WEEKDAY(DATE($B$1,Q$1,$A40),2)&gt;5),"",SUMIFS(matsui[受渡金額],matsui[約定日],DATE(デイトレ集計2023!$B$1,デイトレ集計2023!Q$1,デイトレ集計2023!$A40),matsui[商品区分],"株式"))</f>
        <v>0</v>
      </c>
      <c r="R40" s="19"/>
      <c r="S40" s="27"/>
      <c r="T40" s="24" t="str">
        <f ca="1">IF(OR(MONTH(DATE($B$1,T$1,$A40))&lt;&gt;T$1,_xlfn.XLOOKUP(DATE($B$1,T$1,$A40),祝祭日,祝祭日,"XXX",0,1)&lt;&gt;"XXX",WEEKDAY(DATE($B$1,T$1,$A40),2)&gt;5),"",SUMIFS(matsui[受渡金額],matsui[約定日],DATE(デイトレ集計2023!$B$1,デイトレ集計2023!T$1,デイトレ集計2023!$A40),matsui[商品区分],"株式"))</f>
        <v/>
      </c>
      <c r="U40" s="19"/>
      <c r="V40" s="27"/>
      <c r="W40" s="24">
        <f ca="1">IF(OR(MONTH(DATE($B$1,W$1,$A40))&lt;&gt;W$1,_xlfn.XLOOKUP(DATE($B$1,W$1,$A40),祝祭日,祝祭日,"XXX",0,1)&lt;&gt;"XXX",WEEKDAY(DATE($B$1,W$1,$A40),2)&gt;5),"",SUMIFS(matsui[受渡金額],matsui[約定日],DATE(デイトレ集計2023!$B$1,デイトレ集計2023!W$1,デイトレ集計2023!$A40),matsui[商品区分],"株式"))</f>
        <v>0</v>
      </c>
      <c r="X40" s="19"/>
      <c r="Y40" s="27"/>
      <c r="Z40" s="24">
        <f ca="1">IF(OR(MONTH(DATE($B$1,Z$1,$A40))&lt;&gt;Z$1,_xlfn.XLOOKUP(DATE($B$1,Z$1,$A40),祝祭日,祝祭日,"XXX",0,1)&lt;&gt;"XXX",WEEKDAY(DATE($B$1,Z$1,$A40),2)&gt;5),"",SUMIFS(matsui[受渡金額],matsui[約定日],DATE(デイトレ集計2023!$B$1,デイトレ集計2023!Z$1,デイトレ集計2023!$A40),matsui[商品区分],"株式"))</f>
        <v>0</v>
      </c>
      <c r="AA40" s="19"/>
      <c r="AB40" s="27"/>
      <c r="AC40" s="24">
        <f ca="1">IF(OR(MONTH(DATE($B$1,AC$1,$A40))&lt;&gt;AC$1,_xlfn.XLOOKUP(DATE($B$1,AC$1,$A40),祝祭日,祝祭日,"XXX",0,1)&lt;&gt;"XXX",WEEKDAY(DATE($B$1,AC$1,$A40),2)&gt;5),"",SUMIFS(matsui[受渡金額],matsui[約定日],DATE(デイトレ集計2023!$B$1,デイトレ集計2023!AC$1,デイトレ集計2023!$A40),matsui[商品区分],"株式"))</f>
        <v>0</v>
      </c>
      <c r="AD40" s="19"/>
      <c r="AE40" s="27"/>
      <c r="AF40" s="24">
        <f ca="1">IF(OR(MONTH(DATE($B$1,AF$1,$A40))&lt;&gt;AF$1,_xlfn.XLOOKUP(DATE($B$1,AF$1,$A40),祝祭日,祝祭日,"XXX",0,1)&lt;&gt;"XXX",WEEKDAY(DATE($B$1,AF$1,$A40),2)&gt;5),"",SUMIFS(matsui[受渡金額],matsui[約定日],DATE(デイトレ集計2023!$B$1,デイトレ集計2023!AF$1,デイトレ集計2023!$A40),matsui[商品区分],"株式"))</f>
        <v>0</v>
      </c>
      <c r="AG40" s="19"/>
      <c r="AH40" s="27"/>
      <c r="AI40" s="24" t="str">
        <f ca="1">IF(OR(MONTH(DATE($B$1,AI$1,$A40))&lt;&gt;AI$1,_xlfn.XLOOKUP(DATE($B$1,AI$1,$A40),祝祭日,祝祭日,"XXX",0,1)&lt;&gt;"XXX",WEEKDAY(DATE($B$1,AI$1,$A40),2)&gt;5),"",SUMIFS(matsui[受渡金額],matsui[約定日],DATE(デイトレ集計2023!$B$1,デイトレ集計2023!AI$1,デイトレ集計2023!$A40),matsui[商品区分],"株式"))</f>
        <v/>
      </c>
      <c r="AJ40" s="19"/>
      <c r="AK40" s="27"/>
      <c r="AL40" s="27">
        <f ca="1">IF(OR(MONTH(DATE($B$1,AL$1,$A40))&lt;&gt;AL$1,_xlfn.XLOOKUP(DATE($B$1,AL$1,$A40),祝祭日,祝祭日,"XXX",0,1)&lt;&gt;"XXX",WEEKDAY(DATE($B$1,AL$1,$A40),2)&gt;5),"",SUMIFS(matsui[受渡金額],matsui[約定日],DATE(デイトレ集計2023!$B$1,デイトレ集計2023!AL$1,デイトレ集計2023!$A40),matsui[商品区分],"株式"))</f>
        <v>0</v>
      </c>
      <c r="AN40" s="23">
        <f t="shared" ca="1" si="20"/>
        <v>0</v>
      </c>
      <c r="AO40" s="23">
        <f t="shared" ca="1" si="21"/>
        <v>0</v>
      </c>
      <c r="AP40" s="23">
        <f t="shared" ca="1" si="22"/>
        <v>0</v>
      </c>
      <c r="AQ40" s="23">
        <f t="shared" ca="1" si="23"/>
        <v>500</v>
      </c>
      <c r="AR40" s="23">
        <f t="shared" ca="1" si="24"/>
        <v>-150</v>
      </c>
      <c r="AS40" s="23">
        <f t="shared" ca="1" si="25"/>
        <v>-150</v>
      </c>
      <c r="AT40" s="23">
        <f t="shared" ca="1" si="26"/>
        <v>-150</v>
      </c>
      <c r="AU40" s="23">
        <f t="shared" ca="1" si="32"/>
        <v>-150</v>
      </c>
      <c r="AV40" s="23">
        <f t="shared" ca="1" si="27"/>
        <v>-150</v>
      </c>
      <c r="AW40" s="23">
        <f t="shared" ca="1" si="28"/>
        <v>-150</v>
      </c>
      <c r="AX40" s="23">
        <f t="shared" ca="1" si="29"/>
        <v>-150</v>
      </c>
      <c r="AY40" s="23">
        <f t="shared" ca="1" si="30"/>
        <v>-150</v>
      </c>
      <c r="BA40" s="23">
        <f t="shared" ca="1" si="43"/>
        <v>0</v>
      </c>
      <c r="BB40" s="23">
        <f t="shared" ca="1" si="33"/>
        <v>0</v>
      </c>
      <c r="BC40" s="23">
        <f t="shared" ca="1" si="34"/>
        <v>0</v>
      </c>
      <c r="BD40" s="23">
        <f t="shared" ca="1" si="35"/>
        <v>500</v>
      </c>
      <c r="BE40" s="23">
        <f t="shared" ca="1" si="36"/>
        <v>1100</v>
      </c>
      <c r="BF40" s="23">
        <f t="shared" ca="1" si="37"/>
        <v>0</v>
      </c>
      <c r="BG40" s="23">
        <f t="shared" ca="1" si="38"/>
        <v>0</v>
      </c>
      <c r="BH40" s="23">
        <f t="shared" ca="1" si="39"/>
        <v>0</v>
      </c>
      <c r="BI40" s="23">
        <f t="shared" ca="1" si="40"/>
        <v>0</v>
      </c>
      <c r="BJ40" s="23">
        <f t="shared" ca="1" si="41"/>
        <v>0</v>
      </c>
      <c r="BK40" s="23">
        <f t="shared" ca="1" si="42"/>
        <v>0</v>
      </c>
      <c r="BL40" s="23">
        <f t="shared" ca="1" si="31"/>
        <v>0</v>
      </c>
      <c r="BN40" s="23" t="str" cm="1">
        <f t="array" aca="1" ref="BN40" ca="1">IF(INDEX($A$1:$AL$46,ROW(),BN$14)&gt;0,INDEX($A$1:$AL$46,ROW(),BN$14),"")</f>
        <v/>
      </c>
      <c r="BO40" s="23" t="str" cm="1">
        <f t="array" aca="1" ref="BO40" ca="1">IF(INDEX($A$1:$AL$46,ROW(),BO$14)&gt;0,INDEX($A$1:$AL$46,ROW(),BO$14),"")</f>
        <v/>
      </c>
      <c r="BP40" s="23" t="str" cm="1">
        <f t="array" aca="1" ref="BP40" ca="1">IF(INDEX($A$1:$AL$46,ROW(),BP$14)&gt;0,INDEX($A$1:$AL$46,ROW(),BP$14),"")</f>
        <v/>
      </c>
      <c r="BQ40" s="23" cm="1">
        <f t="array" aca="1" ref="BQ40" ca="1">IF(INDEX($A$1:$AL$46,ROW(),BQ$14)&gt;0,INDEX($A$1:$AL$46,ROW(),BQ$14),"")</f>
        <v>100</v>
      </c>
      <c r="BR40" s="23" t="str" cm="1">
        <f t="array" aca="1" ref="BR40" ca="1">IF(INDEX($A$1:$AL$46,ROW(),BR$14)&gt;0,INDEX($A$1:$AL$46,ROW(),BR$14),"")</f>
        <v/>
      </c>
      <c r="BS40" s="23" t="str" cm="1">
        <f t="array" aca="1" ref="BS40" ca="1">IF(INDEX($A$1:$AL$46,ROW(),BS$14)&gt;0,INDEX($A$1:$AL$46,ROW(),BS$14),"")</f>
        <v/>
      </c>
      <c r="BT40" s="23" t="str" cm="1">
        <f t="array" aca="1" ref="BT40" ca="1">IF(INDEX($A$1:$AL$46,ROW(),BT$14)&gt;0,INDEX($A$1:$AL$46,ROW(),BT$14),"")</f>
        <v/>
      </c>
      <c r="BU40" s="23" t="str" cm="1">
        <f t="array" aca="1" ref="BU40" ca="1">IF(INDEX($A$1:$AL$46,ROW(),BU$14)&gt;0,INDEX($A$1:$AL$46,ROW(),BU$14),"")</f>
        <v/>
      </c>
      <c r="BV40" s="23" t="str" cm="1">
        <f t="array" aca="1" ref="BV40" ca="1">IF(INDEX($A$1:$AL$46,ROW(),BV$14)&gt;0,INDEX($A$1:$AL$46,ROW(),BV$14),"")</f>
        <v/>
      </c>
      <c r="BW40" s="23" t="str" cm="1">
        <f t="array" aca="1" ref="BW40" ca="1">IF(INDEX($A$1:$AL$46,ROW(),BW$14)&gt;0,INDEX($A$1:$AL$46,ROW(),BW$14),"")</f>
        <v/>
      </c>
      <c r="BX40" s="23" t="str" cm="1">
        <f t="array" aca="1" ref="BX40" ca="1">IF(INDEX($A$1:$AL$46,ROW(),BX$14)&gt;0,INDEX($A$1:$AL$46,ROW(),BX$14),"")</f>
        <v/>
      </c>
      <c r="BY40" s="23" t="str" cm="1">
        <f t="array" aca="1" ref="BY40" ca="1">IF(INDEX($A$1:$AL$46,ROW(),BY$14)&gt;0,INDEX($A$1:$AL$46,ROW(),BY$14),"")</f>
        <v/>
      </c>
      <c r="CA40" s="23" t="str" cm="1">
        <f t="array" aca="1" ref="CA40" ca="1">IF(INDEX($A$1:$AL$46,ROW(),CA$14)&lt;0,INDEX($A$1:$AL$46,ROW(),CA$14),"")</f>
        <v/>
      </c>
      <c r="CB40" s="23" t="str" cm="1">
        <f t="array" aca="1" ref="CB40" ca="1">IF(INDEX($A$1:$AL$46,ROW(),CB$14)&lt;0,INDEX($A$1:$AL$46,ROW(),CB$14),"")</f>
        <v/>
      </c>
      <c r="CC40" s="23" t="str" cm="1">
        <f t="array" aca="1" ref="CC40" ca="1">IF(INDEX($A$1:$AL$46,ROW(),CC$14)&lt;0,INDEX($A$1:$AL$46,ROW(),CC$14),"")</f>
        <v/>
      </c>
      <c r="CD40" s="23" t="str" cm="1">
        <f t="array" aca="1" ref="CD40" ca="1">IF(INDEX($A$1:$AL$46,ROW(),CD$14)&lt;0,INDEX($A$1:$AL$46,ROW(),CD$14),"")</f>
        <v/>
      </c>
      <c r="CE40" s="23" t="str" cm="1">
        <f t="array" aca="1" ref="CE40" ca="1">IF(INDEX($A$1:$AL$46,ROW(),CE$14)&lt;0,INDEX($A$1:$AL$46,ROW(),CE$14),"")</f>
        <v/>
      </c>
      <c r="CF40" s="23" t="str" cm="1">
        <f t="array" aca="1" ref="CF40" ca="1">IF(INDEX($A$1:$AL$46,ROW(),CF$14)&lt;0,INDEX($A$1:$AL$46,ROW(),CF$14),"")</f>
        <v/>
      </c>
      <c r="CG40" s="23" t="str" cm="1">
        <f t="array" aca="1" ref="CG40" ca="1">IF(INDEX($A$1:$AL$46,ROW(),CG$14)&lt;0,INDEX($A$1:$AL$46,ROW(),CG$14),"")</f>
        <v/>
      </c>
      <c r="CH40" s="23" t="str" cm="1">
        <f t="array" aca="1" ref="CH40" ca="1">IF(INDEX($A$1:$AL$46,ROW(),CH$14)&lt;0,INDEX($A$1:$AL$46,ROW(),CH$14),"")</f>
        <v/>
      </c>
      <c r="CI40" s="23" t="str" cm="1">
        <f t="array" aca="1" ref="CI40" ca="1">IF(INDEX($A$1:$AL$46,ROW(),CI$14)&lt;0,INDEX($A$1:$AL$46,ROW(),CI$14),"")</f>
        <v/>
      </c>
      <c r="CJ40" s="23" t="str" cm="1">
        <f t="array" aca="1" ref="CJ40" ca="1">IF(INDEX($A$1:$AL$46,ROW(),CJ$14)&lt;0,INDEX($A$1:$AL$46,ROW(),CJ$14),"")</f>
        <v/>
      </c>
      <c r="CK40" s="23" t="str" cm="1">
        <f t="array" aca="1" ref="CK40" ca="1">IF(INDEX($A$1:$AL$46,ROW(),CK$14)&lt;0,INDEX($A$1:$AL$46,ROW(),CK$14),"")</f>
        <v/>
      </c>
      <c r="CL40" s="23" t="str" cm="1">
        <f t="array" aca="1" ref="CL40" ca="1">IF(INDEX($A$1:$AL$46,ROW(),CL$14)&lt;0,INDEX($A$1:$AL$46,ROW(),CL$14),"")</f>
        <v/>
      </c>
    </row>
    <row r="41" spans="1:90" s="2" customFormat="1" ht="15.75" x14ac:dyDescent="0.4">
      <c r="A41" s="6">
        <v>26</v>
      </c>
      <c r="B41" s="18">
        <f t="shared" ca="1" si="17"/>
        <v>0</v>
      </c>
      <c r="C41" s="19"/>
      <c r="D41" s="27"/>
      <c r="E41" s="24">
        <f ca="1">IF(OR(MONTH(DATE($B$1,E$1,$A41))&lt;&gt;E$1,_xlfn.XLOOKUP(DATE($B$1,E$1,$A41),祝祭日,祝祭日,"XXX",0,1)&lt;&gt;"XXX",WEEKDAY(DATE($B$1,E$1,$A41),2)&gt;5),"",SUMIFS(matsui[受渡金額],matsui[約定日],DATE(デイトレ集計2023!$B$1,デイトレ集計2023!E$1,デイトレ集計2023!$A41),matsui[商品区分],"株式"))</f>
        <v>0</v>
      </c>
      <c r="F41" s="19"/>
      <c r="G41" s="27"/>
      <c r="H41" s="24" t="str">
        <f ca="1">IF(OR(MONTH(DATE($B$1,H$1,$A41))&lt;&gt;H$1,_xlfn.XLOOKUP(DATE($B$1,H$1,$A41),祝祭日,祝祭日,"XXX",0,1)&lt;&gt;"XXX",WEEKDAY(DATE($B$1,H$1,$A41),2)&gt;5),"",SUMIFS(matsui[受渡金額],matsui[約定日],DATE(デイトレ集計2023!$B$1,デイトレ集計2023!H$1,デイトレ集計2023!$A41),matsui[商品区分],"株式"))</f>
        <v/>
      </c>
      <c r="I41" s="19"/>
      <c r="J41" s="27"/>
      <c r="K41" s="24" t="str">
        <f ca="1">IF(OR(MONTH(DATE($B$1,K$1,$A41))&lt;&gt;K$1,_xlfn.XLOOKUP(DATE($B$1,K$1,$A41),祝祭日,祝祭日,"XXX",0,1)&lt;&gt;"XXX",WEEKDAY(DATE($B$1,K$1,$A41),2)&gt;5),"",SUMIFS(matsui[受渡金額],matsui[約定日],DATE(デイトレ集計2023!$B$1,デイトレ集計2023!K$1,デイトレ集計2023!$A41),matsui[商品区分],"株式"))</f>
        <v/>
      </c>
      <c r="L41" s="19"/>
      <c r="M41" s="27"/>
      <c r="N41" s="24">
        <f ca="1">IF(OR(MONTH(DATE($B$1,N$1,$A41))&lt;&gt;N$1,_xlfn.XLOOKUP(DATE($B$1,N$1,$A41),祝祭日,祝祭日,"XXX",0,1)&lt;&gt;"XXX",WEEKDAY(DATE($B$1,N$1,$A41),2)&gt;5),"",SUMIFS(matsui[受渡金額],matsui[約定日],DATE(デイトレ集計2023!$B$1,デイトレ集計2023!N$1,デイトレ集計2023!$A41),matsui[商品区分],"株式"))</f>
        <v>0</v>
      </c>
      <c r="O41" s="19"/>
      <c r="P41" s="27"/>
      <c r="Q41" s="24">
        <f ca="1">IF(OR(MONTH(DATE($B$1,Q$1,$A41))&lt;&gt;Q$1,_xlfn.XLOOKUP(DATE($B$1,Q$1,$A41),祝祭日,祝祭日,"XXX",0,1)&lt;&gt;"XXX",WEEKDAY(DATE($B$1,Q$1,$A41),2)&gt;5),"",SUMIFS(matsui[受渡金額],matsui[約定日],DATE(デイトレ集計2023!$B$1,デイトレ集計2023!Q$1,デイトレ集計2023!$A41),matsui[商品区分],"株式"))</f>
        <v>0</v>
      </c>
      <c r="R41" s="19"/>
      <c r="S41" s="27"/>
      <c r="T41" s="24">
        <f ca="1">IF(OR(MONTH(DATE($B$1,T$1,$A41))&lt;&gt;T$1,_xlfn.XLOOKUP(DATE($B$1,T$1,$A41),祝祭日,祝祭日,"XXX",0,1)&lt;&gt;"XXX",WEEKDAY(DATE($B$1,T$1,$A41),2)&gt;5),"",SUMIFS(matsui[受渡金額],matsui[約定日],DATE(デイトレ集計2023!$B$1,デイトレ集計2023!T$1,デイトレ集計2023!$A41),matsui[商品区分],"株式"))</f>
        <v>0</v>
      </c>
      <c r="U41" s="19"/>
      <c r="V41" s="27"/>
      <c r="W41" s="24">
        <f ca="1">IF(OR(MONTH(DATE($B$1,W$1,$A41))&lt;&gt;W$1,_xlfn.XLOOKUP(DATE($B$1,W$1,$A41),祝祭日,祝祭日,"XXX",0,1)&lt;&gt;"XXX",WEEKDAY(DATE($B$1,W$1,$A41),2)&gt;5),"",SUMIFS(matsui[受渡金額],matsui[約定日],DATE(デイトレ集計2023!$B$1,デイトレ集計2023!W$1,デイトレ集計2023!$A41),matsui[商品区分],"株式"))</f>
        <v>0</v>
      </c>
      <c r="X41" s="19"/>
      <c r="Y41" s="27"/>
      <c r="Z41" s="24" t="str">
        <f ca="1">IF(OR(MONTH(DATE($B$1,Z$1,$A41))&lt;&gt;Z$1,_xlfn.XLOOKUP(DATE($B$1,Z$1,$A41),祝祭日,祝祭日,"XXX",0,1)&lt;&gt;"XXX",WEEKDAY(DATE($B$1,Z$1,$A41),2)&gt;5),"",SUMIFS(matsui[受渡金額],matsui[約定日],DATE(デイトレ集計2023!$B$1,デイトレ集計2023!Z$1,デイトレ集計2023!$A41),matsui[商品区分],"株式"))</f>
        <v/>
      </c>
      <c r="AA41" s="19"/>
      <c r="AB41" s="27"/>
      <c r="AC41" s="24">
        <f ca="1">IF(OR(MONTH(DATE($B$1,AC$1,$A41))&lt;&gt;AC$1,_xlfn.XLOOKUP(DATE($B$1,AC$1,$A41),祝祭日,祝祭日,"XXX",0,1)&lt;&gt;"XXX",WEEKDAY(DATE($B$1,AC$1,$A41),2)&gt;5),"",SUMIFS(matsui[受渡金額],matsui[約定日],DATE(デイトレ集計2023!$B$1,デイトレ集計2023!AC$1,デイトレ集計2023!$A41),matsui[商品区分],"株式"))</f>
        <v>0</v>
      </c>
      <c r="AD41" s="19"/>
      <c r="AE41" s="27"/>
      <c r="AF41" s="24">
        <f ca="1">IF(OR(MONTH(DATE($B$1,AF$1,$A41))&lt;&gt;AF$1,_xlfn.XLOOKUP(DATE($B$1,AF$1,$A41),祝祭日,祝祭日,"XXX",0,1)&lt;&gt;"XXX",WEEKDAY(DATE($B$1,AF$1,$A41),2)&gt;5),"",SUMIFS(matsui[受渡金額],matsui[約定日],DATE(デイトレ集計2023!$B$1,デイトレ集計2023!AF$1,デイトレ集計2023!$A41),matsui[商品区分],"株式"))</f>
        <v>0</v>
      </c>
      <c r="AG41" s="19"/>
      <c r="AH41" s="27"/>
      <c r="AI41" s="24" t="str">
        <f ca="1">IF(OR(MONTH(DATE($B$1,AI$1,$A41))&lt;&gt;AI$1,_xlfn.XLOOKUP(DATE($B$1,AI$1,$A41),祝祭日,祝祭日,"XXX",0,1)&lt;&gt;"XXX",WEEKDAY(DATE($B$1,AI$1,$A41),2)&gt;5),"",SUMIFS(matsui[受渡金額],matsui[約定日],DATE(デイトレ集計2023!$B$1,デイトレ集計2023!AI$1,デイトレ集計2023!$A41),matsui[商品区分],"株式"))</f>
        <v/>
      </c>
      <c r="AJ41" s="19"/>
      <c r="AK41" s="27"/>
      <c r="AL41" s="27">
        <f ca="1">IF(OR(MONTH(DATE($B$1,AL$1,$A41))&lt;&gt;AL$1,_xlfn.XLOOKUP(DATE($B$1,AL$1,$A41),祝祭日,祝祭日,"XXX",0,1)&lt;&gt;"XXX",WEEKDAY(DATE($B$1,AL$1,$A41),2)&gt;5),"",SUMIFS(matsui[受渡金額],matsui[約定日],DATE(デイトレ集計2023!$B$1,デイトレ集計2023!AL$1,デイトレ集計2023!$A41),matsui[商品区分],"株式"))</f>
        <v>0</v>
      </c>
      <c r="AN41" s="23">
        <f t="shared" ca="1" si="20"/>
        <v>0</v>
      </c>
      <c r="AO41" s="23">
        <f t="shared" ca="1" si="21"/>
        <v>0</v>
      </c>
      <c r="AP41" s="23">
        <f t="shared" ca="1" si="22"/>
        <v>0</v>
      </c>
      <c r="AQ41" s="23">
        <f t="shared" ca="1" si="23"/>
        <v>500</v>
      </c>
      <c r="AR41" s="23">
        <f t="shared" ca="1" si="24"/>
        <v>-150</v>
      </c>
      <c r="AS41" s="23">
        <f t="shared" ca="1" si="25"/>
        <v>-150</v>
      </c>
      <c r="AT41" s="23">
        <f t="shared" ca="1" si="26"/>
        <v>-150</v>
      </c>
      <c r="AU41" s="23">
        <f t="shared" ca="1" si="32"/>
        <v>-150</v>
      </c>
      <c r="AV41" s="23">
        <f t="shared" ca="1" si="27"/>
        <v>-150</v>
      </c>
      <c r="AW41" s="23">
        <f t="shared" ca="1" si="28"/>
        <v>-150</v>
      </c>
      <c r="AX41" s="23">
        <f t="shared" ca="1" si="29"/>
        <v>-150</v>
      </c>
      <c r="AY41" s="23">
        <f t="shared" ca="1" si="30"/>
        <v>-150</v>
      </c>
      <c r="BA41" s="23">
        <f t="shared" ca="1" si="43"/>
        <v>0</v>
      </c>
      <c r="BB41" s="23">
        <f t="shared" ca="1" si="33"/>
        <v>0</v>
      </c>
      <c r="BC41" s="23">
        <f t="shared" ca="1" si="34"/>
        <v>0</v>
      </c>
      <c r="BD41" s="23">
        <f t="shared" ca="1" si="35"/>
        <v>500</v>
      </c>
      <c r="BE41" s="23">
        <f t="shared" ca="1" si="36"/>
        <v>1100</v>
      </c>
      <c r="BF41" s="23">
        <f t="shared" ca="1" si="37"/>
        <v>0</v>
      </c>
      <c r="BG41" s="23">
        <f t="shared" ca="1" si="38"/>
        <v>0</v>
      </c>
      <c r="BH41" s="23">
        <f t="shared" ca="1" si="39"/>
        <v>0</v>
      </c>
      <c r="BI41" s="23">
        <f t="shared" ca="1" si="40"/>
        <v>0</v>
      </c>
      <c r="BJ41" s="23">
        <f t="shared" ca="1" si="41"/>
        <v>0</v>
      </c>
      <c r="BK41" s="23">
        <f t="shared" ca="1" si="42"/>
        <v>0</v>
      </c>
      <c r="BL41" s="23">
        <f t="shared" ca="1" si="31"/>
        <v>0</v>
      </c>
      <c r="BN41" s="23" t="str" cm="1">
        <f t="array" aca="1" ref="BN41" ca="1">IF(INDEX($A$1:$AL$46,ROW(),BN$14)&gt;0,INDEX($A$1:$AL$46,ROW(),BN$14),"")</f>
        <v/>
      </c>
      <c r="BO41" s="23" t="str" cm="1">
        <f t="array" aca="1" ref="BO41" ca="1">IF(INDEX($A$1:$AL$46,ROW(),BO$14)&gt;0,INDEX($A$1:$AL$46,ROW(),BO$14),"")</f>
        <v/>
      </c>
      <c r="BP41" s="23" t="str" cm="1">
        <f t="array" aca="1" ref="BP41" ca="1">IF(INDEX($A$1:$AL$46,ROW(),BP$14)&gt;0,INDEX($A$1:$AL$46,ROW(),BP$14),"")</f>
        <v/>
      </c>
      <c r="BQ41" s="23" t="str" cm="1">
        <f t="array" aca="1" ref="BQ41" ca="1">IF(INDEX($A$1:$AL$46,ROW(),BQ$14)&gt;0,INDEX($A$1:$AL$46,ROW(),BQ$14),"")</f>
        <v/>
      </c>
      <c r="BR41" s="23" t="str" cm="1">
        <f t="array" aca="1" ref="BR41" ca="1">IF(INDEX($A$1:$AL$46,ROW(),BR$14)&gt;0,INDEX($A$1:$AL$46,ROW(),BR$14),"")</f>
        <v/>
      </c>
      <c r="BS41" s="23" t="str" cm="1">
        <f t="array" aca="1" ref="BS41" ca="1">IF(INDEX($A$1:$AL$46,ROW(),BS$14)&gt;0,INDEX($A$1:$AL$46,ROW(),BS$14),"")</f>
        <v/>
      </c>
      <c r="BT41" s="23" t="str" cm="1">
        <f t="array" aca="1" ref="BT41" ca="1">IF(INDEX($A$1:$AL$46,ROW(),BT$14)&gt;0,INDEX($A$1:$AL$46,ROW(),BT$14),"")</f>
        <v/>
      </c>
      <c r="BU41" s="23" t="str" cm="1">
        <f t="array" aca="1" ref="BU41" ca="1">IF(INDEX($A$1:$AL$46,ROW(),BU$14)&gt;0,INDEX($A$1:$AL$46,ROW(),BU$14),"")</f>
        <v/>
      </c>
      <c r="BV41" s="23" t="str" cm="1">
        <f t="array" aca="1" ref="BV41" ca="1">IF(INDEX($A$1:$AL$46,ROW(),BV$14)&gt;0,INDEX($A$1:$AL$46,ROW(),BV$14),"")</f>
        <v/>
      </c>
      <c r="BW41" s="23" t="str" cm="1">
        <f t="array" aca="1" ref="BW41" ca="1">IF(INDEX($A$1:$AL$46,ROW(),BW$14)&gt;0,INDEX($A$1:$AL$46,ROW(),BW$14),"")</f>
        <v/>
      </c>
      <c r="BX41" s="23" t="str" cm="1">
        <f t="array" aca="1" ref="BX41" ca="1">IF(INDEX($A$1:$AL$46,ROW(),BX$14)&gt;0,INDEX($A$1:$AL$46,ROW(),BX$14),"")</f>
        <v/>
      </c>
      <c r="BY41" s="23" t="str" cm="1">
        <f t="array" aca="1" ref="BY41" ca="1">IF(INDEX($A$1:$AL$46,ROW(),BY$14)&gt;0,INDEX($A$1:$AL$46,ROW(),BY$14),"")</f>
        <v/>
      </c>
      <c r="CA41" s="23" t="str" cm="1">
        <f t="array" aca="1" ref="CA41" ca="1">IF(INDEX($A$1:$AL$46,ROW(),CA$14)&lt;0,INDEX($A$1:$AL$46,ROW(),CA$14),"")</f>
        <v/>
      </c>
      <c r="CB41" s="23" t="str" cm="1">
        <f t="array" aca="1" ref="CB41" ca="1">IF(INDEX($A$1:$AL$46,ROW(),CB$14)&lt;0,INDEX($A$1:$AL$46,ROW(),CB$14),"")</f>
        <v/>
      </c>
      <c r="CC41" s="23" t="str" cm="1">
        <f t="array" aca="1" ref="CC41" ca="1">IF(INDEX($A$1:$AL$46,ROW(),CC$14)&lt;0,INDEX($A$1:$AL$46,ROW(),CC$14),"")</f>
        <v/>
      </c>
      <c r="CD41" s="23" t="str" cm="1">
        <f t="array" aca="1" ref="CD41" ca="1">IF(INDEX($A$1:$AL$46,ROW(),CD$14)&lt;0,INDEX($A$1:$AL$46,ROW(),CD$14),"")</f>
        <v/>
      </c>
      <c r="CE41" s="23" t="str" cm="1">
        <f t="array" aca="1" ref="CE41" ca="1">IF(INDEX($A$1:$AL$46,ROW(),CE$14)&lt;0,INDEX($A$1:$AL$46,ROW(),CE$14),"")</f>
        <v/>
      </c>
      <c r="CF41" s="23" t="str" cm="1">
        <f t="array" aca="1" ref="CF41" ca="1">IF(INDEX($A$1:$AL$46,ROW(),CF$14)&lt;0,INDEX($A$1:$AL$46,ROW(),CF$14),"")</f>
        <v/>
      </c>
      <c r="CG41" s="23" t="str" cm="1">
        <f t="array" aca="1" ref="CG41" ca="1">IF(INDEX($A$1:$AL$46,ROW(),CG$14)&lt;0,INDEX($A$1:$AL$46,ROW(),CG$14),"")</f>
        <v/>
      </c>
      <c r="CH41" s="23" t="str" cm="1">
        <f t="array" aca="1" ref="CH41" ca="1">IF(INDEX($A$1:$AL$46,ROW(),CH$14)&lt;0,INDEX($A$1:$AL$46,ROW(),CH$14),"")</f>
        <v/>
      </c>
      <c r="CI41" s="23" t="str" cm="1">
        <f t="array" aca="1" ref="CI41" ca="1">IF(INDEX($A$1:$AL$46,ROW(),CI$14)&lt;0,INDEX($A$1:$AL$46,ROW(),CI$14),"")</f>
        <v/>
      </c>
      <c r="CJ41" s="23" t="str" cm="1">
        <f t="array" aca="1" ref="CJ41" ca="1">IF(INDEX($A$1:$AL$46,ROW(),CJ$14)&lt;0,INDEX($A$1:$AL$46,ROW(),CJ$14),"")</f>
        <v/>
      </c>
      <c r="CK41" s="23" t="str" cm="1">
        <f t="array" aca="1" ref="CK41" ca="1">IF(INDEX($A$1:$AL$46,ROW(),CK$14)&lt;0,INDEX($A$1:$AL$46,ROW(),CK$14),"")</f>
        <v/>
      </c>
      <c r="CL41" s="23" t="str" cm="1">
        <f t="array" aca="1" ref="CL41" ca="1">IF(INDEX($A$1:$AL$46,ROW(),CL$14)&lt;0,INDEX($A$1:$AL$46,ROW(),CL$14),"")</f>
        <v/>
      </c>
    </row>
    <row r="42" spans="1:90" s="2" customFormat="1" ht="15.75" x14ac:dyDescent="0.4">
      <c r="A42" s="6">
        <v>27</v>
      </c>
      <c r="B42" s="18">
        <f t="shared" ca="1" si="17"/>
        <v>0</v>
      </c>
      <c r="C42" s="19"/>
      <c r="D42" s="27"/>
      <c r="E42" s="24">
        <f ca="1">IF(OR(MONTH(DATE($B$1,E$1,$A42))&lt;&gt;E$1,_xlfn.XLOOKUP(DATE($B$1,E$1,$A42),祝祭日,祝祭日,"XXX",0,1)&lt;&gt;"XXX",WEEKDAY(DATE($B$1,E$1,$A42),2)&gt;5),"",SUMIFS(matsui[受渡金額],matsui[約定日],DATE(デイトレ集計2023!$B$1,デイトレ集計2023!E$1,デイトレ集計2023!$A42),matsui[商品区分],"株式"))</f>
        <v>0</v>
      </c>
      <c r="F42" s="19"/>
      <c r="G42" s="27"/>
      <c r="H42" s="24">
        <f ca="1">IF(OR(MONTH(DATE($B$1,H$1,$A42))&lt;&gt;H$1,_xlfn.XLOOKUP(DATE($B$1,H$1,$A42),祝祭日,祝祭日,"XXX",0,1)&lt;&gt;"XXX",WEEKDAY(DATE($B$1,H$1,$A42),2)&gt;5),"",SUMIFS(matsui[受渡金額],matsui[約定日],DATE(デイトレ集計2023!$B$1,デイトレ集計2023!H$1,デイトレ集計2023!$A42),matsui[商品区分],"株式"))</f>
        <v>0</v>
      </c>
      <c r="I42" s="19"/>
      <c r="J42" s="27"/>
      <c r="K42" s="24">
        <f ca="1">IF(OR(MONTH(DATE($B$1,K$1,$A42))&lt;&gt;K$1,_xlfn.XLOOKUP(DATE($B$1,K$1,$A42),祝祭日,祝祭日,"XXX",0,1)&lt;&gt;"XXX",WEEKDAY(DATE($B$1,K$1,$A42),2)&gt;5),"",SUMIFS(matsui[受渡金額],matsui[約定日],DATE(デイトレ集計2023!$B$1,デイトレ集計2023!K$1,デイトレ集計2023!$A42),matsui[商品区分],"株式"))</f>
        <v>0</v>
      </c>
      <c r="L42" s="19"/>
      <c r="M42" s="27"/>
      <c r="N42" s="24">
        <f ca="1">IF(OR(MONTH(DATE($B$1,N$1,$A42))&lt;&gt;N$1,_xlfn.XLOOKUP(DATE($B$1,N$1,$A42),祝祭日,祝祭日,"XXX",0,1)&lt;&gt;"XXX",WEEKDAY(DATE($B$1,N$1,$A42),2)&gt;5),"",SUMIFS(matsui[受渡金額],matsui[約定日],DATE(デイトレ集計2023!$B$1,デイトレ集計2023!N$1,デイトレ集計2023!$A42),matsui[商品区分],"株式"))</f>
        <v>0</v>
      </c>
      <c r="O42" s="19"/>
      <c r="P42" s="27"/>
      <c r="Q42" s="24" t="str">
        <f ca="1">IF(OR(MONTH(DATE($B$1,Q$1,$A42))&lt;&gt;Q$1,_xlfn.XLOOKUP(DATE($B$1,Q$1,$A42),祝祭日,祝祭日,"XXX",0,1)&lt;&gt;"XXX",WEEKDAY(DATE($B$1,Q$1,$A42),2)&gt;5),"",SUMIFS(matsui[受渡金額],matsui[約定日],DATE(デイトレ集計2023!$B$1,デイトレ集計2023!Q$1,デイトレ集計2023!$A42),matsui[商品区分],"株式"))</f>
        <v/>
      </c>
      <c r="R42" s="19"/>
      <c r="S42" s="27"/>
      <c r="T42" s="24">
        <f ca="1">IF(OR(MONTH(DATE($B$1,T$1,$A42))&lt;&gt;T$1,_xlfn.XLOOKUP(DATE($B$1,T$1,$A42),祝祭日,祝祭日,"XXX",0,1)&lt;&gt;"XXX",WEEKDAY(DATE($B$1,T$1,$A42),2)&gt;5),"",SUMIFS(matsui[受渡金額],matsui[約定日],DATE(デイトレ集計2023!$B$1,デイトレ集計2023!T$1,デイトレ集計2023!$A42),matsui[商品区分],"株式"))</f>
        <v>0</v>
      </c>
      <c r="U42" s="19"/>
      <c r="V42" s="27"/>
      <c r="W42" s="24">
        <f ca="1">IF(OR(MONTH(DATE($B$1,W$1,$A42))&lt;&gt;W$1,_xlfn.XLOOKUP(DATE($B$1,W$1,$A42),祝祭日,祝祭日,"XXX",0,1)&lt;&gt;"XXX",WEEKDAY(DATE($B$1,W$1,$A42),2)&gt;5),"",SUMIFS(matsui[受渡金額],matsui[約定日],DATE(デイトレ集計2023!$B$1,デイトレ集計2023!W$1,デイトレ集計2023!$A42),matsui[商品区分],"株式"))</f>
        <v>0</v>
      </c>
      <c r="X42" s="19"/>
      <c r="Y42" s="27"/>
      <c r="Z42" s="24" t="str">
        <f ca="1">IF(OR(MONTH(DATE($B$1,Z$1,$A42))&lt;&gt;Z$1,_xlfn.XLOOKUP(DATE($B$1,Z$1,$A42),祝祭日,祝祭日,"XXX",0,1)&lt;&gt;"XXX",WEEKDAY(DATE($B$1,Z$1,$A42),2)&gt;5),"",SUMIFS(matsui[受渡金額],matsui[約定日],DATE(デイトレ集計2023!$B$1,デイトレ集計2023!Z$1,デイトレ集計2023!$A42),matsui[商品区分],"株式"))</f>
        <v/>
      </c>
      <c r="AA42" s="19"/>
      <c r="AB42" s="27"/>
      <c r="AC42" s="24">
        <f ca="1">IF(OR(MONTH(DATE($B$1,AC$1,$A42))&lt;&gt;AC$1,_xlfn.XLOOKUP(DATE($B$1,AC$1,$A42),祝祭日,祝祭日,"XXX",0,1)&lt;&gt;"XXX",WEEKDAY(DATE($B$1,AC$1,$A42),2)&gt;5),"",SUMIFS(matsui[受渡金額],matsui[約定日],DATE(デイトレ集計2023!$B$1,デイトレ集計2023!AC$1,デイトレ集計2023!$A42),matsui[商品区分],"株式"))</f>
        <v>0</v>
      </c>
      <c r="AD42" s="19"/>
      <c r="AE42" s="27"/>
      <c r="AF42" s="24">
        <f ca="1">IF(OR(MONTH(DATE($B$1,AF$1,$A42))&lt;&gt;AF$1,_xlfn.XLOOKUP(DATE($B$1,AF$1,$A42),祝祭日,祝祭日,"XXX",0,1)&lt;&gt;"XXX",WEEKDAY(DATE($B$1,AF$1,$A42),2)&gt;5),"",SUMIFS(matsui[受渡金額],matsui[約定日],DATE(デイトレ集計2023!$B$1,デイトレ集計2023!AF$1,デイトレ集計2023!$A42),matsui[商品区分],"株式"))</f>
        <v>0</v>
      </c>
      <c r="AG42" s="19"/>
      <c r="AH42" s="27"/>
      <c r="AI42" s="24">
        <f ca="1">IF(OR(MONTH(DATE($B$1,AI$1,$A42))&lt;&gt;AI$1,_xlfn.XLOOKUP(DATE($B$1,AI$1,$A42),祝祭日,祝祭日,"XXX",0,1)&lt;&gt;"XXX",WEEKDAY(DATE($B$1,AI$1,$A42),2)&gt;5),"",SUMIFS(matsui[受渡金額],matsui[約定日],DATE(デイトレ集計2023!$B$1,デイトレ集計2023!AI$1,デイトレ集計2023!$A42),matsui[商品区分],"株式"))</f>
        <v>0</v>
      </c>
      <c r="AJ42" s="19"/>
      <c r="AK42" s="27"/>
      <c r="AL42" s="27">
        <f ca="1">IF(OR(MONTH(DATE($B$1,AL$1,$A42))&lt;&gt;AL$1,_xlfn.XLOOKUP(DATE($B$1,AL$1,$A42),祝祭日,祝祭日,"XXX",0,1)&lt;&gt;"XXX",WEEKDAY(DATE($B$1,AL$1,$A42),2)&gt;5),"",SUMIFS(matsui[受渡金額],matsui[約定日],DATE(デイトレ集計2023!$B$1,デイトレ集計2023!AL$1,デイトレ集計2023!$A42),matsui[商品区分],"株式"))</f>
        <v>0</v>
      </c>
      <c r="AN42" s="23">
        <f t="shared" ca="1" si="20"/>
        <v>0</v>
      </c>
      <c r="AO42" s="23">
        <f t="shared" ca="1" si="21"/>
        <v>0</v>
      </c>
      <c r="AP42" s="23">
        <f t="shared" ca="1" si="22"/>
        <v>0</v>
      </c>
      <c r="AQ42" s="23">
        <f t="shared" ca="1" si="23"/>
        <v>500</v>
      </c>
      <c r="AR42" s="23">
        <f t="shared" ca="1" si="24"/>
        <v>-150</v>
      </c>
      <c r="AS42" s="23">
        <f t="shared" ca="1" si="25"/>
        <v>-150</v>
      </c>
      <c r="AT42" s="23">
        <f t="shared" ca="1" si="26"/>
        <v>-150</v>
      </c>
      <c r="AU42" s="23">
        <f t="shared" ca="1" si="32"/>
        <v>-150</v>
      </c>
      <c r="AV42" s="23">
        <f t="shared" ca="1" si="27"/>
        <v>-150</v>
      </c>
      <c r="AW42" s="23">
        <f t="shared" ca="1" si="28"/>
        <v>-150</v>
      </c>
      <c r="AX42" s="23">
        <f t="shared" ca="1" si="29"/>
        <v>-150</v>
      </c>
      <c r="AY42" s="23">
        <f t="shared" ca="1" si="30"/>
        <v>-150</v>
      </c>
      <c r="BA42" s="23">
        <f t="shared" ca="1" si="43"/>
        <v>0</v>
      </c>
      <c r="BB42" s="23">
        <f t="shared" ca="1" si="33"/>
        <v>0</v>
      </c>
      <c r="BC42" s="23">
        <f t="shared" ca="1" si="34"/>
        <v>0</v>
      </c>
      <c r="BD42" s="23">
        <f t="shared" ca="1" si="35"/>
        <v>500</v>
      </c>
      <c r="BE42" s="23">
        <f t="shared" ca="1" si="36"/>
        <v>1100</v>
      </c>
      <c r="BF42" s="23">
        <f t="shared" ca="1" si="37"/>
        <v>0</v>
      </c>
      <c r="BG42" s="23">
        <f t="shared" ca="1" si="38"/>
        <v>0</v>
      </c>
      <c r="BH42" s="23">
        <f t="shared" ca="1" si="39"/>
        <v>0</v>
      </c>
      <c r="BI42" s="23">
        <f t="shared" ca="1" si="40"/>
        <v>0</v>
      </c>
      <c r="BJ42" s="23">
        <f t="shared" ca="1" si="41"/>
        <v>0</v>
      </c>
      <c r="BK42" s="23">
        <f t="shared" ca="1" si="42"/>
        <v>0</v>
      </c>
      <c r="BL42" s="23">
        <f t="shared" ca="1" si="31"/>
        <v>0</v>
      </c>
      <c r="BN42" s="23" t="str" cm="1">
        <f t="array" aca="1" ref="BN42" ca="1">IF(INDEX($A$1:$AL$46,ROW(),BN$14)&gt;0,INDEX($A$1:$AL$46,ROW(),BN$14),"")</f>
        <v/>
      </c>
      <c r="BO42" s="23" t="str" cm="1">
        <f t="array" aca="1" ref="BO42" ca="1">IF(INDEX($A$1:$AL$46,ROW(),BO$14)&gt;0,INDEX($A$1:$AL$46,ROW(),BO$14),"")</f>
        <v/>
      </c>
      <c r="BP42" s="23" t="str" cm="1">
        <f t="array" aca="1" ref="BP42" ca="1">IF(INDEX($A$1:$AL$46,ROW(),BP$14)&gt;0,INDEX($A$1:$AL$46,ROW(),BP$14),"")</f>
        <v/>
      </c>
      <c r="BQ42" s="23" t="str" cm="1">
        <f t="array" aca="1" ref="BQ42" ca="1">IF(INDEX($A$1:$AL$46,ROW(),BQ$14)&gt;0,INDEX($A$1:$AL$46,ROW(),BQ$14),"")</f>
        <v/>
      </c>
      <c r="BR42" s="23" t="str" cm="1">
        <f t="array" aca="1" ref="BR42" ca="1">IF(INDEX($A$1:$AL$46,ROW(),BR$14)&gt;0,INDEX($A$1:$AL$46,ROW(),BR$14),"")</f>
        <v/>
      </c>
      <c r="BS42" s="23" t="str" cm="1">
        <f t="array" aca="1" ref="BS42" ca="1">IF(INDEX($A$1:$AL$46,ROW(),BS$14)&gt;0,INDEX($A$1:$AL$46,ROW(),BS$14),"")</f>
        <v/>
      </c>
      <c r="BT42" s="23" t="str" cm="1">
        <f t="array" aca="1" ref="BT42" ca="1">IF(INDEX($A$1:$AL$46,ROW(),BT$14)&gt;0,INDEX($A$1:$AL$46,ROW(),BT$14),"")</f>
        <v/>
      </c>
      <c r="BU42" s="23" t="str" cm="1">
        <f t="array" aca="1" ref="BU42" ca="1">IF(INDEX($A$1:$AL$46,ROW(),BU$14)&gt;0,INDEX($A$1:$AL$46,ROW(),BU$14),"")</f>
        <v/>
      </c>
      <c r="BV42" s="23" t="str" cm="1">
        <f t="array" aca="1" ref="BV42" ca="1">IF(INDEX($A$1:$AL$46,ROW(),BV$14)&gt;0,INDEX($A$1:$AL$46,ROW(),BV$14),"")</f>
        <v/>
      </c>
      <c r="BW42" s="23" t="str" cm="1">
        <f t="array" aca="1" ref="BW42" ca="1">IF(INDEX($A$1:$AL$46,ROW(),BW$14)&gt;0,INDEX($A$1:$AL$46,ROW(),BW$14),"")</f>
        <v/>
      </c>
      <c r="BX42" s="23" t="str" cm="1">
        <f t="array" aca="1" ref="BX42" ca="1">IF(INDEX($A$1:$AL$46,ROW(),BX$14)&gt;0,INDEX($A$1:$AL$46,ROW(),BX$14),"")</f>
        <v/>
      </c>
      <c r="BY42" s="23" t="str" cm="1">
        <f t="array" aca="1" ref="BY42" ca="1">IF(INDEX($A$1:$AL$46,ROW(),BY$14)&gt;0,INDEX($A$1:$AL$46,ROW(),BY$14),"")</f>
        <v/>
      </c>
      <c r="CA42" s="23" t="str" cm="1">
        <f t="array" aca="1" ref="CA42" ca="1">IF(INDEX($A$1:$AL$46,ROW(),CA$14)&lt;0,INDEX($A$1:$AL$46,ROW(),CA$14),"")</f>
        <v/>
      </c>
      <c r="CB42" s="23" t="str" cm="1">
        <f t="array" aca="1" ref="CB42" ca="1">IF(INDEX($A$1:$AL$46,ROW(),CB$14)&lt;0,INDEX($A$1:$AL$46,ROW(),CB$14),"")</f>
        <v/>
      </c>
      <c r="CC42" s="23" t="str" cm="1">
        <f t="array" aca="1" ref="CC42" ca="1">IF(INDEX($A$1:$AL$46,ROW(),CC$14)&lt;0,INDEX($A$1:$AL$46,ROW(),CC$14),"")</f>
        <v/>
      </c>
      <c r="CD42" s="23" t="str" cm="1">
        <f t="array" aca="1" ref="CD42" ca="1">IF(INDEX($A$1:$AL$46,ROW(),CD$14)&lt;0,INDEX($A$1:$AL$46,ROW(),CD$14),"")</f>
        <v/>
      </c>
      <c r="CE42" s="23" t="str" cm="1">
        <f t="array" aca="1" ref="CE42" ca="1">IF(INDEX($A$1:$AL$46,ROW(),CE$14)&lt;0,INDEX($A$1:$AL$46,ROW(),CE$14),"")</f>
        <v/>
      </c>
      <c r="CF42" s="23" t="str" cm="1">
        <f t="array" aca="1" ref="CF42" ca="1">IF(INDEX($A$1:$AL$46,ROW(),CF$14)&lt;0,INDEX($A$1:$AL$46,ROW(),CF$14),"")</f>
        <v/>
      </c>
      <c r="CG42" s="23" t="str" cm="1">
        <f t="array" aca="1" ref="CG42" ca="1">IF(INDEX($A$1:$AL$46,ROW(),CG$14)&lt;0,INDEX($A$1:$AL$46,ROW(),CG$14),"")</f>
        <v/>
      </c>
      <c r="CH42" s="23" t="str" cm="1">
        <f t="array" aca="1" ref="CH42" ca="1">IF(INDEX($A$1:$AL$46,ROW(),CH$14)&lt;0,INDEX($A$1:$AL$46,ROW(),CH$14),"")</f>
        <v/>
      </c>
      <c r="CI42" s="23" t="str" cm="1">
        <f t="array" aca="1" ref="CI42" ca="1">IF(INDEX($A$1:$AL$46,ROW(),CI$14)&lt;0,INDEX($A$1:$AL$46,ROW(),CI$14),"")</f>
        <v/>
      </c>
      <c r="CJ42" s="23" t="str" cm="1">
        <f t="array" aca="1" ref="CJ42" ca="1">IF(INDEX($A$1:$AL$46,ROW(),CJ$14)&lt;0,INDEX($A$1:$AL$46,ROW(),CJ$14),"")</f>
        <v/>
      </c>
      <c r="CK42" s="23" t="str" cm="1">
        <f t="array" aca="1" ref="CK42" ca="1">IF(INDEX($A$1:$AL$46,ROW(),CK$14)&lt;0,INDEX($A$1:$AL$46,ROW(),CK$14),"")</f>
        <v/>
      </c>
      <c r="CL42" s="23" t="str" cm="1">
        <f t="array" aca="1" ref="CL42" ca="1">IF(INDEX($A$1:$AL$46,ROW(),CL$14)&lt;0,INDEX($A$1:$AL$46,ROW(),CL$14),"")</f>
        <v/>
      </c>
    </row>
    <row r="43" spans="1:90" s="2" customFormat="1" ht="15.75" x14ac:dyDescent="0.4">
      <c r="A43" s="6">
        <v>28</v>
      </c>
      <c r="B43" s="18">
        <f t="shared" ca="1" si="17"/>
        <v>-1750</v>
      </c>
      <c r="C43" s="19"/>
      <c r="D43" s="27"/>
      <c r="E43" s="24" t="str">
        <f ca="1">IF(OR(MONTH(DATE($B$1,E$1,$A43))&lt;&gt;E$1,_xlfn.XLOOKUP(DATE($B$1,E$1,$A43),祝祭日,祝祭日,"XXX",0,1)&lt;&gt;"XXX",WEEKDAY(DATE($B$1,E$1,$A43),2)&gt;5),"",SUMIFS(matsui[受渡金額],matsui[約定日],DATE(デイトレ集計2023!$B$1,デイトレ集計2023!E$1,デイトレ集計2023!$A43),matsui[商品区分],"株式"))</f>
        <v/>
      </c>
      <c r="F43" s="19"/>
      <c r="G43" s="27"/>
      <c r="H43" s="24">
        <f ca="1">IF(OR(MONTH(DATE($B$1,H$1,$A43))&lt;&gt;H$1,_xlfn.XLOOKUP(DATE($B$1,H$1,$A43),祝祭日,祝祭日,"XXX",0,1)&lt;&gt;"XXX",WEEKDAY(DATE($B$1,H$1,$A43),2)&gt;5),"",SUMIFS(matsui[受渡金額],matsui[約定日],DATE(デイトレ集計2023!$B$1,デイトレ集計2023!H$1,デイトレ集計2023!$A43),matsui[商品区分],"株式"))</f>
        <v>0</v>
      </c>
      <c r="I43" s="19"/>
      <c r="J43" s="27"/>
      <c r="K43" s="24">
        <f ca="1">IF(OR(MONTH(DATE($B$1,K$1,$A43))&lt;&gt;K$1,_xlfn.XLOOKUP(DATE($B$1,K$1,$A43),祝祭日,祝祭日,"XXX",0,1)&lt;&gt;"XXX",WEEKDAY(DATE($B$1,K$1,$A43),2)&gt;5),"",SUMIFS(matsui[受渡金額],matsui[約定日],DATE(デイトレ集計2023!$B$1,デイトレ集計2023!K$1,デイトレ集計2023!$A43),matsui[商品区分],"株式"))</f>
        <v>0</v>
      </c>
      <c r="L43" s="19"/>
      <c r="M43" s="27"/>
      <c r="N43" s="24">
        <f ca="1">IF(OR(MONTH(DATE($B$1,N$1,$A43))&lt;&gt;N$1,_xlfn.XLOOKUP(DATE($B$1,N$1,$A43),祝祭日,祝祭日,"XXX",0,1)&lt;&gt;"XXX",WEEKDAY(DATE($B$1,N$1,$A43),2)&gt;5),"",SUMIFS(matsui[受渡金額],matsui[約定日],DATE(デイトレ集計2023!$B$1,デイトレ集計2023!N$1,デイトレ集計2023!$A43),matsui[商品区分],"株式"))</f>
        <v>-1750</v>
      </c>
      <c r="O43" s="19"/>
      <c r="P43" s="27"/>
      <c r="Q43" s="24" t="str">
        <f ca="1">IF(OR(MONTH(DATE($B$1,Q$1,$A43))&lt;&gt;Q$1,_xlfn.XLOOKUP(DATE($B$1,Q$1,$A43),祝祭日,祝祭日,"XXX",0,1)&lt;&gt;"XXX",WEEKDAY(DATE($B$1,Q$1,$A43),2)&gt;5),"",SUMIFS(matsui[受渡金額],matsui[約定日],DATE(デイトレ集計2023!$B$1,デイトレ集計2023!Q$1,デイトレ集計2023!$A43),matsui[商品区分],"株式"))</f>
        <v/>
      </c>
      <c r="R43" s="19"/>
      <c r="S43" s="27"/>
      <c r="T43" s="24">
        <f ca="1">IF(OR(MONTH(DATE($B$1,T$1,$A43))&lt;&gt;T$1,_xlfn.XLOOKUP(DATE($B$1,T$1,$A43),祝祭日,祝祭日,"XXX",0,1)&lt;&gt;"XXX",WEEKDAY(DATE($B$1,T$1,$A43),2)&gt;5),"",SUMIFS(matsui[受渡金額],matsui[約定日],DATE(デイトレ集計2023!$B$1,デイトレ集計2023!T$1,デイトレ集計2023!$A43),matsui[商品区分],"株式"))</f>
        <v>0</v>
      </c>
      <c r="U43" s="19"/>
      <c r="V43" s="27"/>
      <c r="W43" s="24">
        <f ca="1">IF(OR(MONTH(DATE($B$1,W$1,$A43))&lt;&gt;W$1,_xlfn.XLOOKUP(DATE($B$1,W$1,$A43),祝祭日,祝祭日,"XXX",0,1)&lt;&gt;"XXX",WEEKDAY(DATE($B$1,W$1,$A43),2)&gt;5),"",SUMIFS(matsui[受渡金額],matsui[約定日],DATE(デイトレ集計2023!$B$1,デイトレ集計2023!W$1,デイトレ集計2023!$A43),matsui[商品区分],"株式"))</f>
        <v>0</v>
      </c>
      <c r="X43" s="19"/>
      <c r="Y43" s="27"/>
      <c r="Z43" s="24">
        <f ca="1">IF(OR(MONTH(DATE($B$1,Z$1,$A43))&lt;&gt;Z$1,_xlfn.XLOOKUP(DATE($B$1,Z$1,$A43),祝祭日,祝祭日,"XXX",0,1)&lt;&gt;"XXX",WEEKDAY(DATE($B$1,Z$1,$A43),2)&gt;5),"",SUMIFS(matsui[受渡金額],matsui[約定日],DATE(デイトレ集計2023!$B$1,デイトレ集計2023!Z$1,デイトレ集計2023!$A43),matsui[商品区分],"株式"))</f>
        <v>0</v>
      </c>
      <c r="AA43" s="19"/>
      <c r="AB43" s="27"/>
      <c r="AC43" s="24">
        <f ca="1">IF(OR(MONTH(DATE($B$1,AC$1,$A43))&lt;&gt;AC$1,_xlfn.XLOOKUP(DATE($B$1,AC$1,$A43),祝祭日,祝祭日,"XXX",0,1)&lt;&gt;"XXX",WEEKDAY(DATE($B$1,AC$1,$A43),2)&gt;5),"",SUMIFS(matsui[受渡金額],matsui[約定日],DATE(デイトレ集計2023!$B$1,デイトレ集計2023!AC$1,デイトレ集計2023!$A43),matsui[商品区分],"株式"))</f>
        <v>0</v>
      </c>
      <c r="AD43" s="19"/>
      <c r="AE43" s="27"/>
      <c r="AF43" s="24" t="str">
        <f ca="1">IF(OR(MONTH(DATE($B$1,AF$1,$A43))&lt;&gt;AF$1,_xlfn.XLOOKUP(DATE($B$1,AF$1,$A43),祝祭日,祝祭日,"XXX",0,1)&lt;&gt;"XXX",WEEKDAY(DATE($B$1,AF$1,$A43),2)&gt;5),"",SUMIFS(matsui[受渡金額],matsui[約定日],DATE(デイトレ集計2023!$B$1,デイトレ集計2023!AF$1,デイトレ集計2023!$A43),matsui[商品区分],"株式"))</f>
        <v/>
      </c>
      <c r="AG43" s="19"/>
      <c r="AH43" s="27"/>
      <c r="AI43" s="24">
        <f ca="1">IF(OR(MONTH(DATE($B$1,AI$1,$A43))&lt;&gt;AI$1,_xlfn.XLOOKUP(DATE($B$1,AI$1,$A43),祝祭日,祝祭日,"XXX",0,1)&lt;&gt;"XXX",WEEKDAY(DATE($B$1,AI$1,$A43),2)&gt;5),"",SUMIFS(matsui[受渡金額],matsui[約定日],DATE(デイトレ集計2023!$B$1,デイトレ集計2023!AI$1,デイトレ集計2023!$A43),matsui[商品区分],"株式"))</f>
        <v>0</v>
      </c>
      <c r="AJ43" s="19"/>
      <c r="AK43" s="27"/>
      <c r="AL43" s="27">
        <f ca="1">IF(OR(MONTH(DATE($B$1,AL$1,$A43))&lt;&gt;AL$1,_xlfn.XLOOKUP(DATE($B$1,AL$1,$A43),祝祭日,祝祭日,"XXX",0,1)&lt;&gt;"XXX",WEEKDAY(DATE($B$1,AL$1,$A43),2)&gt;5),"",SUMIFS(matsui[受渡金額],matsui[約定日],DATE(デイトレ集計2023!$B$1,デイトレ集計2023!AL$1,デイトレ集計2023!$A43),matsui[商品区分],"株式"))</f>
        <v>0</v>
      </c>
      <c r="AN43" s="23">
        <f t="shared" ca="1" si="20"/>
        <v>0</v>
      </c>
      <c r="AO43" s="23">
        <f t="shared" ca="1" si="21"/>
        <v>0</v>
      </c>
      <c r="AP43" s="23">
        <f t="shared" ca="1" si="22"/>
        <v>0</v>
      </c>
      <c r="AQ43" s="23">
        <f t="shared" ca="1" si="23"/>
        <v>-1250</v>
      </c>
      <c r="AR43" s="23">
        <f t="shared" ca="1" si="24"/>
        <v>-150</v>
      </c>
      <c r="AS43" s="23">
        <f t="shared" ca="1" si="25"/>
        <v>-150</v>
      </c>
      <c r="AT43" s="23">
        <f t="shared" ca="1" si="26"/>
        <v>-150</v>
      </c>
      <c r="AU43" s="23">
        <f t="shared" ca="1" si="32"/>
        <v>-150</v>
      </c>
      <c r="AV43" s="23">
        <f t="shared" ca="1" si="27"/>
        <v>-150</v>
      </c>
      <c r="AW43" s="23">
        <f t="shared" ca="1" si="28"/>
        <v>-150</v>
      </c>
      <c r="AX43" s="23">
        <f t="shared" ca="1" si="29"/>
        <v>-150</v>
      </c>
      <c r="AY43" s="23">
        <f t="shared" ca="1" si="30"/>
        <v>-150</v>
      </c>
      <c r="BA43" s="23">
        <f t="shared" ca="1" si="43"/>
        <v>0</v>
      </c>
      <c r="BB43" s="23">
        <f t="shared" ca="1" si="33"/>
        <v>0</v>
      </c>
      <c r="BC43" s="23">
        <f t="shared" ca="1" si="34"/>
        <v>0</v>
      </c>
      <c r="BD43" s="23">
        <f t="shared" ca="1" si="35"/>
        <v>-1250</v>
      </c>
      <c r="BE43" s="23">
        <f t="shared" ca="1" si="36"/>
        <v>1100</v>
      </c>
      <c r="BF43" s="23">
        <f t="shared" ca="1" si="37"/>
        <v>0</v>
      </c>
      <c r="BG43" s="23">
        <f t="shared" ca="1" si="38"/>
        <v>0</v>
      </c>
      <c r="BH43" s="23">
        <f t="shared" ca="1" si="39"/>
        <v>0</v>
      </c>
      <c r="BI43" s="23">
        <f t="shared" ca="1" si="40"/>
        <v>0</v>
      </c>
      <c r="BJ43" s="23">
        <f t="shared" ca="1" si="41"/>
        <v>0</v>
      </c>
      <c r="BK43" s="23">
        <f t="shared" ca="1" si="42"/>
        <v>0</v>
      </c>
      <c r="BL43" s="23">
        <f t="shared" ca="1" si="31"/>
        <v>0</v>
      </c>
      <c r="BN43" s="23" t="str" cm="1">
        <f t="array" aca="1" ref="BN43" ca="1">IF(INDEX($A$1:$AL$46,ROW(),BN$14)&gt;0,INDEX($A$1:$AL$46,ROW(),BN$14),"")</f>
        <v/>
      </c>
      <c r="BO43" s="23" t="str" cm="1">
        <f t="array" aca="1" ref="BO43" ca="1">IF(INDEX($A$1:$AL$46,ROW(),BO$14)&gt;0,INDEX($A$1:$AL$46,ROW(),BO$14),"")</f>
        <v/>
      </c>
      <c r="BP43" s="23" t="str" cm="1">
        <f t="array" aca="1" ref="BP43" ca="1">IF(INDEX($A$1:$AL$46,ROW(),BP$14)&gt;0,INDEX($A$1:$AL$46,ROW(),BP$14),"")</f>
        <v/>
      </c>
      <c r="BQ43" s="23" t="str" cm="1">
        <f t="array" aca="1" ref="BQ43" ca="1">IF(INDEX($A$1:$AL$46,ROW(),BQ$14)&gt;0,INDEX($A$1:$AL$46,ROW(),BQ$14),"")</f>
        <v/>
      </c>
      <c r="BR43" s="23" t="str" cm="1">
        <f t="array" aca="1" ref="BR43" ca="1">IF(INDEX($A$1:$AL$46,ROW(),BR$14)&gt;0,INDEX($A$1:$AL$46,ROW(),BR$14),"")</f>
        <v/>
      </c>
      <c r="BS43" s="23" t="str" cm="1">
        <f t="array" aca="1" ref="BS43" ca="1">IF(INDEX($A$1:$AL$46,ROW(),BS$14)&gt;0,INDEX($A$1:$AL$46,ROW(),BS$14),"")</f>
        <v/>
      </c>
      <c r="BT43" s="23" t="str" cm="1">
        <f t="array" aca="1" ref="BT43" ca="1">IF(INDEX($A$1:$AL$46,ROW(),BT$14)&gt;0,INDEX($A$1:$AL$46,ROW(),BT$14),"")</f>
        <v/>
      </c>
      <c r="BU43" s="23" t="str" cm="1">
        <f t="array" aca="1" ref="BU43" ca="1">IF(INDEX($A$1:$AL$46,ROW(),BU$14)&gt;0,INDEX($A$1:$AL$46,ROW(),BU$14),"")</f>
        <v/>
      </c>
      <c r="BV43" s="23" t="str" cm="1">
        <f t="array" aca="1" ref="BV43" ca="1">IF(INDEX($A$1:$AL$46,ROW(),BV$14)&gt;0,INDEX($A$1:$AL$46,ROW(),BV$14),"")</f>
        <v/>
      </c>
      <c r="BW43" s="23" t="str" cm="1">
        <f t="array" aca="1" ref="BW43" ca="1">IF(INDEX($A$1:$AL$46,ROW(),BW$14)&gt;0,INDEX($A$1:$AL$46,ROW(),BW$14),"")</f>
        <v/>
      </c>
      <c r="BX43" s="23" t="str" cm="1">
        <f t="array" aca="1" ref="BX43" ca="1">IF(INDEX($A$1:$AL$46,ROW(),BX$14)&gt;0,INDEX($A$1:$AL$46,ROW(),BX$14),"")</f>
        <v/>
      </c>
      <c r="BY43" s="23" t="str" cm="1">
        <f t="array" aca="1" ref="BY43" ca="1">IF(INDEX($A$1:$AL$46,ROW(),BY$14)&gt;0,INDEX($A$1:$AL$46,ROW(),BY$14),"")</f>
        <v/>
      </c>
      <c r="CA43" s="23" t="str" cm="1">
        <f t="array" aca="1" ref="CA43" ca="1">IF(INDEX($A$1:$AL$46,ROW(),CA$14)&lt;0,INDEX($A$1:$AL$46,ROW(),CA$14),"")</f>
        <v/>
      </c>
      <c r="CB43" s="23" t="str" cm="1">
        <f t="array" aca="1" ref="CB43" ca="1">IF(INDEX($A$1:$AL$46,ROW(),CB$14)&lt;0,INDEX($A$1:$AL$46,ROW(),CB$14),"")</f>
        <v/>
      </c>
      <c r="CC43" s="23" t="str" cm="1">
        <f t="array" aca="1" ref="CC43" ca="1">IF(INDEX($A$1:$AL$46,ROW(),CC$14)&lt;0,INDEX($A$1:$AL$46,ROW(),CC$14),"")</f>
        <v/>
      </c>
      <c r="CD43" s="23" cm="1">
        <f t="array" aca="1" ref="CD43" ca="1">IF(INDEX($A$1:$AL$46,ROW(),CD$14)&lt;0,INDEX($A$1:$AL$46,ROW(),CD$14),"")</f>
        <v>-1750</v>
      </c>
      <c r="CE43" s="23" t="str" cm="1">
        <f t="array" aca="1" ref="CE43" ca="1">IF(INDEX($A$1:$AL$46,ROW(),CE$14)&lt;0,INDEX($A$1:$AL$46,ROW(),CE$14),"")</f>
        <v/>
      </c>
      <c r="CF43" s="23" t="str" cm="1">
        <f t="array" aca="1" ref="CF43" ca="1">IF(INDEX($A$1:$AL$46,ROW(),CF$14)&lt;0,INDEX($A$1:$AL$46,ROW(),CF$14),"")</f>
        <v/>
      </c>
      <c r="CG43" s="23" t="str" cm="1">
        <f t="array" aca="1" ref="CG43" ca="1">IF(INDEX($A$1:$AL$46,ROW(),CG$14)&lt;0,INDEX($A$1:$AL$46,ROW(),CG$14),"")</f>
        <v/>
      </c>
      <c r="CH43" s="23" t="str" cm="1">
        <f t="array" aca="1" ref="CH43" ca="1">IF(INDEX($A$1:$AL$46,ROW(),CH$14)&lt;0,INDEX($A$1:$AL$46,ROW(),CH$14),"")</f>
        <v/>
      </c>
      <c r="CI43" s="23" t="str" cm="1">
        <f t="array" aca="1" ref="CI43" ca="1">IF(INDEX($A$1:$AL$46,ROW(),CI$14)&lt;0,INDEX($A$1:$AL$46,ROW(),CI$14),"")</f>
        <v/>
      </c>
      <c r="CJ43" s="23" t="str" cm="1">
        <f t="array" aca="1" ref="CJ43" ca="1">IF(INDEX($A$1:$AL$46,ROW(),CJ$14)&lt;0,INDEX($A$1:$AL$46,ROW(),CJ$14),"")</f>
        <v/>
      </c>
      <c r="CK43" s="23" t="str" cm="1">
        <f t="array" aca="1" ref="CK43" ca="1">IF(INDEX($A$1:$AL$46,ROW(),CK$14)&lt;0,INDEX($A$1:$AL$46,ROW(),CK$14),"")</f>
        <v/>
      </c>
      <c r="CL43" s="23" t="str" cm="1">
        <f t="array" aca="1" ref="CL43" ca="1">IF(INDEX($A$1:$AL$46,ROW(),CL$14)&lt;0,INDEX($A$1:$AL$46,ROW(),CL$14),"")</f>
        <v/>
      </c>
    </row>
    <row r="44" spans="1:90" s="2" customFormat="1" ht="15.75" x14ac:dyDescent="0.4">
      <c r="A44" s="6">
        <v>29</v>
      </c>
      <c r="B44" s="18">
        <f t="shared" ca="1" si="17"/>
        <v>0</v>
      </c>
      <c r="C44" s="19"/>
      <c r="D44" s="27"/>
      <c r="E44" s="24" t="str">
        <f ca="1">IF(OR(MONTH(DATE($B$1,E$1,$A44))&lt;&gt;E$1,_xlfn.XLOOKUP(DATE($B$1,E$1,$A44),祝祭日,祝祭日,"XXX",0,1)&lt;&gt;"XXX",WEEKDAY(DATE($B$1,E$1,$A44),2)&gt;5),"",SUMIFS(matsui[受渡金額],matsui[約定日],DATE(デイトレ集計2023!$B$1,デイトレ集計2023!E$1,デイトレ集計2023!$A44),matsui[商品区分],"株式"))</f>
        <v/>
      </c>
      <c r="F44" s="19"/>
      <c r="G44" s="27"/>
      <c r="H44" s="24" t="str">
        <f ca="1">IF(OR(MONTH(DATE($B$1,H$1,$A44))&lt;&gt;H$1,_xlfn.XLOOKUP(DATE($B$1,H$1,$A44),祝祭日,祝祭日,"XXX",0,1)&lt;&gt;"XXX",WEEKDAY(DATE($B$1,H$1,$A44),2)&gt;5),"",SUMIFS(matsui[受渡金額],matsui[約定日],DATE(デイトレ集計2023!$B$1,デイトレ集計2023!H$1,デイトレ集計2023!$A44),matsui[商品区分],"株式"))</f>
        <v/>
      </c>
      <c r="I44" s="19"/>
      <c r="J44" s="27"/>
      <c r="K44" s="24">
        <f ca="1">IF(OR(MONTH(DATE($B$1,K$1,$A44))&lt;&gt;K$1,_xlfn.XLOOKUP(DATE($B$1,K$1,$A44),祝祭日,祝祭日,"XXX",0,1)&lt;&gt;"XXX",WEEKDAY(DATE($B$1,K$1,$A44),2)&gt;5),"",SUMIFS(matsui[受渡金額],matsui[約定日],DATE(デイトレ集計2023!$B$1,デイトレ集計2023!K$1,デイトレ集計2023!$A44),matsui[商品区分],"株式"))</f>
        <v>0</v>
      </c>
      <c r="L44" s="19"/>
      <c r="M44" s="27"/>
      <c r="N44" s="24" t="str">
        <f ca="1">IF(OR(MONTH(DATE($B$1,N$1,$A44))&lt;&gt;N$1,_xlfn.XLOOKUP(DATE($B$1,N$1,$A44),祝祭日,祝祭日,"XXX",0,1)&lt;&gt;"XXX",WEEKDAY(DATE($B$1,N$1,$A44),2)&gt;5),"",SUMIFS(matsui[受渡金額],matsui[約定日],DATE(デイトレ集計2023!$B$1,デイトレ集計2023!N$1,デイトレ集計2023!$A44),matsui[商品区分],"株式"))</f>
        <v/>
      </c>
      <c r="O44" s="19"/>
      <c r="P44" s="27"/>
      <c r="Q44" s="24">
        <f ca="1">IF(OR(MONTH(DATE($B$1,Q$1,$A44))&lt;&gt;Q$1,_xlfn.XLOOKUP(DATE($B$1,Q$1,$A44),祝祭日,祝祭日,"XXX",0,1)&lt;&gt;"XXX",WEEKDAY(DATE($B$1,Q$1,$A44),2)&gt;5),"",SUMIFS(matsui[受渡金額],matsui[約定日],DATE(デイトレ集計2023!$B$1,デイトレ集計2023!Q$1,デイトレ集計2023!$A44),matsui[商品区分],"株式"))</f>
        <v>0</v>
      </c>
      <c r="R44" s="19"/>
      <c r="S44" s="27"/>
      <c r="T44" s="24">
        <f ca="1">IF(OR(MONTH(DATE($B$1,T$1,$A44))&lt;&gt;T$1,_xlfn.XLOOKUP(DATE($B$1,T$1,$A44),祝祭日,祝祭日,"XXX",0,1)&lt;&gt;"XXX",WEEKDAY(DATE($B$1,T$1,$A44),2)&gt;5),"",SUMIFS(matsui[受渡金額],matsui[約定日],DATE(デイトレ集計2023!$B$1,デイトレ集計2023!T$1,デイトレ集計2023!$A44),matsui[商品区分],"株式"))</f>
        <v>0</v>
      </c>
      <c r="U44" s="19"/>
      <c r="V44" s="27"/>
      <c r="W44" s="24" t="str">
        <f ca="1">IF(OR(MONTH(DATE($B$1,W$1,$A44))&lt;&gt;W$1,_xlfn.XLOOKUP(DATE($B$1,W$1,$A44),祝祭日,祝祭日,"XXX",0,1)&lt;&gt;"XXX",WEEKDAY(DATE($B$1,W$1,$A44),2)&gt;5),"",SUMIFS(matsui[受渡金額],matsui[約定日],DATE(デイトレ集計2023!$B$1,デイトレ集計2023!W$1,デイトレ集計2023!$A44),matsui[商品区分],"株式"))</f>
        <v/>
      </c>
      <c r="X44" s="19"/>
      <c r="Y44" s="27"/>
      <c r="Z44" s="24">
        <f ca="1">IF(OR(MONTH(DATE($B$1,Z$1,$A44))&lt;&gt;Z$1,_xlfn.XLOOKUP(DATE($B$1,Z$1,$A44),祝祭日,祝祭日,"XXX",0,1)&lt;&gt;"XXX",WEEKDAY(DATE($B$1,Z$1,$A44),2)&gt;5),"",SUMIFS(matsui[受渡金額],matsui[約定日],DATE(デイトレ集計2023!$B$1,デイトレ集計2023!Z$1,デイトレ集計2023!$A44),matsui[商品区分],"株式"))</f>
        <v>0</v>
      </c>
      <c r="AA44" s="19"/>
      <c r="AB44" s="27"/>
      <c r="AC44" s="24">
        <f ca="1">IF(OR(MONTH(DATE($B$1,AC$1,$A44))&lt;&gt;AC$1,_xlfn.XLOOKUP(DATE($B$1,AC$1,$A44),祝祭日,祝祭日,"XXX",0,1)&lt;&gt;"XXX",WEEKDAY(DATE($B$1,AC$1,$A44),2)&gt;5),"",SUMIFS(matsui[受渡金額],matsui[約定日],DATE(デイトレ集計2023!$B$1,デイトレ集計2023!AC$1,デイトレ集計2023!$A44),matsui[商品区分],"株式"))</f>
        <v>0</v>
      </c>
      <c r="AD44" s="19"/>
      <c r="AE44" s="27"/>
      <c r="AF44" s="24" t="str">
        <f ca="1">IF(OR(MONTH(DATE($B$1,AF$1,$A44))&lt;&gt;AF$1,_xlfn.XLOOKUP(DATE($B$1,AF$1,$A44),祝祭日,祝祭日,"XXX",0,1)&lt;&gt;"XXX",WEEKDAY(DATE($B$1,AF$1,$A44),2)&gt;5),"",SUMIFS(matsui[受渡金額],matsui[約定日],DATE(デイトレ集計2023!$B$1,デイトレ集計2023!AF$1,デイトレ集計2023!$A44),matsui[商品区分],"株式"))</f>
        <v/>
      </c>
      <c r="AG44" s="19"/>
      <c r="AH44" s="27"/>
      <c r="AI44" s="24">
        <f ca="1">IF(OR(MONTH(DATE($B$1,AI$1,$A44))&lt;&gt;AI$1,_xlfn.XLOOKUP(DATE($B$1,AI$1,$A44),祝祭日,祝祭日,"XXX",0,1)&lt;&gt;"XXX",WEEKDAY(DATE($B$1,AI$1,$A44),2)&gt;5),"",SUMIFS(matsui[受渡金額],matsui[約定日],DATE(デイトレ集計2023!$B$1,デイトレ集計2023!AI$1,デイトレ集計2023!$A44),matsui[商品区分],"株式"))</f>
        <v>0</v>
      </c>
      <c r="AJ44" s="19"/>
      <c r="AK44" s="27"/>
      <c r="AL44" s="27">
        <f ca="1">IF(OR(MONTH(DATE($B$1,AL$1,$A44))&lt;&gt;AL$1,_xlfn.XLOOKUP(DATE($B$1,AL$1,$A44),祝祭日,祝祭日,"XXX",0,1)&lt;&gt;"XXX",WEEKDAY(DATE($B$1,AL$1,$A44),2)&gt;5),"",SUMIFS(matsui[受渡金額],matsui[約定日],DATE(デイトレ集計2023!$B$1,デイトレ集計2023!AL$1,デイトレ集計2023!$A44),matsui[商品区分],"株式"))</f>
        <v>0</v>
      </c>
      <c r="AN44" s="23">
        <f t="shared" ca="1" si="20"/>
        <v>0</v>
      </c>
      <c r="AO44" s="23">
        <f t="shared" ca="1" si="21"/>
        <v>0</v>
      </c>
      <c r="AP44" s="23">
        <f t="shared" ca="1" si="22"/>
        <v>0</v>
      </c>
      <c r="AQ44" s="23">
        <f t="shared" ca="1" si="23"/>
        <v>-1250</v>
      </c>
      <c r="AR44" s="23">
        <f t="shared" ca="1" si="24"/>
        <v>-150</v>
      </c>
      <c r="AS44" s="23">
        <f t="shared" ca="1" si="25"/>
        <v>-150</v>
      </c>
      <c r="AT44" s="23">
        <f t="shared" ca="1" si="26"/>
        <v>-150</v>
      </c>
      <c r="AU44" s="23">
        <f t="shared" ca="1" si="32"/>
        <v>-150</v>
      </c>
      <c r="AV44" s="23">
        <f t="shared" ca="1" si="27"/>
        <v>-150</v>
      </c>
      <c r="AW44" s="23">
        <f t="shared" ca="1" si="28"/>
        <v>-150</v>
      </c>
      <c r="AX44" s="23">
        <f t="shared" ca="1" si="29"/>
        <v>-150</v>
      </c>
      <c r="AY44" s="23">
        <f t="shared" ca="1" si="30"/>
        <v>-150</v>
      </c>
      <c r="BA44" s="23">
        <f t="shared" ca="1" si="43"/>
        <v>0</v>
      </c>
      <c r="BB44" s="23">
        <f t="shared" ca="1" si="33"/>
        <v>0</v>
      </c>
      <c r="BC44" s="23">
        <f t="shared" ca="1" si="34"/>
        <v>0</v>
      </c>
      <c r="BD44" s="23">
        <f t="shared" ca="1" si="35"/>
        <v>-1250</v>
      </c>
      <c r="BE44" s="23">
        <f t="shared" ca="1" si="36"/>
        <v>1100</v>
      </c>
      <c r="BF44" s="23">
        <f t="shared" ca="1" si="37"/>
        <v>0</v>
      </c>
      <c r="BG44" s="23">
        <f t="shared" ca="1" si="38"/>
        <v>0</v>
      </c>
      <c r="BH44" s="23">
        <f t="shared" ca="1" si="39"/>
        <v>0</v>
      </c>
      <c r="BI44" s="23">
        <f t="shared" ca="1" si="40"/>
        <v>0</v>
      </c>
      <c r="BJ44" s="23">
        <f t="shared" ca="1" si="41"/>
        <v>0</v>
      </c>
      <c r="BK44" s="23">
        <f t="shared" ca="1" si="42"/>
        <v>0</v>
      </c>
      <c r="BL44" s="23">
        <f t="shared" ca="1" si="31"/>
        <v>0</v>
      </c>
      <c r="BN44" s="23" t="str" cm="1">
        <f t="array" aca="1" ref="BN44" ca="1">IF(INDEX($A$1:$AL$46,ROW(),BN$14)&gt;0,INDEX($A$1:$AL$46,ROW(),BN$14),"")</f>
        <v/>
      </c>
      <c r="BO44" s="23" t="str" cm="1">
        <f t="array" aca="1" ref="BO44" ca="1">IF(INDEX($A$1:$AL$46,ROW(),BO$14)&gt;0,INDEX($A$1:$AL$46,ROW(),BO$14),"")</f>
        <v/>
      </c>
      <c r="BP44" s="23" t="str" cm="1">
        <f t="array" aca="1" ref="BP44" ca="1">IF(INDEX($A$1:$AL$46,ROW(),BP$14)&gt;0,INDEX($A$1:$AL$46,ROW(),BP$14),"")</f>
        <v/>
      </c>
      <c r="BQ44" s="23" t="str" cm="1">
        <f t="array" aca="1" ref="BQ44" ca="1">IF(INDEX($A$1:$AL$46,ROW(),BQ$14)&gt;0,INDEX($A$1:$AL$46,ROW(),BQ$14),"")</f>
        <v/>
      </c>
      <c r="BR44" s="23" t="str" cm="1">
        <f t="array" aca="1" ref="BR44" ca="1">IF(INDEX($A$1:$AL$46,ROW(),BR$14)&gt;0,INDEX($A$1:$AL$46,ROW(),BR$14),"")</f>
        <v/>
      </c>
      <c r="BS44" s="23" t="str" cm="1">
        <f t="array" aca="1" ref="BS44" ca="1">IF(INDEX($A$1:$AL$46,ROW(),BS$14)&gt;0,INDEX($A$1:$AL$46,ROW(),BS$14),"")</f>
        <v/>
      </c>
      <c r="BT44" s="23" t="str" cm="1">
        <f t="array" aca="1" ref="BT44" ca="1">IF(INDEX($A$1:$AL$46,ROW(),BT$14)&gt;0,INDEX($A$1:$AL$46,ROW(),BT$14),"")</f>
        <v/>
      </c>
      <c r="BU44" s="23" t="str" cm="1">
        <f t="array" aca="1" ref="BU44" ca="1">IF(INDEX($A$1:$AL$46,ROW(),BU$14)&gt;0,INDEX($A$1:$AL$46,ROW(),BU$14),"")</f>
        <v/>
      </c>
      <c r="BV44" s="23" t="str" cm="1">
        <f t="array" aca="1" ref="BV44" ca="1">IF(INDEX($A$1:$AL$46,ROW(),BV$14)&gt;0,INDEX($A$1:$AL$46,ROW(),BV$14),"")</f>
        <v/>
      </c>
      <c r="BW44" s="23" t="str" cm="1">
        <f t="array" aca="1" ref="BW44" ca="1">IF(INDEX($A$1:$AL$46,ROW(),BW$14)&gt;0,INDEX($A$1:$AL$46,ROW(),BW$14),"")</f>
        <v/>
      </c>
      <c r="BX44" s="23" t="str" cm="1">
        <f t="array" aca="1" ref="BX44" ca="1">IF(INDEX($A$1:$AL$46,ROW(),BX$14)&gt;0,INDEX($A$1:$AL$46,ROW(),BX$14),"")</f>
        <v/>
      </c>
      <c r="BY44" s="23" t="str" cm="1">
        <f t="array" aca="1" ref="BY44" ca="1">IF(INDEX($A$1:$AL$46,ROW(),BY$14)&gt;0,INDEX($A$1:$AL$46,ROW(),BY$14),"")</f>
        <v/>
      </c>
      <c r="CA44" s="23" t="str" cm="1">
        <f t="array" aca="1" ref="CA44" ca="1">IF(INDEX($A$1:$AL$46,ROW(),CA$14)&lt;0,INDEX($A$1:$AL$46,ROW(),CA$14),"")</f>
        <v/>
      </c>
      <c r="CB44" s="23" t="str" cm="1">
        <f t="array" aca="1" ref="CB44" ca="1">IF(INDEX($A$1:$AL$46,ROW(),CB$14)&lt;0,INDEX($A$1:$AL$46,ROW(),CB$14),"")</f>
        <v/>
      </c>
      <c r="CC44" s="23" t="str" cm="1">
        <f t="array" aca="1" ref="CC44" ca="1">IF(INDEX($A$1:$AL$46,ROW(),CC$14)&lt;0,INDEX($A$1:$AL$46,ROW(),CC$14),"")</f>
        <v/>
      </c>
      <c r="CD44" s="23" t="str" cm="1">
        <f t="array" aca="1" ref="CD44" ca="1">IF(INDEX($A$1:$AL$46,ROW(),CD$14)&lt;0,INDEX($A$1:$AL$46,ROW(),CD$14),"")</f>
        <v/>
      </c>
      <c r="CE44" s="23" t="str" cm="1">
        <f t="array" aca="1" ref="CE44" ca="1">IF(INDEX($A$1:$AL$46,ROW(),CE$14)&lt;0,INDEX($A$1:$AL$46,ROW(),CE$14),"")</f>
        <v/>
      </c>
      <c r="CF44" s="23" t="str" cm="1">
        <f t="array" aca="1" ref="CF44" ca="1">IF(INDEX($A$1:$AL$46,ROW(),CF$14)&lt;0,INDEX($A$1:$AL$46,ROW(),CF$14),"")</f>
        <v/>
      </c>
      <c r="CG44" s="23" t="str" cm="1">
        <f t="array" aca="1" ref="CG44" ca="1">IF(INDEX($A$1:$AL$46,ROW(),CG$14)&lt;0,INDEX($A$1:$AL$46,ROW(),CG$14),"")</f>
        <v/>
      </c>
      <c r="CH44" s="23" t="str" cm="1">
        <f t="array" aca="1" ref="CH44" ca="1">IF(INDEX($A$1:$AL$46,ROW(),CH$14)&lt;0,INDEX($A$1:$AL$46,ROW(),CH$14),"")</f>
        <v/>
      </c>
      <c r="CI44" s="23" t="str" cm="1">
        <f t="array" aca="1" ref="CI44" ca="1">IF(INDEX($A$1:$AL$46,ROW(),CI$14)&lt;0,INDEX($A$1:$AL$46,ROW(),CI$14),"")</f>
        <v/>
      </c>
      <c r="CJ44" s="23" t="str" cm="1">
        <f t="array" aca="1" ref="CJ44" ca="1">IF(INDEX($A$1:$AL$46,ROW(),CJ$14)&lt;0,INDEX($A$1:$AL$46,ROW(),CJ$14),"")</f>
        <v/>
      </c>
      <c r="CK44" s="23" t="str" cm="1">
        <f t="array" aca="1" ref="CK44" ca="1">IF(INDEX($A$1:$AL$46,ROW(),CK$14)&lt;0,INDEX($A$1:$AL$46,ROW(),CK$14),"")</f>
        <v/>
      </c>
      <c r="CL44" s="23" t="str" cm="1">
        <f t="array" aca="1" ref="CL44" ca="1">IF(INDEX($A$1:$AL$46,ROW(),CL$14)&lt;0,INDEX($A$1:$AL$46,ROW(),CL$14),"")</f>
        <v/>
      </c>
    </row>
    <row r="45" spans="1:90" s="2" customFormat="1" ht="15.75" x14ac:dyDescent="0.4">
      <c r="A45" s="6">
        <v>30</v>
      </c>
      <c r="B45" s="18">
        <f t="shared" ca="1" si="17"/>
        <v>0</v>
      </c>
      <c r="C45" s="19"/>
      <c r="D45" s="27"/>
      <c r="E45" s="24">
        <f ca="1">IF(OR(MONTH(DATE($B$1,E$1,$A45))&lt;&gt;E$1,_xlfn.XLOOKUP(DATE($B$1,E$1,$A45),祝祭日,祝祭日,"XXX",0,1)&lt;&gt;"XXX",WEEKDAY(DATE($B$1,E$1,$A45),2)&gt;5),"",SUMIFS(matsui[受渡金額],matsui[約定日],DATE(デイトレ集計2023!$B$1,デイトレ集計2023!E$1,デイトレ集計2023!$A45),matsui[商品区分],"株式"))</f>
        <v>0</v>
      </c>
      <c r="F45" s="19"/>
      <c r="G45" s="27"/>
      <c r="H45" s="24" t="str">
        <f ca="1">IF(OR(MONTH(DATE($B$1,H$1,$A45))&lt;&gt;H$1,_xlfn.XLOOKUP(DATE($B$1,H$1,$A45),祝祭日,祝祭日,"XXX",0,1)&lt;&gt;"XXX",WEEKDAY(DATE($B$1,H$1,$A45),2)&gt;5),"",SUMIFS(matsui[受渡金額],matsui[約定日],DATE(デイトレ集計2023!$B$1,デイトレ集計2023!H$1,デイトレ集計2023!$A45),matsui[商品区分],"株式"))</f>
        <v/>
      </c>
      <c r="I45" s="19"/>
      <c r="J45" s="27"/>
      <c r="K45" s="24">
        <f ca="1">IF(OR(MONTH(DATE($B$1,K$1,$A45))&lt;&gt;K$1,_xlfn.XLOOKUP(DATE($B$1,K$1,$A45),祝祭日,祝祭日,"XXX",0,1)&lt;&gt;"XXX",WEEKDAY(DATE($B$1,K$1,$A45),2)&gt;5),"",SUMIFS(matsui[受渡金額],matsui[約定日],DATE(デイトレ集計2023!$B$1,デイトレ集計2023!K$1,デイトレ集計2023!$A45),matsui[商品区分],"株式"))</f>
        <v>0</v>
      </c>
      <c r="L45" s="19"/>
      <c r="M45" s="27"/>
      <c r="N45" s="24" t="str">
        <f ca="1">IF(OR(MONTH(DATE($B$1,N$1,$A45))&lt;&gt;N$1,_xlfn.XLOOKUP(DATE($B$1,N$1,$A45),祝祭日,祝祭日,"XXX",0,1)&lt;&gt;"XXX",WEEKDAY(DATE($B$1,N$1,$A45),2)&gt;5),"",SUMIFS(matsui[受渡金額],matsui[約定日],DATE(デイトレ集計2023!$B$1,デイトレ集計2023!N$1,デイトレ集計2023!$A45),matsui[商品区分],"株式"))</f>
        <v/>
      </c>
      <c r="O45" s="19"/>
      <c r="P45" s="27"/>
      <c r="Q45" s="24">
        <f ca="1">IF(OR(MONTH(DATE($B$1,Q$1,$A45))&lt;&gt;Q$1,_xlfn.XLOOKUP(DATE($B$1,Q$1,$A45),祝祭日,祝祭日,"XXX",0,1)&lt;&gt;"XXX",WEEKDAY(DATE($B$1,Q$1,$A45),2)&gt;5),"",SUMIFS(matsui[受渡金額],matsui[約定日],DATE(デイトレ集計2023!$B$1,デイトレ集計2023!Q$1,デイトレ集計2023!$A45),matsui[商品区分],"株式"))</f>
        <v>0</v>
      </c>
      <c r="R45" s="19"/>
      <c r="S45" s="27"/>
      <c r="T45" s="24">
        <f ca="1">IF(OR(MONTH(DATE($B$1,T$1,$A45))&lt;&gt;T$1,_xlfn.XLOOKUP(DATE($B$1,T$1,$A45),祝祭日,祝祭日,"XXX",0,1)&lt;&gt;"XXX",WEEKDAY(DATE($B$1,T$1,$A45),2)&gt;5),"",SUMIFS(matsui[受渡金額],matsui[約定日],DATE(デイトレ集計2023!$B$1,デイトレ集計2023!T$1,デイトレ集計2023!$A45),matsui[商品区分],"株式"))</f>
        <v>0</v>
      </c>
      <c r="U45" s="19"/>
      <c r="V45" s="27"/>
      <c r="W45" s="24" t="str">
        <f ca="1">IF(OR(MONTH(DATE($B$1,W$1,$A45))&lt;&gt;W$1,_xlfn.XLOOKUP(DATE($B$1,W$1,$A45),祝祭日,祝祭日,"XXX",0,1)&lt;&gt;"XXX",WEEKDAY(DATE($B$1,W$1,$A45),2)&gt;5),"",SUMIFS(matsui[受渡金額],matsui[約定日],DATE(デイトレ集計2023!$B$1,デイトレ集計2023!W$1,デイトレ集計2023!$A45),matsui[商品区分],"株式"))</f>
        <v/>
      </c>
      <c r="X45" s="19"/>
      <c r="Y45" s="27"/>
      <c r="Z45" s="24">
        <f ca="1">IF(OR(MONTH(DATE($B$1,Z$1,$A45))&lt;&gt;Z$1,_xlfn.XLOOKUP(DATE($B$1,Z$1,$A45),祝祭日,祝祭日,"XXX",0,1)&lt;&gt;"XXX",WEEKDAY(DATE($B$1,Z$1,$A45),2)&gt;5),"",SUMIFS(matsui[受渡金額],matsui[約定日],DATE(デイトレ集計2023!$B$1,デイトレ集計2023!Z$1,デイトレ集計2023!$A45),matsui[商品区分],"株式"))</f>
        <v>0</v>
      </c>
      <c r="AA45" s="19"/>
      <c r="AB45" s="27"/>
      <c r="AC45" s="24" t="str">
        <f ca="1">IF(OR(MONTH(DATE($B$1,AC$1,$A45))&lt;&gt;AC$1,_xlfn.XLOOKUP(DATE($B$1,AC$1,$A45),祝祭日,祝祭日,"XXX",0,1)&lt;&gt;"XXX",WEEKDAY(DATE($B$1,AC$1,$A45),2)&gt;5),"",SUMIFS(matsui[受渡金額],matsui[約定日],DATE(デイトレ集計2023!$B$1,デイトレ集計2023!AC$1,デイトレ集計2023!$A45),matsui[商品区分],"株式"))</f>
        <v/>
      </c>
      <c r="AD45" s="19"/>
      <c r="AE45" s="27"/>
      <c r="AF45" s="24">
        <f ca="1">IF(OR(MONTH(DATE($B$1,AF$1,$A45))&lt;&gt;AF$1,_xlfn.XLOOKUP(DATE($B$1,AF$1,$A45),祝祭日,祝祭日,"XXX",0,1)&lt;&gt;"XXX",WEEKDAY(DATE($B$1,AF$1,$A45),2)&gt;5),"",SUMIFS(matsui[受渡金額],matsui[約定日],DATE(デイトレ集計2023!$B$1,デイトレ集計2023!AF$1,デイトレ集計2023!$A45),matsui[商品区分],"株式"))</f>
        <v>0</v>
      </c>
      <c r="AG45" s="19"/>
      <c r="AH45" s="27"/>
      <c r="AI45" s="24">
        <f ca="1">IF(OR(MONTH(DATE($B$1,AI$1,$A45))&lt;&gt;AI$1,_xlfn.XLOOKUP(DATE($B$1,AI$1,$A45),祝祭日,祝祭日,"XXX",0,1)&lt;&gt;"XXX",WEEKDAY(DATE($B$1,AI$1,$A45),2)&gt;5),"",SUMIFS(matsui[受渡金額],matsui[約定日],DATE(デイトレ集計2023!$B$1,デイトレ集計2023!AI$1,デイトレ集計2023!$A45),matsui[商品区分],"株式"))</f>
        <v>0</v>
      </c>
      <c r="AJ45" s="19"/>
      <c r="AK45" s="27"/>
      <c r="AL45" s="27" t="str">
        <f ca="1">IF(OR(MONTH(DATE($B$1,AL$1,$A45))&lt;&gt;AL$1,_xlfn.XLOOKUP(DATE($B$1,AL$1,$A45),祝祭日,祝祭日,"XXX",0,1)&lt;&gt;"XXX",WEEKDAY(DATE($B$1,AL$1,$A45),2)&gt;5),"",SUMIFS(matsui[受渡金額],matsui[約定日],DATE(デイトレ集計2023!$B$1,デイトレ集計2023!AL$1,デイトレ集計2023!$A45),matsui[商品区分],"株式"))</f>
        <v/>
      </c>
      <c r="AN45" s="23">
        <f t="shared" ca="1" si="20"/>
        <v>0</v>
      </c>
      <c r="AO45" s="23">
        <f t="shared" ca="1" si="21"/>
        <v>0</v>
      </c>
      <c r="AP45" s="23">
        <f t="shared" ca="1" si="22"/>
        <v>0</v>
      </c>
      <c r="AQ45" s="23">
        <f t="shared" ca="1" si="23"/>
        <v>-1250</v>
      </c>
      <c r="AR45" s="23">
        <f t="shared" ca="1" si="24"/>
        <v>-150</v>
      </c>
      <c r="AS45" s="23">
        <f t="shared" ca="1" si="25"/>
        <v>-150</v>
      </c>
      <c r="AT45" s="23">
        <f t="shared" ca="1" si="26"/>
        <v>-150</v>
      </c>
      <c r="AU45" s="23">
        <f t="shared" ca="1" si="32"/>
        <v>-150</v>
      </c>
      <c r="AV45" s="23">
        <f t="shared" ca="1" si="27"/>
        <v>-150</v>
      </c>
      <c r="AW45" s="23">
        <f t="shared" ca="1" si="28"/>
        <v>-150</v>
      </c>
      <c r="AX45" s="23">
        <f t="shared" ca="1" si="29"/>
        <v>-150</v>
      </c>
      <c r="AY45" s="23">
        <f t="shared" ca="1" si="30"/>
        <v>-150</v>
      </c>
      <c r="BA45" s="23">
        <f t="shared" ca="1" si="43"/>
        <v>0</v>
      </c>
      <c r="BB45" s="23">
        <f t="shared" ca="1" si="33"/>
        <v>0</v>
      </c>
      <c r="BC45" s="23">
        <f t="shared" ca="1" si="34"/>
        <v>0</v>
      </c>
      <c r="BD45" s="23">
        <f t="shared" ca="1" si="35"/>
        <v>-1250</v>
      </c>
      <c r="BE45" s="23">
        <f t="shared" ca="1" si="36"/>
        <v>1100</v>
      </c>
      <c r="BF45" s="23">
        <f t="shared" ca="1" si="37"/>
        <v>0</v>
      </c>
      <c r="BG45" s="23">
        <f t="shared" ca="1" si="38"/>
        <v>0</v>
      </c>
      <c r="BH45" s="23">
        <f t="shared" ca="1" si="39"/>
        <v>0</v>
      </c>
      <c r="BI45" s="23">
        <f t="shared" ca="1" si="40"/>
        <v>0</v>
      </c>
      <c r="BJ45" s="23">
        <f t="shared" ca="1" si="41"/>
        <v>0</v>
      </c>
      <c r="BK45" s="23">
        <f t="shared" ca="1" si="42"/>
        <v>0</v>
      </c>
      <c r="BL45" s="23">
        <f t="shared" ca="1" si="31"/>
        <v>0</v>
      </c>
      <c r="BN45" s="23" t="str" cm="1">
        <f t="array" aca="1" ref="BN45" ca="1">IF(INDEX($A$1:$AL$46,ROW(),BN$14)&gt;0,INDEX($A$1:$AL$46,ROW(),BN$14),"")</f>
        <v/>
      </c>
      <c r="BO45" s="23" t="str" cm="1">
        <f t="array" aca="1" ref="BO45" ca="1">IF(INDEX($A$1:$AL$46,ROW(),BO$14)&gt;0,INDEX($A$1:$AL$46,ROW(),BO$14),"")</f>
        <v/>
      </c>
      <c r="BP45" s="23" t="str" cm="1">
        <f t="array" aca="1" ref="BP45" ca="1">IF(INDEX($A$1:$AL$46,ROW(),BP$14)&gt;0,INDEX($A$1:$AL$46,ROW(),BP$14),"")</f>
        <v/>
      </c>
      <c r="BQ45" s="23" t="str" cm="1">
        <f t="array" aca="1" ref="BQ45" ca="1">IF(INDEX($A$1:$AL$46,ROW(),BQ$14)&gt;0,INDEX($A$1:$AL$46,ROW(),BQ$14),"")</f>
        <v/>
      </c>
      <c r="BR45" s="23" t="str" cm="1">
        <f t="array" aca="1" ref="BR45" ca="1">IF(INDEX($A$1:$AL$46,ROW(),BR$14)&gt;0,INDEX($A$1:$AL$46,ROW(),BR$14),"")</f>
        <v/>
      </c>
      <c r="BS45" s="23" t="str" cm="1">
        <f t="array" aca="1" ref="BS45" ca="1">IF(INDEX($A$1:$AL$46,ROW(),BS$14)&gt;0,INDEX($A$1:$AL$46,ROW(),BS$14),"")</f>
        <v/>
      </c>
      <c r="BT45" s="23" t="str" cm="1">
        <f t="array" aca="1" ref="BT45" ca="1">IF(INDEX($A$1:$AL$46,ROW(),BT$14)&gt;0,INDEX($A$1:$AL$46,ROW(),BT$14),"")</f>
        <v/>
      </c>
      <c r="BU45" s="23" t="str" cm="1">
        <f t="array" aca="1" ref="BU45" ca="1">IF(INDEX($A$1:$AL$46,ROW(),BU$14)&gt;0,INDEX($A$1:$AL$46,ROW(),BU$14),"")</f>
        <v/>
      </c>
      <c r="BV45" s="23" t="str" cm="1">
        <f t="array" aca="1" ref="BV45" ca="1">IF(INDEX($A$1:$AL$46,ROW(),BV$14)&gt;0,INDEX($A$1:$AL$46,ROW(),BV$14),"")</f>
        <v/>
      </c>
      <c r="BW45" s="23" t="str" cm="1">
        <f t="array" aca="1" ref="BW45" ca="1">IF(INDEX($A$1:$AL$46,ROW(),BW$14)&gt;0,INDEX($A$1:$AL$46,ROW(),BW$14),"")</f>
        <v/>
      </c>
      <c r="BX45" s="23" t="str" cm="1">
        <f t="array" aca="1" ref="BX45" ca="1">IF(INDEX($A$1:$AL$46,ROW(),BX$14)&gt;0,INDEX($A$1:$AL$46,ROW(),BX$14),"")</f>
        <v/>
      </c>
      <c r="BY45" s="23" t="str" cm="1">
        <f t="array" aca="1" ref="BY45" ca="1">IF(INDEX($A$1:$AL$46,ROW(),BY$14)&gt;0,INDEX($A$1:$AL$46,ROW(),BY$14),"")</f>
        <v/>
      </c>
      <c r="CA45" s="23" t="str" cm="1">
        <f t="array" aca="1" ref="CA45" ca="1">IF(INDEX($A$1:$AL$46,ROW(),CA$14)&lt;0,INDEX($A$1:$AL$46,ROW(),CA$14),"")</f>
        <v/>
      </c>
      <c r="CB45" s="23" t="str" cm="1">
        <f t="array" aca="1" ref="CB45" ca="1">IF(INDEX($A$1:$AL$46,ROW(),CB$14)&lt;0,INDEX($A$1:$AL$46,ROW(),CB$14),"")</f>
        <v/>
      </c>
      <c r="CC45" s="23" t="str" cm="1">
        <f t="array" aca="1" ref="CC45" ca="1">IF(INDEX($A$1:$AL$46,ROW(),CC$14)&lt;0,INDEX($A$1:$AL$46,ROW(),CC$14),"")</f>
        <v/>
      </c>
      <c r="CD45" s="23" t="str" cm="1">
        <f t="array" aca="1" ref="CD45" ca="1">IF(INDEX($A$1:$AL$46,ROW(),CD$14)&lt;0,INDEX($A$1:$AL$46,ROW(),CD$14),"")</f>
        <v/>
      </c>
      <c r="CE45" s="23" t="str" cm="1">
        <f t="array" aca="1" ref="CE45" ca="1">IF(INDEX($A$1:$AL$46,ROW(),CE$14)&lt;0,INDEX($A$1:$AL$46,ROW(),CE$14),"")</f>
        <v/>
      </c>
      <c r="CF45" s="23" t="str" cm="1">
        <f t="array" aca="1" ref="CF45" ca="1">IF(INDEX($A$1:$AL$46,ROW(),CF$14)&lt;0,INDEX($A$1:$AL$46,ROW(),CF$14),"")</f>
        <v/>
      </c>
      <c r="CG45" s="23" t="str" cm="1">
        <f t="array" aca="1" ref="CG45" ca="1">IF(INDEX($A$1:$AL$46,ROW(),CG$14)&lt;0,INDEX($A$1:$AL$46,ROW(),CG$14),"")</f>
        <v/>
      </c>
      <c r="CH45" s="23" t="str" cm="1">
        <f t="array" aca="1" ref="CH45" ca="1">IF(INDEX($A$1:$AL$46,ROW(),CH$14)&lt;0,INDEX($A$1:$AL$46,ROW(),CH$14),"")</f>
        <v/>
      </c>
      <c r="CI45" s="23" t="str" cm="1">
        <f t="array" aca="1" ref="CI45" ca="1">IF(INDEX($A$1:$AL$46,ROW(),CI$14)&lt;0,INDEX($A$1:$AL$46,ROW(),CI$14),"")</f>
        <v/>
      </c>
      <c r="CJ45" s="23" t="str" cm="1">
        <f t="array" aca="1" ref="CJ45" ca="1">IF(INDEX($A$1:$AL$46,ROW(),CJ$14)&lt;0,INDEX($A$1:$AL$46,ROW(),CJ$14),"")</f>
        <v/>
      </c>
      <c r="CK45" s="23" t="str" cm="1">
        <f t="array" aca="1" ref="CK45" ca="1">IF(INDEX($A$1:$AL$46,ROW(),CK$14)&lt;0,INDEX($A$1:$AL$46,ROW(),CK$14),"")</f>
        <v/>
      </c>
      <c r="CL45" s="23" t="str" cm="1">
        <f t="array" aca="1" ref="CL45" ca="1">IF(INDEX($A$1:$AL$46,ROW(),CL$14)&lt;0,INDEX($A$1:$AL$46,ROW(),CL$14),"")</f>
        <v/>
      </c>
    </row>
    <row r="46" spans="1:90" s="2" customFormat="1" ht="15.75" x14ac:dyDescent="0.4">
      <c r="A46" s="7">
        <v>31</v>
      </c>
      <c r="B46" s="20">
        <f t="shared" ca="1" si="17"/>
        <v>0</v>
      </c>
      <c r="C46" s="21"/>
      <c r="D46" s="28"/>
      <c r="E46" s="25">
        <f ca="1">IF(OR(MONTH(DATE($B$1,E$1,$A46))&lt;&gt;E$1,_xlfn.XLOOKUP(DATE($B$1,E$1,$A46),祝祭日,祝祭日,"XXX",0,1)&lt;&gt;"XXX",WEEKDAY(DATE($B$1,E$1,$A46),2)&gt;5),"",SUMIFS(matsui[受渡金額],matsui[約定日],DATE(デイトレ集計2023!$B$1,デイトレ集計2023!E$1,デイトレ集計2023!$A46),matsui[商品区分],"株式"))</f>
        <v>0</v>
      </c>
      <c r="F46" s="21"/>
      <c r="G46" s="28"/>
      <c r="H46" s="25" t="str">
        <f ca="1">IF(OR(MONTH(DATE($B$1,H$1,$A46))&lt;&gt;H$1,_xlfn.XLOOKUP(DATE($B$1,H$1,$A46),祝祭日,祝祭日,"XXX",0,1)&lt;&gt;"XXX",WEEKDAY(DATE($B$1,H$1,$A46),2)&gt;5),"",SUMIFS(matsui[受渡金額],matsui[約定日],DATE(デイトレ集計2023!$B$1,デイトレ集計2023!H$1,デイトレ集計2023!$A46),matsui[商品区分],"株式"))</f>
        <v/>
      </c>
      <c r="I46" s="21"/>
      <c r="J46" s="28"/>
      <c r="K46" s="25">
        <f ca="1">IF(OR(MONTH(DATE($B$1,K$1,$A46))&lt;&gt;K$1,_xlfn.XLOOKUP(DATE($B$1,K$1,$A46),祝祭日,祝祭日,"XXX",0,1)&lt;&gt;"XXX",WEEKDAY(DATE($B$1,K$1,$A46),2)&gt;5),"",SUMIFS(matsui[受渡金額],matsui[約定日],DATE(デイトレ集計2023!$B$1,デイトレ集計2023!K$1,デイトレ集計2023!$A46),matsui[商品区分],"株式"))</f>
        <v>0</v>
      </c>
      <c r="L46" s="21"/>
      <c r="M46" s="28"/>
      <c r="N46" s="25" t="str">
        <f ca="1">IF(OR(MONTH(DATE($B$1,N$1,$A46))&lt;&gt;N$1,_xlfn.XLOOKUP(DATE($B$1,N$1,$A46),祝祭日,祝祭日,"XXX",0,1)&lt;&gt;"XXX",WEEKDAY(DATE($B$1,N$1,$A46),2)&gt;5),"",SUMIFS(matsui[受渡金額],matsui[約定日],DATE(デイトレ集計2023!$B$1,デイトレ集計2023!N$1,デイトレ集計2023!$A46),matsui[商品区分],"株式"))</f>
        <v/>
      </c>
      <c r="O46" s="21"/>
      <c r="P46" s="28"/>
      <c r="Q46" s="25">
        <f ca="1">IF(OR(MONTH(DATE($B$1,Q$1,$A46))&lt;&gt;Q$1,_xlfn.XLOOKUP(DATE($B$1,Q$1,$A46),祝祭日,祝祭日,"XXX",0,1)&lt;&gt;"XXX",WEEKDAY(DATE($B$1,Q$1,$A46),2)&gt;5),"",SUMIFS(matsui[受渡金額],matsui[約定日],DATE(デイトレ集計2023!$B$1,デイトレ集計2023!Q$1,デイトレ集計2023!$A46),matsui[商品区分],"株式"))</f>
        <v>0</v>
      </c>
      <c r="R46" s="21"/>
      <c r="S46" s="28"/>
      <c r="T46" s="25" t="str">
        <f ca="1">IF(OR(MONTH(DATE($B$1,T$1,$A46))&lt;&gt;T$1,_xlfn.XLOOKUP(DATE($B$1,T$1,$A46),祝祭日,祝祭日,"XXX",0,1)&lt;&gt;"XXX",WEEKDAY(DATE($B$1,T$1,$A46),2)&gt;5),"",SUMIFS(matsui[受渡金額],matsui[約定日],DATE(デイトレ集計2023!$B$1,デイトレ集計2023!T$1,デイトレ集計2023!$A46),matsui[商品区分],"株式"))</f>
        <v/>
      </c>
      <c r="U46" s="21"/>
      <c r="V46" s="28"/>
      <c r="W46" s="25">
        <f ca="1">IF(OR(MONTH(DATE($B$1,W$1,$A46))&lt;&gt;W$1,_xlfn.XLOOKUP(DATE($B$1,W$1,$A46),祝祭日,祝祭日,"XXX",0,1)&lt;&gt;"XXX",WEEKDAY(DATE($B$1,W$1,$A46),2)&gt;5),"",SUMIFS(matsui[受渡金額],matsui[約定日],DATE(デイトレ集計2023!$B$1,デイトレ集計2023!W$1,デイトレ集計2023!$A46),matsui[商品区分],"株式"))</f>
        <v>0</v>
      </c>
      <c r="X46" s="21"/>
      <c r="Y46" s="28"/>
      <c r="Z46" s="25">
        <f ca="1">IF(OR(MONTH(DATE($B$1,Z$1,$A46))&lt;&gt;Z$1,_xlfn.XLOOKUP(DATE($B$1,Z$1,$A46),祝祭日,祝祭日,"XXX",0,1)&lt;&gt;"XXX",WEEKDAY(DATE($B$1,Z$1,$A46),2)&gt;5),"",SUMIFS(matsui[受渡金額],matsui[約定日],DATE(デイトレ集計2023!$B$1,デイトレ集計2023!Z$1,デイトレ集計2023!$A46),matsui[商品区分],"株式"))</f>
        <v>0</v>
      </c>
      <c r="AA46" s="21"/>
      <c r="AB46" s="28"/>
      <c r="AC46" s="25" t="str">
        <f ca="1">IF(OR(MONTH(DATE($B$1,AC$1,$A46))&lt;&gt;AC$1,_xlfn.XLOOKUP(DATE($B$1,AC$1,$A46),祝祭日,祝祭日,"XXX",0,1)&lt;&gt;"XXX",WEEKDAY(DATE($B$1,AC$1,$A46),2)&gt;5),"",SUMIFS(matsui[受渡金額],matsui[約定日],DATE(デイトレ集計2023!$B$1,デイトレ集計2023!AC$1,デイトレ集計2023!$A46),matsui[商品区分],"株式"))</f>
        <v/>
      </c>
      <c r="AD46" s="21"/>
      <c r="AE46" s="28"/>
      <c r="AF46" s="25">
        <f ca="1">IF(OR(MONTH(DATE($B$1,AF$1,$A46))&lt;&gt;AF$1,_xlfn.XLOOKUP(DATE($B$1,AF$1,$A46),祝祭日,祝祭日,"XXX",0,1)&lt;&gt;"XXX",WEEKDAY(DATE($B$1,AF$1,$A46),2)&gt;5),"",SUMIFS(matsui[受渡金額],matsui[約定日],DATE(デイトレ集計2023!$B$1,デイトレ集計2023!AF$1,デイトレ集計2023!$A46),matsui[商品区分],"株式"))</f>
        <v>0</v>
      </c>
      <c r="AG46" s="21"/>
      <c r="AH46" s="28"/>
      <c r="AI46" s="25" t="str">
        <f ca="1">IF(OR(MONTH(DATE($B$1,AI$1,$A46))&lt;&gt;AI$1,_xlfn.XLOOKUP(DATE($B$1,AI$1,$A46),祝祭日,祝祭日,"XXX",0,1)&lt;&gt;"XXX",WEEKDAY(DATE($B$1,AI$1,$A46),2)&gt;5),"",SUMIFS(matsui[受渡金額],matsui[約定日],DATE(デイトレ集計2023!$B$1,デイトレ集計2023!AI$1,デイトレ集計2023!$A46),matsui[商品区分],"株式"))</f>
        <v/>
      </c>
      <c r="AJ46" s="21"/>
      <c r="AK46" s="28"/>
      <c r="AL46" s="28" t="str">
        <f ca="1">IF(OR(MONTH(DATE($B$1,AL$1,$A46))&lt;&gt;AL$1,_xlfn.XLOOKUP(DATE($B$1,AL$1,$A46),祝祭日,祝祭日,"XXX",0,1)&lt;&gt;"XXX",WEEKDAY(DATE($B$1,AL$1,$A46),2)&gt;5),"",SUMIFS(matsui[受渡金額],matsui[約定日],DATE(デイトレ集計2023!$B$1,デイトレ集計2023!AL$1,デイトレ集計2023!$A46),matsui[商品区分],"株式"))</f>
        <v/>
      </c>
      <c r="AN46" s="23">
        <f t="shared" ca="1" si="20"/>
        <v>0</v>
      </c>
      <c r="AO46" s="23">
        <f t="shared" ca="1" si="21"/>
        <v>0</v>
      </c>
      <c r="AP46" s="23">
        <f t="shared" ca="1" si="22"/>
        <v>0</v>
      </c>
      <c r="AQ46" s="23">
        <f t="shared" ca="1" si="23"/>
        <v>-1250</v>
      </c>
      <c r="AR46" s="23">
        <f t="shared" ca="1" si="24"/>
        <v>-150</v>
      </c>
      <c r="AS46" s="23">
        <f t="shared" ca="1" si="25"/>
        <v>-150</v>
      </c>
      <c r="AT46" s="23">
        <f t="shared" ca="1" si="26"/>
        <v>-150</v>
      </c>
      <c r="AU46" s="23">
        <f t="shared" ca="1" si="32"/>
        <v>-150</v>
      </c>
      <c r="AV46" s="23">
        <f t="shared" ca="1" si="27"/>
        <v>-150</v>
      </c>
      <c r="AW46" s="23">
        <f t="shared" ca="1" si="28"/>
        <v>-150</v>
      </c>
      <c r="AX46" s="23">
        <f t="shared" ca="1" si="29"/>
        <v>-150</v>
      </c>
      <c r="AY46" s="23">
        <f t="shared" ca="1" si="30"/>
        <v>-150</v>
      </c>
      <c r="BA46" s="23">
        <f t="shared" ca="1" si="43"/>
        <v>0</v>
      </c>
      <c r="BB46" s="23">
        <f t="shared" ca="1" si="33"/>
        <v>0</v>
      </c>
      <c r="BC46" s="23">
        <f t="shared" ca="1" si="34"/>
        <v>0</v>
      </c>
      <c r="BD46" s="23">
        <f t="shared" ca="1" si="35"/>
        <v>-1250</v>
      </c>
      <c r="BE46" s="23">
        <f t="shared" ca="1" si="36"/>
        <v>1100</v>
      </c>
      <c r="BF46" s="23">
        <f t="shared" ca="1" si="37"/>
        <v>0</v>
      </c>
      <c r="BG46" s="23">
        <f t="shared" ca="1" si="38"/>
        <v>0</v>
      </c>
      <c r="BH46" s="23">
        <f t="shared" ca="1" si="39"/>
        <v>0</v>
      </c>
      <c r="BI46" s="23">
        <f t="shared" ca="1" si="40"/>
        <v>0</v>
      </c>
      <c r="BJ46" s="23">
        <f t="shared" ca="1" si="41"/>
        <v>0</v>
      </c>
      <c r="BK46" s="23">
        <f t="shared" ca="1" si="42"/>
        <v>0</v>
      </c>
      <c r="BL46" s="23">
        <f t="shared" ca="1" si="31"/>
        <v>0</v>
      </c>
      <c r="BN46" s="23" t="str" cm="1">
        <f t="array" aca="1" ref="BN46" ca="1">IF(INDEX($A$1:$AL$46,ROW(),BN$14)&gt;0,INDEX($A$1:$AL$46,ROW(),BN$14),"")</f>
        <v/>
      </c>
      <c r="BO46" s="23" t="str" cm="1">
        <f t="array" aca="1" ref="BO46" ca="1">IF(INDEX($A$1:$AL$46,ROW(),BO$14)&gt;0,INDEX($A$1:$AL$46,ROW(),BO$14),"")</f>
        <v/>
      </c>
      <c r="BP46" s="23" t="str" cm="1">
        <f t="array" aca="1" ref="BP46" ca="1">IF(INDEX($A$1:$AL$46,ROW(),BP$14)&gt;0,INDEX($A$1:$AL$46,ROW(),BP$14),"")</f>
        <v/>
      </c>
      <c r="BQ46" s="23" t="str" cm="1">
        <f t="array" aca="1" ref="BQ46" ca="1">IF(INDEX($A$1:$AL$46,ROW(),BQ$14)&gt;0,INDEX($A$1:$AL$46,ROW(),BQ$14),"")</f>
        <v/>
      </c>
      <c r="BR46" s="23" t="str" cm="1">
        <f t="array" aca="1" ref="BR46" ca="1">IF(INDEX($A$1:$AL$46,ROW(),BR$14)&gt;0,INDEX($A$1:$AL$46,ROW(),BR$14),"")</f>
        <v/>
      </c>
      <c r="BS46" s="23" t="str" cm="1">
        <f t="array" aca="1" ref="BS46" ca="1">IF(INDEX($A$1:$AL$46,ROW(),BS$14)&gt;0,INDEX($A$1:$AL$46,ROW(),BS$14),"")</f>
        <v/>
      </c>
      <c r="BT46" s="23" t="str" cm="1">
        <f t="array" aca="1" ref="BT46" ca="1">IF(INDEX($A$1:$AL$46,ROW(),BT$14)&gt;0,INDEX($A$1:$AL$46,ROW(),BT$14),"")</f>
        <v/>
      </c>
      <c r="BU46" s="23" t="str" cm="1">
        <f t="array" aca="1" ref="BU46" ca="1">IF(INDEX($A$1:$AL$46,ROW(),BU$14)&gt;0,INDEX($A$1:$AL$46,ROW(),BU$14),"")</f>
        <v/>
      </c>
      <c r="BV46" s="23" t="str" cm="1">
        <f t="array" aca="1" ref="BV46" ca="1">IF(INDEX($A$1:$AL$46,ROW(),BV$14)&gt;0,INDEX($A$1:$AL$46,ROW(),BV$14),"")</f>
        <v/>
      </c>
      <c r="BW46" s="23" t="str" cm="1">
        <f t="array" aca="1" ref="BW46" ca="1">IF(INDEX($A$1:$AL$46,ROW(),BW$14)&gt;0,INDEX($A$1:$AL$46,ROW(),BW$14),"")</f>
        <v/>
      </c>
      <c r="BX46" s="23" t="str" cm="1">
        <f t="array" aca="1" ref="BX46" ca="1">IF(INDEX($A$1:$AL$46,ROW(),BX$14)&gt;0,INDEX($A$1:$AL$46,ROW(),BX$14),"")</f>
        <v/>
      </c>
      <c r="BY46" s="23" t="str" cm="1">
        <f t="array" aca="1" ref="BY46" ca="1">IF(INDEX($A$1:$AL$46,ROW(),BY$14)&gt;0,INDEX($A$1:$AL$46,ROW(),BY$14),"")</f>
        <v/>
      </c>
      <c r="CA46" s="23" t="str" cm="1">
        <f t="array" aca="1" ref="CA46" ca="1">IF(INDEX($A$1:$AL$46,ROW(),CA$14)&lt;0,INDEX($A$1:$AL$46,ROW(),CA$14),"")</f>
        <v/>
      </c>
      <c r="CB46" s="23" t="str" cm="1">
        <f t="array" aca="1" ref="CB46" ca="1">IF(INDEX($A$1:$AL$46,ROW(),CB$14)&lt;0,INDEX($A$1:$AL$46,ROW(),CB$14),"")</f>
        <v/>
      </c>
      <c r="CC46" s="23" t="str" cm="1">
        <f t="array" aca="1" ref="CC46" ca="1">IF(INDEX($A$1:$AL$46,ROW(),CC$14)&lt;0,INDEX($A$1:$AL$46,ROW(),CC$14),"")</f>
        <v/>
      </c>
      <c r="CD46" s="23" t="str" cm="1">
        <f t="array" aca="1" ref="CD46" ca="1">IF(INDEX($A$1:$AL$46,ROW(),CD$14)&lt;0,INDEX($A$1:$AL$46,ROW(),CD$14),"")</f>
        <v/>
      </c>
      <c r="CE46" s="23" t="str" cm="1">
        <f t="array" aca="1" ref="CE46" ca="1">IF(INDEX($A$1:$AL$46,ROW(),CE$14)&lt;0,INDEX($A$1:$AL$46,ROW(),CE$14),"")</f>
        <v/>
      </c>
      <c r="CF46" s="23" t="str" cm="1">
        <f t="array" aca="1" ref="CF46" ca="1">IF(INDEX($A$1:$AL$46,ROW(),CF$14)&lt;0,INDEX($A$1:$AL$46,ROW(),CF$14),"")</f>
        <v/>
      </c>
      <c r="CG46" s="23" t="str" cm="1">
        <f t="array" aca="1" ref="CG46" ca="1">IF(INDEX($A$1:$AL$46,ROW(),CG$14)&lt;0,INDEX($A$1:$AL$46,ROW(),CG$14),"")</f>
        <v/>
      </c>
      <c r="CH46" s="23" t="str" cm="1">
        <f t="array" aca="1" ref="CH46" ca="1">IF(INDEX($A$1:$AL$46,ROW(),CH$14)&lt;0,INDEX($A$1:$AL$46,ROW(),CH$14),"")</f>
        <v/>
      </c>
      <c r="CI46" s="23" t="str" cm="1">
        <f t="array" aca="1" ref="CI46" ca="1">IF(INDEX($A$1:$AL$46,ROW(),CI$14)&lt;0,INDEX($A$1:$AL$46,ROW(),CI$14),"")</f>
        <v/>
      </c>
      <c r="CJ46" s="23" t="str" cm="1">
        <f t="array" aca="1" ref="CJ46" ca="1">IF(INDEX($A$1:$AL$46,ROW(),CJ$14)&lt;0,INDEX($A$1:$AL$46,ROW(),CJ$14),"")</f>
        <v/>
      </c>
      <c r="CK46" s="23" t="str" cm="1">
        <f t="array" aca="1" ref="CK46" ca="1">IF(INDEX($A$1:$AL$46,ROW(),CK$14)&lt;0,INDEX($A$1:$AL$46,ROW(),CK$14),"")</f>
        <v/>
      </c>
      <c r="CL46" s="23" t="str" cm="1">
        <f t="array" aca="1" ref="CL46" ca="1">IF(INDEX($A$1:$AL$46,ROW(),CL$14)&lt;0,INDEX($A$1:$AL$46,ROW(),CL$14),"")</f>
        <v/>
      </c>
    </row>
    <row r="47" spans="1:90" x14ac:dyDescent="0.4">
      <c r="AN47" s="36" t="str">
        <f>LEFT($AN$1,1)&amp;TEXT(AN15,"00")</f>
        <v>Y01</v>
      </c>
      <c r="AO47" s="36" t="str">
        <f t="shared" ref="AO47:AY47" si="44">LEFT($AN$1,1)&amp;TEXT(AO15,"00")</f>
        <v>Y02</v>
      </c>
      <c r="AP47" s="36" t="str">
        <f t="shared" si="44"/>
        <v>Y03</v>
      </c>
      <c r="AQ47" s="36" t="str">
        <f t="shared" si="44"/>
        <v>Y04</v>
      </c>
      <c r="AR47" s="36" t="str">
        <f t="shared" si="44"/>
        <v>Y05</v>
      </c>
      <c r="AS47" s="36" t="str">
        <f t="shared" si="44"/>
        <v>Y06</v>
      </c>
      <c r="AT47" s="36" t="str">
        <f t="shared" si="44"/>
        <v>Y07</v>
      </c>
      <c r="AU47" s="36" t="str">
        <f t="shared" si="44"/>
        <v>Y08</v>
      </c>
      <c r="AV47" s="36" t="str">
        <f t="shared" si="44"/>
        <v>Y09</v>
      </c>
      <c r="AW47" s="36" t="str">
        <f t="shared" si="44"/>
        <v>Y10</v>
      </c>
      <c r="AX47" s="36" t="str">
        <f t="shared" si="44"/>
        <v>Y11</v>
      </c>
      <c r="AY47" s="36" t="str">
        <f t="shared" si="44"/>
        <v>Y12</v>
      </c>
      <c r="BA47" s="36" t="str">
        <f>LEFT($BA$1,1)&amp;TEXT(BA15,"00")</f>
        <v>M01</v>
      </c>
      <c r="BB47" s="36" t="str">
        <f t="shared" ref="BB47:BL47" si="45">LEFT($BA$1,1)&amp;TEXT(BB15,"00")</f>
        <v>M02</v>
      </c>
      <c r="BC47" s="36" t="str">
        <f t="shared" si="45"/>
        <v>M03</v>
      </c>
      <c r="BD47" s="36" t="str">
        <f t="shared" si="45"/>
        <v>M04</v>
      </c>
      <c r="BE47" s="36" t="str">
        <f t="shared" si="45"/>
        <v>M05</v>
      </c>
      <c r="BF47" s="36" t="str">
        <f t="shared" si="45"/>
        <v>M06</v>
      </c>
      <c r="BG47" s="36" t="str">
        <f t="shared" si="45"/>
        <v>M07</v>
      </c>
      <c r="BH47" s="36" t="str">
        <f t="shared" si="45"/>
        <v>M08</v>
      </c>
      <c r="BI47" s="36" t="str">
        <f t="shared" si="45"/>
        <v>M09</v>
      </c>
      <c r="BJ47" s="36" t="str">
        <f t="shared" si="45"/>
        <v>M10</v>
      </c>
      <c r="BK47" s="36" t="str">
        <f t="shared" si="45"/>
        <v>M11</v>
      </c>
      <c r="BL47" s="36" t="str">
        <f t="shared" si="45"/>
        <v>M12</v>
      </c>
      <c r="BN47" s="36" t="str">
        <f>LEFT($BN$1,1)&amp;TEXT(BN15,"00")</f>
        <v>W01</v>
      </c>
      <c r="BO47" s="36" t="str">
        <f t="shared" ref="BO47:BY47" si="46">LEFT($BN$1,1)&amp;TEXT(BO15,"00")</f>
        <v>W02</v>
      </c>
      <c r="BP47" s="36" t="str">
        <f t="shared" si="46"/>
        <v>W03</v>
      </c>
      <c r="BQ47" s="36" t="str">
        <f t="shared" si="46"/>
        <v>W04</v>
      </c>
      <c r="BR47" s="36" t="str">
        <f t="shared" si="46"/>
        <v>W05</v>
      </c>
      <c r="BS47" s="36" t="str">
        <f t="shared" si="46"/>
        <v>W06</v>
      </c>
      <c r="BT47" s="36" t="str">
        <f t="shared" si="46"/>
        <v>W07</v>
      </c>
      <c r="BU47" s="36" t="str">
        <f t="shared" si="46"/>
        <v>W08</v>
      </c>
      <c r="BV47" s="36" t="str">
        <f t="shared" si="46"/>
        <v>W09</v>
      </c>
      <c r="BW47" s="36" t="str">
        <f t="shared" si="46"/>
        <v>W10</v>
      </c>
      <c r="BX47" s="36" t="str">
        <f t="shared" si="46"/>
        <v>W11</v>
      </c>
      <c r="BY47" s="36" t="str">
        <f t="shared" si="46"/>
        <v>W12</v>
      </c>
      <c r="CA47" s="36" t="str">
        <f>LEFT($CA$1,1)&amp;TEXT(CA15,"00")</f>
        <v>L01</v>
      </c>
      <c r="CB47" s="36" t="str">
        <f t="shared" ref="CB47:CL47" si="47">LEFT($CA$1,1)&amp;TEXT(CB15,"00")</f>
        <v>L02</v>
      </c>
      <c r="CC47" s="36" t="str">
        <f t="shared" si="47"/>
        <v>L03</v>
      </c>
      <c r="CD47" s="36" t="str">
        <f t="shared" si="47"/>
        <v>L04</v>
      </c>
      <c r="CE47" s="36" t="str">
        <f t="shared" si="47"/>
        <v>L05</v>
      </c>
      <c r="CF47" s="36" t="str">
        <f t="shared" si="47"/>
        <v>L06</v>
      </c>
      <c r="CG47" s="36" t="str">
        <f t="shared" si="47"/>
        <v>L07</v>
      </c>
      <c r="CH47" s="36" t="str">
        <f t="shared" si="47"/>
        <v>L08</v>
      </c>
      <c r="CI47" s="36" t="str">
        <f t="shared" si="47"/>
        <v>L09</v>
      </c>
      <c r="CJ47" s="36" t="str">
        <f t="shared" si="47"/>
        <v>L10</v>
      </c>
      <c r="CK47" s="36" t="str">
        <f t="shared" si="47"/>
        <v>L11</v>
      </c>
      <c r="CL47" s="36" t="str">
        <f t="shared" si="47"/>
        <v>L12</v>
      </c>
    </row>
    <row r="48" spans="1:90" x14ac:dyDescent="0.4">
      <c r="A48" s="77" t="str">
        <f>AN1&amp;"のカラム番号"</f>
        <v>Y)年間集計のカラム番号</v>
      </c>
      <c r="B48" s="77"/>
      <c r="C48" s="77"/>
      <c r="D48" s="77"/>
      <c r="E48" s="77">
        <f>_xlfn.XMATCH(LEFT($A48,1)&amp;TEXT(E$1,"00"),$47:$47,0,1)</f>
        <v>40</v>
      </c>
      <c r="F48" s="77"/>
      <c r="G48" s="77"/>
      <c r="H48" s="77">
        <f>_xlfn.XMATCH(LEFT($A48,1)&amp;TEXT(H$1,"00"),$47:$47,0,1)</f>
        <v>41</v>
      </c>
      <c r="I48" s="77"/>
      <c r="J48" s="77"/>
      <c r="K48" s="77">
        <f>_xlfn.XMATCH(LEFT($A48,1)&amp;TEXT(K$1,"00"),$47:$47,0,1)</f>
        <v>42</v>
      </c>
      <c r="L48" s="77"/>
      <c r="M48" s="77"/>
      <c r="N48" s="77">
        <f>_xlfn.XMATCH(LEFT($A48,1)&amp;TEXT(N$1,"00"),$47:$47,0,1)</f>
        <v>43</v>
      </c>
      <c r="O48" s="77"/>
      <c r="P48" s="77"/>
      <c r="Q48" s="77">
        <f>_xlfn.XMATCH(LEFT($A48,1)&amp;TEXT(Q$1,"00"),$47:$47,0,1)</f>
        <v>44</v>
      </c>
      <c r="R48" s="77"/>
      <c r="S48" s="77"/>
      <c r="T48" s="77">
        <f>_xlfn.XMATCH(LEFT($A48,1)&amp;TEXT(T$1,"00"),$47:$47,0,1)</f>
        <v>45</v>
      </c>
      <c r="U48" s="77"/>
      <c r="V48" s="77"/>
      <c r="W48" s="77">
        <f>_xlfn.XMATCH(LEFT($A48,1)&amp;TEXT(W$1,"00"),$47:$47,0,1)</f>
        <v>46</v>
      </c>
      <c r="X48" s="77"/>
      <c r="Y48" s="77"/>
      <c r="Z48" s="77">
        <f>_xlfn.XMATCH(LEFT($A48,1)&amp;TEXT(Z$1,"00"),$47:$47,0,1)</f>
        <v>47</v>
      </c>
      <c r="AA48" s="77"/>
      <c r="AB48" s="77"/>
      <c r="AC48" s="77">
        <f>_xlfn.XMATCH(LEFT($A48,1)&amp;TEXT(AC$1,"00"),$47:$47,0,1)</f>
        <v>48</v>
      </c>
      <c r="AD48" s="77"/>
      <c r="AE48" s="77"/>
      <c r="AF48" s="77">
        <f>_xlfn.XMATCH(LEFT($A48,1)&amp;TEXT(AF$1,"00"),$47:$47,0,1)</f>
        <v>49</v>
      </c>
      <c r="AG48" s="77"/>
      <c r="AH48" s="77"/>
      <c r="AI48" s="77">
        <f>_xlfn.XMATCH(LEFT($A48,1)&amp;TEXT(AI$1,"00"),$47:$47,0,1)</f>
        <v>50</v>
      </c>
      <c r="AJ48" s="77"/>
      <c r="AK48" s="77"/>
      <c r="AL48" s="77">
        <f>_xlfn.XMATCH(LEFT($A48,1)&amp;TEXT(AL$1,"00"),$47:$47,0,1)</f>
        <v>51</v>
      </c>
      <c r="AN48" s="23"/>
    </row>
    <row r="49" spans="1:38" x14ac:dyDescent="0.4">
      <c r="A49" s="77" t="str">
        <f>BA1&amp;"のカラム番号"</f>
        <v>M)月間集計のカラム番号</v>
      </c>
      <c r="B49" s="77"/>
      <c r="C49" s="77"/>
      <c r="D49" s="77"/>
      <c r="E49" s="77">
        <f>_xlfn.XMATCH(LEFT($A49,1)&amp;TEXT(E$1,"00"),$47:$47,0,1)</f>
        <v>53</v>
      </c>
      <c r="F49" s="77"/>
      <c r="G49" s="77"/>
      <c r="H49" s="77">
        <f>_xlfn.XMATCH(LEFT($A49,1)&amp;TEXT(H$1,"00"),$47:$47,0,1)</f>
        <v>54</v>
      </c>
      <c r="I49" s="77"/>
      <c r="J49" s="77"/>
      <c r="K49" s="77">
        <f>_xlfn.XMATCH(LEFT($A49,1)&amp;TEXT(K$1,"00"),$47:$47,0,1)</f>
        <v>55</v>
      </c>
      <c r="L49" s="77"/>
      <c r="M49" s="77"/>
      <c r="N49" s="77">
        <f>_xlfn.XMATCH(LEFT($A49,1)&amp;TEXT(N$1,"00"),$47:$47,0,1)</f>
        <v>56</v>
      </c>
      <c r="O49" s="77"/>
      <c r="P49" s="77"/>
      <c r="Q49" s="77">
        <f>_xlfn.XMATCH(LEFT($A49,1)&amp;TEXT(Q$1,"00"),$47:$47,0,1)</f>
        <v>57</v>
      </c>
      <c r="R49" s="77"/>
      <c r="S49" s="77"/>
      <c r="T49" s="77">
        <f>_xlfn.XMATCH(LEFT($A49,1)&amp;TEXT(T$1,"00"),$47:$47,0,1)</f>
        <v>58</v>
      </c>
      <c r="U49" s="77"/>
      <c r="V49" s="77"/>
      <c r="W49" s="77">
        <f>_xlfn.XMATCH(LEFT($A49,1)&amp;TEXT(W$1,"00"),$47:$47,0,1)</f>
        <v>59</v>
      </c>
      <c r="X49" s="77"/>
      <c r="Y49" s="77"/>
      <c r="Z49" s="77">
        <f>_xlfn.XMATCH(LEFT($A49,1)&amp;TEXT(Z$1,"00"),$47:$47,0,1)</f>
        <v>60</v>
      </c>
      <c r="AA49" s="77"/>
      <c r="AB49" s="77"/>
      <c r="AC49" s="77">
        <f>_xlfn.XMATCH(LEFT($A49,1)&amp;TEXT(AC$1,"00"),$47:$47,0,1)</f>
        <v>61</v>
      </c>
      <c r="AD49" s="77"/>
      <c r="AE49" s="77"/>
      <c r="AF49" s="77">
        <f>_xlfn.XMATCH(LEFT($A49,1)&amp;TEXT(AF$1,"00"),$47:$47,0,1)</f>
        <v>62</v>
      </c>
      <c r="AG49" s="77"/>
      <c r="AH49" s="77"/>
      <c r="AI49" s="77">
        <f>_xlfn.XMATCH(LEFT($A49,1)&amp;TEXT(AI$1,"00"),$47:$47,0,1)</f>
        <v>63</v>
      </c>
      <c r="AJ49" s="77"/>
      <c r="AK49" s="77"/>
      <c r="AL49" s="77">
        <f>_xlfn.XMATCH(LEFT($A49,1)&amp;TEXT(AL$1,"00"),$47:$47,0,1)</f>
        <v>64</v>
      </c>
    </row>
    <row r="50" spans="1:38" x14ac:dyDescent="0.4">
      <c r="A50" s="77" t="str">
        <f>BN1&amp;"のカラム番号"</f>
        <v>W)日次収支（プラス）のカラム番号</v>
      </c>
      <c r="B50" s="77"/>
      <c r="C50" s="77"/>
      <c r="D50" s="77"/>
      <c r="E50" s="77">
        <f>_xlfn.XMATCH(LEFT($A50,1)&amp;TEXT(E$1,"00"),$47:$47,0,1)</f>
        <v>66</v>
      </c>
      <c r="F50" s="77"/>
      <c r="G50" s="77"/>
      <c r="H50" s="77">
        <f>_xlfn.XMATCH(LEFT($A50,1)&amp;TEXT(H$1,"00"),$47:$47,0,1)</f>
        <v>67</v>
      </c>
      <c r="I50" s="77"/>
      <c r="J50" s="77"/>
      <c r="K50" s="77">
        <f>_xlfn.XMATCH(LEFT($A50,1)&amp;TEXT(K$1,"00"),$47:$47,0,1)</f>
        <v>68</v>
      </c>
      <c r="L50" s="77"/>
      <c r="M50" s="77"/>
      <c r="N50" s="77">
        <f>_xlfn.XMATCH(LEFT($A50,1)&amp;TEXT(N$1,"00"),$47:$47,0,1)</f>
        <v>69</v>
      </c>
      <c r="O50" s="77"/>
      <c r="P50" s="77"/>
      <c r="Q50" s="77">
        <f>_xlfn.XMATCH(LEFT($A50,1)&amp;TEXT(Q$1,"00"),$47:$47,0,1)</f>
        <v>70</v>
      </c>
      <c r="R50" s="77"/>
      <c r="S50" s="77"/>
      <c r="T50" s="77">
        <f>_xlfn.XMATCH(LEFT($A50,1)&amp;TEXT(T$1,"00"),$47:$47,0,1)</f>
        <v>71</v>
      </c>
      <c r="U50" s="77"/>
      <c r="V50" s="77"/>
      <c r="W50" s="77">
        <f>_xlfn.XMATCH(LEFT($A50,1)&amp;TEXT(W$1,"00"),$47:$47,0,1)</f>
        <v>72</v>
      </c>
      <c r="X50" s="77"/>
      <c r="Y50" s="77"/>
      <c r="Z50" s="77">
        <f>_xlfn.XMATCH(LEFT($A50,1)&amp;TEXT(Z$1,"00"),$47:$47,0,1)</f>
        <v>73</v>
      </c>
      <c r="AA50" s="77"/>
      <c r="AB50" s="77"/>
      <c r="AC50" s="77">
        <f>_xlfn.XMATCH(LEFT($A50,1)&amp;TEXT(AC$1,"00"),$47:$47,0,1)</f>
        <v>74</v>
      </c>
      <c r="AD50" s="77"/>
      <c r="AE50" s="77"/>
      <c r="AF50" s="77">
        <f>_xlfn.XMATCH(LEFT($A50,1)&amp;TEXT(AF$1,"00"),$47:$47,0,1)</f>
        <v>75</v>
      </c>
      <c r="AG50" s="77"/>
      <c r="AH50" s="77"/>
      <c r="AI50" s="77">
        <f>_xlfn.XMATCH(LEFT($A50,1)&amp;TEXT(AI$1,"00"),$47:$47,0,1)</f>
        <v>76</v>
      </c>
      <c r="AJ50" s="77"/>
      <c r="AK50" s="77"/>
      <c r="AL50" s="77">
        <f>_xlfn.XMATCH(LEFT($A50,1)&amp;TEXT(AL$1,"00"),$47:$47,0,1)</f>
        <v>77</v>
      </c>
    </row>
    <row r="51" spans="1:38" x14ac:dyDescent="0.4">
      <c r="A51" s="77" t="str">
        <f>CA1&amp;"のカラム番号"</f>
        <v>L)日次収支（マイナス）のカラム番号</v>
      </c>
      <c r="B51" s="77"/>
      <c r="C51" s="77"/>
      <c r="D51" s="77"/>
      <c r="E51" s="77">
        <f>_xlfn.XMATCH(LEFT($A51,1)&amp;TEXT(E$1,"00"),$47:$47,0,1)</f>
        <v>79</v>
      </c>
      <c r="F51" s="77"/>
      <c r="G51" s="77"/>
      <c r="H51" s="77">
        <f>_xlfn.XMATCH(LEFT($A51,1)&amp;TEXT(H$1,"00"),$47:$47,0,1)</f>
        <v>80</v>
      </c>
      <c r="I51" s="77"/>
      <c r="J51" s="77"/>
      <c r="K51" s="77">
        <f>_xlfn.XMATCH(LEFT($A51,1)&amp;TEXT(K$1,"00"),$47:$47,0,1)</f>
        <v>81</v>
      </c>
      <c r="L51" s="77"/>
      <c r="M51" s="77"/>
      <c r="N51" s="77">
        <f>_xlfn.XMATCH(LEFT($A51,1)&amp;TEXT(N$1,"00"),$47:$47,0,1)</f>
        <v>82</v>
      </c>
      <c r="O51" s="77"/>
      <c r="P51" s="77"/>
      <c r="Q51" s="77">
        <f>_xlfn.XMATCH(LEFT($A51,1)&amp;TEXT(Q$1,"00"),$47:$47,0,1)</f>
        <v>83</v>
      </c>
      <c r="R51" s="77"/>
      <c r="S51" s="77"/>
      <c r="T51" s="77">
        <f>_xlfn.XMATCH(LEFT($A51,1)&amp;TEXT(T$1,"00"),$47:$47,0,1)</f>
        <v>84</v>
      </c>
      <c r="U51" s="77"/>
      <c r="V51" s="77"/>
      <c r="W51" s="77">
        <f>_xlfn.XMATCH(LEFT($A51,1)&amp;TEXT(W$1,"00"),$47:$47,0,1)</f>
        <v>85</v>
      </c>
      <c r="X51" s="77"/>
      <c r="Y51" s="77"/>
      <c r="Z51" s="77">
        <f>_xlfn.XMATCH(LEFT($A51,1)&amp;TEXT(Z$1,"00"),$47:$47,0,1)</f>
        <v>86</v>
      </c>
      <c r="AA51" s="77"/>
      <c r="AB51" s="77"/>
      <c r="AC51" s="77">
        <f>_xlfn.XMATCH(LEFT($A51,1)&amp;TEXT(AC$1,"00"),$47:$47,0,1)</f>
        <v>87</v>
      </c>
      <c r="AD51" s="77"/>
      <c r="AE51" s="77"/>
      <c r="AF51" s="77">
        <f>_xlfn.XMATCH(LEFT($A51,1)&amp;TEXT(AF$1,"00"),$47:$47,0,1)</f>
        <v>88</v>
      </c>
      <c r="AG51" s="77"/>
      <c r="AH51" s="77"/>
      <c r="AI51" s="77">
        <f>_xlfn.XMATCH(LEFT($A51,1)&amp;TEXT(AI$1,"00"),$47:$47,0,1)</f>
        <v>89</v>
      </c>
      <c r="AJ51" s="77"/>
      <c r="AK51" s="77"/>
      <c r="AL51" s="77">
        <f>_xlfn.XMATCH(LEFT($A51,1)&amp;TEXT(AL$1,"00"),$47:$47,0,1)</f>
        <v>90</v>
      </c>
    </row>
    <row r="53" spans="1:38" ht="19.5" thickBot="1" x14ac:dyDescent="0.45">
      <c r="A53" s="78" t="s">
        <v>81</v>
      </c>
      <c r="B53" s="79">
        <v>2023</v>
      </c>
      <c r="C53" s="80"/>
      <c r="D53" s="81"/>
      <c r="E53" s="82">
        <v>1</v>
      </c>
      <c r="F53" s="83"/>
      <c r="G53" s="84"/>
      <c r="H53" s="82">
        <v>2</v>
      </c>
      <c r="I53" s="83"/>
      <c r="J53" s="84"/>
      <c r="K53" s="82">
        <v>3</v>
      </c>
      <c r="L53" s="83"/>
      <c r="M53" s="84"/>
      <c r="N53" s="82">
        <v>4</v>
      </c>
      <c r="O53" s="83"/>
      <c r="P53" s="84"/>
      <c r="Q53" s="82">
        <v>5</v>
      </c>
      <c r="R53" s="84"/>
      <c r="S53" s="84"/>
      <c r="T53" s="82">
        <v>6</v>
      </c>
      <c r="U53" s="84"/>
      <c r="V53" s="84"/>
      <c r="W53" s="82">
        <v>7</v>
      </c>
      <c r="X53" s="83"/>
      <c r="Y53" s="84"/>
      <c r="Z53" s="82">
        <v>8</v>
      </c>
      <c r="AA53" s="83"/>
      <c r="AB53" s="84"/>
      <c r="AC53" s="82">
        <v>9</v>
      </c>
      <c r="AD53" s="83"/>
      <c r="AE53" s="84"/>
      <c r="AF53" s="82">
        <v>10</v>
      </c>
      <c r="AG53" s="83"/>
      <c r="AH53" s="84"/>
      <c r="AI53" s="82">
        <v>11</v>
      </c>
      <c r="AJ53" s="83"/>
      <c r="AK53" s="84"/>
      <c r="AL53" s="84">
        <v>12</v>
      </c>
    </row>
    <row r="54" spans="1:38" ht="19.5" thickTop="1" x14ac:dyDescent="0.4">
      <c r="A54" s="53" t="s">
        <v>75</v>
      </c>
    </row>
    <row r="55" spans="1:38" x14ac:dyDescent="0.4">
      <c r="A55" s="57" t="s">
        <v>77</v>
      </c>
      <c r="B55" s="85">
        <f ca="1">MAX(OFFSET($A$1,ROW($A$16)-1,E$50-1,31,12))</f>
        <v>550</v>
      </c>
      <c r="C55" s="85"/>
      <c r="D55" s="85"/>
      <c r="E55" s="85">
        <f ca="1">MAX(OFFSET($A$1,ROW($A$16)-1,E$50-1,31,1))</f>
        <v>0</v>
      </c>
      <c r="F55" s="85"/>
      <c r="G55" s="85"/>
      <c r="H55" s="85">
        <f ca="1">MAX(OFFSET($A$1,ROW($A$16)-1,H$50-1,31,1))</f>
        <v>0</v>
      </c>
      <c r="I55" s="85"/>
      <c r="J55" s="85"/>
      <c r="K55" s="85">
        <f ca="1">MAX(OFFSET($A$1,ROW($A$16)-1,K$50-1,31,1))</f>
        <v>0</v>
      </c>
      <c r="L55" s="85"/>
      <c r="M55" s="85"/>
      <c r="N55" s="85">
        <f ca="1">MAX(OFFSET($A$1,ROW($A$16)-1,N$50-1,31,1))</f>
        <v>250</v>
      </c>
      <c r="O55" s="86"/>
      <c r="P55" s="86"/>
      <c r="Q55" s="85">
        <f ca="1">MAX(OFFSET($A$1,ROW($A$16)-1,Q$50-1,31,1))</f>
        <v>550</v>
      </c>
      <c r="R55" s="85"/>
      <c r="S55" s="85"/>
      <c r="T55" s="85">
        <f ca="1">MAX(OFFSET($A$1,ROW($A$16)-1,T$50-1,31,1))</f>
        <v>0</v>
      </c>
      <c r="U55" s="85"/>
      <c r="V55" s="85"/>
      <c r="W55" s="85">
        <f ca="1">MAX(OFFSET($A$1,ROW($A$16)-1,W$50-1,31,1))</f>
        <v>0</v>
      </c>
      <c r="X55" s="85"/>
      <c r="Y55" s="85"/>
      <c r="Z55" s="85">
        <f ca="1">MAX(OFFSET($A$1,ROW($A$16)-1,Z$50-1,31,1))</f>
        <v>0</v>
      </c>
      <c r="AA55" s="85"/>
      <c r="AB55" s="85"/>
      <c r="AC55" s="85">
        <f ca="1">MAX(OFFSET($A$1,ROW($A$16)-1,AC$50-1,31,1))</f>
        <v>0</v>
      </c>
      <c r="AD55" s="85"/>
      <c r="AE55" s="85"/>
      <c r="AF55" s="85">
        <f ca="1">MAX(OFFSET($A$1,ROW($A$16)-1,AF$50-1,31,1))</f>
        <v>0</v>
      </c>
      <c r="AG55" s="85"/>
      <c r="AH55" s="85"/>
      <c r="AI55" s="85">
        <f ca="1">MAX(OFFSET($A$1,ROW($A$16)-1,AI$50-1,31,1))</f>
        <v>0</v>
      </c>
      <c r="AJ55" s="85"/>
      <c r="AK55" s="85"/>
      <c r="AL55" s="85">
        <f ca="1">MAX(OFFSET($A$1,ROW($A$16)-1,AL$50-1,31,1))</f>
        <v>0</v>
      </c>
    </row>
    <row r="56" spans="1:38" x14ac:dyDescent="0.4">
      <c r="A56" s="57" t="s">
        <v>78</v>
      </c>
      <c r="B56" s="85">
        <f ca="1">AVERAGE(OFFSET($A$1,ROW($A$16)-1,E$50-1,31,12))</f>
        <v>250</v>
      </c>
      <c r="C56" s="85"/>
      <c r="D56" s="85"/>
      <c r="E56" s="85" t="str">
        <f ca="1">IFERROR(AVERAGE(OFFSET($A$1,ROW($A$16)-1,E$50-1,31,1)),"")</f>
        <v/>
      </c>
      <c r="F56" s="85"/>
      <c r="G56" s="85"/>
      <c r="H56" s="85" t="str">
        <f ca="1">IFERROR(AVERAGE(OFFSET($A$1,ROW($A$16)-1,H$50-1,31,1)),"")</f>
        <v/>
      </c>
      <c r="I56" s="85"/>
      <c r="J56" s="85"/>
      <c r="K56" s="85" t="str">
        <f ca="1">IFERROR(AVERAGE(OFFSET($A$1,ROW($A$16)-1,K$50-1,31,1)),"")</f>
        <v/>
      </c>
      <c r="L56" s="85"/>
      <c r="M56" s="85"/>
      <c r="N56" s="85">
        <f ca="1">IFERROR(AVERAGE(OFFSET($A$1,ROW($A$16)-1,N$50-1,31,1)),"")</f>
        <v>166.66666666666666</v>
      </c>
      <c r="O56" s="86"/>
      <c r="P56" s="86"/>
      <c r="Q56" s="85">
        <f ca="1">IFERROR(AVERAGE(OFFSET($A$1,ROW($A$16)-1,Q$50-1,31,1)),"")</f>
        <v>300</v>
      </c>
      <c r="R56" s="85"/>
      <c r="S56" s="85"/>
      <c r="T56" s="85" t="str">
        <f ca="1">IFERROR(AVERAGE(OFFSET($A$1,ROW($A$16)-1,T$50-1,31,1)),"")</f>
        <v/>
      </c>
      <c r="U56" s="85"/>
      <c r="V56" s="85"/>
      <c r="W56" s="85" t="str">
        <f ca="1">IFERROR(AVERAGE(OFFSET($A$1,ROW($A$16)-1,W$50-1,31,1)),"")</f>
        <v/>
      </c>
      <c r="X56" s="85"/>
      <c r="Y56" s="85"/>
      <c r="Z56" s="85" t="str">
        <f ca="1">IFERROR(AVERAGE(OFFSET($A$1,ROW($A$16)-1,Z$50-1,31,1)),"")</f>
        <v/>
      </c>
      <c r="AA56" s="85"/>
      <c r="AB56" s="85"/>
      <c r="AC56" s="85" t="str">
        <f ca="1">IFERROR(AVERAGE(OFFSET($A$1,ROW($A$16)-1,AC$50-1,31,1)),"")</f>
        <v/>
      </c>
      <c r="AD56" s="85"/>
      <c r="AE56" s="85"/>
      <c r="AF56" s="85" t="str">
        <f ca="1">IFERROR(AVERAGE(OFFSET($A$1,ROW($A$16)-1,AF$50-1,31,1)),"")</f>
        <v/>
      </c>
      <c r="AG56" s="85"/>
      <c r="AH56" s="85"/>
      <c r="AI56" s="85" t="str">
        <f ca="1">IFERROR(AVERAGE(OFFSET($A$1,ROW($A$16)-1,AI$50-1,31,1)),"")</f>
        <v/>
      </c>
      <c r="AJ56" s="85"/>
      <c r="AK56" s="85"/>
      <c r="AL56" s="85" t="str">
        <f ca="1">IFERROR(AVERAGE(OFFSET($A$1,ROW($A$16)-1,AL$50-1,31,1)),"")</f>
        <v/>
      </c>
    </row>
    <row r="57" spans="1:38" x14ac:dyDescent="0.4">
      <c r="A57" s="57" t="s">
        <v>79</v>
      </c>
      <c r="B57" s="85">
        <f ca="1">MEDIAN(OFFSET($A$1,ROW($A$16)-1,E$50-1,31,12))</f>
        <v>250</v>
      </c>
      <c r="C57" s="85"/>
      <c r="D57" s="85"/>
      <c r="E57" s="85" t="str">
        <f ca="1">IFERROR(MEDIAN(OFFSET($A$1,ROW($A$16)-1,E$50-1,31,1)),"")</f>
        <v/>
      </c>
      <c r="F57" s="85"/>
      <c r="G57" s="85"/>
      <c r="H57" s="85" t="str">
        <f ca="1">IFERROR(MEDIAN(OFFSET($A$1,ROW($A$16)-1,H$50-1,31,1)),"")</f>
        <v/>
      </c>
      <c r="I57" s="85"/>
      <c r="J57" s="85"/>
      <c r="K57" s="85" t="str">
        <f ca="1">IFERROR(MEDIAN(OFFSET($A$1,ROW($A$16)-1,K$50-1,31,1)),"")</f>
        <v/>
      </c>
      <c r="L57" s="85"/>
      <c r="M57" s="85"/>
      <c r="N57" s="85">
        <f ca="1">IFERROR(MEDIAN(OFFSET($A$1,ROW($A$16)-1,N$50-1,31,1)),"")</f>
        <v>150</v>
      </c>
      <c r="O57" s="86"/>
      <c r="P57" s="86"/>
      <c r="Q57" s="85">
        <f ca="1">IFERROR(MEDIAN(OFFSET($A$1,ROW($A$16)-1,Q$50-1,31,1)),"")</f>
        <v>300</v>
      </c>
      <c r="R57" s="85"/>
      <c r="S57" s="85"/>
      <c r="T57" s="85" t="str">
        <f ca="1">IFERROR(MEDIAN(OFFSET($A$1,ROW($A$16)-1,T$50-1,31,1)),"")</f>
        <v/>
      </c>
      <c r="U57" s="85"/>
      <c r="V57" s="85"/>
      <c r="W57" s="85" t="str">
        <f ca="1">IFERROR(MEDIAN(OFFSET($A$1,ROW($A$16)-1,W$50-1,31,1)),"")</f>
        <v/>
      </c>
      <c r="X57" s="85"/>
      <c r="Y57" s="85"/>
      <c r="Z57" s="85" t="str">
        <f ca="1">IFERROR(MEDIAN(OFFSET($A$1,ROW($A$16)-1,Z$50-1,31,1)),"")</f>
        <v/>
      </c>
      <c r="AA57" s="85"/>
      <c r="AB57" s="85"/>
      <c r="AC57" s="85" t="str">
        <f ca="1">IFERROR(MEDIAN(OFFSET($A$1,ROW($A$16)-1,AC$50-1,31,1)),"")</f>
        <v/>
      </c>
      <c r="AD57" s="85"/>
      <c r="AE57" s="85"/>
      <c r="AF57" s="85" t="str">
        <f ca="1">IFERROR(MEDIAN(OFFSET($A$1,ROW($A$16)-1,AF$50-1,31,1)),"")</f>
        <v/>
      </c>
      <c r="AG57" s="85"/>
      <c r="AH57" s="85"/>
      <c r="AI57" s="85" t="str">
        <f ca="1">IFERROR(MEDIAN(OFFSET($A$1,ROW($A$16)-1,AI$50-1,31,1)),"")</f>
        <v/>
      </c>
      <c r="AJ57" s="85"/>
      <c r="AK57" s="85"/>
      <c r="AL57" s="85" t="str">
        <f ca="1">IFERROR(MEDIAN(OFFSET($A$1,ROW($A$16)-1,AL$50-1,31,1)),"")</f>
        <v/>
      </c>
    </row>
    <row r="58" spans="1:38" x14ac:dyDescent="0.4">
      <c r="A58" s="57" t="s">
        <v>80</v>
      </c>
      <c r="B58" s="85">
        <f ca="1">MIN(OFFSET($A$1,ROW($A$16)-1,E$50-1,31,12))</f>
        <v>100</v>
      </c>
      <c r="C58" s="85"/>
      <c r="D58" s="85"/>
      <c r="E58" s="85">
        <f ca="1">MIN(OFFSET($A$1,ROW($A$16)-1,E$50-1,31,1))</f>
        <v>0</v>
      </c>
      <c r="F58" s="85"/>
      <c r="G58" s="85"/>
      <c r="H58" s="85">
        <f ca="1">MIN(OFFSET($A$1,ROW($A$16)-1,H$50-1,31,1))</f>
        <v>0</v>
      </c>
      <c r="I58" s="85"/>
      <c r="J58" s="85"/>
      <c r="K58" s="85">
        <f ca="1">MIN(OFFSET($A$1,ROW($A$16)-1,K$50-1,31,1))</f>
        <v>0</v>
      </c>
      <c r="L58" s="85"/>
      <c r="M58" s="85"/>
      <c r="N58" s="85">
        <f ca="1">MIN(OFFSET($A$1,ROW($A$16)-1,N$50-1,31,1))</f>
        <v>100</v>
      </c>
      <c r="O58" s="86"/>
      <c r="P58" s="86"/>
      <c r="Q58" s="85">
        <f ca="1">MIN(OFFSET($A$1,ROW($A$16)-1,Q$50-1,31,1))</f>
        <v>100</v>
      </c>
      <c r="R58" s="85"/>
      <c r="S58" s="85"/>
      <c r="T58" s="85">
        <f ca="1">MIN(OFFSET($A$1,ROW($A$16)-1,T$50-1,31,1))</f>
        <v>0</v>
      </c>
      <c r="U58" s="85"/>
      <c r="V58" s="85"/>
      <c r="W58" s="85">
        <f ca="1">MIN(OFFSET($A$1,ROW($A$16)-1,W$50-1,31,1))</f>
        <v>0</v>
      </c>
      <c r="X58" s="85"/>
      <c r="Y58" s="85"/>
      <c r="Z58" s="85">
        <f ca="1">MIN(OFFSET($A$1,ROW($A$16)-1,Z$50-1,31,1))</f>
        <v>0</v>
      </c>
      <c r="AA58" s="85"/>
      <c r="AB58" s="85"/>
      <c r="AC58" s="85">
        <f ca="1">MIN(OFFSET($A$1,ROW($A$16)-1,AC$50-1,31,1))</f>
        <v>0</v>
      </c>
      <c r="AD58" s="85"/>
      <c r="AE58" s="85"/>
      <c r="AF58" s="85">
        <f ca="1">MIN(OFFSET($A$1,ROW($A$16)-1,AF$50-1,31,1))</f>
        <v>0</v>
      </c>
      <c r="AG58" s="85"/>
      <c r="AH58" s="85"/>
      <c r="AI58" s="85">
        <f ca="1">MIN(OFFSET($A$1,ROW($A$16)-1,AI$50-1,31,1))</f>
        <v>0</v>
      </c>
      <c r="AJ58" s="85"/>
      <c r="AK58" s="85"/>
      <c r="AL58" s="85">
        <f ca="1">MIN(OFFSET($A$1,ROW($A$16)-1,AL$50-1,31,1))</f>
        <v>0</v>
      </c>
    </row>
    <row r="59" spans="1:38" x14ac:dyDescent="0.4">
      <c r="A59" s="87" t="s">
        <v>76</v>
      </c>
      <c r="B59" s="86"/>
      <c r="C59" s="85"/>
      <c r="D59" s="85"/>
      <c r="E59" s="85"/>
      <c r="F59" s="85"/>
      <c r="G59" s="85"/>
      <c r="H59" s="85"/>
      <c r="I59" s="85"/>
      <c r="J59" s="85"/>
      <c r="K59" s="85"/>
      <c r="L59" s="85"/>
      <c r="M59" s="85"/>
      <c r="N59" s="85"/>
      <c r="O59" s="86"/>
      <c r="P59" s="86"/>
      <c r="Q59" s="85"/>
      <c r="R59" s="85"/>
      <c r="S59" s="85"/>
      <c r="T59" s="85"/>
      <c r="U59" s="85"/>
      <c r="V59" s="85"/>
      <c r="W59" s="85"/>
      <c r="X59" s="85"/>
      <c r="Y59" s="85"/>
      <c r="Z59" s="85"/>
      <c r="AA59" s="85"/>
      <c r="AB59" s="85"/>
      <c r="AC59" s="85"/>
      <c r="AD59" s="85"/>
      <c r="AE59" s="85"/>
      <c r="AF59" s="85"/>
      <c r="AG59" s="85"/>
      <c r="AH59" s="85"/>
      <c r="AI59" s="85"/>
      <c r="AJ59" s="85"/>
      <c r="AK59" s="85"/>
      <c r="AL59" s="85"/>
    </row>
    <row r="60" spans="1:38" x14ac:dyDescent="0.4">
      <c r="A60" s="57" t="s">
        <v>80</v>
      </c>
      <c r="B60" s="85">
        <f ca="1">MAX(OFFSET($A$1,ROW($A$16)-1,E$51-1,31,12))</f>
        <v>-400</v>
      </c>
      <c r="C60" s="85"/>
      <c r="D60" s="85"/>
      <c r="E60" s="85">
        <f ca="1">MAX(OFFSET($A$1,ROW($A$16)-1,E$51-1,31,1))</f>
        <v>0</v>
      </c>
      <c r="F60" s="85"/>
      <c r="G60" s="85"/>
      <c r="H60" s="85">
        <f ca="1">MAX(OFFSET($A$1,ROW($A$16)-1,H$51-1,31,1))</f>
        <v>0</v>
      </c>
      <c r="I60" s="85"/>
      <c r="J60" s="85"/>
      <c r="K60" s="85">
        <f ca="1">MAX(OFFSET($A$1,ROW($A$16)-1,K$51-1,31,1))</f>
        <v>0</v>
      </c>
      <c r="L60" s="85"/>
      <c r="M60" s="85"/>
      <c r="N60" s="85">
        <f ca="1">MAX(OFFSET($A$1,ROW($A$16)-1,N$51-1,31,1))</f>
        <v>-1750</v>
      </c>
      <c r="O60" s="86"/>
      <c r="P60" s="86"/>
      <c r="Q60" s="85">
        <f ca="1">MAX(OFFSET($A$1,ROW($A$16)-1,Q$51-1,31,1))</f>
        <v>-400</v>
      </c>
      <c r="R60" s="85"/>
      <c r="S60" s="85"/>
      <c r="T60" s="85">
        <f ca="1">MAX(OFFSET($A$1,ROW($A$16)-1,T$51-1,31,1))</f>
        <v>0</v>
      </c>
      <c r="U60" s="85"/>
      <c r="V60" s="85"/>
      <c r="W60" s="85">
        <f ca="1">MAX(OFFSET($A$1,ROW($A$16)-1,W$51-1,31,1))</f>
        <v>0</v>
      </c>
      <c r="X60" s="85"/>
      <c r="Y60" s="85"/>
      <c r="Z60" s="85">
        <f ca="1">MAX(OFFSET($A$1,ROW($A$16)-1,Z$51-1,31,1))</f>
        <v>0</v>
      </c>
      <c r="AA60" s="85"/>
      <c r="AB60" s="85"/>
      <c r="AC60" s="85">
        <f ca="1">MAX(OFFSET($A$1,ROW($A$16)-1,AC$51-1,31,1))</f>
        <v>0</v>
      </c>
      <c r="AD60" s="85"/>
      <c r="AE60" s="85"/>
      <c r="AF60" s="85">
        <f ca="1">MAX(OFFSET($A$1,ROW($A$16)-1,AF$51-1,31,1))</f>
        <v>0</v>
      </c>
      <c r="AG60" s="85"/>
      <c r="AH60" s="85"/>
      <c r="AI60" s="85">
        <f ca="1">MAX(OFFSET($A$1,ROW($A$16)-1,AI$51-1,31,1))</f>
        <v>0</v>
      </c>
      <c r="AJ60" s="85"/>
      <c r="AK60" s="85"/>
      <c r="AL60" s="85">
        <f ca="1">MAX(OFFSET($A$1,ROW($A$16)-1,AL$51-1,31,1))</f>
        <v>0</v>
      </c>
    </row>
    <row r="61" spans="1:38" x14ac:dyDescent="0.4">
      <c r="A61" s="57" t="s">
        <v>78</v>
      </c>
      <c r="B61" s="85">
        <f ca="1">AVERAGE(OFFSET($A$1,ROW($A$16)-1,E$51-1,31,12))</f>
        <v>-1075</v>
      </c>
      <c r="C61" s="85"/>
      <c r="D61" s="85"/>
      <c r="E61" s="85" t="str">
        <f ca="1">IFERROR(AVERAGE(OFFSET($A$1,ROW($A$16)-1,E$51-1,31,1)),"")</f>
        <v/>
      </c>
      <c r="F61" s="85"/>
      <c r="G61" s="85"/>
      <c r="H61" s="85" t="str">
        <f ca="1">IFERROR(AVERAGE(OFFSET($A$1,ROW($A$16)-1,H$51-1,31,1)),"")</f>
        <v/>
      </c>
      <c r="I61" s="85"/>
      <c r="J61" s="85"/>
      <c r="K61" s="85" t="str">
        <f ca="1">IFERROR(AVERAGE(OFFSET($A$1,ROW($A$16)-1,K$51-1,31,1)),"")</f>
        <v/>
      </c>
      <c r="L61" s="85"/>
      <c r="M61" s="85"/>
      <c r="N61" s="85">
        <f ca="1">IFERROR(AVERAGE(OFFSET($A$1,ROW($A$16)-1,N$51-1,31,1)),"")</f>
        <v>-1750</v>
      </c>
      <c r="O61" s="86"/>
      <c r="P61" s="86"/>
      <c r="Q61" s="85">
        <f ca="1">IFERROR(AVERAGE(OFFSET($A$1,ROW($A$16)-1,Q$51-1,31,1)),"")</f>
        <v>-400</v>
      </c>
      <c r="R61" s="85"/>
      <c r="S61" s="85"/>
      <c r="T61" s="85" t="str">
        <f ca="1">IFERROR(AVERAGE(OFFSET($A$1,ROW($A$16)-1,T$51-1,31,1)),"")</f>
        <v/>
      </c>
      <c r="U61" s="85"/>
      <c r="V61" s="85"/>
      <c r="W61" s="85" t="str">
        <f ca="1">IFERROR(AVERAGE(OFFSET($A$1,ROW($A$16)-1,W$51-1,31,1)),"")</f>
        <v/>
      </c>
      <c r="X61" s="85"/>
      <c r="Y61" s="85"/>
      <c r="Z61" s="85" t="str">
        <f ca="1">IFERROR(AVERAGE(OFFSET($A$1,ROW($A$16)-1,Z$51-1,31,1)),"")</f>
        <v/>
      </c>
      <c r="AA61" s="85"/>
      <c r="AB61" s="85"/>
      <c r="AC61" s="85" t="str">
        <f ca="1">IFERROR(AVERAGE(OFFSET($A$1,ROW($A$16)-1,AC$51-1,31,1)),"")</f>
        <v/>
      </c>
      <c r="AD61" s="85"/>
      <c r="AE61" s="85"/>
      <c r="AF61" s="85" t="str">
        <f ca="1">IFERROR(AVERAGE(OFFSET($A$1,ROW($A$16)-1,AF$51-1,31,1)),"")</f>
        <v/>
      </c>
      <c r="AG61" s="85"/>
      <c r="AH61" s="85"/>
      <c r="AI61" s="85" t="str">
        <f ca="1">IFERROR(AVERAGE(OFFSET($A$1,ROW($A$16)-1,AI$51-1,31,1)),"")</f>
        <v/>
      </c>
      <c r="AJ61" s="85"/>
      <c r="AK61" s="85"/>
      <c r="AL61" s="85" t="str">
        <f ca="1">IFERROR(AVERAGE(OFFSET($A$1,ROW($A$16)-1,AL$51-1,31,1)),"")</f>
        <v/>
      </c>
    </row>
    <row r="62" spans="1:38" x14ac:dyDescent="0.4">
      <c r="A62" s="57" t="s">
        <v>79</v>
      </c>
      <c r="B62" s="85">
        <f ca="1">MEDIAN(OFFSET($A$1,ROW($A$16)-1,E$51-1,31,12))</f>
        <v>-1075</v>
      </c>
      <c r="C62" s="85"/>
      <c r="D62" s="85"/>
      <c r="E62" s="85" t="str">
        <f ca="1">IFERROR(MEDIAN(OFFSET($A$1,ROW($A$16)-1,E$51-1,31,1)),"")</f>
        <v/>
      </c>
      <c r="F62" s="85"/>
      <c r="G62" s="85"/>
      <c r="H62" s="85" t="str">
        <f ca="1">IFERROR(MEDIAN(OFFSET($A$1,ROW($A$16)-1,H$51-1,31,1)),"")</f>
        <v/>
      </c>
      <c r="I62" s="85"/>
      <c r="J62" s="85"/>
      <c r="K62" s="85" t="str">
        <f ca="1">IFERROR(MEDIAN(OFFSET($A$1,ROW($A$16)-1,K$51-1,31,1)),"")</f>
        <v/>
      </c>
      <c r="L62" s="85"/>
      <c r="M62" s="85"/>
      <c r="N62" s="85">
        <f ca="1">IFERROR(MEDIAN(OFFSET($A$1,ROW($A$16)-1,N$51-1,31,1)),"")</f>
        <v>-1750</v>
      </c>
      <c r="O62" s="86"/>
      <c r="P62" s="86"/>
      <c r="Q62" s="85">
        <f ca="1">IFERROR(MEDIAN(OFFSET($A$1,ROW($A$16)-1,Q$51-1,31,1)),"")</f>
        <v>-400</v>
      </c>
      <c r="R62" s="85"/>
      <c r="S62" s="85"/>
      <c r="T62" s="85" t="str">
        <f ca="1">IFERROR(MEDIAN(OFFSET($A$1,ROW($A$16)-1,T$51-1,31,1)),"")</f>
        <v/>
      </c>
      <c r="U62" s="85"/>
      <c r="V62" s="85"/>
      <c r="W62" s="85" t="str">
        <f ca="1">IFERROR(MEDIAN(OFFSET($A$1,ROW($A$16)-1,W$51-1,31,1)),"")</f>
        <v/>
      </c>
      <c r="X62" s="85"/>
      <c r="Y62" s="85"/>
      <c r="Z62" s="85" t="str">
        <f ca="1">IFERROR(MEDIAN(OFFSET($A$1,ROW($A$16)-1,Z$51-1,31,1)),"")</f>
        <v/>
      </c>
      <c r="AA62" s="85"/>
      <c r="AB62" s="85"/>
      <c r="AC62" s="85" t="str">
        <f ca="1">IFERROR(MEDIAN(OFFSET($A$1,ROW($A$16)-1,AC$51-1,31,1)),"")</f>
        <v/>
      </c>
      <c r="AD62" s="85"/>
      <c r="AE62" s="85"/>
      <c r="AF62" s="85" t="str">
        <f ca="1">IFERROR(MEDIAN(OFFSET($A$1,ROW($A$16)-1,AF$51-1,31,1)),"")</f>
        <v/>
      </c>
      <c r="AG62" s="85"/>
      <c r="AH62" s="85"/>
      <c r="AI62" s="85" t="str">
        <f ca="1">IFERROR(MEDIAN(OFFSET($A$1,ROW($A$16)-1,AI$51-1,31,1)),"")</f>
        <v/>
      </c>
      <c r="AJ62" s="85"/>
      <c r="AK62" s="85"/>
      <c r="AL62" s="85" t="str">
        <f ca="1">IFERROR(MEDIAN(OFFSET($A$1,ROW($A$16)-1,AL$51-1,31,1)),"")</f>
        <v/>
      </c>
    </row>
    <row r="63" spans="1:38" x14ac:dyDescent="0.4">
      <c r="A63" s="57" t="s">
        <v>77</v>
      </c>
      <c r="B63" s="85">
        <f ca="1">MIN(OFFSET($A$1,ROW($A$16)-1,E$51-1,31,12))</f>
        <v>-1750</v>
      </c>
      <c r="C63" s="85"/>
      <c r="D63" s="85"/>
      <c r="E63" s="85">
        <f ca="1">MIN(OFFSET($A$1,ROW($A$16)-1,E$51-1,31,1))</f>
        <v>0</v>
      </c>
      <c r="F63" s="85"/>
      <c r="G63" s="85"/>
      <c r="H63" s="85">
        <f ca="1">MIN(OFFSET($A$1,ROW($A$16)-1,H$51-1,31,1))</f>
        <v>0</v>
      </c>
      <c r="I63" s="85"/>
      <c r="J63" s="85"/>
      <c r="K63" s="85">
        <f ca="1">MIN(OFFSET($A$1,ROW($A$16)-1,K$51-1,31,1))</f>
        <v>0</v>
      </c>
      <c r="L63" s="85"/>
      <c r="M63" s="85"/>
      <c r="N63" s="85">
        <f ca="1">MIN(OFFSET($A$1,ROW($A$16)-1,N$51-1,31,1))</f>
        <v>-1750</v>
      </c>
      <c r="O63" s="86"/>
      <c r="P63" s="86"/>
      <c r="Q63" s="85">
        <f ca="1">MIN(OFFSET($A$1,ROW($A$16)-1,Q$51-1,31,1))</f>
        <v>-400</v>
      </c>
      <c r="R63" s="85"/>
      <c r="S63" s="85"/>
      <c r="T63" s="85">
        <f ca="1">MIN(OFFSET($A$1,ROW($A$16)-1,T$51-1,31,1))</f>
        <v>0</v>
      </c>
      <c r="U63" s="85"/>
      <c r="V63" s="85"/>
      <c r="W63" s="85">
        <f ca="1">MIN(OFFSET($A$1,ROW($A$16)-1,W$51-1,31,1))</f>
        <v>0</v>
      </c>
      <c r="X63" s="85"/>
      <c r="Y63" s="85"/>
      <c r="Z63" s="85">
        <f ca="1">MIN(OFFSET($A$1,ROW($A$16)-1,Z$51-1,31,1))</f>
        <v>0</v>
      </c>
      <c r="AA63" s="85"/>
      <c r="AB63" s="85"/>
      <c r="AC63" s="85">
        <f ca="1">MIN(OFFSET($A$1,ROW($A$16)-1,AC$51-1,31,1))</f>
        <v>0</v>
      </c>
      <c r="AD63" s="85"/>
      <c r="AE63" s="85"/>
      <c r="AF63" s="85">
        <f ca="1">MIN(OFFSET($A$1,ROW($A$16)-1,AF$51-1,31,1))</f>
        <v>0</v>
      </c>
      <c r="AG63" s="85"/>
      <c r="AH63" s="85"/>
      <c r="AI63" s="85">
        <f ca="1">MIN(OFFSET($A$1,ROW($A$16)-1,AI$51-1,31,1))</f>
        <v>0</v>
      </c>
      <c r="AJ63" s="85"/>
      <c r="AK63" s="85"/>
      <c r="AL63" s="85">
        <f ca="1">MIN(OFFSET($A$1,ROW($A$16)-1,AL$51-1,31,1))</f>
        <v>0</v>
      </c>
    </row>
    <row r="66" spans="1:38" ht="19.5" thickBot="1" x14ac:dyDescent="0.45">
      <c r="A66" s="78" t="s">
        <v>88</v>
      </c>
      <c r="B66" s="79">
        <v>2023</v>
      </c>
      <c r="C66" s="80"/>
      <c r="D66" s="81"/>
      <c r="E66" s="82">
        <v>1</v>
      </c>
      <c r="F66" s="83"/>
      <c r="G66" s="84"/>
      <c r="H66" s="82">
        <v>2</v>
      </c>
      <c r="I66" s="83"/>
      <c r="J66" s="84"/>
      <c r="K66" s="82">
        <v>3</v>
      </c>
      <c r="L66" s="83"/>
      <c r="M66" s="84"/>
      <c r="N66" s="82">
        <v>4</v>
      </c>
      <c r="O66" s="83"/>
      <c r="P66" s="84"/>
      <c r="Q66" s="82">
        <v>5</v>
      </c>
      <c r="R66" s="84"/>
      <c r="S66" s="84"/>
      <c r="T66" s="82">
        <v>6</v>
      </c>
      <c r="U66" s="84"/>
      <c r="V66" s="84"/>
      <c r="W66" s="82">
        <v>7</v>
      </c>
      <c r="X66" s="83"/>
      <c r="Y66" s="84"/>
      <c r="Z66" s="82">
        <v>8</v>
      </c>
      <c r="AA66" s="83"/>
      <c r="AB66" s="84"/>
      <c r="AC66" s="82">
        <v>9</v>
      </c>
      <c r="AD66" s="83"/>
      <c r="AE66" s="84"/>
      <c r="AF66" s="82">
        <v>10</v>
      </c>
      <c r="AG66" s="83"/>
      <c r="AH66" s="84"/>
      <c r="AI66" s="82">
        <v>11</v>
      </c>
      <c r="AJ66" s="83"/>
      <c r="AK66" s="84"/>
      <c r="AL66" s="84">
        <v>12</v>
      </c>
    </row>
    <row r="67" spans="1:38" ht="19.5" thickTop="1" x14ac:dyDescent="0.4">
      <c r="A67" s="87" t="s">
        <v>1</v>
      </c>
    </row>
    <row r="68" spans="1:38" x14ac:dyDescent="0.4">
      <c r="A68" s="57" t="s">
        <v>8</v>
      </c>
      <c r="B68" s="94">
        <f>SUM(E68,H68,K68,N68,Q68,T68,W68,Z68,AC68,AF68,AI68,AL68)</f>
        <v>2000</v>
      </c>
      <c r="E68" s="86">
        <f>SUMIFS(matsui[実現損益],matsui[約定日],"&gt;="&amp;DATE(デイトレ集計2023!$B$1,デイトレ集計2023!E$1,1),matsui[約定日],"&lt;"&amp;DATE(デイトレ集計2023!$B$1,デイトレ集計2023!E$1+1,1),matsui[実現損益],"&gt;0")</f>
        <v>0</v>
      </c>
      <c r="F68" s="94"/>
      <c r="G68" s="94"/>
      <c r="H68" s="86">
        <f>SUMIFS(matsui[実現損益],matsui[約定日],"&gt;="&amp;DATE(デイトレ集計2023!$B$1,デイトレ集計2023!H$1,1),matsui[約定日],"&lt;"&amp;DATE(デイトレ集計2023!$B$1,デイトレ集計2023!H$1+1,1),matsui[実現損益],"&gt;0")</f>
        <v>0</v>
      </c>
      <c r="I68" s="94"/>
      <c r="J68" s="94"/>
      <c r="K68" s="86">
        <f>SUMIFS(matsui[実現損益],matsui[約定日],"&gt;="&amp;DATE(デイトレ集計2023!$B$1,デイトレ集計2023!K$1,1),matsui[約定日],"&lt;"&amp;DATE(デイトレ集計2023!$B$1,デイトレ集計2023!K$1+1,1),matsui[実現損益],"&gt;0")</f>
        <v>0</v>
      </c>
      <c r="L68" s="94"/>
      <c r="M68" s="94"/>
      <c r="N68" s="86">
        <f>SUMIFS(matsui[実現損益],matsui[約定日],"&gt;="&amp;DATE(デイトレ集計2023!$B$1,デイトレ集計2023!N$1,1),matsui[約定日],"&lt;"&amp;DATE(デイトレ集計2023!$B$1,デイトレ集計2023!N$1+1,1),matsui[実現損益],"&gt;0")</f>
        <v>500</v>
      </c>
      <c r="O68" s="94"/>
      <c r="P68" s="94"/>
      <c r="Q68" s="86">
        <f>SUMIFS(matsui[実現損益],matsui[約定日],"&gt;="&amp;DATE(デイトレ集計2023!$B$1,デイトレ集計2023!Q$1,1),matsui[約定日],"&lt;"&amp;DATE(デイトレ集計2023!$B$1,デイトレ集計2023!Q$1+1,1),matsui[実現損益],"&gt;0")</f>
        <v>1500</v>
      </c>
      <c r="R68" s="94"/>
      <c r="S68" s="94"/>
      <c r="T68" s="86">
        <f>SUMIFS(matsui[実現損益],matsui[約定日],"&gt;="&amp;DATE(デイトレ集計2023!$B$1,デイトレ集計2023!T$1,1),matsui[約定日],"&lt;"&amp;DATE(デイトレ集計2023!$B$1,デイトレ集計2023!T$1+1,1),matsui[実現損益],"&gt;0")</f>
        <v>0</v>
      </c>
      <c r="U68" s="94"/>
      <c r="V68" s="94"/>
      <c r="W68" s="86">
        <f>SUMIFS(matsui[実現損益],matsui[約定日],"&gt;="&amp;DATE(デイトレ集計2023!$B$1,デイトレ集計2023!W$1,1),matsui[約定日],"&lt;"&amp;DATE(デイトレ集計2023!$B$1,デイトレ集計2023!W$1+1,1),matsui[実現損益],"&gt;0")</f>
        <v>0</v>
      </c>
      <c r="X68" s="94"/>
      <c r="Y68" s="94"/>
      <c r="Z68" s="86">
        <f>SUMIFS(matsui[実現損益],matsui[約定日],"&gt;="&amp;DATE(デイトレ集計2023!$B$1,デイトレ集計2023!Z$1,1),matsui[約定日],"&lt;"&amp;DATE(デイトレ集計2023!$B$1,デイトレ集計2023!Z$1+1,1),matsui[実現損益],"&gt;0")</f>
        <v>0</v>
      </c>
      <c r="AA68" s="94"/>
      <c r="AB68" s="94"/>
      <c r="AC68" s="86">
        <f>SUMIFS(matsui[実現損益],matsui[約定日],"&gt;="&amp;DATE(デイトレ集計2023!$B$1,デイトレ集計2023!AC$1,1),matsui[約定日],"&lt;"&amp;DATE(デイトレ集計2023!$B$1,デイトレ集計2023!AC$1+1,1),matsui[実現損益],"&gt;0")</f>
        <v>0</v>
      </c>
      <c r="AD68" s="94"/>
      <c r="AE68" s="94"/>
      <c r="AF68" s="86">
        <f>SUMIFS(matsui[実現損益],matsui[約定日],"&gt;="&amp;DATE(デイトレ集計2023!$B$1,デイトレ集計2023!AF$1,1),matsui[約定日],"&lt;"&amp;DATE(デイトレ集計2023!$B$1,デイトレ集計2023!AF$1+1,1),matsui[実現損益],"&gt;0")</f>
        <v>0</v>
      </c>
      <c r="AG68" s="94"/>
      <c r="AH68" s="94"/>
      <c r="AI68" s="86">
        <f>SUMIFS(matsui[実現損益],matsui[約定日],"&gt;="&amp;DATE(デイトレ集計2023!$B$1,デイトレ集計2023!AI$1,1),matsui[約定日],"&lt;"&amp;DATE(デイトレ集計2023!$B$1,デイトレ集計2023!AI$1+1,1),matsui[実現損益],"&gt;0")</f>
        <v>0</v>
      </c>
      <c r="AJ68" s="94"/>
      <c r="AK68" s="94"/>
      <c r="AL68" s="86">
        <f>SUMIFS(matsui[実現損益],matsui[約定日],"&gt;="&amp;DATE(デイトレ集計2023!$B$1,デイトレ集計2023!AL$1,1),matsui[約定日],"&lt;"&amp;DATE(デイトレ集計2023!$B$1,デイトレ集計2023!AL$1+1,1),matsui[実現損益],"&gt;0")</f>
        <v>0</v>
      </c>
    </row>
    <row r="69" spans="1:38" x14ac:dyDescent="0.4">
      <c r="A69" s="57" t="s">
        <v>89</v>
      </c>
      <c r="B69" s="88">
        <f>SUM(E69,H69,K69,N69,Q69,T69,W69,Z69,AC69,AF69,AI69,AL69)</f>
        <v>110</v>
      </c>
      <c r="E69" s="88">
        <f>SUMIFS(matsui[約定数量],matsui[約定日],"&gt;="&amp;DATE(デイトレ集計2023!$B$1,デイトレ集計2023!E$1,1),matsui[約定日],"&lt;"&amp;DATE(デイトレ集計2023!$B$1,デイトレ集計2023!E$1+1,1),matsui[実現損益],"&gt;0")</f>
        <v>0</v>
      </c>
      <c r="H69" s="88">
        <f>SUMIFS(matsui[約定数量],matsui[約定日],"&gt;="&amp;DATE(デイトレ集計2023!$B$1,デイトレ集計2023!H$1,1),matsui[約定日],"&lt;"&amp;DATE(デイトレ集計2023!$B$1,デイトレ集計2023!H$1+1,1),matsui[実現損益],"&gt;0")</f>
        <v>0</v>
      </c>
      <c r="K69" s="88">
        <f>SUMIFS(matsui[約定数量],matsui[約定日],"&gt;="&amp;DATE(デイトレ集計2023!$B$1,デイトレ集計2023!K$1,1),matsui[約定日],"&lt;"&amp;DATE(デイトレ集計2023!$B$1,デイトレ集計2023!K$1+1,1),matsui[実現損益],"&gt;0")</f>
        <v>0</v>
      </c>
      <c r="N69" s="88">
        <f>SUMIFS(matsui[約定数量],matsui[約定日],"&gt;="&amp;DATE(デイトレ集計2023!$B$1,デイトレ集計2023!N$1,1),matsui[約定日],"&lt;"&amp;DATE(デイトレ集計2023!$B$1,デイトレ集計2023!N$1+1,1),matsui[実現損益],"&gt;0")</f>
        <v>30</v>
      </c>
      <c r="Q69" s="88">
        <f>SUMIFS(matsui[約定数量],matsui[約定日],"&gt;="&amp;DATE(デイトレ集計2023!$B$1,デイトレ集計2023!Q$1,1),matsui[約定日],"&lt;"&amp;DATE(デイトレ集計2023!$B$1,デイトレ集計2023!Q$1+1,1),matsui[実現損益],"&gt;0")</f>
        <v>80</v>
      </c>
      <c r="T69" s="88">
        <f>SUMIFS(matsui[約定数量],matsui[約定日],"&gt;="&amp;DATE(デイトレ集計2023!$B$1,デイトレ集計2023!T$1,1),matsui[約定日],"&lt;"&amp;DATE(デイトレ集計2023!$B$1,デイトレ集計2023!T$1+1,1),matsui[実現損益],"&gt;0")</f>
        <v>0</v>
      </c>
      <c r="W69" s="88">
        <f>SUMIFS(matsui[約定数量],matsui[約定日],"&gt;="&amp;DATE(デイトレ集計2023!$B$1,デイトレ集計2023!W$1,1),matsui[約定日],"&lt;"&amp;DATE(デイトレ集計2023!$B$1,デイトレ集計2023!W$1+1,1),matsui[実現損益],"&gt;0")</f>
        <v>0</v>
      </c>
      <c r="Z69" s="88">
        <f>SUMIFS(matsui[約定数量],matsui[約定日],"&gt;="&amp;DATE(デイトレ集計2023!$B$1,デイトレ集計2023!Z$1,1),matsui[約定日],"&lt;"&amp;DATE(デイトレ集計2023!$B$1,デイトレ集計2023!Z$1+1,1),matsui[実現損益],"&gt;0")</f>
        <v>0</v>
      </c>
      <c r="AC69" s="88">
        <f>SUMIFS(matsui[約定数量],matsui[約定日],"&gt;="&amp;DATE(デイトレ集計2023!$B$1,デイトレ集計2023!AC$1,1),matsui[約定日],"&lt;"&amp;DATE(デイトレ集計2023!$B$1,デイトレ集計2023!AC$1+1,1),matsui[実現損益],"&gt;0")</f>
        <v>0</v>
      </c>
      <c r="AF69" s="88">
        <f>SUMIFS(matsui[約定数量],matsui[約定日],"&gt;="&amp;DATE(デイトレ集計2023!$B$1,デイトレ集計2023!AF$1,1),matsui[約定日],"&lt;"&amp;DATE(デイトレ集計2023!$B$1,デイトレ集計2023!AF$1+1,1),matsui[実現損益],"&gt;0")</f>
        <v>0</v>
      </c>
      <c r="AI69" s="88">
        <f>SUMIFS(matsui[約定数量],matsui[約定日],"&gt;="&amp;DATE(デイトレ集計2023!$B$1,デイトレ集計2023!AI$1,1),matsui[約定日],"&lt;"&amp;DATE(デイトレ集計2023!$B$1,デイトレ集計2023!AI$1+1,1),matsui[実現損益],"&gt;0")</f>
        <v>0</v>
      </c>
      <c r="AL69" s="88">
        <f>SUMIFS(matsui[約定数量],matsui[約定日],"&gt;="&amp;DATE(デイトレ集計2023!$B$1,デイトレ集計2023!AL$1,1),matsui[約定日],"&lt;"&amp;DATE(デイトレ集計2023!$B$1,デイトレ集計2023!AL$1+1,1),matsui[実現損益],"&gt;0")</f>
        <v>0</v>
      </c>
    </row>
    <row r="70" spans="1:38" x14ac:dyDescent="0.4">
      <c r="A70" s="57" t="s">
        <v>9</v>
      </c>
      <c r="B70" s="94">
        <f>SUM(E70,H70,K70,N70,Q70,T70,W70,Z70,AC70,AF70,AI70,AL70)</f>
        <v>-2150</v>
      </c>
      <c r="E70" s="86">
        <f>SUMIFS(matsui[実現損益],matsui[約定日],"&gt;="&amp;DATE(デイトレ集計2023!$B$1,デイトレ集計2023!E$1,1),matsui[約定日],"&lt;"&amp;DATE(デイトレ集計2023!$B$1,デイトレ集計2023!E$1+1,1),matsui[実現損益],"&lt;0")</f>
        <v>0</v>
      </c>
      <c r="F70" s="94"/>
      <c r="G70" s="94"/>
      <c r="H70" s="86">
        <f>SUMIFS(matsui[実現損益],matsui[約定日],"&gt;="&amp;DATE(デイトレ集計2023!$B$1,デイトレ集計2023!H$1,1),matsui[約定日],"&lt;"&amp;DATE(デイトレ集計2023!$B$1,デイトレ集計2023!H$1+1,1),matsui[実現損益],"&lt;0")</f>
        <v>0</v>
      </c>
      <c r="I70" s="94"/>
      <c r="J70" s="94"/>
      <c r="K70" s="86">
        <f>SUMIFS(matsui[実現損益],matsui[約定日],"&gt;="&amp;DATE(デイトレ集計2023!$B$1,デイトレ集計2023!K$1,1),matsui[約定日],"&lt;"&amp;DATE(デイトレ集計2023!$B$1,デイトレ集計2023!K$1+1,1),matsui[実現損益],"&lt;0")</f>
        <v>0</v>
      </c>
      <c r="L70" s="94"/>
      <c r="M70" s="94"/>
      <c r="N70" s="86">
        <f>SUMIFS(matsui[実現損益],matsui[約定日],"&gt;="&amp;DATE(デイトレ集計2023!$B$1,デイトレ集計2023!N$1,1),matsui[約定日],"&lt;"&amp;DATE(デイトレ集計2023!$B$1,デイトレ集計2023!N$1+1,1),matsui[実現損益],"&lt;0")</f>
        <v>-1750</v>
      </c>
      <c r="O70" s="94"/>
      <c r="P70" s="94"/>
      <c r="Q70" s="86">
        <f>SUMIFS(matsui[実現損益],matsui[約定日],"&gt;="&amp;DATE(デイトレ集計2023!$B$1,デイトレ集計2023!Q$1,1),matsui[約定日],"&lt;"&amp;DATE(デイトレ集計2023!$B$1,デイトレ集計2023!Q$1+1,1),matsui[実現損益],"&lt;0")</f>
        <v>-400</v>
      </c>
      <c r="R70" s="94"/>
      <c r="S70" s="94"/>
      <c r="T70" s="86">
        <f>SUMIFS(matsui[実現損益],matsui[約定日],"&gt;="&amp;DATE(デイトレ集計2023!$B$1,デイトレ集計2023!T$1,1),matsui[約定日],"&lt;"&amp;DATE(デイトレ集計2023!$B$1,デイトレ集計2023!T$1+1,1),matsui[実現損益],"&lt;0")</f>
        <v>0</v>
      </c>
      <c r="U70" s="94"/>
      <c r="V70" s="94"/>
      <c r="W70" s="86">
        <f>SUMIFS(matsui[実現損益],matsui[約定日],"&gt;="&amp;DATE(デイトレ集計2023!$B$1,デイトレ集計2023!W$1,1),matsui[約定日],"&lt;"&amp;DATE(デイトレ集計2023!$B$1,デイトレ集計2023!W$1+1,1),matsui[実現損益],"&lt;0")</f>
        <v>0</v>
      </c>
      <c r="X70" s="94"/>
      <c r="Y70" s="94"/>
      <c r="Z70" s="86">
        <f>SUMIFS(matsui[実現損益],matsui[約定日],"&gt;="&amp;DATE(デイトレ集計2023!$B$1,デイトレ集計2023!Z$1,1),matsui[約定日],"&lt;"&amp;DATE(デイトレ集計2023!$B$1,デイトレ集計2023!Z$1+1,1),matsui[実現損益],"&lt;0")</f>
        <v>0</v>
      </c>
      <c r="AA70" s="94"/>
      <c r="AB70" s="94"/>
      <c r="AC70" s="86">
        <f>SUMIFS(matsui[実現損益],matsui[約定日],"&gt;="&amp;DATE(デイトレ集計2023!$B$1,デイトレ集計2023!AC$1,1),matsui[約定日],"&lt;"&amp;DATE(デイトレ集計2023!$B$1,デイトレ集計2023!AC$1+1,1),matsui[実現損益],"&lt;0")</f>
        <v>0</v>
      </c>
      <c r="AD70" s="94"/>
      <c r="AE70" s="94"/>
      <c r="AF70" s="86">
        <f>SUMIFS(matsui[実現損益],matsui[約定日],"&gt;="&amp;DATE(デイトレ集計2023!$B$1,デイトレ集計2023!AF$1,1),matsui[約定日],"&lt;"&amp;DATE(デイトレ集計2023!$B$1,デイトレ集計2023!AF$1+1,1),matsui[実現損益],"&lt;0")</f>
        <v>0</v>
      </c>
      <c r="AG70" s="94"/>
      <c r="AH70" s="94"/>
      <c r="AI70" s="86">
        <f>SUMIFS(matsui[実現損益],matsui[約定日],"&gt;="&amp;DATE(デイトレ集計2023!$B$1,デイトレ集計2023!AI$1,1),matsui[約定日],"&lt;"&amp;DATE(デイトレ集計2023!$B$1,デイトレ集計2023!AI$1+1,1),matsui[実現損益],"&lt;0")</f>
        <v>0</v>
      </c>
      <c r="AJ70" s="94"/>
      <c r="AK70" s="94"/>
      <c r="AL70" s="86">
        <f>SUMIFS(matsui[実現損益],matsui[約定日],"&gt;="&amp;DATE(デイトレ集計2023!$B$1,デイトレ集計2023!AL$1,1),matsui[約定日],"&lt;"&amp;DATE(デイトレ集計2023!$B$1,デイトレ集計2023!AL$1+1,1),matsui[実現損益],"&lt;0")</f>
        <v>0</v>
      </c>
    </row>
    <row r="71" spans="1:38" x14ac:dyDescent="0.4">
      <c r="A71" s="57" t="s">
        <v>90</v>
      </c>
      <c r="B71" s="88">
        <f>SUM(E71,H71,K71,N71,Q71,T71,W71,Z71,AC71,AF71,AI71,AL71)</f>
        <v>20</v>
      </c>
      <c r="E71" s="88">
        <f>SUMIFS(matsui[約定数量],matsui[約定日],"&gt;="&amp;DATE(デイトレ集計2023!$B$1,デイトレ集計2023!E$1,1),matsui[約定日],"&lt;"&amp;DATE(デイトレ集計2023!$B$1,デイトレ集計2023!E$1+1,1),matsui[実現損益],"&lt;0")</f>
        <v>0</v>
      </c>
      <c r="H71" s="88">
        <f>SUMIFS(matsui[約定数量],matsui[約定日],"&gt;="&amp;DATE(デイトレ集計2023!$B$1,デイトレ集計2023!H$1,1),matsui[約定日],"&lt;"&amp;DATE(デイトレ集計2023!$B$1,デイトレ集計2023!H$1+1,1),matsui[実現損益],"&lt;0")</f>
        <v>0</v>
      </c>
      <c r="K71" s="88">
        <f>SUMIFS(matsui[約定数量],matsui[約定日],"&gt;="&amp;DATE(デイトレ集計2023!$B$1,デイトレ集計2023!K$1,1),matsui[約定日],"&lt;"&amp;DATE(デイトレ集計2023!$B$1,デイトレ集計2023!K$1+1,1),matsui[実現損益],"&lt;0")</f>
        <v>0</v>
      </c>
      <c r="N71" s="88">
        <f>SUMIFS(matsui[約定数量],matsui[約定日],"&gt;="&amp;DATE(デイトレ集計2023!$B$1,デイトレ集計2023!N$1,1),matsui[約定日],"&lt;"&amp;DATE(デイトレ集計2023!$B$1,デイトレ集計2023!N$1+1,1),matsui[実現損益],"&lt;0")</f>
        <v>10</v>
      </c>
      <c r="Q71" s="88">
        <f>SUMIFS(matsui[約定数量],matsui[約定日],"&gt;="&amp;DATE(デイトレ集計2023!$B$1,デイトレ集計2023!Q$1,1),matsui[約定日],"&lt;"&amp;DATE(デイトレ集計2023!$B$1,デイトレ集計2023!Q$1+1,1),matsui[実現損益],"&lt;0")</f>
        <v>10</v>
      </c>
      <c r="T71" s="88">
        <f>SUMIFS(matsui[約定数量],matsui[約定日],"&gt;="&amp;DATE(デイトレ集計2023!$B$1,デイトレ集計2023!T$1,1),matsui[約定日],"&lt;"&amp;DATE(デイトレ集計2023!$B$1,デイトレ集計2023!T$1+1,1),matsui[実現損益],"&lt;0")</f>
        <v>0</v>
      </c>
      <c r="W71" s="88">
        <f>SUMIFS(matsui[約定数量],matsui[約定日],"&gt;="&amp;DATE(デイトレ集計2023!$B$1,デイトレ集計2023!W$1,1),matsui[約定日],"&lt;"&amp;DATE(デイトレ集計2023!$B$1,デイトレ集計2023!W$1+1,1),matsui[実現損益],"&lt;0")</f>
        <v>0</v>
      </c>
      <c r="Z71" s="88">
        <f>SUMIFS(matsui[約定数量],matsui[約定日],"&gt;="&amp;DATE(デイトレ集計2023!$B$1,デイトレ集計2023!Z$1,1),matsui[約定日],"&lt;"&amp;DATE(デイトレ集計2023!$B$1,デイトレ集計2023!Z$1+1,1),matsui[実現損益],"&lt;0")</f>
        <v>0</v>
      </c>
      <c r="AC71" s="88">
        <f>SUMIFS(matsui[約定数量],matsui[約定日],"&gt;="&amp;DATE(デイトレ集計2023!$B$1,デイトレ集計2023!AC$1,1),matsui[約定日],"&lt;"&amp;DATE(デイトレ集計2023!$B$1,デイトレ集計2023!AC$1+1,1),matsui[実現損益],"&lt;0")</f>
        <v>0</v>
      </c>
      <c r="AF71" s="88">
        <f>SUMIFS(matsui[約定数量],matsui[約定日],"&gt;="&amp;DATE(デイトレ集計2023!$B$1,デイトレ集計2023!AF$1,1),matsui[約定日],"&lt;"&amp;DATE(デイトレ集計2023!$B$1,デイトレ集計2023!AF$1+1,1),matsui[実現損益],"&lt;0")</f>
        <v>0</v>
      </c>
      <c r="AI71" s="88">
        <f>SUMIFS(matsui[約定数量],matsui[約定日],"&gt;="&amp;DATE(デイトレ集計2023!$B$1,デイトレ集計2023!AI$1,1),matsui[約定日],"&lt;"&amp;DATE(デイトレ集計2023!$B$1,デイトレ集計2023!AI$1+1,1),matsui[実現損益],"&lt;0")</f>
        <v>0</v>
      </c>
      <c r="AL71" s="88">
        <f>SUMIFS(matsui[約定数量],matsui[約定日],"&gt;="&amp;DATE(デイトレ集計2023!$B$1,デイトレ集計2023!AL$1,1),matsui[約定日],"&lt;"&amp;DATE(デイトレ集計2023!$B$1,デイトレ集計2023!AL$1+1,1),matsui[実現損益],"&lt;0")</f>
        <v>0</v>
      </c>
    </row>
    <row r="72" spans="1:38" x14ac:dyDescent="0.4">
      <c r="A72" s="87" t="s">
        <v>4</v>
      </c>
    </row>
    <row r="73" spans="1:38" x14ac:dyDescent="0.4">
      <c r="A73" s="57" t="s">
        <v>5</v>
      </c>
      <c r="E73" s="88">
        <f>COUNTIFS(matsui[約定日],"&gt;="&amp;DATE(デイトレ集計2023!$B$1,デイトレ集計2023!E$1,1),matsui[約定日],"&lt;"&amp;DATE(デイトレ集計2023!$B$1,デイトレ集計2023!E$1+1,1),matsui[実現損益],"&gt;0")</f>
        <v>0</v>
      </c>
      <c r="H73" s="88">
        <f>COUNTIFS(matsui[約定日],"&gt;="&amp;DATE(デイトレ集計2023!$B$1,デイトレ集計2023!H$1,1),matsui[約定日],"&lt;"&amp;DATE(デイトレ集計2023!$B$1,デイトレ集計2023!H$1+1,1),matsui[実現損益],"&gt;0")</f>
        <v>0</v>
      </c>
      <c r="K73" s="88">
        <f>COUNTIFS(matsui[約定日],"&gt;="&amp;DATE(デイトレ集計2023!$B$1,デイトレ集計2023!K$1,1),matsui[約定日],"&lt;"&amp;DATE(デイトレ集計2023!$B$1,デイトレ集計2023!K$1+1,1),matsui[実現損益],"&gt;0")</f>
        <v>0</v>
      </c>
      <c r="N73" s="88">
        <f>COUNTIFS(matsui[約定日],"&gt;="&amp;DATE(デイトレ集計2023!$B$1,デイトレ集計2023!N$1,1),matsui[約定日],"&lt;"&amp;DATE(デイトレ集計2023!$B$1,デイトレ集計2023!N$1+1,1),matsui[実現損益],"&gt;0")</f>
        <v>3</v>
      </c>
      <c r="Q73" s="88">
        <f>COUNTIFS(matsui[約定日],"&gt;="&amp;DATE(デイトレ集計2023!$B$1,デイトレ集計2023!Q$1,1),matsui[約定日],"&lt;"&amp;DATE(デイトレ集計2023!$B$1,デイトレ集計2023!Q$1+1,1),matsui[実現損益],"&gt;0")</f>
        <v>7</v>
      </c>
      <c r="T73" s="88">
        <f>COUNTIFS(matsui[約定日],"&gt;="&amp;DATE(デイトレ集計2023!$B$1,デイトレ集計2023!T$1,1),matsui[約定日],"&lt;"&amp;DATE(デイトレ集計2023!$B$1,デイトレ集計2023!T$1+1,1),matsui[実現損益],"&gt;0")</f>
        <v>0</v>
      </c>
      <c r="W73" s="88">
        <f>COUNTIFS(matsui[約定日],"&gt;="&amp;DATE(デイトレ集計2023!$B$1,デイトレ集計2023!W$1,1),matsui[約定日],"&lt;"&amp;DATE(デイトレ集計2023!$B$1,デイトレ集計2023!W$1+1,1),matsui[実現損益],"&gt;0")</f>
        <v>0</v>
      </c>
      <c r="Z73" s="88">
        <f>COUNTIFS(matsui[約定日],"&gt;="&amp;DATE(デイトレ集計2023!$B$1,デイトレ集計2023!Z$1,1),matsui[約定日],"&lt;"&amp;DATE(デイトレ集計2023!$B$1,デイトレ集計2023!Z$1+1,1),matsui[実現損益],"&gt;0")</f>
        <v>0</v>
      </c>
      <c r="AC73" s="88">
        <f>COUNTIFS(matsui[約定日],"&gt;="&amp;DATE(デイトレ集計2023!$B$1,デイトレ集計2023!AC$1,1),matsui[約定日],"&lt;"&amp;DATE(デイトレ集計2023!$B$1,デイトレ集計2023!AC$1+1,1),matsui[実現損益],"&gt;0")</f>
        <v>0</v>
      </c>
      <c r="AF73" s="88">
        <f>COUNTIFS(matsui[約定日],"&gt;="&amp;DATE(デイトレ集計2023!$B$1,デイトレ集計2023!AF$1,1),matsui[約定日],"&lt;"&amp;DATE(デイトレ集計2023!$B$1,デイトレ集計2023!AF$1+1,1),matsui[実現損益],"&gt;0")</f>
        <v>0</v>
      </c>
      <c r="AI73" s="88">
        <f>COUNTIFS(matsui[約定日],"&gt;="&amp;DATE(デイトレ集計2023!$B$1,デイトレ集計2023!AI$1,1),matsui[約定日],"&lt;"&amp;DATE(デイトレ集計2023!$B$1,デイトレ集計2023!AI$1+1,1),matsui[実現損益],"&gt;0")</f>
        <v>0</v>
      </c>
      <c r="AL73" s="88">
        <f>COUNTIFS(matsui[約定日],"&gt;="&amp;DATE(デイトレ集計2023!$B$1,デイトレ集計2023!AL$1,1),matsui[約定日],"&lt;"&amp;DATE(デイトレ集計2023!$B$1,デイトレ集計2023!AL$1+1,1),matsui[実現損益],"&gt;0")</f>
        <v>0</v>
      </c>
    </row>
    <row r="74" spans="1:38" x14ac:dyDescent="0.4">
      <c r="A74" s="57" t="s">
        <v>6</v>
      </c>
      <c r="E74" s="88">
        <f>COUNTIFS(matsui[約定日],"&gt;="&amp;DATE(デイトレ集計2023!$B$1,デイトレ集計2023!E$1,1),matsui[約定日],"&lt;"&amp;DATE(デイトレ集計2023!$B$1,デイトレ集計2023!E$1+1,1),matsui[実現損益],"&lt;0")</f>
        <v>0</v>
      </c>
      <c r="H74" s="88">
        <f>COUNTIFS(matsui[約定日],"&gt;="&amp;DATE(デイトレ集計2023!$B$1,デイトレ集計2023!H$1,1),matsui[約定日],"&lt;"&amp;DATE(デイトレ集計2023!$B$1,デイトレ集計2023!H$1+1,1),matsui[実現損益],"&lt;0")</f>
        <v>0</v>
      </c>
      <c r="K74" s="88">
        <f>COUNTIFS(matsui[約定日],"&gt;="&amp;DATE(デイトレ集計2023!$B$1,デイトレ集計2023!K$1,1),matsui[約定日],"&lt;"&amp;DATE(デイトレ集計2023!$B$1,デイトレ集計2023!K$1+1,1),matsui[実現損益],"&lt;0")</f>
        <v>0</v>
      </c>
      <c r="N74" s="88">
        <f>COUNTIFS(matsui[約定日],"&gt;="&amp;DATE(デイトレ集計2023!$B$1,デイトレ集計2023!N$1,1),matsui[約定日],"&lt;"&amp;DATE(デイトレ集計2023!$B$1,デイトレ集計2023!N$1+1,1),matsui[実現損益],"&lt;0")</f>
        <v>1</v>
      </c>
      <c r="Q74" s="88">
        <f>COUNTIFS(matsui[約定日],"&gt;="&amp;DATE(デイトレ集計2023!$B$1,デイトレ集計2023!Q$1,1),matsui[約定日],"&lt;"&amp;DATE(デイトレ集計2023!$B$1,デイトレ集計2023!Q$1+1,1),matsui[実現損益],"&lt;0")</f>
        <v>1</v>
      </c>
      <c r="T74" s="88">
        <f>COUNTIFS(matsui[約定日],"&gt;="&amp;DATE(デイトレ集計2023!$B$1,デイトレ集計2023!T$1,1),matsui[約定日],"&lt;"&amp;DATE(デイトレ集計2023!$B$1,デイトレ集計2023!T$1+1,1),matsui[実現損益],"&lt;0")</f>
        <v>0</v>
      </c>
      <c r="W74" s="88">
        <f>COUNTIFS(matsui[約定日],"&gt;="&amp;DATE(デイトレ集計2023!$B$1,デイトレ集計2023!W$1,1),matsui[約定日],"&lt;"&amp;DATE(デイトレ集計2023!$B$1,デイトレ集計2023!W$1+1,1),matsui[実現損益],"&lt;0")</f>
        <v>0</v>
      </c>
      <c r="Z74" s="88">
        <f>COUNTIFS(matsui[約定日],"&gt;="&amp;DATE(デイトレ集計2023!$B$1,デイトレ集計2023!Z$1,1),matsui[約定日],"&lt;"&amp;DATE(デイトレ集計2023!$B$1,デイトレ集計2023!Z$1+1,1),matsui[実現損益],"&lt;0")</f>
        <v>0</v>
      </c>
      <c r="AC74" s="88">
        <f>COUNTIFS(matsui[約定日],"&gt;="&amp;DATE(デイトレ集計2023!$B$1,デイトレ集計2023!AC$1,1),matsui[約定日],"&lt;"&amp;DATE(デイトレ集計2023!$B$1,デイトレ集計2023!AC$1+1,1),matsui[実現損益],"&lt;0")</f>
        <v>0</v>
      </c>
      <c r="AF74" s="88">
        <f>COUNTIFS(matsui[約定日],"&gt;="&amp;DATE(デイトレ集計2023!$B$1,デイトレ集計2023!AF$1,1),matsui[約定日],"&lt;"&amp;DATE(デイトレ集計2023!$B$1,デイトレ集計2023!AF$1+1,1),matsui[実現損益],"&lt;0")</f>
        <v>0</v>
      </c>
      <c r="AI74" s="88">
        <f>COUNTIFS(matsui[約定日],"&gt;="&amp;DATE(デイトレ集計2023!$B$1,デイトレ集計2023!AI$1,1),matsui[約定日],"&lt;"&amp;DATE(デイトレ集計2023!$B$1,デイトレ集計2023!AI$1+1,1),matsui[実現損益],"&lt;0")</f>
        <v>0</v>
      </c>
      <c r="AL74" s="88">
        <f>COUNTIFS(matsui[約定日],"&gt;="&amp;DATE(デイトレ集計2023!$B$1,デイトレ集計2023!AL$1,1),matsui[約定日],"&lt;"&amp;DATE(デイトレ集計2023!$B$1,デイトレ集計2023!AL$1+1,1),matsui[実現損益],"&lt;0")</f>
        <v>0</v>
      </c>
    </row>
  </sheetData>
  <phoneticPr fontId="2"/>
  <conditionalFormatting sqref="E16:E46 Q16:Q46 N16:N46 H16:H46 K16:K46 AF16:AF46 AI16:AI46 AL16:AL46 AC16:AC46 Z16:Z46 W16:W46 T16:T46">
    <cfRule type="containsBlanks" dxfId="9" priority="1" stopIfTrue="1">
      <formula>LEN(TRIM(E16))=0</formula>
    </cfRule>
  </conditionalFormatting>
  <conditionalFormatting sqref="E16:E46 H16:H46 K16:K46 N16:N46 Q16:Q46 T16:T46 W16:W46 Z16:Z46 AC16:AC46 AF16:AF46 AI16:AI46 AL16:AL46">
    <cfRule type="expression" dxfId="8" priority="2" stopIfTrue="1">
      <formula>E16&lt;0</formula>
    </cfRule>
    <cfRule type="expression" dxfId="7" priority="3" stopIfTrue="1">
      <formula>E16&gt;0</formula>
    </cfRule>
  </conditionalFormatting>
  <conditionalFormatting sqref="C16:C46 F16:F46 I16:I46 L16:L46 O16:O46 R16:R46 U16:U46 X16:X46 AA16:AA46 AD16:AD46 AG16:AG46 AJ16:AJ46">
    <cfRule type="expression" dxfId="6" priority="4">
      <formula>INDIRECT("R"&amp;ROW()&amp;"C"&amp;E$48,FALSE)&lt;0</formula>
    </cfRule>
    <cfRule type="expression" dxfId="5" priority="5">
      <formula>INDIRECT("R"&amp;ROW()&amp;"C"&amp;E$48,FALSE)&gt;0</formula>
    </cfRule>
  </conditionalFormatting>
  <conditionalFormatting sqref="D16:D46 G16:G46 J16:J46 M16:M46 P16:P46 S16:S46 V16:V46 Y16:Y46 AB16:AB46 AE16:AE46 AH16:AH46 AK16:AK46">
    <cfRule type="expression" dxfId="4" priority="6">
      <formula>INDIRECT("R"&amp;ROW()&amp;"C"&amp;E$49,FALSE)&lt;0</formula>
    </cfRule>
    <cfRule type="expression" dxfId="3" priority="7">
      <formula>INDIRECT("R"&amp;ROW()&amp;"C"&amp;E$49,FALSE)&gt;0</formula>
    </cfRule>
  </conditionalFormatting>
  <pageMargins left="0.7" right="0.7" top="0.75" bottom="0.75" header="0.3" footer="0.3"/>
  <pageSetup paperSize="9"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02F8-8C9E-4A79-B48F-079D56B6390D}">
  <dimension ref="A1:AC26"/>
  <sheetViews>
    <sheetView workbookViewId="0">
      <selection activeCell="P2" sqref="P2"/>
    </sheetView>
  </sheetViews>
  <sheetFormatPr defaultRowHeight="18.75" x14ac:dyDescent="0.4"/>
  <cols>
    <col min="1" max="1" width="17.5" bestFit="1" customWidth="1"/>
    <col min="2" max="3" width="10.25" bestFit="1" customWidth="1"/>
    <col min="4" max="4" width="13.25" bestFit="1" customWidth="1"/>
    <col min="5" max="5" width="69.25" bestFit="1" customWidth="1"/>
    <col min="6" max="7" width="11.25" bestFit="1" customWidth="1"/>
    <col min="8" max="9" width="7.5" bestFit="1" customWidth="1"/>
    <col min="10" max="10" width="11.25" bestFit="1" customWidth="1"/>
    <col min="11" max="11" width="13" bestFit="1" customWidth="1"/>
    <col min="12" max="14" width="11.25" bestFit="1" customWidth="1"/>
    <col min="15" max="15" width="17.375" bestFit="1" customWidth="1"/>
    <col min="16" max="16" width="11.25" bestFit="1" customWidth="1"/>
    <col min="17" max="17" width="9.375" bestFit="1" customWidth="1"/>
    <col min="18" max="18" width="10.25" bestFit="1" customWidth="1"/>
    <col min="19" max="19" width="9.375" bestFit="1" customWidth="1"/>
    <col min="20" max="20" width="19.5" bestFit="1" customWidth="1"/>
    <col min="21" max="21" width="17.375" bestFit="1" customWidth="1"/>
    <col min="22" max="23" width="11.25" bestFit="1" customWidth="1"/>
    <col min="24" max="24" width="21.5" bestFit="1" customWidth="1"/>
    <col min="25" max="25" width="11.25" bestFit="1" customWidth="1"/>
    <col min="26" max="26" width="13.25" bestFit="1" customWidth="1"/>
    <col min="27" max="28" width="9.375" bestFit="1" customWidth="1"/>
    <col min="29" max="29" width="11.875" bestFit="1" customWidth="1"/>
  </cols>
  <sheetData>
    <row r="1" spans="1:29" x14ac:dyDescent="0.4">
      <c r="A1" t="s">
        <v>106</v>
      </c>
      <c r="B1" t="s">
        <v>11</v>
      </c>
      <c r="C1" t="s">
        <v>10</v>
      </c>
      <c r="D1" t="s">
        <v>17</v>
      </c>
      <c r="E1" t="s">
        <v>12</v>
      </c>
      <c r="F1" t="s">
        <v>13</v>
      </c>
      <c r="G1" t="s">
        <v>26</v>
      </c>
      <c r="H1" t="s">
        <v>14</v>
      </c>
      <c r="I1" t="s">
        <v>21</v>
      </c>
      <c r="J1" t="s">
        <v>27</v>
      </c>
      <c r="K1" t="s">
        <v>22</v>
      </c>
      <c r="L1" t="s">
        <v>28</v>
      </c>
      <c r="M1" t="s">
        <v>24</v>
      </c>
      <c r="N1" t="s">
        <v>29</v>
      </c>
      <c r="O1" t="s">
        <v>30</v>
      </c>
      <c r="P1" t="s">
        <v>23</v>
      </c>
      <c r="Q1" t="s">
        <v>18</v>
      </c>
      <c r="R1" t="s">
        <v>19</v>
      </c>
      <c r="S1" t="s">
        <v>20</v>
      </c>
      <c r="T1" t="s">
        <v>31</v>
      </c>
      <c r="U1" t="s">
        <v>32</v>
      </c>
      <c r="V1" t="s">
        <v>33</v>
      </c>
      <c r="W1" t="s">
        <v>34</v>
      </c>
      <c r="X1" t="s">
        <v>35</v>
      </c>
      <c r="Y1" t="s">
        <v>25</v>
      </c>
      <c r="Z1" t="s">
        <v>36</v>
      </c>
      <c r="AA1" t="s">
        <v>37</v>
      </c>
      <c r="AB1" t="s">
        <v>38</v>
      </c>
      <c r="AC1" t="s">
        <v>91</v>
      </c>
    </row>
    <row r="2" spans="1:29" x14ac:dyDescent="0.4">
      <c r="A2" t="s">
        <v>111</v>
      </c>
      <c r="B2" s="1">
        <v>45043</v>
      </c>
      <c r="C2" s="1">
        <v>45041</v>
      </c>
      <c r="D2" t="s">
        <v>110</v>
      </c>
      <c r="E2" t="s">
        <v>107</v>
      </c>
      <c r="F2" t="s">
        <v>15</v>
      </c>
      <c r="G2" t="s">
        <v>92</v>
      </c>
      <c r="H2" t="s">
        <v>16</v>
      </c>
      <c r="I2" t="s">
        <v>40</v>
      </c>
      <c r="J2" t="s">
        <v>47</v>
      </c>
      <c r="K2" t="s">
        <v>108</v>
      </c>
      <c r="L2">
        <v>10</v>
      </c>
      <c r="M2">
        <v>15590</v>
      </c>
      <c r="N2">
        <v>155900</v>
      </c>
      <c r="O2">
        <v>0</v>
      </c>
      <c r="Q2" t="s">
        <v>92</v>
      </c>
      <c r="R2" s="1"/>
      <c r="AC2" t="s">
        <v>92</v>
      </c>
    </row>
    <row r="3" spans="1:29" x14ac:dyDescent="0.4">
      <c r="A3" t="s">
        <v>111</v>
      </c>
      <c r="B3" s="1">
        <v>45043</v>
      </c>
      <c r="C3" s="1">
        <v>45041</v>
      </c>
      <c r="D3" t="s">
        <v>110</v>
      </c>
      <c r="E3" t="s">
        <v>107</v>
      </c>
      <c r="F3" t="s">
        <v>15</v>
      </c>
      <c r="G3" t="s">
        <v>92</v>
      </c>
      <c r="H3" t="s">
        <v>16</v>
      </c>
      <c r="I3" t="s">
        <v>39</v>
      </c>
      <c r="J3" t="s">
        <v>47</v>
      </c>
      <c r="K3" t="s">
        <v>109</v>
      </c>
      <c r="L3">
        <v>10</v>
      </c>
      <c r="M3">
        <v>15600</v>
      </c>
      <c r="N3">
        <v>156000</v>
      </c>
      <c r="O3">
        <v>0</v>
      </c>
      <c r="P3">
        <v>100</v>
      </c>
      <c r="Q3" t="s">
        <v>16</v>
      </c>
      <c r="R3" s="1">
        <v>45041</v>
      </c>
      <c r="S3">
        <v>15590</v>
      </c>
      <c r="T3">
        <v>0</v>
      </c>
      <c r="U3">
        <v>0</v>
      </c>
      <c r="V3">
        <v>0</v>
      </c>
      <c r="W3">
        <v>0</v>
      </c>
      <c r="X3">
        <v>0</v>
      </c>
      <c r="Y3">
        <v>100</v>
      </c>
      <c r="AC3" t="s">
        <v>92</v>
      </c>
    </row>
    <row r="4" spans="1:29" x14ac:dyDescent="0.4">
      <c r="A4" t="s">
        <v>111</v>
      </c>
      <c r="B4" s="1">
        <v>45037</v>
      </c>
      <c r="C4" s="1">
        <v>45035</v>
      </c>
      <c r="D4" t="s">
        <v>110</v>
      </c>
      <c r="E4" t="s">
        <v>107</v>
      </c>
      <c r="F4" t="s">
        <v>15</v>
      </c>
      <c r="G4" t="s">
        <v>92</v>
      </c>
      <c r="H4" t="s">
        <v>16</v>
      </c>
      <c r="I4" t="s">
        <v>39</v>
      </c>
      <c r="J4" t="s">
        <v>47</v>
      </c>
      <c r="K4" t="s">
        <v>108</v>
      </c>
      <c r="L4">
        <v>10</v>
      </c>
      <c r="M4">
        <v>15495</v>
      </c>
      <c r="N4">
        <v>154950</v>
      </c>
      <c r="O4">
        <v>0</v>
      </c>
      <c r="Q4" t="s">
        <v>92</v>
      </c>
      <c r="R4" s="1"/>
      <c r="AC4" t="s">
        <v>92</v>
      </c>
    </row>
    <row r="5" spans="1:29" x14ac:dyDescent="0.4">
      <c r="A5" t="s">
        <v>111</v>
      </c>
      <c r="B5" s="1">
        <v>45037</v>
      </c>
      <c r="C5" s="1">
        <v>45035</v>
      </c>
      <c r="D5" t="s">
        <v>110</v>
      </c>
      <c r="E5" t="s">
        <v>107</v>
      </c>
      <c r="F5" t="s">
        <v>15</v>
      </c>
      <c r="G5" t="s">
        <v>92</v>
      </c>
      <c r="H5" t="s">
        <v>16</v>
      </c>
      <c r="I5" t="s">
        <v>40</v>
      </c>
      <c r="J5" t="s">
        <v>47</v>
      </c>
      <c r="K5" t="s">
        <v>109</v>
      </c>
      <c r="L5">
        <v>10</v>
      </c>
      <c r="M5">
        <v>15495</v>
      </c>
      <c r="N5">
        <v>154950</v>
      </c>
      <c r="O5">
        <v>0</v>
      </c>
      <c r="P5">
        <v>0</v>
      </c>
      <c r="Q5" t="s">
        <v>16</v>
      </c>
      <c r="R5" s="1">
        <v>45035</v>
      </c>
      <c r="S5">
        <v>15495</v>
      </c>
      <c r="T5">
        <v>0</v>
      </c>
      <c r="U5">
        <v>0</v>
      </c>
      <c r="V5">
        <v>0</v>
      </c>
      <c r="W5">
        <v>0</v>
      </c>
      <c r="X5">
        <v>0</v>
      </c>
      <c r="Y5">
        <v>0</v>
      </c>
      <c r="AC5" t="s">
        <v>92</v>
      </c>
    </row>
    <row r="6" spans="1:29" x14ac:dyDescent="0.4">
      <c r="A6" t="s">
        <v>111</v>
      </c>
      <c r="B6" s="1">
        <v>45033</v>
      </c>
      <c r="C6" s="1">
        <v>45029</v>
      </c>
      <c r="D6" t="s">
        <v>110</v>
      </c>
      <c r="E6" t="s">
        <v>107</v>
      </c>
      <c r="F6" t="s">
        <v>15</v>
      </c>
      <c r="G6" t="s">
        <v>92</v>
      </c>
      <c r="H6" t="s">
        <v>16</v>
      </c>
      <c r="I6" t="s">
        <v>40</v>
      </c>
      <c r="J6" t="s">
        <v>47</v>
      </c>
      <c r="K6" t="s">
        <v>108</v>
      </c>
      <c r="L6">
        <v>10</v>
      </c>
      <c r="M6">
        <v>14875</v>
      </c>
      <c r="N6">
        <v>148750</v>
      </c>
      <c r="O6">
        <v>0</v>
      </c>
      <c r="Q6" t="s">
        <v>92</v>
      </c>
      <c r="R6" s="1"/>
      <c r="AC6" t="s">
        <v>92</v>
      </c>
    </row>
    <row r="7" spans="1:29" x14ac:dyDescent="0.4">
      <c r="A7" t="s">
        <v>111</v>
      </c>
      <c r="B7" s="1">
        <v>45033</v>
      </c>
      <c r="C7" s="1">
        <v>45029</v>
      </c>
      <c r="D7" t="s">
        <v>110</v>
      </c>
      <c r="E7" t="s">
        <v>107</v>
      </c>
      <c r="F7" t="s">
        <v>15</v>
      </c>
      <c r="G7" t="s">
        <v>92</v>
      </c>
      <c r="H7" t="s">
        <v>16</v>
      </c>
      <c r="I7" t="s">
        <v>39</v>
      </c>
      <c r="J7" t="s">
        <v>47</v>
      </c>
      <c r="K7" t="s">
        <v>109</v>
      </c>
      <c r="L7">
        <v>10</v>
      </c>
      <c r="M7">
        <v>14900</v>
      </c>
      <c r="N7">
        <v>149000</v>
      </c>
      <c r="O7">
        <v>0</v>
      </c>
      <c r="P7">
        <v>250</v>
      </c>
      <c r="Q7" t="s">
        <v>16</v>
      </c>
      <c r="R7" s="1">
        <v>45029</v>
      </c>
      <c r="S7">
        <v>14875</v>
      </c>
      <c r="T7">
        <v>0</v>
      </c>
      <c r="U7">
        <v>0</v>
      </c>
      <c r="V7">
        <v>0</v>
      </c>
      <c r="W7">
        <v>0</v>
      </c>
      <c r="X7">
        <v>0</v>
      </c>
      <c r="Y7">
        <v>250</v>
      </c>
      <c r="AC7" t="s">
        <v>92</v>
      </c>
    </row>
    <row r="8" spans="1:29" x14ac:dyDescent="0.4">
      <c r="A8" t="s">
        <v>111</v>
      </c>
      <c r="B8" s="1">
        <v>45030</v>
      </c>
      <c r="C8" s="1">
        <v>45028</v>
      </c>
      <c r="D8" t="s">
        <v>110</v>
      </c>
      <c r="E8" t="s">
        <v>107</v>
      </c>
      <c r="F8" t="s">
        <v>15</v>
      </c>
      <c r="G8" t="s">
        <v>92</v>
      </c>
      <c r="H8" t="s">
        <v>16</v>
      </c>
      <c r="I8" t="s">
        <v>40</v>
      </c>
      <c r="J8" t="s">
        <v>47</v>
      </c>
      <c r="K8" t="s">
        <v>108</v>
      </c>
      <c r="L8">
        <v>10</v>
      </c>
      <c r="M8">
        <v>14885</v>
      </c>
      <c r="N8">
        <v>148850</v>
      </c>
      <c r="O8">
        <v>0</v>
      </c>
      <c r="Q8" t="s">
        <v>92</v>
      </c>
      <c r="R8" s="1"/>
      <c r="AC8" t="s">
        <v>92</v>
      </c>
    </row>
    <row r="9" spans="1:29" x14ac:dyDescent="0.4">
      <c r="A9" t="s">
        <v>111</v>
      </c>
      <c r="B9" s="1">
        <v>45030</v>
      </c>
      <c r="C9" s="1">
        <v>45028</v>
      </c>
      <c r="D9" t="s">
        <v>110</v>
      </c>
      <c r="E9" t="s">
        <v>107</v>
      </c>
      <c r="F9" t="s">
        <v>15</v>
      </c>
      <c r="G9" t="s">
        <v>92</v>
      </c>
      <c r="H9" t="s">
        <v>16</v>
      </c>
      <c r="I9" t="s">
        <v>39</v>
      </c>
      <c r="J9" t="s">
        <v>47</v>
      </c>
      <c r="K9" t="s">
        <v>109</v>
      </c>
      <c r="L9">
        <v>10</v>
      </c>
      <c r="M9">
        <v>14900</v>
      </c>
      <c r="N9">
        <v>149000</v>
      </c>
      <c r="O9">
        <v>0</v>
      </c>
      <c r="P9">
        <v>150</v>
      </c>
      <c r="Q9" t="s">
        <v>16</v>
      </c>
      <c r="R9" s="1">
        <v>45028</v>
      </c>
      <c r="S9">
        <v>14885</v>
      </c>
      <c r="T9">
        <v>0</v>
      </c>
      <c r="U9">
        <v>0</v>
      </c>
      <c r="V9">
        <v>0</v>
      </c>
      <c r="W9">
        <v>0</v>
      </c>
      <c r="X9">
        <v>0</v>
      </c>
      <c r="Y9">
        <v>150</v>
      </c>
      <c r="AC9" t="s">
        <v>92</v>
      </c>
    </row>
    <row r="10" spans="1:29" x14ac:dyDescent="0.4">
      <c r="A10" t="s">
        <v>112</v>
      </c>
      <c r="B10" s="1">
        <v>45069</v>
      </c>
      <c r="C10" s="1">
        <v>45065</v>
      </c>
      <c r="D10" t="s">
        <v>110</v>
      </c>
      <c r="E10" t="s">
        <v>107</v>
      </c>
      <c r="F10" t="s">
        <v>15</v>
      </c>
      <c r="G10" t="s">
        <v>92</v>
      </c>
      <c r="H10" t="s">
        <v>16</v>
      </c>
      <c r="I10" t="s">
        <v>40</v>
      </c>
      <c r="J10" t="s">
        <v>47</v>
      </c>
      <c r="K10" t="s">
        <v>108</v>
      </c>
      <c r="L10">
        <v>10</v>
      </c>
      <c r="M10">
        <v>17980</v>
      </c>
      <c r="N10">
        <v>179800</v>
      </c>
      <c r="O10">
        <v>0</v>
      </c>
      <c r="Q10" t="s">
        <v>92</v>
      </c>
      <c r="R10" s="1"/>
      <c r="AC10" t="s">
        <v>92</v>
      </c>
    </row>
    <row r="11" spans="1:29" x14ac:dyDescent="0.4">
      <c r="A11" t="s">
        <v>112</v>
      </c>
      <c r="B11" s="1">
        <v>45069</v>
      </c>
      <c r="C11" s="1">
        <v>45065</v>
      </c>
      <c r="D11" t="s">
        <v>110</v>
      </c>
      <c r="E11" t="s">
        <v>107</v>
      </c>
      <c r="F11" t="s">
        <v>15</v>
      </c>
      <c r="G11" t="s">
        <v>92</v>
      </c>
      <c r="H11" t="s">
        <v>16</v>
      </c>
      <c r="I11" t="s">
        <v>39</v>
      </c>
      <c r="J11" t="s">
        <v>47</v>
      </c>
      <c r="K11" t="s">
        <v>109</v>
      </c>
      <c r="L11">
        <v>9</v>
      </c>
      <c r="M11">
        <v>17990</v>
      </c>
      <c r="N11">
        <v>161910</v>
      </c>
      <c r="O11">
        <v>0</v>
      </c>
      <c r="P11">
        <v>90</v>
      </c>
      <c r="Q11" t="s">
        <v>16</v>
      </c>
      <c r="R11" s="1">
        <v>45065</v>
      </c>
      <c r="S11">
        <v>17980</v>
      </c>
      <c r="T11">
        <v>0</v>
      </c>
      <c r="U11">
        <v>0</v>
      </c>
      <c r="V11">
        <v>0</v>
      </c>
      <c r="W11">
        <v>0</v>
      </c>
      <c r="X11">
        <v>0</v>
      </c>
      <c r="Y11">
        <v>90</v>
      </c>
      <c r="AC11" t="s">
        <v>92</v>
      </c>
    </row>
    <row r="12" spans="1:29" x14ac:dyDescent="0.4">
      <c r="A12" t="s">
        <v>112</v>
      </c>
      <c r="B12" s="1">
        <v>45069</v>
      </c>
      <c r="C12" s="1">
        <v>45065</v>
      </c>
      <c r="D12" t="s">
        <v>110</v>
      </c>
      <c r="E12" t="s">
        <v>107</v>
      </c>
      <c r="F12" t="s">
        <v>15</v>
      </c>
      <c r="G12" t="s">
        <v>92</v>
      </c>
      <c r="H12" t="s">
        <v>16</v>
      </c>
      <c r="I12" t="s">
        <v>39</v>
      </c>
      <c r="J12" t="s">
        <v>47</v>
      </c>
      <c r="K12" t="s">
        <v>109</v>
      </c>
      <c r="L12">
        <v>1</v>
      </c>
      <c r="M12">
        <v>17990</v>
      </c>
      <c r="N12">
        <v>17990</v>
      </c>
      <c r="O12">
        <v>0</v>
      </c>
      <c r="P12">
        <v>10</v>
      </c>
      <c r="Q12" t="s">
        <v>16</v>
      </c>
      <c r="R12" s="1">
        <v>45065</v>
      </c>
      <c r="S12">
        <v>17980</v>
      </c>
      <c r="T12">
        <v>0</v>
      </c>
      <c r="U12">
        <v>0</v>
      </c>
      <c r="V12">
        <v>0</v>
      </c>
      <c r="W12">
        <v>0</v>
      </c>
      <c r="X12">
        <v>0</v>
      </c>
      <c r="Y12">
        <v>10</v>
      </c>
      <c r="AC12" t="s">
        <v>92</v>
      </c>
    </row>
    <row r="13" spans="1:29" x14ac:dyDescent="0.4">
      <c r="A13" t="s">
        <v>112</v>
      </c>
      <c r="B13" s="1">
        <v>45068</v>
      </c>
      <c r="C13" s="1">
        <v>45064</v>
      </c>
      <c r="D13" t="s">
        <v>110</v>
      </c>
      <c r="E13" t="s">
        <v>107</v>
      </c>
      <c r="F13" t="s">
        <v>15</v>
      </c>
      <c r="G13" t="s">
        <v>92</v>
      </c>
      <c r="H13" t="s">
        <v>16</v>
      </c>
      <c r="I13" t="s">
        <v>40</v>
      </c>
      <c r="J13" t="s">
        <v>47</v>
      </c>
      <c r="K13" t="s">
        <v>108</v>
      </c>
      <c r="L13">
        <v>30</v>
      </c>
      <c r="M13">
        <v>17625</v>
      </c>
      <c r="N13">
        <v>528750</v>
      </c>
      <c r="O13">
        <v>0</v>
      </c>
      <c r="Q13" t="s">
        <v>92</v>
      </c>
      <c r="R13" s="1"/>
      <c r="AC13" t="s">
        <v>92</v>
      </c>
    </row>
    <row r="14" spans="1:29" x14ac:dyDescent="0.4">
      <c r="A14" t="s">
        <v>112</v>
      </c>
      <c r="B14" s="1">
        <v>45068</v>
      </c>
      <c r="C14" s="1">
        <v>45064</v>
      </c>
      <c r="D14" t="s">
        <v>110</v>
      </c>
      <c r="E14" t="s">
        <v>107</v>
      </c>
      <c r="F14" t="s">
        <v>15</v>
      </c>
      <c r="G14" t="s">
        <v>92</v>
      </c>
      <c r="H14" t="s">
        <v>16</v>
      </c>
      <c r="I14" t="s">
        <v>39</v>
      </c>
      <c r="J14" t="s">
        <v>47</v>
      </c>
      <c r="K14" t="s">
        <v>109</v>
      </c>
      <c r="L14">
        <v>30</v>
      </c>
      <c r="M14">
        <v>17635</v>
      </c>
      <c r="N14">
        <v>529050</v>
      </c>
      <c r="O14">
        <v>0</v>
      </c>
      <c r="P14">
        <v>300</v>
      </c>
      <c r="Q14" t="s">
        <v>16</v>
      </c>
      <c r="R14" s="1">
        <v>45064</v>
      </c>
      <c r="S14">
        <v>17625</v>
      </c>
      <c r="T14">
        <v>0</v>
      </c>
      <c r="U14">
        <v>0</v>
      </c>
      <c r="V14">
        <v>0</v>
      </c>
      <c r="W14">
        <v>0</v>
      </c>
      <c r="X14">
        <v>0</v>
      </c>
      <c r="Y14">
        <v>300</v>
      </c>
      <c r="AC14" t="s">
        <v>92</v>
      </c>
    </row>
    <row r="15" spans="1:29" x14ac:dyDescent="0.4">
      <c r="A15" t="s">
        <v>112</v>
      </c>
      <c r="B15" s="1">
        <v>45063</v>
      </c>
      <c r="C15" s="1">
        <v>45061</v>
      </c>
      <c r="D15" t="s">
        <v>110</v>
      </c>
      <c r="E15" t="s">
        <v>107</v>
      </c>
      <c r="F15" t="s">
        <v>15</v>
      </c>
      <c r="G15" t="s">
        <v>92</v>
      </c>
      <c r="H15" t="s">
        <v>16</v>
      </c>
      <c r="I15" t="s">
        <v>40</v>
      </c>
      <c r="J15" t="s">
        <v>47</v>
      </c>
      <c r="K15" t="s">
        <v>108</v>
      </c>
      <c r="L15">
        <v>10</v>
      </c>
      <c r="M15">
        <v>16530</v>
      </c>
      <c r="N15">
        <v>165300</v>
      </c>
      <c r="O15">
        <v>0</v>
      </c>
      <c r="Q15" t="s">
        <v>92</v>
      </c>
      <c r="R15" s="1"/>
      <c r="AC15" t="s">
        <v>92</v>
      </c>
    </row>
    <row r="16" spans="1:29" x14ac:dyDescent="0.4">
      <c r="A16" t="s">
        <v>112</v>
      </c>
      <c r="B16" s="1">
        <v>45063</v>
      </c>
      <c r="C16" s="1">
        <v>45061</v>
      </c>
      <c r="D16" t="s">
        <v>110</v>
      </c>
      <c r="E16" t="s">
        <v>107</v>
      </c>
      <c r="F16" t="s">
        <v>15</v>
      </c>
      <c r="G16" t="s">
        <v>92</v>
      </c>
      <c r="H16" t="s">
        <v>16</v>
      </c>
      <c r="I16" t="s">
        <v>39</v>
      </c>
      <c r="J16" t="s">
        <v>47</v>
      </c>
      <c r="K16" t="s">
        <v>109</v>
      </c>
      <c r="L16">
        <v>10</v>
      </c>
      <c r="M16">
        <v>16585</v>
      </c>
      <c r="N16">
        <v>165850</v>
      </c>
      <c r="O16">
        <v>0</v>
      </c>
      <c r="P16">
        <v>550</v>
      </c>
      <c r="Q16" t="s">
        <v>16</v>
      </c>
      <c r="R16" s="1">
        <v>45061</v>
      </c>
      <c r="S16">
        <v>16530</v>
      </c>
      <c r="T16">
        <v>0</v>
      </c>
      <c r="U16">
        <v>0</v>
      </c>
      <c r="V16">
        <v>0</v>
      </c>
      <c r="W16">
        <v>0</v>
      </c>
      <c r="X16">
        <v>0</v>
      </c>
      <c r="Y16">
        <v>550</v>
      </c>
      <c r="AC16" t="s">
        <v>92</v>
      </c>
    </row>
    <row r="17" spans="1:29" x14ac:dyDescent="0.4">
      <c r="A17" t="s">
        <v>112</v>
      </c>
      <c r="B17" s="1">
        <v>45057</v>
      </c>
      <c r="C17" s="1">
        <v>45055</v>
      </c>
      <c r="D17" t="s">
        <v>110</v>
      </c>
      <c r="E17" t="s">
        <v>107</v>
      </c>
      <c r="F17" t="s">
        <v>15</v>
      </c>
      <c r="G17" t="s">
        <v>92</v>
      </c>
      <c r="H17" t="s">
        <v>16</v>
      </c>
      <c r="I17" t="s">
        <v>39</v>
      </c>
      <c r="J17" t="s">
        <v>47</v>
      </c>
      <c r="K17" t="s">
        <v>108</v>
      </c>
      <c r="L17">
        <v>10</v>
      </c>
      <c r="M17">
        <v>16090</v>
      </c>
      <c r="N17">
        <v>160900</v>
      </c>
      <c r="O17">
        <v>0</v>
      </c>
      <c r="Q17" t="s">
        <v>92</v>
      </c>
      <c r="R17" s="1"/>
      <c r="AC17" t="s">
        <v>92</v>
      </c>
    </row>
    <row r="18" spans="1:29" x14ac:dyDescent="0.4">
      <c r="A18" t="s">
        <v>112</v>
      </c>
      <c r="B18" s="1">
        <v>45057</v>
      </c>
      <c r="C18" s="1">
        <v>45055</v>
      </c>
      <c r="D18" t="s">
        <v>110</v>
      </c>
      <c r="E18" t="s">
        <v>107</v>
      </c>
      <c r="F18" t="s">
        <v>15</v>
      </c>
      <c r="G18" t="s">
        <v>92</v>
      </c>
      <c r="H18" t="s">
        <v>16</v>
      </c>
      <c r="I18" t="s">
        <v>40</v>
      </c>
      <c r="J18" t="s">
        <v>47</v>
      </c>
      <c r="K18" t="s">
        <v>109</v>
      </c>
      <c r="L18">
        <v>10</v>
      </c>
      <c r="M18">
        <v>16130</v>
      </c>
      <c r="N18">
        <v>161300</v>
      </c>
      <c r="O18">
        <v>0</v>
      </c>
      <c r="P18">
        <v>-400</v>
      </c>
      <c r="Q18" t="s">
        <v>16</v>
      </c>
      <c r="R18" s="1">
        <v>45055</v>
      </c>
      <c r="S18">
        <v>16090</v>
      </c>
      <c r="T18">
        <v>0</v>
      </c>
      <c r="U18">
        <v>0</v>
      </c>
      <c r="V18">
        <v>0</v>
      </c>
      <c r="W18">
        <v>0</v>
      </c>
      <c r="X18">
        <v>0</v>
      </c>
      <c r="Y18">
        <v>-400</v>
      </c>
      <c r="AC18" t="s">
        <v>92</v>
      </c>
    </row>
    <row r="19" spans="1:29" x14ac:dyDescent="0.4">
      <c r="A19" t="s">
        <v>112</v>
      </c>
      <c r="B19" s="1">
        <v>45055</v>
      </c>
      <c r="C19" s="1">
        <v>45048</v>
      </c>
      <c r="D19" t="s">
        <v>110</v>
      </c>
      <c r="E19" t="s">
        <v>107</v>
      </c>
      <c r="F19" t="s">
        <v>15</v>
      </c>
      <c r="G19" t="s">
        <v>92</v>
      </c>
      <c r="H19" t="s">
        <v>16</v>
      </c>
      <c r="I19" t="s">
        <v>40</v>
      </c>
      <c r="J19" t="s">
        <v>47</v>
      </c>
      <c r="K19" t="s">
        <v>108</v>
      </c>
      <c r="L19">
        <v>10</v>
      </c>
      <c r="M19">
        <v>16205</v>
      </c>
      <c r="N19">
        <v>162050</v>
      </c>
      <c r="O19">
        <v>0</v>
      </c>
      <c r="Q19" t="s">
        <v>92</v>
      </c>
      <c r="R19" s="1"/>
      <c r="AC19" t="s">
        <v>92</v>
      </c>
    </row>
    <row r="20" spans="1:29" x14ac:dyDescent="0.4">
      <c r="A20" t="s">
        <v>112</v>
      </c>
      <c r="B20" s="1">
        <v>45055</v>
      </c>
      <c r="C20" s="1">
        <v>45048</v>
      </c>
      <c r="D20" t="s">
        <v>110</v>
      </c>
      <c r="E20" t="s">
        <v>107</v>
      </c>
      <c r="F20" t="s">
        <v>15</v>
      </c>
      <c r="G20" t="s">
        <v>92</v>
      </c>
      <c r="H20" t="s">
        <v>16</v>
      </c>
      <c r="I20" t="s">
        <v>40</v>
      </c>
      <c r="J20" t="s">
        <v>47</v>
      </c>
      <c r="K20" t="s">
        <v>108</v>
      </c>
      <c r="L20">
        <v>10</v>
      </c>
      <c r="M20">
        <v>16125</v>
      </c>
      <c r="N20">
        <v>161250</v>
      </c>
      <c r="O20">
        <v>0</v>
      </c>
      <c r="Q20" t="s">
        <v>92</v>
      </c>
      <c r="R20" s="1"/>
      <c r="AC20" t="s">
        <v>92</v>
      </c>
    </row>
    <row r="21" spans="1:29" x14ac:dyDescent="0.4">
      <c r="A21" t="s">
        <v>112</v>
      </c>
      <c r="B21" s="1">
        <v>45055</v>
      </c>
      <c r="C21" s="1">
        <v>45048</v>
      </c>
      <c r="D21" t="s">
        <v>110</v>
      </c>
      <c r="E21" t="s">
        <v>107</v>
      </c>
      <c r="F21" t="s">
        <v>15</v>
      </c>
      <c r="G21" t="s">
        <v>92</v>
      </c>
      <c r="H21" t="s">
        <v>16</v>
      </c>
      <c r="I21" t="s">
        <v>39</v>
      </c>
      <c r="J21" t="s">
        <v>47</v>
      </c>
      <c r="K21" t="s">
        <v>109</v>
      </c>
      <c r="L21">
        <v>10</v>
      </c>
      <c r="M21">
        <v>16130</v>
      </c>
      <c r="N21">
        <v>161300</v>
      </c>
      <c r="O21">
        <v>0</v>
      </c>
      <c r="P21">
        <v>50</v>
      </c>
      <c r="Q21" t="s">
        <v>16</v>
      </c>
      <c r="R21" s="1">
        <v>45048</v>
      </c>
      <c r="S21">
        <v>16125</v>
      </c>
      <c r="T21">
        <v>0</v>
      </c>
      <c r="U21">
        <v>0</v>
      </c>
      <c r="V21">
        <v>0</v>
      </c>
      <c r="W21">
        <v>0</v>
      </c>
      <c r="X21">
        <v>0</v>
      </c>
      <c r="Y21">
        <v>50</v>
      </c>
      <c r="AC21" t="s">
        <v>92</v>
      </c>
    </row>
    <row r="22" spans="1:29" x14ac:dyDescent="0.4">
      <c r="A22" t="s">
        <v>112</v>
      </c>
      <c r="B22" s="1">
        <v>45055</v>
      </c>
      <c r="C22" s="1">
        <v>45048</v>
      </c>
      <c r="D22" t="s">
        <v>110</v>
      </c>
      <c r="E22" t="s">
        <v>107</v>
      </c>
      <c r="F22" t="s">
        <v>15</v>
      </c>
      <c r="G22" t="s">
        <v>92</v>
      </c>
      <c r="H22" t="s">
        <v>16</v>
      </c>
      <c r="I22" t="s">
        <v>39</v>
      </c>
      <c r="J22" t="s">
        <v>47</v>
      </c>
      <c r="K22" t="s">
        <v>109</v>
      </c>
      <c r="L22">
        <v>10</v>
      </c>
      <c r="M22">
        <v>16230</v>
      </c>
      <c r="N22">
        <v>162300</v>
      </c>
      <c r="O22">
        <v>0</v>
      </c>
      <c r="P22">
        <v>250</v>
      </c>
      <c r="Q22" t="s">
        <v>16</v>
      </c>
      <c r="R22" s="1">
        <v>45048</v>
      </c>
      <c r="S22">
        <v>16205</v>
      </c>
      <c r="T22">
        <v>0</v>
      </c>
      <c r="U22">
        <v>0</v>
      </c>
      <c r="V22">
        <v>0</v>
      </c>
      <c r="W22">
        <v>0</v>
      </c>
      <c r="X22">
        <v>0</v>
      </c>
      <c r="Y22">
        <v>250</v>
      </c>
      <c r="AC22" t="s">
        <v>92</v>
      </c>
    </row>
    <row r="23" spans="1:29" x14ac:dyDescent="0.4">
      <c r="A23" t="s">
        <v>112</v>
      </c>
      <c r="B23" s="1">
        <v>45054</v>
      </c>
      <c r="C23" s="1">
        <v>45047</v>
      </c>
      <c r="D23" t="s">
        <v>110</v>
      </c>
      <c r="E23" t="s">
        <v>107</v>
      </c>
      <c r="F23" t="s">
        <v>15</v>
      </c>
      <c r="G23" t="s">
        <v>92</v>
      </c>
      <c r="H23" t="s">
        <v>16</v>
      </c>
      <c r="I23" t="s">
        <v>40</v>
      </c>
      <c r="J23" t="s">
        <v>47</v>
      </c>
      <c r="K23" t="s">
        <v>108</v>
      </c>
      <c r="L23">
        <v>10</v>
      </c>
      <c r="M23">
        <v>15990</v>
      </c>
      <c r="N23">
        <v>159900</v>
      </c>
      <c r="O23">
        <v>0</v>
      </c>
      <c r="Q23" t="s">
        <v>92</v>
      </c>
      <c r="R23" s="1"/>
      <c r="AC23" t="s">
        <v>92</v>
      </c>
    </row>
    <row r="24" spans="1:29" x14ac:dyDescent="0.4">
      <c r="A24" t="s">
        <v>112</v>
      </c>
      <c r="B24" s="1">
        <v>45054</v>
      </c>
      <c r="C24" s="1">
        <v>45047</v>
      </c>
      <c r="D24" t="s">
        <v>110</v>
      </c>
      <c r="E24" t="s">
        <v>107</v>
      </c>
      <c r="F24" t="s">
        <v>15</v>
      </c>
      <c r="G24" t="s">
        <v>92</v>
      </c>
      <c r="H24" t="s">
        <v>16</v>
      </c>
      <c r="I24" t="s">
        <v>39</v>
      </c>
      <c r="J24" t="s">
        <v>47</v>
      </c>
      <c r="K24" t="s">
        <v>109</v>
      </c>
      <c r="L24">
        <v>10</v>
      </c>
      <c r="M24">
        <v>16015</v>
      </c>
      <c r="N24">
        <v>160150</v>
      </c>
      <c r="O24">
        <v>0</v>
      </c>
      <c r="P24">
        <v>250</v>
      </c>
      <c r="Q24" t="s">
        <v>16</v>
      </c>
      <c r="R24" s="1">
        <v>45047</v>
      </c>
      <c r="S24">
        <v>15990</v>
      </c>
      <c r="T24">
        <v>0</v>
      </c>
      <c r="U24">
        <v>0</v>
      </c>
      <c r="V24">
        <v>0</v>
      </c>
      <c r="W24">
        <v>0</v>
      </c>
      <c r="X24">
        <v>0</v>
      </c>
      <c r="Y24">
        <v>250</v>
      </c>
      <c r="AC24" t="s">
        <v>92</v>
      </c>
    </row>
    <row r="25" spans="1:29" x14ac:dyDescent="0.4">
      <c r="A25" t="s">
        <v>112</v>
      </c>
      <c r="B25" s="1">
        <v>45048</v>
      </c>
      <c r="C25" s="1">
        <v>45044</v>
      </c>
      <c r="D25" t="s">
        <v>110</v>
      </c>
      <c r="E25" t="s">
        <v>107</v>
      </c>
      <c r="F25" t="s">
        <v>15</v>
      </c>
      <c r="G25" t="s">
        <v>92</v>
      </c>
      <c r="H25" t="s">
        <v>16</v>
      </c>
      <c r="I25" t="s">
        <v>40</v>
      </c>
      <c r="J25" t="s">
        <v>47</v>
      </c>
      <c r="K25" t="s">
        <v>108</v>
      </c>
      <c r="L25">
        <v>10</v>
      </c>
      <c r="M25">
        <v>15605</v>
      </c>
      <c r="N25">
        <v>156050</v>
      </c>
      <c r="O25">
        <v>0</v>
      </c>
      <c r="Q25" t="s">
        <v>92</v>
      </c>
      <c r="R25" s="1"/>
      <c r="AC25" t="s">
        <v>92</v>
      </c>
    </row>
    <row r="26" spans="1:29" x14ac:dyDescent="0.4">
      <c r="A26" t="s">
        <v>112</v>
      </c>
      <c r="B26" s="1">
        <v>45048</v>
      </c>
      <c r="C26" s="1">
        <v>45044</v>
      </c>
      <c r="D26" t="s">
        <v>110</v>
      </c>
      <c r="E26" t="s">
        <v>107</v>
      </c>
      <c r="F26" t="s">
        <v>15</v>
      </c>
      <c r="G26" t="s">
        <v>92</v>
      </c>
      <c r="H26" t="s">
        <v>16</v>
      </c>
      <c r="I26" t="s">
        <v>39</v>
      </c>
      <c r="J26" t="s">
        <v>47</v>
      </c>
      <c r="K26" t="s">
        <v>109</v>
      </c>
      <c r="L26">
        <v>10</v>
      </c>
      <c r="M26">
        <v>15430</v>
      </c>
      <c r="N26">
        <v>154300</v>
      </c>
      <c r="O26">
        <v>0</v>
      </c>
      <c r="P26">
        <v>-1750</v>
      </c>
      <c r="Q26" t="s">
        <v>16</v>
      </c>
      <c r="R26" s="1">
        <v>45044</v>
      </c>
      <c r="S26">
        <v>15605</v>
      </c>
      <c r="T26">
        <v>0</v>
      </c>
      <c r="U26">
        <v>0</v>
      </c>
      <c r="V26">
        <v>0</v>
      </c>
      <c r="W26">
        <v>0</v>
      </c>
      <c r="X26">
        <v>0</v>
      </c>
      <c r="Y26">
        <v>-1750</v>
      </c>
      <c r="AC26" t="s">
        <v>92</v>
      </c>
    </row>
  </sheetData>
  <phoneticPr fontId="2"/>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93121-2927-4775-997A-ED91D073ECD5}">
  <sheetPr codeName="Sheet76"/>
  <dimension ref="A1:J77"/>
  <sheetViews>
    <sheetView topLeftCell="A58" workbookViewId="0">
      <selection activeCell="A77" sqref="A77"/>
    </sheetView>
  </sheetViews>
  <sheetFormatPr defaultRowHeight="18.75" x14ac:dyDescent="0.4"/>
  <cols>
    <col min="1" max="1" width="11.375" style="1" customWidth="1"/>
    <col min="2" max="3" width="9" customWidth="1"/>
    <col min="10" max="10" width="10.25" bestFit="1" customWidth="1"/>
  </cols>
  <sheetData>
    <row r="1" spans="1:10" x14ac:dyDescent="0.4">
      <c r="A1" t="s">
        <v>41</v>
      </c>
      <c r="B1" t="s">
        <v>68</v>
      </c>
      <c r="C1" t="s">
        <v>67</v>
      </c>
      <c r="D1" t="s">
        <v>54</v>
      </c>
      <c r="E1" t="s">
        <v>55</v>
      </c>
      <c r="F1" t="s">
        <v>56</v>
      </c>
      <c r="G1" t="s">
        <v>67</v>
      </c>
      <c r="H1" t="s">
        <v>42</v>
      </c>
    </row>
    <row r="2" spans="1:10" x14ac:dyDescent="0.4">
      <c r="A2" s="95">
        <f t="shared" ref="A2:A58" ca="1" si="0">IF(ISNUMBER(F2),IF(H2="休場日",DATE(D2,E2,F2),IF(OR(B2=1,A1=DATE(D2,E2,F2)),WORKDAY(DATE(D2,E2,F2),1),DATE(D2,E2,F2))),DATE(D2,E2,1+7*C2+(2-B2)))</f>
        <v>44562</v>
      </c>
      <c r="B2" s="96">
        <f t="shared" ref="B2" ca="1" si="1">IF(ISNUMBER(F2),WEEKDAY(DATE(D2,E2,F2)),WEEKDAY(DATE(D2,E2,1)))</f>
        <v>7</v>
      </c>
      <c r="C2" s="96">
        <f t="shared" ref="C2" si="2">IF(ISNUMBER(F2),,IF(B2&gt;2,G2,G2-1))</f>
        <v>0</v>
      </c>
      <c r="D2" s="96">
        <f t="shared" ref="D2:D20" ca="1" si="3">YEAR(TODAY())-1</f>
        <v>2022</v>
      </c>
      <c r="E2" s="96">
        <v>1</v>
      </c>
      <c r="F2" s="96">
        <v>1</v>
      </c>
      <c r="G2" s="96"/>
      <c r="H2" s="96" t="s">
        <v>57</v>
      </c>
    </row>
    <row r="3" spans="1:10" x14ac:dyDescent="0.4">
      <c r="A3" s="95">
        <f t="shared" ca="1" si="0"/>
        <v>44563</v>
      </c>
      <c r="B3" s="96">
        <f t="shared" ref="B3" ca="1" si="4">IF(ISNUMBER(F3),WEEKDAY(DATE(D3,E3,F3)),WEEKDAY(DATE(D3,E3,1)))</f>
        <v>1</v>
      </c>
      <c r="C3" s="96">
        <f t="shared" ref="C3" si="5">IF(ISNUMBER(F3),,IF(B3&gt;2,G3,G3-1))</f>
        <v>0</v>
      </c>
      <c r="D3" s="96">
        <f t="shared" ca="1" si="3"/>
        <v>2022</v>
      </c>
      <c r="E3" s="96">
        <v>1</v>
      </c>
      <c r="F3" s="96">
        <v>2</v>
      </c>
      <c r="G3" s="96"/>
      <c r="H3" s="96" t="s">
        <v>61</v>
      </c>
    </row>
    <row r="4" spans="1:10" x14ac:dyDescent="0.4">
      <c r="A4" s="95">
        <f t="shared" ca="1" si="0"/>
        <v>44564</v>
      </c>
      <c r="B4" s="96">
        <f t="shared" ref="B4" ca="1" si="6">IF(ISNUMBER(F4),WEEKDAY(DATE(D4,E4,F4)),WEEKDAY(DATE(D4,E4,1)))</f>
        <v>2</v>
      </c>
      <c r="C4" s="96">
        <f t="shared" ref="C4" si="7">IF(ISNUMBER(F4),,IF(B4&gt;2,G4,G4-1))</f>
        <v>0</v>
      </c>
      <c r="D4" s="96">
        <f t="shared" ca="1" si="3"/>
        <v>2022</v>
      </c>
      <c r="E4" s="96">
        <v>1</v>
      </c>
      <c r="F4" s="96">
        <v>3</v>
      </c>
      <c r="G4" s="96"/>
      <c r="H4" s="96" t="s">
        <v>61</v>
      </c>
    </row>
    <row r="5" spans="1:10" x14ac:dyDescent="0.4">
      <c r="A5" s="95">
        <f t="shared" ca="1" si="0"/>
        <v>44571</v>
      </c>
      <c r="B5" s="96">
        <f t="shared" ref="B5" ca="1" si="8">IF(ISNUMBER(F5),WEEKDAY(DATE(D5,E5,F5)),WEEKDAY(DATE(D5,E5,1)))</f>
        <v>7</v>
      </c>
      <c r="C5" s="96">
        <f t="shared" ref="C5" ca="1" si="9">IF(ISNUMBER(F5),,IF(B5&gt;2,G5,G5-1))</f>
        <v>2</v>
      </c>
      <c r="D5" s="96">
        <f t="shared" ca="1" si="3"/>
        <v>2022</v>
      </c>
      <c r="E5" s="96">
        <v>1</v>
      </c>
      <c r="F5" s="96" t="s">
        <v>58</v>
      </c>
      <c r="G5" s="96">
        <v>2</v>
      </c>
      <c r="H5" s="96" t="s">
        <v>62</v>
      </c>
    </row>
    <row r="6" spans="1:10" x14ac:dyDescent="0.4">
      <c r="A6" s="95">
        <f t="shared" ca="1" si="0"/>
        <v>44603</v>
      </c>
      <c r="B6" s="96">
        <f t="shared" ref="B6" ca="1" si="10">IF(ISNUMBER(F6),WEEKDAY(DATE(D6,E6,F6)),WEEKDAY(DATE(D6,E6,1)))</f>
        <v>6</v>
      </c>
      <c r="C6" s="96">
        <f t="shared" ref="C6" si="11">IF(ISNUMBER(F6),,IF(B6&gt;2,G6,G6-1))</f>
        <v>0</v>
      </c>
      <c r="D6" s="96">
        <f t="shared" ca="1" si="3"/>
        <v>2022</v>
      </c>
      <c r="E6" s="96">
        <v>2</v>
      </c>
      <c r="F6" s="96">
        <v>11</v>
      </c>
      <c r="G6" s="96"/>
      <c r="H6" s="96" t="s">
        <v>63</v>
      </c>
    </row>
    <row r="7" spans="1:10" x14ac:dyDescent="0.4">
      <c r="A7" s="95">
        <f t="shared" ca="1" si="0"/>
        <v>44615</v>
      </c>
      <c r="B7" s="96">
        <f t="shared" ref="B7" ca="1" si="12">IF(ISNUMBER(F7),WEEKDAY(DATE(D7,E7,F7)),WEEKDAY(DATE(D7,E7,1)))</f>
        <v>4</v>
      </c>
      <c r="C7" s="96">
        <f t="shared" ref="C7" si="13">IF(ISNUMBER(F7),,IF(B7&gt;2,G7,G7-1))</f>
        <v>0</v>
      </c>
      <c r="D7" s="96">
        <f t="shared" ca="1" si="3"/>
        <v>2022</v>
      </c>
      <c r="E7" s="96">
        <v>2</v>
      </c>
      <c r="F7" s="96">
        <v>23</v>
      </c>
      <c r="G7" s="96"/>
      <c r="H7" s="96" t="s">
        <v>64</v>
      </c>
    </row>
    <row r="8" spans="1:10" x14ac:dyDescent="0.4">
      <c r="A8" s="95">
        <f t="shared" ca="1" si="0"/>
        <v>44641</v>
      </c>
      <c r="B8" s="96">
        <f t="shared" ref="B8" ca="1" si="14">IF(ISNUMBER(F8),WEEKDAY(DATE(D8,E8,F8)),WEEKDAY(DATE(D8,E8,1)))</f>
        <v>1</v>
      </c>
      <c r="C8" s="96">
        <f t="shared" ref="C8" si="15">IF(ISNUMBER(F8),,IF(B8&gt;2,G8,G8-1))</f>
        <v>0</v>
      </c>
      <c r="D8" s="96">
        <f t="shared" ca="1" si="3"/>
        <v>2022</v>
      </c>
      <c r="E8" s="96">
        <v>3</v>
      </c>
      <c r="F8" s="96">
        <v>20</v>
      </c>
      <c r="G8" s="96"/>
      <c r="H8" s="96" t="s">
        <v>65</v>
      </c>
    </row>
    <row r="9" spans="1:10" x14ac:dyDescent="0.4">
      <c r="A9" s="95">
        <f t="shared" ca="1" si="0"/>
        <v>44680</v>
      </c>
      <c r="B9" s="96">
        <f t="shared" ref="B9" ca="1" si="16">IF(ISNUMBER(F9),WEEKDAY(DATE(D9,E9,F9)),WEEKDAY(DATE(D9,E9,1)))</f>
        <v>6</v>
      </c>
      <c r="C9" s="96">
        <f t="shared" ref="C9" si="17">IF(ISNUMBER(F9),,IF(B9&gt;2,G9,G9-1))</f>
        <v>0</v>
      </c>
      <c r="D9" s="96">
        <f t="shared" ca="1" si="3"/>
        <v>2022</v>
      </c>
      <c r="E9" s="96">
        <v>4</v>
      </c>
      <c r="F9" s="96">
        <v>29</v>
      </c>
      <c r="G9" s="96"/>
      <c r="H9" s="96" t="s">
        <v>43</v>
      </c>
    </row>
    <row r="10" spans="1:10" x14ac:dyDescent="0.4">
      <c r="A10" s="95">
        <f t="shared" ca="1" si="0"/>
        <v>44684</v>
      </c>
      <c r="B10" s="96">
        <f t="shared" ref="B10" ca="1" si="18">IF(ISNUMBER(F10),WEEKDAY(DATE(D10,E10,F10)),WEEKDAY(DATE(D10,E10,1)))</f>
        <v>3</v>
      </c>
      <c r="C10" s="96">
        <f t="shared" ref="C10" si="19">IF(ISNUMBER(F10),,IF(B10&gt;2,G10,G10-1))</f>
        <v>0</v>
      </c>
      <c r="D10" s="96">
        <f t="shared" ca="1" si="3"/>
        <v>2022</v>
      </c>
      <c r="E10" s="96">
        <v>5</v>
      </c>
      <c r="F10" s="96">
        <v>3</v>
      </c>
      <c r="G10" s="96"/>
      <c r="H10" s="96" t="s">
        <v>44</v>
      </c>
    </row>
    <row r="11" spans="1:10" x14ac:dyDescent="0.4">
      <c r="A11" s="95">
        <f t="shared" ca="1" si="0"/>
        <v>44685</v>
      </c>
      <c r="B11" s="96">
        <f t="shared" ref="B11" ca="1" si="20">IF(ISNUMBER(F11),WEEKDAY(DATE(D11,E11,F11)),WEEKDAY(DATE(D11,E11,1)))</f>
        <v>4</v>
      </c>
      <c r="C11" s="96">
        <f t="shared" ref="C11" si="21">IF(ISNUMBER(F11),,IF(B11&gt;2,G11,G11-1))</f>
        <v>0</v>
      </c>
      <c r="D11" s="96">
        <f t="shared" ca="1" si="3"/>
        <v>2022</v>
      </c>
      <c r="E11" s="96">
        <v>5</v>
      </c>
      <c r="F11" s="96">
        <v>4</v>
      </c>
      <c r="G11" s="96"/>
      <c r="H11" s="96" t="s">
        <v>45</v>
      </c>
    </row>
    <row r="12" spans="1:10" x14ac:dyDescent="0.4">
      <c r="A12" s="95">
        <f t="shared" ca="1" si="0"/>
        <v>44686</v>
      </c>
      <c r="B12" s="96">
        <f t="shared" ref="B12" ca="1" si="22">IF(ISNUMBER(F12),WEEKDAY(DATE(D12,E12,F12)),WEEKDAY(DATE(D12,E12,1)))</f>
        <v>5</v>
      </c>
      <c r="C12" s="96">
        <f t="shared" ref="C12" si="23">IF(ISNUMBER(F12),,IF(B12&gt;2,G12,G12-1))</f>
        <v>0</v>
      </c>
      <c r="D12" s="96">
        <f t="shared" ca="1" si="3"/>
        <v>2022</v>
      </c>
      <c r="E12" s="96">
        <v>5</v>
      </c>
      <c r="F12" s="96">
        <v>5</v>
      </c>
      <c r="G12" s="96"/>
      <c r="H12" s="96" t="s">
        <v>46</v>
      </c>
    </row>
    <row r="13" spans="1:10" x14ac:dyDescent="0.4">
      <c r="A13" s="95">
        <f t="shared" ca="1" si="0"/>
        <v>44760</v>
      </c>
      <c r="B13" s="96">
        <f t="shared" ref="B13" ca="1" si="24">IF(ISNUMBER(F13),WEEKDAY(DATE(D13,E13,F13)),WEEKDAY(DATE(D13,E13,1)))</f>
        <v>6</v>
      </c>
      <c r="C13" s="96">
        <f t="shared" ref="C13" ca="1" si="25">IF(ISNUMBER(F13),,IF(B13&gt;2,G13,G13-1))</f>
        <v>3</v>
      </c>
      <c r="D13" s="96">
        <f t="shared" ca="1" si="3"/>
        <v>2022</v>
      </c>
      <c r="E13" s="96">
        <v>7</v>
      </c>
      <c r="F13" s="96" t="s">
        <v>59</v>
      </c>
      <c r="G13" s="96">
        <v>3</v>
      </c>
      <c r="H13" s="96" t="s">
        <v>66</v>
      </c>
      <c r="J13" s="1"/>
    </row>
    <row r="14" spans="1:10" x14ac:dyDescent="0.4">
      <c r="A14" s="95">
        <f t="shared" ca="1" si="0"/>
        <v>44784</v>
      </c>
      <c r="B14" s="96">
        <f t="shared" ref="B14" ca="1" si="26">IF(ISNUMBER(F14),WEEKDAY(DATE(D14,E14,F14)),WEEKDAY(DATE(D14,E14,1)))</f>
        <v>5</v>
      </c>
      <c r="C14" s="96">
        <f t="shared" ref="C14" si="27">IF(ISNUMBER(F14),,IF(B14&gt;2,G14,G14-1))</f>
        <v>0</v>
      </c>
      <c r="D14" s="96">
        <f t="shared" ca="1" si="3"/>
        <v>2022</v>
      </c>
      <c r="E14" s="96">
        <v>8</v>
      </c>
      <c r="F14" s="96">
        <v>11</v>
      </c>
      <c r="G14" s="96"/>
      <c r="H14" s="96" t="s">
        <v>48</v>
      </c>
    </row>
    <row r="15" spans="1:10" x14ac:dyDescent="0.4">
      <c r="A15" s="95">
        <f t="shared" ca="1" si="0"/>
        <v>44823</v>
      </c>
      <c r="B15" s="96">
        <f t="shared" ref="B15" ca="1" si="28">IF(ISNUMBER(F15),WEEKDAY(DATE(D15,E15,F15)),WEEKDAY(DATE(D15,E15,1)))</f>
        <v>5</v>
      </c>
      <c r="C15" s="96">
        <f t="shared" ref="C15" ca="1" si="29">IF(ISNUMBER(F15),,IF(B15&gt;2,G15,G15-1))</f>
        <v>3</v>
      </c>
      <c r="D15" s="96">
        <f t="shared" ca="1" si="3"/>
        <v>2022</v>
      </c>
      <c r="E15" s="96">
        <v>9</v>
      </c>
      <c r="F15" s="96" t="s">
        <v>59</v>
      </c>
      <c r="G15" s="96">
        <v>3</v>
      </c>
      <c r="H15" s="96" t="s">
        <v>49</v>
      </c>
    </row>
    <row r="16" spans="1:10" x14ac:dyDescent="0.4">
      <c r="A16" s="95">
        <f t="shared" ca="1" si="0"/>
        <v>44827</v>
      </c>
      <c r="B16" s="96">
        <f t="shared" ref="B16" ca="1" si="30">IF(ISNUMBER(F16),WEEKDAY(DATE(D16,E16,F16)),WEEKDAY(DATE(D16,E16,1)))</f>
        <v>6</v>
      </c>
      <c r="C16" s="96">
        <f t="shared" ref="C16" si="31">IF(ISNUMBER(F16),,IF(B16&gt;2,G16,G16-1))</f>
        <v>0</v>
      </c>
      <c r="D16" s="96">
        <f t="shared" ca="1" si="3"/>
        <v>2022</v>
      </c>
      <c r="E16" s="96">
        <v>9</v>
      </c>
      <c r="F16" s="96">
        <v>23</v>
      </c>
      <c r="G16" s="96"/>
      <c r="H16" s="96" t="s">
        <v>50</v>
      </c>
    </row>
    <row r="17" spans="1:8" x14ac:dyDescent="0.4">
      <c r="A17" s="95">
        <f t="shared" ca="1" si="0"/>
        <v>44844</v>
      </c>
      <c r="B17" s="96">
        <f t="shared" ref="B17" ca="1" si="32">IF(ISNUMBER(F17),WEEKDAY(DATE(D17,E17,F17)),WEEKDAY(DATE(D17,E17,1)))</f>
        <v>7</v>
      </c>
      <c r="C17" s="96">
        <f t="shared" ref="C17" ca="1" si="33">IF(ISNUMBER(F17),,IF(B17&gt;2,G17,G17-1))</f>
        <v>2</v>
      </c>
      <c r="D17" s="96">
        <f t="shared" ca="1" si="3"/>
        <v>2022</v>
      </c>
      <c r="E17" s="96">
        <v>10</v>
      </c>
      <c r="F17" s="96" t="s">
        <v>60</v>
      </c>
      <c r="G17" s="96">
        <v>2</v>
      </c>
      <c r="H17" s="96" t="s">
        <v>51</v>
      </c>
    </row>
    <row r="18" spans="1:8" x14ac:dyDescent="0.4">
      <c r="A18" s="95">
        <f t="shared" ca="1" si="0"/>
        <v>44868</v>
      </c>
      <c r="B18" s="96">
        <f t="shared" ref="B18" ca="1" si="34">IF(ISNUMBER(F18),WEEKDAY(DATE(D18,E18,F18)),WEEKDAY(DATE(D18,E18,1)))</f>
        <v>5</v>
      </c>
      <c r="C18" s="96">
        <f t="shared" ref="C18" si="35">IF(ISNUMBER(F18),,IF(B18&gt;2,G18,G18-1))</f>
        <v>0</v>
      </c>
      <c r="D18" s="96">
        <f t="shared" ca="1" si="3"/>
        <v>2022</v>
      </c>
      <c r="E18" s="96">
        <v>11</v>
      </c>
      <c r="F18" s="96">
        <v>3</v>
      </c>
      <c r="G18" s="96"/>
      <c r="H18" s="96" t="s">
        <v>52</v>
      </c>
    </row>
    <row r="19" spans="1:8" x14ac:dyDescent="0.4">
      <c r="A19" s="95">
        <f t="shared" ca="1" si="0"/>
        <v>44888</v>
      </c>
      <c r="B19" s="96">
        <f t="shared" ref="B19" ca="1" si="36">IF(ISNUMBER(F19),WEEKDAY(DATE(D19,E19,F19)),WEEKDAY(DATE(D19,E19,1)))</f>
        <v>4</v>
      </c>
      <c r="C19" s="96">
        <f t="shared" ref="C19" si="37">IF(ISNUMBER(F19),,IF(B19&gt;2,G19,G19-1))</f>
        <v>0</v>
      </c>
      <c r="D19" s="96">
        <f t="shared" ca="1" si="3"/>
        <v>2022</v>
      </c>
      <c r="E19" s="96">
        <v>11</v>
      </c>
      <c r="F19" s="96">
        <v>23</v>
      </c>
      <c r="G19" s="96"/>
      <c r="H19" s="96" t="s">
        <v>53</v>
      </c>
    </row>
    <row r="20" spans="1:8" x14ac:dyDescent="0.4">
      <c r="A20" s="95">
        <f t="shared" ca="1" si="0"/>
        <v>44926</v>
      </c>
      <c r="B20" s="96">
        <f t="shared" ref="B20" ca="1" si="38">IF(ISNUMBER(F20),WEEKDAY(DATE(D20,E20,F20)),WEEKDAY(DATE(D20,E20,1)))</f>
        <v>7</v>
      </c>
      <c r="C20" s="96">
        <f t="shared" ref="C20" si="39">IF(ISNUMBER(F20),,IF(B20&gt;2,G20,G20-1))</f>
        <v>0</v>
      </c>
      <c r="D20" s="96">
        <f t="shared" ca="1" si="3"/>
        <v>2022</v>
      </c>
      <c r="E20" s="96">
        <v>12</v>
      </c>
      <c r="F20" s="96">
        <v>31</v>
      </c>
      <c r="G20" s="96"/>
      <c r="H20" s="96" t="s">
        <v>61</v>
      </c>
    </row>
    <row r="21" spans="1:8" x14ac:dyDescent="0.4">
      <c r="A21" s="1">
        <f t="shared" ca="1" si="0"/>
        <v>44928</v>
      </c>
      <c r="B21">
        <f t="shared" ref="B21" ca="1" si="40">IF(ISNUMBER(F21),WEEKDAY(DATE(D21,E21,F21)),WEEKDAY(DATE(D21,E21,1)))</f>
        <v>1</v>
      </c>
      <c r="C21">
        <f t="shared" ref="C21" si="41">IF(ISNUMBER(F21),,IF(B21&gt;2,G21,G21-1))</f>
        <v>0</v>
      </c>
      <c r="D21">
        <f t="shared" ref="D21:D39" ca="1" si="42">YEAR(TODAY())</f>
        <v>2023</v>
      </c>
      <c r="E21">
        <v>1</v>
      </c>
      <c r="F21">
        <v>1</v>
      </c>
      <c r="H21" t="s">
        <v>57</v>
      </c>
    </row>
    <row r="22" spans="1:8" x14ac:dyDescent="0.4">
      <c r="A22" s="1">
        <f t="shared" ca="1" si="0"/>
        <v>44928</v>
      </c>
      <c r="B22">
        <f t="shared" ref="B22" ca="1" si="43">IF(ISNUMBER(F22),WEEKDAY(DATE(D22,E22,F22)),WEEKDAY(DATE(D22,E22,1)))</f>
        <v>2</v>
      </c>
      <c r="C22">
        <f t="shared" ref="C22" si="44">IF(ISNUMBER(F22),,IF(B22&gt;2,G22,G22-1))</f>
        <v>0</v>
      </c>
      <c r="D22">
        <f t="shared" ca="1" si="42"/>
        <v>2023</v>
      </c>
      <c r="E22">
        <v>1</v>
      </c>
      <c r="F22">
        <v>2</v>
      </c>
      <c r="H22" t="s">
        <v>61</v>
      </c>
    </row>
    <row r="23" spans="1:8" x14ac:dyDescent="0.4">
      <c r="A23" s="1">
        <f t="shared" ca="1" si="0"/>
        <v>44929</v>
      </c>
      <c r="B23">
        <f t="shared" ref="B23" ca="1" si="45">IF(ISNUMBER(F23),WEEKDAY(DATE(D23,E23,F23)),WEEKDAY(DATE(D23,E23,1)))</f>
        <v>3</v>
      </c>
      <c r="C23">
        <f t="shared" ref="C23" si="46">IF(ISNUMBER(F23),,IF(B23&gt;2,G23,G23-1))</f>
        <v>0</v>
      </c>
      <c r="D23">
        <f t="shared" ca="1" si="42"/>
        <v>2023</v>
      </c>
      <c r="E23">
        <v>1</v>
      </c>
      <c r="F23">
        <v>3</v>
      </c>
      <c r="H23" t="s">
        <v>61</v>
      </c>
    </row>
    <row r="24" spans="1:8" x14ac:dyDescent="0.4">
      <c r="A24" s="1">
        <f t="shared" ca="1" si="0"/>
        <v>44935</v>
      </c>
      <c r="B24">
        <f t="shared" ref="B24" ca="1" si="47">IF(ISNUMBER(F24),WEEKDAY(DATE(D24,E24,F24)),WEEKDAY(DATE(D24,E24,1)))</f>
        <v>1</v>
      </c>
      <c r="C24">
        <f t="shared" ref="C24" ca="1" si="48">IF(ISNUMBER(F24),,IF(B24&gt;2,G24,G24-1))</f>
        <v>1</v>
      </c>
      <c r="D24">
        <f t="shared" ca="1" si="42"/>
        <v>2023</v>
      </c>
      <c r="E24">
        <v>1</v>
      </c>
      <c r="F24" t="s">
        <v>58</v>
      </c>
      <c r="G24">
        <v>2</v>
      </c>
      <c r="H24" t="s">
        <v>62</v>
      </c>
    </row>
    <row r="25" spans="1:8" x14ac:dyDescent="0.4">
      <c r="A25" s="1">
        <f t="shared" ca="1" si="0"/>
        <v>44968</v>
      </c>
      <c r="B25">
        <f t="shared" ref="B25" ca="1" si="49">IF(ISNUMBER(F25),WEEKDAY(DATE(D25,E25,F25)),WEEKDAY(DATE(D25,E25,1)))</f>
        <v>7</v>
      </c>
      <c r="C25">
        <f t="shared" ref="C25" si="50">IF(ISNUMBER(F25),,IF(B25&gt;2,G25,G25-1))</f>
        <v>0</v>
      </c>
      <c r="D25">
        <f t="shared" ca="1" si="42"/>
        <v>2023</v>
      </c>
      <c r="E25">
        <v>2</v>
      </c>
      <c r="F25">
        <v>11</v>
      </c>
      <c r="H25" t="s">
        <v>63</v>
      </c>
    </row>
    <row r="26" spans="1:8" x14ac:dyDescent="0.4">
      <c r="A26" s="1">
        <f t="shared" ca="1" si="0"/>
        <v>44980</v>
      </c>
      <c r="B26">
        <f t="shared" ref="B26" ca="1" si="51">IF(ISNUMBER(F26),WEEKDAY(DATE(D26,E26,F26)),WEEKDAY(DATE(D26,E26,1)))</f>
        <v>5</v>
      </c>
      <c r="C26">
        <f t="shared" ref="C26" si="52">IF(ISNUMBER(F26),,IF(B26&gt;2,G26,G26-1))</f>
        <v>0</v>
      </c>
      <c r="D26">
        <f t="shared" ca="1" si="42"/>
        <v>2023</v>
      </c>
      <c r="E26">
        <v>2</v>
      </c>
      <c r="F26">
        <v>23</v>
      </c>
      <c r="H26" t="s">
        <v>64</v>
      </c>
    </row>
    <row r="27" spans="1:8" x14ac:dyDescent="0.4">
      <c r="A27" s="1">
        <f t="shared" ca="1" si="0"/>
        <v>45005</v>
      </c>
      <c r="B27">
        <f t="shared" ref="B27" ca="1" si="53">IF(ISNUMBER(F27),WEEKDAY(DATE(D27,E27,F27)),WEEKDAY(DATE(D27,E27,1)))</f>
        <v>2</v>
      </c>
      <c r="C27">
        <f t="shared" ref="C27" si="54">IF(ISNUMBER(F27),,IF(B27&gt;2,G27,G27-1))</f>
        <v>0</v>
      </c>
      <c r="D27">
        <f t="shared" ca="1" si="42"/>
        <v>2023</v>
      </c>
      <c r="E27">
        <v>3</v>
      </c>
      <c r="F27">
        <v>20</v>
      </c>
      <c r="H27" t="s">
        <v>65</v>
      </c>
    </row>
    <row r="28" spans="1:8" x14ac:dyDescent="0.4">
      <c r="A28" s="1">
        <f t="shared" ca="1" si="0"/>
        <v>45045</v>
      </c>
      <c r="B28">
        <f t="shared" ref="B28" ca="1" si="55">IF(ISNUMBER(F28),WEEKDAY(DATE(D28,E28,F28)),WEEKDAY(DATE(D28,E28,1)))</f>
        <v>7</v>
      </c>
      <c r="C28">
        <f t="shared" ref="C28" si="56">IF(ISNUMBER(F28),,IF(B28&gt;2,G28,G28-1))</f>
        <v>0</v>
      </c>
      <c r="D28">
        <f t="shared" ca="1" si="42"/>
        <v>2023</v>
      </c>
      <c r="E28">
        <v>4</v>
      </c>
      <c r="F28">
        <v>29</v>
      </c>
      <c r="H28" t="s">
        <v>43</v>
      </c>
    </row>
    <row r="29" spans="1:8" x14ac:dyDescent="0.4">
      <c r="A29" s="1">
        <f t="shared" ca="1" si="0"/>
        <v>45049</v>
      </c>
      <c r="B29">
        <f t="shared" ref="B29" ca="1" si="57">IF(ISNUMBER(F29),WEEKDAY(DATE(D29,E29,F29)),WEEKDAY(DATE(D29,E29,1)))</f>
        <v>4</v>
      </c>
      <c r="C29">
        <f t="shared" ref="C29" si="58">IF(ISNUMBER(F29),,IF(B29&gt;2,G29,G29-1))</f>
        <v>0</v>
      </c>
      <c r="D29">
        <f t="shared" ca="1" si="42"/>
        <v>2023</v>
      </c>
      <c r="E29">
        <v>5</v>
      </c>
      <c r="F29">
        <v>3</v>
      </c>
      <c r="H29" t="s">
        <v>44</v>
      </c>
    </row>
    <row r="30" spans="1:8" x14ac:dyDescent="0.4">
      <c r="A30" s="1">
        <f t="shared" ca="1" si="0"/>
        <v>45050</v>
      </c>
      <c r="B30">
        <f t="shared" ref="B30" ca="1" si="59">IF(ISNUMBER(F30),WEEKDAY(DATE(D30,E30,F30)),WEEKDAY(DATE(D30,E30,1)))</f>
        <v>5</v>
      </c>
      <c r="C30">
        <f t="shared" ref="C30" si="60">IF(ISNUMBER(F30),,IF(B30&gt;2,G30,G30-1))</f>
        <v>0</v>
      </c>
      <c r="D30">
        <f t="shared" ca="1" si="42"/>
        <v>2023</v>
      </c>
      <c r="E30">
        <v>5</v>
      </c>
      <c r="F30">
        <v>4</v>
      </c>
      <c r="H30" t="s">
        <v>45</v>
      </c>
    </row>
    <row r="31" spans="1:8" x14ac:dyDescent="0.4">
      <c r="A31" s="1">
        <f t="shared" ca="1" si="0"/>
        <v>45051</v>
      </c>
      <c r="B31">
        <f t="shared" ref="B31" ca="1" si="61">IF(ISNUMBER(F31),WEEKDAY(DATE(D31,E31,F31)),WEEKDAY(DATE(D31,E31,1)))</f>
        <v>6</v>
      </c>
      <c r="C31">
        <f t="shared" ref="C31" si="62">IF(ISNUMBER(F31),,IF(B31&gt;2,G31,G31-1))</f>
        <v>0</v>
      </c>
      <c r="D31">
        <f t="shared" ca="1" si="42"/>
        <v>2023</v>
      </c>
      <c r="E31">
        <v>5</v>
      </c>
      <c r="F31">
        <v>5</v>
      </c>
      <c r="H31" t="s">
        <v>46</v>
      </c>
    </row>
    <row r="32" spans="1:8" x14ac:dyDescent="0.4">
      <c r="A32" s="1">
        <f t="shared" ca="1" si="0"/>
        <v>45124</v>
      </c>
      <c r="B32">
        <f t="shared" ref="B32" ca="1" si="63">IF(ISNUMBER(F32),WEEKDAY(DATE(D32,E32,F32)),WEEKDAY(DATE(D32,E32,1)))</f>
        <v>7</v>
      </c>
      <c r="C32">
        <f t="shared" ref="C32" ca="1" si="64">IF(ISNUMBER(F32),,IF(B32&gt;2,G32,G32-1))</f>
        <v>3</v>
      </c>
      <c r="D32">
        <f t="shared" ca="1" si="42"/>
        <v>2023</v>
      </c>
      <c r="E32">
        <v>7</v>
      </c>
      <c r="F32" t="s">
        <v>59</v>
      </c>
      <c r="G32">
        <v>3</v>
      </c>
      <c r="H32" t="s">
        <v>66</v>
      </c>
    </row>
    <row r="33" spans="1:8" x14ac:dyDescent="0.4">
      <c r="A33" s="1">
        <f t="shared" ca="1" si="0"/>
        <v>45149</v>
      </c>
      <c r="B33">
        <f t="shared" ref="B33" ca="1" si="65">IF(ISNUMBER(F33),WEEKDAY(DATE(D33,E33,F33)),WEEKDAY(DATE(D33,E33,1)))</f>
        <v>6</v>
      </c>
      <c r="C33">
        <f t="shared" ref="C33" si="66">IF(ISNUMBER(F33),,IF(B33&gt;2,G33,G33-1))</f>
        <v>0</v>
      </c>
      <c r="D33">
        <f t="shared" ca="1" si="42"/>
        <v>2023</v>
      </c>
      <c r="E33">
        <v>8</v>
      </c>
      <c r="F33">
        <v>11</v>
      </c>
      <c r="H33" t="s">
        <v>48</v>
      </c>
    </row>
    <row r="34" spans="1:8" x14ac:dyDescent="0.4">
      <c r="A34" s="1">
        <f t="shared" ca="1" si="0"/>
        <v>45187</v>
      </c>
      <c r="B34">
        <f t="shared" ref="B34" ca="1" si="67">IF(ISNUMBER(F34),WEEKDAY(DATE(D34,E34,F34)),WEEKDAY(DATE(D34,E34,1)))</f>
        <v>6</v>
      </c>
      <c r="C34">
        <f t="shared" ref="C34" ca="1" si="68">IF(ISNUMBER(F34),,IF(B34&gt;2,G34,G34-1))</f>
        <v>3</v>
      </c>
      <c r="D34">
        <f t="shared" ca="1" si="42"/>
        <v>2023</v>
      </c>
      <c r="E34">
        <v>9</v>
      </c>
      <c r="F34" t="s">
        <v>59</v>
      </c>
      <c r="G34">
        <v>3</v>
      </c>
      <c r="H34" t="s">
        <v>49</v>
      </c>
    </row>
    <row r="35" spans="1:8" x14ac:dyDescent="0.4">
      <c r="A35" s="1">
        <f t="shared" ca="1" si="0"/>
        <v>45192</v>
      </c>
      <c r="B35">
        <f t="shared" ref="B35" ca="1" si="69">IF(ISNUMBER(F35),WEEKDAY(DATE(D35,E35,F35)),WEEKDAY(DATE(D35,E35,1)))</f>
        <v>7</v>
      </c>
      <c r="C35">
        <f t="shared" ref="C35" si="70">IF(ISNUMBER(F35),,IF(B35&gt;2,G35,G35-1))</f>
        <v>0</v>
      </c>
      <c r="D35">
        <f t="shared" ca="1" si="42"/>
        <v>2023</v>
      </c>
      <c r="E35">
        <v>9</v>
      </c>
      <c r="F35">
        <v>23</v>
      </c>
      <c r="H35" t="s">
        <v>50</v>
      </c>
    </row>
    <row r="36" spans="1:8" x14ac:dyDescent="0.4">
      <c r="A36" s="1">
        <f t="shared" ca="1" si="0"/>
        <v>45208</v>
      </c>
      <c r="B36">
        <f t="shared" ref="B36" ca="1" si="71">IF(ISNUMBER(F36),WEEKDAY(DATE(D36,E36,F36)),WEEKDAY(DATE(D36,E36,1)))</f>
        <v>1</v>
      </c>
      <c r="C36">
        <f t="shared" ref="C36" ca="1" si="72">IF(ISNUMBER(F36),,IF(B36&gt;2,G36,G36-1))</f>
        <v>1</v>
      </c>
      <c r="D36">
        <f t="shared" ca="1" si="42"/>
        <v>2023</v>
      </c>
      <c r="E36">
        <v>10</v>
      </c>
      <c r="F36" t="s">
        <v>60</v>
      </c>
      <c r="G36">
        <v>2</v>
      </c>
      <c r="H36" t="s">
        <v>51</v>
      </c>
    </row>
    <row r="37" spans="1:8" x14ac:dyDescent="0.4">
      <c r="A37" s="1">
        <f t="shared" ca="1" si="0"/>
        <v>45233</v>
      </c>
      <c r="B37">
        <f t="shared" ref="B37" ca="1" si="73">IF(ISNUMBER(F37),WEEKDAY(DATE(D37,E37,F37)),WEEKDAY(DATE(D37,E37,1)))</f>
        <v>6</v>
      </c>
      <c r="C37">
        <f t="shared" ref="C37" si="74">IF(ISNUMBER(F37),,IF(B37&gt;2,G37,G37-1))</f>
        <v>0</v>
      </c>
      <c r="D37">
        <f t="shared" ca="1" si="42"/>
        <v>2023</v>
      </c>
      <c r="E37">
        <v>11</v>
      </c>
      <c r="F37">
        <v>3</v>
      </c>
      <c r="H37" t="s">
        <v>52</v>
      </c>
    </row>
    <row r="38" spans="1:8" x14ac:dyDescent="0.4">
      <c r="A38" s="1">
        <f t="shared" ca="1" si="0"/>
        <v>45253</v>
      </c>
      <c r="B38">
        <f t="shared" ref="B38" ca="1" si="75">IF(ISNUMBER(F38),WEEKDAY(DATE(D38,E38,F38)),WEEKDAY(DATE(D38,E38,1)))</f>
        <v>5</v>
      </c>
      <c r="C38">
        <f t="shared" ref="C38" si="76">IF(ISNUMBER(F38),,IF(B38&gt;2,G38,G38-1))</f>
        <v>0</v>
      </c>
      <c r="D38">
        <f t="shared" ca="1" si="42"/>
        <v>2023</v>
      </c>
      <c r="E38">
        <v>11</v>
      </c>
      <c r="F38">
        <v>23</v>
      </c>
      <c r="H38" t="s">
        <v>53</v>
      </c>
    </row>
    <row r="39" spans="1:8" x14ac:dyDescent="0.4">
      <c r="A39" s="1">
        <f t="shared" ca="1" si="0"/>
        <v>45291</v>
      </c>
      <c r="B39">
        <f t="shared" ref="B39" ca="1" si="77">IF(ISNUMBER(F39),WEEKDAY(DATE(D39,E39,F39)),WEEKDAY(DATE(D39,E39,1)))</f>
        <v>1</v>
      </c>
      <c r="C39">
        <f t="shared" ref="C39" si="78">IF(ISNUMBER(F39),,IF(B39&gt;2,G39,G39-1))</f>
        <v>0</v>
      </c>
      <c r="D39">
        <f t="shared" ca="1" si="42"/>
        <v>2023</v>
      </c>
      <c r="E39">
        <v>12</v>
      </c>
      <c r="F39">
        <v>31</v>
      </c>
      <c r="H39" t="s">
        <v>61</v>
      </c>
    </row>
    <row r="40" spans="1:8" x14ac:dyDescent="0.4">
      <c r="A40" s="95">
        <f t="shared" ca="1" si="0"/>
        <v>45292</v>
      </c>
      <c r="B40" s="96">
        <f t="shared" ref="B40" ca="1" si="79">IF(ISNUMBER(F40),WEEKDAY(DATE(D40,E40,F40)),WEEKDAY(DATE(D40,E40,1)))</f>
        <v>2</v>
      </c>
      <c r="C40" s="96">
        <f t="shared" ref="C40" si="80">IF(ISNUMBER(F40),,IF(B40&gt;2,G40,G40-1))</f>
        <v>0</v>
      </c>
      <c r="D40" s="96">
        <f t="shared" ref="D40:D58" ca="1" si="81">YEAR(TODAY())+1</f>
        <v>2024</v>
      </c>
      <c r="E40" s="96">
        <v>1</v>
      </c>
      <c r="F40" s="96">
        <v>1</v>
      </c>
      <c r="G40" s="96"/>
      <c r="H40" s="96" t="s">
        <v>57</v>
      </c>
    </row>
    <row r="41" spans="1:8" x14ac:dyDescent="0.4">
      <c r="A41" s="95">
        <f t="shared" ca="1" si="0"/>
        <v>45293</v>
      </c>
      <c r="B41" s="96">
        <f t="shared" ref="B41" ca="1" si="82">IF(ISNUMBER(F41),WEEKDAY(DATE(D41,E41,F41)),WEEKDAY(DATE(D41,E41,1)))</f>
        <v>3</v>
      </c>
      <c r="C41" s="96">
        <f t="shared" ref="C41" si="83">IF(ISNUMBER(F41),,IF(B41&gt;2,G41,G41-1))</f>
        <v>0</v>
      </c>
      <c r="D41" s="96">
        <f t="shared" ca="1" si="81"/>
        <v>2024</v>
      </c>
      <c r="E41" s="96">
        <v>1</v>
      </c>
      <c r="F41" s="96">
        <v>2</v>
      </c>
      <c r="G41" s="96"/>
      <c r="H41" s="96" t="s">
        <v>61</v>
      </c>
    </row>
    <row r="42" spans="1:8" x14ac:dyDescent="0.4">
      <c r="A42" s="95">
        <f t="shared" ca="1" si="0"/>
        <v>45294</v>
      </c>
      <c r="B42" s="96">
        <f t="shared" ref="B42" ca="1" si="84">IF(ISNUMBER(F42),WEEKDAY(DATE(D42,E42,F42)),WEEKDAY(DATE(D42,E42,1)))</f>
        <v>4</v>
      </c>
      <c r="C42" s="96">
        <f t="shared" ref="C42" si="85">IF(ISNUMBER(F42),,IF(B42&gt;2,G42,G42-1))</f>
        <v>0</v>
      </c>
      <c r="D42" s="96">
        <f t="shared" ca="1" si="81"/>
        <v>2024</v>
      </c>
      <c r="E42" s="96">
        <v>1</v>
      </c>
      <c r="F42" s="96">
        <v>3</v>
      </c>
      <c r="G42" s="96"/>
      <c r="H42" s="96" t="s">
        <v>61</v>
      </c>
    </row>
    <row r="43" spans="1:8" x14ac:dyDescent="0.4">
      <c r="A43" s="95">
        <f t="shared" ca="1" si="0"/>
        <v>45299</v>
      </c>
      <c r="B43" s="96">
        <f t="shared" ref="B43" ca="1" si="86">IF(ISNUMBER(F43),WEEKDAY(DATE(D43,E43,F43)),WEEKDAY(DATE(D43,E43,1)))</f>
        <v>2</v>
      </c>
      <c r="C43" s="96">
        <f t="shared" ref="C43" ca="1" si="87">IF(ISNUMBER(F43),,IF(B43&gt;2,G43,G43-1))</f>
        <v>1</v>
      </c>
      <c r="D43" s="96">
        <f t="shared" ca="1" si="81"/>
        <v>2024</v>
      </c>
      <c r="E43" s="96">
        <v>1</v>
      </c>
      <c r="F43" s="96" t="s">
        <v>58</v>
      </c>
      <c r="G43" s="96">
        <v>2</v>
      </c>
      <c r="H43" s="96" t="s">
        <v>62</v>
      </c>
    </row>
    <row r="44" spans="1:8" x14ac:dyDescent="0.4">
      <c r="A44" s="95">
        <f t="shared" ca="1" si="0"/>
        <v>45334</v>
      </c>
      <c r="B44" s="96">
        <f t="shared" ref="B44" ca="1" si="88">IF(ISNUMBER(F44),WEEKDAY(DATE(D44,E44,F44)),WEEKDAY(DATE(D44,E44,1)))</f>
        <v>1</v>
      </c>
      <c r="C44" s="96">
        <f t="shared" ref="C44" si="89">IF(ISNUMBER(F44),,IF(B44&gt;2,G44,G44-1))</f>
        <v>0</v>
      </c>
      <c r="D44" s="96">
        <f t="shared" ca="1" si="81"/>
        <v>2024</v>
      </c>
      <c r="E44" s="96">
        <v>2</v>
      </c>
      <c r="F44" s="96">
        <v>11</v>
      </c>
      <c r="G44" s="96"/>
      <c r="H44" s="96" t="s">
        <v>63</v>
      </c>
    </row>
    <row r="45" spans="1:8" x14ac:dyDescent="0.4">
      <c r="A45" s="95">
        <f t="shared" ca="1" si="0"/>
        <v>45345</v>
      </c>
      <c r="B45" s="96">
        <f t="shared" ref="B45" ca="1" si="90">IF(ISNUMBER(F45),WEEKDAY(DATE(D45,E45,F45)),WEEKDAY(DATE(D45,E45,1)))</f>
        <v>6</v>
      </c>
      <c r="C45" s="96">
        <f t="shared" ref="C45" si="91">IF(ISNUMBER(F45),,IF(B45&gt;2,G45,G45-1))</f>
        <v>0</v>
      </c>
      <c r="D45" s="96">
        <f t="shared" ca="1" si="81"/>
        <v>2024</v>
      </c>
      <c r="E45" s="96">
        <v>2</v>
      </c>
      <c r="F45" s="96">
        <v>23</v>
      </c>
      <c r="G45" s="96"/>
      <c r="H45" s="96" t="s">
        <v>64</v>
      </c>
    </row>
    <row r="46" spans="1:8" x14ac:dyDescent="0.4">
      <c r="A46" s="95">
        <f t="shared" ca="1" si="0"/>
        <v>45371</v>
      </c>
      <c r="B46" s="96">
        <f t="shared" ref="B46" ca="1" si="92">IF(ISNUMBER(F46),WEEKDAY(DATE(D46,E46,F46)),WEEKDAY(DATE(D46,E46,1)))</f>
        <v>4</v>
      </c>
      <c r="C46" s="96">
        <f t="shared" ref="C46" si="93">IF(ISNUMBER(F46),,IF(B46&gt;2,G46,G46-1))</f>
        <v>0</v>
      </c>
      <c r="D46" s="96">
        <f t="shared" ca="1" si="81"/>
        <v>2024</v>
      </c>
      <c r="E46" s="96">
        <v>3</v>
      </c>
      <c r="F46" s="96">
        <v>20</v>
      </c>
      <c r="G46" s="96"/>
      <c r="H46" s="96" t="s">
        <v>65</v>
      </c>
    </row>
    <row r="47" spans="1:8" x14ac:dyDescent="0.4">
      <c r="A47" s="95">
        <f t="shared" ca="1" si="0"/>
        <v>45411</v>
      </c>
      <c r="B47" s="96">
        <f t="shared" ref="B47" ca="1" si="94">IF(ISNUMBER(F47),WEEKDAY(DATE(D47,E47,F47)),WEEKDAY(DATE(D47,E47,1)))</f>
        <v>2</v>
      </c>
      <c r="C47" s="96">
        <f t="shared" ref="C47" si="95">IF(ISNUMBER(F47),,IF(B47&gt;2,G47,G47-1))</f>
        <v>0</v>
      </c>
      <c r="D47" s="96">
        <f t="shared" ca="1" si="81"/>
        <v>2024</v>
      </c>
      <c r="E47" s="96">
        <v>4</v>
      </c>
      <c r="F47" s="96">
        <v>29</v>
      </c>
      <c r="G47" s="96"/>
      <c r="H47" s="96" t="s">
        <v>43</v>
      </c>
    </row>
    <row r="48" spans="1:8" x14ac:dyDescent="0.4">
      <c r="A48" s="95">
        <f t="shared" ca="1" si="0"/>
        <v>45415</v>
      </c>
      <c r="B48" s="96">
        <f t="shared" ref="B48" ca="1" si="96">IF(ISNUMBER(F48),WEEKDAY(DATE(D48,E48,F48)),WEEKDAY(DATE(D48,E48,1)))</f>
        <v>6</v>
      </c>
      <c r="C48" s="96">
        <f t="shared" ref="C48" si="97">IF(ISNUMBER(F48),,IF(B48&gt;2,G48,G48-1))</f>
        <v>0</v>
      </c>
      <c r="D48" s="96">
        <f t="shared" ca="1" si="81"/>
        <v>2024</v>
      </c>
      <c r="E48" s="96">
        <v>5</v>
      </c>
      <c r="F48" s="96">
        <v>3</v>
      </c>
      <c r="G48" s="96"/>
      <c r="H48" s="96" t="s">
        <v>44</v>
      </c>
    </row>
    <row r="49" spans="1:8" x14ac:dyDescent="0.4">
      <c r="A49" s="95">
        <f t="shared" ca="1" si="0"/>
        <v>45416</v>
      </c>
      <c r="B49" s="96">
        <f t="shared" ref="B49" ca="1" si="98">IF(ISNUMBER(F49),WEEKDAY(DATE(D49,E49,F49)),WEEKDAY(DATE(D49,E49,1)))</f>
        <v>7</v>
      </c>
      <c r="C49" s="96">
        <f t="shared" ref="C49" si="99">IF(ISNUMBER(F49),,IF(B49&gt;2,G49,G49-1))</f>
        <v>0</v>
      </c>
      <c r="D49" s="96">
        <f t="shared" ca="1" si="81"/>
        <v>2024</v>
      </c>
      <c r="E49" s="96">
        <v>5</v>
      </c>
      <c r="F49" s="96">
        <v>4</v>
      </c>
      <c r="G49" s="96"/>
      <c r="H49" s="96" t="s">
        <v>45</v>
      </c>
    </row>
    <row r="50" spans="1:8" x14ac:dyDescent="0.4">
      <c r="A50" s="95">
        <f t="shared" ca="1" si="0"/>
        <v>45418</v>
      </c>
      <c r="B50" s="96">
        <f t="shared" ref="B50" ca="1" si="100">IF(ISNUMBER(F50),WEEKDAY(DATE(D50,E50,F50)),WEEKDAY(DATE(D50,E50,1)))</f>
        <v>1</v>
      </c>
      <c r="C50" s="96">
        <f t="shared" ref="C50" si="101">IF(ISNUMBER(F50),,IF(B50&gt;2,G50,G50-1))</f>
        <v>0</v>
      </c>
      <c r="D50" s="96">
        <f t="shared" ca="1" si="81"/>
        <v>2024</v>
      </c>
      <c r="E50" s="96">
        <v>5</v>
      </c>
      <c r="F50" s="96">
        <v>5</v>
      </c>
      <c r="G50" s="96"/>
      <c r="H50" s="96" t="s">
        <v>46</v>
      </c>
    </row>
    <row r="51" spans="1:8" x14ac:dyDescent="0.4">
      <c r="A51" s="95">
        <f t="shared" ca="1" si="0"/>
        <v>45488</v>
      </c>
      <c r="B51" s="96">
        <f t="shared" ref="B51" ca="1" si="102">IF(ISNUMBER(F51),WEEKDAY(DATE(D51,E51,F51)),WEEKDAY(DATE(D51,E51,1)))</f>
        <v>2</v>
      </c>
      <c r="C51" s="96">
        <f t="shared" ref="C51" ca="1" si="103">IF(ISNUMBER(F51),,IF(B51&gt;2,G51,G51-1))</f>
        <v>2</v>
      </c>
      <c r="D51" s="96">
        <f t="shared" ca="1" si="81"/>
        <v>2024</v>
      </c>
      <c r="E51" s="96">
        <v>7</v>
      </c>
      <c r="F51" s="96" t="s">
        <v>59</v>
      </c>
      <c r="G51" s="96">
        <v>3</v>
      </c>
      <c r="H51" s="96" t="s">
        <v>66</v>
      </c>
    </row>
    <row r="52" spans="1:8" x14ac:dyDescent="0.4">
      <c r="A52" s="95">
        <f t="shared" ca="1" si="0"/>
        <v>45516</v>
      </c>
      <c r="B52" s="96">
        <f t="shared" ref="B52" ca="1" si="104">IF(ISNUMBER(F52),WEEKDAY(DATE(D52,E52,F52)),WEEKDAY(DATE(D52,E52,1)))</f>
        <v>1</v>
      </c>
      <c r="C52" s="96">
        <f t="shared" ref="C52" si="105">IF(ISNUMBER(F52),,IF(B52&gt;2,G52,G52-1))</f>
        <v>0</v>
      </c>
      <c r="D52" s="96">
        <f t="shared" ca="1" si="81"/>
        <v>2024</v>
      </c>
      <c r="E52" s="96">
        <v>8</v>
      </c>
      <c r="F52" s="96">
        <v>11</v>
      </c>
      <c r="G52" s="96"/>
      <c r="H52" s="96" t="s">
        <v>48</v>
      </c>
    </row>
    <row r="53" spans="1:8" x14ac:dyDescent="0.4">
      <c r="A53" s="95">
        <f t="shared" ca="1" si="0"/>
        <v>45551</v>
      </c>
      <c r="B53" s="96">
        <f t="shared" ref="B53" ca="1" si="106">IF(ISNUMBER(F53),WEEKDAY(DATE(D53,E53,F53)),WEEKDAY(DATE(D53,E53,1)))</f>
        <v>1</v>
      </c>
      <c r="C53" s="96">
        <f t="shared" ref="C53" ca="1" si="107">IF(ISNUMBER(F53),,IF(B53&gt;2,G53,G53-1))</f>
        <v>2</v>
      </c>
      <c r="D53" s="96">
        <f t="shared" ca="1" si="81"/>
        <v>2024</v>
      </c>
      <c r="E53" s="96">
        <v>9</v>
      </c>
      <c r="F53" s="96" t="s">
        <v>59</v>
      </c>
      <c r="G53" s="96">
        <v>3</v>
      </c>
      <c r="H53" s="96" t="s">
        <v>49</v>
      </c>
    </row>
    <row r="54" spans="1:8" x14ac:dyDescent="0.4">
      <c r="A54" s="95">
        <f t="shared" ca="1" si="0"/>
        <v>45558</v>
      </c>
      <c r="B54" s="96">
        <f t="shared" ref="B54" ca="1" si="108">IF(ISNUMBER(F54),WEEKDAY(DATE(D54,E54,F54)),WEEKDAY(DATE(D54,E54,1)))</f>
        <v>2</v>
      </c>
      <c r="C54" s="96">
        <f t="shared" ref="C54" si="109">IF(ISNUMBER(F54),,IF(B54&gt;2,G54,G54-1))</f>
        <v>0</v>
      </c>
      <c r="D54" s="96">
        <f t="shared" ca="1" si="81"/>
        <v>2024</v>
      </c>
      <c r="E54" s="96">
        <v>9</v>
      </c>
      <c r="F54" s="96">
        <v>23</v>
      </c>
      <c r="G54" s="96"/>
      <c r="H54" s="96" t="s">
        <v>50</v>
      </c>
    </row>
    <row r="55" spans="1:8" x14ac:dyDescent="0.4">
      <c r="A55" s="95">
        <f t="shared" ca="1" si="0"/>
        <v>45579</v>
      </c>
      <c r="B55" s="96">
        <f t="shared" ref="B55" ca="1" si="110">IF(ISNUMBER(F55),WEEKDAY(DATE(D55,E55,F55)),WEEKDAY(DATE(D55,E55,1)))</f>
        <v>3</v>
      </c>
      <c r="C55" s="96">
        <f t="shared" ref="C55" ca="1" si="111">IF(ISNUMBER(F55),,IF(B55&gt;2,G55,G55-1))</f>
        <v>2</v>
      </c>
      <c r="D55" s="96">
        <f t="shared" ca="1" si="81"/>
        <v>2024</v>
      </c>
      <c r="E55" s="96">
        <v>10</v>
      </c>
      <c r="F55" s="96" t="s">
        <v>60</v>
      </c>
      <c r="G55" s="96">
        <v>2</v>
      </c>
      <c r="H55" s="96" t="s">
        <v>51</v>
      </c>
    </row>
    <row r="56" spans="1:8" x14ac:dyDescent="0.4">
      <c r="A56" s="95">
        <f t="shared" ca="1" si="0"/>
        <v>45600</v>
      </c>
      <c r="B56" s="96">
        <f t="shared" ref="B56" ca="1" si="112">IF(ISNUMBER(F56),WEEKDAY(DATE(D56,E56,F56)),WEEKDAY(DATE(D56,E56,1)))</f>
        <v>1</v>
      </c>
      <c r="C56" s="96">
        <f t="shared" ref="C56" si="113">IF(ISNUMBER(F56),,IF(B56&gt;2,G56,G56-1))</f>
        <v>0</v>
      </c>
      <c r="D56" s="96">
        <f t="shared" ca="1" si="81"/>
        <v>2024</v>
      </c>
      <c r="E56" s="96">
        <v>11</v>
      </c>
      <c r="F56" s="96">
        <v>3</v>
      </c>
      <c r="G56" s="96"/>
      <c r="H56" s="96" t="s">
        <v>52</v>
      </c>
    </row>
    <row r="57" spans="1:8" x14ac:dyDescent="0.4">
      <c r="A57" s="95">
        <f t="shared" ca="1" si="0"/>
        <v>45619</v>
      </c>
      <c r="B57" s="96">
        <f t="shared" ref="B57" ca="1" si="114">IF(ISNUMBER(F57),WEEKDAY(DATE(D57,E57,F57)),WEEKDAY(DATE(D57,E57,1)))</f>
        <v>7</v>
      </c>
      <c r="C57" s="96">
        <f t="shared" ref="C57" si="115">IF(ISNUMBER(F57),,IF(B57&gt;2,G57,G57-1))</f>
        <v>0</v>
      </c>
      <c r="D57" s="96">
        <f t="shared" ca="1" si="81"/>
        <v>2024</v>
      </c>
      <c r="E57" s="96">
        <v>11</v>
      </c>
      <c r="F57" s="96">
        <v>23</v>
      </c>
      <c r="G57" s="96"/>
      <c r="H57" s="96" t="s">
        <v>53</v>
      </c>
    </row>
    <row r="58" spans="1:8" x14ac:dyDescent="0.4">
      <c r="A58" s="95">
        <f t="shared" ca="1" si="0"/>
        <v>45657</v>
      </c>
      <c r="B58" s="96">
        <f t="shared" ref="B58:B77" ca="1" si="116">IF(ISNUMBER(F58),WEEKDAY(DATE(D58,E58,F58)),WEEKDAY(DATE(D58,E58,1)))</f>
        <v>3</v>
      </c>
      <c r="C58" s="96">
        <f t="shared" ref="C58:C77" si="117">IF(ISNUMBER(F58),,IF(B58&gt;2,G58,G58-1))</f>
        <v>0</v>
      </c>
      <c r="D58" s="96">
        <f t="shared" ca="1" si="81"/>
        <v>2024</v>
      </c>
      <c r="E58" s="96">
        <v>12</v>
      </c>
      <c r="F58" s="96">
        <v>31</v>
      </c>
      <c r="G58" s="96"/>
      <c r="H58" s="96" t="s">
        <v>61</v>
      </c>
    </row>
    <row r="59" spans="1:8" x14ac:dyDescent="0.4">
      <c r="A59" s="1">
        <f t="shared" ref="A59:A68" ca="1" si="118">IF(ISNUMBER(F59),IF(H59="休場日",DATE(D59,E59,F59),IF(OR(B59=1,A58=DATE(D59,E59,F59)),WORKDAY(DATE(D59,E59,F59),1),DATE(D59,E59,F59))),DATE(D59,E59,1+7*C59+(2-B59)))</f>
        <v>45658</v>
      </c>
      <c r="B59">
        <f t="shared" ca="1" si="116"/>
        <v>4</v>
      </c>
      <c r="C59">
        <f t="shared" si="117"/>
        <v>0</v>
      </c>
      <c r="D59">
        <f ca="1">YEAR(TODAY())+2</f>
        <v>2025</v>
      </c>
      <c r="E59">
        <v>1</v>
      </c>
      <c r="F59">
        <v>1</v>
      </c>
      <c r="H59" t="s">
        <v>57</v>
      </c>
    </row>
    <row r="60" spans="1:8" x14ac:dyDescent="0.4">
      <c r="A60" s="1">
        <f t="shared" ca="1" si="118"/>
        <v>45659</v>
      </c>
      <c r="B60">
        <f t="shared" ca="1" si="116"/>
        <v>5</v>
      </c>
      <c r="C60">
        <f t="shared" si="117"/>
        <v>0</v>
      </c>
      <c r="D60">
        <f t="shared" ref="D60:D77" ca="1" si="119">YEAR(TODAY())+2</f>
        <v>2025</v>
      </c>
      <c r="E60">
        <v>1</v>
      </c>
      <c r="F60">
        <v>2</v>
      </c>
      <c r="H60" t="s">
        <v>61</v>
      </c>
    </row>
    <row r="61" spans="1:8" x14ac:dyDescent="0.4">
      <c r="A61" s="1">
        <f t="shared" ca="1" si="118"/>
        <v>45660</v>
      </c>
      <c r="B61">
        <f t="shared" ca="1" si="116"/>
        <v>6</v>
      </c>
      <c r="C61">
        <f t="shared" si="117"/>
        <v>0</v>
      </c>
      <c r="D61">
        <f t="shared" ca="1" si="119"/>
        <v>2025</v>
      </c>
      <c r="E61">
        <v>1</v>
      </c>
      <c r="F61">
        <v>3</v>
      </c>
      <c r="H61" t="s">
        <v>61</v>
      </c>
    </row>
    <row r="62" spans="1:8" x14ac:dyDescent="0.4">
      <c r="A62" s="1">
        <f t="shared" ca="1" si="118"/>
        <v>45670</v>
      </c>
      <c r="B62">
        <f t="shared" ca="1" si="116"/>
        <v>4</v>
      </c>
      <c r="C62">
        <f t="shared" ca="1" si="117"/>
        <v>2</v>
      </c>
      <c r="D62">
        <f t="shared" ca="1" si="119"/>
        <v>2025</v>
      </c>
      <c r="E62">
        <v>1</v>
      </c>
      <c r="F62" t="s">
        <v>58</v>
      </c>
      <c r="G62">
        <v>2</v>
      </c>
      <c r="H62" t="s">
        <v>62</v>
      </c>
    </row>
    <row r="63" spans="1:8" x14ac:dyDescent="0.4">
      <c r="A63" s="1">
        <f t="shared" ca="1" si="118"/>
        <v>45699</v>
      </c>
      <c r="B63">
        <f t="shared" ca="1" si="116"/>
        <v>3</v>
      </c>
      <c r="C63">
        <f t="shared" si="117"/>
        <v>0</v>
      </c>
      <c r="D63">
        <f t="shared" ca="1" si="119"/>
        <v>2025</v>
      </c>
      <c r="E63">
        <v>2</v>
      </c>
      <c r="F63">
        <v>11</v>
      </c>
      <c r="H63" t="s">
        <v>63</v>
      </c>
    </row>
    <row r="64" spans="1:8" x14ac:dyDescent="0.4">
      <c r="A64" s="1">
        <f t="shared" ca="1" si="118"/>
        <v>45712</v>
      </c>
      <c r="B64">
        <f t="shared" ca="1" si="116"/>
        <v>1</v>
      </c>
      <c r="C64">
        <f t="shared" si="117"/>
        <v>0</v>
      </c>
      <c r="D64">
        <f t="shared" ca="1" si="119"/>
        <v>2025</v>
      </c>
      <c r="E64">
        <v>2</v>
      </c>
      <c r="F64">
        <v>23</v>
      </c>
      <c r="H64" t="s">
        <v>64</v>
      </c>
    </row>
    <row r="65" spans="1:8" x14ac:dyDescent="0.4">
      <c r="A65" s="1">
        <f t="shared" ca="1" si="118"/>
        <v>45736</v>
      </c>
      <c r="B65">
        <f t="shared" ca="1" si="116"/>
        <v>5</v>
      </c>
      <c r="C65">
        <f t="shared" si="117"/>
        <v>0</v>
      </c>
      <c r="D65">
        <f t="shared" ca="1" si="119"/>
        <v>2025</v>
      </c>
      <c r="E65">
        <v>3</v>
      </c>
      <c r="F65">
        <v>20</v>
      </c>
      <c r="H65" t="s">
        <v>65</v>
      </c>
    </row>
    <row r="66" spans="1:8" x14ac:dyDescent="0.4">
      <c r="A66" s="1">
        <f t="shared" ca="1" si="118"/>
        <v>45776</v>
      </c>
      <c r="B66">
        <f t="shared" ca="1" si="116"/>
        <v>3</v>
      </c>
      <c r="C66">
        <f t="shared" si="117"/>
        <v>0</v>
      </c>
      <c r="D66">
        <f t="shared" ca="1" si="119"/>
        <v>2025</v>
      </c>
      <c r="E66">
        <v>4</v>
      </c>
      <c r="F66">
        <v>29</v>
      </c>
      <c r="H66" t="s">
        <v>43</v>
      </c>
    </row>
    <row r="67" spans="1:8" x14ac:dyDescent="0.4">
      <c r="A67" s="1">
        <f t="shared" ca="1" si="118"/>
        <v>45780</v>
      </c>
      <c r="B67">
        <f t="shared" ca="1" si="116"/>
        <v>7</v>
      </c>
      <c r="C67">
        <f t="shared" si="117"/>
        <v>0</v>
      </c>
      <c r="D67">
        <f t="shared" ca="1" si="119"/>
        <v>2025</v>
      </c>
      <c r="E67">
        <v>5</v>
      </c>
      <c r="F67">
        <v>3</v>
      </c>
      <c r="H67" t="s">
        <v>44</v>
      </c>
    </row>
    <row r="68" spans="1:8" x14ac:dyDescent="0.4">
      <c r="A68" s="1">
        <f t="shared" ca="1" si="118"/>
        <v>45782</v>
      </c>
      <c r="B68">
        <f t="shared" ca="1" si="116"/>
        <v>1</v>
      </c>
      <c r="C68">
        <f t="shared" si="117"/>
        <v>0</v>
      </c>
      <c r="D68">
        <f t="shared" ca="1" si="119"/>
        <v>2025</v>
      </c>
      <c r="E68">
        <v>5</v>
      </c>
      <c r="F68">
        <v>4</v>
      </c>
      <c r="H68" t="s">
        <v>45</v>
      </c>
    </row>
    <row r="69" spans="1:8" x14ac:dyDescent="0.4">
      <c r="A69" s="1">
        <f ca="1">IF(ISNUMBER(F69),IF(H69="休場日",DATE(D69,E69,F69),IF(OR(B69=1,A68=DATE(D69,E69,F69)),WORKDAY(DATE(D69,E69,F69),1),DATE(D69,E69,F69))),DATE(D69,E69,1+7*C69+(2-B69)))</f>
        <v>45783</v>
      </c>
      <c r="B69">
        <f t="shared" ca="1" si="116"/>
        <v>2</v>
      </c>
      <c r="C69">
        <f t="shared" si="117"/>
        <v>0</v>
      </c>
      <c r="D69">
        <f t="shared" ca="1" si="119"/>
        <v>2025</v>
      </c>
      <c r="E69">
        <v>5</v>
      </c>
      <c r="F69">
        <v>5</v>
      </c>
      <c r="H69" t="s">
        <v>46</v>
      </c>
    </row>
    <row r="70" spans="1:8" x14ac:dyDescent="0.4">
      <c r="A70" s="1">
        <f t="shared" ref="A70:A77" ca="1" si="120">IF(ISNUMBER(F70),IF(H70="休場日",DATE(D70,E70,F70),IF(OR(B70=1,A69=DATE(D70,E70,F70)),WORKDAY(DATE(D70,E70,F70),1),DATE(D70,E70,F70))),DATE(D70,E70,1+7*C70+(2-B70)))</f>
        <v>45859</v>
      </c>
      <c r="B70">
        <f t="shared" ca="1" si="116"/>
        <v>3</v>
      </c>
      <c r="C70">
        <f t="shared" ca="1" si="117"/>
        <v>3</v>
      </c>
      <c r="D70">
        <f t="shared" ca="1" si="119"/>
        <v>2025</v>
      </c>
      <c r="E70">
        <v>7</v>
      </c>
      <c r="F70" t="s">
        <v>59</v>
      </c>
      <c r="G70">
        <v>3</v>
      </c>
      <c r="H70" t="s">
        <v>66</v>
      </c>
    </row>
    <row r="71" spans="1:8" x14ac:dyDescent="0.4">
      <c r="A71" s="1">
        <f t="shared" ca="1" si="120"/>
        <v>45880</v>
      </c>
      <c r="B71">
        <f t="shared" ca="1" si="116"/>
        <v>2</v>
      </c>
      <c r="C71">
        <f t="shared" si="117"/>
        <v>0</v>
      </c>
      <c r="D71">
        <f t="shared" ca="1" si="119"/>
        <v>2025</v>
      </c>
      <c r="E71">
        <v>8</v>
      </c>
      <c r="F71">
        <v>11</v>
      </c>
      <c r="H71" t="s">
        <v>48</v>
      </c>
    </row>
    <row r="72" spans="1:8" x14ac:dyDescent="0.4">
      <c r="A72" s="1">
        <f t="shared" ca="1" si="120"/>
        <v>45915</v>
      </c>
      <c r="B72">
        <f t="shared" ca="1" si="116"/>
        <v>2</v>
      </c>
      <c r="C72">
        <f t="shared" ca="1" si="117"/>
        <v>2</v>
      </c>
      <c r="D72">
        <f t="shared" ca="1" si="119"/>
        <v>2025</v>
      </c>
      <c r="E72">
        <v>9</v>
      </c>
      <c r="F72" t="s">
        <v>59</v>
      </c>
      <c r="G72">
        <v>3</v>
      </c>
      <c r="H72" t="s">
        <v>49</v>
      </c>
    </row>
    <row r="73" spans="1:8" x14ac:dyDescent="0.4">
      <c r="A73" s="1">
        <f t="shared" ca="1" si="120"/>
        <v>45923</v>
      </c>
      <c r="B73">
        <f t="shared" ca="1" si="116"/>
        <v>3</v>
      </c>
      <c r="C73">
        <f t="shared" si="117"/>
        <v>0</v>
      </c>
      <c r="D73">
        <f t="shared" ca="1" si="119"/>
        <v>2025</v>
      </c>
      <c r="E73">
        <v>9</v>
      </c>
      <c r="F73">
        <v>23</v>
      </c>
      <c r="H73" t="s">
        <v>50</v>
      </c>
    </row>
    <row r="74" spans="1:8" x14ac:dyDescent="0.4">
      <c r="A74" s="1">
        <f t="shared" ca="1" si="120"/>
        <v>45943</v>
      </c>
      <c r="B74">
        <f t="shared" ca="1" si="116"/>
        <v>4</v>
      </c>
      <c r="C74">
        <f t="shared" ca="1" si="117"/>
        <v>2</v>
      </c>
      <c r="D74">
        <f t="shared" ca="1" si="119"/>
        <v>2025</v>
      </c>
      <c r="E74">
        <v>10</v>
      </c>
      <c r="F74" t="s">
        <v>60</v>
      </c>
      <c r="G74">
        <v>2</v>
      </c>
      <c r="H74" t="s">
        <v>51</v>
      </c>
    </row>
    <row r="75" spans="1:8" x14ac:dyDescent="0.4">
      <c r="A75" s="1">
        <f t="shared" ca="1" si="120"/>
        <v>45964</v>
      </c>
      <c r="B75">
        <f t="shared" ca="1" si="116"/>
        <v>2</v>
      </c>
      <c r="C75">
        <f t="shared" si="117"/>
        <v>0</v>
      </c>
      <c r="D75">
        <f t="shared" ca="1" si="119"/>
        <v>2025</v>
      </c>
      <c r="E75">
        <v>11</v>
      </c>
      <c r="F75">
        <v>3</v>
      </c>
      <c r="H75" t="s">
        <v>52</v>
      </c>
    </row>
    <row r="76" spans="1:8" x14ac:dyDescent="0.4">
      <c r="A76" s="1">
        <f t="shared" ca="1" si="120"/>
        <v>45985</v>
      </c>
      <c r="B76">
        <f t="shared" ca="1" si="116"/>
        <v>1</v>
      </c>
      <c r="C76">
        <f t="shared" si="117"/>
        <v>0</v>
      </c>
      <c r="D76">
        <f t="shared" ca="1" si="119"/>
        <v>2025</v>
      </c>
      <c r="E76">
        <v>11</v>
      </c>
      <c r="F76">
        <v>23</v>
      </c>
      <c r="H76" t="s">
        <v>53</v>
      </c>
    </row>
    <row r="77" spans="1:8" x14ac:dyDescent="0.4">
      <c r="A77" s="1">
        <f t="shared" ca="1" si="120"/>
        <v>46022</v>
      </c>
      <c r="B77">
        <f t="shared" ca="1" si="116"/>
        <v>4</v>
      </c>
      <c r="C77">
        <f t="shared" si="117"/>
        <v>0</v>
      </c>
      <c r="D77">
        <f t="shared" ca="1" si="119"/>
        <v>2025</v>
      </c>
      <c r="E77">
        <v>12</v>
      </c>
      <c r="F77">
        <v>31</v>
      </c>
      <c r="H77" t="s">
        <v>61</v>
      </c>
    </row>
  </sheetData>
  <sortState xmlns:xlrd2="http://schemas.microsoft.com/office/spreadsheetml/2017/richdata2" ref="A2:H58">
    <sortCondition ref="A2:A58"/>
  </sortState>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D3178-C650-41A0-92BE-03A3121448DA}">
  <dimension ref="A1:M172"/>
  <sheetViews>
    <sheetView tabSelected="1" zoomScaleNormal="100" workbookViewId="0"/>
  </sheetViews>
  <sheetFormatPr defaultRowHeight="18.75" x14ac:dyDescent="0.4"/>
  <sheetData>
    <row r="1" spans="1:12" ht="30" x14ac:dyDescent="0.4">
      <c r="A1" s="89" t="s">
        <v>95</v>
      </c>
    </row>
    <row r="2" spans="1:12" x14ac:dyDescent="0.4">
      <c r="A2" s="34" t="s">
        <v>93</v>
      </c>
    </row>
    <row r="3" spans="1:12" x14ac:dyDescent="0.4">
      <c r="A3" s="34" t="s">
        <v>94</v>
      </c>
    </row>
    <row r="4" spans="1:12" x14ac:dyDescent="0.4">
      <c r="A4" s="34" t="s">
        <v>96</v>
      </c>
    </row>
    <row r="5" spans="1:12" x14ac:dyDescent="0.4">
      <c r="A5" s="34" t="s">
        <v>97</v>
      </c>
    </row>
    <row r="7" spans="1:12" ht="30" x14ac:dyDescent="0.4">
      <c r="A7" s="89" t="s">
        <v>98</v>
      </c>
    </row>
    <row r="8" spans="1:12" x14ac:dyDescent="0.4">
      <c r="A8" s="34" t="s">
        <v>100</v>
      </c>
    </row>
    <row r="9" spans="1:12" x14ac:dyDescent="0.4">
      <c r="A9" s="34" t="s">
        <v>99</v>
      </c>
    </row>
    <row r="11" spans="1:12" ht="30" x14ac:dyDescent="0.4">
      <c r="A11" s="89" t="s">
        <v>101</v>
      </c>
    </row>
    <row r="12" spans="1:12" x14ac:dyDescent="0.4">
      <c r="A12" s="34" t="s">
        <v>102</v>
      </c>
    </row>
    <row r="14" spans="1:12" ht="30" x14ac:dyDescent="0.4">
      <c r="A14" s="89" t="s">
        <v>103</v>
      </c>
    </row>
    <row r="15" spans="1:12" x14ac:dyDescent="0.4">
      <c r="A15" s="99" t="s">
        <v>104</v>
      </c>
      <c r="B15" s="100"/>
      <c r="C15" s="100"/>
      <c r="D15" s="100"/>
      <c r="E15" s="100"/>
      <c r="F15" s="100"/>
      <c r="G15" s="100"/>
      <c r="H15" s="100"/>
      <c r="I15" s="100"/>
      <c r="J15" s="100"/>
      <c r="K15" s="100"/>
      <c r="L15" s="100"/>
    </row>
    <row r="16" spans="1:12" x14ac:dyDescent="0.4">
      <c r="A16" s="93" t="s">
        <v>105</v>
      </c>
    </row>
    <row r="17" spans="2:12" x14ac:dyDescent="0.4">
      <c r="B17" s="101" t="e" vm="1">
        <v>#VALUE!</v>
      </c>
      <c r="C17" s="101"/>
      <c r="D17" s="101"/>
      <c r="E17" s="101"/>
      <c r="F17" s="101"/>
      <c r="G17" s="101"/>
      <c r="H17" s="101"/>
      <c r="I17" s="101"/>
      <c r="J17" s="101"/>
      <c r="K17" s="101"/>
      <c r="L17" s="101"/>
    </row>
    <row r="18" spans="2:12" x14ac:dyDescent="0.4">
      <c r="B18" s="101"/>
      <c r="C18" s="101"/>
      <c r="D18" s="101"/>
      <c r="E18" s="101"/>
      <c r="F18" s="101"/>
      <c r="G18" s="101"/>
      <c r="H18" s="101"/>
      <c r="I18" s="101"/>
      <c r="J18" s="101"/>
      <c r="K18" s="101"/>
      <c r="L18" s="101"/>
    </row>
    <row r="19" spans="2:12" x14ac:dyDescent="0.4">
      <c r="B19" s="101"/>
      <c r="C19" s="101"/>
      <c r="D19" s="101"/>
      <c r="E19" s="101"/>
      <c r="F19" s="101"/>
      <c r="G19" s="101"/>
      <c r="H19" s="101"/>
      <c r="I19" s="101"/>
      <c r="J19" s="101"/>
      <c r="K19" s="101"/>
      <c r="L19" s="101"/>
    </row>
    <row r="20" spans="2:12" x14ac:dyDescent="0.4">
      <c r="B20" s="101"/>
      <c r="C20" s="101"/>
      <c r="D20" s="101"/>
      <c r="E20" s="101"/>
      <c r="F20" s="101"/>
      <c r="G20" s="101"/>
      <c r="H20" s="101"/>
      <c r="I20" s="101"/>
      <c r="J20" s="101"/>
      <c r="K20" s="101"/>
      <c r="L20" s="101"/>
    </row>
    <row r="21" spans="2:12" x14ac:dyDescent="0.4">
      <c r="B21" s="101"/>
      <c r="C21" s="101"/>
      <c r="D21" s="101"/>
      <c r="E21" s="101"/>
      <c r="F21" s="101"/>
      <c r="G21" s="101"/>
      <c r="H21" s="101"/>
      <c r="I21" s="101"/>
      <c r="J21" s="101"/>
      <c r="K21" s="101"/>
      <c r="L21" s="101"/>
    </row>
    <row r="22" spans="2:12" x14ac:dyDescent="0.4">
      <c r="B22" s="101"/>
      <c r="C22" s="101"/>
      <c r="D22" s="101"/>
      <c r="E22" s="101"/>
      <c r="F22" s="101"/>
      <c r="G22" s="101"/>
      <c r="H22" s="101"/>
      <c r="I22" s="101"/>
      <c r="J22" s="101"/>
      <c r="K22" s="101"/>
      <c r="L22" s="101"/>
    </row>
    <row r="23" spans="2:12" x14ac:dyDescent="0.4">
      <c r="B23" s="101"/>
      <c r="C23" s="101"/>
      <c r="D23" s="101"/>
      <c r="E23" s="101"/>
      <c r="F23" s="101"/>
      <c r="G23" s="101"/>
      <c r="H23" s="101"/>
      <c r="I23" s="101"/>
      <c r="J23" s="101"/>
      <c r="K23" s="101"/>
      <c r="L23" s="101"/>
    </row>
    <row r="24" spans="2:12" x14ac:dyDescent="0.4">
      <c r="B24" s="101"/>
      <c r="C24" s="101"/>
      <c r="D24" s="101"/>
      <c r="E24" s="101"/>
      <c r="F24" s="101"/>
      <c r="G24" s="101"/>
      <c r="H24" s="101"/>
      <c r="I24" s="101"/>
      <c r="J24" s="101"/>
      <c r="K24" s="101"/>
      <c r="L24" s="101"/>
    </row>
    <row r="25" spans="2:12" x14ac:dyDescent="0.4">
      <c r="B25" s="101"/>
      <c r="C25" s="101"/>
      <c r="D25" s="101"/>
      <c r="E25" s="101"/>
      <c r="F25" s="101"/>
      <c r="G25" s="101"/>
      <c r="H25" s="101"/>
      <c r="I25" s="101"/>
      <c r="J25" s="101"/>
      <c r="K25" s="101"/>
      <c r="L25" s="101"/>
    </row>
    <row r="26" spans="2:12" x14ac:dyDescent="0.4">
      <c r="B26" s="101"/>
      <c r="C26" s="101"/>
      <c r="D26" s="101"/>
      <c r="E26" s="101"/>
      <c r="F26" s="101"/>
      <c r="G26" s="101"/>
      <c r="H26" s="101"/>
      <c r="I26" s="101"/>
      <c r="J26" s="101"/>
      <c r="K26" s="101"/>
      <c r="L26" s="101"/>
    </row>
    <row r="27" spans="2:12" x14ac:dyDescent="0.4">
      <c r="B27" s="101"/>
      <c r="C27" s="101"/>
      <c r="D27" s="101"/>
      <c r="E27" s="101"/>
      <c r="F27" s="101"/>
      <c r="G27" s="101"/>
      <c r="H27" s="101"/>
      <c r="I27" s="101"/>
      <c r="J27" s="101"/>
      <c r="K27" s="101"/>
      <c r="L27" s="101"/>
    </row>
    <row r="28" spans="2:12" x14ac:dyDescent="0.4">
      <c r="B28" s="101"/>
      <c r="C28" s="101"/>
      <c r="D28" s="101"/>
      <c r="E28" s="101"/>
      <c r="F28" s="101"/>
      <c r="G28" s="101"/>
      <c r="H28" s="101"/>
      <c r="I28" s="101"/>
      <c r="J28" s="101"/>
      <c r="K28" s="101"/>
      <c r="L28" s="101"/>
    </row>
    <row r="29" spans="2:12" x14ac:dyDescent="0.4">
      <c r="B29" s="101"/>
      <c r="C29" s="101"/>
      <c r="D29" s="101"/>
      <c r="E29" s="101"/>
      <c r="F29" s="101"/>
      <c r="G29" s="101"/>
      <c r="H29" s="101"/>
      <c r="I29" s="101"/>
      <c r="J29" s="101"/>
      <c r="K29" s="101"/>
      <c r="L29" s="101"/>
    </row>
    <row r="30" spans="2:12" x14ac:dyDescent="0.4">
      <c r="B30" s="101"/>
      <c r="C30" s="101"/>
      <c r="D30" s="101"/>
      <c r="E30" s="101"/>
      <c r="F30" s="101"/>
      <c r="G30" s="101"/>
      <c r="H30" s="101"/>
      <c r="I30" s="101"/>
      <c r="J30" s="101"/>
      <c r="K30" s="101"/>
      <c r="L30" s="101"/>
    </row>
    <row r="31" spans="2:12" x14ac:dyDescent="0.4">
      <c r="B31" s="101"/>
      <c r="C31" s="101"/>
      <c r="D31" s="101"/>
      <c r="E31" s="101"/>
      <c r="F31" s="101"/>
      <c r="G31" s="101"/>
      <c r="H31" s="101"/>
      <c r="I31" s="101"/>
      <c r="J31" s="101"/>
      <c r="K31" s="101"/>
      <c r="L31" s="101"/>
    </row>
    <row r="32" spans="2:12" x14ac:dyDescent="0.4">
      <c r="B32" s="101"/>
      <c r="C32" s="101"/>
      <c r="D32" s="101"/>
      <c r="E32" s="101"/>
      <c r="F32" s="101"/>
      <c r="G32" s="101"/>
      <c r="H32" s="101"/>
      <c r="I32" s="101"/>
      <c r="J32" s="101"/>
      <c r="K32" s="101"/>
      <c r="L32" s="101"/>
    </row>
    <row r="34" spans="1:13" x14ac:dyDescent="0.4">
      <c r="A34" s="99" t="s">
        <v>113</v>
      </c>
      <c r="B34" s="100"/>
      <c r="C34" s="100"/>
      <c r="D34" s="100"/>
      <c r="E34" s="100"/>
      <c r="F34" s="100"/>
      <c r="G34" s="100"/>
      <c r="H34" s="100"/>
      <c r="I34" s="100"/>
      <c r="J34" s="100"/>
      <c r="K34" s="100"/>
      <c r="L34" s="100"/>
      <c r="M34" t="s">
        <v>114</v>
      </c>
    </row>
    <row r="35" spans="1:13" x14ac:dyDescent="0.4">
      <c r="A35" s="91" t="s">
        <v>115</v>
      </c>
    </row>
    <row r="36" spans="1:13" x14ac:dyDescent="0.4">
      <c r="A36" s="91" t="s">
        <v>117</v>
      </c>
      <c r="M36" t="s">
        <v>116</v>
      </c>
    </row>
    <row r="37" spans="1:13" x14ac:dyDescent="0.4">
      <c r="A37" s="91" t="s">
        <v>118</v>
      </c>
    </row>
    <row r="38" spans="1:13" x14ac:dyDescent="0.4">
      <c r="A38" s="91" t="s">
        <v>119</v>
      </c>
      <c r="M38" t="s">
        <v>120</v>
      </c>
    </row>
    <row r="39" spans="1:13" x14ac:dyDescent="0.4">
      <c r="A39" s="91" t="s">
        <v>121</v>
      </c>
      <c r="M39" t="s">
        <v>122</v>
      </c>
    </row>
    <row r="40" spans="1:13" x14ac:dyDescent="0.4">
      <c r="B40" s="101" t="e" vm="2">
        <v>#VALUE!</v>
      </c>
      <c r="C40" s="101"/>
      <c r="D40" s="101"/>
      <c r="E40" s="101"/>
      <c r="F40" s="101"/>
      <c r="G40" s="101"/>
      <c r="H40" s="101"/>
      <c r="I40" s="101"/>
      <c r="J40" s="101"/>
      <c r="K40" s="101"/>
      <c r="L40" s="101"/>
    </row>
    <row r="41" spans="1:13" x14ac:dyDescent="0.4">
      <c r="B41" s="101"/>
      <c r="C41" s="101"/>
      <c r="D41" s="101"/>
      <c r="E41" s="101"/>
      <c r="F41" s="101"/>
      <c r="G41" s="101"/>
      <c r="H41" s="101"/>
      <c r="I41" s="101"/>
      <c r="J41" s="101"/>
      <c r="K41" s="101"/>
      <c r="L41" s="101"/>
    </row>
    <row r="42" spans="1:13" x14ac:dyDescent="0.4">
      <c r="B42" s="101"/>
      <c r="C42" s="101"/>
      <c r="D42" s="101"/>
      <c r="E42" s="101"/>
      <c r="F42" s="101"/>
      <c r="G42" s="101"/>
      <c r="H42" s="101"/>
      <c r="I42" s="101"/>
      <c r="J42" s="101"/>
      <c r="K42" s="101"/>
      <c r="L42" s="101"/>
    </row>
    <row r="43" spans="1:13" x14ac:dyDescent="0.4">
      <c r="B43" s="101"/>
      <c r="C43" s="101"/>
      <c r="D43" s="101"/>
      <c r="E43" s="101"/>
      <c r="F43" s="101"/>
      <c r="G43" s="101"/>
      <c r="H43" s="101"/>
      <c r="I43" s="101"/>
      <c r="J43" s="101"/>
      <c r="K43" s="101"/>
      <c r="L43" s="101"/>
    </row>
    <row r="44" spans="1:13" x14ac:dyDescent="0.4">
      <c r="B44" s="101"/>
      <c r="C44" s="101"/>
      <c r="D44" s="101"/>
      <c r="E44" s="101"/>
      <c r="F44" s="101"/>
      <c r="G44" s="101"/>
      <c r="H44" s="101"/>
      <c r="I44" s="101"/>
      <c r="J44" s="101"/>
      <c r="K44" s="101"/>
      <c r="L44" s="101"/>
    </row>
    <row r="45" spans="1:13" x14ac:dyDescent="0.4">
      <c r="B45" s="101"/>
      <c r="C45" s="101"/>
      <c r="D45" s="101"/>
      <c r="E45" s="101"/>
      <c r="F45" s="101"/>
      <c r="G45" s="101"/>
      <c r="H45" s="101"/>
      <c r="I45" s="101"/>
      <c r="J45" s="101"/>
      <c r="K45" s="101"/>
      <c r="L45" s="101"/>
    </row>
    <row r="46" spans="1:13" x14ac:dyDescent="0.4">
      <c r="B46" s="101"/>
      <c r="C46" s="101"/>
      <c r="D46" s="101"/>
      <c r="E46" s="101"/>
      <c r="F46" s="101"/>
      <c r="G46" s="101"/>
      <c r="H46" s="101"/>
      <c r="I46" s="101"/>
      <c r="J46" s="101"/>
      <c r="K46" s="101"/>
      <c r="L46" s="101"/>
    </row>
    <row r="47" spans="1:13" x14ac:dyDescent="0.4">
      <c r="B47" s="101"/>
      <c r="C47" s="101"/>
      <c r="D47" s="101"/>
      <c r="E47" s="101"/>
      <c r="F47" s="101"/>
      <c r="G47" s="101"/>
      <c r="H47" s="101"/>
      <c r="I47" s="101"/>
      <c r="J47" s="101"/>
      <c r="K47" s="101"/>
      <c r="L47" s="101"/>
    </row>
    <row r="48" spans="1:13" x14ac:dyDescent="0.4">
      <c r="B48" s="101"/>
      <c r="C48" s="101"/>
      <c r="D48" s="101"/>
      <c r="E48" s="101"/>
      <c r="F48" s="101"/>
      <c r="G48" s="101"/>
      <c r="H48" s="101"/>
      <c r="I48" s="101"/>
      <c r="J48" s="101"/>
      <c r="K48" s="101"/>
      <c r="L48" s="101"/>
    </row>
    <row r="49" spans="1:12" x14ac:dyDescent="0.4">
      <c r="B49" s="101"/>
      <c r="C49" s="101"/>
      <c r="D49" s="101"/>
      <c r="E49" s="101"/>
      <c r="F49" s="101"/>
      <c r="G49" s="101"/>
      <c r="H49" s="101"/>
      <c r="I49" s="101"/>
      <c r="J49" s="101"/>
      <c r="K49" s="101"/>
      <c r="L49" s="101"/>
    </row>
    <row r="50" spans="1:12" x14ac:dyDescent="0.4">
      <c r="B50" s="101"/>
      <c r="C50" s="101"/>
      <c r="D50" s="101"/>
      <c r="E50" s="101"/>
      <c r="F50" s="101"/>
      <c r="G50" s="101"/>
      <c r="H50" s="101"/>
      <c r="I50" s="101"/>
      <c r="J50" s="101"/>
      <c r="K50" s="101"/>
      <c r="L50" s="101"/>
    </row>
    <row r="51" spans="1:12" x14ac:dyDescent="0.4">
      <c r="B51" s="101"/>
      <c r="C51" s="101"/>
      <c r="D51" s="101"/>
      <c r="E51" s="101"/>
      <c r="F51" s="101"/>
      <c r="G51" s="101"/>
      <c r="H51" s="101"/>
      <c r="I51" s="101"/>
      <c r="J51" s="101"/>
      <c r="K51" s="101"/>
      <c r="L51" s="101"/>
    </row>
    <row r="52" spans="1:12" x14ac:dyDescent="0.4">
      <c r="B52" s="101"/>
      <c r="C52" s="101"/>
      <c r="D52" s="101"/>
      <c r="E52" s="101"/>
      <c r="F52" s="101"/>
      <c r="G52" s="101"/>
      <c r="H52" s="101"/>
      <c r="I52" s="101"/>
      <c r="J52" s="101"/>
      <c r="K52" s="101"/>
      <c r="L52" s="101"/>
    </row>
    <row r="53" spans="1:12" x14ac:dyDescent="0.4">
      <c r="B53" s="101"/>
      <c r="C53" s="101"/>
      <c r="D53" s="101"/>
      <c r="E53" s="101"/>
      <c r="F53" s="101"/>
      <c r="G53" s="101"/>
      <c r="H53" s="101"/>
      <c r="I53" s="101"/>
      <c r="J53" s="101"/>
      <c r="K53" s="101"/>
      <c r="L53" s="101"/>
    </row>
    <row r="54" spans="1:12" x14ac:dyDescent="0.4">
      <c r="B54" s="101"/>
      <c r="C54" s="101"/>
      <c r="D54" s="101"/>
      <c r="E54" s="101"/>
      <c r="F54" s="101"/>
      <c r="G54" s="101"/>
      <c r="H54" s="101"/>
      <c r="I54" s="101"/>
      <c r="J54" s="101"/>
      <c r="K54" s="101"/>
      <c r="L54" s="101"/>
    </row>
    <row r="55" spans="1:12" x14ac:dyDescent="0.4">
      <c r="B55" s="101"/>
      <c r="C55" s="101"/>
      <c r="D55" s="101"/>
      <c r="E55" s="101"/>
      <c r="F55" s="101"/>
      <c r="G55" s="101"/>
      <c r="H55" s="101"/>
      <c r="I55" s="101"/>
      <c r="J55" s="101"/>
      <c r="K55" s="101"/>
      <c r="L55" s="101"/>
    </row>
    <row r="57" spans="1:12" x14ac:dyDescent="0.4">
      <c r="A57" s="99" t="s">
        <v>127</v>
      </c>
      <c r="B57" s="100"/>
      <c r="C57" s="100"/>
      <c r="D57" s="100"/>
      <c r="E57" s="100"/>
      <c r="F57" s="100"/>
      <c r="G57" s="100"/>
      <c r="H57" s="100"/>
      <c r="I57" s="100"/>
      <c r="J57" s="100"/>
      <c r="K57" s="100"/>
      <c r="L57" s="100"/>
    </row>
    <row r="58" spans="1:12" x14ac:dyDescent="0.4">
      <c r="A58" s="91" t="s">
        <v>123</v>
      </c>
    </row>
    <row r="59" spans="1:12" x14ac:dyDescent="0.4">
      <c r="A59" s="91" t="s">
        <v>126</v>
      </c>
    </row>
    <row r="60" spans="1:12" x14ac:dyDescent="0.4">
      <c r="B60" s="101" t="e" vm="3">
        <v>#VALUE!</v>
      </c>
      <c r="C60" s="101"/>
      <c r="D60" s="101"/>
      <c r="E60" s="101"/>
      <c r="F60" s="101"/>
      <c r="G60" s="101"/>
      <c r="H60" s="101"/>
      <c r="I60" s="101"/>
      <c r="J60" s="101"/>
      <c r="K60" s="101"/>
      <c r="L60" s="101"/>
    </row>
    <row r="61" spans="1:12" x14ac:dyDescent="0.4">
      <c r="B61" s="101"/>
      <c r="C61" s="101"/>
      <c r="D61" s="101"/>
      <c r="E61" s="101"/>
      <c r="F61" s="101"/>
      <c r="G61" s="101"/>
      <c r="H61" s="101"/>
      <c r="I61" s="101"/>
      <c r="J61" s="101"/>
      <c r="K61" s="101"/>
      <c r="L61" s="101"/>
    </row>
    <row r="62" spans="1:12" x14ac:dyDescent="0.4">
      <c r="B62" s="101"/>
      <c r="C62" s="101"/>
      <c r="D62" s="101"/>
      <c r="E62" s="101"/>
      <c r="F62" s="101"/>
      <c r="G62" s="101"/>
      <c r="H62" s="101"/>
      <c r="I62" s="101"/>
      <c r="J62" s="101"/>
      <c r="K62" s="101"/>
      <c r="L62" s="101"/>
    </row>
    <row r="63" spans="1:12" x14ac:dyDescent="0.4">
      <c r="B63" s="101"/>
      <c r="C63" s="101"/>
      <c r="D63" s="101"/>
      <c r="E63" s="101"/>
      <c r="F63" s="101"/>
      <c r="G63" s="101"/>
      <c r="H63" s="101"/>
      <c r="I63" s="101"/>
      <c r="J63" s="101"/>
      <c r="K63" s="101"/>
      <c r="L63" s="101"/>
    </row>
    <row r="64" spans="1:12" x14ac:dyDescent="0.4">
      <c r="B64" s="101"/>
      <c r="C64" s="101"/>
      <c r="D64" s="101"/>
      <c r="E64" s="101"/>
      <c r="F64" s="101"/>
      <c r="G64" s="101"/>
      <c r="H64" s="101"/>
      <c r="I64" s="101"/>
      <c r="J64" s="101"/>
      <c r="K64" s="101"/>
      <c r="L64" s="101"/>
    </row>
    <row r="65" spans="1:12" x14ac:dyDescent="0.4">
      <c r="B65" s="101"/>
      <c r="C65" s="101"/>
      <c r="D65" s="101"/>
      <c r="E65" s="101"/>
      <c r="F65" s="101"/>
      <c r="G65" s="101"/>
      <c r="H65" s="101"/>
      <c r="I65" s="101"/>
      <c r="J65" s="101"/>
      <c r="K65" s="101"/>
      <c r="L65" s="101"/>
    </row>
    <row r="66" spans="1:12" x14ac:dyDescent="0.4">
      <c r="B66" s="101"/>
      <c r="C66" s="101"/>
      <c r="D66" s="101"/>
      <c r="E66" s="101"/>
      <c r="F66" s="101"/>
      <c r="G66" s="101"/>
      <c r="H66" s="101"/>
      <c r="I66" s="101"/>
      <c r="J66" s="101"/>
      <c r="K66" s="101"/>
      <c r="L66" s="101"/>
    </row>
    <row r="67" spans="1:12" x14ac:dyDescent="0.4">
      <c r="B67" s="101"/>
      <c r="C67" s="101"/>
      <c r="D67" s="101"/>
      <c r="E67" s="101"/>
      <c r="F67" s="101"/>
      <c r="G67" s="101"/>
      <c r="H67" s="101"/>
      <c r="I67" s="101"/>
      <c r="J67" s="101"/>
      <c r="K67" s="101"/>
      <c r="L67" s="101"/>
    </row>
    <row r="68" spans="1:12" x14ac:dyDescent="0.4">
      <c r="B68" s="101"/>
      <c r="C68" s="101"/>
      <c r="D68" s="101"/>
      <c r="E68" s="101"/>
      <c r="F68" s="101"/>
      <c r="G68" s="101"/>
      <c r="H68" s="101"/>
      <c r="I68" s="101"/>
      <c r="J68" s="101"/>
      <c r="K68" s="101"/>
      <c r="L68" s="101"/>
    </row>
    <row r="69" spans="1:12" x14ac:dyDescent="0.4">
      <c r="B69" s="101"/>
      <c r="C69" s="101"/>
      <c r="D69" s="101"/>
      <c r="E69" s="101"/>
      <c r="F69" s="101"/>
      <c r="G69" s="101"/>
      <c r="H69" s="101"/>
      <c r="I69" s="101"/>
      <c r="J69" s="101"/>
      <c r="K69" s="101"/>
      <c r="L69" s="101"/>
    </row>
    <row r="70" spans="1:12" x14ac:dyDescent="0.4">
      <c r="B70" s="101"/>
      <c r="C70" s="101"/>
      <c r="D70" s="101"/>
      <c r="E70" s="101"/>
      <c r="F70" s="101"/>
      <c r="G70" s="101"/>
      <c r="H70" s="101"/>
      <c r="I70" s="101"/>
      <c r="J70" s="101"/>
      <c r="K70" s="101"/>
      <c r="L70" s="101"/>
    </row>
    <row r="71" spans="1:12" x14ac:dyDescent="0.4">
      <c r="B71" s="101"/>
      <c r="C71" s="101"/>
      <c r="D71" s="101"/>
      <c r="E71" s="101"/>
      <c r="F71" s="101"/>
      <c r="G71" s="101"/>
      <c r="H71" s="101"/>
      <c r="I71" s="101"/>
      <c r="J71" s="101"/>
      <c r="K71" s="101"/>
      <c r="L71" s="101"/>
    </row>
    <row r="72" spans="1:12" x14ac:dyDescent="0.4">
      <c r="B72" s="101"/>
      <c r="C72" s="101"/>
      <c r="D72" s="101"/>
      <c r="E72" s="101"/>
      <c r="F72" s="101"/>
      <c r="G72" s="101"/>
      <c r="H72" s="101"/>
      <c r="I72" s="101"/>
      <c r="J72" s="101"/>
      <c r="K72" s="101"/>
      <c r="L72" s="101"/>
    </row>
    <row r="73" spans="1:12" x14ac:dyDescent="0.4">
      <c r="B73" s="101"/>
      <c r="C73" s="101"/>
      <c r="D73" s="101"/>
      <c r="E73" s="101"/>
      <c r="F73" s="101"/>
      <c r="G73" s="101"/>
      <c r="H73" s="101"/>
      <c r="I73" s="101"/>
      <c r="J73" s="101"/>
      <c r="K73" s="101"/>
      <c r="L73" s="101"/>
    </row>
    <row r="74" spans="1:12" x14ac:dyDescent="0.4">
      <c r="B74" s="101"/>
      <c r="C74" s="101"/>
      <c r="D74" s="101"/>
      <c r="E74" s="101"/>
      <c r="F74" s="101"/>
      <c r="G74" s="101"/>
      <c r="H74" s="101"/>
      <c r="I74" s="101"/>
      <c r="J74" s="101"/>
      <c r="K74" s="101"/>
      <c r="L74" s="101"/>
    </row>
    <row r="75" spans="1:12" x14ac:dyDescent="0.4">
      <c r="B75" s="101"/>
      <c r="C75" s="101"/>
      <c r="D75" s="101"/>
      <c r="E75" s="101"/>
      <c r="F75" s="101"/>
      <c r="G75" s="101"/>
      <c r="H75" s="101"/>
      <c r="I75" s="101"/>
      <c r="J75" s="101"/>
      <c r="K75" s="101"/>
      <c r="L75" s="101"/>
    </row>
    <row r="78" spans="1:12" x14ac:dyDescent="0.4">
      <c r="A78" s="97" t="s">
        <v>128</v>
      </c>
      <c r="B78" s="98"/>
      <c r="C78" s="98"/>
      <c r="D78" s="98"/>
      <c r="E78" s="98"/>
      <c r="F78" s="98"/>
      <c r="G78" s="98"/>
      <c r="H78" s="98"/>
      <c r="I78" s="98"/>
      <c r="J78" s="98"/>
      <c r="K78" s="98"/>
      <c r="L78" s="98"/>
    </row>
    <row r="79" spans="1:12" x14ac:dyDescent="0.4">
      <c r="A79" s="34" t="s">
        <v>124</v>
      </c>
    </row>
    <row r="80" spans="1:12" x14ac:dyDescent="0.4">
      <c r="A80" s="34" t="s">
        <v>125</v>
      </c>
    </row>
    <row r="81" spans="1:12" x14ac:dyDescent="0.4">
      <c r="A81" s="34" t="s">
        <v>129</v>
      </c>
    </row>
    <row r="82" spans="1:12" x14ac:dyDescent="0.4">
      <c r="A82" s="34" t="s">
        <v>136</v>
      </c>
    </row>
    <row r="83" spans="1:12" x14ac:dyDescent="0.4">
      <c r="A83" s="34" t="s">
        <v>130</v>
      </c>
    </row>
    <row r="84" spans="1:12" x14ac:dyDescent="0.4">
      <c r="B84" s="101" t="e" vm="4">
        <v>#VALUE!</v>
      </c>
      <c r="C84" s="101"/>
      <c r="D84" s="101"/>
      <c r="E84" s="101"/>
      <c r="F84" s="101"/>
      <c r="G84" s="101"/>
      <c r="H84" s="101"/>
      <c r="I84" s="101"/>
      <c r="J84" s="101"/>
      <c r="K84" s="101"/>
      <c r="L84" s="101"/>
    </row>
    <row r="85" spans="1:12" x14ac:dyDescent="0.4">
      <c r="B85" s="101"/>
      <c r="C85" s="101"/>
      <c r="D85" s="101"/>
      <c r="E85" s="101"/>
      <c r="F85" s="101"/>
      <c r="G85" s="101"/>
      <c r="H85" s="101"/>
      <c r="I85" s="101"/>
      <c r="J85" s="101"/>
      <c r="K85" s="101"/>
      <c r="L85" s="101"/>
    </row>
    <row r="86" spans="1:12" x14ac:dyDescent="0.4">
      <c r="B86" s="101"/>
      <c r="C86" s="101"/>
      <c r="D86" s="101"/>
      <c r="E86" s="101"/>
      <c r="F86" s="101"/>
      <c r="G86" s="101"/>
      <c r="H86" s="101"/>
      <c r="I86" s="101"/>
      <c r="J86" s="101"/>
      <c r="K86" s="101"/>
      <c r="L86" s="101"/>
    </row>
    <row r="87" spans="1:12" x14ac:dyDescent="0.4">
      <c r="B87" s="101"/>
      <c r="C87" s="101"/>
      <c r="D87" s="101"/>
      <c r="E87" s="101"/>
      <c r="F87" s="101"/>
      <c r="G87" s="101"/>
      <c r="H87" s="101"/>
      <c r="I87" s="101"/>
      <c r="J87" s="101"/>
      <c r="K87" s="101"/>
      <c r="L87" s="101"/>
    </row>
    <row r="88" spans="1:12" x14ac:dyDescent="0.4">
      <c r="B88" s="101"/>
      <c r="C88" s="101"/>
      <c r="D88" s="101"/>
      <c r="E88" s="101"/>
      <c r="F88" s="101"/>
      <c r="G88" s="101"/>
      <c r="H88" s="101"/>
      <c r="I88" s="101"/>
      <c r="J88" s="101"/>
      <c r="K88" s="101"/>
      <c r="L88" s="101"/>
    </row>
    <row r="89" spans="1:12" x14ac:dyDescent="0.4">
      <c r="B89" s="101"/>
      <c r="C89" s="101"/>
      <c r="D89" s="101"/>
      <c r="E89" s="101"/>
      <c r="F89" s="101"/>
      <c r="G89" s="101"/>
      <c r="H89" s="101"/>
      <c r="I89" s="101"/>
      <c r="J89" s="101"/>
      <c r="K89" s="101"/>
      <c r="L89" s="101"/>
    </row>
    <row r="90" spans="1:12" x14ac:dyDescent="0.4">
      <c r="B90" s="101"/>
      <c r="C90" s="101"/>
      <c r="D90" s="101"/>
      <c r="E90" s="101"/>
      <c r="F90" s="101"/>
      <c r="G90" s="101"/>
      <c r="H90" s="101"/>
      <c r="I90" s="101"/>
      <c r="J90" s="101"/>
      <c r="K90" s="101"/>
      <c r="L90" s="101"/>
    </row>
    <row r="91" spans="1:12" x14ac:dyDescent="0.4">
      <c r="B91" s="101"/>
      <c r="C91" s="101"/>
      <c r="D91" s="101"/>
      <c r="E91" s="101"/>
      <c r="F91" s="101"/>
      <c r="G91" s="101"/>
      <c r="H91" s="101"/>
      <c r="I91" s="101"/>
      <c r="J91" s="101"/>
      <c r="K91" s="101"/>
      <c r="L91" s="101"/>
    </row>
    <row r="92" spans="1:12" x14ac:dyDescent="0.4">
      <c r="B92" s="101"/>
      <c r="C92" s="101"/>
      <c r="D92" s="101"/>
      <c r="E92" s="101"/>
      <c r="F92" s="101"/>
      <c r="G92" s="101"/>
      <c r="H92" s="101"/>
      <c r="I92" s="101"/>
      <c r="J92" s="101"/>
      <c r="K92" s="101"/>
      <c r="L92" s="101"/>
    </row>
    <row r="93" spans="1:12" x14ac:dyDescent="0.4">
      <c r="B93" s="101"/>
      <c r="C93" s="101"/>
      <c r="D93" s="101"/>
      <c r="E93" s="101"/>
      <c r="F93" s="101"/>
      <c r="G93" s="101"/>
      <c r="H93" s="101"/>
      <c r="I93" s="101"/>
      <c r="J93" s="101"/>
      <c r="K93" s="101"/>
      <c r="L93" s="101"/>
    </row>
    <row r="94" spans="1:12" x14ac:dyDescent="0.4">
      <c r="B94" s="101"/>
      <c r="C94" s="101"/>
      <c r="D94" s="101"/>
      <c r="E94" s="101"/>
      <c r="F94" s="101"/>
      <c r="G94" s="101"/>
      <c r="H94" s="101"/>
      <c r="I94" s="101"/>
      <c r="J94" s="101"/>
      <c r="K94" s="101"/>
      <c r="L94" s="101"/>
    </row>
    <row r="95" spans="1:12" x14ac:dyDescent="0.4">
      <c r="B95" s="101"/>
      <c r="C95" s="101"/>
      <c r="D95" s="101"/>
      <c r="E95" s="101"/>
      <c r="F95" s="101"/>
      <c r="G95" s="101"/>
      <c r="H95" s="101"/>
      <c r="I95" s="101"/>
      <c r="J95" s="101"/>
      <c r="K95" s="101"/>
      <c r="L95" s="101"/>
    </row>
    <row r="96" spans="1:12" x14ac:dyDescent="0.4">
      <c r="B96" s="101"/>
      <c r="C96" s="101"/>
      <c r="D96" s="101"/>
      <c r="E96" s="101"/>
      <c r="F96" s="101"/>
      <c r="G96" s="101"/>
      <c r="H96" s="101"/>
      <c r="I96" s="101"/>
      <c r="J96" s="101"/>
      <c r="K96" s="101"/>
      <c r="L96" s="101"/>
    </row>
    <row r="97" spans="1:12" x14ac:dyDescent="0.4">
      <c r="B97" s="101"/>
      <c r="C97" s="101"/>
      <c r="D97" s="101"/>
      <c r="E97" s="101"/>
      <c r="F97" s="101"/>
      <c r="G97" s="101"/>
      <c r="H97" s="101"/>
      <c r="I97" s="101"/>
      <c r="J97" s="101"/>
      <c r="K97" s="101"/>
      <c r="L97" s="101"/>
    </row>
    <row r="98" spans="1:12" x14ac:dyDescent="0.4">
      <c r="B98" s="101"/>
      <c r="C98" s="101"/>
      <c r="D98" s="101"/>
      <c r="E98" s="101"/>
      <c r="F98" s="101"/>
      <c r="G98" s="101"/>
      <c r="H98" s="101"/>
      <c r="I98" s="101"/>
      <c r="J98" s="101"/>
      <c r="K98" s="101"/>
      <c r="L98" s="101"/>
    </row>
    <row r="99" spans="1:12" x14ac:dyDescent="0.4">
      <c r="B99" s="101"/>
      <c r="C99" s="101"/>
      <c r="D99" s="101"/>
      <c r="E99" s="101"/>
      <c r="F99" s="101"/>
      <c r="G99" s="101"/>
      <c r="H99" s="101"/>
      <c r="I99" s="101"/>
      <c r="J99" s="101"/>
      <c r="K99" s="101"/>
      <c r="L99" s="101"/>
    </row>
    <row r="100" spans="1:12" x14ac:dyDescent="0.4">
      <c r="A100" s="91" t="s">
        <v>131</v>
      </c>
    </row>
    <row r="101" spans="1:12" x14ac:dyDescent="0.4">
      <c r="B101" s="101" t="e" vm="5">
        <v>#VALUE!</v>
      </c>
      <c r="C101" s="101"/>
      <c r="D101" s="101"/>
      <c r="E101" s="101"/>
      <c r="F101" s="101"/>
      <c r="G101" s="101"/>
      <c r="H101" s="101"/>
      <c r="I101" s="101"/>
      <c r="J101" s="101"/>
      <c r="K101" s="101"/>
      <c r="L101" s="101"/>
    </row>
    <row r="102" spans="1:12" x14ac:dyDescent="0.4">
      <c r="B102" s="101"/>
      <c r="C102" s="101"/>
      <c r="D102" s="101"/>
      <c r="E102" s="101"/>
      <c r="F102" s="101"/>
      <c r="G102" s="101"/>
      <c r="H102" s="101"/>
      <c r="I102" s="101"/>
      <c r="J102" s="101"/>
      <c r="K102" s="101"/>
      <c r="L102" s="101"/>
    </row>
    <row r="103" spans="1:12" x14ac:dyDescent="0.4">
      <c r="B103" s="101"/>
      <c r="C103" s="101"/>
      <c r="D103" s="101"/>
      <c r="E103" s="101"/>
      <c r="F103" s="101"/>
      <c r="G103" s="101"/>
      <c r="H103" s="101"/>
      <c r="I103" s="101"/>
      <c r="J103" s="101"/>
      <c r="K103" s="101"/>
      <c r="L103" s="101"/>
    </row>
    <row r="104" spans="1:12" x14ac:dyDescent="0.4">
      <c r="B104" s="101"/>
      <c r="C104" s="101"/>
      <c r="D104" s="101"/>
      <c r="E104" s="101"/>
      <c r="F104" s="101"/>
      <c r="G104" s="101"/>
      <c r="H104" s="101"/>
      <c r="I104" s="101"/>
      <c r="J104" s="101"/>
      <c r="K104" s="101"/>
      <c r="L104" s="101"/>
    </row>
    <row r="105" spans="1:12" x14ac:dyDescent="0.4">
      <c r="B105" s="101"/>
      <c r="C105" s="101"/>
      <c r="D105" s="101"/>
      <c r="E105" s="101"/>
      <c r="F105" s="101"/>
      <c r="G105" s="101"/>
      <c r="H105" s="101"/>
      <c r="I105" s="101"/>
      <c r="J105" s="101"/>
      <c r="K105" s="101"/>
      <c r="L105" s="101"/>
    </row>
    <row r="106" spans="1:12" x14ac:dyDescent="0.4">
      <c r="B106" s="101"/>
      <c r="C106" s="101"/>
      <c r="D106" s="101"/>
      <c r="E106" s="101"/>
      <c r="F106" s="101"/>
      <c r="G106" s="101"/>
      <c r="H106" s="101"/>
      <c r="I106" s="101"/>
      <c r="J106" s="101"/>
      <c r="K106" s="101"/>
      <c r="L106" s="101"/>
    </row>
    <row r="107" spans="1:12" x14ac:dyDescent="0.4">
      <c r="B107" s="101"/>
      <c r="C107" s="101"/>
      <c r="D107" s="101"/>
      <c r="E107" s="101"/>
      <c r="F107" s="101"/>
      <c r="G107" s="101"/>
      <c r="H107" s="101"/>
      <c r="I107" s="101"/>
      <c r="J107" s="101"/>
      <c r="K107" s="101"/>
      <c r="L107" s="101"/>
    </row>
    <row r="108" spans="1:12" x14ac:dyDescent="0.4">
      <c r="B108" s="101"/>
      <c r="C108" s="101"/>
      <c r="D108" s="101"/>
      <c r="E108" s="101"/>
      <c r="F108" s="101"/>
      <c r="G108" s="101"/>
      <c r="H108" s="101"/>
      <c r="I108" s="101"/>
      <c r="J108" s="101"/>
      <c r="K108" s="101"/>
      <c r="L108" s="101"/>
    </row>
    <row r="109" spans="1:12" x14ac:dyDescent="0.4">
      <c r="B109" s="101"/>
      <c r="C109" s="101"/>
      <c r="D109" s="101"/>
      <c r="E109" s="101"/>
      <c r="F109" s="101"/>
      <c r="G109" s="101"/>
      <c r="H109" s="101"/>
      <c r="I109" s="101"/>
      <c r="J109" s="101"/>
      <c r="K109" s="101"/>
      <c r="L109" s="101"/>
    </row>
    <row r="110" spans="1:12" x14ac:dyDescent="0.4">
      <c r="B110" s="101"/>
      <c r="C110" s="101"/>
      <c r="D110" s="101"/>
      <c r="E110" s="101"/>
      <c r="F110" s="101"/>
      <c r="G110" s="101"/>
      <c r="H110" s="101"/>
      <c r="I110" s="101"/>
      <c r="J110" s="101"/>
      <c r="K110" s="101"/>
      <c r="L110" s="101"/>
    </row>
    <row r="111" spans="1:12" x14ac:dyDescent="0.4">
      <c r="B111" s="101"/>
      <c r="C111" s="101"/>
      <c r="D111" s="101"/>
      <c r="E111" s="101"/>
      <c r="F111" s="101"/>
      <c r="G111" s="101"/>
      <c r="H111" s="101"/>
      <c r="I111" s="101"/>
      <c r="J111" s="101"/>
      <c r="K111" s="101"/>
      <c r="L111" s="101"/>
    </row>
    <row r="112" spans="1:12" x14ac:dyDescent="0.4">
      <c r="B112" s="101"/>
      <c r="C112" s="101"/>
      <c r="D112" s="101"/>
      <c r="E112" s="101"/>
      <c r="F112" s="101"/>
      <c r="G112" s="101"/>
      <c r="H112" s="101"/>
      <c r="I112" s="101"/>
      <c r="J112" s="101"/>
      <c r="K112" s="101"/>
      <c r="L112" s="101"/>
    </row>
    <row r="113" spans="1:12" x14ac:dyDescent="0.4">
      <c r="B113" s="101"/>
      <c r="C113" s="101"/>
      <c r="D113" s="101"/>
      <c r="E113" s="101"/>
      <c r="F113" s="101"/>
      <c r="G113" s="101"/>
      <c r="H113" s="101"/>
      <c r="I113" s="101"/>
      <c r="J113" s="101"/>
      <c r="K113" s="101"/>
      <c r="L113" s="101"/>
    </row>
    <row r="114" spans="1:12" x14ac:dyDescent="0.4">
      <c r="B114" s="101"/>
      <c r="C114" s="101"/>
      <c r="D114" s="101"/>
      <c r="E114" s="101"/>
      <c r="F114" s="101"/>
      <c r="G114" s="101"/>
      <c r="H114" s="101"/>
      <c r="I114" s="101"/>
      <c r="J114" s="101"/>
      <c r="K114" s="101"/>
      <c r="L114" s="101"/>
    </row>
    <row r="115" spans="1:12" x14ac:dyDescent="0.4">
      <c r="B115" s="101"/>
      <c r="C115" s="101"/>
      <c r="D115" s="101"/>
      <c r="E115" s="101"/>
      <c r="F115" s="101"/>
      <c r="G115" s="101"/>
      <c r="H115" s="101"/>
      <c r="I115" s="101"/>
      <c r="J115" s="101"/>
      <c r="K115" s="101"/>
      <c r="L115" s="101"/>
    </row>
    <row r="116" spans="1:12" x14ac:dyDescent="0.4">
      <c r="B116" s="101"/>
      <c r="C116" s="101"/>
      <c r="D116" s="101"/>
      <c r="E116" s="101"/>
      <c r="F116" s="101"/>
      <c r="G116" s="101"/>
      <c r="H116" s="101"/>
      <c r="I116" s="101"/>
      <c r="J116" s="101"/>
      <c r="K116" s="101"/>
      <c r="L116" s="101"/>
    </row>
    <row r="117" spans="1:12" x14ac:dyDescent="0.4">
      <c r="A117" s="91" t="s">
        <v>132</v>
      </c>
    </row>
    <row r="118" spans="1:12" x14ac:dyDescent="0.4">
      <c r="A118" s="91" t="s">
        <v>138</v>
      </c>
    </row>
    <row r="119" spans="1:12" x14ac:dyDescent="0.4">
      <c r="A119" s="92" t="s">
        <v>135</v>
      </c>
    </row>
    <row r="120" spans="1:12" x14ac:dyDescent="0.4">
      <c r="B120" s="101" t="e" vm="6">
        <v>#VALUE!</v>
      </c>
      <c r="C120" s="101"/>
      <c r="D120" s="101"/>
      <c r="E120" s="101"/>
      <c r="F120" s="101"/>
      <c r="G120" s="101"/>
      <c r="H120" s="101"/>
      <c r="I120" s="101"/>
      <c r="J120" s="101"/>
      <c r="K120" s="101"/>
      <c r="L120" s="101"/>
    </row>
    <row r="121" spans="1:12" x14ac:dyDescent="0.4">
      <c r="B121" s="101"/>
      <c r="C121" s="101"/>
      <c r="D121" s="101"/>
      <c r="E121" s="101"/>
      <c r="F121" s="101"/>
      <c r="G121" s="101"/>
      <c r="H121" s="101"/>
      <c r="I121" s="101"/>
      <c r="J121" s="101"/>
      <c r="K121" s="101"/>
      <c r="L121" s="101"/>
    </row>
    <row r="122" spans="1:12" x14ac:dyDescent="0.4">
      <c r="B122" s="101"/>
      <c r="C122" s="101"/>
      <c r="D122" s="101"/>
      <c r="E122" s="101"/>
      <c r="F122" s="101"/>
      <c r="G122" s="101"/>
      <c r="H122" s="101"/>
      <c r="I122" s="101"/>
      <c r="J122" s="101"/>
      <c r="K122" s="101"/>
      <c r="L122" s="101"/>
    </row>
    <row r="123" spans="1:12" x14ac:dyDescent="0.4">
      <c r="B123" s="101"/>
      <c r="C123" s="101"/>
      <c r="D123" s="101"/>
      <c r="E123" s="101"/>
      <c r="F123" s="101"/>
      <c r="G123" s="101"/>
      <c r="H123" s="101"/>
      <c r="I123" s="101"/>
      <c r="J123" s="101"/>
      <c r="K123" s="101"/>
      <c r="L123" s="101"/>
    </row>
    <row r="124" spans="1:12" x14ac:dyDescent="0.4">
      <c r="B124" s="101"/>
      <c r="C124" s="101"/>
      <c r="D124" s="101"/>
      <c r="E124" s="101"/>
      <c r="F124" s="101"/>
      <c r="G124" s="101"/>
      <c r="H124" s="101"/>
      <c r="I124" s="101"/>
      <c r="J124" s="101"/>
      <c r="K124" s="101"/>
      <c r="L124" s="101"/>
    </row>
    <row r="125" spans="1:12" x14ac:dyDescent="0.4">
      <c r="B125" s="101"/>
      <c r="C125" s="101"/>
      <c r="D125" s="101"/>
      <c r="E125" s="101"/>
      <c r="F125" s="101"/>
      <c r="G125" s="101"/>
      <c r="H125" s="101"/>
      <c r="I125" s="101"/>
      <c r="J125" s="101"/>
      <c r="K125" s="101"/>
      <c r="L125" s="101"/>
    </row>
    <row r="126" spans="1:12" x14ac:dyDescent="0.4">
      <c r="B126" s="101"/>
      <c r="C126" s="101"/>
      <c r="D126" s="101"/>
      <c r="E126" s="101"/>
      <c r="F126" s="101"/>
      <c r="G126" s="101"/>
      <c r="H126" s="101"/>
      <c r="I126" s="101"/>
      <c r="J126" s="101"/>
      <c r="K126" s="101"/>
      <c r="L126" s="101"/>
    </row>
    <row r="127" spans="1:12" x14ac:dyDescent="0.4">
      <c r="B127" s="101"/>
      <c r="C127" s="101"/>
      <c r="D127" s="101"/>
      <c r="E127" s="101"/>
      <c r="F127" s="101"/>
      <c r="G127" s="101"/>
      <c r="H127" s="101"/>
      <c r="I127" s="101"/>
      <c r="J127" s="101"/>
      <c r="K127" s="101"/>
      <c r="L127" s="101"/>
    </row>
    <row r="128" spans="1:12" x14ac:dyDescent="0.4">
      <c r="B128" s="101"/>
      <c r="C128" s="101"/>
      <c r="D128" s="101"/>
      <c r="E128" s="101"/>
      <c r="F128" s="101"/>
      <c r="G128" s="101"/>
      <c r="H128" s="101"/>
      <c r="I128" s="101"/>
      <c r="J128" s="101"/>
      <c r="K128" s="101"/>
      <c r="L128" s="101"/>
    </row>
    <row r="129" spans="1:12" x14ac:dyDescent="0.4">
      <c r="B129" s="101"/>
      <c r="C129" s="101"/>
      <c r="D129" s="101"/>
      <c r="E129" s="101"/>
      <c r="F129" s="101"/>
      <c r="G129" s="101"/>
      <c r="H129" s="101"/>
      <c r="I129" s="101"/>
      <c r="J129" s="101"/>
      <c r="K129" s="101"/>
      <c r="L129" s="101"/>
    </row>
    <row r="130" spans="1:12" x14ac:dyDescent="0.4">
      <c r="B130" s="101"/>
      <c r="C130" s="101"/>
      <c r="D130" s="101"/>
      <c r="E130" s="101"/>
      <c r="F130" s="101"/>
      <c r="G130" s="101"/>
      <c r="H130" s="101"/>
      <c r="I130" s="101"/>
      <c r="J130" s="101"/>
      <c r="K130" s="101"/>
      <c r="L130" s="101"/>
    </row>
    <row r="131" spans="1:12" x14ac:dyDescent="0.4">
      <c r="B131" s="101"/>
      <c r="C131" s="101"/>
      <c r="D131" s="101"/>
      <c r="E131" s="101"/>
      <c r="F131" s="101"/>
      <c r="G131" s="101"/>
      <c r="H131" s="101"/>
      <c r="I131" s="101"/>
      <c r="J131" s="101"/>
      <c r="K131" s="101"/>
      <c r="L131" s="101"/>
    </row>
    <row r="132" spans="1:12" x14ac:dyDescent="0.4">
      <c r="B132" s="101"/>
      <c r="C132" s="101"/>
      <c r="D132" s="101"/>
      <c r="E132" s="101"/>
      <c r="F132" s="101"/>
      <c r="G132" s="101"/>
      <c r="H132" s="101"/>
      <c r="I132" s="101"/>
      <c r="J132" s="101"/>
      <c r="K132" s="101"/>
      <c r="L132" s="101"/>
    </row>
    <row r="133" spans="1:12" x14ac:dyDescent="0.4">
      <c r="B133" s="101"/>
      <c r="C133" s="101"/>
      <c r="D133" s="101"/>
      <c r="E133" s="101"/>
      <c r="F133" s="101"/>
      <c r="G133" s="101"/>
      <c r="H133" s="101"/>
      <c r="I133" s="101"/>
      <c r="J133" s="101"/>
      <c r="K133" s="101"/>
      <c r="L133" s="101"/>
    </row>
    <row r="134" spans="1:12" x14ac:dyDescent="0.4">
      <c r="B134" s="101"/>
      <c r="C134" s="101"/>
      <c r="D134" s="101"/>
      <c r="E134" s="101"/>
      <c r="F134" s="101"/>
      <c r="G134" s="101"/>
      <c r="H134" s="101"/>
      <c r="I134" s="101"/>
      <c r="J134" s="101"/>
      <c r="K134" s="101"/>
      <c r="L134" s="101"/>
    </row>
    <row r="135" spans="1:12" x14ac:dyDescent="0.4">
      <c r="B135" s="101"/>
      <c r="C135" s="101"/>
      <c r="D135" s="101"/>
      <c r="E135" s="101"/>
      <c r="F135" s="101"/>
      <c r="G135" s="101"/>
      <c r="H135" s="101"/>
      <c r="I135" s="101"/>
      <c r="J135" s="101"/>
      <c r="K135" s="101"/>
      <c r="L135" s="101"/>
    </row>
    <row r="136" spans="1:12" x14ac:dyDescent="0.4">
      <c r="A136" s="34" t="s">
        <v>133</v>
      </c>
    </row>
    <row r="137" spans="1:12" x14ac:dyDescent="0.4">
      <c r="A137" s="91" t="s">
        <v>134</v>
      </c>
    </row>
    <row r="138" spans="1:12" x14ac:dyDescent="0.4">
      <c r="B138" s="101" t="e" vm="7">
        <v>#VALUE!</v>
      </c>
      <c r="C138" s="101"/>
      <c r="D138" s="101"/>
      <c r="E138" s="101"/>
      <c r="F138" s="101"/>
      <c r="G138" s="101"/>
      <c r="H138" s="101"/>
      <c r="I138" s="101"/>
      <c r="J138" s="101"/>
      <c r="K138" s="101"/>
      <c r="L138" s="101"/>
    </row>
    <row r="139" spans="1:12" x14ac:dyDescent="0.4">
      <c r="B139" s="101"/>
      <c r="C139" s="101"/>
      <c r="D139" s="101"/>
      <c r="E139" s="101"/>
      <c r="F139" s="101"/>
      <c r="G139" s="101"/>
      <c r="H139" s="101"/>
      <c r="I139" s="101"/>
      <c r="J139" s="101"/>
      <c r="K139" s="101"/>
      <c r="L139" s="101"/>
    </row>
    <row r="140" spans="1:12" x14ac:dyDescent="0.4">
      <c r="B140" s="101"/>
      <c r="C140" s="101"/>
      <c r="D140" s="101"/>
      <c r="E140" s="101"/>
      <c r="F140" s="101"/>
      <c r="G140" s="101"/>
      <c r="H140" s="101"/>
      <c r="I140" s="101"/>
      <c r="J140" s="101"/>
      <c r="K140" s="101"/>
      <c r="L140" s="101"/>
    </row>
    <row r="141" spans="1:12" x14ac:dyDescent="0.4">
      <c r="B141" s="101"/>
      <c r="C141" s="101"/>
      <c r="D141" s="101"/>
      <c r="E141" s="101"/>
      <c r="F141" s="101"/>
      <c r="G141" s="101"/>
      <c r="H141" s="101"/>
      <c r="I141" s="101"/>
      <c r="J141" s="101"/>
      <c r="K141" s="101"/>
      <c r="L141" s="101"/>
    </row>
    <row r="142" spans="1:12" x14ac:dyDescent="0.4">
      <c r="B142" s="101"/>
      <c r="C142" s="101"/>
      <c r="D142" s="101"/>
      <c r="E142" s="101"/>
      <c r="F142" s="101"/>
      <c r="G142" s="101"/>
      <c r="H142" s="101"/>
      <c r="I142" s="101"/>
      <c r="J142" s="101"/>
      <c r="K142" s="101"/>
      <c r="L142" s="101"/>
    </row>
    <row r="143" spans="1:12" x14ac:dyDescent="0.4">
      <c r="B143" s="101"/>
      <c r="C143" s="101"/>
      <c r="D143" s="101"/>
      <c r="E143" s="101"/>
      <c r="F143" s="101"/>
      <c r="G143" s="101"/>
      <c r="H143" s="101"/>
      <c r="I143" s="101"/>
      <c r="J143" s="101"/>
      <c r="K143" s="101"/>
      <c r="L143" s="101"/>
    </row>
    <row r="144" spans="1:12" x14ac:dyDescent="0.4">
      <c r="B144" s="101"/>
      <c r="C144" s="101"/>
      <c r="D144" s="101"/>
      <c r="E144" s="101"/>
      <c r="F144" s="101"/>
      <c r="G144" s="101"/>
      <c r="H144" s="101"/>
      <c r="I144" s="101"/>
      <c r="J144" s="101"/>
      <c r="K144" s="101"/>
      <c r="L144" s="101"/>
    </row>
    <row r="145" spans="1:12" x14ac:dyDescent="0.4">
      <c r="B145" s="101"/>
      <c r="C145" s="101"/>
      <c r="D145" s="101"/>
      <c r="E145" s="101"/>
      <c r="F145" s="101"/>
      <c r="G145" s="101"/>
      <c r="H145" s="101"/>
      <c r="I145" s="101"/>
      <c r="J145" s="101"/>
      <c r="K145" s="101"/>
      <c r="L145" s="101"/>
    </row>
    <row r="146" spans="1:12" x14ac:dyDescent="0.4">
      <c r="B146" s="101"/>
      <c r="C146" s="101"/>
      <c r="D146" s="101"/>
      <c r="E146" s="101"/>
      <c r="F146" s="101"/>
      <c r="G146" s="101"/>
      <c r="H146" s="101"/>
      <c r="I146" s="101"/>
      <c r="J146" s="101"/>
      <c r="K146" s="101"/>
      <c r="L146" s="101"/>
    </row>
    <row r="147" spans="1:12" x14ac:dyDescent="0.4">
      <c r="B147" s="101"/>
      <c r="C147" s="101"/>
      <c r="D147" s="101"/>
      <c r="E147" s="101"/>
      <c r="F147" s="101"/>
      <c r="G147" s="101"/>
      <c r="H147" s="101"/>
      <c r="I147" s="101"/>
      <c r="J147" s="101"/>
      <c r="K147" s="101"/>
      <c r="L147" s="101"/>
    </row>
    <row r="148" spans="1:12" x14ac:dyDescent="0.4">
      <c r="B148" s="101"/>
      <c r="C148" s="101"/>
      <c r="D148" s="101"/>
      <c r="E148" s="101"/>
      <c r="F148" s="101"/>
      <c r="G148" s="101"/>
      <c r="H148" s="101"/>
      <c r="I148" s="101"/>
      <c r="J148" s="101"/>
      <c r="K148" s="101"/>
      <c r="L148" s="101"/>
    </row>
    <row r="149" spans="1:12" x14ac:dyDescent="0.4">
      <c r="B149" s="101"/>
      <c r="C149" s="101"/>
      <c r="D149" s="101"/>
      <c r="E149" s="101"/>
      <c r="F149" s="101"/>
      <c r="G149" s="101"/>
      <c r="H149" s="101"/>
      <c r="I149" s="101"/>
      <c r="J149" s="101"/>
      <c r="K149" s="101"/>
      <c r="L149" s="101"/>
    </row>
    <row r="150" spans="1:12" x14ac:dyDescent="0.4">
      <c r="B150" s="101"/>
      <c r="C150" s="101"/>
      <c r="D150" s="101"/>
      <c r="E150" s="101"/>
      <c r="F150" s="101"/>
      <c r="G150" s="101"/>
      <c r="H150" s="101"/>
      <c r="I150" s="101"/>
      <c r="J150" s="101"/>
      <c r="K150" s="101"/>
      <c r="L150" s="101"/>
    </row>
    <row r="151" spans="1:12" x14ac:dyDescent="0.4">
      <c r="B151" s="101"/>
      <c r="C151" s="101"/>
      <c r="D151" s="101"/>
      <c r="E151" s="101"/>
      <c r="F151" s="101"/>
      <c r="G151" s="101"/>
      <c r="H151" s="101"/>
      <c r="I151" s="101"/>
      <c r="J151" s="101"/>
      <c r="K151" s="101"/>
      <c r="L151" s="101"/>
    </row>
    <row r="152" spans="1:12" x14ac:dyDescent="0.4">
      <c r="B152" s="101"/>
      <c r="C152" s="101"/>
      <c r="D152" s="101"/>
      <c r="E152" s="101"/>
      <c r="F152" s="101"/>
      <c r="G152" s="101"/>
      <c r="H152" s="101"/>
      <c r="I152" s="101"/>
      <c r="J152" s="101"/>
      <c r="K152" s="101"/>
      <c r="L152" s="101"/>
    </row>
    <row r="153" spans="1:12" x14ac:dyDescent="0.4">
      <c r="B153" s="101"/>
      <c r="C153" s="101"/>
      <c r="D153" s="101"/>
      <c r="E153" s="101"/>
      <c r="F153" s="101"/>
      <c r="G153" s="101"/>
      <c r="H153" s="101"/>
      <c r="I153" s="101"/>
      <c r="J153" s="101"/>
      <c r="K153" s="101"/>
      <c r="L153" s="101"/>
    </row>
    <row r="154" spans="1:12" x14ac:dyDescent="0.4">
      <c r="A154" s="34" t="s">
        <v>133</v>
      </c>
    </row>
    <row r="155" spans="1:12" x14ac:dyDescent="0.4">
      <c r="A155" s="91" t="s">
        <v>137</v>
      </c>
    </row>
    <row r="156" spans="1:12" x14ac:dyDescent="0.4">
      <c r="A156" s="92" t="s">
        <v>135</v>
      </c>
    </row>
    <row r="157" spans="1:12" x14ac:dyDescent="0.4">
      <c r="B157" s="101" t="e" vm="8">
        <v>#VALUE!</v>
      </c>
      <c r="C157" s="101"/>
      <c r="D157" s="101"/>
      <c r="E157" s="101"/>
      <c r="F157" s="101"/>
      <c r="G157" s="101"/>
      <c r="H157" s="101"/>
      <c r="I157" s="101"/>
      <c r="J157" s="101"/>
      <c r="K157" s="101"/>
      <c r="L157" s="101"/>
    </row>
    <row r="158" spans="1:12" x14ac:dyDescent="0.4">
      <c r="B158" s="101"/>
      <c r="C158" s="101"/>
      <c r="D158" s="101"/>
      <c r="E158" s="101"/>
      <c r="F158" s="101"/>
      <c r="G158" s="101"/>
      <c r="H158" s="101"/>
      <c r="I158" s="101"/>
      <c r="J158" s="101"/>
      <c r="K158" s="101"/>
      <c r="L158" s="101"/>
    </row>
    <row r="159" spans="1:12" x14ac:dyDescent="0.4">
      <c r="B159" s="101"/>
      <c r="C159" s="101"/>
      <c r="D159" s="101"/>
      <c r="E159" s="101"/>
      <c r="F159" s="101"/>
      <c r="G159" s="101"/>
      <c r="H159" s="101"/>
      <c r="I159" s="101"/>
      <c r="J159" s="101"/>
      <c r="K159" s="101"/>
      <c r="L159" s="101"/>
    </row>
    <row r="160" spans="1:12" x14ac:dyDescent="0.4">
      <c r="B160" s="101"/>
      <c r="C160" s="101"/>
      <c r="D160" s="101"/>
      <c r="E160" s="101"/>
      <c r="F160" s="101"/>
      <c r="G160" s="101"/>
      <c r="H160" s="101"/>
      <c r="I160" s="101"/>
      <c r="J160" s="101"/>
      <c r="K160" s="101"/>
      <c r="L160" s="101"/>
    </row>
    <row r="161" spans="2:12" x14ac:dyDescent="0.4">
      <c r="B161" s="101"/>
      <c r="C161" s="101"/>
      <c r="D161" s="101"/>
      <c r="E161" s="101"/>
      <c r="F161" s="101"/>
      <c r="G161" s="101"/>
      <c r="H161" s="101"/>
      <c r="I161" s="101"/>
      <c r="J161" s="101"/>
      <c r="K161" s="101"/>
      <c r="L161" s="101"/>
    </row>
    <row r="162" spans="2:12" x14ac:dyDescent="0.4">
      <c r="B162" s="101"/>
      <c r="C162" s="101"/>
      <c r="D162" s="101"/>
      <c r="E162" s="101"/>
      <c r="F162" s="101"/>
      <c r="G162" s="101"/>
      <c r="H162" s="101"/>
      <c r="I162" s="101"/>
      <c r="J162" s="101"/>
      <c r="K162" s="101"/>
      <c r="L162" s="101"/>
    </row>
    <row r="163" spans="2:12" x14ac:dyDescent="0.4">
      <c r="B163" s="101"/>
      <c r="C163" s="101"/>
      <c r="D163" s="101"/>
      <c r="E163" s="101"/>
      <c r="F163" s="101"/>
      <c r="G163" s="101"/>
      <c r="H163" s="101"/>
      <c r="I163" s="101"/>
      <c r="J163" s="101"/>
      <c r="K163" s="101"/>
      <c r="L163" s="101"/>
    </row>
    <row r="164" spans="2:12" x14ac:dyDescent="0.4">
      <c r="B164" s="101"/>
      <c r="C164" s="101"/>
      <c r="D164" s="101"/>
      <c r="E164" s="101"/>
      <c r="F164" s="101"/>
      <c r="G164" s="101"/>
      <c r="H164" s="101"/>
      <c r="I164" s="101"/>
      <c r="J164" s="101"/>
      <c r="K164" s="101"/>
      <c r="L164" s="101"/>
    </row>
    <row r="165" spans="2:12" x14ac:dyDescent="0.4">
      <c r="B165" s="101"/>
      <c r="C165" s="101"/>
      <c r="D165" s="101"/>
      <c r="E165" s="101"/>
      <c r="F165" s="101"/>
      <c r="G165" s="101"/>
      <c r="H165" s="101"/>
      <c r="I165" s="101"/>
      <c r="J165" s="101"/>
      <c r="K165" s="101"/>
      <c r="L165" s="101"/>
    </row>
    <row r="166" spans="2:12" x14ac:dyDescent="0.4">
      <c r="B166" s="101"/>
      <c r="C166" s="101"/>
      <c r="D166" s="101"/>
      <c r="E166" s="101"/>
      <c r="F166" s="101"/>
      <c r="G166" s="101"/>
      <c r="H166" s="101"/>
      <c r="I166" s="101"/>
      <c r="J166" s="101"/>
      <c r="K166" s="101"/>
      <c r="L166" s="101"/>
    </row>
    <row r="167" spans="2:12" x14ac:dyDescent="0.4">
      <c r="B167" s="101"/>
      <c r="C167" s="101"/>
      <c r="D167" s="101"/>
      <c r="E167" s="101"/>
      <c r="F167" s="101"/>
      <c r="G167" s="101"/>
      <c r="H167" s="101"/>
      <c r="I167" s="101"/>
      <c r="J167" s="101"/>
      <c r="K167" s="101"/>
      <c r="L167" s="101"/>
    </row>
    <row r="168" spans="2:12" x14ac:dyDescent="0.4">
      <c r="B168" s="101"/>
      <c r="C168" s="101"/>
      <c r="D168" s="101"/>
      <c r="E168" s="101"/>
      <c r="F168" s="101"/>
      <c r="G168" s="101"/>
      <c r="H168" s="101"/>
      <c r="I168" s="101"/>
      <c r="J168" s="101"/>
      <c r="K168" s="101"/>
      <c r="L168" s="101"/>
    </row>
    <row r="169" spans="2:12" x14ac:dyDescent="0.4">
      <c r="B169" s="101"/>
      <c r="C169" s="101"/>
      <c r="D169" s="101"/>
      <c r="E169" s="101"/>
      <c r="F169" s="101"/>
      <c r="G169" s="101"/>
      <c r="H169" s="101"/>
      <c r="I169" s="101"/>
      <c r="J169" s="101"/>
      <c r="K169" s="101"/>
      <c r="L169" s="101"/>
    </row>
    <row r="170" spans="2:12" x14ac:dyDescent="0.4">
      <c r="B170" s="101"/>
      <c r="C170" s="101"/>
      <c r="D170" s="101"/>
      <c r="E170" s="101"/>
      <c r="F170" s="101"/>
      <c r="G170" s="101"/>
      <c r="H170" s="101"/>
      <c r="I170" s="101"/>
      <c r="J170" s="101"/>
      <c r="K170" s="101"/>
      <c r="L170" s="101"/>
    </row>
    <row r="171" spans="2:12" x14ac:dyDescent="0.4">
      <c r="B171" s="101"/>
      <c r="C171" s="101"/>
      <c r="D171" s="101"/>
      <c r="E171" s="101"/>
      <c r="F171" s="101"/>
      <c r="G171" s="101"/>
      <c r="H171" s="101"/>
      <c r="I171" s="101"/>
      <c r="J171" s="101"/>
      <c r="K171" s="101"/>
      <c r="L171" s="101"/>
    </row>
    <row r="172" spans="2:12" x14ac:dyDescent="0.4">
      <c r="B172" s="101"/>
      <c r="C172" s="101"/>
      <c r="D172" s="101"/>
      <c r="E172" s="101"/>
      <c r="F172" s="101"/>
      <c r="G172" s="101"/>
      <c r="H172" s="101"/>
      <c r="I172" s="101"/>
      <c r="J172" s="101"/>
      <c r="K172" s="101"/>
      <c r="L172" s="101"/>
    </row>
  </sheetData>
  <mergeCells count="8">
    <mergeCell ref="B138:L153"/>
    <mergeCell ref="B157:L172"/>
    <mergeCell ref="B17:L32"/>
    <mergeCell ref="B40:L55"/>
    <mergeCell ref="B84:L99"/>
    <mergeCell ref="B101:L116"/>
    <mergeCell ref="B120:L135"/>
    <mergeCell ref="B60:L75"/>
  </mergeCells>
  <phoneticPr fontId="2"/>
  <hyperlinks>
    <hyperlink ref="A16" r:id="rId1" xr:uid="{024EEBC0-71BC-431F-BF7E-4C95794AF4B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030CB9-FFB4-4E7D-BB4F-CA29A29415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1</vt:i4>
      </vt:variant>
    </vt:vector>
  </HeadingPairs>
  <TitlesOfParts>
    <vt:vector size="6" baseType="lpstr">
      <vt:lpstr>デイトレ集計2024</vt:lpstr>
      <vt:lpstr>デイトレ集計2023</vt:lpstr>
      <vt:lpstr>matsui</vt:lpstr>
      <vt:lpstr>祝祭日</vt:lpstr>
      <vt:lpstr>使い方</vt:lpstr>
      <vt:lpstr>祝祭日</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冨本正樹</dc:creator>
  <cp:keywords/>
  <dc:description/>
  <cp:lastModifiedBy>正樹 冨本</cp:lastModifiedBy>
  <cp:revision/>
  <cp:lastPrinted>2023-03-17T05:57:47Z</cp:lastPrinted>
  <dcterms:created xsi:type="dcterms:W3CDTF">2022-03-19T04:32:38Z</dcterms:created>
  <dcterms:modified xsi:type="dcterms:W3CDTF">2023-12-20T07:34:49Z</dcterms:modified>
  <cp:category/>
  <cp:contentStatus/>
</cp:coreProperties>
</file>