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queryTables/queryTable1.xml" ContentType="application/vnd.openxmlformats-officedocument.spreadsheetml.query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kblackbelt/Dropbox (Hunter)/PChem Materials/357 Experiment guides/Data and plotting intro/data/"/>
    </mc:Choice>
  </mc:AlternateContent>
  <xr:revisionPtr revIDLastSave="0" documentId="8_{6482636D-ADED-224E-969B-9DC19DAD2FAC}" xr6:coauthVersionLast="40" xr6:coauthVersionMax="40" xr10:uidLastSave="{00000000-0000-0000-0000-000000000000}"/>
  <bookViews>
    <workbookView xWindow="10740" yWindow="2820" windowWidth="28040" windowHeight="22000" xr2:uid="{0EE08125-8FAC-0B44-9732-4A73BBEEAF07}"/>
  </bookViews>
  <sheets>
    <sheet name="Basic plot data" sheetId="1" r:id="rId1"/>
    <sheet name="Spectral data" sheetId="2" r:id="rId2"/>
    <sheet name="Anscombe" sheetId="3" r:id="rId3"/>
  </sheets>
  <definedNames>
    <definedName name="anscombe" localSheetId="2">Anscombe!$A$1:$H$12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2" i="1"/>
  <c r="L18" i="1" a="1"/>
  <c r="L18" i="1" s="1"/>
  <c r="L12" i="1" a="1"/>
  <c r="L12" i="1" s="1"/>
  <c r="S32" i="1" a="1"/>
  <c r="S32" i="1" s="1"/>
  <c r="S26" i="1" a="1"/>
  <c r="S26" i="1" s="1"/>
  <c r="S28" i="1"/>
  <c r="T28" i="1"/>
  <c r="S29" i="1"/>
  <c r="T29" i="1"/>
  <c r="S30" i="1"/>
  <c r="T30" i="1"/>
  <c r="N2" i="1"/>
  <c r="N3" i="1"/>
  <c r="N4" i="1"/>
  <c r="N5" i="1"/>
  <c r="N6" i="1"/>
  <c r="N7" i="1"/>
  <c r="N8" i="1"/>
  <c r="M3" i="1"/>
  <c r="M4" i="1"/>
  <c r="M5" i="1"/>
  <c r="M6" i="1"/>
  <c r="M7" i="1"/>
  <c r="M8" i="1"/>
  <c r="M2" i="1"/>
  <c r="A12" i="1"/>
  <c r="A11" i="1"/>
  <c r="A10" i="1"/>
  <c r="A9" i="1"/>
  <c r="U18" i="3" a="1"/>
  <c r="U18" i="3" s="1"/>
  <c r="U4" i="3" a="1"/>
  <c r="U4" i="3" s="1"/>
  <c r="J18" i="3" a="1"/>
  <c r="J18" i="3" s="1"/>
  <c r="J4" i="3" a="1"/>
  <c r="J4" i="3" s="1"/>
  <c r="L19" i="1" l="1"/>
  <c r="M21" i="1"/>
  <c r="M20" i="1"/>
  <c r="L20" i="1"/>
  <c r="M19" i="1"/>
  <c r="M22" i="1"/>
  <c r="M18" i="1"/>
  <c r="L21" i="1"/>
  <c r="L22" i="1"/>
  <c r="L13" i="1"/>
  <c r="M15" i="1"/>
  <c r="L15" i="1"/>
  <c r="L14" i="1"/>
  <c r="M16" i="1"/>
  <c r="M12" i="1"/>
  <c r="M14" i="1"/>
  <c r="M13" i="1"/>
  <c r="L16" i="1"/>
  <c r="T35" i="1"/>
  <c r="S35" i="1"/>
  <c r="S33" i="1"/>
  <c r="T32" i="1"/>
  <c r="T34" i="1"/>
  <c r="S34" i="1"/>
  <c r="T33" i="1"/>
  <c r="T36" i="1"/>
  <c r="S36" i="1"/>
  <c r="T27" i="1"/>
  <c r="S27" i="1"/>
  <c r="T26" i="1"/>
  <c r="V20" i="3"/>
  <c r="U20" i="3"/>
  <c r="U19" i="3"/>
  <c r="V18" i="3"/>
  <c r="V21" i="3"/>
  <c r="U21" i="3"/>
  <c r="V19" i="3"/>
  <c r="V22" i="3"/>
  <c r="U22" i="3"/>
  <c r="V7" i="3"/>
  <c r="U7" i="3"/>
  <c r="V6" i="3"/>
  <c r="U6" i="3"/>
  <c r="V5" i="3"/>
  <c r="U5" i="3"/>
  <c r="V8" i="3"/>
  <c r="V4" i="3"/>
  <c r="U8" i="3"/>
  <c r="K19" i="3"/>
  <c r="J19" i="3"/>
  <c r="K21" i="3"/>
  <c r="J21" i="3"/>
  <c r="K20" i="3"/>
  <c r="J20" i="3"/>
  <c r="K22" i="3"/>
  <c r="K18" i="3"/>
  <c r="J22" i="3"/>
  <c r="J7" i="3"/>
  <c r="K8" i="3"/>
  <c r="J8" i="3"/>
  <c r="K7" i="3"/>
  <c r="K6" i="3"/>
  <c r="J6" i="3"/>
  <c r="K5" i="3"/>
  <c r="J5" i="3"/>
  <c r="K4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61125C-76A9-0D47-85F2-76EE02825EBB}" name="anscombe" type="6" refreshedVersion="6" background="1" saveData="1">
    <textPr codePage="10000" sourceFile="/Users/mskblackbelt/Downloads/anscombe.csv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<sst xmlns="http://schemas.openxmlformats.org/spreadsheetml/2006/main" count="20" uniqueCount="20">
  <si>
    <t>Wavelength (nm)</t>
  </si>
  <si>
    <t>Wavenumber (cm^-1)</t>
  </si>
  <si>
    <t>Intensity (a.u.)</t>
  </si>
  <si>
    <t>x1</t>
  </si>
  <si>
    <t xml:space="preserve"> x2</t>
  </si>
  <si>
    <t xml:space="preserve"> x3</t>
  </si>
  <si>
    <t xml:space="preserve"> x4</t>
  </si>
  <si>
    <t xml:space="preserve"> y1</t>
  </si>
  <si>
    <t xml:space="preserve"> y2</t>
  </si>
  <si>
    <t xml:space="preserve"> y3</t>
  </si>
  <si>
    <t xml:space="preserve"> y4</t>
  </si>
  <si>
    <t>Run 1</t>
  </si>
  <si>
    <t>Run 2</t>
  </si>
  <si>
    <t>Reaction Time (s)</t>
  </si>
  <si>
    <t>Emission max (nm)</t>
  </si>
  <si>
    <t>T (ºC)</t>
  </si>
  <si>
    <t>Viscosity (cP)</t>
  </si>
  <si>
    <t>P (kg/cm^2)</t>
  </si>
  <si>
    <t>V(20 ºC)/V_0</t>
  </si>
  <si>
    <t>V(50 ºC)/V_0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</si>
</sst>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'Basic plot data'!$B$1:$B$2</c:f>
              <c:strCache>
                <c:ptCount val="2"/>
                <c:pt idx="0">
                  <c:v>Emission max (nm)</c:v>
                </c:pt>
                <c:pt idx="1">
                  <c:v>Run 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9.4798556430446199E-2"/>
                  <c:y val="0.1025955088947214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'Basic plot data'!$A$3:$A$14</c:f>
              <c:numCache>
                <c:formatCode>General</c:formatCode>
                <c:ptCount val="12"/>
                <c:pt idx="0">
                  <c:v>15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  <c:pt idx="6">
                  <c:v>210</c:v>
                </c:pt>
                <c:pt idx="7">
                  <c:v>270</c:v>
                </c:pt>
                <c:pt idx="8">
                  <c:v>330</c:v>
                </c:pt>
                <c:pt idx="9">
                  <c:v>390</c:v>
                </c:pt>
              </c:numCache>
            </c:numRef>
          </c:xVal>
          <c:yVal>
            <c:numRef>
              <c:f>'Basic plot data'!$B$3:$B$14</c:f>
              <c:numCache>
                <c:formatCode>General</c:formatCode>
                <c:ptCount val="12"/>
                <c:pt idx="0">
                  <c:v>460</c:v>
                </c:pt>
                <c:pt idx="1">
                  <c:v>468</c:v>
                </c:pt>
                <c:pt idx="2">
                  <c:v>488</c:v>
                </c:pt>
                <c:pt idx="3">
                  <c:v>497</c:v>
                </c:pt>
                <c:pt idx="4">
                  <c:v>502</c:v>
                </c:pt>
                <c:pt idx="5">
                  <c:v>508</c:v>
                </c:pt>
                <c:pt idx="6">
                  <c:v>513</c:v>
                </c:pt>
                <c:pt idx="7">
                  <c:v>520</c:v>
                </c:pt>
                <c:pt idx="8">
                  <c:v>523</c:v>
                </c:pt>
                <c:pt idx="9">
                  <c:v>527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B3-7749-BA34-E401A6CE7FD3}"/>
            </c:ext>
          </c:extLst>
        </c:ser>
        <c:ser>
          <c:idx val="1"/>
          <c:order val="1"/>
          <c:tx>
            <c:strRef>
              <c:f>'Basic plot data'!$C$1:$C$2</c:f>
              <c:strCache>
                <c:ptCount val="2"/>
                <c:pt idx="0">
                  <c:v>Emission max (nm)</c:v>
                </c:pt>
                <c:pt idx="1">
                  <c:v>Run 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30242366579177604"/>
                  <c:y val="-9.6759259259259264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'Basic plot data'!$A$3:$A$14</c:f>
              <c:numCache>
                <c:formatCode>General</c:formatCode>
                <c:ptCount val="12"/>
                <c:pt idx="0">
                  <c:v>15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  <c:pt idx="6">
                  <c:v>210</c:v>
                </c:pt>
                <c:pt idx="7">
                  <c:v>270</c:v>
                </c:pt>
                <c:pt idx="8">
                  <c:v>330</c:v>
                </c:pt>
                <c:pt idx="9">
                  <c:v>390</c:v>
                </c:pt>
              </c:numCache>
            </c:numRef>
          </c:xVal>
          <c:yVal>
            <c:numRef>
              <c:f>'Basic plot data'!$C$3:$C$14</c:f>
              <c:numCache>
                <c:formatCode>General</c:formatCode>
                <c:ptCount val="12"/>
                <c:pt idx="0">
                  <c:v>465</c:v>
                </c:pt>
                <c:pt idx="1">
                  <c:v>482</c:v>
                </c:pt>
                <c:pt idx="2">
                  <c:v>490</c:v>
                </c:pt>
                <c:pt idx="3">
                  <c:v>497</c:v>
                </c:pt>
                <c:pt idx="4">
                  <c:v>503</c:v>
                </c:pt>
                <c:pt idx="5">
                  <c:v>517</c:v>
                </c:pt>
                <c:pt idx="6">
                  <c:v>525</c:v>
                </c:pt>
                <c:pt idx="7">
                  <c:v>524</c:v>
                </c:pt>
                <c:pt idx="8">
                  <c:v>532</c:v>
                </c:pt>
                <c:pt idx="9">
                  <c:v>535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B3-7749-BA34-E401A6CE7F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816368"/>
        <c:axId val="97656752"/>
      </c:scatterChart>
      <c:valAx>
        <c:axId val="146816368"/>
        <c:scaling>
          <c:orientation val="minMax"/>
        </c:scaling>
        <c:delete val="0"/>
        <c:axPos val="b"/>
        <c:majorGridlines>
          <c:spPr>
            <a:ln w="6350" cap="flat" cmpd="sng" algn="ctr">
              <a:solidFill>
                <a:schemeClr val="bg2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656752"/>
        <c:crosses val="autoZero"/>
        <c:crossBetween val="midCat"/>
      </c:valAx>
      <c:valAx>
        <c:axId val="97656752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bg2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816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0849475065616798"/>
          <c:y val="0.48740911529705194"/>
          <c:w val="0.34155643044619421"/>
          <c:h val="0.40884325923347981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'Basic plot data'!$G$1</c:f>
              <c:strCache>
                <c:ptCount val="1"/>
                <c:pt idx="0">
                  <c:v>Viscosity (cP)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41312292213473317"/>
                  <c:y val="-0.3479093759113444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'Basic plot data'!$F$2:$F$9</c:f>
              <c:numCache>
                <c:formatCode>General</c:formatCode>
                <c:ptCount val="8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</c:numCache>
            </c:numRef>
          </c:xVal>
          <c:yVal>
            <c:numRef>
              <c:f>'Basic plot data'!$G$2:$G$9</c:f>
              <c:numCache>
                <c:formatCode>General</c:formatCode>
                <c:ptCount val="8"/>
                <c:pt idx="0">
                  <c:v>1.78</c:v>
                </c:pt>
                <c:pt idx="1">
                  <c:v>1.45</c:v>
                </c:pt>
                <c:pt idx="2">
                  <c:v>1.17</c:v>
                </c:pt>
                <c:pt idx="3">
                  <c:v>0.98</c:v>
                </c:pt>
                <c:pt idx="4">
                  <c:v>0.83</c:v>
                </c:pt>
                <c:pt idx="5">
                  <c:v>0.71</c:v>
                </c:pt>
                <c:pt idx="6">
                  <c:v>0.6</c:v>
                </c:pt>
                <c:pt idx="7">
                  <c:v>0.49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B9-0349-9A0C-163B2008BC34}"/>
            </c:ext>
          </c:extLst>
        </c:ser>
        <c:ser>
          <c:idx val="1"/>
          <c:order val="1"/>
          <c:tx>
            <c:strRef>
              <c:f>'Basic plot data'!$H$1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1555358705161857"/>
                  <c:y val="-7.384842519685030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'Basic plot data'!$F$2:$F$9</c:f>
              <c:numCache>
                <c:formatCode>General</c:formatCode>
                <c:ptCount val="8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</c:numCache>
            </c:numRef>
          </c:xVal>
          <c:yVal>
            <c:numRef>
              <c:f>'Basic plot data'!$H$2:$H$9</c:f>
              <c:numCache>
                <c:formatCode>General</c:formatCode>
                <c:ptCount val="8"/>
                <c:pt idx="0">
                  <c:v>0.57661336430399379</c:v>
                </c:pt>
                <c:pt idx="1">
                  <c:v>0.37156355643248301</c:v>
                </c:pt>
                <c:pt idx="2">
                  <c:v>0.15700374880966469</c:v>
                </c:pt>
                <c:pt idx="3">
                  <c:v>-2.0202707317519466E-2</c:v>
                </c:pt>
                <c:pt idx="4">
                  <c:v>-0.18632957819149348</c:v>
                </c:pt>
                <c:pt idx="5">
                  <c:v>-0.34249030894677601</c:v>
                </c:pt>
                <c:pt idx="6">
                  <c:v>-0.51082562376599072</c:v>
                </c:pt>
                <c:pt idx="7">
                  <c:v>-0.71334988787746478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CB9-0349-9A0C-163B2008BC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723712"/>
        <c:axId val="203046864"/>
      </c:scatterChart>
      <c:valAx>
        <c:axId val="143723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46864"/>
        <c:crosses val="autoZero"/>
        <c:crossBetween val="midCat"/>
      </c:valAx>
      <c:valAx>
        <c:axId val="203046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723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V/V_0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'Basic plot data'!$K$1</c:f>
              <c:strCache>
                <c:ptCount val="1"/>
                <c:pt idx="0">
                  <c:v>V(20 ºC)/V_0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19746551095282028"/>
                  <c:y val="-2.121062992125984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'Basic plot data'!$J$2:$J$8</c:f>
              <c:numCache>
                <c:formatCode>General</c:formatCode>
                <c:ptCount val="7"/>
                <c:pt idx="0">
                  <c:v>1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3000</c:v>
                </c:pt>
                <c:pt idx="5">
                  <c:v>4000</c:v>
                </c:pt>
                <c:pt idx="6">
                  <c:v>5000</c:v>
                </c:pt>
              </c:numCache>
            </c:numRef>
          </c:xVal>
          <c:yVal>
            <c:numRef>
              <c:f>'Basic plot data'!$K$2:$K$8</c:f>
              <c:numCache>
                <c:formatCode>General</c:formatCode>
                <c:ptCount val="7"/>
                <c:pt idx="0">
                  <c:v>1.0238</c:v>
                </c:pt>
                <c:pt idx="1">
                  <c:v>0.98229999999999995</c:v>
                </c:pt>
                <c:pt idx="2">
                  <c:v>0.95299999999999996</c:v>
                </c:pt>
                <c:pt idx="3">
                  <c:v>0.90869999999999995</c:v>
                </c:pt>
                <c:pt idx="4">
                  <c:v>0.87919999999999998</c:v>
                </c:pt>
                <c:pt idx="5">
                  <c:v>0.85509999999999997</c:v>
                </c:pt>
                <c:pt idx="6">
                  <c:v>0.83540000000000003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DE-C944-AC87-24BAB14EEEAA}"/>
            </c:ext>
          </c:extLst>
        </c:ser>
        <c:ser>
          <c:idx val="1"/>
          <c:order val="1"/>
          <c:tx>
            <c:strRef>
              <c:f>'Basic plot data'!$L$1</c:f>
              <c:strCache>
                <c:ptCount val="1"/>
                <c:pt idx="0">
                  <c:v>V(50 ºC)/V_0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2.1865266841644793E-2"/>
                  <c:y val="-0.2005387868183143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'Basic plot data'!$J$2:$J$8</c:f>
              <c:numCache>
                <c:formatCode>General</c:formatCode>
                <c:ptCount val="7"/>
                <c:pt idx="0">
                  <c:v>1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3000</c:v>
                </c:pt>
                <c:pt idx="5">
                  <c:v>4000</c:v>
                </c:pt>
                <c:pt idx="6">
                  <c:v>5000</c:v>
                </c:pt>
              </c:numCache>
            </c:numRef>
          </c:xVal>
          <c:yVal>
            <c:numRef>
              <c:f>'Basic plot data'!$L$2:$L$8</c:f>
              <c:numCache>
                <c:formatCode>General</c:formatCode>
                <c:ptCount val="7"/>
                <c:pt idx="0">
                  <c:v>1.0609999999999999</c:v>
                </c:pt>
                <c:pt idx="1">
                  <c:v>1.0096000000000001</c:v>
                </c:pt>
                <c:pt idx="2">
                  <c:v>0.97629999999999995</c:v>
                </c:pt>
                <c:pt idx="3">
                  <c:v>0.92710000000000004</c:v>
                </c:pt>
                <c:pt idx="4">
                  <c:v>0.89470000000000005</c:v>
                </c:pt>
                <c:pt idx="5">
                  <c:v>0.86870000000000003</c:v>
                </c:pt>
                <c:pt idx="6">
                  <c:v>0.84760000000000002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1DE-C944-AC87-24BAB14EEE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340336"/>
        <c:axId val="172693856"/>
      </c:scatterChart>
      <c:valAx>
        <c:axId val="174340336"/>
        <c:scaling>
          <c:orientation val="minMax"/>
          <c:max val="5100"/>
          <c:min val="-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693856"/>
        <c:crosses val="autoZero"/>
        <c:crossBetween val="midCat"/>
      </c:valAx>
      <c:valAx>
        <c:axId val="172693856"/>
        <c:scaling>
          <c:orientation val="minMax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340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61660687849986062"/>
          <c:y val="0.15636000000000003"/>
          <c:w val="0.30174472741316055"/>
          <c:h val="0.27000188976377959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V_0/V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2261185476815398"/>
                  <c:y val="7.365740740740740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'Basic plot data'!$J$2:$J$8</c:f>
              <c:numCache>
                <c:formatCode>General</c:formatCode>
                <c:ptCount val="7"/>
                <c:pt idx="0">
                  <c:v>1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3000</c:v>
                </c:pt>
                <c:pt idx="5">
                  <c:v>4000</c:v>
                </c:pt>
                <c:pt idx="6">
                  <c:v>5000</c:v>
                </c:pt>
              </c:numCache>
            </c:numRef>
          </c:xVal>
          <c:yVal>
            <c:numRef>
              <c:f>'Basic plot data'!$M$2:$M$8</c:f>
              <c:numCache>
                <c:formatCode>General</c:formatCode>
                <c:ptCount val="7"/>
                <c:pt idx="0">
                  <c:v>0.97675327212346152</c:v>
                </c:pt>
                <c:pt idx="1">
                  <c:v>1.0180189351521938</c:v>
                </c:pt>
                <c:pt idx="2">
                  <c:v>1.0493179433368311</c:v>
                </c:pt>
                <c:pt idx="3">
                  <c:v>1.1004732034774953</c:v>
                </c:pt>
                <c:pt idx="4">
                  <c:v>1.1373976342129208</c:v>
                </c:pt>
                <c:pt idx="5">
                  <c:v>1.1694538650450239</c:v>
                </c:pt>
                <c:pt idx="6">
                  <c:v>1.1970313622216902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E2-ED45-9FF5-98AA4C108265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4.1770341207349078E-2"/>
                  <c:y val="0.1986574074074073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'Basic plot data'!$J$2:$J$8</c:f>
              <c:numCache>
                <c:formatCode>General</c:formatCode>
                <c:ptCount val="7"/>
                <c:pt idx="0">
                  <c:v>1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3000</c:v>
                </c:pt>
                <c:pt idx="5">
                  <c:v>4000</c:v>
                </c:pt>
                <c:pt idx="6">
                  <c:v>5000</c:v>
                </c:pt>
              </c:numCache>
            </c:numRef>
          </c:xVal>
          <c:yVal>
            <c:numRef>
              <c:f>'Basic plot data'!$N$2:$N$8</c:f>
              <c:numCache>
                <c:formatCode>General</c:formatCode>
                <c:ptCount val="7"/>
                <c:pt idx="0">
                  <c:v>0.94250706880301605</c:v>
                </c:pt>
                <c:pt idx="1">
                  <c:v>0.99049128367670358</c:v>
                </c:pt>
                <c:pt idx="2">
                  <c:v>1.0242753252074157</c:v>
                </c:pt>
                <c:pt idx="3">
                  <c:v>1.0786322942508899</c:v>
                </c:pt>
                <c:pt idx="4">
                  <c:v>1.1176930814798256</c:v>
                </c:pt>
                <c:pt idx="5">
                  <c:v>1.1511453896627144</c:v>
                </c:pt>
                <c:pt idx="6">
                  <c:v>1.1798017932987257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BE2-ED45-9FF5-98AA4C1082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068416"/>
        <c:axId val="208070096"/>
      </c:scatterChart>
      <c:valAx>
        <c:axId val="208068416"/>
        <c:scaling>
          <c:orientation val="minMax"/>
          <c:max val="5100"/>
          <c:min val="-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070096"/>
        <c:crosses val="autoZero"/>
        <c:crossBetween val="midCat"/>
      </c:valAx>
      <c:valAx>
        <c:axId val="208070096"/>
        <c:scaling>
          <c:orientation val="minMax"/>
          <c:min val="0.9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068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531889763779529"/>
          <c:y val="0.65351987081469642"/>
          <c:w val="0.24772287839020121"/>
          <c:h val="0.24501078925932809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Anscombe!$E$1</c:f>
              <c:strCache>
                <c:ptCount val="1"/>
                <c:pt idx="0">
                  <c:v> y1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Anscombe!$A$2:$A$12</c:f>
              <c:numCache>
                <c:formatCode>General</c:formatCode>
                <c:ptCount val="11"/>
                <c:pt idx="0">
                  <c:v>10</c:v>
                </c:pt>
                <c:pt idx="1">
                  <c:v>8</c:v>
                </c:pt>
                <c:pt idx="2">
                  <c:v>13</c:v>
                </c:pt>
                <c:pt idx="3">
                  <c:v>9</c:v>
                </c:pt>
                <c:pt idx="4">
                  <c:v>11</c:v>
                </c:pt>
                <c:pt idx="5">
                  <c:v>14</c:v>
                </c:pt>
                <c:pt idx="6">
                  <c:v>6</c:v>
                </c:pt>
                <c:pt idx="7">
                  <c:v>4</c:v>
                </c:pt>
                <c:pt idx="8">
                  <c:v>12</c:v>
                </c:pt>
                <c:pt idx="9">
                  <c:v>7</c:v>
                </c:pt>
                <c:pt idx="10">
                  <c:v>5</c:v>
                </c:pt>
              </c:numCache>
            </c:numRef>
          </c:xVal>
          <c:yVal>
            <c:numRef>
              <c:f>Anscombe!$E$2:$E$12</c:f>
              <c:numCache>
                <c:formatCode>General</c:formatCode>
                <c:ptCount val="11"/>
                <c:pt idx="0">
                  <c:v>8.0399999999999991</c:v>
                </c:pt>
                <c:pt idx="1">
                  <c:v>6.95</c:v>
                </c:pt>
                <c:pt idx="2">
                  <c:v>7.58</c:v>
                </c:pt>
                <c:pt idx="3">
                  <c:v>8.81</c:v>
                </c:pt>
                <c:pt idx="4">
                  <c:v>8.33</c:v>
                </c:pt>
                <c:pt idx="5">
                  <c:v>9.9600000000000009</c:v>
                </c:pt>
                <c:pt idx="6">
                  <c:v>7.24</c:v>
                </c:pt>
                <c:pt idx="7">
                  <c:v>4.26</c:v>
                </c:pt>
                <c:pt idx="8">
                  <c:v>10.84</c:v>
                </c:pt>
                <c:pt idx="9">
                  <c:v>4.82</c:v>
                </c:pt>
                <c:pt idx="10">
                  <c:v>5.68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E7-3044-A37A-39B7841F1B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877680"/>
        <c:axId val="143879360"/>
      </c:scatterChart>
      <c:valAx>
        <c:axId val="143877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879360"/>
        <c:crosses val="autoZero"/>
        <c:crossBetween val="midCat"/>
      </c:valAx>
      <c:valAx>
        <c:axId val="14387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877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Anscombe!$F$1</c:f>
              <c:strCache>
                <c:ptCount val="1"/>
                <c:pt idx="0">
                  <c:v> y2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Anscombe!$B$2:$B$12</c:f>
              <c:numCache>
                <c:formatCode>General</c:formatCode>
                <c:ptCount val="11"/>
                <c:pt idx="0">
                  <c:v>10</c:v>
                </c:pt>
                <c:pt idx="1">
                  <c:v>8</c:v>
                </c:pt>
                <c:pt idx="2">
                  <c:v>13</c:v>
                </c:pt>
                <c:pt idx="3">
                  <c:v>9</c:v>
                </c:pt>
                <c:pt idx="4">
                  <c:v>11</c:v>
                </c:pt>
                <c:pt idx="5">
                  <c:v>14</c:v>
                </c:pt>
                <c:pt idx="6">
                  <c:v>6</c:v>
                </c:pt>
                <c:pt idx="7">
                  <c:v>4</c:v>
                </c:pt>
                <c:pt idx="8">
                  <c:v>12</c:v>
                </c:pt>
                <c:pt idx="9">
                  <c:v>7</c:v>
                </c:pt>
                <c:pt idx="10">
                  <c:v>5</c:v>
                </c:pt>
              </c:numCache>
            </c:numRef>
          </c:xVal>
          <c:yVal>
            <c:numRef>
              <c:f>Anscombe!$F$2:$F$12</c:f>
              <c:numCache>
                <c:formatCode>General</c:formatCode>
                <c:ptCount val="11"/>
                <c:pt idx="0">
                  <c:v>9.14</c:v>
                </c:pt>
                <c:pt idx="1">
                  <c:v>8.14</c:v>
                </c:pt>
                <c:pt idx="2">
                  <c:v>8.74</c:v>
                </c:pt>
                <c:pt idx="3">
                  <c:v>8.77</c:v>
                </c:pt>
                <c:pt idx="4">
                  <c:v>9.26</c:v>
                </c:pt>
                <c:pt idx="5">
                  <c:v>8.1</c:v>
                </c:pt>
                <c:pt idx="6">
                  <c:v>6.13</c:v>
                </c:pt>
                <c:pt idx="7">
                  <c:v>3.1</c:v>
                </c:pt>
                <c:pt idx="8">
                  <c:v>9.1300000000000008</c:v>
                </c:pt>
                <c:pt idx="9">
                  <c:v>7.26</c:v>
                </c:pt>
                <c:pt idx="10">
                  <c:v>4.74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22-E449-A3EF-64D86879C0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973280"/>
        <c:axId val="146063760"/>
      </c:scatterChart>
      <c:valAx>
        <c:axId val="145973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063760"/>
        <c:crosses val="autoZero"/>
        <c:crossBetween val="midCat"/>
      </c:valAx>
      <c:valAx>
        <c:axId val="146063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73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Anscombe!$G$1</c:f>
              <c:strCache>
                <c:ptCount val="1"/>
                <c:pt idx="0">
                  <c:v> y3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Anscombe!$C$2:$C$12</c:f>
              <c:numCache>
                <c:formatCode>General</c:formatCode>
                <c:ptCount val="11"/>
                <c:pt idx="0">
                  <c:v>10</c:v>
                </c:pt>
                <c:pt idx="1">
                  <c:v>8</c:v>
                </c:pt>
                <c:pt idx="2">
                  <c:v>13</c:v>
                </c:pt>
                <c:pt idx="3">
                  <c:v>9</c:v>
                </c:pt>
                <c:pt idx="4">
                  <c:v>11</c:v>
                </c:pt>
                <c:pt idx="5">
                  <c:v>14</c:v>
                </c:pt>
                <c:pt idx="6">
                  <c:v>6</c:v>
                </c:pt>
                <c:pt idx="7">
                  <c:v>4</c:v>
                </c:pt>
                <c:pt idx="8">
                  <c:v>12</c:v>
                </c:pt>
                <c:pt idx="9">
                  <c:v>7</c:v>
                </c:pt>
                <c:pt idx="10">
                  <c:v>5</c:v>
                </c:pt>
              </c:numCache>
            </c:numRef>
          </c:xVal>
          <c:yVal>
            <c:numRef>
              <c:f>Anscombe!$G$2:$G$12</c:f>
              <c:numCache>
                <c:formatCode>General</c:formatCode>
                <c:ptCount val="11"/>
                <c:pt idx="0">
                  <c:v>7.46</c:v>
                </c:pt>
                <c:pt idx="1">
                  <c:v>6.77</c:v>
                </c:pt>
                <c:pt idx="2">
                  <c:v>12.74</c:v>
                </c:pt>
                <c:pt idx="3">
                  <c:v>7.11</c:v>
                </c:pt>
                <c:pt idx="4">
                  <c:v>7.81</c:v>
                </c:pt>
                <c:pt idx="5">
                  <c:v>8.84</c:v>
                </c:pt>
                <c:pt idx="6">
                  <c:v>6.08</c:v>
                </c:pt>
                <c:pt idx="7">
                  <c:v>5.39</c:v>
                </c:pt>
                <c:pt idx="8">
                  <c:v>8.15</c:v>
                </c:pt>
                <c:pt idx="9">
                  <c:v>6.42</c:v>
                </c:pt>
                <c:pt idx="10">
                  <c:v>5.73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15-A544-8BBC-7ECFBFF3E3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978768"/>
        <c:axId val="145980448"/>
      </c:scatterChart>
      <c:valAx>
        <c:axId val="145978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80448"/>
        <c:crosses val="autoZero"/>
        <c:crossBetween val="midCat"/>
      </c:valAx>
      <c:valAx>
        <c:axId val="145980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78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Anscombe!$H$1</c:f>
              <c:strCache>
                <c:ptCount val="1"/>
                <c:pt idx="0">
                  <c:v> y4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Anscombe!$D$2:$D$12</c:f>
              <c:numCache>
                <c:formatCode>General</c:formatCode>
                <c:ptCount val="11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19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</c:numCache>
            </c:numRef>
          </c:xVal>
          <c:yVal>
            <c:numRef>
              <c:f>Anscombe!$H$2:$H$12</c:f>
              <c:numCache>
                <c:formatCode>General</c:formatCode>
                <c:ptCount val="11"/>
                <c:pt idx="0">
                  <c:v>6.58</c:v>
                </c:pt>
                <c:pt idx="1">
                  <c:v>5.76</c:v>
                </c:pt>
                <c:pt idx="2">
                  <c:v>7.71</c:v>
                </c:pt>
                <c:pt idx="3">
                  <c:v>8.84</c:v>
                </c:pt>
                <c:pt idx="4">
                  <c:v>8.4700000000000006</c:v>
                </c:pt>
                <c:pt idx="5">
                  <c:v>7.04</c:v>
                </c:pt>
                <c:pt idx="6">
                  <c:v>5.25</c:v>
                </c:pt>
                <c:pt idx="7">
                  <c:v>12.5</c:v>
                </c:pt>
                <c:pt idx="8">
                  <c:v>5.56</c:v>
                </c:pt>
                <c:pt idx="9">
                  <c:v>7.91</c:v>
                </c:pt>
                <c:pt idx="10">
                  <c:v>6.89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32-3041-BAE6-5762C0F730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010544"/>
        <c:axId val="169267392"/>
      </c:scatterChart>
      <c:valAx>
        <c:axId val="16901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267392"/>
        <c:crosses val="autoZero"/>
        <c:crossBetween val="midCat"/>
      </c:valAx>
      <c:valAx>
        <c:axId val="169267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010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222250</xdr:colOff>
      <xdr:row>15</xdr:row>
      <xdr:rowOff>6350</xdr:rowOff>
    </xdr:from>
    <xdr:to>
      <xdr:col>4</xdr:col>
      <xdr:colOff>539750</xdr:colOff>
      <xdr:row>32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218C30D-F6FA-9E46-8422-3620540857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1390650</xdr:colOff>
      <xdr:row>11</xdr:row>
      <xdr:rowOff>107950</xdr:rowOff>
    </xdr:from>
    <xdr:to>
      <xdr:col>10</xdr:col>
      <xdr:colOff>107950</xdr:colOff>
      <xdr:row>25</xdr:row>
      <xdr:rowOff>6350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5F8B4DD-D91D-E94F-B9EE-ECED1CA5A9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184150</xdr:colOff>
      <xdr:row>8</xdr:row>
      <xdr:rowOff>101600</xdr:rowOff>
    </xdr:from>
    <xdr:to>
      <xdr:col>18</xdr:col>
      <xdr:colOff>615950</xdr:colOff>
      <xdr:row>24</xdr:row>
      <xdr:rowOff>25400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ED13F4E-62BE-8542-9E84-C081F209AA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177800</xdr:colOff>
      <xdr:row>24</xdr:row>
      <xdr:rowOff>120650</xdr:rowOff>
    </xdr:from>
    <xdr:to>
      <xdr:col>17</xdr:col>
      <xdr:colOff>508000</xdr:colOff>
      <xdr:row>41</xdr:row>
      <xdr:rowOff>165100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9B33E92-5CE9-A949-B8E5-AE2ECEA032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120650</xdr:colOff>
      <xdr:row>2</xdr:row>
      <xdr:rowOff>69850</xdr:rowOff>
    </xdr:from>
    <xdr:to>
      <xdr:col>15</xdr:col>
      <xdr:colOff>292100</xdr:colOff>
      <xdr:row>15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5C7C84-2344-9A40-BEEE-A7E2BCA8E6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514350</xdr:colOff>
      <xdr:row>2</xdr:row>
      <xdr:rowOff>69850</xdr:rowOff>
    </xdr:from>
    <xdr:to>
      <xdr:col>19</xdr:col>
      <xdr:colOff>685800</xdr:colOff>
      <xdr:row>15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AF5E1B7-072D-9A49-B415-F6CC5823A0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120650</xdr:colOff>
      <xdr:row>16</xdr:row>
      <xdr:rowOff>171450</xdr:rowOff>
    </xdr:from>
    <xdr:to>
      <xdr:col>15</xdr:col>
      <xdr:colOff>292100</xdr:colOff>
      <xdr:row>30</xdr:row>
      <xdr:rowOff>69850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EB3891C-776D-C84F-A0F8-93FA0FCF28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514350</xdr:colOff>
      <xdr:row>16</xdr:row>
      <xdr:rowOff>171450</xdr:rowOff>
    </xdr:from>
    <xdr:to>
      <xdr:col>19</xdr:col>
      <xdr:colOff>685800</xdr:colOff>
      <xdr:row>30</xdr:row>
      <xdr:rowOff>69850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9CB957F-F3A7-7345-8861-91C4C654E7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nscombe" connectionId="1" xr16:uid="{E9701660-5B90-C848-9502-B149C1F94C7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96B9-D754-5B41-B4A9-0DA047121620}">
  <dimension ref="A1:T36"/>
  <sheetViews>
    <sheetView tabSelected="1" topLeftCell="E1" workbookViewId="0">
      <selection activeCell="I10" sqref="I10"/>
    </sheetView>
  </sheetViews>
  <sheetFormatPr baseColWidth="10" defaultRowHeight="16" x14ac:dyDescent="0.2"/>
  <cols>
    <col min="1" max="1" width="15.6640625" bestFit="1" customWidth="1"/>
    <col min="2" max="3" width="12.33203125" customWidth="1"/>
    <col min="4" max="4" width="15.5" bestFit="1" customWidth="1"/>
    <col min="5" max="5" width="19.33203125" bestFit="1" customWidth="1"/>
    <col min="6" max="6" width="13" bestFit="1" customWidth="1"/>
    <col min="8" max="8" width="12" bestFit="1" customWidth="1"/>
    <col min="11" max="11" width="11.83203125" bestFit="1" customWidth="1"/>
    <col min="12" max="12" width="12.83203125" bestFit="1" customWidth="1"/>
    <col min="13" max="13" width="11" bestFit="1" customWidth="1"/>
    <col min="17" max="17" width="12.1640625" bestFit="1" customWidth="1"/>
  </cols>
  <sheetData>
    <row r="1" spans="1:14" x14ac:dyDescent="0.2">
      <c r="A1" t="s">
        <v>13</v>
      </c>
      <c r="B1" s="2" t="s">
        <v>14</v>
      </c>
      <c r="C1" s="2"/>
      <c r="F1" t="s">
        <v>15</v>
      </c>
      <c r="G1" t="s">
        <v>16</v>
      </c>
      <c r="J1" t="s">
        <v>17</v>
      </c>
      <c r="K1" t="s">
        <v>18</v>
      </c>
      <c r="L1" t="s">
        <v>19</v>
      </c>
    </row>
    <row r="2" spans="1:14" x14ac:dyDescent="0.2">
      <c r="B2" t="s">
        <v>11</v>
      </c>
      <c r="C2" t="s">
        <v>12</v>
      </c>
      <c r="F2">
        <v>0</v>
      </c>
      <c r="G2">
        <v>1.78</v>
      </c>
      <c r="H2">
        <f>LN(G2)</f>
        <v>0.57661336430399379</v>
      </c>
      <c r="J2">
        <v>1</v>
      </c>
      <c r="K2">
        <v>1.0238</v>
      </c>
      <c r="L2">
        <v>1.0609999999999999</v>
      </c>
      <c r="M2">
        <f>1/K2</f>
        <v>0.97675327212346152</v>
      </c>
      <c r="N2">
        <f>1/L2</f>
        <v>0.94250706880301605</v>
      </c>
    </row>
    <row r="3" spans="1:14" x14ac:dyDescent="0.2">
      <c r="A3">
        <v>15</v>
      </c>
      <c r="B3">
        <v>460</v>
      </c>
      <c r="C3">
        <v>465</v>
      </c>
      <c r="F3">
        <v>10</v>
      </c>
      <c r="G3">
        <v>1.45</v>
      </c>
      <c r="H3">
        <f t="shared" ref="H3:H9" si="0">LN(G3)</f>
        <v>0.37156355643248301</v>
      </c>
      <c r="J3">
        <v>500</v>
      </c>
      <c r="K3">
        <v>0.98229999999999995</v>
      </c>
      <c r="L3">
        <v>1.0096000000000001</v>
      </c>
      <c r="M3">
        <f t="shared" ref="M3:N8" si="1">1/K3</f>
        <v>1.0180189351521938</v>
      </c>
      <c r="N3">
        <f t="shared" si="1"/>
        <v>0.99049128367670358</v>
      </c>
    </row>
    <row r="4" spans="1:14" x14ac:dyDescent="0.2">
      <c r="A4">
        <v>30</v>
      </c>
      <c r="B4">
        <v>468</v>
      </c>
      <c r="C4">
        <v>482</v>
      </c>
      <c r="F4">
        <v>20</v>
      </c>
      <c r="G4">
        <v>1.17</v>
      </c>
      <c r="H4">
        <f t="shared" si="0"/>
        <v>0.15700374880966469</v>
      </c>
      <c r="J4">
        <v>1000</v>
      </c>
      <c r="K4">
        <v>0.95299999999999996</v>
      </c>
      <c r="L4">
        <v>0.97629999999999995</v>
      </c>
      <c r="M4">
        <f t="shared" si="1"/>
        <v>1.0493179433368311</v>
      </c>
      <c r="N4">
        <f t="shared" si="1"/>
        <v>1.0242753252074157</v>
      </c>
    </row>
    <row r="5" spans="1:14" x14ac:dyDescent="0.2">
      <c r="A5">
        <v>60</v>
      </c>
      <c r="B5">
        <v>488</v>
      </c>
      <c r="C5">
        <v>490</v>
      </c>
      <c r="F5">
        <v>30</v>
      </c>
      <c r="G5">
        <v>0.98</v>
      </c>
      <c r="H5">
        <f t="shared" si="0"/>
        <v>-2.0202707317519466E-2</v>
      </c>
      <c r="J5">
        <v>2000</v>
      </c>
      <c r="K5">
        <v>0.90869999999999995</v>
      </c>
      <c r="L5">
        <v>0.92710000000000004</v>
      </c>
      <c r="M5">
        <f t="shared" si="1"/>
        <v>1.1004732034774953</v>
      </c>
      <c r="N5">
        <f t="shared" si="1"/>
        <v>1.0786322942508899</v>
      </c>
    </row>
    <row r="6" spans="1:14" x14ac:dyDescent="0.2">
      <c r="A6">
        <v>90</v>
      </c>
      <c r="B6">
        <v>497</v>
      </c>
      <c r="C6">
        <v>497</v>
      </c>
      <c r="F6">
        <v>40</v>
      </c>
      <c r="G6">
        <v>0.83</v>
      </c>
      <c r="H6">
        <f t="shared" si="0"/>
        <v>-0.18632957819149348</v>
      </c>
      <c r="J6">
        <v>3000</v>
      </c>
      <c r="K6">
        <v>0.87919999999999998</v>
      </c>
      <c r="L6">
        <v>0.89470000000000005</v>
      </c>
      <c r="M6">
        <f t="shared" si="1"/>
        <v>1.1373976342129208</v>
      </c>
      <c r="N6">
        <f t="shared" si="1"/>
        <v>1.1176930814798256</v>
      </c>
    </row>
    <row r="7" spans="1:14" x14ac:dyDescent="0.2">
      <c r="A7">
        <v>120</v>
      </c>
      <c r="B7">
        <v>502</v>
      </c>
      <c r="C7">
        <v>503</v>
      </c>
      <c r="F7">
        <v>50</v>
      </c>
      <c r="G7">
        <v>0.71</v>
      </c>
      <c r="H7">
        <f t="shared" si="0"/>
        <v>-0.34249030894677601</v>
      </c>
      <c r="J7">
        <v>4000</v>
      </c>
      <c r="K7">
        <v>0.85509999999999997</v>
      </c>
      <c r="L7">
        <v>0.86870000000000003</v>
      </c>
      <c r="M7">
        <f t="shared" si="1"/>
        <v>1.1694538650450239</v>
      </c>
      <c r="N7">
        <f t="shared" si="1"/>
        <v>1.1511453896627144</v>
      </c>
    </row>
    <row r="8" spans="1:14" x14ac:dyDescent="0.2">
      <c r="A8">
        <v>150</v>
      </c>
      <c r="B8">
        <v>508</v>
      </c>
      <c r="C8">
        <v>517</v>
      </c>
      <c r="F8">
        <v>60</v>
      </c>
      <c r="G8">
        <v>0.6</v>
      </c>
      <c r="H8">
        <f t="shared" si="0"/>
        <v>-0.51082562376599072</v>
      </c>
      <c r="J8">
        <v>5000</v>
      </c>
      <c r="K8">
        <v>0.83540000000000003</v>
      </c>
      <c r="L8">
        <v>0.84760000000000002</v>
      </c>
      <c r="M8">
        <f t="shared" si="1"/>
        <v>1.1970313622216902</v>
      </c>
      <c r="N8">
        <f t="shared" si="1"/>
        <v>1.1798017932987257</v>
      </c>
    </row>
    <row r="9" spans="1:14" x14ac:dyDescent="0.2">
      <c r="A9">
        <f>3.5*60</f>
        <v>210</v>
      </c>
      <c r="B9">
        <v>513</v>
      </c>
      <c r="C9">
        <v>525</v>
      </c>
      <c r="F9">
        <v>70</v>
      </c>
      <c r="G9">
        <v>0.49</v>
      </c>
      <c r="H9">
        <f t="shared" si="0"/>
        <v>-0.71334988787746478</v>
      </c>
    </row>
    <row r="10" spans="1:14" x14ac:dyDescent="0.2">
      <c r="A10">
        <f>4.5*60</f>
        <v>270</v>
      </c>
      <c r="B10">
        <v>520</v>
      </c>
      <c r="C10">
        <v>524</v>
      </c>
    </row>
    <row r="11" spans="1:14" x14ac:dyDescent="0.2">
      <c r="A11">
        <f>5.5*60</f>
        <v>330</v>
      </c>
      <c r="B11">
        <v>523</v>
      </c>
      <c r="C11">
        <v>532</v>
      </c>
    </row>
    <row r="12" spans="1:14" x14ac:dyDescent="0.2">
      <c r="A12">
        <f>6.5*60</f>
        <v>390</v>
      </c>
      <c r="B12">
        <v>527</v>
      </c>
      <c r="C12">
        <v>535</v>
      </c>
      <c r="L12">
        <f t="array" ref="L12:M16">LINEST(K2:K8,J2:J8, TRUE, TRUE)</f>
        <v>-3.6217019865622618E-5</v>
      </c>
      <c r="M12">
        <v>0.99984286070528794</v>
      </c>
    </row>
    <row r="13" spans="1:14" x14ac:dyDescent="0.2">
      <c r="L13">
        <v>3.7352944136627825E-6</v>
      </c>
      <c r="M13">
        <v>1.0494021833285645E-2</v>
      </c>
    </row>
    <row r="14" spans="1:14" x14ac:dyDescent="0.2">
      <c r="L14">
        <v>0.94950023745436951</v>
      </c>
      <c r="M14">
        <v>1.7086325889527462E-2</v>
      </c>
    </row>
    <row r="15" spans="1:14" x14ac:dyDescent="0.2">
      <c r="L15">
        <v>94.010366543448555</v>
      </c>
      <c r="M15">
        <v>5</v>
      </c>
    </row>
    <row r="16" spans="1:14" x14ac:dyDescent="0.2">
      <c r="L16">
        <v>2.7445624480841459E-2</v>
      </c>
      <c r="M16">
        <v>1.459712662015682E-3</v>
      </c>
    </row>
    <row r="18" spans="12:20" x14ac:dyDescent="0.2">
      <c r="L18">
        <f t="array" ref="L18:M22">LINEST(L2:L8,J2:J8,TRUE, TRUE)</f>
        <v>-4.0563243803265768E-5</v>
      </c>
      <c r="M18">
        <v>1.0305386917420605</v>
      </c>
    </row>
    <row r="19" spans="12:20" x14ac:dyDescent="0.2">
      <c r="L19">
        <v>4.5972507728462297E-6</v>
      </c>
      <c r="M19">
        <v>1.2915621806643756E-2</v>
      </c>
    </row>
    <row r="20" spans="12:20" x14ac:dyDescent="0.2">
      <c r="L20">
        <v>0.93965132123065331</v>
      </c>
      <c r="M20">
        <v>2.1029165629733428E-2</v>
      </c>
    </row>
    <row r="21" spans="12:20" x14ac:dyDescent="0.2">
      <c r="L21">
        <v>77.851855284356105</v>
      </c>
      <c r="M21">
        <v>5</v>
      </c>
    </row>
    <row r="22" spans="12:20" x14ac:dyDescent="0.2">
      <c r="L22">
        <v>3.4428099536014743E-2</v>
      </c>
      <c r="M22">
        <v>2.2111290354138082E-3</v>
      </c>
    </row>
    <row r="26" spans="12:20" x14ac:dyDescent="0.2">
      <c r="S26">
        <f t="array" ref="S26:T30">LINEST(M2:M8,J2:J8, TRUE, TRUE)</f>
        <v>4.2939769987425379E-5</v>
      </c>
      <c r="T26">
        <v>0.99754812014207661</v>
      </c>
    </row>
    <row r="27" spans="12:20" x14ac:dyDescent="0.2">
      <c r="S27">
        <v>3.3254112458548167E-6</v>
      </c>
      <c r="T27">
        <v>9.3424866567437623E-3</v>
      </c>
    </row>
    <row r="28" spans="12:20" x14ac:dyDescent="0.2">
      <c r="S28">
        <v>0.97088550142970387</v>
      </c>
      <c r="T28">
        <v>1.5211400754795891E-2</v>
      </c>
    </row>
    <row r="29" spans="12:20" x14ac:dyDescent="0.2">
      <c r="S29">
        <v>166.73574148727513</v>
      </c>
      <c r="T29">
        <v>5</v>
      </c>
    </row>
    <row r="30" spans="12:20" x14ac:dyDescent="0.2">
      <c r="S30">
        <v>3.858043514952051E-2</v>
      </c>
      <c r="T30">
        <v>1.1569335646150251E-3</v>
      </c>
    </row>
    <row r="32" spans="12:20" x14ac:dyDescent="0.2">
      <c r="S32">
        <f t="array" ref="S32:T36">LINEST(N2:N8,J2:J8,TRUE, TRUE)</f>
        <v>4.5899359863798092E-5</v>
      </c>
      <c r="T32">
        <v>0.96758003701865092</v>
      </c>
    </row>
    <row r="33" spans="19:20" x14ac:dyDescent="0.2">
      <c r="S33">
        <v>3.8747826524000307E-6</v>
      </c>
      <c r="T33">
        <v>1.0885903291796934E-2</v>
      </c>
    </row>
    <row r="34" spans="19:20" x14ac:dyDescent="0.2">
      <c r="S34">
        <v>0.96559309626309087</v>
      </c>
      <c r="T34">
        <v>1.7724385769386772E-2</v>
      </c>
    </row>
    <row r="35" spans="19:20" x14ac:dyDescent="0.2">
      <c r="S35">
        <v>140.31967300028759</v>
      </c>
      <c r="T35">
        <v>5</v>
      </c>
    </row>
    <row r="36" spans="19:20" x14ac:dyDescent="0.2">
      <c r="S36">
        <v>4.4081965630355407E-2</v>
      </c>
      <c r="T36">
        <v>1.5707692545102018E-3</v>
      </c>
    </row>
  </sheetData>
  <mergeCells count="1">
    <mergeCell ref="B1:C1"/>
  </mergeCells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0BC36-8E7B-DF41-B721-0A33A7939800}">
  <dimension ref="A1:C1"/>
  <sheetViews>
    <sheetView workbookViewId="0">
      <selection activeCell="C5" sqref="C5"/>
    </sheetView>
  </sheetViews>
  <sheetFormatPr baseColWidth="10" defaultRowHeight="16" x14ac:dyDescent="0.2"/>
  <cols>
    <col min="1" max="1" width="15.5" bestFit="1" customWidth="1"/>
    <col min="2" max="2" width="19.33203125" bestFit="1" customWidth="1"/>
    <col min="3" max="3" width="13" bestFit="1" customWidth="1"/>
  </cols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F3F0C-980A-9B4E-AF5B-6C6641BBF7A4}">
  <dimension ref="A1:V22"/>
  <sheetViews>
    <sheetView workbookViewId="0">
      <selection activeCell="G27" sqref="G27"/>
    </sheetView>
  </sheetViews>
  <sheetFormatPr baseColWidth="10" defaultRowHeight="16" x14ac:dyDescent="0.2"/>
  <cols>
    <col min="1" max="8" width="5.5" customWidth="1"/>
    <col min="9" max="9" width="5" customWidth="1"/>
    <col min="10" max="11" width="8.33203125" customWidth="1"/>
    <col min="21" max="22" width="8.33203125" customWidth="1"/>
  </cols>
  <sheetData>
    <row r="1" spans="1:22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22" x14ac:dyDescent="0.2">
      <c r="A2">
        <v>10</v>
      </c>
      <c r="B2">
        <v>10</v>
      </c>
      <c r="C2">
        <v>10</v>
      </c>
      <c r="D2">
        <v>8</v>
      </c>
      <c r="E2">
        <v>8.0399999999999991</v>
      </c>
      <c r="F2">
        <v>9.14</v>
      </c>
      <c r="G2">
        <v>7.46</v>
      </c>
      <c r="H2">
        <v>6.58</v>
      </c>
    </row>
    <row r="3" spans="1:22" x14ac:dyDescent="0.2">
      <c r="A3">
        <v>8</v>
      </c>
      <c r="B3">
        <v>8</v>
      </c>
      <c r="C3">
        <v>8</v>
      </c>
      <c r="D3">
        <v>8</v>
      </c>
      <c r="E3">
        <v>6.95</v>
      </c>
      <c r="F3">
        <v>8.14</v>
      </c>
      <c r="G3">
        <v>6.77</v>
      </c>
      <c r="H3">
        <v>5.76</v>
      </c>
    </row>
    <row r="4" spans="1:22" x14ac:dyDescent="0.2">
      <c r="A4">
        <v>13</v>
      </c>
      <c r="B4">
        <v>13</v>
      </c>
      <c r="C4">
        <v>13</v>
      </c>
      <c r="D4">
        <v>8</v>
      </c>
      <c r="E4">
        <v>7.58</v>
      </c>
      <c r="F4">
        <v>8.74</v>
      </c>
      <c r="G4">
        <v>12.74</v>
      </c>
      <c r="H4">
        <v>7.71</v>
      </c>
      <c r="J4" s="1">
        <f t="array" ref="J4:K8">LINEST(E2:E12, A2:A12, TRUE,TRUE)</f>
        <v>0.50009090909090925</v>
      </c>
      <c r="K4" s="1">
        <v>3.0000909090909094</v>
      </c>
      <c r="U4" s="1">
        <f t="array" ref="U4:V8">LINEST(G2:G12, C2:C12, TRUE,TRUE)</f>
        <v>0.4997272727272728</v>
      </c>
      <c r="V4" s="1">
        <v>3.0024545454545457</v>
      </c>
    </row>
    <row r="5" spans="1:22" x14ac:dyDescent="0.2">
      <c r="A5">
        <v>9</v>
      </c>
      <c r="B5">
        <v>9</v>
      </c>
      <c r="C5">
        <v>9</v>
      </c>
      <c r="D5">
        <v>8</v>
      </c>
      <c r="E5">
        <v>8.81</v>
      </c>
      <c r="F5">
        <v>8.77</v>
      </c>
      <c r="G5">
        <v>7.11</v>
      </c>
      <c r="H5">
        <v>8.84</v>
      </c>
      <c r="J5" s="1">
        <v>0.11790550059563409</v>
      </c>
      <c r="K5" s="1">
        <v>1.1247467908086439</v>
      </c>
      <c r="U5" s="1">
        <v>0.11787766222100229</v>
      </c>
      <c r="V5" s="1">
        <v>1.124481229639994</v>
      </c>
    </row>
    <row r="6" spans="1:22" x14ac:dyDescent="0.2">
      <c r="A6">
        <v>11</v>
      </c>
      <c r="B6">
        <v>11</v>
      </c>
      <c r="C6">
        <v>11</v>
      </c>
      <c r="D6">
        <v>8</v>
      </c>
      <c r="E6">
        <v>8.33</v>
      </c>
      <c r="F6">
        <v>9.26</v>
      </c>
      <c r="G6">
        <v>7.81</v>
      </c>
      <c r="H6">
        <v>8.4700000000000006</v>
      </c>
      <c r="J6" s="1">
        <v>0.66654245950877489</v>
      </c>
      <c r="K6" s="1">
        <v>1.2366033227263211</v>
      </c>
      <c r="U6" s="1">
        <v>0.66632404106655907</v>
      </c>
      <c r="V6" s="1">
        <v>1.2363113513899961</v>
      </c>
    </row>
    <row r="7" spans="1:22" x14ac:dyDescent="0.2">
      <c r="A7">
        <v>14</v>
      </c>
      <c r="B7">
        <v>14</v>
      </c>
      <c r="C7">
        <v>14</v>
      </c>
      <c r="D7">
        <v>8</v>
      </c>
      <c r="E7">
        <v>9.9600000000000009</v>
      </c>
      <c r="F7">
        <v>8.1</v>
      </c>
      <c r="G7">
        <v>8.84</v>
      </c>
      <c r="H7">
        <v>7.04</v>
      </c>
      <c r="J7" s="1">
        <v>17.989942967676974</v>
      </c>
      <c r="K7" s="1">
        <v>9</v>
      </c>
      <c r="U7" s="1">
        <v>17.97227582342919</v>
      </c>
      <c r="V7" s="1">
        <v>9</v>
      </c>
    </row>
    <row r="8" spans="1:22" x14ac:dyDescent="0.2">
      <c r="A8">
        <v>6</v>
      </c>
      <c r="B8">
        <v>6</v>
      </c>
      <c r="C8">
        <v>6</v>
      </c>
      <c r="D8">
        <v>8</v>
      </c>
      <c r="E8">
        <v>7.24</v>
      </c>
      <c r="F8">
        <v>6.13</v>
      </c>
      <c r="G8">
        <v>6.08</v>
      </c>
      <c r="H8">
        <v>5.25</v>
      </c>
      <c r="J8" s="1">
        <v>27.510000909090913</v>
      </c>
      <c r="K8" s="1">
        <v>13.762690000000001</v>
      </c>
      <c r="U8" s="1">
        <v>27.47000818181818</v>
      </c>
      <c r="V8" s="1">
        <v>13.756191818181824</v>
      </c>
    </row>
    <row r="9" spans="1:22" x14ac:dyDescent="0.2">
      <c r="A9">
        <v>4</v>
      </c>
      <c r="B9">
        <v>4</v>
      </c>
      <c r="C9">
        <v>4</v>
      </c>
      <c r="D9">
        <v>19</v>
      </c>
      <c r="E9">
        <v>4.26</v>
      </c>
      <c r="F9">
        <v>3.1</v>
      </c>
      <c r="G9">
        <v>5.39</v>
      </c>
      <c r="H9">
        <v>12.5</v>
      </c>
    </row>
    <row r="10" spans="1:22" x14ac:dyDescent="0.2">
      <c r="A10">
        <v>12</v>
      </c>
      <c r="B10">
        <v>12</v>
      </c>
      <c r="C10">
        <v>12</v>
      </c>
      <c r="D10">
        <v>8</v>
      </c>
      <c r="E10">
        <v>10.84</v>
      </c>
      <c r="F10">
        <v>9.1300000000000008</v>
      </c>
      <c r="G10">
        <v>8.15</v>
      </c>
      <c r="H10">
        <v>5.56</v>
      </c>
    </row>
    <row r="11" spans="1:22" x14ac:dyDescent="0.2">
      <c r="A11">
        <v>7</v>
      </c>
      <c r="B11">
        <v>7</v>
      </c>
      <c r="C11">
        <v>7</v>
      </c>
      <c r="D11">
        <v>8</v>
      </c>
      <c r="E11">
        <v>4.82</v>
      </c>
      <c r="F11">
        <v>7.26</v>
      </c>
      <c r="G11">
        <v>6.42</v>
      </c>
      <c r="H11">
        <v>7.91</v>
      </c>
    </row>
    <row r="12" spans="1:22" x14ac:dyDescent="0.2">
      <c r="A12">
        <v>5</v>
      </c>
      <c r="B12">
        <v>5</v>
      </c>
      <c r="C12">
        <v>5</v>
      </c>
      <c r="D12">
        <v>8</v>
      </c>
      <c r="E12">
        <v>5.68</v>
      </c>
      <c r="F12">
        <v>4.74</v>
      </c>
      <c r="G12">
        <v>5.73</v>
      </c>
      <c r="H12">
        <v>6.89</v>
      </c>
    </row>
    <row r="18" spans="10:22" x14ac:dyDescent="0.2">
      <c r="J18" s="1">
        <f t="array" ref="J18:K22">LINEST(F2:F12, B2:B12, TRUE,TRUE)</f>
        <v>0.5</v>
      </c>
      <c r="K18" s="1">
        <v>3.000909090909091</v>
      </c>
      <c r="U18" s="1">
        <f t="array" ref="U18:V22">LINEST(H2:H12, D2:D12, TRUE,TRUE)</f>
        <v>0.49990909090909069</v>
      </c>
      <c r="V18" s="1">
        <v>3.0017272727272735</v>
      </c>
    </row>
    <row r="19" spans="10:22" x14ac:dyDescent="0.2">
      <c r="J19" s="1">
        <v>0.1179637459676408</v>
      </c>
      <c r="K19" s="1">
        <v>1.125302416245227</v>
      </c>
      <c r="U19" s="1">
        <v>0.1178189417296855</v>
      </c>
      <c r="V19" s="1">
        <v>1.1239210718540584</v>
      </c>
    </row>
    <row r="20" spans="10:22" x14ac:dyDescent="0.2">
      <c r="J20" s="1">
        <v>0.66624203372748436</v>
      </c>
      <c r="K20" s="1">
        <v>1.2372142053415769</v>
      </c>
      <c r="U20" s="1">
        <v>0.66670725689846522</v>
      </c>
      <c r="V20" s="1">
        <v>1.2356954856813767</v>
      </c>
    </row>
    <row r="21" spans="10:22" x14ac:dyDescent="0.2">
      <c r="J21" s="1">
        <v>17.96564849227131</v>
      </c>
      <c r="K21" s="1">
        <v>9</v>
      </c>
      <c r="U21" s="1">
        <v>18.003288209183204</v>
      </c>
      <c r="V21" s="1">
        <v>9</v>
      </c>
    </row>
    <row r="22" spans="10:22" x14ac:dyDescent="0.2">
      <c r="J22" s="1">
        <v>27.499999999999996</v>
      </c>
      <c r="K22" s="1">
        <v>13.776290909090907</v>
      </c>
      <c r="U22" s="1">
        <v>27.490000909090902</v>
      </c>
      <c r="V22" s="1">
        <v>13.742490000000002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Basic plot data</vt:lpstr>
      <vt:lpstr>Spectral data</vt:lpstr>
      <vt:lpstr>Anscombe</vt:lpstr>
      <vt:lpstr>Anscombe!anscombe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Wheeler</dc:creator>
  <cp:lastModifiedBy>Dustin Wheeler</cp:lastModifiedBy>
  <dcterms:created xsi:type="dcterms:W3CDTF">2019-01-22T18:00:36Z</dcterms:created>
  <dcterms:modified xsi:type="dcterms:W3CDTF">2019-01-25T17:23:13Z</dcterms:modified>
</cp:coreProperties>
</file>