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lcolmskinner/Desktop/"/>
    </mc:Choice>
  </mc:AlternateContent>
  <xr:revisionPtr revIDLastSave="0" documentId="13_ncr:1_{99E5B8CF-2A36-1E40-8697-E7F3F2222A7C}" xr6:coauthVersionLast="47" xr6:coauthVersionMax="47" xr10:uidLastSave="{00000000-0000-0000-0000-000000000000}"/>
  <bookViews>
    <workbookView xWindow="0" yWindow="0" windowWidth="25600" windowHeight="16000" activeTab="1" xr2:uid="{00000000-000D-0000-FFFF-FFFF00000000}"/>
  </bookViews>
  <sheets>
    <sheet name="test_data" sheetId="1" r:id="rId1"/>
    <sheet name="summary_stats" sheetId="2" r:id="rId2"/>
  </sheets>
  <definedNames>
    <definedName name="_xlchart.v1.0" hidden="1">test_data!$G$224:$G$250</definedName>
    <definedName name="_xlchart.v1.1" hidden="1">test_data!$G$224:$G$250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F2" i="1" s="1"/>
  <c r="D3" i="1"/>
  <c r="F3" i="1" s="1"/>
  <c r="I3" i="1" s="1"/>
  <c r="D4" i="1"/>
  <c r="F4" i="1" s="1"/>
  <c r="G4" i="1"/>
  <c r="I4" i="1"/>
  <c r="D5" i="1"/>
  <c r="F5" i="1"/>
  <c r="G5" i="1" s="1"/>
  <c r="I5" i="1"/>
  <c r="D6" i="1"/>
  <c r="F6" i="1" s="1"/>
  <c r="I6" i="1" s="1"/>
  <c r="G6" i="1"/>
  <c r="D7" i="1"/>
  <c r="F7" i="1" s="1"/>
  <c r="D8" i="1"/>
  <c r="F8" i="1" s="1"/>
  <c r="I8" i="1" s="1"/>
  <c r="G8" i="1"/>
  <c r="D9" i="1"/>
  <c r="F9" i="1"/>
  <c r="G9" i="1"/>
  <c r="I9" i="1"/>
  <c r="D10" i="1"/>
  <c r="F10" i="1" s="1"/>
  <c r="D11" i="1"/>
  <c r="F11" i="1"/>
  <c r="G11" i="1"/>
  <c r="I11" i="1"/>
  <c r="D12" i="1"/>
  <c r="F12" i="1" s="1"/>
  <c r="G12" i="1"/>
  <c r="I12" i="1"/>
  <c r="D13" i="1"/>
  <c r="F13" i="1"/>
  <c r="D14" i="1"/>
  <c r="F14" i="1" s="1"/>
  <c r="G14" i="1" s="1"/>
  <c r="I14" i="1"/>
  <c r="D15" i="1"/>
  <c r="F15" i="1"/>
  <c r="I15" i="1" s="1"/>
  <c r="D16" i="1"/>
  <c r="F16" i="1" s="1"/>
  <c r="G16" i="1"/>
  <c r="I16" i="1"/>
  <c r="D17" i="1"/>
  <c r="F17" i="1" s="1"/>
  <c r="D18" i="1"/>
  <c r="F18" i="1" s="1"/>
  <c r="G18" i="1"/>
  <c r="I18" i="1"/>
  <c r="D19" i="1"/>
  <c r="F19" i="1" s="1"/>
  <c r="D20" i="1"/>
  <c r="F20" i="1" s="1"/>
  <c r="G20" i="1"/>
  <c r="I20" i="1"/>
  <c r="D21" i="1"/>
  <c r="F21" i="1"/>
  <c r="G21" i="1" s="1"/>
  <c r="D22" i="1"/>
  <c r="F22" i="1" s="1"/>
  <c r="D23" i="1"/>
  <c r="F23" i="1" s="1"/>
  <c r="D24" i="1"/>
  <c r="F24" i="1" s="1"/>
  <c r="I24" i="1" s="1"/>
  <c r="G24" i="1"/>
  <c r="D25" i="1"/>
  <c r="F25" i="1"/>
  <c r="G25" i="1"/>
  <c r="I25" i="1"/>
  <c r="D26" i="1"/>
  <c r="F26" i="1" s="1"/>
  <c r="D27" i="1"/>
  <c r="F27" i="1"/>
  <c r="G27" i="1"/>
  <c r="I27" i="1"/>
  <c r="D28" i="1"/>
  <c r="F28" i="1" s="1"/>
  <c r="G28" i="1"/>
  <c r="I28" i="1"/>
  <c r="D29" i="1"/>
  <c r="F29" i="1"/>
  <c r="G29" i="1"/>
  <c r="I29" i="1"/>
  <c r="D30" i="1"/>
  <c r="F30" i="1" s="1"/>
  <c r="G30" i="1" s="1"/>
  <c r="I30" i="1"/>
  <c r="D31" i="1"/>
  <c r="F31" i="1"/>
  <c r="I31" i="1" s="1"/>
  <c r="G31" i="1"/>
  <c r="D32" i="1"/>
  <c r="F32" i="1" s="1"/>
  <c r="G32" i="1"/>
  <c r="I32" i="1"/>
  <c r="D33" i="1"/>
  <c r="F33" i="1"/>
  <c r="D34" i="1"/>
  <c r="F34" i="1" s="1"/>
  <c r="G34" i="1"/>
  <c r="I34" i="1"/>
  <c r="D35" i="1"/>
  <c r="F35" i="1" s="1"/>
  <c r="D36" i="1"/>
  <c r="F36" i="1" s="1"/>
  <c r="G36" i="1"/>
  <c r="I36" i="1"/>
  <c r="D37" i="1"/>
  <c r="F37" i="1"/>
  <c r="G37" i="1" s="1"/>
  <c r="I37" i="1"/>
  <c r="D38" i="1"/>
  <c r="F38" i="1" s="1"/>
  <c r="I38" i="1" s="1"/>
  <c r="G38" i="1"/>
  <c r="D39" i="1"/>
  <c r="F39" i="1" s="1"/>
  <c r="D40" i="1"/>
  <c r="F40" i="1" s="1"/>
  <c r="I40" i="1" s="1"/>
  <c r="G40" i="1"/>
  <c r="D41" i="1"/>
  <c r="F41" i="1"/>
  <c r="G41" i="1"/>
  <c r="I41" i="1"/>
  <c r="D42" i="1"/>
  <c r="F42" i="1" s="1"/>
  <c r="D43" i="1"/>
  <c r="F43" i="1"/>
  <c r="G43" i="1"/>
  <c r="I43" i="1"/>
  <c r="D44" i="1"/>
  <c r="F44" i="1" s="1"/>
  <c r="G44" i="1"/>
  <c r="I44" i="1"/>
  <c r="D45" i="1"/>
  <c r="F45" i="1"/>
  <c r="G45" i="1"/>
  <c r="I45" i="1"/>
  <c r="D46" i="1"/>
  <c r="F46" i="1" s="1"/>
  <c r="G46" i="1" s="1"/>
  <c r="I46" i="1"/>
  <c r="D47" i="1"/>
  <c r="F47" i="1"/>
  <c r="I47" i="1" s="1"/>
  <c r="G47" i="1"/>
  <c r="D48" i="1"/>
  <c r="F48" i="1" s="1"/>
  <c r="G48" i="1"/>
  <c r="I48" i="1"/>
  <c r="D49" i="1"/>
  <c r="F49" i="1" s="1"/>
  <c r="D50" i="1"/>
  <c r="F50" i="1" s="1"/>
  <c r="G50" i="1"/>
  <c r="I50" i="1"/>
  <c r="D51" i="1"/>
  <c r="F51" i="1" s="1"/>
  <c r="D52" i="1"/>
  <c r="F52" i="1" s="1"/>
  <c r="G52" i="1"/>
  <c r="I52" i="1"/>
  <c r="D53" i="1"/>
  <c r="F53" i="1"/>
  <c r="G53" i="1" s="1"/>
  <c r="I53" i="1"/>
  <c r="D54" i="1"/>
  <c r="F54" i="1" s="1"/>
  <c r="I54" i="1" s="1"/>
  <c r="G54" i="1"/>
  <c r="D55" i="1"/>
  <c r="F55" i="1" s="1"/>
  <c r="D56" i="1"/>
  <c r="F56" i="1" s="1"/>
  <c r="I56" i="1" s="1"/>
  <c r="G56" i="1"/>
  <c r="D57" i="1"/>
  <c r="F57" i="1"/>
  <c r="G57" i="1"/>
  <c r="I57" i="1"/>
  <c r="D58" i="1"/>
  <c r="F58" i="1" s="1"/>
  <c r="D59" i="1"/>
  <c r="F59" i="1"/>
  <c r="G59" i="1"/>
  <c r="I59" i="1"/>
  <c r="D60" i="1"/>
  <c r="F60" i="1" s="1"/>
  <c r="G60" i="1"/>
  <c r="I60" i="1"/>
  <c r="D61" i="1"/>
  <c r="F61" i="1"/>
  <c r="G61" i="1"/>
  <c r="I61" i="1"/>
  <c r="D62" i="1"/>
  <c r="F62" i="1" s="1"/>
  <c r="G62" i="1" s="1"/>
  <c r="I62" i="1"/>
  <c r="D63" i="1"/>
  <c r="F63" i="1"/>
  <c r="I63" i="1" s="1"/>
  <c r="G63" i="1"/>
  <c r="D64" i="1"/>
  <c r="F64" i="1" s="1"/>
  <c r="G64" i="1"/>
  <c r="I64" i="1"/>
  <c r="D65" i="1"/>
  <c r="F65" i="1"/>
  <c r="D66" i="1"/>
  <c r="F66" i="1" s="1"/>
  <c r="G66" i="1"/>
  <c r="I66" i="1"/>
  <c r="D67" i="1"/>
  <c r="F67" i="1" s="1"/>
  <c r="D68" i="1"/>
  <c r="F68" i="1" s="1"/>
  <c r="G68" i="1"/>
  <c r="I68" i="1"/>
  <c r="D69" i="1"/>
  <c r="F69" i="1"/>
  <c r="G69" i="1" s="1"/>
  <c r="I69" i="1"/>
  <c r="D70" i="1"/>
  <c r="F70" i="1" s="1"/>
  <c r="I70" i="1" s="1"/>
  <c r="D71" i="1"/>
  <c r="F71" i="1" s="1"/>
  <c r="D72" i="1"/>
  <c r="F72" i="1" s="1"/>
  <c r="I72" i="1" s="1"/>
  <c r="G72" i="1"/>
  <c r="D73" i="1"/>
  <c r="F73" i="1"/>
  <c r="G73" i="1"/>
  <c r="I73" i="1"/>
  <c r="D74" i="1"/>
  <c r="F74" i="1" s="1"/>
  <c r="D75" i="1"/>
  <c r="F75" i="1"/>
  <c r="G75" i="1"/>
  <c r="I75" i="1"/>
  <c r="D76" i="1"/>
  <c r="F76" i="1" s="1"/>
  <c r="G76" i="1"/>
  <c r="I76" i="1"/>
  <c r="D77" i="1"/>
  <c r="F77" i="1"/>
  <c r="I77" i="1" s="1"/>
  <c r="D78" i="1"/>
  <c r="F78" i="1" s="1"/>
  <c r="G78" i="1"/>
  <c r="I78" i="1"/>
  <c r="D79" i="1"/>
  <c r="F79" i="1" s="1"/>
  <c r="D80" i="1"/>
  <c r="F80" i="1"/>
  <c r="I80" i="1" s="1"/>
  <c r="G80" i="1"/>
  <c r="D81" i="1"/>
  <c r="F81" i="1" s="1"/>
  <c r="G81" i="1" s="1"/>
  <c r="I81" i="1"/>
  <c r="D82" i="1"/>
  <c r="F82" i="1" s="1"/>
  <c r="D83" i="1"/>
  <c r="F83" i="1"/>
  <c r="G83" i="1"/>
  <c r="I83" i="1"/>
  <c r="D84" i="1"/>
  <c r="F84" i="1" s="1"/>
  <c r="G84" i="1" s="1"/>
  <c r="I84" i="1"/>
  <c r="D85" i="1"/>
  <c r="F85" i="1"/>
  <c r="D86" i="1"/>
  <c r="F86" i="1" s="1"/>
  <c r="G86" i="1"/>
  <c r="I86" i="1"/>
  <c r="D87" i="1"/>
  <c r="F87" i="1" s="1"/>
  <c r="G87" i="1" s="1"/>
  <c r="I87" i="1"/>
  <c r="D88" i="1"/>
  <c r="F88" i="1"/>
  <c r="D89" i="1"/>
  <c r="F89" i="1"/>
  <c r="G89" i="1"/>
  <c r="I89" i="1"/>
  <c r="D90" i="1"/>
  <c r="F90" i="1" s="1"/>
  <c r="G90" i="1" s="1"/>
  <c r="I90" i="1"/>
  <c r="D91" i="1"/>
  <c r="F91" i="1"/>
  <c r="D92" i="1"/>
  <c r="F92" i="1"/>
  <c r="I92" i="1" s="1"/>
  <c r="G92" i="1"/>
  <c r="D93" i="1"/>
  <c r="F93" i="1"/>
  <c r="G93" i="1" s="1"/>
  <c r="I93" i="1"/>
  <c r="D94" i="1"/>
  <c r="F94" i="1" s="1"/>
  <c r="I94" i="1" s="1"/>
  <c r="G94" i="1"/>
  <c r="D95" i="1"/>
  <c r="F95" i="1"/>
  <c r="G95" i="1"/>
  <c r="I95" i="1"/>
  <c r="D96" i="1"/>
  <c r="F96" i="1"/>
  <c r="G96" i="1" s="1"/>
  <c r="I96" i="1"/>
  <c r="D97" i="1"/>
  <c r="F97" i="1"/>
  <c r="I97" i="1" s="1"/>
  <c r="G97" i="1"/>
  <c r="D98" i="1"/>
  <c r="F98" i="1" s="1"/>
  <c r="G98" i="1" s="1"/>
  <c r="D99" i="1"/>
  <c r="F99" i="1"/>
  <c r="G99" i="1" s="1"/>
  <c r="I99" i="1"/>
  <c r="D100" i="1"/>
  <c r="F100" i="1" s="1"/>
  <c r="D101" i="1"/>
  <c r="F101" i="1"/>
  <c r="G101" i="1"/>
  <c r="I101" i="1"/>
  <c r="D102" i="1"/>
  <c r="F102" i="1" s="1"/>
  <c r="G102" i="1"/>
  <c r="I102" i="1"/>
  <c r="D103" i="1"/>
  <c r="F103" i="1"/>
  <c r="I103" i="1" s="1"/>
  <c r="G103" i="1"/>
  <c r="D104" i="1"/>
  <c r="F104" i="1"/>
  <c r="I104" i="1" s="1"/>
  <c r="G104" i="1"/>
  <c r="D105" i="1"/>
  <c r="F105" i="1" s="1"/>
  <c r="G105" i="1" s="1"/>
  <c r="D106" i="1"/>
  <c r="F106" i="1" s="1"/>
  <c r="I106" i="1" s="1"/>
  <c r="G106" i="1"/>
  <c r="D107" i="1"/>
  <c r="F107" i="1"/>
  <c r="G107" i="1"/>
  <c r="I107" i="1"/>
  <c r="D108" i="1"/>
  <c r="F108" i="1" s="1"/>
  <c r="G108" i="1"/>
  <c r="I108" i="1"/>
  <c r="D109" i="1"/>
  <c r="F109" i="1"/>
  <c r="I109" i="1" s="1"/>
  <c r="G109" i="1"/>
  <c r="D110" i="1"/>
  <c r="F110" i="1" s="1"/>
  <c r="G110" i="1"/>
  <c r="I110" i="1"/>
  <c r="D111" i="1"/>
  <c r="F111" i="1" s="1"/>
  <c r="I111" i="1" s="1"/>
  <c r="D112" i="1"/>
  <c r="F112" i="1" s="1"/>
  <c r="D113" i="1"/>
  <c r="F113" i="1" s="1"/>
  <c r="G113" i="1"/>
  <c r="I113" i="1"/>
  <c r="D114" i="1"/>
  <c r="F114" i="1" s="1"/>
  <c r="D115" i="1"/>
  <c r="F115" i="1"/>
  <c r="I115" i="1" s="1"/>
  <c r="D116" i="1"/>
  <c r="F116" i="1"/>
  <c r="D117" i="1"/>
  <c r="F117" i="1"/>
  <c r="G117" i="1" s="1"/>
  <c r="D118" i="1"/>
  <c r="F118" i="1"/>
  <c r="D119" i="1"/>
  <c r="F119" i="1"/>
  <c r="I119" i="1" s="1"/>
  <c r="G119" i="1"/>
  <c r="D120" i="1"/>
  <c r="F120" i="1"/>
  <c r="G120" i="1"/>
  <c r="I120" i="1"/>
  <c r="D121" i="1"/>
  <c r="F121" i="1"/>
  <c r="G121" i="1" s="1"/>
  <c r="I121" i="1"/>
  <c r="D122" i="1"/>
  <c r="F122" i="1"/>
  <c r="D123" i="1"/>
  <c r="F123" i="1"/>
  <c r="I123" i="1" s="1"/>
  <c r="D124" i="1"/>
  <c r="F124" i="1"/>
  <c r="D125" i="1"/>
  <c r="F125" i="1"/>
  <c r="G125" i="1" s="1"/>
  <c r="I125" i="1"/>
  <c r="D126" i="1"/>
  <c r="F126" i="1"/>
  <c r="D127" i="1"/>
  <c r="F127" i="1"/>
  <c r="I127" i="1" s="1"/>
  <c r="G127" i="1"/>
  <c r="D128" i="1"/>
  <c r="F128" i="1"/>
  <c r="G128" i="1"/>
  <c r="I128" i="1"/>
  <c r="D129" i="1"/>
  <c r="F129" i="1"/>
  <c r="G129" i="1" s="1"/>
  <c r="I129" i="1"/>
  <c r="D130" i="1"/>
  <c r="F130" i="1" s="1"/>
  <c r="D131" i="1"/>
  <c r="F131" i="1"/>
  <c r="I131" i="1" s="1"/>
  <c r="D132" i="1"/>
  <c r="F132" i="1"/>
  <c r="D133" i="1"/>
  <c r="F133" i="1"/>
  <c r="G133" i="1" s="1"/>
  <c r="I133" i="1"/>
  <c r="D134" i="1"/>
  <c r="F134" i="1"/>
  <c r="D135" i="1"/>
  <c r="F135" i="1" s="1"/>
  <c r="D136" i="1"/>
  <c r="F136" i="1"/>
  <c r="G136" i="1"/>
  <c r="I136" i="1"/>
  <c r="D137" i="1"/>
  <c r="F137" i="1"/>
  <c r="G137" i="1" s="1"/>
  <c r="I137" i="1"/>
  <c r="D138" i="1"/>
  <c r="F138" i="1"/>
  <c r="D139" i="1"/>
  <c r="F139" i="1"/>
  <c r="I139" i="1" s="1"/>
  <c r="D140" i="1"/>
  <c r="F140" i="1"/>
  <c r="D141" i="1"/>
  <c r="F141" i="1"/>
  <c r="G141" i="1" s="1"/>
  <c r="D142" i="1"/>
  <c r="F142" i="1"/>
  <c r="D143" i="1"/>
  <c r="F143" i="1"/>
  <c r="I143" i="1" s="1"/>
  <c r="G143" i="1"/>
  <c r="D144" i="1"/>
  <c r="F144" i="1"/>
  <c r="G144" i="1"/>
  <c r="I144" i="1"/>
  <c r="D145" i="1"/>
  <c r="F145" i="1"/>
  <c r="G145" i="1" s="1"/>
  <c r="I145" i="1"/>
  <c r="D146" i="1"/>
  <c r="F146" i="1"/>
  <c r="D147" i="1"/>
  <c r="F147" i="1"/>
  <c r="I147" i="1" s="1"/>
  <c r="D148" i="1"/>
  <c r="F148" i="1"/>
  <c r="D149" i="1"/>
  <c r="F149" i="1"/>
  <c r="G149" i="1" s="1"/>
  <c r="I149" i="1"/>
  <c r="D150" i="1"/>
  <c r="F150" i="1"/>
  <c r="D151" i="1"/>
  <c r="F151" i="1"/>
  <c r="I151" i="1" s="1"/>
  <c r="G151" i="1"/>
  <c r="D152" i="1"/>
  <c r="F152" i="1"/>
  <c r="G152" i="1"/>
  <c r="I152" i="1"/>
  <c r="D153" i="1"/>
  <c r="F153" i="1"/>
  <c r="G153" i="1" s="1"/>
  <c r="I153" i="1"/>
  <c r="D154" i="1"/>
  <c r="F154" i="1"/>
  <c r="D155" i="1"/>
  <c r="F155" i="1"/>
  <c r="I155" i="1" s="1"/>
  <c r="D156" i="1"/>
  <c r="F156" i="1"/>
  <c r="D157" i="1"/>
  <c r="F157" i="1"/>
  <c r="I157" i="1" s="1"/>
  <c r="G157" i="1"/>
  <c r="D158" i="1"/>
  <c r="F158" i="1" s="1"/>
  <c r="G158" i="1" s="1"/>
  <c r="I158" i="1"/>
  <c r="D159" i="1"/>
  <c r="F159" i="1" s="1"/>
  <c r="D160" i="1"/>
  <c r="F160" i="1"/>
  <c r="I160" i="1" s="1"/>
  <c r="G160" i="1"/>
  <c r="D161" i="1"/>
  <c r="F161" i="1"/>
  <c r="G161" i="1"/>
  <c r="I161" i="1"/>
  <c r="D162" i="1"/>
  <c r="F162" i="1"/>
  <c r="G162" i="1" s="1"/>
  <c r="I162" i="1"/>
  <c r="D163" i="1"/>
  <c r="F163" i="1"/>
  <c r="I163" i="1" s="1"/>
  <c r="D164" i="1"/>
  <c r="F164" i="1" s="1"/>
  <c r="G164" i="1"/>
  <c r="I164" i="1"/>
  <c r="D165" i="1"/>
  <c r="F165" i="1"/>
  <c r="G165" i="1"/>
  <c r="I165" i="1"/>
  <c r="D166" i="1"/>
  <c r="F166" i="1" s="1"/>
  <c r="D167" i="1"/>
  <c r="F167" i="1"/>
  <c r="I167" i="1" s="1"/>
  <c r="G167" i="1"/>
  <c r="D168" i="1"/>
  <c r="F168" i="1"/>
  <c r="G168" i="1"/>
  <c r="I168" i="1"/>
  <c r="D169" i="1"/>
  <c r="F169" i="1"/>
  <c r="D170" i="1"/>
  <c r="F170" i="1"/>
  <c r="G170" i="1" s="1"/>
  <c r="I170" i="1"/>
  <c r="D171" i="1"/>
  <c r="F171" i="1"/>
  <c r="I171" i="1" s="1"/>
  <c r="D172" i="1"/>
  <c r="F172" i="1"/>
  <c r="D173" i="1"/>
  <c r="F173" i="1"/>
  <c r="I173" i="1" s="1"/>
  <c r="G173" i="1"/>
  <c r="D174" i="1"/>
  <c r="F174" i="1" s="1"/>
  <c r="G174" i="1" s="1"/>
  <c r="D175" i="1"/>
  <c r="F175" i="1" s="1"/>
  <c r="D176" i="1"/>
  <c r="F176" i="1"/>
  <c r="I176" i="1" s="1"/>
  <c r="G176" i="1"/>
  <c r="D177" i="1"/>
  <c r="F177" i="1"/>
  <c r="G177" i="1"/>
  <c r="I177" i="1"/>
  <c r="D178" i="1"/>
  <c r="F178" i="1"/>
  <c r="G178" i="1" s="1"/>
  <c r="I178" i="1"/>
  <c r="D179" i="1"/>
  <c r="F179" i="1"/>
  <c r="I179" i="1" s="1"/>
  <c r="G179" i="1"/>
  <c r="D180" i="1"/>
  <c r="F180" i="1" s="1"/>
  <c r="I180" i="1" s="1"/>
  <c r="G180" i="1"/>
  <c r="D181" i="1"/>
  <c r="F181" i="1"/>
  <c r="G181" i="1"/>
  <c r="I181" i="1"/>
  <c r="D182" i="1"/>
  <c r="F182" i="1" s="1"/>
  <c r="D183" i="1"/>
  <c r="F183" i="1"/>
  <c r="I183" i="1" s="1"/>
  <c r="G183" i="1"/>
  <c r="D184" i="1"/>
  <c r="F184" i="1" s="1"/>
  <c r="I184" i="1" s="1"/>
  <c r="G184" i="1"/>
  <c r="D185" i="1"/>
  <c r="F185" i="1"/>
  <c r="G185" i="1"/>
  <c r="I185" i="1"/>
  <c r="D186" i="1"/>
  <c r="F186" i="1" s="1"/>
  <c r="D187" i="1"/>
  <c r="F187" i="1"/>
  <c r="I187" i="1" s="1"/>
  <c r="G187" i="1"/>
  <c r="D188" i="1"/>
  <c r="F188" i="1" s="1"/>
  <c r="I188" i="1" s="1"/>
  <c r="G188" i="1"/>
  <c r="D189" i="1"/>
  <c r="F189" i="1"/>
  <c r="G189" i="1"/>
  <c r="I189" i="1"/>
  <c r="D190" i="1"/>
  <c r="F190" i="1" s="1"/>
  <c r="D191" i="1"/>
  <c r="F191" i="1"/>
  <c r="I191" i="1" s="1"/>
  <c r="G191" i="1"/>
  <c r="D192" i="1"/>
  <c r="F192" i="1" s="1"/>
  <c r="I192" i="1" s="1"/>
  <c r="G192" i="1"/>
  <c r="D193" i="1"/>
  <c r="F193" i="1"/>
  <c r="G193" i="1"/>
  <c r="I193" i="1"/>
  <c r="D194" i="1"/>
  <c r="F194" i="1" s="1"/>
  <c r="D195" i="1"/>
  <c r="F195" i="1"/>
  <c r="I195" i="1" s="1"/>
  <c r="G195" i="1"/>
  <c r="D196" i="1"/>
  <c r="F196" i="1" s="1"/>
  <c r="I196" i="1" s="1"/>
  <c r="G196" i="1"/>
  <c r="D197" i="1"/>
  <c r="F197" i="1"/>
  <c r="G197" i="1"/>
  <c r="I197" i="1"/>
  <c r="D198" i="1"/>
  <c r="F198" i="1" s="1"/>
  <c r="D199" i="1"/>
  <c r="F199" i="1"/>
  <c r="I199" i="1" s="1"/>
  <c r="G199" i="1"/>
  <c r="D200" i="1"/>
  <c r="F200" i="1" s="1"/>
  <c r="I200" i="1" s="1"/>
  <c r="G200" i="1"/>
  <c r="D201" i="1"/>
  <c r="F201" i="1"/>
  <c r="G201" i="1"/>
  <c r="I201" i="1"/>
  <c r="D202" i="1"/>
  <c r="F202" i="1" s="1"/>
  <c r="D203" i="1"/>
  <c r="F203" i="1"/>
  <c r="I203" i="1" s="1"/>
  <c r="G203" i="1"/>
  <c r="D204" i="1"/>
  <c r="F204" i="1" s="1"/>
  <c r="I204" i="1" s="1"/>
  <c r="G204" i="1"/>
  <c r="D205" i="1"/>
  <c r="F205" i="1"/>
  <c r="G205" i="1"/>
  <c r="I205" i="1"/>
  <c r="D206" i="1"/>
  <c r="F206" i="1" s="1"/>
  <c r="D207" i="1"/>
  <c r="F207" i="1"/>
  <c r="I207" i="1" s="1"/>
  <c r="G207" i="1"/>
  <c r="D208" i="1"/>
  <c r="F208" i="1" s="1"/>
  <c r="I208" i="1" s="1"/>
  <c r="G208" i="1"/>
  <c r="D209" i="1"/>
  <c r="F209" i="1"/>
  <c r="G209" i="1"/>
  <c r="I209" i="1"/>
  <c r="D210" i="1"/>
  <c r="F210" i="1" s="1"/>
  <c r="D211" i="1"/>
  <c r="F211" i="1"/>
  <c r="I211" i="1" s="1"/>
  <c r="G211" i="1"/>
  <c r="D212" i="1"/>
  <c r="F212" i="1" s="1"/>
  <c r="I212" i="1" s="1"/>
  <c r="G212" i="1"/>
  <c r="D213" i="1"/>
  <c r="F213" i="1"/>
  <c r="G213" i="1"/>
  <c r="I213" i="1"/>
  <c r="D214" i="1"/>
  <c r="F214" i="1" s="1"/>
  <c r="D215" i="1"/>
  <c r="F215" i="1"/>
  <c r="I215" i="1" s="1"/>
  <c r="G215" i="1"/>
  <c r="D216" i="1"/>
  <c r="F216" i="1" s="1"/>
  <c r="I216" i="1" s="1"/>
  <c r="G216" i="1"/>
  <c r="D217" i="1"/>
  <c r="F217" i="1"/>
  <c r="G217" i="1"/>
  <c r="I217" i="1"/>
  <c r="D218" i="1"/>
  <c r="F218" i="1" s="1"/>
  <c r="D219" i="1"/>
  <c r="F219" i="1"/>
  <c r="I219" i="1" s="1"/>
  <c r="G219" i="1"/>
  <c r="D220" i="1"/>
  <c r="F220" i="1" s="1"/>
  <c r="I220" i="1" s="1"/>
  <c r="G220" i="1"/>
  <c r="D221" i="1"/>
  <c r="F221" i="1"/>
  <c r="G221" i="1"/>
  <c r="I221" i="1"/>
  <c r="D222" i="1"/>
  <c r="F222" i="1" s="1"/>
  <c r="D223" i="1"/>
  <c r="F223" i="1"/>
  <c r="I223" i="1" s="1"/>
  <c r="G223" i="1"/>
  <c r="D224" i="1"/>
  <c r="F224" i="1" s="1"/>
  <c r="I224" i="1" s="1"/>
  <c r="G224" i="1"/>
  <c r="D225" i="1"/>
  <c r="F225" i="1"/>
  <c r="G225" i="1"/>
  <c r="I225" i="1"/>
  <c r="D226" i="1"/>
  <c r="F226" i="1"/>
  <c r="G226" i="1" s="1"/>
  <c r="I226" i="1"/>
  <c r="D227" i="1"/>
  <c r="F227" i="1"/>
  <c r="I227" i="1" s="1"/>
  <c r="G227" i="1"/>
  <c r="D228" i="1"/>
  <c r="F228" i="1" s="1"/>
  <c r="G228" i="1" s="1"/>
  <c r="D229" i="1"/>
  <c r="F229" i="1"/>
  <c r="G229" i="1"/>
  <c r="I229" i="1"/>
  <c r="D230" i="1"/>
  <c r="F230" i="1"/>
  <c r="G230" i="1" s="1"/>
  <c r="I230" i="1"/>
  <c r="D231" i="1"/>
  <c r="F231" i="1"/>
  <c r="I231" i="1" s="1"/>
  <c r="G231" i="1"/>
  <c r="D232" i="1"/>
  <c r="F232" i="1" s="1"/>
  <c r="G232" i="1"/>
  <c r="I232" i="1"/>
  <c r="D233" i="1"/>
  <c r="F233" i="1"/>
  <c r="G233" i="1"/>
  <c r="I233" i="1"/>
  <c r="D234" i="1"/>
  <c r="F234" i="1"/>
  <c r="G234" i="1" s="1"/>
  <c r="I234" i="1"/>
  <c r="D235" i="1"/>
  <c r="F235" i="1"/>
  <c r="I235" i="1" s="1"/>
  <c r="G235" i="1"/>
  <c r="D236" i="1"/>
  <c r="F236" i="1" s="1"/>
  <c r="G236" i="1"/>
  <c r="I236" i="1"/>
  <c r="D237" i="1"/>
  <c r="F237" i="1"/>
  <c r="G237" i="1"/>
  <c r="I237" i="1"/>
  <c r="D238" i="1"/>
  <c r="F238" i="1"/>
  <c r="G238" i="1" s="1"/>
  <c r="I238" i="1"/>
  <c r="D239" i="1"/>
  <c r="F239" i="1"/>
  <c r="I239" i="1" s="1"/>
  <c r="D240" i="1"/>
  <c r="F240" i="1" s="1"/>
  <c r="G240" i="1"/>
  <c r="I240" i="1"/>
  <c r="D241" i="1"/>
  <c r="F241" i="1"/>
  <c r="G241" i="1"/>
  <c r="I241" i="1"/>
  <c r="D242" i="1"/>
  <c r="F242" i="1"/>
  <c r="G242" i="1" s="1"/>
  <c r="I242" i="1"/>
  <c r="D243" i="1"/>
  <c r="F243" i="1"/>
  <c r="I243" i="1" s="1"/>
  <c r="G243" i="1"/>
  <c r="D244" i="1"/>
  <c r="F244" i="1"/>
  <c r="I244" i="1" s="1"/>
  <c r="G244" i="1"/>
  <c r="D245" i="1"/>
  <c r="F245" i="1"/>
  <c r="G245" i="1"/>
  <c r="I245" i="1"/>
  <c r="D246" i="1"/>
  <c r="F246" i="1"/>
  <c r="G246" i="1" s="1"/>
  <c r="I246" i="1"/>
  <c r="D247" i="1"/>
  <c r="F247" i="1"/>
  <c r="I247" i="1" s="1"/>
  <c r="G247" i="1"/>
  <c r="D248" i="1"/>
  <c r="F248" i="1"/>
  <c r="G248" i="1"/>
  <c r="I248" i="1"/>
  <c r="D249" i="1"/>
  <c r="F249" i="1"/>
  <c r="G249" i="1"/>
  <c r="I249" i="1"/>
  <c r="D250" i="1"/>
  <c r="F250" i="1"/>
  <c r="G250" i="1" s="1"/>
  <c r="H250" i="1" s="1"/>
  <c r="H249" i="1" s="1"/>
  <c r="H248" i="1" s="1"/>
  <c r="H247" i="1" s="1"/>
  <c r="H246" i="1" s="1"/>
  <c r="H245" i="1" s="1"/>
  <c r="H244" i="1" s="1"/>
  <c r="H243" i="1" s="1"/>
  <c r="H242" i="1" s="1"/>
  <c r="H241" i="1" s="1"/>
  <c r="H240" i="1" s="1"/>
  <c r="I250" i="1"/>
  <c r="J250" i="1"/>
  <c r="J249" i="1" s="1"/>
  <c r="J248" i="1" s="1"/>
  <c r="J247" i="1" s="1"/>
  <c r="J246" i="1" s="1"/>
  <c r="J245" i="1" s="1"/>
  <c r="G251" i="1"/>
  <c r="G182" i="1" l="1"/>
  <c r="I182" i="1"/>
  <c r="H239" i="1"/>
  <c r="H238" i="1" s="1"/>
  <c r="H237" i="1" s="1"/>
  <c r="H236" i="1" s="1"/>
  <c r="H235" i="1" s="1"/>
  <c r="H234" i="1" s="1"/>
  <c r="H233" i="1" s="1"/>
  <c r="H232" i="1" s="1"/>
  <c r="H231" i="1" s="1"/>
  <c r="H230" i="1" s="1"/>
  <c r="H229" i="1" s="1"/>
  <c r="H228" i="1" s="1"/>
  <c r="H227" i="1" s="1"/>
  <c r="H226" i="1" s="1"/>
  <c r="H225" i="1" s="1"/>
  <c r="H224" i="1" s="1"/>
  <c r="H223" i="1" s="1"/>
  <c r="G218" i="1"/>
  <c r="I218" i="1"/>
  <c r="G186" i="1"/>
  <c r="I186" i="1"/>
  <c r="G198" i="1"/>
  <c r="I198" i="1"/>
  <c r="G202" i="1"/>
  <c r="I202" i="1"/>
  <c r="I100" i="1"/>
  <c r="G100" i="1"/>
  <c r="I112" i="1"/>
  <c r="G112" i="1"/>
  <c r="G214" i="1"/>
  <c r="I214" i="1"/>
  <c r="G166" i="1"/>
  <c r="I166" i="1"/>
  <c r="I135" i="1"/>
  <c r="G135" i="1"/>
  <c r="G210" i="1"/>
  <c r="I210" i="1"/>
  <c r="G194" i="1"/>
  <c r="I194" i="1"/>
  <c r="J244" i="1"/>
  <c r="J243" i="1" s="1"/>
  <c r="J242" i="1" s="1"/>
  <c r="J241" i="1" s="1"/>
  <c r="J240" i="1" s="1"/>
  <c r="J239" i="1" s="1"/>
  <c r="J238" i="1" s="1"/>
  <c r="J237" i="1" s="1"/>
  <c r="J236" i="1" s="1"/>
  <c r="J235" i="1" s="1"/>
  <c r="J234" i="1" s="1"/>
  <c r="J233" i="1" s="1"/>
  <c r="J232" i="1" s="1"/>
  <c r="J231" i="1" s="1"/>
  <c r="J230" i="1" s="1"/>
  <c r="J229" i="1" s="1"/>
  <c r="G130" i="1"/>
  <c r="I130" i="1"/>
  <c r="G222" i="1"/>
  <c r="I222" i="1"/>
  <c r="G206" i="1"/>
  <c r="I206" i="1"/>
  <c r="G190" i="1"/>
  <c r="I190" i="1"/>
  <c r="G154" i="1"/>
  <c r="I154" i="1"/>
  <c r="G17" i="1"/>
  <c r="I17" i="1"/>
  <c r="G13" i="1"/>
  <c r="I13" i="1"/>
  <c r="G140" i="1"/>
  <c r="I140" i="1"/>
  <c r="G51" i="1"/>
  <c r="I51" i="1"/>
  <c r="G10" i="1"/>
  <c r="I10" i="1"/>
  <c r="I159" i="1"/>
  <c r="G159" i="1"/>
  <c r="G132" i="1"/>
  <c r="I132" i="1"/>
  <c r="G67" i="1"/>
  <c r="I67" i="1"/>
  <c r="I175" i="1"/>
  <c r="G175" i="1"/>
  <c r="G122" i="1"/>
  <c r="I122" i="1"/>
  <c r="G65" i="1"/>
  <c r="I65" i="1"/>
  <c r="G35" i="1"/>
  <c r="I35" i="1"/>
  <c r="G7" i="1"/>
  <c r="I7" i="1"/>
  <c r="G156" i="1"/>
  <c r="I156" i="1"/>
  <c r="I228" i="1"/>
  <c r="G172" i="1"/>
  <c r="I172" i="1"/>
  <c r="G146" i="1"/>
  <c r="I146" i="1"/>
  <c r="G124" i="1"/>
  <c r="I124" i="1"/>
  <c r="I98" i="1"/>
  <c r="G71" i="1"/>
  <c r="I71" i="1"/>
  <c r="G15" i="1"/>
  <c r="G114" i="1"/>
  <c r="I114" i="1"/>
  <c r="I174" i="1"/>
  <c r="G91" i="1"/>
  <c r="I91" i="1"/>
  <c r="I22" i="1"/>
  <c r="G22" i="1"/>
  <c r="G138" i="1"/>
  <c r="I138" i="1"/>
  <c r="G116" i="1"/>
  <c r="I116" i="1"/>
  <c r="G148" i="1"/>
  <c r="I148" i="1"/>
  <c r="I117" i="1"/>
  <c r="G239" i="1"/>
  <c r="G169" i="1"/>
  <c r="I169" i="1"/>
  <c r="G163" i="1"/>
  <c r="I141" i="1"/>
  <c r="G70" i="1"/>
  <c r="G49" i="1"/>
  <c r="I49" i="1"/>
  <c r="G171" i="1"/>
  <c r="G155" i="1"/>
  <c r="G147" i="1"/>
  <c r="G139" i="1"/>
  <c r="G131" i="1"/>
  <c r="G123" i="1"/>
  <c r="G115" i="1"/>
  <c r="G111" i="1"/>
  <c r="I105" i="1"/>
  <c r="G77" i="1"/>
  <c r="G26" i="1"/>
  <c r="I26" i="1"/>
  <c r="G150" i="1"/>
  <c r="I150" i="1"/>
  <c r="G142" i="1"/>
  <c r="I142" i="1"/>
  <c r="G134" i="1"/>
  <c r="I134" i="1"/>
  <c r="G126" i="1"/>
  <c r="I126" i="1"/>
  <c r="G118" i="1"/>
  <c r="I118" i="1"/>
  <c r="G88" i="1"/>
  <c r="I88" i="1"/>
  <c r="G42" i="1"/>
  <c r="I42" i="1"/>
  <c r="G23" i="1"/>
  <c r="I23" i="1"/>
  <c r="G85" i="1"/>
  <c r="I85" i="1"/>
  <c r="G82" i="1"/>
  <c r="I82" i="1"/>
  <c r="G79" i="1"/>
  <c r="I79" i="1"/>
  <c r="G58" i="1"/>
  <c r="I58" i="1"/>
  <c r="G39" i="1"/>
  <c r="I39" i="1"/>
  <c r="G33" i="1"/>
  <c r="I33" i="1"/>
  <c r="G74" i="1"/>
  <c r="I74" i="1"/>
  <c r="G55" i="1"/>
  <c r="I55" i="1"/>
  <c r="G19" i="1"/>
  <c r="I19" i="1"/>
  <c r="I21" i="1"/>
  <c r="G3" i="1"/>
  <c r="G2" i="1"/>
  <c r="I2" i="1"/>
  <c r="C3" i="2"/>
  <c r="H222" i="1" l="1"/>
  <c r="H221" i="1" s="1"/>
  <c r="H220" i="1" s="1"/>
  <c r="H219" i="1" s="1"/>
  <c r="H218" i="1" s="1"/>
  <c r="H217" i="1" s="1"/>
  <c r="H216" i="1" s="1"/>
  <c r="H215" i="1" s="1"/>
  <c r="H214" i="1" s="1"/>
  <c r="H213" i="1" s="1"/>
  <c r="H212" i="1" s="1"/>
  <c r="H211" i="1" s="1"/>
  <c r="H210" i="1" s="1"/>
  <c r="H209" i="1" s="1"/>
  <c r="H208" i="1" s="1"/>
  <c r="H207" i="1" s="1"/>
  <c r="H206" i="1" s="1"/>
  <c r="H205" i="1" s="1"/>
  <c r="H204" i="1" s="1"/>
  <c r="H203" i="1" s="1"/>
  <c r="H202" i="1" s="1"/>
  <c r="H201" i="1" s="1"/>
  <c r="H200" i="1" s="1"/>
  <c r="H199" i="1" s="1"/>
  <c r="H198" i="1" s="1"/>
  <c r="H197" i="1" s="1"/>
  <c r="H196" i="1" s="1"/>
  <c r="H195" i="1" s="1"/>
  <c r="H194" i="1" s="1"/>
  <c r="H193" i="1" s="1"/>
  <c r="H192" i="1" s="1"/>
  <c r="H191" i="1" s="1"/>
  <c r="H190" i="1" s="1"/>
  <c r="H189" i="1" s="1"/>
  <c r="H188" i="1" s="1"/>
  <c r="H187" i="1" s="1"/>
  <c r="H186" i="1" s="1"/>
  <c r="H185" i="1" s="1"/>
  <c r="H184" i="1" s="1"/>
  <c r="H183" i="1" s="1"/>
  <c r="H182" i="1" s="1"/>
  <c r="H181" i="1" s="1"/>
  <c r="H180" i="1" s="1"/>
  <c r="H179" i="1" s="1"/>
  <c r="H178" i="1" s="1"/>
  <c r="H177" i="1" s="1"/>
  <c r="H176" i="1" s="1"/>
  <c r="H175" i="1" s="1"/>
  <c r="H174" i="1" s="1"/>
  <c r="H173" i="1" s="1"/>
  <c r="H172" i="1" s="1"/>
  <c r="H171" i="1" s="1"/>
  <c r="H170" i="1" s="1"/>
  <c r="H169" i="1" s="1"/>
  <c r="H168" i="1" s="1"/>
  <c r="H167" i="1" s="1"/>
  <c r="H166" i="1" s="1"/>
  <c r="H165" i="1" s="1"/>
  <c r="H164" i="1" s="1"/>
  <c r="H163" i="1" s="1"/>
  <c r="H162" i="1" s="1"/>
  <c r="H161" i="1" s="1"/>
  <c r="H160" i="1" s="1"/>
  <c r="H159" i="1" s="1"/>
  <c r="H158" i="1" s="1"/>
  <c r="H157" i="1" s="1"/>
  <c r="H156" i="1" s="1"/>
  <c r="H155" i="1" s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J228" i="1"/>
  <c r="J227" i="1" s="1"/>
  <c r="J226" i="1" s="1"/>
  <c r="J225" i="1" s="1"/>
  <c r="J224" i="1" s="1"/>
  <c r="J223" i="1" s="1"/>
  <c r="J222" i="1" s="1"/>
  <c r="J221" i="1" s="1"/>
  <c r="J220" i="1" s="1"/>
  <c r="J219" i="1" s="1"/>
  <c r="J218" i="1" s="1"/>
  <c r="J217" i="1" s="1"/>
  <c r="J216" i="1" s="1"/>
  <c r="J215" i="1" s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198" i="1" s="1"/>
  <c r="J197" i="1" s="1"/>
  <c r="J196" i="1" s="1"/>
  <c r="J195" i="1" s="1"/>
  <c r="J194" i="1" s="1"/>
  <c r="J193" i="1" s="1"/>
  <c r="J192" i="1" s="1"/>
  <c r="J191" i="1" s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74" i="1" s="1"/>
  <c r="J173" i="1" s="1"/>
  <c r="J172" i="1" s="1"/>
  <c r="J171" i="1" s="1"/>
  <c r="J170" i="1" s="1"/>
  <c r="J169" i="1" s="1"/>
  <c r="J168" i="1" s="1"/>
  <c r="J167" i="1" s="1"/>
  <c r="J166" i="1" s="1"/>
  <c r="J165" i="1" s="1"/>
  <c r="J164" i="1" s="1"/>
  <c r="J163" i="1" s="1"/>
  <c r="J162" i="1" s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151" i="1" s="1"/>
  <c r="J150" i="1" s="1"/>
  <c r="J149" i="1" s="1"/>
  <c r="J148" i="1" s="1"/>
  <c r="J147" i="1" s="1"/>
  <c r="J146" i="1" s="1"/>
  <c r="J145" i="1" s="1"/>
  <c r="J144" i="1" s="1"/>
  <c r="J143" i="1" s="1"/>
  <c r="J142" i="1" s="1"/>
  <c r="J141" i="1" s="1"/>
  <c r="J140" i="1" s="1"/>
  <c r="J139" i="1" s="1"/>
  <c r="J138" i="1" s="1"/>
  <c r="J137" i="1" s="1"/>
  <c r="J136" i="1" s="1"/>
  <c r="J135" i="1" s="1"/>
  <c r="J134" i="1" s="1"/>
  <c r="J133" i="1" s="1"/>
  <c r="J132" i="1" s="1"/>
  <c r="J131" i="1" s="1"/>
  <c r="J130" i="1" s="1"/>
  <c r="J129" i="1" s="1"/>
  <c r="J128" i="1" s="1"/>
  <c r="J127" i="1" s="1"/>
  <c r="J126" i="1" s="1"/>
  <c r="J125" i="1" s="1"/>
  <c r="J124" i="1" s="1"/>
  <c r="J123" i="1" s="1"/>
  <c r="J122" i="1" s="1"/>
  <c r="J121" i="1" s="1"/>
  <c r="J120" i="1" s="1"/>
  <c r="J119" i="1" s="1"/>
  <c r="J118" i="1" s="1"/>
  <c r="J117" i="1" s="1"/>
  <c r="J116" i="1" s="1"/>
  <c r="J115" i="1" s="1"/>
  <c r="J114" i="1" s="1"/>
  <c r="J113" i="1" s="1"/>
  <c r="J112" i="1" s="1"/>
  <c r="J111" i="1" s="1"/>
  <c r="J110" i="1" s="1"/>
  <c r="J109" i="1" s="1"/>
  <c r="J108" i="1" s="1"/>
  <c r="J107" i="1" s="1"/>
  <c r="J106" i="1" s="1"/>
  <c r="J105" i="1" s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92" i="1" s="1"/>
  <c r="J91" i="1" s="1"/>
  <c r="J90" i="1" s="1"/>
  <c r="J89" i="1" s="1"/>
  <c r="J88" i="1" s="1"/>
  <c r="J87" i="1" s="1"/>
  <c r="J86" i="1" s="1"/>
  <c r="J85" i="1" s="1"/>
  <c r="J84" i="1" s="1"/>
  <c r="J83" i="1" s="1"/>
  <c r="J82" i="1" s="1"/>
  <c r="J81" i="1" s="1"/>
  <c r="J80" i="1" s="1"/>
  <c r="J79" i="1" s="1"/>
  <c r="J78" i="1" s="1"/>
  <c r="J77" i="1" s="1"/>
  <c r="J76" i="1" s="1"/>
  <c r="J75" i="1" s="1"/>
  <c r="J74" i="1" s="1"/>
  <c r="J73" i="1" s="1"/>
  <c r="J72" i="1" s="1"/>
  <c r="J71" i="1" s="1"/>
  <c r="J70" i="1" s="1"/>
  <c r="J69" i="1" s="1"/>
  <c r="J68" i="1" s="1"/>
  <c r="J67" i="1" s="1"/>
  <c r="J66" i="1" s="1"/>
  <c r="J65" i="1" s="1"/>
  <c r="J64" i="1" s="1"/>
  <c r="J63" i="1" s="1"/>
  <c r="J62" i="1" s="1"/>
  <c r="J61" i="1" s="1"/>
  <c r="J60" i="1" s="1"/>
  <c r="J59" i="1" s="1"/>
  <c r="J58" i="1" s="1"/>
  <c r="J57" i="1" s="1"/>
  <c r="J56" i="1" s="1"/>
  <c r="J55" i="1" s="1"/>
  <c r="J54" i="1" s="1"/>
  <c r="J53" i="1" s="1"/>
  <c r="J52" i="1" s="1"/>
  <c r="J51" i="1" s="1"/>
  <c r="J50" i="1" s="1"/>
  <c r="J49" i="1" s="1"/>
  <c r="J48" i="1" s="1"/>
  <c r="J47" i="1" s="1"/>
  <c r="J46" i="1" s="1"/>
  <c r="J45" i="1" s="1"/>
  <c r="J44" i="1" s="1"/>
  <c r="J43" i="1" s="1"/>
  <c r="J42" i="1" s="1"/>
  <c r="J41" i="1" s="1"/>
  <c r="J40" i="1" s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J25" i="1" s="1"/>
  <c r="J24" i="1" s="1"/>
  <c r="J23" i="1" s="1"/>
  <c r="J22" i="1" s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C2" i="2"/>
  <c r="H9" i="1" l="1"/>
  <c r="H8" i="1" s="1"/>
  <c r="H7" i="1" s="1"/>
  <c r="H6" i="1" s="1"/>
  <c r="H5" i="1" s="1"/>
  <c r="H4" i="1" s="1"/>
  <c r="H3" i="1" s="1"/>
  <c r="H2" i="1" s="1"/>
  <c r="C25" i="2" l="1"/>
  <c r="C26" i="2" s="1"/>
  <c r="C24" i="2"/>
</calcChain>
</file>

<file path=xl/sharedStrings.xml><?xml version="1.0" encoding="utf-8"?>
<sst xmlns="http://schemas.openxmlformats.org/spreadsheetml/2006/main" count="17" uniqueCount="17">
  <si>
    <t>CSL</t>
  </si>
  <si>
    <t>PREDCSL</t>
  </si>
  <si>
    <t>STRATCHG</t>
  </si>
  <si>
    <t>PRICE</t>
  </si>
  <si>
    <t>DATE</t>
  </si>
  <si>
    <t>OPTCHG</t>
  </si>
  <si>
    <t>PCTCHG</t>
  </si>
  <si>
    <t>standard deviation</t>
  </si>
  <si>
    <t>average return</t>
  </si>
  <si>
    <t>ADJUSTABLES</t>
  </si>
  <si>
    <t>ENTER INITIAL INVESTMENT:</t>
  </si>
  <si>
    <t>BALANCE</t>
  </si>
  <si>
    <t>ANNUAL RETURN</t>
  </si>
  <si>
    <t>ENTER RISK PCT OF CAPITAL:</t>
  </si>
  <si>
    <t>ENDING BALANCE</t>
  </si>
  <si>
    <t>CAPITAL GAINS</t>
  </si>
  <si>
    <t>FUTGAIN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</si>
</sst>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0%"/>
    <numFmt numFmtId="167" formatCode="0.0000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9"/>
      <color rgb="FF595959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2" fontId="3" fillId="0" borderId="0" xfId="0" applyNumberFormat="1" applyFont="1"/>
    <xf numFmtId="9" fontId="0" fillId="0" borderId="0" xfId="3" applyFont="1"/>
    <xf numFmtId="14" fontId="4" fillId="0" borderId="0" xfId="0" applyNumberFormat="1" applyFont="1"/>
    <xf numFmtId="166" fontId="0" fillId="0" borderId="0" xfId="3" applyNumberFormat="1" applyFont="1"/>
    <xf numFmtId="167" fontId="0" fillId="0" borderId="0" xfId="3" applyNumberFormat="1" applyFont="1"/>
    <xf numFmtId="44" fontId="0" fillId="0" borderId="0" xfId="2" applyFont="1"/>
    <xf numFmtId="44" fontId="3" fillId="0" borderId="0" xfId="2" applyFont="1"/>
    <xf numFmtId="167" fontId="5" fillId="0" borderId="0" xfId="3" applyNumberFormat="1" applyFont="1" applyAlignment="1">
      <alignment horizontal="right" vertical="center" readingOrder="1"/>
    </xf>
    <xf numFmtId="167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Border="1"/>
    <xf numFmtId="43" fontId="0" fillId="0" borderId="0" xfId="1" applyFont="1" applyBorder="1"/>
    <xf numFmtId="43" fontId="0" fillId="0" borderId="0" xfId="0" applyNumberFormat="1" applyBorder="1"/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1" fillId="0" borderId="3" xfId="0" applyFont="1" applyFill="1" applyBorder="1" applyAlignment="1">
      <alignment horizontal="center" vertical="top"/>
    </xf>
    <xf numFmtId="44" fontId="0" fillId="0" borderId="0" xfId="2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RETURN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RETURN HISTOGRAM</a:t>
          </a:r>
        </a:p>
      </cx:txPr>
    </cx:title>
    <cx:plotArea>
      <cx:plotAreaRegion>
        <cx:series layoutId="clusteredColumn" uniqueId="{D68331C1-BB95-2748-BDED-E6E1DBBAD3EE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  <cx:numFmt formatCode="0.0%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5341</xdr:colOff>
      <xdr:row>4</xdr:row>
      <xdr:rowOff>7478</xdr:rowOff>
    </xdr:from>
    <xdr:to>
      <xdr:col>6</xdr:col>
      <xdr:colOff>106941</xdr:colOff>
      <xdr:row>18</xdr:row>
      <xdr:rowOff>83084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201F41-A8A9-EC4B-865B-B1323A4B6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182" y="767104"/>
              <a:ext cx="4588142" cy="27342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1"/>
  <sheetViews>
    <sheetView zoomScale="125" workbookViewId="0">
      <pane ySplit="1" topLeftCell="A2" activePane="bottomLeft" state="frozen"/>
      <selection pane="bottomLeft" activeCell="H12" sqref="H12"/>
    </sheetView>
  </sheetViews>
  <sheetFormatPr baseColWidth="10" defaultColWidth="8.83203125" defaultRowHeight="15" x14ac:dyDescent="0.2"/>
  <cols>
    <col min="1" max="1" width="8.5" bestFit="1" customWidth="1"/>
    <col min="2" max="2" width="7.6640625" bestFit="1" customWidth="1"/>
    <col min="3" max="3" width="7.83203125" bestFit="1" customWidth="1"/>
    <col min="4" max="4" width="9.1640625" bestFit="1" customWidth="1"/>
    <col min="5" max="5" width="8.6640625" bestFit="1" customWidth="1"/>
    <col min="6" max="6" width="9.5" bestFit="1" customWidth="1"/>
    <col min="7" max="7" width="9.1640625" bestFit="1" customWidth="1"/>
    <col min="8" max="8" width="10.1640625" style="12" bestFit="1" customWidth="1"/>
    <col min="9" max="9" width="10" style="12" bestFit="1" customWidth="1"/>
    <col min="10" max="10" width="9.1640625" style="12" bestFit="1" customWidth="1"/>
    <col min="11" max="16384" width="8.83203125" style="12"/>
  </cols>
  <sheetData>
    <row r="1" spans="1:10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1" t="s">
        <v>5</v>
      </c>
      <c r="H1" s="18" t="s">
        <v>11</v>
      </c>
      <c r="I1" s="18" t="s">
        <v>16</v>
      </c>
    </row>
    <row r="2" spans="1:10" x14ac:dyDescent="0.2">
      <c r="A2" s="4">
        <v>44893</v>
      </c>
      <c r="B2" s="7">
        <v>0.88999999999998636</v>
      </c>
      <c r="C2" s="7">
        <v>-5.3699171378144603E-2</v>
      </c>
      <c r="D2" s="7">
        <f t="shared" ref="D2:D65" si="0">IF(SIGN(B2)=SIGN(C2),ABS(B2),-ABS(B2))</f>
        <v>-0.88999999999998636</v>
      </c>
      <c r="E2" s="8">
        <v>144.22</v>
      </c>
      <c r="F2" s="6">
        <f t="shared" ref="F2:F65" si="1">D2/E2</f>
        <v>-6.1711274441824046E-3</v>
      </c>
      <c r="G2" s="9">
        <f t="shared" ref="G2:G26" si="2">IF(139.46*(F2^2)+22.789*F2-0.0617&gt;-1,139.46*(F2^2)+22.789*F2-0.0617,-1)</f>
        <v>-0.19702279409446852</v>
      </c>
      <c r="H2" s="13">
        <f>H3*(0.01*summary_stats!$C$21)*G2+H3</f>
        <v>3169.0127057640616</v>
      </c>
      <c r="I2" s="13">
        <f>F2*4000*5</f>
        <v>-123.42254888364809</v>
      </c>
      <c r="J2" s="14">
        <f t="shared" ref="J2:J65" si="3">J3+I2</f>
        <v>14515.888159040669</v>
      </c>
    </row>
    <row r="3" spans="1:10" x14ac:dyDescent="0.2">
      <c r="A3" s="4">
        <v>44890</v>
      </c>
      <c r="B3" s="7">
        <v>2.1700000000000199</v>
      </c>
      <c r="C3" s="7">
        <v>0.43096733771740392</v>
      </c>
      <c r="D3" s="7">
        <f t="shared" si="0"/>
        <v>2.1700000000000199</v>
      </c>
      <c r="E3" s="8">
        <v>148.11000000000001</v>
      </c>
      <c r="F3" s="6">
        <f t="shared" si="1"/>
        <v>1.4651272702721084E-2</v>
      </c>
      <c r="G3" s="9">
        <f t="shared" si="2"/>
        <v>0.30212430818806374</v>
      </c>
      <c r="H3" s="13">
        <f>H4*(0.01*summary_stats!$C$21)*G3+H4</f>
        <v>3290.5722830210534</v>
      </c>
      <c r="I3" s="13">
        <f t="shared" ref="I3:I65" si="4">F3*4000*5</f>
        <v>293.02545405442169</v>
      </c>
      <c r="J3" s="14">
        <f t="shared" si="3"/>
        <v>14639.310707924316</v>
      </c>
    </row>
    <row r="4" spans="1:10" x14ac:dyDescent="0.2">
      <c r="A4" s="4">
        <v>44888</v>
      </c>
      <c r="B4" s="7">
        <v>-3.2800000000000011</v>
      </c>
      <c r="C4" s="7">
        <v>5.359559799908592E-2</v>
      </c>
      <c r="D4" s="7">
        <f t="shared" si="0"/>
        <v>-3.2800000000000011</v>
      </c>
      <c r="E4" s="8">
        <v>151.07</v>
      </c>
      <c r="F4" s="6">
        <f t="shared" si="1"/>
        <v>-2.1711789236777662E-2</v>
      </c>
      <c r="G4" s="9">
        <f t="shared" si="2"/>
        <v>-0.49074827102381613</v>
      </c>
      <c r="H4" s="13">
        <f>H5*(0.01*summary_stats!$C$21)*G4+H5</f>
        <v>3114.1603680018216</v>
      </c>
      <c r="I4" s="13">
        <f t="shared" si="4"/>
        <v>-434.23578473555324</v>
      </c>
      <c r="J4" s="14">
        <f t="shared" si="3"/>
        <v>14346.285253869895</v>
      </c>
    </row>
    <row r="5" spans="1:10" x14ac:dyDescent="0.2">
      <c r="A5" s="4">
        <v>44887</v>
      </c>
      <c r="B5" s="7">
        <v>0.56999999999999318</v>
      </c>
      <c r="C5" s="7">
        <v>-0.15524186212347249</v>
      </c>
      <c r="D5" s="7">
        <f t="shared" si="0"/>
        <v>-0.56999999999999318</v>
      </c>
      <c r="E5" s="8">
        <v>150.18</v>
      </c>
      <c r="F5" s="6">
        <f t="shared" si="1"/>
        <v>-3.7954454654414247E-3</v>
      </c>
      <c r="G5" s="9">
        <f t="shared" si="2"/>
        <v>-0.14618542875197688</v>
      </c>
      <c r="H5" s="13">
        <f>H6*(0.01*summary_stats!$C$21)*G5+H6</f>
        <v>3429.7498303702791</v>
      </c>
      <c r="I5" s="13">
        <f t="shared" si="4"/>
        <v>-75.908909308828498</v>
      </c>
      <c r="J5" s="14">
        <f t="shared" si="3"/>
        <v>14780.521038605448</v>
      </c>
    </row>
    <row r="6" spans="1:10" x14ac:dyDescent="0.2">
      <c r="A6" s="4">
        <v>44886</v>
      </c>
      <c r="B6" s="7">
        <v>1.930000000000007</v>
      </c>
      <c r="C6" s="7">
        <v>0.58012887191712559</v>
      </c>
      <c r="D6" s="7">
        <f t="shared" si="0"/>
        <v>1.930000000000007</v>
      </c>
      <c r="E6" s="8">
        <v>148.01</v>
      </c>
      <c r="F6" s="6">
        <f t="shared" si="1"/>
        <v>1.303965948246745E-2</v>
      </c>
      <c r="G6" s="9">
        <f t="shared" si="2"/>
        <v>0.25917356299608313</v>
      </c>
      <c r="H6" s="13">
        <f>H7*(0.01*summary_stats!$C$21)*G6+H7</f>
        <v>3526.4078510567288</v>
      </c>
      <c r="I6" s="13">
        <f t="shared" si="4"/>
        <v>260.79318964934896</v>
      </c>
      <c r="J6" s="14">
        <f t="shared" si="3"/>
        <v>14856.429947914276</v>
      </c>
    </row>
    <row r="7" spans="1:10" x14ac:dyDescent="0.2">
      <c r="A7" s="4">
        <v>44883</v>
      </c>
      <c r="B7" s="7">
        <v>-1.25</v>
      </c>
      <c r="C7" s="7">
        <v>-1.392710148729746</v>
      </c>
      <c r="D7" s="7">
        <f t="shared" si="0"/>
        <v>1.25</v>
      </c>
      <c r="E7" s="8">
        <v>151.29</v>
      </c>
      <c r="F7" s="6">
        <f t="shared" si="1"/>
        <v>8.2622777447286678E-3</v>
      </c>
      <c r="G7" s="9">
        <f t="shared" si="2"/>
        <v>0.13610931699286025</v>
      </c>
      <c r="H7" s="13">
        <f>H8*(0.01*summary_stats!$C$21)*G7+H8</f>
        <v>3362.9835219896345</v>
      </c>
      <c r="I7" s="13">
        <f t="shared" si="4"/>
        <v>165.24555489457333</v>
      </c>
      <c r="J7" s="14">
        <f t="shared" si="3"/>
        <v>14595.636758264927</v>
      </c>
    </row>
    <row r="8" spans="1:10" x14ac:dyDescent="0.2">
      <c r="A8" s="4">
        <v>44882</v>
      </c>
      <c r="B8" s="7">
        <v>1.7599999999999909</v>
      </c>
      <c r="C8" s="7">
        <v>-0.60852026610923482</v>
      </c>
      <c r="D8" s="7">
        <f t="shared" si="0"/>
        <v>-1.7599999999999909</v>
      </c>
      <c r="E8" s="8">
        <v>150.72</v>
      </c>
      <c r="F8" s="6">
        <f t="shared" si="1"/>
        <v>-1.1677282377919261E-2</v>
      </c>
      <c r="G8" s="9">
        <f t="shared" si="2"/>
        <v>-0.30879697260650529</v>
      </c>
      <c r="H8" s="13">
        <f>H9*(0.01*summary_stats!$C$21)*G8+H9</f>
        <v>3279.294301807583</v>
      </c>
      <c r="I8" s="13">
        <f t="shared" si="4"/>
        <v>-233.54564755838521</v>
      </c>
      <c r="J8" s="14">
        <f t="shared" si="3"/>
        <v>14430.391203370355</v>
      </c>
    </row>
    <row r="9" spans="1:10" x14ac:dyDescent="0.2">
      <c r="A9" s="4">
        <v>44881</v>
      </c>
      <c r="B9" s="7">
        <v>-1.4199999999999871</v>
      </c>
      <c r="C9" s="7">
        <v>-0.27642297115692138</v>
      </c>
      <c r="D9" s="7">
        <f t="shared" si="0"/>
        <v>1.4199999999999871</v>
      </c>
      <c r="E9" s="8">
        <v>148.79</v>
      </c>
      <c r="F9" s="6">
        <f t="shared" si="1"/>
        <v>9.5436521271589966E-3</v>
      </c>
      <c r="G9" s="9">
        <f t="shared" si="2"/>
        <v>0.16849248585541901</v>
      </c>
      <c r="H9" s="13">
        <f>H10*(0.01*summary_stats!$C$21)*G9+H10</f>
        <v>3480.8325294138135</v>
      </c>
      <c r="I9" s="13">
        <f t="shared" si="4"/>
        <v>190.87304254317991</v>
      </c>
      <c r="J9" s="14">
        <f t="shared" si="3"/>
        <v>14663.93685092874</v>
      </c>
    </row>
    <row r="10" spans="1:10" x14ac:dyDescent="0.2">
      <c r="A10" s="4">
        <v>44880</v>
      </c>
      <c r="B10" s="7">
        <v>2.8299999999999841</v>
      </c>
      <c r="C10" s="7">
        <v>-1.7232988076463629</v>
      </c>
      <c r="D10" s="7">
        <f t="shared" si="0"/>
        <v>-2.8299999999999841</v>
      </c>
      <c r="E10" s="8">
        <v>150.04</v>
      </c>
      <c r="F10" s="6">
        <f t="shared" si="1"/>
        <v>-1.8861636896827409E-2</v>
      </c>
      <c r="G10" s="9">
        <f t="shared" si="2"/>
        <v>-0.44192336586898429</v>
      </c>
      <c r="H10" s="13">
        <f>H11*(0.01*summary_stats!$C$21)*G10+H11</f>
        <v>3374.2326214920067</v>
      </c>
      <c r="I10" s="13">
        <f t="shared" si="4"/>
        <v>-377.23273793654818</v>
      </c>
      <c r="J10" s="14">
        <f t="shared" si="3"/>
        <v>14473.063808385559</v>
      </c>
    </row>
    <row r="11" spans="1:10" x14ac:dyDescent="0.2">
      <c r="A11" s="4">
        <v>44879</v>
      </c>
      <c r="B11" s="7">
        <v>12</v>
      </c>
      <c r="C11" s="7">
        <v>0.67937843358057315</v>
      </c>
      <c r="D11" s="7">
        <f t="shared" si="0"/>
        <v>12</v>
      </c>
      <c r="E11" s="8">
        <v>148.28</v>
      </c>
      <c r="F11" s="6">
        <f t="shared" si="1"/>
        <v>8.0927974103048292E-2</v>
      </c>
      <c r="G11" s="9">
        <f t="shared" si="2"/>
        <v>2.6959381387977706</v>
      </c>
      <c r="H11" s="13">
        <f>H12*(0.01*summary_stats!$C$21)*G11+H12</f>
        <v>3679.0838294735922</v>
      </c>
      <c r="I11" s="13">
        <f t="shared" si="4"/>
        <v>1618.5594820609658</v>
      </c>
      <c r="J11" s="14">
        <f t="shared" si="3"/>
        <v>14850.296546322108</v>
      </c>
    </row>
    <row r="12" spans="1:10" x14ac:dyDescent="0.2">
      <c r="A12" s="4">
        <v>44876</v>
      </c>
      <c r="B12" s="7">
        <v>-4.6299999999999946</v>
      </c>
      <c r="C12" s="7">
        <v>-1.4095879105217211</v>
      </c>
      <c r="D12" s="7">
        <f t="shared" si="0"/>
        <v>4.6299999999999946</v>
      </c>
      <c r="E12" s="8">
        <v>149.69999999999999</v>
      </c>
      <c r="F12" s="6">
        <f t="shared" si="1"/>
        <v>3.0928523714094821E-2</v>
      </c>
      <c r="G12" s="9">
        <f t="shared" si="2"/>
        <v>0.7765338782664406</v>
      </c>
      <c r="H12" s="13">
        <f>H13*(0.01*summary_stats!$C$21)*G12+H13</f>
        <v>2443.7809198461696</v>
      </c>
      <c r="I12" s="13">
        <f t="shared" si="4"/>
        <v>618.5704742818964</v>
      </c>
      <c r="J12" s="14">
        <f t="shared" si="3"/>
        <v>13231.737064261142</v>
      </c>
    </row>
    <row r="13" spans="1:10" x14ac:dyDescent="0.2">
      <c r="A13" s="4">
        <v>44875</v>
      </c>
      <c r="B13" s="7">
        <v>0.58000000000001251</v>
      </c>
      <c r="C13" s="7">
        <v>0.23540903214572681</v>
      </c>
      <c r="D13" s="7">
        <f t="shared" si="0"/>
        <v>0.58000000000001251</v>
      </c>
      <c r="E13" s="8">
        <v>146.87</v>
      </c>
      <c r="F13" s="6">
        <f t="shared" si="1"/>
        <v>3.9490706066590353E-3</v>
      </c>
      <c r="G13" s="9">
        <f t="shared" si="2"/>
        <v>3.0470270881371296E-2</v>
      </c>
      <c r="H13" s="13">
        <f>H14*(0.01*summary_stats!$C$21)*G13+H14</f>
        <v>2133.1884618433387</v>
      </c>
      <c r="I13" s="13">
        <f t="shared" si="4"/>
        <v>78.981412133180712</v>
      </c>
      <c r="J13" s="14">
        <f t="shared" si="3"/>
        <v>12613.166589979246</v>
      </c>
    </row>
    <row r="14" spans="1:10" x14ac:dyDescent="0.2">
      <c r="A14" s="4">
        <v>44874</v>
      </c>
      <c r="B14" s="7">
        <v>0.53999999999999204</v>
      </c>
      <c r="C14" s="7">
        <v>-2.0584816313195402</v>
      </c>
      <c r="D14" s="7">
        <f t="shared" si="0"/>
        <v>-0.53999999999999204</v>
      </c>
      <c r="E14" s="8">
        <v>134.87</v>
      </c>
      <c r="F14" s="6">
        <f t="shared" si="1"/>
        <v>-4.0038555646177212E-3</v>
      </c>
      <c r="G14" s="9">
        <f t="shared" si="2"/>
        <v>-0.15070820081261485</v>
      </c>
      <c r="H14" s="13">
        <f>H15*(0.01*summary_stats!$C$21)*G14+H15</f>
        <v>2121.0704137063212</v>
      </c>
      <c r="I14" s="13">
        <f t="shared" si="4"/>
        <v>-80.077111292354431</v>
      </c>
      <c r="J14" s="14">
        <f t="shared" si="3"/>
        <v>12534.185177846066</v>
      </c>
    </row>
    <row r="15" spans="1:10" x14ac:dyDescent="0.2">
      <c r="A15" s="4">
        <v>44873</v>
      </c>
      <c r="B15" s="7">
        <v>-0.5</v>
      </c>
      <c r="C15" s="7">
        <v>1.4458569816233739</v>
      </c>
      <c r="D15" s="7">
        <f t="shared" si="0"/>
        <v>-0.5</v>
      </c>
      <c r="E15" s="8">
        <v>139.5</v>
      </c>
      <c r="F15" s="6">
        <f t="shared" si="1"/>
        <v>-3.5842293906810036E-3</v>
      </c>
      <c r="G15" s="9">
        <f t="shared" si="2"/>
        <v>-0.14158940275690188</v>
      </c>
      <c r="H15" s="13">
        <f>H16*(0.01*summary_stats!$C$21)*G15+H16</f>
        <v>2182.7501026038804</v>
      </c>
      <c r="I15" s="13">
        <f t="shared" si="4"/>
        <v>-71.68458781362007</v>
      </c>
      <c r="J15" s="14">
        <f t="shared" si="3"/>
        <v>12614.26228913842</v>
      </c>
    </row>
    <row r="16" spans="1:10" x14ac:dyDescent="0.2">
      <c r="A16" s="4">
        <v>44872</v>
      </c>
      <c r="B16" s="7">
        <v>-6.1500000000000057</v>
      </c>
      <c r="C16" s="7">
        <v>2.1110344931334049</v>
      </c>
      <c r="D16" s="7">
        <f t="shared" si="0"/>
        <v>-6.1500000000000057</v>
      </c>
      <c r="E16" s="8">
        <v>138.91999999999999</v>
      </c>
      <c r="F16" s="6">
        <f t="shared" si="1"/>
        <v>-4.4270083501295757E-2</v>
      </c>
      <c r="G16" s="9">
        <f t="shared" si="2"/>
        <v>-0.79725160561972552</v>
      </c>
      <c r="H16" s="13">
        <f>H17*(0.01*summary_stats!$C$21)*G16+H17</f>
        <v>2242.2781316299452</v>
      </c>
      <c r="I16" s="13">
        <f t="shared" si="4"/>
        <v>-885.40167002591511</v>
      </c>
      <c r="J16" s="14">
        <f t="shared" si="3"/>
        <v>12685.946876952041</v>
      </c>
    </row>
    <row r="17" spans="1:10" x14ac:dyDescent="0.2">
      <c r="A17" s="4">
        <v>44869</v>
      </c>
      <c r="B17" s="7">
        <v>-5.6200000000000054</v>
      </c>
      <c r="C17" s="7">
        <v>-1.1499407545966149</v>
      </c>
      <c r="D17" s="7">
        <f t="shared" si="0"/>
        <v>5.6200000000000054</v>
      </c>
      <c r="E17" s="8">
        <v>138.38</v>
      </c>
      <c r="F17" s="6">
        <f t="shared" si="1"/>
        <v>4.061280531868771E-2</v>
      </c>
      <c r="G17" s="9">
        <f t="shared" si="2"/>
        <v>1.0938505382509212</v>
      </c>
      <c r="H17" s="13">
        <f>H18*(0.01*summary_stats!$C$21)*G17+H18</f>
        <v>2636.3759340937104</v>
      </c>
      <c r="I17" s="13">
        <f t="shared" si="4"/>
        <v>812.25610637375428</v>
      </c>
      <c r="J17" s="14">
        <f t="shared" si="3"/>
        <v>13571.348546977955</v>
      </c>
    </row>
    <row r="18" spans="1:10" x14ac:dyDescent="0.2">
      <c r="A18" s="4">
        <v>44868</v>
      </c>
      <c r="B18" s="7">
        <v>-2.6899999999999982</v>
      </c>
      <c r="C18" s="7">
        <v>0.48074118645704078</v>
      </c>
      <c r="D18" s="7">
        <f t="shared" si="0"/>
        <v>-2.6899999999999982</v>
      </c>
      <c r="E18" s="8">
        <v>138.88</v>
      </c>
      <c r="F18" s="6">
        <f t="shared" si="1"/>
        <v>-1.9369239631336393E-2</v>
      </c>
      <c r="G18" s="9">
        <f t="shared" si="2"/>
        <v>-0.45078475023277043</v>
      </c>
      <c r="H18" s="13">
        <f>H19*(0.01*summary_stats!$C$21)*G18+H19</f>
        <v>2187.6877851067197</v>
      </c>
      <c r="I18" s="13">
        <f t="shared" si="4"/>
        <v>-387.38479262672786</v>
      </c>
      <c r="J18" s="14">
        <f t="shared" si="3"/>
        <v>12759.092440604201</v>
      </c>
    </row>
    <row r="19" spans="1:10" x14ac:dyDescent="0.2">
      <c r="A19" s="4">
        <v>44867</v>
      </c>
      <c r="B19" s="7">
        <v>-2.4000000000000061</v>
      </c>
      <c r="C19" s="7">
        <v>0.1401558054161243</v>
      </c>
      <c r="D19" s="7">
        <f t="shared" si="0"/>
        <v>-2.4000000000000061</v>
      </c>
      <c r="E19" s="8">
        <v>145.03</v>
      </c>
      <c r="F19" s="6">
        <f t="shared" si="1"/>
        <v>-1.6548300351651425E-2</v>
      </c>
      <c r="G19" s="9">
        <f t="shared" si="2"/>
        <v>-0.40062861945184436</v>
      </c>
      <c r="H19" s="13">
        <f>H20*(0.01*summary_stats!$C$21)*G19+H20</f>
        <v>2389.6676067125836</v>
      </c>
      <c r="I19" s="13">
        <f t="shared" si="4"/>
        <v>-330.96600703302846</v>
      </c>
      <c r="J19" s="14">
        <f t="shared" si="3"/>
        <v>13146.477233230929</v>
      </c>
    </row>
    <row r="20" spans="1:10" x14ac:dyDescent="0.2">
      <c r="A20" s="4">
        <v>44866</v>
      </c>
      <c r="B20" s="7">
        <v>10.94</v>
      </c>
      <c r="C20" s="7">
        <v>0.46666501145162659</v>
      </c>
      <c r="D20" s="7">
        <f t="shared" si="0"/>
        <v>10.94</v>
      </c>
      <c r="E20" s="8">
        <v>150.65</v>
      </c>
      <c r="F20" s="6">
        <f t="shared" si="1"/>
        <v>7.2618652505808165E-2</v>
      </c>
      <c r="G20" s="9">
        <f t="shared" si="2"/>
        <v>2.3286444157076165</v>
      </c>
      <c r="H20" s="13">
        <f>H21*(0.01*summary_stats!$C$21)*G20+H21</f>
        <v>2583.7536689761228</v>
      </c>
      <c r="I20" s="13">
        <f t="shared" si="4"/>
        <v>1452.3730501161635</v>
      </c>
      <c r="J20" s="14">
        <f t="shared" si="3"/>
        <v>13477.443240263958</v>
      </c>
    </row>
    <row r="21" spans="1:10" x14ac:dyDescent="0.2">
      <c r="A21" s="4">
        <v>44865</v>
      </c>
      <c r="B21" s="7">
        <v>-4.5499999999999829</v>
      </c>
      <c r="C21" s="7">
        <v>-5.8909833337774171E-2</v>
      </c>
      <c r="D21" s="7">
        <f t="shared" si="0"/>
        <v>4.5499999999999829</v>
      </c>
      <c r="E21" s="8">
        <v>153.34</v>
      </c>
      <c r="F21" s="6">
        <f t="shared" si="1"/>
        <v>2.9672622929437738E-2</v>
      </c>
      <c r="G21" s="9">
        <f t="shared" si="2"/>
        <v>0.73729899029290313</v>
      </c>
      <c r="H21" s="13">
        <f>H22*(0.01*summary_stats!$C$21)*G21+H22</f>
        <v>1798.4938118095556</v>
      </c>
      <c r="I21" s="13">
        <f t="shared" si="4"/>
        <v>593.45245858875478</v>
      </c>
      <c r="J21" s="14">
        <f t="shared" si="3"/>
        <v>12025.070190147795</v>
      </c>
    </row>
    <row r="22" spans="1:10" x14ac:dyDescent="0.2">
      <c r="A22" s="4">
        <v>44862</v>
      </c>
      <c r="B22" s="7">
        <v>-2.9900000000000091</v>
      </c>
      <c r="C22" s="7">
        <v>8.5532369349607396E-2</v>
      </c>
      <c r="D22" s="7">
        <f t="shared" si="0"/>
        <v>-2.9900000000000091</v>
      </c>
      <c r="E22" s="8">
        <v>155.74</v>
      </c>
      <c r="F22" s="6">
        <f t="shared" si="1"/>
        <v>-1.9198664440734616E-2</v>
      </c>
      <c r="G22" s="9">
        <f t="shared" si="2"/>
        <v>-0.44781498156359756</v>
      </c>
      <c r="H22" s="13">
        <f>H23*(0.01*summary_stats!$C$21)*G22+H23</f>
        <v>1580.0606073582721</v>
      </c>
      <c r="I22" s="13">
        <f t="shared" si="4"/>
        <v>-383.97328881469235</v>
      </c>
      <c r="J22" s="14">
        <f t="shared" si="3"/>
        <v>11431.617731559041</v>
      </c>
    </row>
    <row r="23" spans="1:10" x14ac:dyDescent="0.2">
      <c r="A23" s="4">
        <v>44861</v>
      </c>
      <c r="B23" s="7">
        <v>2.8900000000000148</v>
      </c>
      <c r="C23" s="7">
        <v>-0.68903308923481088</v>
      </c>
      <c r="D23" s="7">
        <f t="shared" si="0"/>
        <v>-2.8900000000000148</v>
      </c>
      <c r="E23" s="8">
        <v>144.80000000000001</v>
      </c>
      <c r="F23" s="6">
        <f t="shared" si="1"/>
        <v>-1.9958563535911703E-2</v>
      </c>
      <c r="G23" s="9">
        <f t="shared" si="2"/>
        <v>-0.46098261414105357</v>
      </c>
      <c r="H23" s="13">
        <f>H24*(0.01*summary_stats!$C$21)*G23+H24</f>
        <v>1724.8916694496054</v>
      </c>
      <c r="I23" s="13">
        <f t="shared" si="4"/>
        <v>-399.1712707182341</v>
      </c>
      <c r="J23" s="14">
        <f t="shared" si="3"/>
        <v>11815.591020373733</v>
      </c>
    </row>
    <row r="24" spans="1:10" x14ac:dyDescent="0.2">
      <c r="A24" s="4">
        <v>44860</v>
      </c>
      <c r="B24" s="7">
        <v>2.179999999999978</v>
      </c>
      <c r="C24" s="7">
        <v>0.82453216603425517</v>
      </c>
      <c r="D24" s="7">
        <f t="shared" si="0"/>
        <v>2.179999999999978</v>
      </c>
      <c r="E24" s="8">
        <v>149.35</v>
      </c>
      <c r="F24" s="6">
        <f t="shared" si="1"/>
        <v>1.4596585202544211E-2</v>
      </c>
      <c r="G24" s="9">
        <f t="shared" si="2"/>
        <v>0.30065496955952808</v>
      </c>
      <c r="H24" s="13">
        <f>H25*(0.01*summary_stats!$C$21)*G24+H25</f>
        <v>1888.0870379112628</v>
      </c>
      <c r="I24" s="13">
        <f t="shared" si="4"/>
        <v>291.93170405088426</v>
      </c>
      <c r="J24" s="14">
        <f t="shared" si="3"/>
        <v>12214.762291091967</v>
      </c>
    </row>
    <row r="25" spans="1:10" x14ac:dyDescent="0.2">
      <c r="A25" s="4">
        <v>44859</v>
      </c>
      <c r="B25" s="7">
        <v>3.8800000000000239</v>
      </c>
      <c r="C25" s="7">
        <v>0.69538933774003331</v>
      </c>
      <c r="D25" s="7">
        <f t="shared" si="0"/>
        <v>3.8800000000000239</v>
      </c>
      <c r="E25" s="8">
        <v>152.34</v>
      </c>
      <c r="F25" s="6">
        <f t="shared" si="1"/>
        <v>2.5469344886438386E-2</v>
      </c>
      <c r="G25" s="9">
        <f t="shared" si="2"/>
        <v>0.60918686340362282</v>
      </c>
      <c r="H25" s="13">
        <f>H26*(0.01*summary_stats!$C$21)*G25+H26</f>
        <v>1787.3302169186677</v>
      </c>
      <c r="I25" s="13">
        <f t="shared" si="4"/>
        <v>509.38689772876774</v>
      </c>
      <c r="J25" s="14">
        <f t="shared" si="3"/>
        <v>11922.830587041082</v>
      </c>
    </row>
    <row r="26" spans="1:10" x14ac:dyDescent="0.2">
      <c r="A26" s="4">
        <v>44858</v>
      </c>
      <c r="B26" s="7">
        <v>-0.47000000000002728</v>
      </c>
      <c r="C26" s="7">
        <v>1.693233102626825E-2</v>
      </c>
      <c r="D26" s="7">
        <f t="shared" si="0"/>
        <v>-0.47000000000002728</v>
      </c>
      <c r="E26" s="8">
        <v>149.44999999999999</v>
      </c>
      <c r="F26" s="6">
        <f t="shared" si="1"/>
        <v>-3.1448645031785035E-3</v>
      </c>
      <c r="G26" s="9">
        <f t="shared" si="2"/>
        <v>-0.13198903367214704</v>
      </c>
      <c r="H26" s="13">
        <f>H27*(0.01*summary_stats!$C$21)*G26+H27</f>
        <v>1604.1052462557036</v>
      </c>
      <c r="I26" s="13">
        <f t="shared" si="4"/>
        <v>-62.897290063570068</v>
      </c>
      <c r="J26" s="14">
        <f t="shared" si="3"/>
        <v>11413.443689312315</v>
      </c>
    </row>
    <row r="27" spans="1:10" x14ac:dyDescent="0.2">
      <c r="A27" s="4">
        <v>44855</v>
      </c>
      <c r="B27" s="7">
        <v>0.1100000000000136</v>
      </c>
      <c r="C27" s="7">
        <v>-0.3803416932003682</v>
      </c>
      <c r="D27" s="7">
        <f t="shared" si="0"/>
        <v>-0.1100000000000136</v>
      </c>
      <c r="E27" s="8">
        <v>147.27000000000001</v>
      </c>
      <c r="F27" s="6">
        <f t="shared" si="1"/>
        <v>-7.4692741223612131E-4</v>
      </c>
      <c r="G27" s="9">
        <f>IF(139.46*(F27^2)+22.789*F27-0.0617&gt;-1,139.46*(F27^2)+22.789*F27-0.0617,-1)</f>
        <v>-7.8643923985469946E-2</v>
      </c>
      <c r="H27" s="13">
        <f>H28*(0.01*summary_stats!$C$21)*G27+H28</f>
        <v>1644.8109348553803</v>
      </c>
      <c r="I27" s="13">
        <f t="shared" si="4"/>
        <v>-14.938548244722426</v>
      </c>
      <c r="J27" s="14">
        <f t="shared" si="3"/>
        <v>11476.340979375886</v>
      </c>
    </row>
    <row r="28" spans="1:10" x14ac:dyDescent="0.2">
      <c r="A28" s="4">
        <v>44854</v>
      </c>
      <c r="B28" s="7">
        <v>1.340000000000003</v>
      </c>
      <c r="C28" s="7">
        <v>-0.15438979580779391</v>
      </c>
      <c r="D28" s="7">
        <f t="shared" si="0"/>
        <v>-1.340000000000003</v>
      </c>
      <c r="E28" s="8">
        <v>143.38999999999999</v>
      </c>
      <c r="F28" s="6">
        <f t="shared" si="1"/>
        <v>-9.3451426180347526E-3</v>
      </c>
      <c r="G28" s="9">
        <f t="shared" ref="G28:G91" si="5">IF(139.46*(F28^2)+22.789*F28-0.0617&gt;-1,139.46*(F28^2)+22.789*F28-0.0617,-1)</f>
        <v>-0.26248717755809442</v>
      </c>
      <c r="H28" s="13">
        <f>H29*(0.01*summary_stats!$C$21)*G28+H29</f>
        <v>1669.4278771814329</v>
      </c>
      <c r="I28" s="13">
        <f t="shared" si="4"/>
        <v>-186.90285236069508</v>
      </c>
      <c r="J28" s="14">
        <f t="shared" si="3"/>
        <v>11491.279527620609</v>
      </c>
    </row>
    <row r="29" spans="1:10" x14ac:dyDescent="0.2">
      <c r="A29" s="4">
        <v>44853</v>
      </c>
      <c r="B29" s="7">
        <v>4.0300000000000011</v>
      </c>
      <c r="C29" s="7">
        <v>-0.32123005583717662</v>
      </c>
      <c r="D29" s="7">
        <f t="shared" si="0"/>
        <v>-4.0300000000000011</v>
      </c>
      <c r="E29" s="8">
        <v>143.86000000000001</v>
      </c>
      <c r="F29" s="6">
        <f t="shared" si="1"/>
        <v>-2.8013346308911447E-2</v>
      </c>
      <c r="G29" s="9">
        <f t="shared" si="5"/>
        <v>-0.59065525272313102</v>
      </c>
      <c r="H29" s="13">
        <f>H30*(0.01*summary_stats!$C$21)*G29+H30</f>
        <v>1755.8441079556758</v>
      </c>
      <c r="I29" s="13">
        <f t="shared" si="4"/>
        <v>-560.26692617822891</v>
      </c>
      <c r="J29" s="14">
        <f t="shared" si="3"/>
        <v>11678.182379981305</v>
      </c>
    </row>
    <row r="30" spans="1:10" x14ac:dyDescent="0.2">
      <c r="A30" s="4">
        <v>44852</v>
      </c>
      <c r="B30" s="7">
        <v>-4.6100000000000136</v>
      </c>
      <c r="C30" s="7">
        <v>0.56921426109151618</v>
      </c>
      <c r="D30" s="7">
        <f t="shared" si="0"/>
        <v>-4.6100000000000136</v>
      </c>
      <c r="E30" s="8">
        <v>143.75</v>
      </c>
      <c r="F30" s="6">
        <f t="shared" si="1"/>
        <v>-3.2069565217391398E-2</v>
      </c>
      <c r="G30" s="9">
        <f t="shared" si="5"/>
        <v>-0.64910470667372533</v>
      </c>
      <c r="H30" s="13">
        <f>H31*(0.01*summary_stats!$C$21)*G30+H31</f>
        <v>1974.5177197209391</v>
      </c>
      <c r="I30" s="13">
        <f t="shared" si="4"/>
        <v>-641.39130434782805</v>
      </c>
      <c r="J30" s="14">
        <f t="shared" si="3"/>
        <v>12238.449306159533</v>
      </c>
    </row>
    <row r="31" spans="1:10" x14ac:dyDescent="0.2">
      <c r="A31" s="4">
        <v>44851</v>
      </c>
      <c r="B31" s="7">
        <v>4.6500000000000057</v>
      </c>
      <c r="C31" s="7">
        <v>0.49802028432233181</v>
      </c>
      <c r="D31" s="7">
        <f t="shared" si="0"/>
        <v>4.6500000000000057</v>
      </c>
      <c r="E31" s="8">
        <v>142.41</v>
      </c>
      <c r="F31" s="6">
        <f t="shared" si="1"/>
        <v>3.265220139035184E-2</v>
      </c>
      <c r="G31" s="9">
        <f t="shared" si="5"/>
        <v>0.83109856349573785</v>
      </c>
      <c r="H31" s="13">
        <f>H32*(0.01*summary_stats!$C$21)*G31+H32</f>
        <v>2248.1313384045152</v>
      </c>
      <c r="I31" s="13">
        <f t="shared" si="4"/>
        <v>653.04402780703685</v>
      </c>
      <c r="J31" s="14">
        <f t="shared" si="3"/>
        <v>12879.840610507361</v>
      </c>
    </row>
    <row r="32" spans="1:10" x14ac:dyDescent="0.2">
      <c r="A32" s="4">
        <v>44848</v>
      </c>
      <c r="B32" s="7">
        <v>-0.63999999999998636</v>
      </c>
      <c r="C32" s="7">
        <v>0.75711705165447418</v>
      </c>
      <c r="D32" s="7">
        <f t="shared" si="0"/>
        <v>-0.63999999999998636</v>
      </c>
      <c r="E32" s="8">
        <v>138.38</v>
      </c>
      <c r="F32" s="6">
        <f t="shared" si="1"/>
        <v>-4.6249458014162911E-3</v>
      </c>
      <c r="G32" s="9">
        <f t="shared" si="5"/>
        <v>-0.16411482322201018</v>
      </c>
      <c r="H32" s="13">
        <f>H33*(0.01*summary_stats!$C$21)*G32+H33</f>
        <v>1945.034677241166</v>
      </c>
      <c r="I32" s="13">
        <f t="shared" si="4"/>
        <v>-92.498916028325823</v>
      </c>
      <c r="J32" s="14">
        <f t="shared" si="3"/>
        <v>12226.796582700325</v>
      </c>
    </row>
    <row r="33" spans="1:10" x14ac:dyDescent="0.2">
      <c r="A33" s="4">
        <v>44847</v>
      </c>
      <c r="B33" s="7">
        <v>-1.4399999999999979</v>
      </c>
      <c r="C33" s="7">
        <v>-0.36495787057120282</v>
      </c>
      <c r="D33" s="7">
        <f t="shared" si="0"/>
        <v>1.4399999999999979</v>
      </c>
      <c r="E33" s="8">
        <v>142.99</v>
      </c>
      <c r="F33" s="6">
        <f t="shared" si="1"/>
        <v>1.00706343100916E-2</v>
      </c>
      <c r="G33" s="9">
        <f t="shared" si="5"/>
        <v>0.18194339430502057</v>
      </c>
      <c r="H33" s="13">
        <f>H34*(0.01*summary_stats!$C$21)*G33+H34</f>
        <v>2006.7865690584147</v>
      </c>
      <c r="I33" s="13">
        <f t="shared" si="4"/>
        <v>201.412686201832</v>
      </c>
      <c r="J33" s="14">
        <f t="shared" si="3"/>
        <v>12319.29549872865</v>
      </c>
    </row>
    <row r="34" spans="1:10" x14ac:dyDescent="0.2">
      <c r="A34" s="4">
        <v>44846</v>
      </c>
      <c r="B34" s="7">
        <v>0.32999999999998408</v>
      </c>
      <c r="C34" s="7">
        <v>0.97270930224730345</v>
      </c>
      <c r="D34" s="7">
        <f t="shared" si="0"/>
        <v>0.32999999999998408</v>
      </c>
      <c r="E34" s="8">
        <v>138.34</v>
      </c>
      <c r="F34" s="6">
        <f t="shared" si="1"/>
        <v>2.3854272083271943E-3</v>
      </c>
      <c r="G34" s="9">
        <f t="shared" si="5"/>
        <v>-6.5449352761614565E-3</v>
      </c>
      <c r="H34" s="13">
        <f>H35*(0.01*summary_stats!$C$21)*G34+H35</f>
        <v>1940.5847122793152</v>
      </c>
      <c r="I34" s="13">
        <f t="shared" si="4"/>
        <v>47.708544166543881</v>
      </c>
      <c r="J34" s="14">
        <f t="shared" si="3"/>
        <v>12117.882812526819</v>
      </c>
    </row>
    <row r="35" spans="1:10" x14ac:dyDescent="0.2">
      <c r="A35" s="4">
        <v>44845</v>
      </c>
      <c r="B35" s="7">
        <v>-5.3400000000000034</v>
      </c>
      <c r="C35" s="7">
        <v>0.60188793241710492</v>
      </c>
      <c r="D35" s="7">
        <f t="shared" si="0"/>
        <v>-5.3400000000000034</v>
      </c>
      <c r="E35" s="8">
        <v>138.97999999999999</v>
      </c>
      <c r="F35" s="6">
        <f t="shared" si="1"/>
        <v>-3.8422794646711785E-2</v>
      </c>
      <c r="G35" s="9">
        <f t="shared" si="5"/>
        <v>-0.73143071443921148</v>
      </c>
      <c r="H35" s="13">
        <f>H36*(0.01*summary_stats!$C$21)*G35+H36</f>
        <v>1942.9690760630181</v>
      </c>
      <c r="I35" s="13">
        <f t="shared" si="4"/>
        <v>-768.45589293423575</v>
      </c>
      <c r="J35" s="14">
        <f t="shared" si="3"/>
        <v>12070.174268360275</v>
      </c>
    </row>
    <row r="36" spans="1:10" x14ac:dyDescent="0.2">
      <c r="A36" s="4">
        <v>44844</v>
      </c>
      <c r="B36" s="7">
        <v>-0.96999999999999886</v>
      </c>
      <c r="C36" s="7">
        <v>0.1183764519936987</v>
      </c>
      <c r="D36" s="7">
        <f t="shared" si="0"/>
        <v>-0.96999999999999886</v>
      </c>
      <c r="E36" s="8">
        <v>140.41999999999999</v>
      </c>
      <c r="F36" s="6">
        <f t="shared" si="1"/>
        <v>-6.9078478849166711E-3</v>
      </c>
      <c r="G36" s="9">
        <f t="shared" si="5"/>
        <v>-0.21246814262890196</v>
      </c>
      <c r="H36" s="13">
        <f>H37*(0.01*summary_stats!$C$21)*G36+H37</f>
        <v>2251.7864016629201</v>
      </c>
      <c r="I36" s="13">
        <f t="shared" si="4"/>
        <v>-138.15695769833343</v>
      </c>
      <c r="J36" s="14">
        <f t="shared" si="3"/>
        <v>12838.630161294512</v>
      </c>
    </row>
    <row r="37" spans="1:10" x14ac:dyDescent="0.2">
      <c r="A37" s="4">
        <v>44841</v>
      </c>
      <c r="B37" s="7">
        <v>0.30000000000001142</v>
      </c>
      <c r="C37" s="7">
        <v>-0.4136613338253618</v>
      </c>
      <c r="D37" s="7">
        <f t="shared" si="0"/>
        <v>-0.30000000000001142</v>
      </c>
      <c r="E37" s="8">
        <v>140.09</v>
      </c>
      <c r="F37" s="6">
        <f t="shared" si="1"/>
        <v>-2.141480476836401E-3</v>
      </c>
      <c r="G37" s="9">
        <f t="shared" si="5"/>
        <v>-0.10986264358491238</v>
      </c>
      <c r="H37" s="13">
        <f>H38*(0.01*summary_stats!$C$21)*G37+H38</f>
        <v>2345.2145347109854</v>
      </c>
      <c r="I37" s="13">
        <f t="shared" si="4"/>
        <v>-42.829609536728022</v>
      </c>
      <c r="J37" s="14">
        <f t="shared" si="3"/>
        <v>12976.787118992845</v>
      </c>
    </row>
    <row r="38" spans="1:10" x14ac:dyDescent="0.2">
      <c r="A38" s="4">
        <v>44840</v>
      </c>
      <c r="B38" s="7">
        <v>3.6500000000000061</v>
      </c>
      <c r="C38" s="7">
        <v>0.61187750898690307</v>
      </c>
      <c r="D38" s="7">
        <f t="shared" si="0"/>
        <v>3.6500000000000061</v>
      </c>
      <c r="E38" s="8">
        <v>145.43</v>
      </c>
      <c r="F38" s="6">
        <f t="shared" si="1"/>
        <v>2.5097985285016888E-2</v>
      </c>
      <c r="G38" s="9">
        <f t="shared" si="5"/>
        <v>0.59810507702432114</v>
      </c>
      <c r="H38" s="13">
        <f>H39*(0.01*summary_stats!$C$21)*G38+H39</f>
        <v>2394.5402577523296</v>
      </c>
      <c r="I38" s="13">
        <f t="shared" si="4"/>
        <v>501.95970570033779</v>
      </c>
      <c r="J38" s="14">
        <f t="shared" si="3"/>
        <v>13019.616728529572</v>
      </c>
    </row>
    <row r="39" spans="1:10" x14ac:dyDescent="0.2">
      <c r="A39" s="4">
        <v>44839</v>
      </c>
      <c r="B39" s="7">
        <v>4.25</v>
      </c>
      <c r="C39" s="7">
        <v>0.88980841756764906</v>
      </c>
      <c r="D39" s="7">
        <f t="shared" si="0"/>
        <v>4.25</v>
      </c>
      <c r="E39" s="8">
        <v>146.4</v>
      </c>
      <c r="F39" s="6">
        <f t="shared" si="1"/>
        <v>2.9030054644808741E-2</v>
      </c>
      <c r="G39" s="9">
        <f t="shared" si="5"/>
        <v>0.71739500367658038</v>
      </c>
      <c r="H39" s="13">
        <f>H40*(0.01*summary_stats!$C$21)*G39+H40</f>
        <v>2153.0833654747553</v>
      </c>
      <c r="I39" s="13">
        <f t="shared" si="4"/>
        <v>580.6010928961748</v>
      </c>
      <c r="J39" s="14">
        <f t="shared" si="3"/>
        <v>12517.657022829235</v>
      </c>
    </row>
    <row r="40" spans="1:10" x14ac:dyDescent="0.2">
      <c r="A40" s="4">
        <v>44838</v>
      </c>
      <c r="B40" s="7">
        <v>-4.2800000000000011</v>
      </c>
      <c r="C40" s="7">
        <v>-0.31310398374166021</v>
      </c>
      <c r="D40" s="7">
        <f t="shared" si="0"/>
        <v>4.2800000000000011</v>
      </c>
      <c r="E40" s="8">
        <v>146.1</v>
      </c>
      <c r="F40" s="6">
        <f t="shared" si="1"/>
        <v>2.9295003422313493E-2</v>
      </c>
      <c r="G40" s="9">
        <f t="shared" si="5"/>
        <v>0.72558801806119544</v>
      </c>
      <c r="H40" s="13">
        <f>H41*(0.01*summary_stats!$C$21)*G40+H41</f>
        <v>1897.8064528685538</v>
      </c>
      <c r="I40" s="13">
        <f t="shared" si="4"/>
        <v>585.90006844626987</v>
      </c>
      <c r="J40" s="14">
        <f t="shared" si="3"/>
        <v>11937.05592993306</v>
      </c>
    </row>
    <row r="41" spans="1:10" x14ac:dyDescent="0.2">
      <c r="A41" s="4">
        <v>44837</v>
      </c>
      <c r="B41" s="7">
        <v>-7.3600000000000136</v>
      </c>
      <c r="C41" s="7">
        <v>-0.41474891423997179</v>
      </c>
      <c r="D41" s="7">
        <f t="shared" si="0"/>
        <v>7.3600000000000136</v>
      </c>
      <c r="E41" s="8">
        <v>142.44999999999999</v>
      </c>
      <c r="F41" s="6">
        <f t="shared" si="1"/>
        <v>5.1667251667251765E-2</v>
      </c>
      <c r="G41" s="9">
        <f t="shared" si="5"/>
        <v>1.4880341508803814</v>
      </c>
      <c r="H41" s="13">
        <f>H42*(0.01*summary_stats!$C$21)*G41+H42</f>
        <v>1670.5340486008035</v>
      </c>
      <c r="I41" s="13">
        <f t="shared" si="4"/>
        <v>1033.3450333450353</v>
      </c>
      <c r="J41" s="14">
        <f t="shared" si="3"/>
        <v>11351.15586148679</v>
      </c>
    </row>
    <row r="42" spans="1:10" x14ac:dyDescent="0.2">
      <c r="A42" s="4">
        <v>44834</v>
      </c>
      <c r="B42" s="7">
        <v>-1.9199999999999871</v>
      </c>
      <c r="C42" s="7">
        <v>0.23804003052048711</v>
      </c>
      <c r="D42" s="7">
        <f t="shared" si="0"/>
        <v>-1.9199999999999871</v>
      </c>
      <c r="E42" s="8">
        <v>138.19999999999999</v>
      </c>
      <c r="F42" s="6">
        <f t="shared" si="1"/>
        <v>-1.3892908827785724E-2</v>
      </c>
      <c r="G42" s="9">
        <f t="shared" si="5"/>
        <v>-0.35138791805328207</v>
      </c>
      <c r="H42" s="13">
        <f>H43*(0.01*summary_stats!$C$21)*G42+H43</f>
        <v>1306.1185966728392</v>
      </c>
      <c r="I42" s="13">
        <f t="shared" si="4"/>
        <v>-277.85817655571452</v>
      </c>
      <c r="J42" s="14">
        <f t="shared" si="3"/>
        <v>10317.810828141755</v>
      </c>
    </row>
    <row r="43" spans="1:10" x14ac:dyDescent="0.2">
      <c r="A43" s="4">
        <v>44833</v>
      </c>
      <c r="B43" s="7">
        <v>0.98999999999998067</v>
      </c>
      <c r="C43" s="7">
        <v>1.308181715432271</v>
      </c>
      <c r="D43" s="7">
        <f t="shared" si="0"/>
        <v>0.98999999999998067</v>
      </c>
      <c r="E43" s="8">
        <v>142.47999999999999</v>
      </c>
      <c r="F43" s="6">
        <f t="shared" si="1"/>
        <v>6.9483436271756092E-3</v>
      </c>
      <c r="G43" s="9">
        <f t="shared" si="5"/>
        <v>0.10337885908354152</v>
      </c>
      <c r="H43" s="13">
        <f>H44*(0.01*summary_stats!$C$21)*G43+H44</f>
        <v>1398.2421058963428</v>
      </c>
      <c r="I43" s="13">
        <f t="shared" si="4"/>
        <v>138.96687254351218</v>
      </c>
      <c r="J43" s="14">
        <f t="shared" si="3"/>
        <v>10595.669004697469</v>
      </c>
    </row>
    <row r="44" spans="1:10" x14ac:dyDescent="0.2">
      <c r="A44" s="4">
        <v>44832</v>
      </c>
      <c r="B44" s="7">
        <v>0.34000000000000341</v>
      </c>
      <c r="C44" s="7">
        <v>-0.6115953469064026</v>
      </c>
      <c r="D44" s="7">
        <f t="shared" si="0"/>
        <v>-0.34000000000000341</v>
      </c>
      <c r="E44" s="8">
        <v>149.84</v>
      </c>
      <c r="F44" s="6">
        <f t="shared" si="1"/>
        <v>-2.2690870261612615E-3</v>
      </c>
      <c r="G44" s="9">
        <f t="shared" si="5"/>
        <v>-0.11269217873687135</v>
      </c>
      <c r="H44" s="13">
        <f>H45*(0.01*summary_stats!$C$21)*G44+H45</f>
        <v>1371.6545896706818</v>
      </c>
      <c r="I44" s="13">
        <f t="shared" si="4"/>
        <v>-45.381740523225233</v>
      </c>
      <c r="J44" s="14">
        <f t="shared" si="3"/>
        <v>10456.702132153956</v>
      </c>
    </row>
    <row r="45" spans="1:10" x14ac:dyDescent="0.2">
      <c r="A45" s="4">
        <v>44831</v>
      </c>
      <c r="B45" s="7">
        <v>-2.3100000000000018</v>
      </c>
      <c r="C45" s="7">
        <v>1.380936781497176</v>
      </c>
      <c r="D45" s="7">
        <f t="shared" si="0"/>
        <v>-2.3100000000000018</v>
      </c>
      <c r="E45" s="8">
        <v>151.76</v>
      </c>
      <c r="F45" s="6">
        <f t="shared" si="1"/>
        <v>-1.5221402214022153E-2</v>
      </c>
      <c r="G45" s="9">
        <f t="shared" si="5"/>
        <v>-0.37626889629090043</v>
      </c>
      <c r="H45" s="13">
        <f>H46*(0.01*summary_stats!$C$21)*G45+H46</f>
        <v>1401.2629729337843</v>
      </c>
      <c r="I45" s="13">
        <f t="shared" si="4"/>
        <v>-304.42804428044303</v>
      </c>
      <c r="J45" s="14">
        <f t="shared" si="3"/>
        <v>10502.083872677182</v>
      </c>
    </row>
    <row r="46" spans="1:10" x14ac:dyDescent="0.2">
      <c r="A46" s="4">
        <v>44830</v>
      </c>
      <c r="B46" s="7">
        <v>-0.97999999999998977</v>
      </c>
      <c r="C46" s="7">
        <v>0.13851964753396981</v>
      </c>
      <c r="D46" s="7">
        <f t="shared" si="0"/>
        <v>-0.97999999999998977</v>
      </c>
      <c r="E46" s="8">
        <v>150.77000000000001</v>
      </c>
      <c r="F46" s="6">
        <f t="shared" si="1"/>
        <v>-6.4999668369038251E-3</v>
      </c>
      <c r="G46" s="9">
        <f t="shared" si="5"/>
        <v>-0.20393561937007801</v>
      </c>
      <c r="H46" s="13">
        <f>H47*(0.01*summary_stats!$C$21)*G46+H47</f>
        <v>1507.6266643756649</v>
      </c>
      <c r="I46" s="13">
        <f t="shared" si="4"/>
        <v>-129.99933673807649</v>
      </c>
      <c r="J46" s="14">
        <f t="shared" si="3"/>
        <v>10806.511916957625</v>
      </c>
    </row>
    <row r="47" spans="1:10" x14ac:dyDescent="0.2">
      <c r="A47" s="4">
        <v>44827</v>
      </c>
      <c r="B47" s="7">
        <v>-3.1800000000000068</v>
      </c>
      <c r="C47" s="7">
        <v>0.8157668384019483</v>
      </c>
      <c r="D47" s="7">
        <f t="shared" si="0"/>
        <v>-3.1800000000000068</v>
      </c>
      <c r="E47" s="8">
        <v>150.43</v>
      </c>
      <c r="F47" s="6">
        <f t="shared" si="1"/>
        <v>-2.1139400385561436E-2</v>
      </c>
      <c r="G47" s="9">
        <f t="shared" si="5"/>
        <v>-0.48112471266828605</v>
      </c>
      <c r="H47" s="13">
        <f>H48*(0.01*summary_stats!$C$21)*G47+H48</f>
        <v>1567.5671865818745</v>
      </c>
      <c r="I47" s="13">
        <f t="shared" si="4"/>
        <v>-422.78800771122872</v>
      </c>
      <c r="J47" s="14">
        <f t="shared" si="3"/>
        <v>10936.5112536957</v>
      </c>
    </row>
    <row r="48" spans="1:10" x14ac:dyDescent="0.2">
      <c r="A48" s="4">
        <v>44826</v>
      </c>
      <c r="B48" s="7">
        <v>2.4200000000000159</v>
      </c>
      <c r="C48" s="7">
        <v>-4.5224049480179343E-2</v>
      </c>
      <c r="D48" s="7">
        <f t="shared" si="0"/>
        <v>-2.4200000000000159</v>
      </c>
      <c r="E48" s="8">
        <v>152.74</v>
      </c>
      <c r="F48" s="6">
        <f t="shared" si="1"/>
        <v>-1.584391776875747E-2</v>
      </c>
      <c r="G48" s="9">
        <f t="shared" si="5"/>
        <v>-0.38775843584971526</v>
      </c>
      <c r="H48" s="13">
        <f>H49*(0.01*summary_stats!$C$21)*G48+H49</f>
        <v>1723.000592520028</v>
      </c>
      <c r="I48" s="13">
        <f t="shared" si="4"/>
        <v>-316.8783553751494</v>
      </c>
      <c r="J48" s="14">
        <f t="shared" si="3"/>
        <v>11359.29926140693</v>
      </c>
    </row>
    <row r="49" spans="1:10" x14ac:dyDescent="0.2">
      <c r="A49" s="4">
        <v>44825</v>
      </c>
      <c r="B49" s="7">
        <v>3.7800000000000011</v>
      </c>
      <c r="C49" s="7">
        <v>-0.89739265211549246</v>
      </c>
      <c r="D49" s="7">
        <f t="shared" si="0"/>
        <v>-3.7800000000000011</v>
      </c>
      <c r="E49" s="8">
        <v>153.72</v>
      </c>
      <c r="F49" s="6">
        <f t="shared" si="1"/>
        <v>-2.4590163934426236E-2</v>
      </c>
      <c r="G49" s="9">
        <f t="shared" si="5"/>
        <v>-0.53775710830421941</v>
      </c>
      <c r="H49" s="13">
        <f>H50*(0.01*summary_stats!$C$21)*G49+H50</f>
        <v>1858.0926755584715</v>
      </c>
      <c r="I49" s="13">
        <f t="shared" si="4"/>
        <v>-491.80327868852476</v>
      </c>
      <c r="J49" s="14">
        <f t="shared" si="3"/>
        <v>11676.177616782079</v>
      </c>
    </row>
    <row r="50" spans="1:10" x14ac:dyDescent="0.2">
      <c r="A50" s="4">
        <v>44824</v>
      </c>
      <c r="B50" s="7">
        <v>-1.6700000000000159</v>
      </c>
      <c r="C50" s="7">
        <v>0.98295690153698634</v>
      </c>
      <c r="D50" s="7">
        <f t="shared" si="0"/>
        <v>-1.6700000000000159</v>
      </c>
      <c r="E50" s="8">
        <v>156.9</v>
      </c>
      <c r="F50" s="6">
        <f t="shared" si="1"/>
        <v>-1.0643722115997551E-2</v>
      </c>
      <c r="G50" s="9">
        <f t="shared" si="5"/>
        <v>-0.28846052439696823</v>
      </c>
      <c r="H50" s="13">
        <f>H51*(0.01*summary_stats!$C$21)*G50+H51</f>
        <v>2066.451900244449</v>
      </c>
      <c r="I50" s="13">
        <f t="shared" si="4"/>
        <v>-212.87444231995102</v>
      </c>
      <c r="J50" s="14">
        <f t="shared" si="3"/>
        <v>12167.980895470604</v>
      </c>
    </row>
    <row r="51" spans="1:10" x14ac:dyDescent="0.2">
      <c r="A51" s="4">
        <v>44823</v>
      </c>
      <c r="B51" s="7">
        <v>-2.9399999999999982</v>
      </c>
      <c r="C51" s="7">
        <v>-1.192736687826843E-2</v>
      </c>
      <c r="D51" s="7">
        <f t="shared" si="0"/>
        <v>2.9399999999999982</v>
      </c>
      <c r="E51" s="8">
        <v>154.47999999999999</v>
      </c>
      <c r="F51" s="6">
        <f t="shared" si="1"/>
        <v>1.9031589849818738E-2</v>
      </c>
      <c r="G51" s="9">
        <f t="shared" si="5"/>
        <v>0.42252351003456623</v>
      </c>
      <c r="H51" s="13">
        <f>H52*(0.01*summary_stats!$C$21)*G51+H52</f>
        <v>2184.6094477904894</v>
      </c>
      <c r="I51" s="13">
        <f t="shared" si="4"/>
        <v>380.63179699637476</v>
      </c>
      <c r="J51" s="14">
        <f t="shared" si="3"/>
        <v>12380.855337790555</v>
      </c>
    </row>
    <row r="52" spans="1:10" x14ac:dyDescent="0.2">
      <c r="A52" s="4">
        <v>44820</v>
      </c>
      <c r="B52" s="7">
        <v>1.4699999999999991</v>
      </c>
      <c r="C52" s="7">
        <v>0.44958895578873498</v>
      </c>
      <c r="D52" s="7">
        <f t="shared" si="0"/>
        <v>1.4699999999999991</v>
      </c>
      <c r="E52" s="8">
        <v>150.69999999999999</v>
      </c>
      <c r="F52" s="6">
        <f t="shared" si="1"/>
        <v>9.7544790975447864E-3</v>
      </c>
      <c r="G52" s="9">
        <f t="shared" si="5"/>
        <v>0.1738644239732387</v>
      </c>
      <c r="H52" s="13">
        <f>H53*(0.01*summary_stats!$C$21)*G52+H53</f>
        <v>2024.2425594098859</v>
      </c>
      <c r="I52" s="13">
        <f t="shared" si="4"/>
        <v>195.08958195089573</v>
      </c>
      <c r="J52" s="14">
        <f t="shared" si="3"/>
        <v>12000.223540794181</v>
      </c>
    </row>
    <row r="53" spans="1:10" x14ac:dyDescent="0.2">
      <c r="A53" s="4">
        <v>44819</v>
      </c>
      <c r="B53" s="7">
        <v>-9.5900000000000034</v>
      </c>
      <c r="C53" s="7">
        <v>0.1387310922285509</v>
      </c>
      <c r="D53" s="7">
        <f t="shared" si="0"/>
        <v>-9.5900000000000034</v>
      </c>
      <c r="E53" s="8">
        <v>152.37</v>
      </c>
      <c r="F53" s="6">
        <f t="shared" si="1"/>
        <v>-6.2938898733346474E-2</v>
      </c>
      <c r="G53" s="9">
        <f t="shared" si="5"/>
        <v>-0.94357097159276482</v>
      </c>
      <c r="H53" s="13">
        <f>H54*(0.01*summary_stats!$C$21)*G53+H54</f>
        <v>1960.3364165612875</v>
      </c>
      <c r="I53" s="13">
        <f t="shared" si="4"/>
        <v>-1258.7779746669296</v>
      </c>
      <c r="J53" s="14">
        <f t="shared" si="3"/>
        <v>11805.133958843286</v>
      </c>
    </row>
    <row r="54" spans="1:10" x14ac:dyDescent="0.2">
      <c r="A54" s="4">
        <v>44818</v>
      </c>
      <c r="B54" s="7">
        <v>6.0600000000000023</v>
      </c>
      <c r="C54" s="7">
        <v>-0.49753569755019089</v>
      </c>
      <c r="D54" s="7">
        <f t="shared" si="0"/>
        <v>-6.0600000000000023</v>
      </c>
      <c r="E54" s="8">
        <v>155.31</v>
      </c>
      <c r="F54" s="6">
        <f t="shared" si="1"/>
        <v>-3.9018736720108187E-2</v>
      </c>
      <c r="G54" s="9">
        <f t="shared" si="5"/>
        <v>-0.73857546636213478</v>
      </c>
      <c r="H54" s="13">
        <f>H55*(0.01*summary_stats!$C$21)*G54+H55</f>
        <v>2381.7069566490177</v>
      </c>
      <c r="I54" s="13">
        <f t="shared" si="4"/>
        <v>-780.37473440216377</v>
      </c>
      <c r="J54" s="14">
        <f t="shared" si="3"/>
        <v>13063.911933510215</v>
      </c>
    </row>
    <row r="55" spans="1:10" x14ac:dyDescent="0.2">
      <c r="A55" s="4">
        <v>44817</v>
      </c>
      <c r="B55" s="7">
        <v>2.909999999999997</v>
      </c>
      <c r="C55" s="7">
        <v>0.40073158402628251</v>
      </c>
      <c r="D55" s="7">
        <f t="shared" si="0"/>
        <v>2.909999999999997</v>
      </c>
      <c r="E55" s="8">
        <v>153.84</v>
      </c>
      <c r="F55" s="6">
        <f t="shared" si="1"/>
        <v>1.891575663026519E-2</v>
      </c>
      <c r="G55" s="9">
        <f t="shared" si="5"/>
        <v>0.41927078153406894</v>
      </c>
      <c r="H55" s="13">
        <f>H56*(0.01*summary_stats!$C$21)*G55+H56</f>
        <v>2764.5498348102001</v>
      </c>
      <c r="I55" s="13">
        <f t="shared" si="4"/>
        <v>378.3151326053038</v>
      </c>
      <c r="J55" s="14">
        <f t="shared" si="3"/>
        <v>13844.286667912378</v>
      </c>
    </row>
    <row r="56" spans="1:10" x14ac:dyDescent="0.2">
      <c r="A56" s="4">
        <v>44816</v>
      </c>
      <c r="B56" s="7">
        <v>-1.5</v>
      </c>
      <c r="C56" s="7">
        <v>0.56773227796828518</v>
      </c>
      <c r="D56" s="7">
        <f t="shared" si="0"/>
        <v>-1.5</v>
      </c>
      <c r="E56" s="8">
        <v>163.43</v>
      </c>
      <c r="F56" s="6">
        <f t="shared" si="1"/>
        <v>-9.1782414489383832E-3</v>
      </c>
      <c r="G56" s="9">
        <f t="shared" si="5"/>
        <v>-0.25911481778924667</v>
      </c>
      <c r="H56" s="13">
        <f>H57*(0.01*summary_stats!$C$21)*G56+H57</f>
        <v>2563.059353858258</v>
      </c>
      <c r="I56" s="13">
        <f t="shared" si="4"/>
        <v>-183.56482897876765</v>
      </c>
      <c r="J56" s="14">
        <f t="shared" si="3"/>
        <v>13465.971535307075</v>
      </c>
    </row>
    <row r="57" spans="1:10" x14ac:dyDescent="0.2">
      <c r="A57" s="4">
        <v>44813</v>
      </c>
      <c r="B57" s="7">
        <v>1.430000000000007</v>
      </c>
      <c r="C57" s="7">
        <v>1.146884386810286E-2</v>
      </c>
      <c r="D57" s="7">
        <f t="shared" si="0"/>
        <v>1.430000000000007</v>
      </c>
      <c r="E57" s="8">
        <v>157.37</v>
      </c>
      <c r="F57" s="6">
        <f t="shared" si="1"/>
        <v>9.0868653491771433E-3</v>
      </c>
      <c r="G57" s="9">
        <f t="shared" si="5"/>
        <v>0.1568959430989566</v>
      </c>
      <c r="H57" s="13">
        <f>H58*(0.01*summary_stats!$C$21)*G57+H58</f>
        <v>2693.9419036387922</v>
      </c>
      <c r="I57" s="13">
        <f t="shared" si="4"/>
        <v>181.73730698354288</v>
      </c>
      <c r="J57" s="14">
        <f t="shared" si="3"/>
        <v>13649.536364285843</v>
      </c>
    </row>
    <row r="58" spans="1:10" x14ac:dyDescent="0.2">
      <c r="A58" s="4">
        <v>44812</v>
      </c>
      <c r="B58" s="7">
        <v>-1.2800000000000009</v>
      </c>
      <c r="C58" s="7">
        <v>-0.1186283459024227</v>
      </c>
      <c r="D58" s="7">
        <f t="shared" si="0"/>
        <v>1.2800000000000009</v>
      </c>
      <c r="E58" s="8">
        <v>154.46</v>
      </c>
      <c r="F58" s="6">
        <f t="shared" si="1"/>
        <v>8.2869351288359493E-3</v>
      </c>
      <c r="G58" s="9">
        <f t="shared" si="5"/>
        <v>0.13672814220850943</v>
      </c>
      <c r="H58" s="13">
        <f>H59*(0.01*summary_stats!$C$21)*G58+H59</f>
        <v>2616.9563108076181</v>
      </c>
      <c r="I58" s="13">
        <f t="shared" si="4"/>
        <v>165.73870257671899</v>
      </c>
      <c r="J58" s="14">
        <f t="shared" si="3"/>
        <v>13467.7990573023</v>
      </c>
    </row>
    <row r="59" spans="1:10" x14ac:dyDescent="0.2">
      <c r="A59" s="4">
        <v>44811</v>
      </c>
      <c r="B59" s="7">
        <v>-2.1500000000000061</v>
      </c>
      <c r="C59" s="7">
        <v>-0.32443896076936901</v>
      </c>
      <c r="D59" s="7">
        <f t="shared" si="0"/>
        <v>2.1500000000000061</v>
      </c>
      <c r="E59" s="8">
        <v>155.96</v>
      </c>
      <c r="F59" s="6">
        <f t="shared" si="1"/>
        <v>1.3785586047704579E-2</v>
      </c>
      <c r="G59" s="9">
        <f t="shared" si="5"/>
        <v>0.2789630311295066</v>
      </c>
      <c r="H59" s="13">
        <f>H60*(0.01*summary_stats!$C$21)*G59+H60</f>
        <v>2551.5435953898054</v>
      </c>
      <c r="I59" s="13">
        <f t="shared" si="4"/>
        <v>275.71172095409156</v>
      </c>
      <c r="J59" s="14">
        <f t="shared" si="3"/>
        <v>13302.060354725581</v>
      </c>
    </row>
    <row r="60" spans="1:10" x14ac:dyDescent="0.2">
      <c r="A60" s="4">
        <v>44810</v>
      </c>
      <c r="B60" s="7">
        <v>0.74000000000000909</v>
      </c>
      <c r="C60" s="7">
        <v>0.28874604726179892</v>
      </c>
      <c r="D60" s="7">
        <f t="shared" si="0"/>
        <v>0.74000000000000909</v>
      </c>
      <c r="E60" s="8">
        <v>154.53</v>
      </c>
      <c r="F60" s="6">
        <f t="shared" si="1"/>
        <v>4.7887141655342594E-3</v>
      </c>
      <c r="G60" s="9">
        <f t="shared" si="5"/>
        <v>5.0628073625632673E-2</v>
      </c>
      <c r="H60" s="13">
        <f>H61*(0.01*summary_stats!$C$21)*G60+H61</f>
        <v>2424.717375032651</v>
      </c>
      <c r="I60" s="13">
        <f t="shared" si="4"/>
        <v>95.774283310685192</v>
      </c>
      <c r="J60" s="14">
        <f t="shared" si="3"/>
        <v>13026.348633771489</v>
      </c>
    </row>
    <row r="61" spans="1:10" x14ac:dyDescent="0.2">
      <c r="A61" s="4">
        <v>44806</v>
      </c>
      <c r="B61" s="7">
        <v>-1.6899999999999979</v>
      </c>
      <c r="C61" s="7">
        <v>-0.21483585046344519</v>
      </c>
      <c r="D61" s="7">
        <f t="shared" si="0"/>
        <v>1.6899999999999979</v>
      </c>
      <c r="E61" s="8">
        <v>155.81</v>
      </c>
      <c r="F61" s="6">
        <f t="shared" si="1"/>
        <v>1.0846543867530953E-2</v>
      </c>
      <c r="G61" s="9">
        <f t="shared" si="5"/>
        <v>0.20188901048151123</v>
      </c>
      <c r="H61" s="13">
        <f>H62*(0.01*summary_stats!$C$21)*G61+H62</f>
        <v>2401.9165485583317</v>
      </c>
      <c r="I61" s="13">
        <f t="shared" si="4"/>
        <v>216.93087735061908</v>
      </c>
      <c r="J61" s="14">
        <f t="shared" si="3"/>
        <v>12930.574350460804</v>
      </c>
    </row>
    <row r="62" spans="1:10" x14ac:dyDescent="0.2">
      <c r="A62" s="4">
        <v>44805</v>
      </c>
      <c r="B62" s="7">
        <v>-2.4699999999999989</v>
      </c>
      <c r="C62" s="7">
        <v>0.83560871612731269</v>
      </c>
      <c r="D62" s="7">
        <f t="shared" si="0"/>
        <v>-2.4699999999999989</v>
      </c>
      <c r="E62" s="8">
        <v>157.96</v>
      </c>
      <c r="F62" s="6">
        <f t="shared" si="1"/>
        <v>-1.5636870093694598E-2</v>
      </c>
      <c r="G62" s="9">
        <f t="shared" si="5"/>
        <v>-0.38394903000083153</v>
      </c>
      <c r="H62" s="13">
        <f>H63*(0.01*summary_stats!$C$21)*G62+H63</f>
        <v>2314.3102113369432</v>
      </c>
      <c r="I62" s="13">
        <f t="shared" si="4"/>
        <v>-312.73740187389194</v>
      </c>
      <c r="J62" s="14">
        <f t="shared" si="3"/>
        <v>12713.643473110185</v>
      </c>
    </row>
    <row r="63" spans="1:10" x14ac:dyDescent="0.2">
      <c r="A63" s="4">
        <v>44804</v>
      </c>
      <c r="B63" s="7">
        <v>-2.2400000000000091</v>
      </c>
      <c r="C63" s="7">
        <v>0.5058982740777469</v>
      </c>
      <c r="D63" s="7">
        <f t="shared" si="0"/>
        <v>-2.2400000000000091</v>
      </c>
      <c r="E63" s="8">
        <v>157.22</v>
      </c>
      <c r="F63" s="6">
        <f t="shared" si="1"/>
        <v>-1.4247551202137191E-2</v>
      </c>
      <c r="G63" s="9">
        <f t="shared" si="5"/>
        <v>-0.35807808027569055</v>
      </c>
      <c r="H63" s="13">
        <f>H64*(0.01*summary_stats!$C$21)*G63+H64</f>
        <v>2493.8430797314109</v>
      </c>
      <c r="I63" s="13">
        <f t="shared" si="4"/>
        <v>-284.95102404274382</v>
      </c>
      <c r="J63" s="14">
        <f t="shared" si="3"/>
        <v>13026.380874984077</v>
      </c>
    </row>
    <row r="64" spans="1:10" x14ac:dyDescent="0.2">
      <c r="A64" s="4">
        <v>44803</v>
      </c>
      <c r="B64" s="7">
        <v>-6.4099999999999966</v>
      </c>
      <c r="C64" s="7">
        <v>0.30929262397755147</v>
      </c>
      <c r="D64" s="7">
        <f t="shared" si="0"/>
        <v>-6.4099999999999966</v>
      </c>
      <c r="E64" s="8">
        <v>158.91</v>
      </c>
      <c r="F64" s="6">
        <f t="shared" si="1"/>
        <v>-4.0337297841545508E-2</v>
      </c>
      <c r="G64" s="9">
        <f t="shared" si="5"/>
        <v>-0.75403164961138847</v>
      </c>
      <c r="H64" s="13">
        <f>H65*(0.01*summary_stats!$C$21)*G64+H65</f>
        <v>2673.3294572293762</v>
      </c>
      <c r="I64" s="13">
        <f t="shared" si="4"/>
        <v>-806.74595683091013</v>
      </c>
      <c r="J64" s="14">
        <f t="shared" si="3"/>
        <v>13311.331899026822</v>
      </c>
    </row>
    <row r="65" spans="1:10" x14ac:dyDescent="0.2">
      <c r="A65" s="4">
        <v>44802</v>
      </c>
      <c r="B65" s="7">
        <v>2.5</v>
      </c>
      <c r="C65" s="7">
        <v>0.66031260657141189</v>
      </c>
      <c r="D65" s="7">
        <f t="shared" si="0"/>
        <v>2.5</v>
      </c>
      <c r="E65" s="8">
        <v>161.38</v>
      </c>
      <c r="F65" s="6">
        <f t="shared" si="1"/>
        <v>1.5491386788945348E-2</v>
      </c>
      <c r="G65" s="9">
        <f t="shared" si="5"/>
        <v>0.32480125172862689</v>
      </c>
      <c r="H65" s="13">
        <f>H66*(0.01*summary_stats!$C$21)*G65+H66</f>
        <v>3113.5221241058271</v>
      </c>
      <c r="I65" s="13">
        <f t="shared" si="4"/>
        <v>309.82773577890697</v>
      </c>
      <c r="J65" s="14">
        <f t="shared" si="3"/>
        <v>14118.077855857731</v>
      </c>
    </row>
    <row r="66" spans="1:10" x14ac:dyDescent="0.2">
      <c r="A66" s="4">
        <v>44799</v>
      </c>
      <c r="B66" s="7">
        <v>0.30000000000001142</v>
      </c>
      <c r="C66" s="7">
        <v>1.0656380621389929</v>
      </c>
      <c r="D66" s="7">
        <f t="shared" ref="D66:D129" si="6">IF(SIGN(B66)=SIGN(C66),ABS(B66),-ABS(B66))</f>
        <v>0.30000000000001142</v>
      </c>
      <c r="E66" s="8">
        <v>163.62</v>
      </c>
      <c r="F66" s="6">
        <f t="shared" ref="F66:F129" si="7">D66/E66</f>
        <v>1.8335166850019034E-3</v>
      </c>
      <c r="G66" s="9">
        <f t="shared" si="5"/>
        <v>-1.9447153947760823E-2</v>
      </c>
      <c r="H66" s="13">
        <f>H67*(0.01*summary_stats!$C$21)*G66+H67</f>
        <v>2934.7925679259133</v>
      </c>
      <c r="I66" s="13">
        <f t="shared" ref="I66:I129" si="8">F66*4000*5</f>
        <v>36.670333700038064</v>
      </c>
      <c r="J66" s="14">
        <f t="shared" ref="J66:J129" si="9">J67+I66</f>
        <v>13808.250120078825</v>
      </c>
    </row>
    <row r="67" spans="1:10" x14ac:dyDescent="0.2">
      <c r="A67" s="4">
        <v>44798</v>
      </c>
      <c r="B67" s="7">
        <v>-0.34000000000000341</v>
      </c>
      <c r="C67" s="7">
        <v>0.99333798943880591</v>
      </c>
      <c r="D67" s="7">
        <f t="shared" si="6"/>
        <v>-0.34000000000000341</v>
      </c>
      <c r="E67" s="8">
        <v>170.03</v>
      </c>
      <c r="F67" s="6">
        <f t="shared" si="7"/>
        <v>-1.9996471210962973E-3</v>
      </c>
      <c r="G67" s="9">
        <f t="shared" si="5"/>
        <v>-0.1067123150752651</v>
      </c>
      <c r="H67" s="13">
        <f>H68*(0.01*summary_stats!$C$21)*G67+H68</f>
        <v>2945.5329866978859</v>
      </c>
      <c r="I67" s="13">
        <f t="shared" si="8"/>
        <v>-39.992942421925946</v>
      </c>
      <c r="J67" s="14">
        <f t="shared" si="9"/>
        <v>13771.579786378787</v>
      </c>
    </row>
    <row r="68" spans="1:10" x14ac:dyDescent="0.2">
      <c r="A68" s="4">
        <v>44797</v>
      </c>
      <c r="B68" s="7">
        <v>-3.9500000000000171</v>
      </c>
      <c r="C68" s="7">
        <v>0.21717305003690149</v>
      </c>
      <c r="D68" s="7">
        <f t="shared" si="6"/>
        <v>-3.9500000000000171</v>
      </c>
      <c r="E68" s="8">
        <v>167.53</v>
      </c>
      <c r="F68" s="6">
        <f t="shared" si="7"/>
        <v>-2.3577866650749221E-2</v>
      </c>
      <c r="G68" s="9">
        <f t="shared" si="5"/>
        <v>-0.52148798622158454</v>
      </c>
      <c r="H68" s="13">
        <f>H69*(0.01*summary_stats!$C$21)*G68+H69</f>
        <v>3005.6721555878948</v>
      </c>
      <c r="I68" s="13">
        <f t="shared" si="8"/>
        <v>-471.55733301498447</v>
      </c>
      <c r="J68" s="14">
        <f t="shared" si="9"/>
        <v>13811.572728800713</v>
      </c>
    </row>
    <row r="69" spans="1:10" x14ac:dyDescent="0.2">
      <c r="A69" s="4">
        <v>44796</v>
      </c>
      <c r="B69" s="7">
        <v>-2.629999999999995</v>
      </c>
      <c r="C69" s="7">
        <v>0.91835434667189286</v>
      </c>
      <c r="D69" s="7">
        <f t="shared" si="6"/>
        <v>-2.629999999999995</v>
      </c>
      <c r="E69" s="8">
        <v>167.23</v>
      </c>
      <c r="F69" s="6">
        <f t="shared" si="7"/>
        <v>-1.5726843269748221E-2</v>
      </c>
      <c r="G69" s="9">
        <f t="shared" si="5"/>
        <v>-0.38560588752550556</v>
      </c>
      <c r="H69" s="13">
        <f>H70*(0.01*summary_stats!$C$21)*G69+H70</f>
        <v>3331.4145281270798</v>
      </c>
      <c r="I69" s="13">
        <f t="shared" si="8"/>
        <v>-314.53686539496442</v>
      </c>
      <c r="J69" s="14">
        <f t="shared" si="9"/>
        <v>14283.130061815697</v>
      </c>
    </row>
    <row r="70" spans="1:10" x14ac:dyDescent="0.2">
      <c r="A70" s="4">
        <v>44795</v>
      </c>
      <c r="B70" s="7">
        <v>-0.40000000000000568</v>
      </c>
      <c r="C70" s="7">
        <v>0.86790242121597039</v>
      </c>
      <c r="D70" s="7">
        <f t="shared" si="6"/>
        <v>-0.40000000000000568</v>
      </c>
      <c r="E70" s="8">
        <v>167.57</v>
      </c>
      <c r="F70" s="6">
        <f t="shared" si="7"/>
        <v>-2.3870621232917927E-3</v>
      </c>
      <c r="G70" s="9">
        <f t="shared" si="5"/>
        <v>-0.1153041065018465</v>
      </c>
      <c r="H70" s="13">
        <f>H71*(0.01*summary_stats!$C$21)*G70+H71</f>
        <v>3591.0515170081567</v>
      </c>
      <c r="I70" s="13">
        <f t="shared" si="8"/>
        <v>-47.741242465835853</v>
      </c>
      <c r="J70" s="14">
        <f t="shared" si="9"/>
        <v>14597.666927210661</v>
      </c>
    </row>
    <row r="71" spans="1:10" x14ac:dyDescent="0.2">
      <c r="A71" s="4">
        <v>44792</v>
      </c>
      <c r="B71" s="7">
        <v>1.52000000000001</v>
      </c>
      <c r="C71" s="7">
        <v>-8.4802659564223892E-2</v>
      </c>
      <c r="D71" s="7">
        <f t="shared" si="6"/>
        <v>-1.52000000000001</v>
      </c>
      <c r="E71" s="8">
        <v>171.52</v>
      </c>
      <c r="F71" s="6">
        <f t="shared" si="7"/>
        <v>-8.8619402985075212E-3</v>
      </c>
      <c r="G71" s="9">
        <f t="shared" si="5"/>
        <v>-0.25270240779544562</v>
      </c>
      <c r="H71" s="13">
        <f>H72*(0.01*summary_stats!$C$21)*G71+H72</f>
        <v>3670.4038871408466</v>
      </c>
      <c r="I71" s="13">
        <f t="shared" si="8"/>
        <v>-177.23880597015042</v>
      </c>
      <c r="J71" s="14">
        <f t="shared" si="9"/>
        <v>14645.408169676497</v>
      </c>
    </row>
    <row r="72" spans="1:10" x14ac:dyDescent="0.2">
      <c r="A72" s="4">
        <v>44791</v>
      </c>
      <c r="B72" s="7">
        <v>-0.15999999999999659</v>
      </c>
      <c r="C72" s="7">
        <v>0.75072864626340285</v>
      </c>
      <c r="D72" s="7">
        <f t="shared" si="6"/>
        <v>-0.15999999999999659</v>
      </c>
      <c r="E72" s="8">
        <v>174.15</v>
      </c>
      <c r="F72" s="6">
        <f t="shared" si="7"/>
        <v>-9.1874820556989134E-4</v>
      </c>
      <c r="G72" s="9">
        <f t="shared" si="5"/>
        <v>-8.2519634912662176E-2</v>
      </c>
      <c r="H72" s="13">
        <f>H73*(0.01*summary_stats!$C$21)*G72+H73</f>
        <v>3852.9638710200256</v>
      </c>
      <c r="I72" s="13">
        <f t="shared" si="8"/>
        <v>-18.374964111397826</v>
      </c>
      <c r="J72" s="14">
        <f t="shared" si="9"/>
        <v>14822.646975646647</v>
      </c>
    </row>
    <row r="73" spans="1:10" x14ac:dyDescent="0.2">
      <c r="A73" s="4">
        <v>44790</v>
      </c>
      <c r="B73" s="7">
        <v>1.090000000000003</v>
      </c>
      <c r="C73" s="7">
        <v>-0.42312279425754062</v>
      </c>
      <c r="D73" s="7">
        <f t="shared" si="6"/>
        <v>-1.090000000000003</v>
      </c>
      <c r="E73" s="8">
        <v>174.55</v>
      </c>
      <c r="F73" s="6">
        <f t="shared" si="7"/>
        <v>-6.244629046118607E-3</v>
      </c>
      <c r="G73" s="9">
        <f t="shared" si="5"/>
        <v>-0.19857055397432777</v>
      </c>
      <c r="H73" s="13">
        <f>H74*(0.01*summary_stats!$C$21)*G73+H74</f>
        <v>3913.5154712536964</v>
      </c>
      <c r="I73" s="13">
        <f t="shared" si="8"/>
        <v>-124.89258092237215</v>
      </c>
      <c r="J73" s="14">
        <f t="shared" si="9"/>
        <v>14841.021939758044</v>
      </c>
    </row>
    <row r="74" spans="1:10" x14ac:dyDescent="0.2">
      <c r="A74" s="4">
        <v>44789</v>
      </c>
      <c r="B74" s="7">
        <v>3.6099999999999852</v>
      </c>
      <c r="C74" s="7">
        <v>1.16439696459461</v>
      </c>
      <c r="D74" s="7">
        <f t="shared" si="6"/>
        <v>3.6099999999999852</v>
      </c>
      <c r="E74" s="8">
        <v>173.03</v>
      </c>
      <c r="F74" s="6">
        <f t="shared" si="7"/>
        <v>2.0863434086574498E-2</v>
      </c>
      <c r="G74" s="9">
        <f t="shared" si="5"/>
        <v>0.47446135010660584</v>
      </c>
      <c r="H74" s="13">
        <f>H75*(0.01*summary_stats!$C$21)*G74+H75</f>
        <v>4064.8581853198289</v>
      </c>
      <c r="I74" s="13">
        <f t="shared" si="8"/>
        <v>417.26868173148995</v>
      </c>
      <c r="J74" s="14">
        <f t="shared" si="9"/>
        <v>14965.914520680417</v>
      </c>
    </row>
    <row r="75" spans="1:10" x14ac:dyDescent="0.2">
      <c r="A75" s="4">
        <v>44788</v>
      </c>
      <c r="B75" s="7">
        <v>-0.75</v>
      </c>
      <c r="C75" s="7">
        <v>-0.30213924253610402</v>
      </c>
      <c r="D75" s="7">
        <f t="shared" si="6"/>
        <v>0.75</v>
      </c>
      <c r="E75" s="8">
        <v>173.19</v>
      </c>
      <c r="F75" s="6">
        <f t="shared" si="7"/>
        <v>4.3305040706738268E-3</v>
      </c>
      <c r="G75" s="9">
        <f t="shared" si="5"/>
        <v>3.9603187674069694E-2</v>
      </c>
      <c r="H75" s="13">
        <f>H76*(0.01*summary_stats!$C$21)*G75+H76</f>
        <v>3732.7841007971956</v>
      </c>
      <c r="I75" s="13">
        <f t="shared" si="8"/>
        <v>86.610081413476536</v>
      </c>
      <c r="J75" s="14">
        <f t="shared" si="9"/>
        <v>14548.645838948927</v>
      </c>
    </row>
    <row r="76" spans="1:10" x14ac:dyDescent="0.2">
      <c r="A76" s="4">
        <v>44785</v>
      </c>
      <c r="B76" s="7">
        <v>4.3200000000000216</v>
      </c>
      <c r="C76" s="7">
        <v>0.89416391928429528</v>
      </c>
      <c r="D76" s="7">
        <f t="shared" si="6"/>
        <v>4.3200000000000216</v>
      </c>
      <c r="E76" s="8">
        <v>172.1</v>
      </c>
      <c r="F76" s="6">
        <f t="shared" si="7"/>
        <v>2.5101685066821741E-2</v>
      </c>
      <c r="G76" s="9">
        <f t="shared" si="5"/>
        <v>0.59821529295462228</v>
      </c>
      <c r="H76" s="13">
        <f>H77*(0.01*summary_stats!$C$21)*G76+H77</f>
        <v>3705.2702545582424</v>
      </c>
      <c r="I76" s="13">
        <f t="shared" si="8"/>
        <v>502.03370133643483</v>
      </c>
      <c r="J76" s="14">
        <f t="shared" si="9"/>
        <v>14462.03575753545</v>
      </c>
    </row>
    <row r="77" spans="1:10" x14ac:dyDescent="0.2">
      <c r="A77" s="4">
        <v>44784</v>
      </c>
      <c r="B77" s="7">
        <v>4.9999999999982947E-2</v>
      </c>
      <c r="C77" s="7">
        <v>0.69282182998802799</v>
      </c>
      <c r="D77" s="7">
        <f t="shared" si="6"/>
        <v>4.9999999999982947E-2</v>
      </c>
      <c r="E77" s="8">
        <v>168.49</v>
      </c>
      <c r="F77" s="6">
        <f t="shared" si="7"/>
        <v>2.9675351652906965E-4</v>
      </c>
      <c r="G77" s="9">
        <f t="shared" si="5"/>
        <v>-5.4925002894709668E-2</v>
      </c>
      <c r="H77" s="13">
        <f>H78*(0.01*summary_stats!$C$21)*G77+H78</f>
        <v>3331.5821217520624</v>
      </c>
      <c r="I77" s="13">
        <f t="shared" si="8"/>
        <v>5.935070330581393</v>
      </c>
      <c r="J77" s="14">
        <f t="shared" si="9"/>
        <v>13960.002056199015</v>
      </c>
    </row>
    <row r="78" spans="1:10" x14ac:dyDescent="0.2">
      <c r="A78" s="4">
        <v>44783</v>
      </c>
      <c r="B78" s="7">
        <v>-0.47999999999998982</v>
      </c>
      <c r="C78" s="7">
        <v>3.3088471636072431E-4</v>
      </c>
      <c r="D78" s="7">
        <f t="shared" si="6"/>
        <v>-0.47999999999998982</v>
      </c>
      <c r="E78" s="8">
        <v>169.24</v>
      </c>
      <c r="F78" s="6">
        <f t="shared" si="7"/>
        <v>-2.836208934058082E-3</v>
      </c>
      <c r="G78" s="9">
        <f t="shared" si="5"/>
        <v>-0.12521253784558484</v>
      </c>
      <c r="H78" s="13">
        <f>H79*(0.01*summary_stats!$C$21)*G78+H79</f>
        <v>3366.249230892895</v>
      </c>
      <c r="I78" s="13">
        <f t="shared" si="8"/>
        <v>-56.724178681161639</v>
      </c>
      <c r="J78" s="14">
        <f t="shared" si="9"/>
        <v>13954.066985868434</v>
      </c>
    </row>
    <row r="79" spans="1:10" x14ac:dyDescent="0.2">
      <c r="A79" s="4">
        <v>44782</v>
      </c>
      <c r="B79" s="7">
        <v>-0.46000000000000801</v>
      </c>
      <c r="C79" s="7">
        <v>9.0230489576287765E-2</v>
      </c>
      <c r="D79" s="7">
        <f t="shared" si="6"/>
        <v>-0.46000000000000801</v>
      </c>
      <c r="E79" s="8">
        <v>164.92</v>
      </c>
      <c r="F79" s="6">
        <f t="shared" si="7"/>
        <v>-2.7892311423721081E-3</v>
      </c>
      <c r="G79" s="9">
        <f t="shared" si="5"/>
        <v>-0.1241788161499344</v>
      </c>
      <c r="H79" s="13">
        <f>H80*(0.01*summary_stats!$C$21)*G79+H80</f>
        <v>3447.1798824219509</v>
      </c>
      <c r="I79" s="13">
        <f t="shared" si="8"/>
        <v>-55.784622847442158</v>
      </c>
      <c r="J79" s="14">
        <f t="shared" si="9"/>
        <v>14010.791164549595</v>
      </c>
    </row>
    <row r="80" spans="1:10" x14ac:dyDescent="0.2">
      <c r="A80" s="4">
        <v>44781</v>
      </c>
      <c r="B80" s="7">
        <v>-0.31999999999999318</v>
      </c>
      <c r="C80" s="7">
        <v>0.34401299253946099</v>
      </c>
      <c r="D80" s="7">
        <f t="shared" si="6"/>
        <v>-0.31999999999999318</v>
      </c>
      <c r="E80" s="8">
        <v>164.87</v>
      </c>
      <c r="F80" s="6">
        <f t="shared" si="7"/>
        <v>-1.9409231515739259E-3</v>
      </c>
      <c r="G80" s="9">
        <f t="shared" si="5"/>
        <v>-0.10540632640462139</v>
      </c>
      <c r="H80" s="13">
        <f>H81*(0.01*summary_stats!$C$21)*G80+H81</f>
        <v>3529.3557356132833</v>
      </c>
      <c r="I80" s="13">
        <f t="shared" si="8"/>
        <v>-38.818463031478522</v>
      </c>
      <c r="J80" s="14">
        <f t="shared" si="9"/>
        <v>14066.575787397038</v>
      </c>
    </row>
    <row r="81" spans="1:10" x14ac:dyDescent="0.2">
      <c r="A81" s="4">
        <v>44778</v>
      </c>
      <c r="B81" s="7">
        <v>6.1200000000000054</v>
      </c>
      <c r="C81" s="7">
        <v>1.500171573807132</v>
      </c>
      <c r="D81" s="7">
        <f t="shared" si="6"/>
        <v>6.1200000000000054</v>
      </c>
      <c r="E81" s="8">
        <v>165.35</v>
      </c>
      <c r="F81" s="6">
        <f t="shared" si="7"/>
        <v>3.7012397943755701E-2</v>
      </c>
      <c r="G81" s="9">
        <f t="shared" si="5"/>
        <v>0.97282424545198387</v>
      </c>
      <c r="H81" s="13">
        <f>H82*(0.01*summary_stats!$C$21)*G81+H82</f>
        <v>3600.5151879493683</v>
      </c>
      <c r="I81" s="13">
        <f t="shared" si="8"/>
        <v>740.24795887511402</v>
      </c>
      <c r="J81" s="14">
        <f t="shared" si="9"/>
        <v>14105.394250428517</v>
      </c>
    </row>
    <row r="82" spans="1:10" x14ac:dyDescent="0.2">
      <c r="A82" s="4">
        <v>44777</v>
      </c>
      <c r="B82" s="7">
        <v>-1.5</v>
      </c>
      <c r="C82" s="7">
        <v>1.530511138097596</v>
      </c>
      <c r="D82" s="7">
        <f t="shared" si="6"/>
        <v>-1.5</v>
      </c>
      <c r="E82" s="8">
        <v>165.81</v>
      </c>
      <c r="F82" s="6">
        <f t="shared" si="7"/>
        <v>-9.0464990048851092E-3</v>
      </c>
      <c r="G82" s="9">
        <f t="shared" si="5"/>
        <v>-0.25644737876586504</v>
      </c>
      <c r="H82" s="13">
        <f>H83*(0.01*summary_stats!$C$21)*G82+H83</f>
        <v>3045.0789453253883</v>
      </c>
      <c r="I82" s="13">
        <f t="shared" si="8"/>
        <v>-180.92998009770218</v>
      </c>
      <c r="J82" s="14">
        <f t="shared" si="9"/>
        <v>13365.146291553403</v>
      </c>
    </row>
    <row r="83" spans="1:10" x14ac:dyDescent="0.2">
      <c r="A83" s="4">
        <v>44776</v>
      </c>
      <c r="B83" s="7">
        <v>-1</v>
      </c>
      <c r="C83" s="7">
        <v>-0.90108579865872218</v>
      </c>
      <c r="D83" s="7">
        <f t="shared" si="6"/>
        <v>1</v>
      </c>
      <c r="E83" s="8">
        <v>166.13</v>
      </c>
      <c r="F83" s="6">
        <f t="shared" si="7"/>
        <v>6.0193824113645945E-3</v>
      </c>
      <c r="G83" s="9">
        <f t="shared" si="5"/>
        <v>8.0528755017690412E-2</v>
      </c>
      <c r="H83" s="13">
        <f>H84*(0.01*summary_stats!$C$21)*G83+H84</f>
        <v>3198.8942014985696</v>
      </c>
      <c r="I83" s="13">
        <f t="shared" si="8"/>
        <v>120.38764822729189</v>
      </c>
      <c r="J83" s="14">
        <f t="shared" si="9"/>
        <v>13546.076271651105</v>
      </c>
    </row>
    <row r="84" spans="1:10" x14ac:dyDescent="0.2">
      <c r="A84" s="4">
        <v>44775</v>
      </c>
      <c r="B84" s="7">
        <v>5.1599999999999966</v>
      </c>
      <c r="C84" s="7">
        <v>-1.134757998771706</v>
      </c>
      <c r="D84" s="7">
        <f t="shared" si="6"/>
        <v>-5.1599999999999966</v>
      </c>
      <c r="E84" s="8">
        <v>160.01</v>
      </c>
      <c r="F84" s="6">
        <f t="shared" si="7"/>
        <v>-3.224798450096867E-2</v>
      </c>
      <c r="G84" s="9">
        <f t="shared" si="5"/>
        <v>-0.65157033173247725</v>
      </c>
      <c r="H84" s="13">
        <f>H85*(0.01*summary_stats!$C$21)*G84+H85</f>
        <v>3151.3120940721037</v>
      </c>
      <c r="I84" s="13">
        <f t="shared" si="8"/>
        <v>-644.9596900193734</v>
      </c>
      <c r="J84" s="14">
        <f t="shared" si="9"/>
        <v>13425.688623423814</v>
      </c>
    </row>
    <row r="85" spans="1:10" x14ac:dyDescent="0.2">
      <c r="A85" s="4">
        <v>44774</v>
      </c>
      <c r="B85" s="7">
        <v>0.56000000000000227</v>
      </c>
      <c r="C85" s="7">
        <v>0.53626941524626381</v>
      </c>
      <c r="D85" s="7">
        <f t="shared" si="6"/>
        <v>0.56000000000000227</v>
      </c>
      <c r="E85" s="8">
        <v>161.51</v>
      </c>
      <c r="F85" s="6">
        <f t="shared" si="7"/>
        <v>3.4672775679524632E-3</v>
      </c>
      <c r="G85" s="9">
        <f t="shared" si="5"/>
        <v>1.8992378531304442E-2</v>
      </c>
      <c r="H85" s="13">
        <f>H86*(0.01*summary_stats!$C$21)*G85+H86</f>
        <v>3589.8865084166646</v>
      </c>
      <c r="I85" s="13">
        <f t="shared" si="8"/>
        <v>69.345551359049267</v>
      </c>
      <c r="J85" s="14">
        <f t="shared" si="9"/>
        <v>14070.648313443187</v>
      </c>
    </row>
    <row r="86" spans="1:10" x14ac:dyDescent="0.2">
      <c r="A86" s="4">
        <v>44771</v>
      </c>
      <c r="B86" s="7">
        <v>5.1899999999999977</v>
      </c>
      <c r="C86" s="7">
        <v>0.41539232834809298</v>
      </c>
      <c r="D86" s="7">
        <f t="shared" si="6"/>
        <v>5.1899999999999977</v>
      </c>
      <c r="E86" s="8">
        <v>162.51</v>
      </c>
      <c r="F86" s="6">
        <f t="shared" si="7"/>
        <v>3.1936496215617491E-2</v>
      </c>
      <c r="G86" s="9">
        <f t="shared" si="5"/>
        <v>0.80834161544504191</v>
      </c>
      <c r="H86" s="13">
        <f>H87*(0.01*summary_stats!$C$21)*G86+H87</f>
        <v>3577.1480303937119</v>
      </c>
      <c r="I86" s="13">
        <f t="shared" si="8"/>
        <v>638.72992431234979</v>
      </c>
      <c r="J86" s="14">
        <f t="shared" si="9"/>
        <v>14001.302762084139</v>
      </c>
    </row>
    <row r="87" spans="1:10" x14ac:dyDescent="0.2">
      <c r="A87" s="4">
        <v>44770</v>
      </c>
      <c r="B87" s="7">
        <v>-1.3499999999999941</v>
      </c>
      <c r="C87" s="7">
        <v>0.45389216715802022</v>
      </c>
      <c r="D87" s="7">
        <f t="shared" si="6"/>
        <v>-1.3499999999999941</v>
      </c>
      <c r="E87" s="8">
        <v>157.35</v>
      </c>
      <c r="F87" s="6">
        <f t="shared" si="7"/>
        <v>-8.5795996186844234E-3</v>
      </c>
      <c r="G87" s="9">
        <f t="shared" si="5"/>
        <v>-0.24695491070982228</v>
      </c>
      <c r="H87" s="13">
        <f>H88*(0.01*summary_stats!$C$21)*G87+H88</f>
        <v>3106.338741121629</v>
      </c>
      <c r="I87" s="13">
        <f t="shared" si="8"/>
        <v>-171.59199237368847</v>
      </c>
      <c r="J87" s="14">
        <f t="shared" si="9"/>
        <v>13362.572837771788</v>
      </c>
    </row>
    <row r="88" spans="1:10" x14ac:dyDescent="0.2">
      <c r="A88" s="4">
        <v>44769</v>
      </c>
      <c r="B88" s="7">
        <v>-1.140000000000015</v>
      </c>
      <c r="C88" s="7">
        <v>4.7101948954027167E-2</v>
      </c>
      <c r="D88" s="7">
        <f t="shared" si="6"/>
        <v>-1.140000000000015</v>
      </c>
      <c r="E88" s="8">
        <v>156.79</v>
      </c>
      <c r="F88" s="6">
        <f t="shared" si="7"/>
        <v>-7.2708718668283373E-3</v>
      </c>
      <c r="G88" s="9">
        <f t="shared" si="5"/>
        <v>-0.22002326550657406</v>
      </c>
      <c r="H88" s="13">
        <f>H89*(0.01*summary_stats!$C$21)*G88+H89</f>
        <v>3257.1583504208675</v>
      </c>
      <c r="I88" s="13">
        <f t="shared" si="8"/>
        <v>-145.41743733656676</v>
      </c>
      <c r="J88" s="14">
        <f t="shared" si="9"/>
        <v>13534.164830145477</v>
      </c>
    </row>
    <row r="89" spans="1:10" x14ac:dyDescent="0.2">
      <c r="A89" s="4">
        <v>44768</v>
      </c>
      <c r="B89" s="7">
        <v>-1.2599999999999909</v>
      </c>
      <c r="C89" s="7">
        <v>-1.638097274013022</v>
      </c>
      <c r="D89" s="7">
        <f t="shared" si="6"/>
        <v>1.2599999999999909</v>
      </c>
      <c r="E89" s="8">
        <v>151.6</v>
      </c>
      <c r="F89" s="6">
        <f t="shared" si="7"/>
        <v>8.3113456464379357E-3</v>
      </c>
      <c r="G89" s="9">
        <f t="shared" si="5"/>
        <v>0.13734093886842746</v>
      </c>
      <c r="H89" s="13">
        <f>H90*(0.01*summary_stats!$C$21)*G89+H90</f>
        <v>3397.3123029536528</v>
      </c>
      <c r="I89" s="13">
        <f t="shared" si="8"/>
        <v>166.22691292875871</v>
      </c>
      <c r="J89" s="14">
        <f t="shared" si="9"/>
        <v>13679.582267482043</v>
      </c>
    </row>
    <row r="90" spans="1:10" x14ac:dyDescent="0.2">
      <c r="A90" s="4">
        <v>44767</v>
      </c>
      <c r="B90" s="7">
        <v>2.3100000000000018</v>
      </c>
      <c r="C90" s="7">
        <v>0.22841314872773261</v>
      </c>
      <c r="D90" s="7">
        <f t="shared" si="6"/>
        <v>2.3100000000000018</v>
      </c>
      <c r="E90" s="8">
        <v>152.94999999999999</v>
      </c>
      <c r="F90" s="6">
        <f t="shared" si="7"/>
        <v>1.5102974828375299E-2</v>
      </c>
      <c r="G90" s="9">
        <f t="shared" si="5"/>
        <v>0.31429249825888006</v>
      </c>
      <c r="H90" s="13">
        <f>H91*(0.01*summary_stats!$C$21)*G90+H91</f>
        <v>3312.022987944019</v>
      </c>
      <c r="I90" s="13">
        <f t="shared" si="8"/>
        <v>302.05949656750596</v>
      </c>
      <c r="J90" s="14">
        <f t="shared" si="9"/>
        <v>13513.355354553285</v>
      </c>
    </row>
    <row r="91" spans="1:10" x14ac:dyDescent="0.2">
      <c r="A91" s="4">
        <v>44764</v>
      </c>
      <c r="B91" s="7">
        <v>2.039999999999992</v>
      </c>
      <c r="C91" s="7">
        <v>-0.10781396855679259</v>
      </c>
      <c r="D91" s="7">
        <f t="shared" si="6"/>
        <v>-2.039999999999992</v>
      </c>
      <c r="E91" s="8">
        <v>154.09</v>
      </c>
      <c r="F91" s="6">
        <f t="shared" si="7"/>
        <v>-1.3239016159387319E-2</v>
      </c>
      <c r="G91" s="9">
        <f t="shared" si="5"/>
        <v>-0.33896056905107402</v>
      </c>
      <c r="H91" s="13">
        <f>H92*(0.01*summary_stats!$C$21)*G91+H92</f>
        <v>3127.7076649725791</v>
      </c>
      <c r="I91" s="13">
        <f t="shared" si="8"/>
        <v>-264.78032318774638</v>
      </c>
      <c r="J91" s="14">
        <f t="shared" si="9"/>
        <v>13211.295857985779</v>
      </c>
    </row>
    <row r="92" spans="1:10" x14ac:dyDescent="0.2">
      <c r="A92" s="4">
        <v>44763</v>
      </c>
      <c r="B92" s="7">
        <v>3.9300000000000068</v>
      </c>
      <c r="C92" s="7">
        <v>0.38389771251046662</v>
      </c>
      <c r="D92" s="7">
        <f t="shared" si="6"/>
        <v>3.9300000000000068</v>
      </c>
      <c r="E92" s="8">
        <v>155.35</v>
      </c>
      <c r="F92" s="6">
        <f t="shared" si="7"/>
        <v>2.5297714837463837E-2</v>
      </c>
      <c r="G92" s="9">
        <f t="shared" ref="G92:G155" si="10">IF(139.46*(F92^2)+22.789*F92-0.0617&gt;-1,139.46*(F92^2)+22.789*F92-0.0617,-1)</f>
        <v>0.60406044990759411</v>
      </c>
      <c r="H92" s="13">
        <f>H93*(0.01*summary_stats!$C$21)*G92+H93</f>
        <v>3339.9804807957025</v>
      </c>
      <c r="I92" s="13">
        <f t="shared" si="8"/>
        <v>505.95429674927675</v>
      </c>
      <c r="J92" s="14">
        <f t="shared" si="9"/>
        <v>13476.076181173525</v>
      </c>
    </row>
    <row r="93" spans="1:10" x14ac:dyDescent="0.2">
      <c r="A93" s="4">
        <v>44762</v>
      </c>
      <c r="B93" s="7">
        <v>-3.0999999999999939</v>
      </c>
      <c r="C93" s="7">
        <v>-0.35787029019055222</v>
      </c>
      <c r="D93" s="7">
        <f t="shared" si="6"/>
        <v>3.0999999999999939</v>
      </c>
      <c r="E93" s="8">
        <v>153.04</v>
      </c>
      <c r="F93" s="6">
        <f t="shared" si="7"/>
        <v>2.0256142185049623E-2</v>
      </c>
      <c r="G93" s="9">
        <f t="shared" si="10"/>
        <v>0.45713923762606912</v>
      </c>
      <c r="H93" s="13">
        <f>H94*(0.01*summary_stats!$C$21)*G93+H94</f>
        <v>3000.1764884098793</v>
      </c>
      <c r="I93" s="13">
        <f t="shared" si="8"/>
        <v>405.12284370099246</v>
      </c>
      <c r="J93" s="14">
        <f t="shared" si="9"/>
        <v>12970.121884424248</v>
      </c>
    </row>
    <row r="94" spans="1:10" x14ac:dyDescent="0.2">
      <c r="A94" s="4">
        <v>44761</v>
      </c>
      <c r="B94" s="7">
        <v>1.6999999999999891</v>
      </c>
      <c r="C94" s="7">
        <v>-0.41272811555587469</v>
      </c>
      <c r="D94" s="7">
        <f t="shared" si="6"/>
        <v>-1.6999999999999891</v>
      </c>
      <c r="E94" s="8">
        <v>151</v>
      </c>
      <c r="F94" s="6">
        <f t="shared" si="7"/>
        <v>-1.1258278145695293E-2</v>
      </c>
      <c r="G94" s="9">
        <f t="shared" si="10"/>
        <v>-0.30058850927590752</v>
      </c>
      <c r="H94" s="13">
        <f>H95*(0.01*summary_stats!$C$21)*G94+H95</f>
        <v>2763.3221771514613</v>
      </c>
      <c r="I94" s="13">
        <f t="shared" si="8"/>
        <v>-225.16556291390586</v>
      </c>
      <c r="J94" s="14">
        <f t="shared" si="9"/>
        <v>12564.999040723256</v>
      </c>
    </row>
    <row r="95" spans="1:10" x14ac:dyDescent="0.2">
      <c r="A95" s="4">
        <v>44760</v>
      </c>
      <c r="B95" s="7">
        <v>2.9799999999999902</v>
      </c>
      <c r="C95" s="7">
        <v>0.78391934548659004</v>
      </c>
      <c r="D95" s="7">
        <f t="shared" si="6"/>
        <v>2.9799999999999902</v>
      </c>
      <c r="E95" s="8">
        <v>147.07</v>
      </c>
      <c r="F95" s="6">
        <f t="shared" si="7"/>
        <v>2.0262460053035905E-2</v>
      </c>
      <c r="G95" s="9">
        <f t="shared" si="10"/>
        <v>0.45731891604956143</v>
      </c>
      <c r="H95" s="13">
        <f>H96*(0.01*summary_stats!$C$21)*G95+H96</f>
        <v>2928.3658904564727</v>
      </c>
      <c r="I95" s="13">
        <f t="shared" si="8"/>
        <v>405.24920106071812</v>
      </c>
      <c r="J95" s="14">
        <f t="shared" si="9"/>
        <v>12790.164603637162</v>
      </c>
    </row>
    <row r="96" spans="1:10" x14ac:dyDescent="0.2">
      <c r="A96" s="4">
        <v>44757</v>
      </c>
      <c r="B96" s="7">
        <v>-0.37000000000000449</v>
      </c>
      <c r="C96" s="7">
        <v>0.7731856441493179</v>
      </c>
      <c r="D96" s="7">
        <f t="shared" si="6"/>
        <v>-0.37000000000000449</v>
      </c>
      <c r="E96" s="8">
        <v>150.16999999999999</v>
      </c>
      <c r="F96" s="6">
        <f t="shared" si="7"/>
        <v>-2.4638742758207664E-3</v>
      </c>
      <c r="G96" s="9">
        <f t="shared" si="10"/>
        <v>-0.11700261433437367</v>
      </c>
      <c r="H96" s="13">
        <f>H97*(0.01*summary_stats!$C$21)*G96+H97</f>
        <v>2697.0971046365712</v>
      </c>
      <c r="I96" s="13">
        <f t="shared" si="8"/>
        <v>-49.277485516415325</v>
      </c>
      <c r="J96" s="14">
        <f t="shared" si="9"/>
        <v>12384.915402576444</v>
      </c>
    </row>
    <row r="97" spans="1:10" x14ac:dyDescent="0.2">
      <c r="A97" s="4">
        <v>44756</v>
      </c>
      <c r="B97" s="7">
        <v>0.99000000000000909</v>
      </c>
      <c r="C97" s="7">
        <v>-0.18382750216384719</v>
      </c>
      <c r="D97" s="7">
        <f t="shared" si="6"/>
        <v>-0.99000000000000909</v>
      </c>
      <c r="E97" s="8">
        <v>148.47</v>
      </c>
      <c r="F97" s="6">
        <f t="shared" si="7"/>
        <v>-6.6680137401495861E-3</v>
      </c>
      <c r="G97" s="9">
        <f t="shared" si="10"/>
        <v>-0.20745663781074258</v>
      </c>
      <c r="H97" s="13">
        <f>H98*(0.01*summary_stats!$C$21)*G97+H98</f>
        <v>2757.5931562398155</v>
      </c>
      <c r="I97" s="13">
        <f t="shared" si="8"/>
        <v>-133.36027480299174</v>
      </c>
      <c r="J97" s="14">
        <f t="shared" si="9"/>
        <v>12434.192888092859</v>
      </c>
    </row>
    <row r="98" spans="1:10" x14ac:dyDescent="0.2">
      <c r="A98" s="4">
        <v>44755</v>
      </c>
      <c r="B98" s="7">
        <v>-2.1699999999999871</v>
      </c>
      <c r="C98" s="7">
        <v>0.52979561671088582</v>
      </c>
      <c r="D98" s="7">
        <f t="shared" si="6"/>
        <v>-2.1699999999999871</v>
      </c>
      <c r="E98" s="8">
        <v>145.49</v>
      </c>
      <c r="F98" s="6">
        <f t="shared" si="7"/>
        <v>-1.4915114440854952E-2</v>
      </c>
      <c r="G98" s="9">
        <f t="shared" si="10"/>
        <v>-0.37057618230785472</v>
      </c>
      <c r="H98" s="13">
        <f>H99*(0.01*summary_stats!$C$21)*G98+H99</f>
        <v>2869.1996264350764</v>
      </c>
      <c r="I98" s="13">
        <f t="shared" si="8"/>
        <v>-298.30228881709905</v>
      </c>
      <c r="J98" s="14">
        <f t="shared" si="9"/>
        <v>12567.553162895851</v>
      </c>
    </row>
    <row r="99" spans="1:10" x14ac:dyDescent="0.2">
      <c r="A99" s="4">
        <v>44754</v>
      </c>
      <c r="B99" s="7">
        <v>0.68999999999999773</v>
      </c>
      <c r="C99" s="7">
        <v>2.5399895132571921E-2</v>
      </c>
      <c r="D99" s="7">
        <f t="shared" si="6"/>
        <v>0.68999999999999773</v>
      </c>
      <c r="E99" s="8">
        <v>145.86000000000001</v>
      </c>
      <c r="F99" s="6">
        <f t="shared" si="7"/>
        <v>4.7305635540929496E-3</v>
      </c>
      <c r="G99" s="9">
        <f t="shared" si="10"/>
        <v>4.9225681004696757E-2</v>
      </c>
      <c r="H99" s="13">
        <f>H100*(0.01*summary_stats!$C$21)*G99+H100</f>
        <v>3083.446870756457</v>
      </c>
      <c r="I99" s="13">
        <f t="shared" si="8"/>
        <v>94.611271081858987</v>
      </c>
      <c r="J99" s="14">
        <f t="shared" si="9"/>
        <v>12865.855451712951</v>
      </c>
    </row>
    <row r="100" spans="1:10" x14ac:dyDescent="0.2">
      <c r="A100" s="4">
        <v>44753</v>
      </c>
      <c r="B100" s="7">
        <v>3.4300000000000068</v>
      </c>
      <c r="C100" s="7">
        <v>0.64277725166724198</v>
      </c>
      <c r="D100" s="7">
        <f t="shared" si="6"/>
        <v>3.4300000000000068</v>
      </c>
      <c r="E100" s="8">
        <v>144.87</v>
      </c>
      <c r="F100" s="6">
        <f t="shared" si="7"/>
        <v>2.36763995306137E-2</v>
      </c>
      <c r="G100" s="9">
        <f t="shared" si="10"/>
        <v>0.55603882534265392</v>
      </c>
      <c r="H100" s="13">
        <f>H101*(0.01*summary_stats!$C$21)*G100+H101</f>
        <v>3055.2475009677628</v>
      </c>
      <c r="I100" s="13">
        <f t="shared" si="8"/>
        <v>473.52799061227404</v>
      </c>
      <c r="J100" s="14">
        <f t="shared" si="9"/>
        <v>12771.244180631091</v>
      </c>
    </row>
    <row r="101" spans="1:10" x14ac:dyDescent="0.2">
      <c r="A101" s="4">
        <v>44750</v>
      </c>
      <c r="B101" s="7">
        <v>1.359999999999985</v>
      </c>
      <c r="C101" s="7">
        <v>-0.1769770029266601</v>
      </c>
      <c r="D101" s="7">
        <f t="shared" si="6"/>
        <v>-1.359999999999985</v>
      </c>
      <c r="E101" s="8">
        <v>147.04</v>
      </c>
      <c r="F101" s="6">
        <f t="shared" si="7"/>
        <v>-9.2491838955385281E-3</v>
      </c>
      <c r="G101" s="9">
        <f t="shared" si="10"/>
        <v>-0.26054921101021511</v>
      </c>
      <c r="H101" s="13">
        <f>H102*(0.01*summary_stats!$C$21)*G101+H102</f>
        <v>2766.7895489487964</v>
      </c>
      <c r="I101" s="13">
        <f t="shared" si="8"/>
        <v>-184.98367791077055</v>
      </c>
      <c r="J101" s="14">
        <f t="shared" si="9"/>
        <v>12297.716190018817</v>
      </c>
    </row>
    <row r="102" spans="1:10" x14ac:dyDescent="0.2">
      <c r="A102" s="4">
        <v>44749</v>
      </c>
      <c r="B102" s="7">
        <v>2.629999999999995</v>
      </c>
      <c r="C102" s="7">
        <v>-0.38282880337302622</v>
      </c>
      <c r="D102" s="7">
        <f t="shared" si="6"/>
        <v>-2.629999999999995</v>
      </c>
      <c r="E102" s="8">
        <v>146.35</v>
      </c>
      <c r="F102" s="6">
        <f t="shared" si="7"/>
        <v>-1.7970618380594432E-2</v>
      </c>
      <c r="G102" s="9">
        <f t="shared" si="10"/>
        <v>-0.42619477406552203</v>
      </c>
      <c r="H102" s="13">
        <f>H103*(0.01*summary_stats!$C$21)*G102+H103</f>
        <v>2908.897869868194</v>
      </c>
      <c r="I102" s="13">
        <f t="shared" si="8"/>
        <v>-359.41236761188861</v>
      </c>
      <c r="J102" s="14">
        <f t="shared" si="9"/>
        <v>12482.699867929587</v>
      </c>
    </row>
    <row r="103" spans="1:10" x14ac:dyDescent="0.2">
      <c r="A103" s="4">
        <v>44748</v>
      </c>
      <c r="B103" s="7">
        <v>2.210000000000008</v>
      </c>
      <c r="C103" s="7">
        <v>-0.2469405706237025</v>
      </c>
      <c r="D103" s="7">
        <f t="shared" si="6"/>
        <v>-2.210000000000008</v>
      </c>
      <c r="E103" s="8">
        <v>142.91999999999999</v>
      </c>
      <c r="F103" s="6">
        <f t="shared" si="7"/>
        <v>-1.546319619367484E-2</v>
      </c>
      <c r="G103" s="9">
        <f t="shared" si="10"/>
        <v>-0.38074443658000773</v>
      </c>
      <c r="H103" s="13">
        <f>H104*(0.01*summary_stats!$C$21)*G103+H104</f>
        <v>3161.5414533852518</v>
      </c>
      <c r="I103" s="13">
        <f t="shared" si="8"/>
        <v>-309.26392387349676</v>
      </c>
      <c r="J103" s="14">
        <f t="shared" si="9"/>
        <v>12842.112235541475</v>
      </c>
    </row>
    <row r="104" spans="1:10" x14ac:dyDescent="0.2">
      <c r="A104" s="4">
        <v>44747</v>
      </c>
      <c r="B104" s="7">
        <v>-2.5099999999999909</v>
      </c>
      <c r="C104" s="7">
        <v>0.84617980812683391</v>
      </c>
      <c r="D104" s="7">
        <f t="shared" si="6"/>
        <v>-2.5099999999999909</v>
      </c>
      <c r="E104" s="8">
        <v>141.56</v>
      </c>
      <c r="F104" s="6">
        <f t="shared" si="7"/>
        <v>-1.7730997456908665E-2</v>
      </c>
      <c r="G104" s="9">
        <f t="shared" si="10"/>
        <v>-0.4219271127973665</v>
      </c>
      <c r="H104" s="13">
        <f>H105*(0.01*summary_stats!$C$21)*G104+H105</f>
        <v>3404.5939950938155</v>
      </c>
      <c r="I104" s="13">
        <f t="shared" si="8"/>
        <v>-354.6199491381733</v>
      </c>
      <c r="J104" s="14">
        <f t="shared" si="9"/>
        <v>13151.376159414973</v>
      </c>
    </row>
    <row r="105" spans="1:10" x14ac:dyDescent="0.2">
      <c r="A105" s="4">
        <v>44743</v>
      </c>
      <c r="B105" s="7">
        <v>1.789999999999992</v>
      </c>
      <c r="C105" s="7">
        <v>1.1028756316322059</v>
      </c>
      <c r="D105" s="7">
        <f t="shared" si="6"/>
        <v>1.789999999999992</v>
      </c>
      <c r="E105" s="8">
        <v>138.93</v>
      </c>
      <c r="F105" s="6">
        <f t="shared" si="7"/>
        <v>1.2884186280860807E-2</v>
      </c>
      <c r="G105" s="9">
        <f t="shared" si="10"/>
        <v>0.25506839579302126</v>
      </c>
      <c r="H105" s="13">
        <f>H106*(0.01*summary_stats!$C$21)*G105+H106</f>
        <v>3697.0744884789515</v>
      </c>
      <c r="I105" s="13">
        <f t="shared" si="8"/>
        <v>257.68372561721617</v>
      </c>
      <c r="J105" s="14">
        <f t="shared" si="9"/>
        <v>13505.996108553147</v>
      </c>
    </row>
    <row r="106" spans="1:10" x14ac:dyDescent="0.2">
      <c r="A106" s="4">
        <v>44742</v>
      </c>
      <c r="B106" s="7">
        <v>-4.2199999999999989</v>
      </c>
      <c r="C106" s="7">
        <v>-0.15200219757295261</v>
      </c>
      <c r="D106" s="7">
        <f t="shared" si="6"/>
        <v>4.2199999999999989</v>
      </c>
      <c r="E106" s="8">
        <v>136.72</v>
      </c>
      <c r="F106" s="6">
        <f t="shared" si="7"/>
        <v>3.0866003510825035E-2</v>
      </c>
      <c r="G106" s="9">
        <f t="shared" si="10"/>
        <v>0.77457031469715421</v>
      </c>
      <c r="H106" s="13">
        <f>H107*(0.01*summary_stats!$C$21)*G106+H107</f>
        <v>3528.3309183829174</v>
      </c>
      <c r="I106" s="13">
        <f t="shared" si="8"/>
        <v>617.32007021650065</v>
      </c>
      <c r="J106" s="14">
        <f t="shared" si="9"/>
        <v>13248.31238293593</v>
      </c>
    </row>
    <row r="107" spans="1:10" x14ac:dyDescent="0.2">
      <c r="A107" s="4">
        <v>44741</v>
      </c>
      <c r="B107" s="7">
        <v>0</v>
      </c>
      <c r="C107" s="7">
        <v>-0.153307410921383</v>
      </c>
      <c r="D107" s="7">
        <f t="shared" si="6"/>
        <v>0</v>
      </c>
      <c r="E107" s="8">
        <v>139.22999999999999</v>
      </c>
      <c r="F107" s="6">
        <f t="shared" si="7"/>
        <v>0</v>
      </c>
      <c r="G107" s="9">
        <f t="shared" si="10"/>
        <v>-6.1699999999999998E-2</v>
      </c>
      <c r="H107" s="13">
        <f>H108*(0.01*summary_stats!$C$21)*G107+H108</f>
        <v>3080.8876469605202</v>
      </c>
      <c r="I107" s="13">
        <f t="shared" si="8"/>
        <v>0</v>
      </c>
      <c r="J107" s="14">
        <f t="shared" si="9"/>
        <v>12630.992312719429</v>
      </c>
    </row>
    <row r="108" spans="1:10" x14ac:dyDescent="0.2">
      <c r="A108" s="4">
        <v>44740</v>
      </c>
      <c r="B108" s="7">
        <v>3.3899999999999859</v>
      </c>
      <c r="C108" s="7">
        <v>-0.99260302003374701</v>
      </c>
      <c r="D108" s="7">
        <f t="shared" si="6"/>
        <v>-3.3899999999999859</v>
      </c>
      <c r="E108" s="8">
        <v>137.44</v>
      </c>
      <c r="F108" s="6">
        <f t="shared" si="7"/>
        <v>-2.4665308498253682E-2</v>
      </c>
      <c r="G108" s="9">
        <f t="shared" si="10"/>
        <v>-0.5389533971221292</v>
      </c>
      <c r="H108" s="13">
        <f>H109*(0.01*summary_stats!$C$21)*G108+H109</f>
        <v>3116.9468255485854</v>
      </c>
      <c r="I108" s="13">
        <f t="shared" si="8"/>
        <v>-493.30616996507365</v>
      </c>
      <c r="J108" s="14">
        <f t="shared" si="9"/>
        <v>12630.992312719429</v>
      </c>
    </row>
    <row r="109" spans="1:10" x14ac:dyDescent="0.2">
      <c r="A109" s="4">
        <v>44739</v>
      </c>
      <c r="B109" s="7">
        <v>2.9200000000000159</v>
      </c>
      <c r="C109" s="7">
        <v>1.1213129527115511</v>
      </c>
      <c r="D109" s="7">
        <f t="shared" si="6"/>
        <v>2.9200000000000159</v>
      </c>
      <c r="E109" s="8">
        <v>141.66</v>
      </c>
      <c r="F109" s="6">
        <f t="shared" si="7"/>
        <v>2.0612734716927969E-2</v>
      </c>
      <c r="G109" s="9">
        <f t="shared" si="10"/>
        <v>0.46729805020597859</v>
      </c>
      <c r="H109" s="13">
        <f>H110*(0.01*summary_stats!$C$21)*G109+H110</f>
        <v>3467.3339668743083</v>
      </c>
      <c r="I109" s="13">
        <f t="shared" si="8"/>
        <v>412.25469433855937</v>
      </c>
      <c r="J109" s="14">
        <f t="shared" si="9"/>
        <v>13124.298482684502</v>
      </c>
    </row>
    <row r="110" spans="1:10" x14ac:dyDescent="0.2">
      <c r="A110" s="4">
        <v>44736</v>
      </c>
      <c r="B110" s="7">
        <v>-0.52000000000001023</v>
      </c>
      <c r="C110" s="7">
        <v>0.83409503756331604</v>
      </c>
      <c r="D110" s="7">
        <f t="shared" si="6"/>
        <v>-0.52000000000001023</v>
      </c>
      <c r="E110" s="8">
        <v>141.66</v>
      </c>
      <c r="F110" s="6">
        <f t="shared" si="7"/>
        <v>-3.6707609769872245E-3</v>
      </c>
      <c r="G110" s="9">
        <f t="shared" si="10"/>
        <v>-0.14347382006605885</v>
      </c>
      <c r="H110" s="13">
        <f>H111*(0.01*summary_stats!$C$21)*G110+H111</f>
        <v>3188.0060291033865</v>
      </c>
      <c r="I110" s="13">
        <f t="shared" si="8"/>
        <v>-73.415219539744484</v>
      </c>
      <c r="J110" s="14">
        <f t="shared" si="9"/>
        <v>12712.043788345944</v>
      </c>
    </row>
    <row r="111" spans="1:10" x14ac:dyDescent="0.2">
      <c r="A111" s="4">
        <v>44735</v>
      </c>
      <c r="B111" s="7">
        <v>4.3100000000000023</v>
      </c>
      <c r="C111" s="7">
        <v>0.38805153261968578</v>
      </c>
      <c r="D111" s="7">
        <f t="shared" si="6"/>
        <v>4.3100000000000023</v>
      </c>
      <c r="E111" s="8">
        <v>138.27000000000001</v>
      </c>
      <c r="F111" s="6">
        <f t="shared" si="7"/>
        <v>3.1170897519346222E-2</v>
      </c>
      <c r="G111" s="9">
        <f t="shared" si="10"/>
        <v>0.78415638545083566</v>
      </c>
      <c r="H111" s="13">
        <f>H112*(0.01*summary_stats!$C$21)*G111+H112</f>
        <v>3276.1385502669773</v>
      </c>
      <c r="I111" s="13">
        <f t="shared" si="8"/>
        <v>623.41795038692442</v>
      </c>
      <c r="J111" s="14">
        <f t="shared" si="9"/>
        <v>12785.459007885687</v>
      </c>
    </row>
    <row r="112" spans="1:10" x14ac:dyDescent="0.2">
      <c r="A112" s="4">
        <v>44734</v>
      </c>
      <c r="B112" s="7">
        <v>1.5</v>
      </c>
      <c r="C112" s="7">
        <v>0.35370754424134532</v>
      </c>
      <c r="D112" s="7">
        <f t="shared" si="6"/>
        <v>1.5</v>
      </c>
      <c r="E112" s="8">
        <v>135.35</v>
      </c>
      <c r="F112" s="6">
        <f t="shared" si="7"/>
        <v>1.1082379017362394E-2</v>
      </c>
      <c r="G112" s="9">
        <f t="shared" si="10"/>
        <v>0.20798469055516841</v>
      </c>
      <c r="H112" s="13">
        <f>H113*(0.01*summary_stats!$C$21)*G112+H113</f>
        <v>2856.1942460002797</v>
      </c>
      <c r="I112" s="13">
        <f t="shared" si="8"/>
        <v>221.64758034724787</v>
      </c>
      <c r="J112" s="14">
        <f t="shared" si="9"/>
        <v>12162.041057498764</v>
      </c>
    </row>
    <row r="113" spans="1:10" x14ac:dyDescent="0.2">
      <c r="A113" s="4">
        <v>44733</v>
      </c>
      <c r="B113" s="7">
        <v>-5.3700000000000054</v>
      </c>
      <c r="C113" s="7">
        <v>-0.15073775106576909</v>
      </c>
      <c r="D113" s="7">
        <f t="shared" si="6"/>
        <v>5.3700000000000054</v>
      </c>
      <c r="E113" s="8">
        <v>135.87</v>
      </c>
      <c r="F113" s="6">
        <f t="shared" si="7"/>
        <v>3.9523073526164756E-2</v>
      </c>
      <c r="G113" s="9">
        <f t="shared" si="10"/>
        <v>1.0568380707173006</v>
      </c>
      <c r="H113" s="13">
        <f>H114*(0.01*summary_stats!$C$21)*G113+H114</f>
        <v>2748.9914697187332</v>
      </c>
      <c r="I113" s="13">
        <f t="shared" si="8"/>
        <v>790.46147052329513</v>
      </c>
      <c r="J113" s="14">
        <f t="shared" si="9"/>
        <v>11940.393477151516</v>
      </c>
    </row>
    <row r="114" spans="1:10" x14ac:dyDescent="0.2">
      <c r="A114" s="4">
        <v>44729</v>
      </c>
      <c r="B114" s="7">
        <v>2.6700000000000159</v>
      </c>
      <c r="C114" s="7">
        <v>2.209171208410908E-2</v>
      </c>
      <c r="D114" s="7">
        <f t="shared" si="6"/>
        <v>2.6700000000000159</v>
      </c>
      <c r="E114" s="8">
        <v>131.56</v>
      </c>
      <c r="F114" s="6">
        <f t="shared" si="7"/>
        <v>2.0294922468835633E-2</v>
      </c>
      <c r="G114" s="9">
        <f t="shared" si="10"/>
        <v>0.45824231377041358</v>
      </c>
      <c r="H114" s="13">
        <f>H115*(0.01*summary_stats!$C$21)*G114+H115</f>
        <v>2294.3496991655561</v>
      </c>
      <c r="I114" s="13">
        <f t="shared" si="8"/>
        <v>405.89844937671268</v>
      </c>
      <c r="J114" s="14">
        <f t="shared" si="9"/>
        <v>11149.932006628222</v>
      </c>
    </row>
    <row r="115" spans="1:10" x14ac:dyDescent="0.2">
      <c r="A115" s="4">
        <v>44728</v>
      </c>
      <c r="B115" s="7">
        <v>0.87999999999999545</v>
      </c>
      <c r="C115" s="7">
        <v>1.573909344312276</v>
      </c>
      <c r="D115" s="7">
        <f t="shared" si="6"/>
        <v>0.87999999999999545</v>
      </c>
      <c r="E115" s="8">
        <v>130.06</v>
      </c>
      <c r="F115" s="6">
        <f t="shared" si="7"/>
        <v>6.7661079501768065E-3</v>
      </c>
      <c r="G115" s="9">
        <f t="shared" si="10"/>
        <v>9.887734311059318E-2</v>
      </c>
      <c r="H115" s="13">
        <f>H116*(0.01*summary_stats!$C$21)*G115+H116</f>
        <v>2112.8156609682228</v>
      </c>
      <c r="I115" s="13">
        <f t="shared" si="8"/>
        <v>135.32215900353611</v>
      </c>
      <c r="J115" s="14">
        <f t="shared" si="9"/>
        <v>10744.033557251509</v>
      </c>
    </row>
    <row r="116" spans="1:10" x14ac:dyDescent="0.2">
      <c r="A116" s="4">
        <v>44727</v>
      </c>
      <c r="B116" s="7">
        <v>-5.25</v>
      </c>
      <c r="C116" s="7">
        <v>1.4621650164319639</v>
      </c>
      <c r="D116" s="7">
        <f t="shared" si="6"/>
        <v>-5.25</v>
      </c>
      <c r="E116" s="8">
        <v>135.43</v>
      </c>
      <c r="F116" s="6">
        <f t="shared" si="7"/>
        <v>-3.8765413866942329E-2</v>
      </c>
      <c r="G116" s="9">
        <f t="shared" si="10"/>
        <v>-0.73555048184383198</v>
      </c>
      <c r="H116" s="13">
        <f>H117*(0.01*summary_stats!$C$21)*G116+H117</f>
        <v>2074.3580952583916</v>
      </c>
      <c r="I116" s="13">
        <f t="shared" si="8"/>
        <v>-775.30827733884666</v>
      </c>
      <c r="J116" s="14">
        <f t="shared" si="9"/>
        <v>10608.711398247973</v>
      </c>
    </row>
    <row r="117" spans="1:10" x14ac:dyDescent="0.2">
      <c r="A117" s="4">
        <v>44726</v>
      </c>
      <c r="B117" s="7">
        <v>-5.5099999999999909</v>
      </c>
      <c r="C117" s="7">
        <v>0.79185550276359706</v>
      </c>
      <c r="D117" s="7">
        <f t="shared" si="6"/>
        <v>-5.5099999999999909</v>
      </c>
      <c r="E117" s="8">
        <v>132.76</v>
      </c>
      <c r="F117" s="6">
        <f t="shared" si="7"/>
        <v>-4.1503464899065916E-2</v>
      </c>
      <c r="G117" s="9">
        <f t="shared" si="10"/>
        <v>-0.76729736808015281</v>
      </c>
      <c r="H117" s="13">
        <f>H118*(0.01*summary_stats!$C$21)*G117+H118</f>
        <v>2406.2126316225144</v>
      </c>
      <c r="I117" s="13">
        <f t="shared" si="8"/>
        <v>-830.06929798131841</v>
      </c>
      <c r="J117" s="14">
        <f t="shared" si="9"/>
        <v>11384.01967558682</v>
      </c>
    </row>
    <row r="118" spans="1:10" x14ac:dyDescent="0.2">
      <c r="A118" s="4">
        <v>44725</v>
      </c>
      <c r="B118" s="7">
        <v>-5.3200000000000216</v>
      </c>
      <c r="C118" s="7">
        <v>0.2294291329891244</v>
      </c>
      <c r="D118" s="7">
        <f t="shared" si="6"/>
        <v>-5.3200000000000216</v>
      </c>
      <c r="E118" s="8">
        <v>131.88</v>
      </c>
      <c r="F118" s="6">
        <f t="shared" si="7"/>
        <v>-4.033970276008509E-2</v>
      </c>
      <c r="G118" s="9">
        <f t="shared" si="10"/>
        <v>-0.75405939704563374</v>
      </c>
      <c r="H118" s="13">
        <f>H119*(0.01*summary_stats!$C$21)*G118+H119</f>
        <v>2810.5635025606939</v>
      </c>
      <c r="I118" s="13">
        <f t="shared" si="8"/>
        <v>-806.79405520170178</v>
      </c>
      <c r="J118" s="14">
        <f t="shared" si="9"/>
        <v>12214.088973568138</v>
      </c>
    </row>
    <row r="119" spans="1:10" x14ac:dyDescent="0.2">
      <c r="A119" s="4">
        <v>44722</v>
      </c>
      <c r="B119" s="7">
        <v>-0.75</v>
      </c>
      <c r="C119" s="7">
        <v>1.1410437318031299</v>
      </c>
      <c r="D119" s="7">
        <f t="shared" si="6"/>
        <v>-0.75</v>
      </c>
      <c r="E119" s="8">
        <v>137.13</v>
      </c>
      <c r="F119" s="6">
        <f t="shared" si="7"/>
        <v>-5.4692627433821925E-3</v>
      </c>
      <c r="G119" s="9">
        <f t="shared" si="10"/>
        <v>-0.18216738469595231</v>
      </c>
      <c r="H119" s="13">
        <f>H120*(0.01*summary_stats!$C$21)*G119+H120</f>
        <v>3273.3730766517056</v>
      </c>
      <c r="I119" s="13">
        <f t="shared" si="8"/>
        <v>-109.38525486764385</v>
      </c>
      <c r="J119" s="14">
        <f t="shared" si="9"/>
        <v>13020.88302876984</v>
      </c>
    </row>
    <row r="120" spans="1:10" x14ac:dyDescent="0.2">
      <c r="A120" s="4">
        <v>44721</v>
      </c>
      <c r="B120" s="7">
        <v>2.570000000000022</v>
      </c>
      <c r="C120" s="7">
        <v>5.4742888607934831E-2</v>
      </c>
      <c r="D120" s="7">
        <f t="shared" si="6"/>
        <v>2.570000000000022</v>
      </c>
      <c r="E120" s="8">
        <v>142.63999999999999</v>
      </c>
      <c r="F120" s="6">
        <f t="shared" si="7"/>
        <v>1.8017386427369757E-2</v>
      </c>
      <c r="G120" s="9">
        <f t="shared" si="10"/>
        <v>0.39417059105218943</v>
      </c>
      <c r="H120" s="13">
        <f>H121*(0.01*summary_stats!$C$21)*G120+H121</f>
        <v>3389.1336284284389</v>
      </c>
      <c r="I120" s="13">
        <f t="shared" si="8"/>
        <v>360.34772854739515</v>
      </c>
      <c r="J120" s="14">
        <f t="shared" si="9"/>
        <v>13130.268283637484</v>
      </c>
    </row>
    <row r="121" spans="1:10" x14ac:dyDescent="0.2">
      <c r="A121" s="4">
        <v>44720</v>
      </c>
      <c r="B121" s="7">
        <v>0.75999999999999091</v>
      </c>
      <c r="C121" s="7">
        <v>0.53239666061791069</v>
      </c>
      <c r="D121" s="7">
        <f t="shared" si="6"/>
        <v>0.75999999999999091</v>
      </c>
      <c r="E121" s="8">
        <v>147.96</v>
      </c>
      <c r="F121" s="6">
        <f t="shared" si="7"/>
        <v>5.1365233846985053E-3</v>
      </c>
      <c r="G121" s="9">
        <f t="shared" si="10"/>
        <v>5.9035726270171861E-2</v>
      </c>
      <c r="H121" s="13">
        <f>H122*(0.01*summary_stats!$C$21)*G121+H122</f>
        <v>3155.8912207218723</v>
      </c>
      <c r="I121" s="13">
        <f t="shared" si="8"/>
        <v>102.73046769397011</v>
      </c>
      <c r="J121" s="14">
        <f t="shared" si="9"/>
        <v>12769.92055509009</v>
      </c>
    </row>
    <row r="122" spans="1:10" x14ac:dyDescent="0.2">
      <c r="A122" s="4">
        <v>44719</v>
      </c>
      <c r="B122" s="7">
        <v>-5.8300000000000134</v>
      </c>
      <c r="C122" s="7">
        <v>-0.20510193840237431</v>
      </c>
      <c r="D122" s="7">
        <f t="shared" si="6"/>
        <v>5.8300000000000134</v>
      </c>
      <c r="E122" s="8">
        <v>148.71</v>
      </c>
      <c r="F122" s="6">
        <f t="shared" si="7"/>
        <v>3.9203819514491381E-2</v>
      </c>
      <c r="G122" s="9">
        <f t="shared" si="10"/>
        <v>1.0460574206383748</v>
      </c>
      <c r="H122" s="13">
        <f>H123*(0.01*summary_stats!$C$21)*G122+H123</f>
        <v>3121.3404827835693</v>
      </c>
      <c r="I122" s="13">
        <f t="shared" si="8"/>
        <v>784.0763902898276</v>
      </c>
      <c r="J122" s="14">
        <f t="shared" si="9"/>
        <v>12667.19008739612</v>
      </c>
    </row>
    <row r="123" spans="1:10" x14ac:dyDescent="0.2">
      <c r="A123" s="4">
        <v>44718</v>
      </c>
      <c r="B123" s="7">
        <v>2.5</v>
      </c>
      <c r="C123" s="7">
        <v>-0.17691026403015481</v>
      </c>
      <c r="D123" s="7">
        <f t="shared" si="6"/>
        <v>-2.5</v>
      </c>
      <c r="E123" s="8">
        <v>146.13999999999999</v>
      </c>
      <c r="F123" s="6">
        <f t="shared" si="7"/>
        <v>-1.7106883810045163E-2</v>
      </c>
      <c r="G123" s="9">
        <f t="shared" si="10"/>
        <v>-0.41073643738625809</v>
      </c>
      <c r="H123" s="13">
        <f>H124*(0.01*summary_stats!$C$21)*G123+H124</f>
        <v>2609.520232186454</v>
      </c>
      <c r="I123" s="13">
        <f t="shared" si="8"/>
        <v>-342.13767620090323</v>
      </c>
      <c r="J123" s="14">
        <f t="shared" si="9"/>
        <v>11883.113697106293</v>
      </c>
    </row>
    <row r="124" spans="1:10" x14ac:dyDescent="0.2">
      <c r="A124" s="4">
        <v>44715</v>
      </c>
      <c r="B124" s="7">
        <v>-0.12999999999999551</v>
      </c>
      <c r="C124" s="7">
        <v>-0.42541855799299583</v>
      </c>
      <c r="D124" s="7">
        <f t="shared" si="6"/>
        <v>0.12999999999999551</v>
      </c>
      <c r="E124" s="8">
        <v>145.38</v>
      </c>
      <c r="F124" s="6">
        <f t="shared" si="7"/>
        <v>8.9420828174436315E-4</v>
      </c>
      <c r="G124" s="9">
        <f t="shared" si="10"/>
        <v>-4.121037407273169E-2</v>
      </c>
      <c r="H124" s="13">
        <f>H125*(0.01*summary_stats!$C$21)*G124+H125</f>
        <v>2827.2559245682723</v>
      </c>
      <c r="I124" s="13">
        <f t="shared" si="8"/>
        <v>17.884165634887264</v>
      </c>
      <c r="J124" s="14">
        <f t="shared" si="9"/>
        <v>12225.251373307197</v>
      </c>
    </row>
    <row r="125" spans="1:10" x14ac:dyDescent="0.2">
      <c r="A125" s="4">
        <v>44714</v>
      </c>
      <c r="B125" s="7">
        <v>-0.79999999999998295</v>
      </c>
      <c r="C125" s="7">
        <v>-0.25377728411240569</v>
      </c>
      <c r="D125" s="7">
        <f t="shared" si="6"/>
        <v>0.79999999999998295</v>
      </c>
      <c r="E125" s="8">
        <v>151.21</v>
      </c>
      <c r="F125" s="6">
        <f t="shared" si="7"/>
        <v>5.2906553799350765E-3</v>
      </c>
      <c r="G125" s="9">
        <f t="shared" si="10"/>
        <v>6.2772375103684913E-2</v>
      </c>
      <c r="H125" s="13">
        <f>H126*(0.01*summary_stats!$C$21)*G125+H126</f>
        <v>2849.2720937215086</v>
      </c>
      <c r="I125" s="13">
        <f t="shared" si="8"/>
        <v>105.81310759870152</v>
      </c>
      <c r="J125" s="14">
        <f t="shared" si="9"/>
        <v>12207.367207672311</v>
      </c>
    </row>
    <row r="126" spans="1:10" x14ac:dyDescent="0.2">
      <c r="A126" s="4">
        <v>44713</v>
      </c>
      <c r="B126" s="7">
        <v>5.8599999999999852</v>
      </c>
      <c r="C126" s="7">
        <v>0.15820098952527689</v>
      </c>
      <c r="D126" s="7">
        <f t="shared" si="6"/>
        <v>5.8599999999999852</v>
      </c>
      <c r="E126" s="8">
        <v>148.71</v>
      </c>
      <c r="F126" s="6">
        <f t="shared" si="7"/>
        <v>3.9405554434805895E-2</v>
      </c>
      <c r="G126" s="9">
        <f t="shared" si="10"/>
        <v>1.0528663500898447</v>
      </c>
      <c r="H126" s="13">
        <f>H127*(0.01*summary_stats!$C$21)*G126+H127</f>
        <v>2816.1267874018231</v>
      </c>
      <c r="I126" s="13">
        <f t="shared" si="8"/>
        <v>788.1110886961178</v>
      </c>
      <c r="J126" s="14">
        <f t="shared" si="9"/>
        <v>12101.554100073608</v>
      </c>
    </row>
    <row r="127" spans="1:10" x14ac:dyDescent="0.2">
      <c r="A127" s="4">
        <v>44712</v>
      </c>
      <c r="B127" s="7">
        <v>3.2599999999999909</v>
      </c>
      <c r="C127" s="7">
        <v>0.95176603668956616</v>
      </c>
      <c r="D127" s="7">
        <f t="shared" si="6"/>
        <v>3.2599999999999909</v>
      </c>
      <c r="E127" s="8">
        <v>148.84</v>
      </c>
      <c r="F127" s="6">
        <f t="shared" si="7"/>
        <v>2.190271432410636E-2</v>
      </c>
      <c r="G127" s="9">
        <f t="shared" si="10"/>
        <v>0.50434394839576557</v>
      </c>
      <c r="H127" s="13">
        <f>H128*(0.01*summary_stats!$C$21)*G127+H128</f>
        <v>2351.8436019357723</v>
      </c>
      <c r="I127" s="13">
        <f t="shared" si="8"/>
        <v>438.05428648212717</v>
      </c>
      <c r="J127" s="14">
        <f t="shared" si="9"/>
        <v>11313.443011377491</v>
      </c>
    </row>
    <row r="128" spans="1:10" x14ac:dyDescent="0.2">
      <c r="A128" s="4">
        <v>44708</v>
      </c>
      <c r="B128" s="7">
        <v>0.15999999999999659</v>
      </c>
      <c r="C128" s="7">
        <v>-1.4213661473011769</v>
      </c>
      <c r="D128" s="7">
        <f t="shared" si="6"/>
        <v>-0.15999999999999659</v>
      </c>
      <c r="E128" s="8">
        <v>149.63999999999999</v>
      </c>
      <c r="F128" s="6">
        <f t="shared" si="7"/>
        <v>-1.0692328254477185E-3</v>
      </c>
      <c r="G128" s="9">
        <f t="shared" si="10"/>
        <v>-8.5907307981996875E-2</v>
      </c>
      <c r="H128" s="13">
        <f>H129*(0.01*summary_stats!$C$21)*G128+H129</f>
        <v>2148.6569523547805</v>
      </c>
      <c r="I128" s="13">
        <f t="shared" si="8"/>
        <v>-21.384656508954368</v>
      </c>
      <c r="J128" s="14">
        <f t="shared" si="9"/>
        <v>10875.388724895363</v>
      </c>
    </row>
    <row r="129" spans="1:10" x14ac:dyDescent="0.2">
      <c r="A129" s="4">
        <v>44707</v>
      </c>
      <c r="B129" s="7">
        <v>-2.75</v>
      </c>
      <c r="C129" s="7">
        <v>4.7609552819066543E-2</v>
      </c>
      <c r="D129" s="7">
        <f t="shared" si="6"/>
        <v>-2.75</v>
      </c>
      <c r="E129" s="8">
        <v>143.78</v>
      </c>
      <c r="F129" s="6">
        <f t="shared" si="7"/>
        <v>-1.912644317707609E-2</v>
      </c>
      <c r="G129" s="9">
        <f t="shared" si="10"/>
        <v>-0.44655514080500536</v>
      </c>
      <c r="H129" s="13">
        <f>H130*(0.01*summary_stats!$C$21)*G129+H130</f>
        <v>2183.8333099940942</v>
      </c>
      <c r="I129" s="13">
        <f t="shared" si="8"/>
        <v>-382.52886354152179</v>
      </c>
      <c r="J129" s="14">
        <f t="shared" si="9"/>
        <v>10896.773381404319</v>
      </c>
    </row>
    <row r="130" spans="1:10" x14ac:dyDescent="0.2">
      <c r="A130" s="4">
        <v>44706</v>
      </c>
      <c r="B130" s="7">
        <v>5.5200000000000102</v>
      </c>
      <c r="C130" s="7">
        <v>-1.750167281020516</v>
      </c>
      <c r="D130" s="7">
        <f t="shared" ref="D130:D193" si="11">IF(SIGN(B130)=SIGN(C130),ABS(B130),-ABS(B130))</f>
        <v>-5.5200000000000102</v>
      </c>
      <c r="E130" s="8">
        <v>140.52000000000001</v>
      </c>
      <c r="F130" s="6">
        <f t="shared" ref="F130:F193" si="12">D130/E130</f>
        <v>-3.9282664389410832E-2</v>
      </c>
      <c r="G130" s="9">
        <f t="shared" si="10"/>
        <v>-0.74170804672555823</v>
      </c>
      <c r="H130" s="13">
        <f>H131*(0.01*summary_stats!$C$21)*G130+H131</f>
        <v>2383.392600966235</v>
      </c>
      <c r="I130" s="13">
        <f t="shared" ref="I130:I193" si="13">F130*4000*5</f>
        <v>-785.65328778821663</v>
      </c>
      <c r="J130" s="14">
        <f t="shared" ref="J130:J193" si="14">J131+I130</f>
        <v>11279.30224494584</v>
      </c>
    </row>
    <row r="131" spans="1:10" x14ac:dyDescent="0.2">
      <c r="A131" s="4">
        <v>44705</v>
      </c>
      <c r="B131" s="7">
        <v>0.24000000000000909</v>
      </c>
      <c r="C131" s="7">
        <v>-0.2723924468340273</v>
      </c>
      <c r="D131" s="7">
        <f t="shared" si="11"/>
        <v>-0.24000000000000909</v>
      </c>
      <c r="E131" s="8">
        <v>140.36000000000001</v>
      </c>
      <c r="F131" s="6">
        <f t="shared" si="12"/>
        <v>-1.709888857224345E-3</v>
      </c>
      <c r="G131" s="9">
        <f t="shared" si="10"/>
        <v>-0.10025891518946539</v>
      </c>
      <c r="H131" s="13">
        <f>H132*(0.01*summary_stats!$C$21)*G131+H132</f>
        <v>2768.3938500443855</v>
      </c>
      <c r="I131" s="13">
        <f t="shared" si="13"/>
        <v>-34.197777144486899</v>
      </c>
      <c r="J131" s="14">
        <f t="shared" si="14"/>
        <v>12064.955532734057</v>
      </c>
    </row>
    <row r="132" spans="1:10" x14ac:dyDescent="0.2">
      <c r="A132" s="4">
        <v>44704</v>
      </c>
      <c r="B132" s="7">
        <v>-3.4699999999999989</v>
      </c>
      <c r="C132" s="7">
        <v>0.81878992736687162</v>
      </c>
      <c r="D132" s="7">
        <f t="shared" si="11"/>
        <v>-3.4699999999999989</v>
      </c>
      <c r="E132" s="8">
        <v>143.11000000000001</v>
      </c>
      <c r="F132" s="6">
        <f t="shared" si="12"/>
        <v>-2.4247082663685266E-2</v>
      </c>
      <c r="G132" s="9">
        <f t="shared" si="10"/>
        <v>-0.53227530169433923</v>
      </c>
      <c r="H132" s="13">
        <f>H133*(0.01*summary_stats!$C$21)*G132+H133</f>
        <v>2821.4326838244497</v>
      </c>
      <c r="I132" s="13">
        <f t="shared" si="13"/>
        <v>-484.9416532737053</v>
      </c>
      <c r="J132" s="14">
        <f t="shared" si="14"/>
        <v>12099.153309878544</v>
      </c>
    </row>
    <row r="133" spans="1:10" x14ac:dyDescent="0.2">
      <c r="A133" s="4">
        <v>44701</v>
      </c>
      <c r="B133" s="7">
        <v>-8.4200000000000159</v>
      </c>
      <c r="C133" s="7">
        <v>-1.496314195894525</v>
      </c>
      <c r="D133" s="7">
        <f t="shared" si="11"/>
        <v>8.4200000000000159</v>
      </c>
      <c r="E133" s="8">
        <v>137.59</v>
      </c>
      <c r="F133" s="6">
        <f t="shared" si="12"/>
        <v>6.1196307871211685E-2</v>
      </c>
      <c r="G133" s="9">
        <f t="shared" si="10"/>
        <v>1.855178700094164</v>
      </c>
      <c r="H133" s="13">
        <f>H134*(0.01*summary_stats!$C$21)*G133+H134</f>
        <v>3134.2343461030969</v>
      </c>
      <c r="I133" s="13">
        <f t="shared" si="13"/>
        <v>1223.9261574242337</v>
      </c>
      <c r="J133" s="14">
        <f t="shared" si="14"/>
        <v>12584.094963152249</v>
      </c>
    </row>
    <row r="134" spans="1:10" x14ac:dyDescent="0.2">
      <c r="A134" s="4">
        <v>44700</v>
      </c>
      <c r="B134" s="7">
        <v>3.7000000000000171</v>
      </c>
      <c r="C134" s="7">
        <v>1.3037450301098541</v>
      </c>
      <c r="D134" s="7">
        <f t="shared" si="11"/>
        <v>3.7000000000000171</v>
      </c>
      <c r="E134" s="8">
        <v>137.35</v>
      </c>
      <c r="F134" s="6">
        <f t="shared" si="12"/>
        <v>2.6938478340007406E-2</v>
      </c>
      <c r="G134" s="9">
        <f t="shared" si="10"/>
        <v>0.6534045409566871</v>
      </c>
      <c r="H134" s="13">
        <f>H135*(0.01*summary_stats!$C$21)*G134+H135</f>
        <v>2325.3653099304429</v>
      </c>
      <c r="I134" s="13">
        <f t="shared" si="13"/>
        <v>538.76956680014814</v>
      </c>
      <c r="J134" s="14">
        <f t="shared" si="14"/>
        <v>11360.168805728015</v>
      </c>
    </row>
    <row r="135" spans="1:10" x14ac:dyDescent="0.2">
      <c r="A135" s="4">
        <v>44699</v>
      </c>
      <c r="B135" s="7">
        <v>-1.570000000000022</v>
      </c>
      <c r="C135" s="7">
        <v>-1.1052428132482759</v>
      </c>
      <c r="D135" s="7">
        <f t="shared" si="11"/>
        <v>1.570000000000022</v>
      </c>
      <c r="E135" s="8">
        <v>140.82</v>
      </c>
      <c r="F135" s="6">
        <f t="shared" si="12"/>
        <v>1.1148984519244582E-2</v>
      </c>
      <c r="G135" s="9">
        <f t="shared" si="10"/>
        <v>0.20970906610037696</v>
      </c>
      <c r="H135" s="13">
        <f>H136*(0.01*summary_stats!$C$21)*G135+H136</f>
        <v>2071.5702908739431</v>
      </c>
      <c r="I135" s="13">
        <f t="shared" si="13"/>
        <v>222.97969038489163</v>
      </c>
      <c r="J135" s="14">
        <f t="shared" si="14"/>
        <v>10821.399238927866</v>
      </c>
    </row>
    <row r="136" spans="1:10" x14ac:dyDescent="0.2">
      <c r="A136" s="4">
        <v>44698</v>
      </c>
      <c r="B136" s="7">
        <v>4.5500000000000114</v>
      </c>
      <c r="C136" s="7">
        <v>1.030630017050876</v>
      </c>
      <c r="D136" s="7">
        <f t="shared" si="11"/>
        <v>4.5500000000000114</v>
      </c>
      <c r="E136" s="8">
        <v>149.24</v>
      </c>
      <c r="F136" s="6">
        <f t="shared" si="12"/>
        <v>3.0487804878048856E-2</v>
      </c>
      <c r="G136" s="9">
        <f t="shared" si="10"/>
        <v>0.76271552647234031</v>
      </c>
      <c r="H136" s="13">
        <f>H137*(0.01*summary_stats!$C$21)*G136+H137</f>
        <v>1993.1968923401628</v>
      </c>
      <c r="I136" s="13">
        <f t="shared" si="13"/>
        <v>609.75609756097708</v>
      </c>
      <c r="J136" s="14">
        <f t="shared" si="14"/>
        <v>10598.419548542975</v>
      </c>
    </row>
    <row r="137" spans="1:10" x14ac:dyDescent="0.2">
      <c r="A137" s="4">
        <v>44697</v>
      </c>
      <c r="B137" s="7">
        <v>-3.9399999999999982</v>
      </c>
      <c r="C137" s="7">
        <v>1.098942109314903</v>
      </c>
      <c r="D137" s="7">
        <f t="shared" si="11"/>
        <v>-3.9399999999999982</v>
      </c>
      <c r="E137" s="8">
        <v>145.54</v>
      </c>
      <c r="F137" s="6">
        <f t="shared" si="12"/>
        <v>-2.7071595437680351E-2</v>
      </c>
      <c r="G137" s="9">
        <f t="shared" si="10"/>
        <v>-0.57642835978444895</v>
      </c>
      <c r="H137" s="13">
        <f>H138*(0.01*summary_stats!$C$21)*G137+H138</f>
        <v>1743.8153253504386</v>
      </c>
      <c r="I137" s="13">
        <f t="shared" si="13"/>
        <v>-541.43190875360699</v>
      </c>
      <c r="J137" s="14">
        <f t="shared" si="14"/>
        <v>9988.6634509819978</v>
      </c>
    </row>
    <row r="138" spans="1:10" x14ac:dyDescent="0.2">
      <c r="A138" s="4">
        <v>44694</v>
      </c>
      <c r="B138" s="7">
        <v>-8.0099999999999909</v>
      </c>
      <c r="C138" s="7">
        <v>0.1082486352692168</v>
      </c>
      <c r="D138" s="7">
        <f t="shared" si="11"/>
        <v>-8.0099999999999909</v>
      </c>
      <c r="E138" s="8">
        <v>147.11000000000001</v>
      </c>
      <c r="F138" s="6">
        <f t="shared" si="12"/>
        <v>-5.4449051729997894E-2</v>
      </c>
      <c r="G138" s="9">
        <f t="shared" si="10"/>
        <v>-0.88908248466000372</v>
      </c>
      <c r="H138" s="13">
        <f>H139*(0.01*summary_stats!$C$21)*G138+H139</f>
        <v>1955.1259597541402</v>
      </c>
      <c r="I138" s="13">
        <f t="shared" si="13"/>
        <v>-1088.9810345999579</v>
      </c>
      <c r="J138" s="14">
        <f t="shared" si="14"/>
        <v>10530.095359735606</v>
      </c>
    </row>
    <row r="139" spans="1:10" x14ac:dyDescent="0.2">
      <c r="A139" s="4">
        <v>44693</v>
      </c>
      <c r="B139" s="7">
        <v>2.4499999999999891</v>
      </c>
      <c r="C139" s="7">
        <v>0.58765759995286915</v>
      </c>
      <c r="D139" s="7">
        <f t="shared" si="11"/>
        <v>2.4499999999999891</v>
      </c>
      <c r="E139" s="8">
        <v>142.56</v>
      </c>
      <c r="F139" s="6">
        <f t="shared" si="12"/>
        <v>1.7185746352412941E-2</v>
      </c>
      <c r="G139" s="9">
        <f t="shared" si="10"/>
        <v>0.37113546756771271</v>
      </c>
      <c r="H139" s="13">
        <f>H140*(0.01*summary_stats!$C$21)*G139+H140</f>
        <v>2346.2533522685349</v>
      </c>
      <c r="I139" s="13">
        <f t="shared" si="13"/>
        <v>343.7149270482588</v>
      </c>
      <c r="J139" s="14">
        <f t="shared" si="14"/>
        <v>11619.076394335563</v>
      </c>
    </row>
    <row r="140" spans="1:10" x14ac:dyDescent="0.2">
      <c r="A140" s="4">
        <v>44692</v>
      </c>
      <c r="B140" s="7">
        <v>-5.2199999999999989</v>
      </c>
      <c r="C140" s="7">
        <v>-0.22598138430556311</v>
      </c>
      <c r="D140" s="7">
        <f t="shared" si="11"/>
        <v>5.2199999999999989</v>
      </c>
      <c r="E140" s="8">
        <v>146.5</v>
      </c>
      <c r="F140" s="6">
        <f t="shared" si="12"/>
        <v>3.5631399317406137E-2</v>
      </c>
      <c r="G140" s="9">
        <f t="shared" si="10"/>
        <v>0.92736190329532076</v>
      </c>
      <c r="H140" s="13">
        <f>H141*(0.01*summary_stats!$C$21)*G140+H141</f>
        <v>2193.6049873955508</v>
      </c>
      <c r="I140" s="13">
        <f t="shared" si="13"/>
        <v>712.6279863481227</v>
      </c>
      <c r="J140" s="14">
        <f t="shared" si="14"/>
        <v>11275.361467287305</v>
      </c>
    </row>
    <row r="141" spans="1:10" x14ac:dyDescent="0.2">
      <c r="A141" s="4">
        <v>44691</v>
      </c>
      <c r="B141" s="7">
        <v>0.50999999999999091</v>
      </c>
      <c r="C141" s="7">
        <v>-1.056954657852289</v>
      </c>
      <c r="D141" s="7">
        <f t="shared" si="11"/>
        <v>-0.50999999999999091</v>
      </c>
      <c r="E141" s="8">
        <v>154.51</v>
      </c>
      <c r="F141" s="6">
        <f t="shared" si="12"/>
        <v>-3.3007572325415243E-3</v>
      </c>
      <c r="G141" s="9">
        <f t="shared" si="10"/>
        <v>-0.13540154010833069</v>
      </c>
      <c r="H141" s="13">
        <f>H142*(0.01*summary_stats!$C$21)*G141+H142</f>
        <v>1868.6785025081174</v>
      </c>
      <c r="I141" s="13">
        <f t="shared" si="13"/>
        <v>-66.015144650830479</v>
      </c>
      <c r="J141" s="14">
        <f t="shared" si="14"/>
        <v>10562.733480939181</v>
      </c>
    </row>
    <row r="142" spans="1:10" x14ac:dyDescent="0.2">
      <c r="A142" s="4">
        <v>44690</v>
      </c>
      <c r="B142" s="7">
        <v>-9.25</v>
      </c>
      <c r="C142" s="7">
        <v>-0.63013687575287336</v>
      </c>
      <c r="D142" s="7">
        <f t="shared" si="11"/>
        <v>9.25</v>
      </c>
      <c r="E142" s="8">
        <v>152.06</v>
      </c>
      <c r="F142" s="6">
        <f t="shared" si="12"/>
        <v>6.0831250822043929E-2</v>
      </c>
      <c r="G142" s="9">
        <f t="shared" si="10"/>
        <v>1.8406468875226278</v>
      </c>
      <c r="H142" s="13">
        <f>H143*(0.01*summary_stats!$C$21)*G142+H143</f>
        <v>1917.3559298527234</v>
      </c>
      <c r="I142" s="13">
        <f t="shared" si="13"/>
        <v>1216.6250164408784</v>
      </c>
      <c r="J142" s="14">
        <f t="shared" si="14"/>
        <v>10628.748625590011</v>
      </c>
    </row>
    <row r="143" spans="1:10" x14ac:dyDescent="0.2">
      <c r="A143" s="4">
        <v>44687</v>
      </c>
      <c r="B143" s="7">
        <v>6.5400000000000196</v>
      </c>
      <c r="C143" s="7">
        <v>0.13559254915758359</v>
      </c>
      <c r="D143" s="7">
        <f t="shared" si="11"/>
        <v>6.5400000000000196</v>
      </c>
      <c r="E143" s="8">
        <v>157.28</v>
      </c>
      <c r="F143" s="6">
        <f t="shared" si="12"/>
        <v>4.1581892166836339E-2</v>
      </c>
      <c r="G143" s="9">
        <f t="shared" si="10"/>
        <v>1.1270435774261158</v>
      </c>
      <c r="H143" s="13">
        <f>H144*(0.01*summary_stats!$C$21)*G143+H144</f>
        <v>1425.414899084815</v>
      </c>
      <c r="I143" s="13">
        <f t="shared" si="13"/>
        <v>831.63784333672675</v>
      </c>
      <c r="J143" s="14">
        <f t="shared" si="14"/>
        <v>9412.1236091491319</v>
      </c>
    </row>
    <row r="144" spans="1:10" x14ac:dyDescent="0.2">
      <c r="A144" s="4">
        <v>44686</v>
      </c>
      <c r="B144" s="7">
        <v>1.519999999999982</v>
      </c>
      <c r="C144" s="7">
        <v>-1.6674724625476589</v>
      </c>
      <c r="D144" s="7">
        <f t="shared" si="11"/>
        <v>-1.519999999999982</v>
      </c>
      <c r="E144" s="8">
        <v>156.77000000000001</v>
      </c>
      <c r="F144" s="6">
        <f t="shared" si="12"/>
        <v>-9.6957326019007587E-3</v>
      </c>
      <c r="G144" s="9">
        <f t="shared" si="10"/>
        <v>-0.26954580187302912</v>
      </c>
      <c r="H144" s="13">
        <f>H145*(0.01*summary_stats!$C$21)*G144+H145</f>
        <v>1176.7444686482443</v>
      </c>
      <c r="I144" s="13">
        <f t="shared" si="13"/>
        <v>-193.91465203801516</v>
      </c>
      <c r="J144" s="14">
        <f t="shared" si="14"/>
        <v>8580.4857658124056</v>
      </c>
    </row>
    <row r="145" spans="1:10" x14ac:dyDescent="0.2">
      <c r="A145" s="4">
        <v>44685</v>
      </c>
      <c r="B145" s="7">
        <v>0.31000000000000227</v>
      </c>
      <c r="C145" s="7">
        <v>2.5101682144251982</v>
      </c>
      <c r="D145" s="7">
        <f t="shared" si="11"/>
        <v>0.31000000000000227</v>
      </c>
      <c r="E145" s="8">
        <v>166.02</v>
      </c>
      <c r="F145" s="6">
        <f t="shared" si="12"/>
        <v>1.8672449102517905E-3</v>
      </c>
      <c r="G145" s="9">
        <f t="shared" si="10"/>
        <v>-1.8661114008510997E-2</v>
      </c>
      <c r="H145" s="13">
        <f>H146*(0.01*summary_stats!$C$21)*G145+H146</f>
        <v>1239.3826677098807</v>
      </c>
      <c r="I145" s="13">
        <f t="shared" si="13"/>
        <v>37.344898205035811</v>
      </c>
      <c r="J145" s="14">
        <f t="shared" si="14"/>
        <v>8774.4004178504201</v>
      </c>
    </row>
    <row r="146" spans="1:10" x14ac:dyDescent="0.2">
      <c r="A146" s="4">
        <v>44684</v>
      </c>
      <c r="B146" s="7">
        <v>-5.9899999999999807</v>
      </c>
      <c r="C146" s="7">
        <v>0.65011637798332533</v>
      </c>
      <c r="D146" s="7">
        <f t="shared" si="11"/>
        <v>-5.9899999999999807</v>
      </c>
      <c r="E146" s="8">
        <v>159.47999999999999</v>
      </c>
      <c r="F146" s="6">
        <f t="shared" si="12"/>
        <v>-3.7559568597943196E-2</v>
      </c>
      <c r="G146" s="9">
        <f t="shared" si="10"/>
        <v>-0.72090583116598572</v>
      </c>
      <c r="H146" s="13">
        <f>H147*(0.01*summary_stats!$C$21)*G146+H147</f>
        <v>1243.7344433806754</v>
      </c>
      <c r="I146" s="13">
        <f t="shared" si="13"/>
        <v>-751.19137195886401</v>
      </c>
      <c r="J146" s="14">
        <f t="shared" si="14"/>
        <v>8737.0555196453843</v>
      </c>
    </row>
    <row r="147" spans="1:10" x14ac:dyDescent="0.2">
      <c r="A147" s="4">
        <v>44683</v>
      </c>
      <c r="B147" s="7">
        <v>7.0699999999999932</v>
      </c>
      <c r="C147" s="7">
        <v>1.6192265516599931</v>
      </c>
      <c r="D147" s="7">
        <f t="shared" si="11"/>
        <v>7.0699999999999932</v>
      </c>
      <c r="E147" s="8">
        <v>157.96</v>
      </c>
      <c r="F147" s="6">
        <f t="shared" si="12"/>
        <v>4.4758166624461845E-2</v>
      </c>
      <c r="G147" s="9">
        <f t="shared" si="10"/>
        <v>1.2376731678675186</v>
      </c>
      <c r="H147" s="13">
        <f>H148*(0.01*summary_stats!$C$21)*G147+H148</f>
        <v>1438.1256641063771</v>
      </c>
      <c r="I147" s="13">
        <f t="shared" si="13"/>
        <v>895.16333248923684</v>
      </c>
      <c r="J147" s="14">
        <f t="shared" si="14"/>
        <v>9488.246891604249</v>
      </c>
    </row>
    <row r="148" spans="1:10" x14ac:dyDescent="0.2">
      <c r="A148" s="4">
        <v>44680</v>
      </c>
      <c r="B148" s="7">
        <v>-0.23000000000001819</v>
      </c>
      <c r="C148" s="7">
        <v>0.25775938163180478</v>
      </c>
      <c r="D148" s="7">
        <f t="shared" si="11"/>
        <v>-0.23000000000001819</v>
      </c>
      <c r="E148" s="8">
        <v>157.65</v>
      </c>
      <c r="F148" s="6">
        <f t="shared" si="12"/>
        <v>-1.4589280050746475E-3</v>
      </c>
      <c r="G148" s="9">
        <f t="shared" si="10"/>
        <v>-9.4650673752586345E-2</v>
      </c>
      <c r="H148" s="13">
        <f>H149*(0.01*summary_stats!$C$21)*G148+H149</f>
        <v>1167.2494222154528</v>
      </c>
      <c r="I148" s="13">
        <f t="shared" si="13"/>
        <v>-29.178560101492948</v>
      </c>
      <c r="J148" s="14">
        <f t="shared" si="14"/>
        <v>8593.0835591150117</v>
      </c>
    </row>
    <row r="149" spans="1:10" x14ac:dyDescent="0.2">
      <c r="A149" s="4">
        <v>44679</v>
      </c>
      <c r="B149" s="7">
        <v>-6.0799999999999841</v>
      </c>
      <c r="C149" s="7">
        <v>-0.79287598065879927</v>
      </c>
      <c r="D149" s="7">
        <f t="shared" si="11"/>
        <v>6.0799999999999841</v>
      </c>
      <c r="E149" s="8">
        <v>163.63999999999999</v>
      </c>
      <c r="F149" s="6">
        <f t="shared" si="12"/>
        <v>3.7154729894891131E-2</v>
      </c>
      <c r="G149" s="9">
        <f t="shared" si="10"/>
        <v>0.9775400371384747</v>
      </c>
      <c r="H149" s="13">
        <f>H150*(0.01*summary_stats!$C$21)*G149+H150</f>
        <v>1188.3388737873966</v>
      </c>
      <c r="I149" s="13">
        <f t="shared" si="13"/>
        <v>743.09459789782272</v>
      </c>
      <c r="J149" s="14">
        <f t="shared" si="14"/>
        <v>8622.2621192165043</v>
      </c>
    </row>
    <row r="150" spans="1:10" x14ac:dyDescent="0.2">
      <c r="A150" s="4">
        <v>44678</v>
      </c>
      <c r="B150" s="7">
        <v>1.090000000000003</v>
      </c>
      <c r="C150" s="7">
        <v>1.4637273475065351</v>
      </c>
      <c r="D150" s="7">
        <f t="shared" si="11"/>
        <v>1.090000000000003</v>
      </c>
      <c r="E150" s="8">
        <v>156.57</v>
      </c>
      <c r="F150" s="6">
        <f t="shared" si="12"/>
        <v>6.9617423516638117E-3</v>
      </c>
      <c r="G150" s="9">
        <f t="shared" si="10"/>
        <v>0.10371019480945126</v>
      </c>
      <c r="H150" s="13">
        <f>H151*(0.01*summary_stats!$C$21)*G150+H151</f>
        <v>1004.2678651294652</v>
      </c>
      <c r="I150" s="13">
        <f t="shared" si="13"/>
        <v>139.23484703327625</v>
      </c>
      <c r="J150" s="14">
        <f t="shared" si="14"/>
        <v>7879.1675213186809</v>
      </c>
    </row>
    <row r="151" spans="1:10" x14ac:dyDescent="0.2">
      <c r="A151" s="4">
        <v>44677</v>
      </c>
      <c r="B151" s="7">
        <v>-4.6299999999999946</v>
      </c>
      <c r="C151" s="7">
        <v>0.79992159857357037</v>
      </c>
      <c r="D151" s="7">
        <f t="shared" si="11"/>
        <v>-4.6299999999999946</v>
      </c>
      <c r="E151" s="8">
        <v>156.80000000000001</v>
      </c>
      <c r="F151" s="6">
        <f t="shared" si="12"/>
        <v>-2.9528061224489758E-2</v>
      </c>
      <c r="G151" s="9">
        <f t="shared" si="10"/>
        <v>-0.61301892074591269</v>
      </c>
      <c r="H151" s="13">
        <f>H152*(0.01*summary_stats!$C$21)*G151+H152</f>
        <v>985.11171613151419</v>
      </c>
      <c r="I151" s="13">
        <f t="shared" si="13"/>
        <v>-590.56122448979511</v>
      </c>
      <c r="J151" s="14">
        <f t="shared" si="14"/>
        <v>7739.9326742854046</v>
      </c>
    </row>
    <row r="152" spans="1:10" x14ac:dyDescent="0.2">
      <c r="A152" s="4">
        <v>44676</v>
      </c>
      <c r="B152" s="7">
        <v>-0.81000000000000227</v>
      </c>
      <c r="C152" s="7">
        <v>-0.74005865605771248</v>
      </c>
      <c r="D152" s="7">
        <f t="shared" si="11"/>
        <v>0.81000000000000227</v>
      </c>
      <c r="E152" s="8">
        <v>162.88</v>
      </c>
      <c r="F152" s="6">
        <f t="shared" si="12"/>
        <v>4.9729862475442182E-3</v>
      </c>
      <c r="G152" s="9">
        <f t="shared" si="10"/>
        <v>5.5078311986044286E-2</v>
      </c>
      <c r="H152" s="13">
        <f>H153*(0.01*summary_stats!$C$21)*G152+H153</f>
        <v>1113.0464400191279</v>
      </c>
      <c r="I152" s="13">
        <f t="shared" si="13"/>
        <v>99.459724950884379</v>
      </c>
      <c r="J152" s="14">
        <f t="shared" si="14"/>
        <v>8330.4938987751993</v>
      </c>
    </row>
    <row r="153" spans="1:10" x14ac:dyDescent="0.2">
      <c r="A153" s="4">
        <v>44673</v>
      </c>
      <c r="B153" s="7">
        <v>-0.17000000000001589</v>
      </c>
      <c r="C153" s="7">
        <v>0.27507468110700622</v>
      </c>
      <c r="D153" s="7">
        <f t="shared" si="11"/>
        <v>-0.17000000000001589</v>
      </c>
      <c r="E153" s="8">
        <v>161.79</v>
      </c>
      <c r="F153" s="6">
        <f t="shared" si="12"/>
        <v>-1.0507447926325229E-3</v>
      </c>
      <c r="G153" s="9">
        <f t="shared" si="10"/>
        <v>-8.5491450227502735E-2</v>
      </c>
      <c r="H153" s="13">
        <f>H154*(0.01*summary_stats!$C$21)*G153+H154</f>
        <v>1101.6692990147687</v>
      </c>
      <c r="I153" s="13">
        <f t="shared" si="13"/>
        <v>-21.014895852650458</v>
      </c>
      <c r="J153" s="14">
        <f t="shared" si="14"/>
        <v>8231.0341738243151</v>
      </c>
    </row>
    <row r="154" spans="1:10" x14ac:dyDescent="0.2">
      <c r="A154" s="4">
        <v>44672</v>
      </c>
      <c r="B154" s="7">
        <v>2.3300000000000129</v>
      </c>
      <c r="C154" s="7">
        <v>1.1249864048841201</v>
      </c>
      <c r="D154" s="7">
        <f t="shared" si="11"/>
        <v>2.3300000000000129</v>
      </c>
      <c r="E154" s="8">
        <v>166.42</v>
      </c>
      <c r="F154" s="6">
        <f t="shared" si="12"/>
        <v>1.4000721067179504E-2</v>
      </c>
      <c r="G154" s="9">
        <f t="shared" si="10"/>
        <v>0.28469940815327222</v>
      </c>
      <c r="H154" s="13">
        <f>H155*(0.01*summary_stats!$C$21)*G154+H155</f>
        <v>1119.6163538502221</v>
      </c>
      <c r="I154" s="13">
        <f t="shared" si="13"/>
        <v>280.01442134359007</v>
      </c>
      <c r="J154" s="14">
        <f t="shared" si="14"/>
        <v>8252.0490696769648</v>
      </c>
    </row>
    <row r="155" spans="1:10" x14ac:dyDescent="0.2">
      <c r="A155" s="4">
        <v>44671</v>
      </c>
      <c r="B155" s="7">
        <v>-0.21999999999999889</v>
      </c>
      <c r="C155" s="7">
        <v>0.19842087722586921</v>
      </c>
      <c r="D155" s="7">
        <f t="shared" si="11"/>
        <v>-0.21999999999999889</v>
      </c>
      <c r="E155" s="8">
        <v>167.23</v>
      </c>
      <c r="F155" s="6">
        <f t="shared" si="12"/>
        <v>-1.3155534294085924E-3</v>
      </c>
      <c r="G155" s="9">
        <f t="shared" si="10"/>
        <v>-9.1438786354850227E-2</v>
      </c>
      <c r="H155" s="13">
        <f>H156*(0.01*summary_stats!$C$21)*G155+H156</f>
        <v>1062.8786792998355</v>
      </c>
      <c r="I155" s="13">
        <f t="shared" si="13"/>
        <v>-26.31106858817185</v>
      </c>
      <c r="J155" s="14">
        <f t="shared" si="14"/>
        <v>7972.0346483333751</v>
      </c>
    </row>
    <row r="156" spans="1:10" x14ac:dyDescent="0.2">
      <c r="A156" s="4">
        <v>44670</v>
      </c>
      <c r="B156" s="7">
        <v>-5.1100000000000136</v>
      </c>
      <c r="C156" s="7">
        <v>0.64346798843575881</v>
      </c>
      <c r="D156" s="7">
        <f t="shared" si="11"/>
        <v>-5.1100000000000136</v>
      </c>
      <c r="E156" s="8">
        <v>167.4</v>
      </c>
      <c r="F156" s="6">
        <f t="shared" si="12"/>
        <v>-3.052568697729996E-2</v>
      </c>
      <c r="G156" s="9">
        <f t="shared" ref="G156:G219" si="15">IF(139.46*(F156^2)+22.789*F156-0.0617&gt;-1,139.46*(F156^2)+22.789*F156-0.0617,-1)</f>
        <v>-0.62739860284997018</v>
      </c>
      <c r="H156" s="13">
        <f>H157*(0.01*summary_stats!$C$21)*G156+H157</f>
        <v>1081.4193682829141</v>
      </c>
      <c r="I156" s="13">
        <f t="shared" si="13"/>
        <v>-610.51373954599921</v>
      </c>
      <c r="J156" s="14">
        <f t="shared" si="14"/>
        <v>7998.3457169215471</v>
      </c>
    </row>
    <row r="157" spans="1:10" x14ac:dyDescent="0.2">
      <c r="A157" s="4">
        <v>44669</v>
      </c>
      <c r="B157" s="7">
        <v>2.7400000000000091</v>
      </c>
      <c r="C157" s="7">
        <v>0.67454346659364606</v>
      </c>
      <c r="D157" s="7">
        <f t="shared" si="11"/>
        <v>2.7400000000000091</v>
      </c>
      <c r="E157" s="8">
        <v>165.07</v>
      </c>
      <c r="F157" s="6">
        <f t="shared" si="12"/>
        <v>1.6599018598170531E-2</v>
      </c>
      <c r="G157" s="9">
        <f t="shared" si="15"/>
        <v>0.35500008860689769</v>
      </c>
      <c r="H157" s="13">
        <f>H158*(0.01*summary_stats!$C$21)*G157+H158</f>
        <v>1225.5949762361313</v>
      </c>
      <c r="I157" s="13">
        <f t="shared" si="13"/>
        <v>331.98037196341062</v>
      </c>
      <c r="J157" s="14">
        <f t="shared" si="14"/>
        <v>8608.8594564675459</v>
      </c>
    </row>
    <row r="158" spans="1:10" x14ac:dyDescent="0.2">
      <c r="A158" s="4">
        <v>44665</v>
      </c>
      <c r="B158" s="7">
        <v>1.909999999999997</v>
      </c>
      <c r="C158" s="7">
        <v>0.30395769095196501</v>
      </c>
      <c r="D158" s="7">
        <f t="shared" si="11"/>
        <v>1.909999999999997</v>
      </c>
      <c r="E158" s="8">
        <v>165.29</v>
      </c>
      <c r="F158" s="6">
        <f t="shared" si="12"/>
        <v>1.155544800048398E-2</v>
      </c>
      <c r="G158" s="9">
        <f t="shared" si="15"/>
        <v>0.22025897214750831</v>
      </c>
      <c r="H158" s="13">
        <f>H159*(0.01*summary_stats!$C$21)*G158+H159</f>
        <v>1149.1074898518343</v>
      </c>
      <c r="I158" s="13">
        <f t="shared" si="13"/>
        <v>231.10896000967961</v>
      </c>
      <c r="J158" s="14">
        <f t="shared" si="14"/>
        <v>8276.8790845041349</v>
      </c>
    </row>
    <row r="159" spans="1:10" x14ac:dyDescent="0.2">
      <c r="A159" s="4">
        <v>44664</v>
      </c>
      <c r="B159" s="7">
        <v>-4.3400000000000034</v>
      </c>
      <c r="C159" s="7">
        <v>0.1576716149715803</v>
      </c>
      <c r="D159" s="7">
        <f t="shared" si="11"/>
        <v>-4.3400000000000034</v>
      </c>
      <c r="E159" s="8">
        <v>170.4</v>
      </c>
      <c r="F159" s="6">
        <f t="shared" si="12"/>
        <v>-2.5469483568075137E-2</v>
      </c>
      <c r="G159" s="9">
        <f t="shared" si="15"/>
        <v>-0.55165711306178267</v>
      </c>
      <c r="H159" s="13">
        <f>H160*(0.01*summary_stats!$C$21)*G159+H160</f>
        <v>1103.5331623391751</v>
      </c>
      <c r="I159" s="13">
        <f t="shared" si="13"/>
        <v>-509.38967136150274</v>
      </c>
      <c r="J159" s="14">
        <f t="shared" si="14"/>
        <v>8045.7701244944546</v>
      </c>
    </row>
    <row r="160" spans="1:10" x14ac:dyDescent="0.2">
      <c r="A160" s="4">
        <v>44663</v>
      </c>
      <c r="B160" s="7">
        <v>-2.0499999999999829</v>
      </c>
      <c r="C160" s="7">
        <v>0.18642035431712581</v>
      </c>
      <c r="D160" s="7">
        <f t="shared" si="11"/>
        <v>-2.0499999999999829</v>
      </c>
      <c r="E160" s="8">
        <v>167.66</v>
      </c>
      <c r="F160" s="6">
        <f t="shared" si="12"/>
        <v>-1.2227126327090439E-2</v>
      </c>
      <c r="G160" s="9">
        <f t="shared" si="15"/>
        <v>-0.31949434673129412</v>
      </c>
      <c r="H160" s="13">
        <f>H161*(0.01*summary_stats!$C$21)*G160+H161</f>
        <v>1230.8466587911362</v>
      </c>
      <c r="I160" s="13">
        <f t="shared" si="13"/>
        <v>-244.5425265418088</v>
      </c>
      <c r="J160" s="14">
        <f t="shared" si="14"/>
        <v>8555.1597958559578</v>
      </c>
    </row>
    <row r="161" spans="1:10" x14ac:dyDescent="0.2">
      <c r="A161" s="4">
        <v>44662</v>
      </c>
      <c r="B161" s="7">
        <v>0.30999999999997391</v>
      </c>
      <c r="C161" s="7">
        <v>0.51958085689527966</v>
      </c>
      <c r="D161" s="7">
        <f t="shared" si="11"/>
        <v>0.30999999999997391</v>
      </c>
      <c r="E161" s="8">
        <v>165.75</v>
      </c>
      <c r="F161" s="6">
        <f t="shared" si="12"/>
        <v>1.8702865761687716E-3</v>
      </c>
      <c r="G161" s="9">
        <f t="shared" si="15"/>
        <v>-1.8590212057723841E-2</v>
      </c>
      <c r="H161" s="13">
        <f>H162*(0.01*summary_stats!$C$21)*G161+H162</f>
        <v>1309.2792830193389</v>
      </c>
      <c r="I161" s="13">
        <f t="shared" si="13"/>
        <v>37.405731523375437</v>
      </c>
      <c r="J161" s="14">
        <f t="shared" si="14"/>
        <v>8799.7023223977667</v>
      </c>
    </row>
    <row r="162" spans="1:10" x14ac:dyDescent="0.2">
      <c r="A162" s="4">
        <v>44659</v>
      </c>
      <c r="B162" s="7">
        <v>-3.2299999999999902</v>
      </c>
      <c r="C162" s="7">
        <v>0.44819955345987489</v>
      </c>
      <c r="D162" s="7">
        <f t="shared" si="11"/>
        <v>-3.2299999999999902</v>
      </c>
      <c r="E162" s="8">
        <v>170.09</v>
      </c>
      <c r="F162" s="6">
        <f t="shared" si="12"/>
        <v>-1.8989946498912284E-2</v>
      </c>
      <c r="G162" s="9">
        <f t="shared" si="15"/>
        <v>-0.44417009499603199</v>
      </c>
      <c r="H162" s="13">
        <f>H163*(0.01*summary_stats!$C$21)*G162+H163</f>
        <v>1313.8589548790528</v>
      </c>
      <c r="I162" s="13">
        <f t="shared" si="13"/>
        <v>-379.79892997824561</v>
      </c>
      <c r="J162" s="14">
        <f t="shared" si="14"/>
        <v>8762.2965908743918</v>
      </c>
    </row>
    <row r="163" spans="1:10" x14ac:dyDescent="0.2">
      <c r="A163" s="4">
        <v>44658</v>
      </c>
      <c r="B163" s="7">
        <v>-3.379999999999995</v>
      </c>
      <c r="C163" s="7">
        <v>0.14959316531972819</v>
      </c>
      <c r="D163" s="7">
        <f t="shared" si="11"/>
        <v>-3.379999999999995</v>
      </c>
      <c r="E163" s="8">
        <v>172.14</v>
      </c>
      <c r="F163" s="6">
        <f t="shared" si="12"/>
        <v>-1.9635180666899007E-2</v>
      </c>
      <c r="G163" s="9">
        <f t="shared" si="15"/>
        <v>-0.45539867921561816</v>
      </c>
      <c r="H163" s="13">
        <f>H164*(0.01*summary_stats!$C$21)*G163+H164</f>
        <v>1433.2202501256559</v>
      </c>
      <c r="I163" s="13">
        <f t="shared" si="13"/>
        <v>-392.70361333798013</v>
      </c>
      <c r="J163" s="14">
        <f t="shared" si="14"/>
        <v>9142.0955208526375</v>
      </c>
    </row>
    <row r="164" spans="1:10" x14ac:dyDescent="0.2">
      <c r="A164" s="4">
        <v>44657</v>
      </c>
      <c r="B164" s="7">
        <v>4.1299999999999946</v>
      </c>
      <c r="C164" s="7">
        <v>-1.146535024495603E-2</v>
      </c>
      <c r="D164" s="7">
        <f t="shared" si="11"/>
        <v>-4.1299999999999946</v>
      </c>
      <c r="E164" s="8">
        <v>171.83</v>
      </c>
      <c r="F164" s="6">
        <f t="shared" si="12"/>
        <v>-2.4035383809579203E-2</v>
      </c>
      <c r="G164" s="9">
        <f t="shared" si="15"/>
        <v>-0.5288763649786028</v>
      </c>
      <c r="H164" s="13">
        <f>H165*(0.01*summary_stats!$C$21)*G164+H165</f>
        <v>1567.0241354198829</v>
      </c>
      <c r="I164" s="13">
        <f t="shared" si="13"/>
        <v>-480.70767619158403</v>
      </c>
      <c r="J164" s="14">
        <f t="shared" si="14"/>
        <v>9534.7991341906181</v>
      </c>
    </row>
    <row r="165" spans="1:10" x14ac:dyDescent="0.2">
      <c r="A165" s="4">
        <v>44656</v>
      </c>
      <c r="B165" s="7">
        <v>-0.30000000000001142</v>
      </c>
      <c r="C165" s="7">
        <v>1.8566740038238692E-2</v>
      </c>
      <c r="D165" s="7">
        <f t="shared" si="11"/>
        <v>-0.30000000000001142</v>
      </c>
      <c r="E165" s="8">
        <v>175.06</v>
      </c>
      <c r="F165" s="6">
        <f t="shared" si="12"/>
        <v>-1.7136981606307063E-3</v>
      </c>
      <c r="G165" s="9">
        <f t="shared" si="15"/>
        <v>-0.10034390663975659</v>
      </c>
      <c r="H165" s="13">
        <f>H166*(0.01*summary_stats!$C$21)*G165+H166</f>
        <v>1739.5227203865857</v>
      </c>
      <c r="I165" s="13">
        <f t="shared" si="13"/>
        <v>-34.273963212614127</v>
      </c>
      <c r="J165" s="14">
        <f t="shared" si="14"/>
        <v>10015.506810382201</v>
      </c>
    </row>
    <row r="166" spans="1:10" x14ac:dyDescent="0.2">
      <c r="A166" s="4">
        <v>44655</v>
      </c>
      <c r="B166" s="7">
        <v>-3.159999999999997</v>
      </c>
      <c r="C166" s="7">
        <v>0.88955336945483221</v>
      </c>
      <c r="D166" s="7">
        <f t="shared" si="11"/>
        <v>-3.159999999999997</v>
      </c>
      <c r="E166" s="8">
        <v>178.44</v>
      </c>
      <c r="F166" s="6">
        <f t="shared" si="12"/>
        <v>-1.7709033848912783E-2</v>
      </c>
      <c r="G166" s="9">
        <f t="shared" si="15"/>
        <v>-0.42153513853732744</v>
      </c>
      <c r="H166" s="13">
        <f>H167*(0.01*summary_stats!$C$21)*G166+H167</f>
        <v>1772.8785121185203</v>
      </c>
      <c r="I166" s="13">
        <f t="shared" si="13"/>
        <v>-354.18067697825563</v>
      </c>
      <c r="J166" s="14">
        <f t="shared" si="14"/>
        <v>10049.780773594815</v>
      </c>
    </row>
    <row r="167" spans="1:10" x14ac:dyDescent="0.2">
      <c r="A167" s="4">
        <v>44652</v>
      </c>
      <c r="B167" s="7">
        <v>-1.1899999999999979</v>
      </c>
      <c r="C167" s="7">
        <v>-0.14425001527464901</v>
      </c>
      <c r="D167" s="7">
        <f t="shared" si="11"/>
        <v>1.1899999999999979</v>
      </c>
      <c r="E167" s="8">
        <v>174.31</v>
      </c>
      <c r="F167" s="6">
        <f t="shared" si="12"/>
        <v>6.826917560667764E-3</v>
      </c>
      <c r="G167" s="9">
        <f t="shared" si="15"/>
        <v>0.10037840908945392</v>
      </c>
      <c r="H167" s="13">
        <f>H168*(0.01*summary_stats!$C$21)*G167+H168</f>
        <v>1925.0286126677488</v>
      </c>
      <c r="I167" s="13">
        <f t="shared" si="13"/>
        <v>136.53835121335527</v>
      </c>
      <c r="J167" s="14">
        <f t="shared" si="14"/>
        <v>10403.961450573071</v>
      </c>
    </row>
    <row r="168" spans="1:10" x14ac:dyDescent="0.2">
      <c r="A168" s="4">
        <v>44651</v>
      </c>
      <c r="B168" s="7">
        <v>3.3600000000000141</v>
      </c>
      <c r="C168" s="7">
        <v>0.89118703424535073</v>
      </c>
      <c r="D168" s="7">
        <f t="shared" si="11"/>
        <v>3.3600000000000141</v>
      </c>
      <c r="E168" s="8">
        <v>174.61</v>
      </c>
      <c r="F168" s="6">
        <f t="shared" si="12"/>
        <v>1.9242884141801808E-2</v>
      </c>
      <c r="G168" s="9">
        <f t="shared" si="15"/>
        <v>0.42846653348214331</v>
      </c>
      <c r="H168" s="13">
        <f>H169*(0.01*summary_stats!$C$21)*G168+H169</f>
        <v>1889.4670446731409</v>
      </c>
      <c r="I168" s="13">
        <f t="shared" si="13"/>
        <v>384.85768283603619</v>
      </c>
      <c r="J168" s="14">
        <f t="shared" si="14"/>
        <v>10267.423099359716</v>
      </c>
    </row>
    <row r="169" spans="1:10" x14ac:dyDescent="0.2">
      <c r="A169" s="4">
        <v>44650</v>
      </c>
      <c r="B169" s="7">
        <v>0.87999999999999545</v>
      </c>
      <c r="C169" s="7">
        <v>-0.49302630385359958</v>
      </c>
      <c r="D169" s="7">
        <f t="shared" si="11"/>
        <v>-0.87999999999999545</v>
      </c>
      <c r="E169" s="8">
        <v>177.77</v>
      </c>
      <c r="F169" s="6">
        <f t="shared" si="12"/>
        <v>-4.9502165719749981E-3</v>
      </c>
      <c r="G169" s="9">
        <f t="shared" si="15"/>
        <v>-0.17109306779123351</v>
      </c>
      <c r="H169" s="13">
        <f>H170*(0.01*summary_stats!$C$21)*G169+H170</f>
        <v>1748.9600132813514</v>
      </c>
      <c r="I169" s="13">
        <f t="shared" si="13"/>
        <v>-99.004331439499964</v>
      </c>
      <c r="J169" s="14">
        <f t="shared" si="14"/>
        <v>9882.5654165236792</v>
      </c>
    </row>
    <row r="170" spans="1:10" x14ac:dyDescent="0.2">
      <c r="A170" s="4">
        <v>44649</v>
      </c>
      <c r="B170" s="7">
        <v>0.65000000000000568</v>
      </c>
      <c r="C170" s="7">
        <v>-0.53967014486740084</v>
      </c>
      <c r="D170" s="7">
        <f t="shared" si="11"/>
        <v>-0.65000000000000568</v>
      </c>
      <c r="E170" s="8">
        <v>178.96</v>
      </c>
      <c r="F170" s="6">
        <f t="shared" si="12"/>
        <v>-3.6320965578900627E-3</v>
      </c>
      <c r="G170" s="9">
        <f t="shared" si="15"/>
        <v>-0.14263207464865865</v>
      </c>
      <c r="H170" s="13">
        <f>H171*(0.01*summary_stats!$C$21)*G170+H171</f>
        <v>1806.9261130217865</v>
      </c>
      <c r="I170" s="13">
        <f t="shared" si="13"/>
        <v>-72.641931157801253</v>
      </c>
      <c r="J170" s="14">
        <f t="shared" si="14"/>
        <v>9981.5697479631799</v>
      </c>
    </row>
    <row r="171" spans="1:10" x14ac:dyDescent="0.2">
      <c r="A171" s="4">
        <v>44648</v>
      </c>
      <c r="B171" s="7">
        <v>3.8599999999999852</v>
      </c>
      <c r="C171" s="7">
        <v>1.111317337915247</v>
      </c>
      <c r="D171" s="7">
        <f t="shared" si="11"/>
        <v>3.8599999999999852</v>
      </c>
      <c r="E171" s="8">
        <v>175.6</v>
      </c>
      <c r="F171" s="6">
        <f t="shared" si="12"/>
        <v>2.1981776765375771E-2</v>
      </c>
      <c r="G171" s="9">
        <f t="shared" si="15"/>
        <v>0.50662957487767057</v>
      </c>
      <c r="H171" s="13">
        <f>H172*(0.01*summary_stats!$C$21)*G171+H172</f>
        <v>1856.5775199113523</v>
      </c>
      <c r="I171" s="13">
        <f t="shared" si="13"/>
        <v>439.6355353075154</v>
      </c>
      <c r="J171" s="14">
        <f t="shared" si="14"/>
        <v>10054.211679120981</v>
      </c>
    </row>
    <row r="172" spans="1:10" x14ac:dyDescent="0.2">
      <c r="A172" s="4">
        <v>44645</v>
      </c>
      <c r="B172" s="7">
        <v>1.390000000000015</v>
      </c>
      <c r="C172" s="7">
        <v>-0.1986464319884835</v>
      </c>
      <c r="D172" s="7">
        <f t="shared" si="11"/>
        <v>-1.390000000000015</v>
      </c>
      <c r="E172" s="8">
        <v>174.72</v>
      </c>
      <c r="F172" s="6">
        <f t="shared" si="12"/>
        <v>-7.9555860805861668E-3</v>
      </c>
      <c r="G172" s="9">
        <f t="shared" si="15"/>
        <v>-0.23417323953543012</v>
      </c>
      <c r="H172" s="13">
        <f>H173*(0.01*summary_stats!$C$21)*G172+H173</f>
        <v>1695.5153531777851</v>
      </c>
      <c r="I172" s="13">
        <f t="shared" si="13"/>
        <v>-159.11172161172334</v>
      </c>
      <c r="J172" s="14">
        <f t="shared" si="14"/>
        <v>9614.576143813465</v>
      </c>
    </row>
    <row r="173" spans="1:10" x14ac:dyDescent="0.2">
      <c r="A173" s="4">
        <v>44644</v>
      </c>
      <c r="B173" s="7">
        <v>3.4399999999999982</v>
      </c>
      <c r="C173" s="7">
        <v>0.57907779819296845</v>
      </c>
      <c r="D173" s="7">
        <f t="shared" si="11"/>
        <v>3.4399999999999982</v>
      </c>
      <c r="E173" s="8">
        <v>174.07</v>
      </c>
      <c r="F173" s="6">
        <f t="shared" si="12"/>
        <v>1.9762164646406608E-2</v>
      </c>
      <c r="G173" s="9">
        <f t="shared" si="15"/>
        <v>0.44312511803677956</v>
      </c>
      <c r="H173" s="13">
        <f>H174*(0.01*summary_stats!$C$21)*G173+H174</f>
        <v>1773.3800045384326</v>
      </c>
      <c r="I173" s="13">
        <f t="shared" si="13"/>
        <v>395.24329292813212</v>
      </c>
      <c r="J173" s="14">
        <f t="shared" si="14"/>
        <v>9773.6878654251886</v>
      </c>
    </row>
    <row r="174" spans="1:10" x14ac:dyDescent="0.2">
      <c r="A174" s="4">
        <v>44643</v>
      </c>
      <c r="B174" s="7">
        <v>1.4000000000000059</v>
      </c>
      <c r="C174" s="7">
        <v>-0.90440125613667521</v>
      </c>
      <c r="D174" s="7">
        <f t="shared" si="11"/>
        <v>-1.4000000000000059</v>
      </c>
      <c r="E174" s="8">
        <v>170.21</v>
      </c>
      <c r="F174" s="6">
        <f t="shared" si="12"/>
        <v>-8.2251336584219844E-3</v>
      </c>
      <c r="G174" s="9">
        <f t="shared" si="15"/>
        <v>-0.23970770814872916</v>
      </c>
      <c r="H174" s="13">
        <f>H175*(0.01*summary_stats!$C$21)*G174+H175</f>
        <v>1637.3400363726844</v>
      </c>
      <c r="I174" s="13">
        <f t="shared" si="13"/>
        <v>-164.50267316843969</v>
      </c>
      <c r="J174" s="14">
        <f t="shared" si="14"/>
        <v>9378.4445724970574</v>
      </c>
    </row>
    <row r="175" spans="1:10" x14ac:dyDescent="0.2">
      <c r="A175" s="4">
        <v>44642</v>
      </c>
      <c r="B175" s="7">
        <v>3.3599999999999852</v>
      </c>
      <c r="C175" s="7">
        <v>-0.23555517931996489</v>
      </c>
      <c r="D175" s="7">
        <f t="shared" si="11"/>
        <v>-3.3599999999999852</v>
      </c>
      <c r="E175" s="8">
        <v>168.82</v>
      </c>
      <c r="F175" s="6">
        <f t="shared" si="12"/>
        <v>-1.9902855111953475E-2</v>
      </c>
      <c r="G175" s="9">
        <f t="shared" si="15"/>
        <v>-0.46002276208773796</v>
      </c>
      <c r="H175" s="13">
        <f>H176*(0.01*summary_stats!$C$21)*G175+H176</f>
        <v>1714.393800520266</v>
      </c>
      <c r="I175" s="13">
        <f t="shared" si="13"/>
        <v>-398.05710223906948</v>
      </c>
      <c r="J175" s="14">
        <f t="shared" si="14"/>
        <v>9542.9472456654967</v>
      </c>
    </row>
    <row r="176" spans="1:10" x14ac:dyDescent="0.2">
      <c r="A176" s="4">
        <v>44641</v>
      </c>
      <c r="B176" s="7">
        <v>1.0300000000000009</v>
      </c>
      <c r="C176" s="7">
        <v>-1.4844503260962729</v>
      </c>
      <c r="D176" s="7">
        <f t="shared" si="11"/>
        <v>-1.0300000000000009</v>
      </c>
      <c r="E176" s="8">
        <v>165.38</v>
      </c>
      <c r="F176" s="6">
        <f t="shared" si="12"/>
        <v>-6.2280807836497818E-3</v>
      </c>
      <c r="G176" s="9">
        <f t="shared" si="15"/>
        <v>-0.19822222039865514</v>
      </c>
      <c r="H176" s="13">
        <f>H177*(0.01*summary_stats!$C$21)*G176+H177</f>
        <v>1876.2263289199182</v>
      </c>
      <c r="I176" s="13">
        <f t="shared" si="13"/>
        <v>-124.56161567299563</v>
      </c>
      <c r="J176" s="14">
        <f t="shared" si="14"/>
        <v>9941.0043479045653</v>
      </c>
    </row>
    <row r="177" spans="1:10" x14ac:dyDescent="0.2">
      <c r="A177" s="4">
        <v>44638</v>
      </c>
      <c r="B177" s="7">
        <v>4.5</v>
      </c>
      <c r="C177" s="7">
        <v>0.2316194566238122</v>
      </c>
      <c r="D177" s="7">
        <f t="shared" si="11"/>
        <v>4.5</v>
      </c>
      <c r="E177" s="8">
        <v>163.98</v>
      </c>
      <c r="F177" s="6">
        <f t="shared" si="12"/>
        <v>2.7442371020856202E-2</v>
      </c>
      <c r="G177" s="9">
        <f t="shared" si="15"/>
        <v>0.66870924979606505</v>
      </c>
      <c r="H177" s="13">
        <f>H178*(0.01*summary_stats!$C$21)*G177+H178</f>
        <v>1948.6511977707851</v>
      </c>
      <c r="I177" s="13">
        <f t="shared" si="13"/>
        <v>548.84742041712411</v>
      </c>
      <c r="J177" s="14">
        <f t="shared" si="14"/>
        <v>10065.565963577561</v>
      </c>
    </row>
    <row r="178" spans="1:10" x14ac:dyDescent="0.2">
      <c r="A178" s="4">
        <v>44637</v>
      </c>
      <c r="B178" s="7">
        <v>4.4699999999999989</v>
      </c>
      <c r="C178" s="7">
        <v>2.0371272935225999</v>
      </c>
      <c r="D178" s="7">
        <f t="shared" si="11"/>
        <v>4.4699999999999989</v>
      </c>
      <c r="E178" s="8">
        <v>160.62</v>
      </c>
      <c r="F178" s="6">
        <f t="shared" si="12"/>
        <v>2.7829660067239439E-2</v>
      </c>
      <c r="G178" s="9">
        <f t="shared" si="15"/>
        <v>0.68052049580754648</v>
      </c>
      <c r="H178" s="13">
        <f>H179*(0.01*summary_stats!$C$21)*G178+H179</f>
        <v>1731.5449272757676</v>
      </c>
      <c r="I178" s="13">
        <f t="shared" si="13"/>
        <v>556.59320134478878</v>
      </c>
      <c r="J178" s="14">
        <f t="shared" si="14"/>
        <v>9516.7185431604375</v>
      </c>
    </row>
    <row r="179" spans="1:10" x14ac:dyDescent="0.2">
      <c r="A179" s="4">
        <v>44636</v>
      </c>
      <c r="B179" s="7">
        <v>-4.1099999999999852</v>
      </c>
      <c r="C179" s="7">
        <v>-0.37611377516221373</v>
      </c>
      <c r="D179" s="7">
        <f t="shared" si="11"/>
        <v>4.1099999999999852</v>
      </c>
      <c r="E179" s="8">
        <v>159.59</v>
      </c>
      <c r="F179" s="6">
        <f t="shared" si="12"/>
        <v>2.5753493326649446E-2</v>
      </c>
      <c r="G179" s="9">
        <f t="shared" si="15"/>
        <v>0.61769214710861919</v>
      </c>
      <c r="H179" s="13">
        <f>H180*(0.01*summary_stats!$C$21)*G179+H180</f>
        <v>1535.6053773796766</v>
      </c>
      <c r="I179" s="13">
        <f t="shared" si="13"/>
        <v>515.06986653298895</v>
      </c>
      <c r="J179" s="14">
        <f t="shared" si="14"/>
        <v>8960.1253418156484</v>
      </c>
    </row>
    <row r="180" spans="1:10" x14ac:dyDescent="0.2">
      <c r="A180" s="4">
        <v>44635</v>
      </c>
      <c r="B180" s="7">
        <v>-3.79000000000002</v>
      </c>
      <c r="C180" s="7">
        <v>9.0796409544990797E-2</v>
      </c>
      <c r="D180" s="7">
        <f t="shared" si="11"/>
        <v>-3.79000000000002</v>
      </c>
      <c r="E180" s="8">
        <v>155.09</v>
      </c>
      <c r="F180" s="6">
        <f t="shared" si="12"/>
        <v>-2.4437423431555999E-2</v>
      </c>
      <c r="G180" s="9">
        <f t="shared" si="15"/>
        <v>-0.53532065096403247</v>
      </c>
      <c r="H180" s="13">
        <f>H181*(0.01*summary_stats!$C$21)*G180+H181</f>
        <v>1376.2158090132593</v>
      </c>
      <c r="I180" s="13">
        <f t="shared" si="13"/>
        <v>-488.74846863111998</v>
      </c>
      <c r="J180" s="14">
        <f t="shared" si="14"/>
        <v>8445.0554752826592</v>
      </c>
    </row>
    <row r="181" spans="1:10" x14ac:dyDescent="0.2">
      <c r="A181" s="4">
        <v>44634</v>
      </c>
      <c r="B181" s="7">
        <v>-4.4299999999999784</v>
      </c>
      <c r="C181" s="7">
        <v>-0.75557932375463044</v>
      </c>
      <c r="D181" s="7">
        <f t="shared" si="11"/>
        <v>4.4299999999999784</v>
      </c>
      <c r="E181" s="8">
        <v>150.62</v>
      </c>
      <c r="F181" s="6">
        <f t="shared" si="12"/>
        <v>2.941176470588221E-2</v>
      </c>
      <c r="G181" s="9">
        <f t="shared" si="15"/>
        <v>0.72920484429065313</v>
      </c>
      <c r="H181" s="13">
        <f>H182*(0.01*summary_stats!$C$21)*G181+H182</f>
        <v>1529.7620356531133</v>
      </c>
      <c r="I181" s="13">
        <f t="shared" si="13"/>
        <v>588.23529411764423</v>
      </c>
      <c r="J181" s="14">
        <f t="shared" si="14"/>
        <v>8933.8039439137792</v>
      </c>
    </row>
    <row r="182" spans="1:10" x14ac:dyDescent="0.2">
      <c r="A182" s="4">
        <v>44631</v>
      </c>
      <c r="B182" s="7">
        <v>5.5099999999999909</v>
      </c>
      <c r="C182" s="7">
        <v>1.99193231674527</v>
      </c>
      <c r="D182" s="7">
        <f t="shared" si="11"/>
        <v>5.5099999999999909</v>
      </c>
      <c r="E182" s="8">
        <v>154.72999999999999</v>
      </c>
      <c r="F182" s="6">
        <f t="shared" si="12"/>
        <v>3.5610418147741171E-2</v>
      </c>
      <c r="G182" s="9">
        <f t="shared" si="15"/>
        <v>0.92667530744529514</v>
      </c>
      <c r="H182" s="13">
        <f>H183*(0.01*summary_stats!$C$21)*G182+H183</f>
        <v>1345.7615635196134</v>
      </c>
      <c r="I182" s="13">
        <f t="shared" si="13"/>
        <v>712.20836295482343</v>
      </c>
      <c r="J182" s="14">
        <f t="shared" si="14"/>
        <v>8345.5686497961342</v>
      </c>
    </row>
    <row r="183" spans="1:10" x14ac:dyDescent="0.2">
      <c r="A183" s="4">
        <v>44630</v>
      </c>
      <c r="B183" s="7">
        <v>-1.8600000000000141</v>
      </c>
      <c r="C183" s="7">
        <v>0.6420519766358711</v>
      </c>
      <c r="D183" s="7">
        <f t="shared" si="11"/>
        <v>-1.8600000000000141</v>
      </c>
      <c r="E183" s="8">
        <v>158.52000000000001</v>
      </c>
      <c r="F183" s="6">
        <f t="shared" si="12"/>
        <v>-1.173353520060569E-2</v>
      </c>
      <c r="G183" s="9">
        <f t="shared" si="15"/>
        <v>-0.30989525988214772</v>
      </c>
      <c r="H183" s="13">
        <f>H184*(0.01*summary_stats!$C$21)*G183+H184</f>
        <v>1146.5471403159604</v>
      </c>
      <c r="I183" s="13">
        <f t="shared" si="13"/>
        <v>-234.67070401211379</v>
      </c>
      <c r="J183" s="14">
        <f t="shared" si="14"/>
        <v>7633.36028684131</v>
      </c>
    </row>
    <row r="184" spans="1:10" x14ac:dyDescent="0.2">
      <c r="A184" s="4">
        <v>44629</v>
      </c>
      <c r="B184" s="7">
        <v>-3.8699999999999761</v>
      </c>
      <c r="C184" s="7">
        <v>0.34333447690264768</v>
      </c>
      <c r="D184" s="7">
        <f t="shared" si="11"/>
        <v>-3.8699999999999761</v>
      </c>
      <c r="E184" s="8">
        <v>162.94999999999999</v>
      </c>
      <c r="F184" s="6">
        <f t="shared" si="12"/>
        <v>-2.3749616446762666E-2</v>
      </c>
      <c r="G184" s="9">
        <f t="shared" si="15"/>
        <v>-0.52426839372564571</v>
      </c>
      <c r="H184" s="13">
        <f>H185*(0.01*summary_stats!$C$21)*G184+H185</f>
        <v>1217.2774884998375</v>
      </c>
      <c r="I184" s="13">
        <f t="shared" si="13"/>
        <v>-474.99232893525334</v>
      </c>
      <c r="J184" s="14">
        <f t="shared" si="14"/>
        <v>7868.0309908534236</v>
      </c>
    </row>
    <row r="185" spans="1:10" x14ac:dyDescent="0.2">
      <c r="A185" s="4">
        <v>44628</v>
      </c>
      <c r="B185" s="7">
        <v>-3.0600000000000018</v>
      </c>
      <c r="C185" s="7">
        <v>-0.39550549979482708</v>
      </c>
      <c r="D185" s="7">
        <f t="shared" si="11"/>
        <v>3.0600000000000018</v>
      </c>
      <c r="E185" s="8">
        <v>157.44</v>
      </c>
      <c r="F185" s="6">
        <f t="shared" si="12"/>
        <v>1.9435975609756108E-2</v>
      </c>
      <c r="G185" s="9">
        <f t="shared" si="15"/>
        <v>0.43390846001728917</v>
      </c>
      <c r="H185" s="13">
        <f>H186*(0.01*summary_stats!$C$21)*G185+H186</f>
        <v>1349.9810642736052</v>
      </c>
      <c r="I185" s="13">
        <f t="shared" si="13"/>
        <v>388.71951219512221</v>
      </c>
      <c r="J185" s="14">
        <f t="shared" si="14"/>
        <v>8343.0233197886773</v>
      </c>
    </row>
    <row r="186" spans="1:10" x14ac:dyDescent="0.2">
      <c r="A186" s="4">
        <v>44627</v>
      </c>
      <c r="B186" s="7">
        <v>-0.33000000000001251</v>
      </c>
      <c r="C186" s="7">
        <v>-0.12861683563697551</v>
      </c>
      <c r="D186" s="7">
        <f t="shared" si="11"/>
        <v>0.33000000000001251</v>
      </c>
      <c r="E186" s="8">
        <v>159.30000000000001</v>
      </c>
      <c r="F186" s="6">
        <f t="shared" si="12"/>
        <v>2.0715630885123192E-3</v>
      </c>
      <c r="G186" s="9">
        <f t="shared" si="15"/>
        <v>-1.3892673809496651E-2</v>
      </c>
      <c r="H186" s="13">
        <f>H187*(0.01*summary_stats!$C$21)*G186+H187</f>
        <v>1248.4128925824466</v>
      </c>
      <c r="I186" s="13">
        <f t="shared" si="13"/>
        <v>41.43126177024638</v>
      </c>
      <c r="J186" s="14">
        <f t="shared" si="14"/>
        <v>7954.3038075935556</v>
      </c>
    </row>
    <row r="187" spans="1:10" x14ac:dyDescent="0.2">
      <c r="A187" s="4">
        <v>44624</v>
      </c>
      <c r="B187" s="7">
        <v>3.3600000000000141</v>
      </c>
      <c r="C187" s="7">
        <v>0.74323204240595553</v>
      </c>
      <c r="D187" s="7">
        <f t="shared" si="11"/>
        <v>3.3600000000000141</v>
      </c>
      <c r="E187" s="8">
        <v>163.16999999999999</v>
      </c>
      <c r="F187" s="6">
        <f t="shared" si="12"/>
        <v>2.0592020592020682E-2</v>
      </c>
      <c r="G187" s="9">
        <f t="shared" si="15"/>
        <v>0.46670696405175427</v>
      </c>
      <c r="H187" s="13">
        <f>H188*(0.01*summary_stats!$C$21)*G187+H188</f>
        <v>1251.6733468682119</v>
      </c>
      <c r="I187" s="13">
        <f t="shared" si="13"/>
        <v>411.84041184041359</v>
      </c>
      <c r="J187" s="14">
        <f t="shared" si="14"/>
        <v>7912.8725458233093</v>
      </c>
    </row>
    <row r="188" spans="1:10" x14ac:dyDescent="0.2">
      <c r="A188" s="4">
        <v>44623</v>
      </c>
      <c r="B188" s="7">
        <v>-1.9200000000000159</v>
      </c>
      <c r="C188" s="7">
        <v>-0.1198527018493791</v>
      </c>
      <c r="D188" s="7">
        <f t="shared" si="11"/>
        <v>1.9200000000000159</v>
      </c>
      <c r="E188" s="8">
        <v>166.23</v>
      </c>
      <c r="F188" s="6">
        <f t="shared" si="12"/>
        <v>1.1550261685616412E-2</v>
      </c>
      <c r="G188" s="9">
        <f t="shared" si="15"/>
        <v>0.22012406924007963</v>
      </c>
      <c r="H188" s="13">
        <f>H189*(0.01*summary_stats!$C$21)*G188+H189</f>
        <v>1150.9560004793034</v>
      </c>
      <c r="I188" s="13">
        <f t="shared" si="13"/>
        <v>231.00523371232825</v>
      </c>
      <c r="J188" s="14">
        <f t="shared" si="14"/>
        <v>7501.0321339828961</v>
      </c>
    </row>
    <row r="189" spans="1:10" x14ac:dyDescent="0.2">
      <c r="A189" s="4">
        <v>44622</v>
      </c>
      <c r="B189" s="7">
        <v>0.27000000000001018</v>
      </c>
      <c r="C189" s="7">
        <v>-2.6989926814247398</v>
      </c>
      <c r="D189" s="7">
        <f t="shared" si="11"/>
        <v>-0.27000000000001018</v>
      </c>
      <c r="E189" s="8">
        <v>166.56</v>
      </c>
      <c r="F189" s="6">
        <f t="shared" si="12"/>
        <v>-1.6210374639770064E-3</v>
      </c>
      <c r="G189" s="9">
        <f t="shared" si="15"/>
        <v>-9.8275355013953819E-2</v>
      </c>
      <c r="H189" s="13">
        <f>H190*(0.01*summary_stats!$C$21)*G189+H190</f>
        <v>1105.3352096860958</v>
      </c>
      <c r="I189" s="13">
        <f t="shared" si="13"/>
        <v>-32.420749279540132</v>
      </c>
      <c r="J189" s="14">
        <f t="shared" si="14"/>
        <v>7270.0269002705681</v>
      </c>
    </row>
    <row r="190" spans="1:10" x14ac:dyDescent="0.2">
      <c r="A190" s="4">
        <v>44621</v>
      </c>
      <c r="B190" s="7">
        <v>2.1099999999999852</v>
      </c>
      <c r="C190" s="7">
        <v>0.78592131193014192</v>
      </c>
      <c r="D190" s="7">
        <f t="shared" si="11"/>
        <v>2.1099999999999852</v>
      </c>
      <c r="E190" s="8">
        <v>163.19999999999999</v>
      </c>
      <c r="F190" s="6">
        <f t="shared" si="12"/>
        <v>1.2928921568627362E-2</v>
      </c>
      <c r="G190" s="9">
        <f t="shared" si="15"/>
        <v>0.25624891065034849</v>
      </c>
      <c r="H190" s="13">
        <f>H191*(0.01*summary_stats!$C$21)*G190+H191</f>
        <v>1126.0851632856923</v>
      </c>
      <c r="I190" s="13">
        <f t="shared" si="13"/>
        <v>258.57843137254724</v>
      </c>
      <c r="J190" s="14">
        <f t="shared" si="14"/>
        <v>7302.4476495501085</v>
      </c>
    </row>
    <row r="191" spans="1:10" x14ac:dyDescent="0.2">
      <c r="A191" s="4">
        <v>44620</v>
      </c>
      <c r="B191" s="7">
        <v>2.6700000000000159</v>
      </c>
      <c r="C191" s="7">
        <v>-9.875333225853386E-2</v>
      </c>
      <c r="D191" s="7">
        <f t="shared" si="11"/>
        <v>-2.6700000000000159</v>
      </c>
      <c r="E191" s="8">
        <v>165.12</v>
      </c>
      <c r="F191" s="6">
        <f t="shared" si="12"/>
        <v>-1.6170058139534978E-2</v>
      </c>
      <c r="G191" s="9">
        <f t="shared" si="15"/>
        <v>-0.39373473993015823</v>
      </c>
      <c r="H191" s="13">
        <f>H192*(0.01*summary_stats!$C$21)*G191+H192</f>
        <v>1074.4608944591505</v>
      </c>
      <c r="I191" s="13">
        <f t="shared" si="13"/>
        <v>-323.40116279069957</v>
      </c>
      <c r="J191" s="14">
        <f t="shared" si="14"/>
        <v>7043.8692181775614</v>
      </c>
    </row>
    <row r="192" spans="1:10" x14ac:dyDescent="0.2">
      <c r="A192" s="4">
        <v>44617</v>
      </c>
      <c r="B192" s="7">
        <v>-4.25</v>
      </c>
      <c r="C192" s="7">
        <v>0.85133448356911745</v>
      </c>
      <c r="D192" s="7">
        <f t="shared" si="11"/>
        <v>-4.25</v>
      </c>
      <c r="E192" s="8">
        <v>164.85</v>
      </c>
      <c r="F192" s="6">
        <f t="shared" si="12"/>
        <v>-2.5781013042159538E-2</v>
      </c>
      <c r="G192" s="9">
        <f t="shared" si="15"/>
        <v>-0.55652993427265285</v>
      </c>
      <c r="H192" s="13">
        <f>H193*(0.01*summary_stats!$C$21)*G192+H193</f>
        <v>1160.106027934163</v>
      </c>
      <c r="I192" s="13">
        <f t="shared" si="13"/>
        <v>-515.62026084319075</v>
      </c>
      <c r="J192" s="14">
        <f t="shared" si="14"/>
        <v>7367.2703809682607</v>
      </c>
    </row>
    <row r="193" spans="1:10" x14ac:dyDescent="0.2">
      <c r="A193" s="4">
        <v>44616</v>
      </c>
      <c r="B193" s="7">
        <v>-2.9800000000000182</v>
      </c>
      <c r="C193" s="7">
        <v>7.6652391914539736E-2</v>
      </c>
      <c r="D193" s="7">
        <f t="shared" si="11"/>
        <v>-2.9800000000000182</v>
      </c>
      <c r="E193" s="8">
        <v>162.74</v>
      </c>
      <c r="F193" s="6">
        <f t="shared" si="12"/>
        <v>-1.8311416984146602E-2</v>
      </c>
      <c r="G193" s="9">
        <f t="shared" si="15"/>
        <v>-0.43223682909195826</v>
      </c>
      <c r="H193" s="13">
        <f>H194*(0.01*summary_stats!$C$21)*G193+H194</f>
        <v>1295.2662339419016</v>
      </c>
      <c r="I193" s="13">
        <f t="shared" si="13"/>
        <v>-366.22833968293202</v>
      </c>
      <c r="J193" s="14">
        <f t="shared" si="14"/>
        <v>7882.8906418114511</v>
      </c>
    </row>
    <row r="194" spans="1:10" x14ac:dyDescent="0.2">
      <c r="A194" s="4">
        <v>44615</v>
      </c>
      <c r="B194" s="7">
        <v>-1.5799999999999841</v>
      </c>
      <c r="C194" s="7">
        <v>0.48879568311962179</v>
      </c>
      <c r="D194" s="7">
        <f t="shared" ref="D194:D249" si="16">IF(SIGN(B194)=SIGN(C194),ABS(B194),-ABS(B194))</f>
        <v>-1.5799999999999841</v>
      </c>
      <c r="E194" s="8">
        <v>160.07</v>
      </c>
      <c r="F194" s="6">
        <f t="shared" ref="F194:F249" si="17">D194/E194</f>
        <v>-9.8706815768100468E-3</v>
      </c>
      <c r="G194" s="9">
        <f t="shared" si="15"/>
        <v>-0.27305532517480235</v>
      </c>
      <c r="H194" s="13">
        <f>H195*(0.01*summary_stats!$C$21)*G194+H195</f>
        <v>1409.4981755705617</v>
      </c>
      <c r="I194" s="13">
        <f t="shared" ref="I194:I249" si="18">F194*4000*5</f>
        <v>-197.41363153620091</v>
      </c>
      <c r="J194" s="14">
        <f t="shared" ref="J194:J248" si="19">J195+I194</f>
        <v>8249.1189814943828</v>
      </c>
    </row>
    <row r="195" spans="1:10" x14ac:dyDescent="0.2">
      <c r="A195" s="4">
        <v>44614</v>
      </c>
      <c r="B195" s="7">
        <v>-3.6700000000000159</v>
      </c>
      <c r="C195" s="7">
        <v>-8.5306811060278626E-2</v>
      </c>
      <c r="D195" s="7">
        <f t="shared" si="16"/>
        <v>3.6700000000000159</v>
      </c>
      <c r="E195" s="8">
        <v>164.32</v>
      </c>
      <c r="F195" s="6">
        <f t="shared" si="17"/>
        <v>2.2334469328140313E-2</v>
      </c>
      <c r="G195" s="9">
        <f t="shared" si="15"/>
        <v>0.51684684694184768</v>
      </c>
      <c r="H195" s="13">
        <f>H196*(0.01*summary_stats!$C$21)*G195+H196</f>
        <v>1485.5554558312895</v>
      </c>
      <c r="I195" s="13">
        <f t="shared" si="18"/>
        <v>446.68938656280625</v>
      </c>
      <c r="J195" s="14">
        <f t="shared" si="19"/>
        <v>8446.5326130305839</v>
      </c>
    </row>
    <row r="196" spans="1:10" x14ac:dyDescent="0.2">
      <c r="A196" s="4">
        <v>44610</v>
      </c>
      <c r="B196" s="7">
        <v>-0.2399999999999807</v>
      </c>
      <c r="C196" s="7">
        <v>-0.93951523711093488</v>
      </c>
      <c r="D196" s="7">
        <f t="shared" si="16"/>
        <v>0.2399999999999807</v>
      </c>
      <c r="E196" s="8">
        <v>167.3</v>
      </c>
      <c r="F196" s="6">
        <f t="shared" si="17"/>
        <v>1.4345487148833276E-3</v>
      </c>
      <c r="G196" s="9">
        <f t="shared" si="15"/>
        <v>-2.8721070416579862E-2</v>
      </c>
      <c r="H196" s="13">
        <f>H197*(0.01*summary_stats!$C$21)*G196+H197</f>
        <v>1354.31083948726</v>
      </c>
      <c r="I196" s="13">
        <f t="shared" si="18"/>
        <v>28.69097429766655</v>
      </c>
      <c r="J196" s="14">
        <f t="shared" si="19"/>
        <v>7999.8432264677776</v>
      </c>
    </row>
    <row r="197" spans="1:10" x14ac:dyDescent="0.2">
      <c r="A197" s="4">
        <v>44609</v>
      </c>
      <c r="B197" s="7">
        <v>3.909999999999997</v>
      </c>
      <c r="C197" s="7">
        <v>0.86361203595623492</v>
      </c>
      <c r="D197" s="7">
        <f t="shared" si="16"/>
        <v>3.909999999999997</v>
      </c>
      <c r="E197" s="8">
        <v>168.88</v>
      </c>
      <c r="F197" s="6">
        <f t="shared" si="17"/>
        <v>2.3152534343912821E-2</v>
      </c>
      <c r="G197" s="9">
        <f t="shared" si="15"/>
        <v>0.54067922216274322</v>
      </c>
      <c r="H197" s="13">
        <f>H198*(0.01*summary_stats!$C$21)*G197+H198</f>
        <v>1361.6435633620608</v>
      </c>
      <c r="I197" s="13">
        <f t="shared" si="18"/>
        <v>463.05068687825639</v>
      </c>
      <c r="J197" s="14">
        <f t="shared" si="19"/>
        <v>7971.1522521701108</v>
      </c>
    </row>
    <row r="198" spans="1:10" x14ac:dyDescent="0.2">
      <c r="A198" s="4">
        <v>44608</v>
      </c>
      <c r="B198" s="7">
        <v>0.24000000000000909</v>
      </c>
      <c r="C198" s="7">
        <v>0.34700139356414711</v>
      </c>
      <c r="D198" s="7">
        <f t="shared" si="16"/>
        <v>0.24000000000000909</v>
      </c>
      <c r="E198" s="8">
        <v>172.55</v>
      </c>
      <c r="F198" s="6">
        <f t="shared" si="17"/>
        <v>1.3909011880614841E-3</v>
      </c>
      <c r="G198" s="9">
        <f t="shared" si="15"/>
        <v>-2.973295265647579E-2</v>
      </c>
      <c r="H198" s="13">
        <f>H199*(0.01*summary_stats!$C$21)*G198+H199</f>
        <v>1236.3097518071875</v>
      </c>
      <c r="I198" s="13">
        <f t="shared" si="18"/>
        <v>27.818023761229682</v>
      </c>
      <c r="J198" s="14">
        <f t="shared" si="19"/>
        <v>7508.1015652918541</v>
      </c>
    </row>
    <row r="199" spans="1:10" x14ac:dyDescent="0.2">
      <c r="A199" s="4">
        <v>44607</v>
      </c>
      <c r="B199" s="7">
        <v>-3.4800000000000182</v>
      </c>
      <c r="C199" s="7">
        <v>1.6801469250871</v>
      </c>
      <c r="D199" s="7">
        <f t="shared" si="16"/>
        <v>-3.4800000000000182</v>
      </c>
      <c r="E199" s="8">
        <v>172.79</v>
      </c>
      <c r="F199" s="6">
        <f t="shared" si="17"/>
        <v>-2.0140054401296476E-2</v>
      </c>
      <c r="G199" s="9">
        <f t="shared" si="15"/>
        <v>-0.46410368473823504</v>
      </c>
      <c r="H199" s="13">
        <f>H200*(0.01*summary_stats!$C$21)*G199+H200</f>
        <v>1243.2407301390299</v>
      </c>
      <c r="I199" s="13">
        <f t="shared" si="18"/>
        <v>-402.80108802592957</v>
      </c>
      <c r="J199" s="14">
        <f t="shared" si="19"/>
        <v>7480.2835415306245</v>
      </c>
    </row>
    <row r="200" spans="1:10" x14ac:dyDescent="0.2">
      <c r="A200" s="4">
        <v>44606</v>
      </c>
      <c r="B200" s="7">
        <v>-4.1599999999999966</v>
      </c>
      <c r="C200" s="7">
        <v>0.20232880673921541</v>
      </c>
      <c r="D200" s="7">
        <f t="shared" si="16"/>
        <v>-4.1599999999999966</v>
      </c>
      <c r="E200" s="8">
        <v>168.88</v>
      </c>
      <c r="F200" s="6">
        <f t="shared" si="17"/>
        <v>-2.4632875414495482E-2</v>
      </c>
      <c r="G200" s="9">
        <f t="shared" si="15"/>
        <v>-0.5384372610725302</v>
      </c>
      <c r="H200" s="13">
        <f>H201*(0.01*summary_stats!$C$21)*G200+H201</f>
        <v>1361.7384485698406</v>
      </c>
      <c r="I200" s="13">
        <f t="shared" si="18"/>
        <v>-492.65750828990963</v>
      </c>
      <c r="J200" s="14">
        <f t="shared" si="19"/>
        <v>7883.0846295565543</v>
      </c>
    </row>
    <row r="201" spans="1:10" x14ac:dyDescent="0.2">
      <c r="A201" s="4">
        <v>44603</v>
      </c>
      <c r="B201" s="7">
        <v>1.4499999999999891</v>
      </c>
      <c r="C201" s="7">
        <v>0.57997852043772669</v>
      </c>
      <c r="D201" s="7">
        <f t="shared" si="16"/>
        <v>1.4499999999999891</v>
      </c>
      <c r="E201" s="8">
        <v>168.64</v>
      </c>
      <c r="F201" s="6">
        <f t="shared" si="17"/>
        <v>8.5981973434534464E-3</v>
      </c>
      <c r="G201" s="9">
        <f t="shared" si="15"/>
        <v>0.14455445725925564</v>
      </c>
      <c r="H201" s="13">
        <f>H202*(0.01*summary_stats!$C$21)*G201+H202</f>
        <v>1514.6532791512241</v>
      </c>
      <c r="I201" s="13">
        <f t="shared" si="18"/>
        <v>171.96394686906893</v>
      </c>
      <c r="J201" s="14">
        <f t="shared" si="19"/>
        <v>8375.7421378464642</v>
      </c>
    </row>
    <row r="202" spans="1:10" x14ac:dyDescent="0.2">
      <c r="A202" s="4">
        <v>44602</v>
      </c>
      <c r="B202" s="7">
        <v>3.1700000000000159</v>
      </c>
      <c r="C202" s="7">
        <v>0.92914967222556011</v>
      </c>
      <c r="D202" s="7">
        <f t="shared" si="16"/>
        <v>3.1700000000000159</v>
      </c>
      <c r="E202" s="8">
        <v>172.12</v>
      </c>
      <c r="F202" s="6">
        <f t="shared" si="17"/>
        <v>1.8417383221008689E-2</v>
      </c>
      <c r="G202" s="9">
        <f t="shared" si="15"/>
        <v>0.40531857888035289</v>
      </c>
      <c r="H202" s="13">
        <f>H203*(0.01*summary_stats!$C$21)*G202+H203</f>
        <v>1474.683515060826</v>
      </c>
      <c r="I202" s="13">
        <f t="shared" si="18"/>
        <v>368.34766442017377</v>
      </c>
      <c r="J202" s="14">
        <f t="shared" si="19"/>
        <v>8203.7781909773948</v>
      </c>
    </row>
    <row r="203" spans="1:10" x14ac:dyDescent="0.2">
      <c r="A203" s="4">
        <v>44601</v>
      </c>
      <c r="B203" s="7">
        <v>-0.72999999999998977</v>
      </c>
      <c r="C203" s="7">
        <v>0.39651222648916762</v>
      </c>
      <c r="D203" s="7">
        <f t="shared" si="16"/>
        <v>-0.72999999999998977</v>
      </c>
      <c r="E203" s="8">
        <v>176.28</v>
      </c>
      <c r="F203" s="6">
        <f t="shared" si="17"/>
        <v>-4.1411390968912514E-3</v>
      </c>
      <c r="G203" s="9">
        <f t="shared" si="15"/>
        <v>-0.15368081473411324</v>
      </c>
      <c r="H203" s="13">
        <f>H204*(0.01*summary_stats!$C$21)*G203+H204</f>
        <v>1370.5272365887679</v>
      </c>
      <c r="I203" s="13">
        <f t="shared" si="18"/>
        <v>-82.822781937825027</v>
      </c>
      <c r="J203" s="14">
        <f t="shared" si="19"/>
        <v>7835.4305265572202</v>
      </c>
    </row>
    <row r="204" spans="1:10" x14ac:dyDescent="0.2">
      <c r="A204" s="4">
        <v>44600</v>
      </c>
      <c r="B204" s="7">
        <v>-0.51000000000001933</v>
      </c>
      <c r="C204" s="7">
        <v>0.99612742555944189</v>
      </c>
      <c r="D204" s="7">
        <f t="shared" si="16"/>
        <v>-0.51000000000001933</v>
      </c>
      <c r="E204" s="8">
        <v>174.83</v>
      </c>
      <c r="F204" s="6">
        <f t="shared" si="17"/>
        <v>-2.9171194875022553E-3</v>
      </c>
      <c r="G204" s="9">
        <f t="shared" si="15"/>
        <v>-0.1269914891225741</v>
      </c>
      <c r="H204" s="13">
        <f>H205*(0.01*summary_stats!$C$21)*G204+H205</f>
        <v>1411.1909184820884</v>
      </c>
      <c r="I204" s="13">
        <f t="shared" si="18"/>
        <v>-58.342389750045108</v>
      </c>
      <c r="J204" s="14">
        <f t="shared" si="19"/>
        <v>7918.2533084950455</v>
      </c>
    </row>
    <row r="205" spans="1:10" x14ac:dyDescent="0.2">
      <c r="A205" s="4">
        <v>44599</v>
      </c>
      <c r="B205" s="7">
        <v>-2.9399999999999982</v>
      </c>
      <c r="C205" s="7">
        <v>-1.076535087558169</v>
      </c>
      <c r="D205" s="7">
        <f t="shared" si="16"/>
        <v>2.9399999999999982</v>
      </c>
      <c r="E205" s="8">
        <v>171.66</v>
      </c>
      <c r="F205" s="6">
        <f t="shared" si="17"/>
        <v>1.7126878713736447E-2</v>
      </c>
      <c r="G205" s="9">
        <f t="shared" si="15"/>
        <v>0.36951223724762883</v>
      </c>
      <c r="H205" s="13">
        <f>H206*(0.01*summary_stats!$C$21)*G205+H206</f>
        <v>1445.6122533726443</v>
      </c>
      <c r="I205" s="13">
        <f t="shared" si="18"/>
        <v>342.53757427472891</v>
      </c>
      <c r="J205" s="14">
        <f t="shared" si="19"/>
        <v>7976.5956982450907</v>
      </c>
    </row>
    <row r="206" spans="1:10" x14ac:dyDescent="0.2">
      <c r="A206" s="4">
        <v>44596</v>
      </c>
      <c r="B206" s="7">
        <v>1.22999999999999</v>
      </c>
      <c r="C206" s="7">
        <v>-1.1104859813248309</v>
      </c>
      <c r="D206" s="7">
        <f t="shared" si="16"/>
        <v>-1.22999999999999</v>
      </c>
      <c r="E206" s="8">
        <v>172.39</v>
      </c>
      <c r="F206" s="6">
        <f t="shared" si="17"/>
        <v>-7.1349846278785899E-3</v>
      </c>
      <c r="G206" s="9">
        <f t="shared" si="15"/>
        <v>-0.2171995342181619</v>
      </c>
      <c r="H206" s="13">
        <f>H207*(0.01*summary_stats!$C$21)*G206+H207</f>
        <v>1351.9447304974117</v>
      </c>
      <c r="I206" s="13">
        <f t="shared" si="18"/>
        <v>-142.69969255757181</v>
      </c>
      <c r="J206" s="14">
        <f t="shared" si="19"/>
        <v>7634.0581239703615</v>
      </c>
    </row>
    <row r="207" spans="1:10" x14ac:dyDescent="0.2">
      <c r="A207" s="4">
        <v>44595</v>
      </c>
      <c r="B207" s="7">
        <v>-0.16999999999998749</v>
      </c>
      <c r="C207" s="7">
        <v>-0.51290930780572785</v>
      </c>
      <c r="D207" s="7">
        <f t="shared" si="16"/>
        <v>0.16999999999998749</v>
      </c>
      <c r="E207" s="8">
        <v>172.9</v>
      </c>
      <c r="F207" s="6">
        <f t="shared" si="17"/>
        <v>9.8322729901670044E-4</v>
      </c>
      <c r="G207" s="9">
        <f t="shared" si="15"/>
        <v>-3.9158412091091603E-2</v>
      </c>
      <c r="H207" s="13">
        <f>H208*(0.01*summary_stats!$C$21)*G207+H208</f>
        <v>1409.339978018796</v>
      </c>
      <c r="I207" s="13">
        <f t="shared" si="18"/>
        <v>19.664545980334008</v>
      </c>
      <c r="J207" s="14">
        <f t="shared" si="19"/>
        <v>7776.7578165279338</v>
      </c>
    </row>
    <row r="208" spans="1:10" x14ac:dyDescent="0.2">
      <c r="A208" s="4">
        <v>44594</v>
      </c>
      <c r="B208" s="7">
        <v>4.4499999999999886</v>
      </c>
      <c r="C208" s="7">
        <v>-2.067554998762152</v>
      </c>
      <c r="D208" s="7">
        <f t="shared" si="16"/>
        <v>-4.4499999999999886</v>
      </c>
      <c r="E208" s="8">
        <v>175.84</v>
      </c>
      <c r="F208" s="6">
        <f t="shared" si="17"/>
        <v>-2.5307097361237423E-2</v>
      </c>
      <c r="G208" s="9">
        <f t="shared" si="15"/>
        <v>-0.54910639956157825</v>
      </c>
      <c r="H208" s="13">
        <f>H209*(0.01*summary_stats!$C$21)*G208+H209</f>
        <v>1419.7641737540516</v>
      </c>
      <c r="I208" s="13">
        <f t="shared" si="18"/>
        <v>-506.14194722474844</v>
      </c>
      <c r="J208" s="14">
        <f t="shared" si="19"/>
        <v>7757.0932705475998</v>
      </c>
    </row>
    <row r="209" spans="1:10" x14ac:dyDescent="0.2">
      <c r="A209" s="4">
        <v>44593</v>
      </c>
      <c r="B209" s="7">
        <v>11.11000000000001</v>
      </c>
      <c r="C209" s="7">
        <v>0.31429344944895471</v>
      </c>
      <c r="D209" s="7">
        <f t="shared" si="16"/>
        <v>11.11000000000001</v>
      </c>
      <c r="E209" s="8">
        <v>174.61</v>
      </c>
      <c r="F209" s="6">
        <f t="shared" si="17"/>
        <v>6.3627512742683745E-2</v>
      </c>
      <c r="G209" s="9">
        <f t="shared" si="15"/>
        <v>1.9529056721838502</v>
      </c>
      <c r="H209" s="13">
        <f>H210*(0.01*summary_stats!$C$21)*G209+H210</f>
        <v>1582.7166432896031</v>
      </c>
      <c r="I209" s="13">
        <f t="shared" si="18"/>
        <v>1272.5502548536749</v>
      </c>
      <c r="J209" s="14">
        <f t="shared" si="19"/>
        <v>8263.2352177723478</v>
      </c>
    </row>
    <row r="210" spans="1:10" x14ac:dyDescent="0.2">
      <c r="A210" s="4">
        <v>44592</v>
      </c>
      <c r="B210" s="7">
        <v>-0.46999999999999892</v>
      </c>
      <c r="C210" s="7">
        <v>-1.0296390978973331</v>
      </c>
      <c r="D210" s="7">
        <f t="shared" si="16"/>
        <v>0.46999999999999892</v>
      </c>
      <c r="E210" s="8">
        <v>174.78</v>
      </c>
      <c r="F210" s="6">
        <f t="shared" si="17"/>
        <v>2.6890948621123636E-3</v>
      </c>
      <c r="G210" s="9">
        <f t="shared" si="15"/>
        <v>5.9025031268432337E-4</v>
      </c>
      <c r="H210" s="13">
        <f>H211*(0.01*summary_stats!$C$21)*G210+H211</f>
        <v>1158.5065250379778</v>
      </c>
      <c r="I210" s="13">
        <f t="shared" si="18"/>
        <v>53.781897242247268</v>
      </c>
      <c r="J210" s="14">
        <f t="shared" si="19"/>
        <v>6990.6849629186736</v>
      </c>
    </row>
    <row r="211" spans="1:10" x14ac:dyDescent="0.2">
      <c r="A211" s="4">
        <v>44589</v>
      </c>
      <c r="B211" s="7">
        <v>-9.0000000000003411E-2</v>
      </c>
      <c r="C211" s="7">
        <v>0.36177623548694132</v>
      </c>
      <c r="D211" s="7">
        <f t="shared" si="16"/>
        <v>-9.0000000000003411E-2</v>
      </c>
      <c r="E211" s="8">
        <v>170.33</v>
      </c>
      <c r="F211" s="6">
        <f t="shared" si="17"/>
        <v>-5.283860740914895E-4</v>
      </c>
      <c r="G211" s="9">
        <f t="shared" si="15"/>
        <v>-7.3702454148005192E-2</v>
      </c>
      <c r="H211" s="13">
        <f>H212*(0.01*summary_stats!$C$21)*G211+H212</f>
        <v>1158.3783250688693</v>
      </c>
      <c r="I211" s="13">
        <f t="shared" si="18"/>
        <v>-10.567721481829791</v>
      </c>
      <c r="J211" s="14">
        <f t="shared" si="19"/>
        <v>6936.9030656764262</v>
      </c>
    </row>
    <row r="212" spans="1:10" x14ac:dyDescent="0.2">
      <c r="A212" s="4">
        <v>44588</v>
      </c>
      <c r="B212" s="7">
        <v>-1.840000000000003</v>
      </c>
      <c r="C212" s="7">
        <v>-1.2135158051753381</v>
      </c>
      <c r="D212" s="7">
        <f t="shared" si="16"/>
        <v>1.840000000000003</v>
      </c>
      <c r="E212" s="8">
        <v>159.22</v>
      </c>
      <c r="F212" s="6">
        <f t="shared" si="17"/>
        <v>1.1556337143574947E-2</v>
      </c>
      <c r="G212" s="9">
        <f t="shared" si="15"/>
        <v>0.22028210068835022</v>
      </c>
      <c r="H212" s="13">
        <f>H213*(0.01*summary_stats!$C$21)*G212+H213</f>
        <v>1174.6105146180066</v>
      </c>
      <c r="I212" s="13">
        <f t="shared" si="18"/>
        <v>231.12674287149895</v>
      </c>
      <c r="J212" s="14">
        <f t="shared" si="19"/>
        <v>6947.4707871582559</v>
      </c>
    </row>
    <row r="213" spans="1:10" x14ac:dyDescent="0.2">
      <c r="A213" s="4">
        <v>44587</v>
      </c>
      <c r="B213" s="7">
        <v>-0.78999999999999204</v>
      </c>
      <c r="C213" s="7">
        <v>1.9825010297976799</v>
      </c>
      <c r="D213" s="7">
        <f t="shared" si="16"/>
        <v>-0.78999999999999204</v>
      </c>
      <c r="E213" s="8">
        <v>159.69</v>
      </c>
      <c r="F213" s="6">
        <f t="shared" si="17"/>
        <v>-4.947084977143165E-3</v>
      </c>
      <c r="G213" s="9">
        <f t="shared" si="15"/>
        <v>-0.17102602434704139</v>
      </c>
      <c r="H213" s="13">
        <f>H214*(0.01*summary_stats!$C$21)*G213+H214</f>
        <v>1128.0200233020989</v>
      </c>
      <c r="I213" s="13">
        <f t="shared" si="18"/>
        <v>-98.94169954286329</v>
      </c>
      <c r="J213" s="14">
        <f t="shared" si="19"/>
        <v>6716.3440442867568</v>
      </c>
    </row>
    <row r="214" spans="1:10" x14ac:dyDescent="0.2">
      <c r="A214" s="4">
        <v>44586</v>
      </c>
      <c r="B214" s="7">
        <v>-2.0999999999999939</v>
      </c>
      <c r="C214" s="7">
        <v>1.4455160749347531</v>
      </c>
      <c r="D214" s="7">
        <f t="shared" si="16"/>
        <v>-2.0999999999999939</v>
      </c>
      <c r="E214" s="8">
        <v>159.78</v>
      </c>
      <c r="F214" s="6">
        <f t="shared" si="17"/>
        <v>-1.3143071723619939E-2</v>
      </c>
      <c r="G214" s="9">
        <f t="shared" si="15"/>
        <v>-0.33712709448360367</v>
      </c>
      <c r="H214" s="13">
        <f>H215*(0.01*summary_stats!$C$21)*G214+H215</f>
        <v>1165.391060790198</v>
      </c>
      <c r="I214" s="13">
        <f t="shared" si="18"/>
        <v>-262.8614344723988</v>
      </c>
      <c r="J214" s="14">
        <f t="shared" si="19"/>
        <v>6815.2857438296205</v>
      </c>
    </row>
    <row r="215" spans="1:10" x14ac:dyDescent="0.2">
      <c r="A215" s="4">
        <v>44585</v>
      </c>
      <c r="B215" s="7">
        <v>-1.7199999999999991</v>
      </c>
      <c r="C215" s="7">
        <v>0.37258636282862218</v>
      </c>
      <c r="D215" s="7">
        <f t="shared" si="16"/>
        <v>-1.7199999999999991</v>
      </c>
      <c r="E215" s="8">
        <v>161.62</v>
      </c>
      <c r="F215" s="6">
        <f t="shared" si="17"/>
        <v>-1.0642247246627887E-2</v>
      </c>
      <c r="G215" s="9">
        <f t="shared" si="15"/>
        <v>-0.28843129180952021</v>
      </c>
      <c r="H215" s="13">
        <f>H216*(0.01*summary_stats!$C$21)*G215+H216</f>
        <v>1244.0277069731262</v>
      </c>
      <c r="I215" s="13">
        <f t="shared" si="18"/>
        <v>-212.84494493255775</v>
      </c>
      <c r="J215" s="14">
        <f t="shared" si="19"/>
        <v>7078.1471783020197</v>
      </c>
    </row>
    <row r="216" spans="1:10" x14ac:dyDescent="0.2">
      <c r="A216" s="4">
        <v>44582</v>
      </c>
      <c r="B216" s="7">
        <v>-3.570000000000022</v>
      </c>
      <c r="C216" s="7">
        <v>0.97099576635125917</v>
      </c>
      <c r="D216" s="7">
        <f t="shared" si="16"/>
        <v>-3.570000000000022</v>
      </c>
      <c r="E216" s="8">
        <v>162.41</v>
      </c>
      <c r="F216" s="6">
        <f t="shared" si="17"/>
        <v>-2.198140508589386E-2</v>
      </c>
      <c r="G216" s="9">
        <f t="shared" si="15"/>
        <v>-0.49524965513696978</v>
      </c>
      <c r="H216" s="13">
        <f>H217*(0.01*summary_stats!$C$21)*G216+H217</f>
        <v>1315.1522829541325</v>
      </c>
      <c r="I216" s="13">
        <f t="shared" si="18"/>
        <v>-439.62810171787726</v>
      </c>
      <c r="J216" s="14">
        <f t="shared" si="19"/>
        <v>7290.9921232345778</v>
      </c>
    </row>
    <row r="217" spans="1:10" x14ac:dyDescent="0.2">
      <c r="A217" s="4">
        <v>44581</v>
      </c>
      <c r="B217" s="7">
        <v>-3.2699999999999818</v>
      </c>
      <c r="C217" s="7">
        <v>0.70594395208919347</v>
      </c>
      <c r="D217" s="7">
        <f t="shared" si="16"/>
        <v>-3.2699999999999818</v>
      </c>
      <c r="E217" s="8">
        <v>164.51</v>
      </c>
      <c r="F217" s="6">
        <f t="shared" si="17"/>
        <v>-1.9877211111786409E-2</v>
      </c>
      <c r="G217" s="9">
        <f t="shared" si="15"/>
        <v>-0.45958062690660151</v>
      </c>
      <c r="H217" s="13">
        <f>H218*(0.01*summary_stats!$C$21)*G217+H218</f>
        <v>1449.7776342106547</v>
      </c>
      <c r="I217" s="13">
        <f t="shared" si="18"/>
        <v>-397.54422223572817</v>
      </c>
      <c r="J217" s="14">
        <f t="shared" si="19"/>
        <v>7730.6202249524549</v>
      </c>
    </row>
    <row r="218" spans="1:10" x14ac:dyDescent="0.2">
      <c r="A218" s="4">
        <v>44580</v>
      </c>
      <c r="B218" s="7">
        <v>0.87999999999999545</v>
      </c>
      <c r="C218" s="7">
        <v>0.88665330555234045</v>
      </c>
      <c r="D218" s="7">
        <f t="shared" si="16"/>
        <v>0.87999999999999545</v>
      </c>
      <c r="E218" s="8">
        <v>166.23</v>
      </c>
      <c r="F218" s="6">
        <f t="shared" si="17"/>
        <v>5.2938699392407838E-3</v>
      </c>
      <c r="G218" s="9">
        <f t="shared" si="15"/>
        <v>6.2850376764237686E-2</v>
      </c>
      <c r="H218" s="13">
        <f>H219*(0.01*summary_stats!$C$21)*G218+H219</f>
        <v>1586.4874252361831</v>
      </c>
      <c r="I218" s="13">
        <f t="shared" si="18"/>
        <v>105.87739878481568</v>
      </c>
      <c r="J218" s="14">
        <f t="shared" si="19"/>
        <v>8128.1644471881827</v>
      </c>
    </row>
    <row r="219" spans="1:10" x14ac:dyDescent="0.2">
      <c r="A219" s="4">
        <v>44579</v>
      </c>
      <c r="B219" s="7">
        <v>-3.340000000000003</v>
      </c>
      <c r="C219" s="7">
        <v>-0.1318628735250903</v>
      </c>
      <c r="D219" s="7">
        <f t="shared" si="16"/>
        <v>3.340000000000003</v>
      </c>
      <c r="E219" s="8">
        <v>169.8</v>
      </c>
      <c r="F219" s="6">
        <f t="shared" si="17"/>
        <v>1.9670200235571277E-2</v>
      </c>
      <c r="G219" s="9">
        <f t="shared" si="15"/>
        <v>0.44052360693173342</v>
      </c>
      <c r="H219" s="13">
        <f>H220*(0.01*summary_stats!$C$21)*G219+H220</f>
        <v>1568.0093048154058</v>
      </c>
      <c r="I219" s="13">
        <f t="shared" si="18"/>
        <v>393.4040047114255</v>
      </c>
      <c r="J219" s="14">
        <f t="shared" si="19"/>
        <v>8022.2870484033674</v>
      </c>
    </row>
    <row r="220" spans="1:10" x14ac:dyDescent="0.2">
      <c r="A220" s="4">
        <v>44575</v>
      </c>
      <c r="B220" s="7">
        <v>0.44999999999998858</v>
      </c>
      <c r="C220" s="7">
        <v>-0.75168905263156149</v>
      </c>
      <c r="D220" s="7">
        <f t="shared" si="16"/>
        <v>-0.44999999999998858</v>
      </c>
      <c r="E220" s="8">
        <v>173.07</v>
      </c>
      <c r="F220" s="6">
        <f t="shared" si="17"/>
        <v>-2.6001040041601004E-3</v>
      </c>
      <c r="G220" s="9">
        <f t="shared" ref="G220:G251" si="20">IF(139.46*(F220^2)+22.789*F220-0.0617&gt;-1,139.46*(F220^2)+22.789*F220-0.0617,-1)</f>
        <v>-0.12001094512631114</v>
      </c>
      <c r="H220" s="13">
        <f>H221*(0.01*summary_stats!$C$21)*G220+H221</f>
        <v>1448.376081857843</v>
      </c>
      <c r="I220" s="13">
        <f t="shared" si="18"/>
        <v>-52.002080083202003</v>
      </c>
      <c r="J220" s="14">
        <f t="shared" si="19"/>
        <v>7628.8830436919416</v>
      </c>
    </row>
    <row r="221" spans="1:10" x14ac:dyDescent="0.2">
      <c r="A221" s="4">
        <v>44574</v>
      </c>
      <c r="B221" s="7">
        <v>2.8900000000000148</v>
      </c>
      <c r="C221" s="7">
        <v>0.3991872269866209</v>
      </c>
      <c r="D221" s="7">
        <f t="shared" si="16"/>
        <v>2.8900000000000148</v>
      </c>
      <c r="E221" s="8">
        <v>172.19</v>
      </c>
      <c r="F221" s="6">
        <f t="shared" si="17"/>
        <v>1.6783785353388786E-2</v>
      </c>
      <c r="G221" s="9">
        <f t="shared" si="20"/>
        <v>0.36007093198535911</v>
      </c>
      <c r="H221" s="13">
        <f>H222*(0.01*summary_stats!$C$21)*G221+H222</f>
        <v>1481.7177725377253</v>
      </c>
      <c r="I221" s="13">
        <f t="shared" si="18"/>
        <v>335.67570706777576</v>
      </c>
      <c r="J221" s="14">
        <f t="shared" si="19"/>
        <v>7680.8851237751433</v>
      </c>
    </row>
    <row r="222" spans="1:10" x14ac:dyDescent="0.2">
      <c r="A222" s="4">
        <v>44573</v>
      </c>
      <c r="B222" s="7">
        <v>2.0000000000010228E-2</v>
      </c>
      <c r="C222" s="7">
        <v>0.59141083071584533</v>
      </c>
      <c r="D222" s="7">
        <f t="shared" si="16"/>
        <v>2.0000000000010228E-2</v>
      </c>
      <c r="E222" s="8">
        <v>175.53</v>
      </c>
      <c r="F222" s="6">
        <f t="shared" si="17"/>
        <v>1.139406369282187E-4</v>
      </c>
      <c r="G222" s="9">
        <f t="shared" si="20"/>
        <v>-5.910159628995184E-2</v>
      </c>
      <c r="H222" s="13">
        <f>H223*(0.01*summary_stats!$C$21)*G222+H223</f>
        <v>1388.0087235339718</v>
      </c>
      <c r="I222" s="13">
        <f t="shared" si="18"/>
        <v>2.2788127385643739</v>
      </c>
      <c r="J222" s="14">
        <f t="shared" si="19"/>
        <v>7345.2094167073674</v>
      </c>
    </row>
    <row r="223" spans="1:10" x14ac:dyDescent="0.2">
      <c r="A223" s="4">
        <v>44572</v>
      </c>
      <c r="B223" s="7">
        <v>0.16999999999998749</v>
      </c>
      <c r="C223" s="7">
        <v>2.223446778084011</v>
      </c>
      <c r="D223" s="7">
        <f t="shared" si="16"/>
        <v>0.16999999999998749</v>
      </c>
      <c r="E223" s="8">
        <v>175.08</v>
      </c>
      <c r="F223" s="6">
        <f t="shared" si="17"/>
        <v>9.7098469271183162E-4</v>
      </c>
      <c r="G223" s="9">
        <f t="shared" si="20"/>
        <v>-3.9440745377590451E-2</v>
      </c>
      <c r="H223" s="13">
        <f>H224*(0.01*summary_stats!$C$21)*G223+H224</f>
        <v>1403.5623691292301</v>
      </c>
      <c r="I223" s="13">
        <f t="shared" si="18"/>
        <v>19.419693854236634</v>
      </c>
      <c r="J223" s="14">
        <f t="shared" si="19"/>
        <v>7342.9306039688026</v>
      </c>
    </row>
    <row r="224" spans="1:10" x14ac:dyDescent="0.2">
      <c r="A224" s="4">
        <v>44571</v>
      </c>
      <c r="B224" s="7">
        <v>-2.9199999999999871</v>
      </c>
      <c r="C224" s="7">
        <v>0.42539696065724841</v>
      </c>
      <c r="D224" s="7">
        <f t="shared" si="16"/>
        <v>-2.9199999999999871</v>
      </c>
      <c r="E224" s="8">
        <v>172.19</v>
      </c>
      <c r="F224" s="6">
        <f t="shared" si="17"/>
        <v>-1.6958011498925531E-2</v>
      </c>
      <c r="G224" s="9">
        <f t="shared" si="20"/>
        <v>-0.40805103253249603</v>
      </c>
      <c r="H224" s="13">
        <f>H225*(0.01*summary_stats!$C$21)*G224+H225</f>
        <v>1414.0192390227257</v>
      </c>
      <c r="I224" s="13">
        <f t="shared" si="18"/>
        <v>-339.16022997851064</v>
      </c>
      <c r="J224" s="14">
        <f t="shared" si="19"/>
        <v>7323.5109101145663</v>
      </c>
    </row>
    <row r="225" spans="1:10" x14ac:dyDescent="0.2">
      <c r="A225" s="4">
        <v>44568</v>
      </c>
      <c r="B225" s="7">
        <v>-4.7800000000000011</v>
      </c>
      <c r="C225" s="7">
        <v>0.88873721662488459</v>
      </c>
      <c r="D225" s="7">
        <f t="shared" si="16"/>
        <v>-4.7800000000000011</v>
      </c>
      <c r="E225" s="8">
        <v>172.17</v>
      </c>
      <c r="F225" s="6">
        <f t="shared" si="17"/>
        <v>-2.7763257245745493E-2</v>
      </c>
      <c r="G225" s="9">
        <f t="shared" si="20"/>
        <v>-0.58690131713277494</v>
      </c>
      <c r="H225" s="13">
        <f>H226*(0.01*summary_stats!$C$21)*G225+H226</f>
        <v>1531.1682622188623</v>
      </c>
      <c r="I225" s="13">
        <f t="shared" si="18"/>
        <v>-555.2651449149098</v>
      </c>
      <c r="J225" s="14">
        <f t="shared" si="19"/>
        <v>7662.6711400930772</v>
      </c>
    </row>
    <row r="226" spans="1:10" x14ac:dyDescent="0.2">
      <c r="A226" s="4">
        <v>44567</v>
      </c>
      <c r="B226" s="7">
        <v>-2.3100000000000018</v>
      </c>
      <c r="C226" s="7">
        <v>0.52834559606926301</v>
      </c>
      <c r="D226" s="7">
        <f t="shared" si="16"/>
        <v>-2.3100000000000018</v>
      </c>
      <c r="E226" s="8">
        <v>172</v>
      </c>
      <c r="F226" s="6">
        <f t="shared" si="17"/>
        <v>-1.3430232558139545E-2</v>
      </c>
      <c r="G226" s="9">
        <f t="shared" si="20"/>
        <v>-0.342607009667388</v>
      </c>
      <c r="H226" s="13">
        <f>H227*(0.01*summary_stats!$C$21)*G226+H227</f>
        <v>1720.4988302710099</v>
      </c>
      <c r="I226" s="13">
        <f t="shared" si="18"/>
        <v>-268.6046511627909</v>
      </c>
      <c r="J226" s="14">
        <f t="shared" si="19"/>
        <v>8217.936285007987</v>
      </c>
    </row>
    <row r="227" spans="1:10" x14ac:dyDescent="0.2">
      <c r="A227" s="4">
        <v>44566</v>
      </c>
      <c r="B227" s="7">
        <v>4.4399999999999977</v>
      </c>
      <c r="C227" s="7">
        <v>1.0370361025822541</v>
      </c>
      <c r="D227" s="7">
        <f t="shared" si="16"/>
        <v>4.4399999999999977</v>
      </c>
      <c r="E227" s="8">
        <v>174.92</v>
      </c>
      <c r="F227" s="6">
        <f t="shared" si="17"/>
        <v>2.5383032243311218E-2</v>
      </c>
      <c r="G227" s="9">
        <f t="shared" si="20"/>
        <v>0.6066077663179491</v>
      </c>
      <c r="H227" s="13">
        <f>H228*(0.01*summary_stats!$C$21)*G227+H228</f>
        <v>1838.6088850300143</v>
      </c>
      <c r="I227" s="13">
        <f t="shared" si="18"/>
        <v>507.66064486622435</v>
      </c>
      <c r="J227" s="14">
        <f t="shared" si="19"/>
        <v>8486.5409361707771</v>
      </c>
    </row>
    <row r="228" spans="1:10" x14ac:dyDescent="0.2">
      <c r="A228" s="4">
        <v>44565</v>
      </c>
      <c r="B228" s="7">
        <v>-0.62999999999999545</v>
      </c>
      <c r="C228" s="7">
        <v>1.1068250145169889</v>
      </c>
      <c r="D228" s="7">
        <f t="shared" si="16"/>
        <v>-0.62999999999999545</v>
      </c>
      <c r="E228" s="8">
        <v>179.7</v>
      </c>
      <c r="F228" s="6">
        <f t="shared" si="17"/>
        <v>-3.5058430717862855E-3</v>
      </c>
      <c r="G228" s="9">
        <f t="shared" si="20"/>
        <v>-0.13988056387802655</v>
      </c>
      <c r="H228" s="13">
        <f>H229*(0.01*summary_stats!$C$21)*G228+H229</f>
        <v>1650.8436513064225</v>
      </c>
      <c r="I228" s="13">
        <f t="shared" si="18"/>
        <v>-70.11686143572571</v>
      </c>
      <c r="J228" s="14">
        <f t="shared" si="19"/>
        <v>7978.8802913045529</v>
      </c>
    </row>
    <row r="229" spans="1:10" x14ac:dyDescent="0.2">
      <c r="A229" s="4">
        <v>44564</v>
      </c>
      <c r="B229" s="7">
        <v>-1.180000000000007</v>
      </c>
      <c r="C229" s="7">
        <v>-0.25705773268039173</v>
      </c>
      <c r="D229" s="7">
        <f t="shared" si="16"/>
        <v>1.180000000000007</v>
      </c>
      <c r="E229" s="8">
        <v>182.01</v>
      </c>
      <c r="F229" s="6">
        <f t="shared" si="17"/>
        <v>6.4831602659194939E-3</v>
      </c>
      <c r="G229" s="9">
        <f t="shared" si="20"/>
        <v>9.1906433746544836E-2</v>
      </c>
      <c r="H229" s="13">
        <f>H230*(0.01*summary_stats!$C$21)*G229+H230</f>
        <v>1695.3075082182131</v>
      </c>
      <c r="I229" s="13">
        <f t="shared" si="18"/>
        <v>129.66320531838988</v>
      </c>
      <c r="J229" s="14">
        <f t="shared" si="19"/>
        <v>8048.9971527402786</v>
      </c>
    </row>
    <row r="230" spans="1:10" x14ac:dyDescent="0.2">
      <c r="A230" s="4">
        <v>44561</v>
      </c>
      <c r="B230" s="7">
        <v>9.0000000000003411E-2</v>
      </c>
      <c r="C230" s="7">
        <v>0.95252400848849539</v>
      </c>
      <c r="D230" s="7">
        <f t="shared" si="16"/>
        <v>9.0000000000003411E-2</v>
      </c>
      <c r="E230" s="8">
        <v>177.57</v>
      </c>
      <c r="F230" s="6">
        <f t="shared" si="17"/>
        <v>5.0684237202232025E-4</v>
      </c>
      <c r="G230" s="9">
        <f t="shared" si="20"/>
        <v>-5.0113743417535175E-2</v>
      </c>
      <c r="H230" s="13">
        <f>H231*(0.01*summary_stats!$C$21)*G230+H231</f>
        <v>1666.5881015424891</v>
      </c>
      <c r="I230" s="13">
        <f t="shared" si="18"/>
        <v>10.136847440446406</v>
      </c>
      <c r="J230" s="14">
        <f t="shared" si="19"/>
        <v>7919.3339474218883</v>
      </c>
    </row>
    <row r="231" spans="1:10" x14ac:dyDescent="0.2">
      <c r="A231" s="4">
        <v>44560</v>
      </c>
      <c r="B231" s="7">
        <v>-1.04000000000002</v>
      </c>
      <c r="C231" s="7">
        <v>-0.38361287831176588</v>
      </c>
      <c r="D231" s="7">
        <f t="shared" si="16"/>
        <v>1.04000000000002</v>
      </c>
      <c r="E231" s="8">
        <v>178.2</v>
      </c>
      <c r="F231" s="6">
        <f t="shared" si="17"/>
        <v>5.8361391694726154E-3</v>
      </c>
      <c r="G231" s="9">
        <f t="shared" si="20"/>
        <v>7.6049855708855835E-2</v>
      </c>
      <c r="H231" s="13">
        <f>H232*(0.01*summary_stats!$C$21)*G231+H232</f>
        <v>1682.3964485328038</v>
      </c>
      <c r="I231" s="13">
        <f t="shared" si="18"/>
        <v>116.72278338945232</v>
      </c>
      <c r="J231" s="14">
        <f t="shared" si="19"/>
        <v>7909.1970999814421</v>
      </c>
    </row>
    <row r="232" spans="1:10" x14ac:dyDescent="0.2">
      <c r="A232" s="4">
        <v>44559</v>
      </c>
      <c r="B232" s="7">
        <v>4.0500000000000114</v>
      </c>
      <c r="C232" s="7">
        <v>0.20259254298742951</v>
      </c>
      <c r="D232" s="7">
        <f t="shared" si="16"/>
        <v>4.0500000000000114</v>
      </c>
      <c r="E232" s="8">
        <v>179.38</v>
      </c>
      <c r="F232" s="6">
        <f t="shared" si="17"/>
        <v>2.2577767867097844E-2</v>
      </c>
      <c r="G232" s="9">
        <f t="shared" si="20"/>
        <v>0.52391526815876599</v>
      </c>
      <c r="H232" s="13">
        <f>H233*(0.01*summary_stats!$C$21)*G232+H233</f>
        <v>1658.7438429242397</v>
      </c>
      <c r="I232" s="13">
        <f t="shared" si="18"/>
        <v>451.55535734195689</v>
      </c>
      <c r="J232" s="14">
        <f t="shared" si="19"/>
        <v>7792.4743165919899</v>
      </c>
    </row>
    <row r="233" spans="1:10" x14ac:dyDescent="0.2">
      <c r="A233" s="4">
        <v>44558</v>
      </c>
      <c r="B233" s="7">
        <v>0.64000000000001478</v>
      </c>
      <c r="C233" s="7">
        <v>-0.34068334265780581</v>
      </c>
      <c r="D233" s="7">
        <f t="shared" si="16"/>
        <v>-0.64000000000001478</v>
      </c>
      <c r="E233" s="8">
        <v>179.29</v>
      </c>
      <c r="F233" s="6">
        <f t="shared" si="17"/>
        <v>-3.5696357855988332E-3</v>
      </c>
      <c r="G233" s="9">
        <f t="shared" si="20"/>
        <v>-0.14127138880996251</v>
      </c>
      <c r="H233" s="13">
        <f>H234*(0.01*summary_stats!$C$21)*G233+H234</f>
        <v>1510.3736294675373</v>
      </c>
      <c r="I233" s="13">
        <f t="shared" si="18"/>
        <v>-71.392715711976663</v>
      </c>
      <c r="J233" s="14">
        <f t="shared" si="19"/>
        <v>7340.9189592500334</v>
      </c>
    </row>
    <row r="234" spans="1:10" x14ac:dyDescent="0.2">
      <c r="A234" s="4">
        <v>44557</v>
      </c>
      <c r="B234" s="7">
        <v>2.6499999999999768</v>
      </c>
      <c r="C234" s="7">
        <v>-1.1873008107271441</v>
      </c>
      <c r="D234" s="7">
        <f t="shared" si="16"/>
        <v>-2.6499999999999768</v>
      </c>
      <c r="E234" s="8">
        <v>180.33</v>
      </c>
      <c r="F234" s="6">
        <f t="shared" si="17"/>
        <v>-1.4695280873953179E-2</v>
      </c>
      <c r="G234" s="9">
        <f t="shared" si="20"/>
        <v>-0.36647419033268736</v>
      </c>
      <c r="H234" s="13">
        <f>H235*(0.01*summary_stats!$C$21)*G234+H235</f>
        <v>1551.4695529246696</v>
      </c>
      <c r="I234" s="13">
        <f t="shared" si="18"/>
        <v>-293.90561747906355</v>
      </c>
      <c r="J234" s="14">
        <f t="shared" si="19"/>
        <v>7412.3116749620103</v>
      </c>
    </row>
    <row r="235" spans="1:10" x14ac:dyDescent="0.2">
      <c r="A235" s="4">
        <v>44553</v>
      </c>
      <c r="B235" s="7">
        <v>3.2400000000000091</v>
      </c>
      <c r="C235" s="7">
        <v>1.824897147126483</v>
      </c>
      <c r="D235" s="7">
        <f t="shared" si="16"/>
        <v>3.2400000000000091</v>
      </c>
      <c r="E235" s="8">
        <v>176.28</v>
      </c>
      <c r="F235" s="6">
        <f t="shared" si="17"/>
        <v>1.8379850238257368E-2</v>
      </c>
      <c r="G235" s="9">
        <f t="shared" si="20"/>
        <v>0.40427063014577336</v>
      </c>
      <c r="H235" s="13">
        <f>H236*(0.01*summary_stats!$C$21)*G235+H236</f>
        <v>1665.9430122807951</v>
      </c>
      <c r="I235" s="13">
        <f t="shared" si="18"/>
        <v>367.5970047651474</v>
      </c>
      <c r="J235" s="14">
        <f t="shared" si="19"/>
        <v>7706.2172924410743</v>
      </c>
    </row>
    <row r="236" spans="1:10" x14ac:dyDescent="0.2">
      <c r="A236" s="4">
        <v>44552</v>
      </c>
      <c r="B236" s="7">
        <v>-1.3899999999999859</v>
      </c>
      <c r="C236" s="7">
        <v>1.2483581413950191</v>
      </c>
      <c r="D236" s="7">
        <f t="shared" si="16"/>
        <v>-1.3899999999999859</v>
      </c>
      <c r="E236" s="8">
        <v>175.64</v>
      </c>
      <c r="F236" s="6">
        <f t="shared" si="17"/>
        <v>-7.9139148257799247E-3</v>
      </c>
      <c r="G236" s="9">
        <f t="shared" si="20"/>
        <v>-0.23331581848879046</v>
      </c>
      <c r="H236" s="13">
        <f>H237*(0.01*summary_stats!$C$21)*G236+H237</f>
        <v>1548.5609420562548</v>
      </c>
      <c r="I236" s="13">
        <f t="shared" si="18"/>
        <v>-158.2782965155985</v>
      </c>
      <c r="J236" s="14">
        <f t="shared" si="19"/>
        <v>7338.6202876759271</v>
      </c>
    </row>
    <row r="237" spans="1:10" x14ac:dyDescent="0.2">
      <c r="A237" s="4">
        <v>44551</v>
      </c>
      <c r="B237" s="7">
        <v>-1.120000000000005</v>
      </c>
      <c r="C237" s="7">
        <v>-0.19247559562777311</v>
      </c>
      <c r="D237" s="7">
        <f t="shared" si="16"/>
        <v>1.120000000000005</v>
      </c>
      <c r="E237" s="8">
        <v>172.99</v>
      </c>
      <c r="F237" s="6">
        <f t="shared" si="17"/>
        <v>6.4743626799237232E-3</v>
      </c>
      <c r="G237" s="9">
        <f t="shared" si="20"/>
        <v>9.1690047827408167E-2</v>
      </c>
      <c r="H237" s="13">
        <f>H238*(0.01*summary_stats!$C$21)*G237+H238</f>
        <v>1619.4045739896719</v>
      </c>
      <c r="I237" s="13">
        <f t="shared" si="18"/>
        <v>129.48725359847447</v>
      </c>
      <c r="J237" s="14">
        <f t="shared" si="19"/>
        <v>7496.8985841915255</v>
      </c>
    </row>
    <row r="238" spans="1:10" x14ac:dyDescent="0.2">
      <c r="A238" s="4">
        <v>44550</v>
      </c>
      <c r="B238" s="7">
        <v>-7.0400000000000196</v>
      </c>
      <c r="C238" s="7">
        <v>-1.4150197742163031</v>
      </c>
      <c r="D238" s="7">
        <f t="shared" si="16"/>
        <v>7.0400000000000196</v>
      </c>
      <c r="E238" s="8">
        <v>169.75</v>
      </c>
      <c r="F238" s="6">
        <f t="shared" si="17"/>
        <v>4.1472754050073751E-2</v>
      </c>
      <c r="G238" s="9">
        <f t="shared" si="20"/>
        <v>1.1232923037994491</v>
      </c>
      <c r="H238" s="13">
        <f>H239*(0.01*summary_stats!$C$21)*G238+H239</f>
        <v>1592.0345015662667</v>
      </c>
      <c r="I238" s="13">
        <f t="shared" si="18"/>
        <v>829.45508100147504</v>
      </c>
      <c r="J238" s="14">
        <f t="shared" si="19"/>
        <v>7367.4113305930514</v>
      </c>
    </row>
    <row r="239" spans="1:10" x14ac:dyDescent="0.2">
      <c r="A239" s="4">
        <v>44547</v>
      </c>
      <c r="B239" s="7">
        <v>4.9699999999999989</v>
      </c>
      <c r="C239" s="7">
        <v>0.70133360863507399</v>
      </c>
      <c r="D239" s="7">
        <f t="shared" si="16"/>
        <v>4.9699999999999989</v>
      </c>
      <c r="E239" s="8">
        <v>171.14</v>
      </c>
      <c r="F239" s="6">
        <f t="shared" si="17"/>
        <v>2.9040551595185225E-2</v>
      </c>
      <c r="G239" s="9">
        <f t="shared" si="20"/>
        <v>0.71771922851208791</v>
      </c>
      <c r="H239" s="13">
        <f>H240*(0.01*summary_stats!$C$21)*G239+H240</f>
        <v>1315.0600874531503</v>
      </c>
      <c r="I239" s="13">
        <f t="shared" si="18"/>
        <v>580.81103190370447</v>
      </c>
      <c r="J239" s="14">
        <f t="shared" si="19"/>
        <v>6537.9562495915761</v>
      </c>
    </row>
    <row r="240" spans="1:10" x14ac:dyDescent="0.2">
      <c r="A240" s="4">
        <v>44546</v>
      </c>
      <c r="B240" s="7">
        <v>-1.409999999999997</v>
      </c>
      <c r="C240" s="7">
        <v>0.27318387151912799</v>
      </c>
      <c r="D240" s="7">
        <f t="shared" si="16"/>
        <v>-1.409999999999997</v>
      </c>
      <c r="E240" s="8">
        <v>172.26</v>
      </c>
      <c r="F240" s="6">
        <f t="shared" si="17"/>
        <v>-8.1853012887495476E-3</v>
      </c>
      <c r="G240" s="9">
        <f t="shared" si="20"/>
        <v>-0.23889112860793008</v>
      </c>
      <c r="H240" s="13">
        <f>H241*(0.01*summary_stats!$C$21)*G240+H241</f>
        <v>1159.0799663473992</v>
      </c>
      <c r="I240" s="13">
        <f t="shared" si="18"/>
        <v>-163.70602577499096</v>
      </c>
      <c r="J240" s="14">
        <f t="shared" si="19"/>
        <v>5957.145217687872</v>
      </c>
    </row>
    <row r="241" spans="1:10" x14ac:dyDescent="0.2">
      <c r="A241" s="4">
        <v>44545</v>
      </c>
      <c r="B241" s="7">
        <v>-3.70999999999998</v>
      </c>
      <c r="C241" s="7">
        <v>0.27104822407294171</v>
      </c>
      <c r="D241" s="7">
        <f t="shared" si="16"/>
        <v>-3.70999999999998</v>
      </c>
      <c r="E241" s="8">
        <v>179.3</v>
      </c>
      <c r="F241" s="6">
        <f t="shared" si="17"/>
        <v>-2.0691578360289904E-2</v>
      </c>
      <c r="G241" s="9">
        <f t="shared" si="20"/>
        <v>-0.47353177751116576</v>
      </c>
      <c r="H241" s="13">
        <f>H242*(0.01*summary_stats!$C$21)*G241+H242</f>
        <v>1213.4321231057459</v>
      </c>
      <c r="I241" s="13">
        <f t="shared" si="18"/>
        <v>-413.83156720579802</v>
      </c>
      <c r="J241" s="14">
        <f t="shared" si="19"/>
        <v>6120.8512434628628</v>
      </c>
    </row>
    <row r="242" spans="1:10" x14ac:dyDescent="0.2">
      <c r="A242" s="4">
        <v>44544</v>
      </c>
      <c r="B242" s="7">
        <v>4.8899999999999864</v>
      </c>
      <c r="C242" s="7">
        <v>0.40347289940685588</v>
      </c>
      <c r="D242" s="7">
        <f t="shared" si="16"/>
        <v>4.8899999999999864</v>
      </c>
      <c r="E242" s="8">
        <v>174.33</v>
      </c>
      <c r="F242" s="6">
        <f t="shared" si="17"/>
        <v>2.8050249526759514E-2</v>
      </c>
      <c r="G242" s="9">
        <f t="shared" si="20"/>
        <v>0.68726656534801156</v>
      </c>
      <c r="H242" s="13">
        <f>H243*(0.01*summary_stats!$C$21)*G242+H243</f>
        <v>1331.6671299354027</v>
      </c>
      <c r="I242" s="13">
        <f t="shared" si="18"/>
        <v>561.00499053519025</v>
      </c>
      <c r="J242" s="14">
        <f t="shared" si="19"/>
        <v>6534.6828106686607</v>
      </c>
    </row>
    <row r="243" spans="1:10" x14ac:dyDescent="0.2">
      <c r="A243" s="4">
        <v>44543</v>
      </c>
      <c r="B243" s="7">
        <v>-0.52000000000001023</v>
      </c>
      <c r="C243" s="7">
        <v>-0.28090209128816451</v>
      </c>
      <c r="D243" s="7">
        <f t="shared" si="16"/>
        <v>0.52000000000001023</v>
      </c>
      <c r="E243" s="8">
        <v>175.74</v>
      </c>
      <c r="F243" s="6">
        <f t="shared" si="17"/>
        <v>2.9589165813133618E-3</v>
      </c>
      <c r="G243" s="9">
        <f t="shared" si="20"/>
        <v>6.951748397313183E-3</v>
      </c>
      <c r="H243" s="13">
        <f>H244*(0.01*summary_stats!$C$21)*G243+H244</f>
        <v>1179.6539900524483</v>
      </c>
      <c r="I243" s="13">
        <f t="shared" si="18"/>
        <v>59.178331626267237</v>
      </c>
      <c r="J243" s="14">
        <f t="shared" si="19"/>
        <v>5973.67782013347</v>
      </c>
    </row>
    <row r="244" spans="1:10" x14ac:dyDescent="0.2">
      <c r="A244" s="4">
        <v>44540</v>
      </c>
      <c r="B244" s="7">
        <v>3.9000000000000061</v>
      </c>
      <c r="C244" s="7">
        <v>0.16966910131866661</v>
      </c>
      <c r="D244" s="7">
        <f t="shared" si="16"/>
        <v>3.9000000000000061</v>
      </c>
      <c r="E244" s="8">
        <v>179.45</v>
      </c>
      <c r="F244" s="6">
        <f t="shared" si="17"/>
        <v>2.1733073279465068E-2</v>
      </c>
      <c r="G244" s="9">
        <f t="shared" si="20"/>
        <v>0.49944565705356114</v>
      </c>
      <c r="H244" s="13">
        <f>H245*(0.01*summary_stats!$C$21)*G244+H245</f>
        <v>1178.1183683376478</v>
      </c>
      <c r="I244" s="13">
        <f t="shared" si="18"/>
        <v>434.66146558930132</v>
      </c>
      <c r="J244" s="14">
        <f t="shared" si="19"/>
        <v>5914.4994885072028</v>
      </c>
    </row>
    <row r="245" spans="1:10" x14ac:dyDescent="0.2">
      <c r="A245" s="4">
        <v>44539</v>
      </c>
      <c r="B245" s="7">
        <v>5.8600000000000136</v>
      </c>
      <c r="C245" s="7">
        <v>0.63505109891765432</v>
      </c>
      <c r="D245" s="7">
        <f t="shared" si="16"/>
        <v>5.8600000000000136</v>
      </c>
      <c r="E245" s="8">
        <v>174.56</v>
      </c>
      <c r="F245" s="6">
        <f t="shared" si="17"/>
        <v>3.3570119156737015E-2</v>
      </c>
      <c r="G245" s="9">
        <f t="shared" si="20"/>
        <v>0.86049429692442625</v>
      </c>
      <c r="H245" s="13">
        <f>H246*(0.01*summary_stats!$C$21)*G245+H246</f>
        <v>1077.2391641828137</v>
      </c>
      <c r="I245" s="13">
        <f t="shared" si="18"/>
        <v>671.40238313474026</v>
      </c>
      <c r="J245" s="14">
        <f t="shared" si="19"/>
        <v>5479.838022917902</v>
      </c>
    </row>
    <row r="246" spans="1:10" x14ac:dyDescent="0.2">
      <c r="A246" s="4">
        <v>44538</v>
      </c>
      <c r="B246" s="7">
        <v>3.4799999999999902</v>
      </c>
      <c r="C246" s="7">
        <v>-0.96245644957074805</v>
      </c>
      <c r="D246" s="7">
        <f t="shared" si="16"/>
        <v>-3.4799999999999902</v>
      </c>
      <c r="E246" s="8">
        <v>175.08</v>
      </c>
      <c r="F246" s="6">
        <f t="shared" si="17"/>
        <v>-1.9876627827278903E-2</v>
      </c>
      <c r="G246" s="9">
        <f t="shared" si="20"/>
        <v>-0.45957056820632025</v>
      </c>
      <c r="H246" s="13">
        <f>H247*(0.01*summary_stats!$C$21)*G246+H247</f>
        <v>927.58079256868939</v>
      </c>
      <c r="I246" s="13">
        <f t="shared" si="18"/>
        <v>-397.53255654557802</v>
      </c>
      <c r="J246" s="14">
        <f t="shared" si="19"/>
        <v>4808.4356397831616</v>
      </c>
    </row>
    <row r="247" spans="1:10" x14ac:dyDescent="0.2">
      <c r="A247" s="4">
        <v>44537</v>
      </c>
      <c r="B247" s="7">
        <v>-1.9199999999999871</v>
      </c>
      <c r="C247" s="7">
        <v>1.086332961205392</v>
      </c>
      <c r="D247" s="7">
        <f t="shared" si="16"/>
        <v>-1.9199999999999871</v>
      </c>
      <c r="E247" s="8">
        <v>171.18</v>
      </c>
      <c r="F247" s="6">
        <f t="shared" si="17"/>
        <v>-1.1216263582194106E-2</v>
      </c>
      <c r="G247" s="9">
        <f t="shared" si="20"/>
        <v>-0.29976272561740841</v>
      </c>
      <c r="H247" s="13">
        <f>H248*(0.01*summary_stats!$C$21)*G247+H248</f>
        <v>1015.0468536885011</v>
      </c>
      <c r="I247" s="13">
        <f t="shared" si="18"/>
        <v>-224.3252716438821</v>
      </c>
      <c r="J247" s="14">
        <f t="shared" si="19"/>
        <v>5205.9681963287394</v>
      </c>
    </row>
    <row r="248" spans="1:10" x14ac:dyDescent="0.2">
      <c r="A248" s="4">
        <v>44536</v>
      </c>
      <c r="B248" s="7">
        <v>-1.0100000000000191</v>
      </c>
      <c r="C248" s="7">
        <v>0.89103713148862795</v>
      </c>
      <c r="D248" s="7">
        <f t="shared" si="16"/>
        <v>-1.0100000000000191</v>
      </c>
      <c r="E248" s="8">
        <v>165.32</v>
      </c>
      <c r="F248" s="6">
        <f t="shared" si="17"/>
        <v>-6.1093636583596607E-3</v>
      </c>
      <c r="G248" s="9">
        <f t="shared" si="20"/>
        <v>-0.19572103814207376</v>
      </c>
      <c r="H248" s="13">
        <f>H249*(0.01*summary_stats!$C$21)*G248+H249</f>
        <v>1075.4956355183658</v>
      </c>
      <c r="I248" s="13">
        <f t="shared" si="18"/>
        <v>-122.18727316719321</v>
      </c>
      <c r="J248" s="14">
        <f t="shared" si="19"/>
        <v>5430.2934679726213</v>
      </c>
    </row>
    <row r="249" spans="1:10" x14ac:dyDescent="0.2">
      <c r="A249" s="4">
        <v>44533</v>
      </c>
      <c r="B249" s="7">
        <v>-0.53000000000000114</v>
      </c>
      <c r="C249" s="7">
        <v>0.93665747403753108</v>
      </c>
      <c r="D249" s="7">
        <f t="shared" si="16"/>
        <v>-0.53000000000000114</v>
      </c>
      <c r="E249" s="8">
        <v>161.84</v>
      </c>
      <c r="F249" s="6">
        <f t="shared" si="17"/>
        <v>-3.2748393475037145E-3</v>
      </c>
      <c r="G249" s="9">
        <f t="shared" si="20"/>
        <v>-0.13483466497427402</v>
      </c>
      <c r="H249" s="13">
        <f>H250*(0.01*summary_stats!$C$21)*G249+H250</f>
        <v>1116.4674158331136</v>
      </c>
      <c r="I249" s="13">
        <f t="shared" si="18"/>
        <v>-65.496786950074281</v>
      </c>
      <c r="J249" s="14">
        <f>J250+I249</f>
        <v>5552.4807411398142</v>
      </c>
    </row>
    <row r="250" spans="1:10" x14ac:dyDescent="0.2">
      <c r="A250" s="4">
        <v>44532</v>
      </c>
      <c r="B250" s="7">
        <v>5.0600000000000023</v>
      </c>
      <c r="C250" s="7">
        <v>0.23967634007915689</v>
      </c>
      <c r="D250" s="7">
        <f>IF(SIGN(B250)=SIGN(C250),ABS(B250),-ABS(B250))</f>
        <v>5.0600000000000023</v>
      </c>
      <c r="E250" s="8">
        <v>163.76</v>
      </c>
      <c r="F250" s="6">
        <f>D250/E250</f>
        <v>3.0898876404494399E-2</v>
      </c>
      <c r="G250" s="9">
        <f t="shared" si="20"/>
        <v>0.77560261330640135</v>
      </c>
      <c r="H250" s="13">
        <f>G250*summary_stats!$C$22*(summary_stats!$C$21*0.01)+summary_stats!$C$22</f>
        <v>1145.4254899949503</v>
      </c>
      <c r="I250" s="13">
        <f>F250*4000*5</f>
        <v>617.97752808988798</v>
      </c>
      <c r="J250" s="14">
        <f>5000+I250</f>
        <v>5617.9775280898884</v>
      </c>
    </row>
    <row r="251" spans="1:10" x14ac:dyDescent="0.2">
      <c r="E251" s="2"/>
      <c r="F251" s="10"/>
      <c r="G251" s="10">
        <f t="shared" si="20"/>
        <v>-6.1699999999999998E-2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EADF-3D97-3444-9233-25887DD80CE9}">
  <dimension ref="A2:C26"/>
  <sheetViews>
    <sheetView tabSelected="1" topLeftCell="A2" zoomScale="107" workbookViewId="0">
      <selection activeCell="D26" sqref="D26"/>
    </sheetView>
  </sheetViews>
  <sheetFormatPr baseColWidth="10" defaultRowHeight="15" x14ac:dyDescent="0.2"/>
  <cols>
    <col min="1" max="1" width="13.83203125" bestFit="1" customWidth="1"/>
    <col min="2" max="2" width="23.1640625" bestFit="1" customWidth="1"/>
    <col min="3" max="3" width="12.1640625" bestFit="1" customWidth="1"/>
  </cols>
  <sheetData>
    <row r="2" spans="2:3" x14ac:dyDescent="0.2">
      <c r="B2" t="s">
        <v>7</v>
      </c>
      <c r="C2" s="3">
        <f>_xlfn.STDEV.S(test_data!G224:G250)</f>
        <v>0.47857659419621196</v>
      </c>
    </row>
    <row r="3" spans="2:3" x14ac:dyDescent="0.2">
      <c r="B3" t="s">
        <v>8</v>
      </c>
      <c r="C3" s="6">
        <f>AVERAGE(test_data!G2:G250)</f>
        <v>5.1369070163010414E-2</v>
      </c>
    </row>
    <row r="20" spans="1:3" x14ac:dyDescent="0.2">
      <c r="A20" s="15" t="s">
        <v>9</v>
      </c>
      <c r="B20" s="15"/>
    </row>
    <row r="21" spans="1:3" x14ac:dyDescent="0.2">
      <c r="B21" s="17" t="s">
        <v>13</v>
      </c>
      <c r="C21" s="16">
        <v>18.75</v>
      </c>
    </row>
    <row r="22" spans="1:3" x14ac:dyDescent="0.2">
      <c r="B22" s="17" t="s">
        <v>10</v>
      </c>
      <c r="C22" s="19">
        <v>1000</v>
      </c>
    </row>
    <row r="24" spans="1:3" x14ac:dyDescent="0.2">
      <c r="B24" t="s">
        <v>12</v>
      </c>
      <c r="C24" s="5">
        <f>test_data!H2/summary_stats!C22-1</f>
        <v>2.1690127057640618</v>
      </c>
    </row>
    <row r="25" spans="1:3" x14ac:dyDescent="0.2">
      <c r="B25" t="s">
        <v>14</v>
      </c>
      <c r="C25" s="7">
        <f>test_data!H2</f>
        <v>3169.0127057640616</v>
      </c>
    </row>
    <row r="26" spans="1:3" x14ac:dyDescent="0.2">
      <c r="B26" t="s">
        <v>15</v>
      </c>
      <c r="C26" s="7">
        <f>C25-C22</f>
        <v>2169.0127057640616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summary_stats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2022-11-29T20:49:48Z</dcterms:created>
  <dcterms:modified xsi:type="dcterms:W3CDTF">2022-11-30T17:00:30Z</dcterms:modified>
</cp:coreProperties>
</file>