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530" documentId="13_ncr:1_{05E41924-BF40-4F1E-B19A-02F2081E0709}" xr6:coauthVersionLast="47" xr6:coauthVersionMax="47" xr10:uidLastSave="{EA9649BA-D6DF-45C9-91AD-EF09884B5D24}"/>
  <bookViews>
    <workbookView xWindow="-108" yWindow="-108" windowWidth="23256" windowHeight="14016" tabRatio="669" activeTab="4" xr2:uid="{EF65BA04-60F3-4F2B-BC8E-976066A335E4}"/>
  </bookViews>
  <sheets>
    <sheet name="MASTER ROSTERS" sheetId="15" r:id="rId1"/>
    <sheet name="PTS" sheetId="3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3" i="5" l="1" a="1"/>
  <c r="G103" i="5" s="1"/>
  <c r="H103" i="5" a="1"/>
  <c r="H103" i="5"/>
  <c r="I103" i="5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6" i="5" a="1"/>
  <c r="G106" i="5"/>
  <c r="H106" i="5" a="1"/>
  <c r="H106" i="5" s="1"/>
  <c r="I106" i="5" a="1"/>
  <c r="I106" i="5" s="1"/>
  <c r="G107" i="5" a="1"/>
  <c r="G107" i="5" s="1"/>
  <c r="H107" i="5" a="1"/>
  <c r="H107" i="5" s="1"/>
  <c r="I107" i="5" a="1"/>
  <c r="I107" i="5" s="1"/>
  <c r="R252" i="2"/>
  <c r="U252" i="2" s="1"/>
  <c r="T252" i="2" a="1"/>
  <c r="T252" i="2" s="1"/>
  <c r="M252" i="2"/>
  <c r="K252" i="2"/>
  <c r="I252" i="2"/>
  <c r="O380" i="2"/>
  <c r="O26" i="2"/>
  <c r="O5" i="2"/>
  <c r="O32" i="2"/>
  <c r="O59" i="2"/>
  <c r="O6" i="2"/>
  <c r="O61" i="2"/>
  <c r="O15" i="2"/>
  <c r="O3" i="2"/>
  <c r="O68" i="2"/>
  <c r="O20" i="2"/>
  <c r="O14" i="2"/>
  <c r="O57" i="2"/>
  <c r="O9" i="2"/>
  <c r="O50" i="2"/>
  <c r="O44" i="2"/>
  <c r="O8" i="2"/>
  <c r="O51" i="2"/>
  <c r="O39" i="2"/>
  <c r="O54" i="2"/>
  <c r="O55" i="2"/>
  <c r="O66" i="2"/>
  <c r="O62" i="2"/>
  <c r="O53" i="2"/>
  <c r="O2" i="2"/>
  <c r="O67" i="2"/>
  <c r="O19" i="2"/>
  <c r="O46" i="2"/>
  <c r="O23" i="2"/>
  <c r="O73" i="2"/>
  <c r="O4" i="2"/>
  <c r="O12" i="2"/>
  <c r="O21" i="2"/>
  <c r="O43" i="2"/>
  <c r="O40" i="2"/>
  <c r="O47" i="2"/>
  <c r="O41" i="2"/>
  <c r="O56" i="2"/>
  <c r="O37" i="2"/>
  <c r="O7" i="2"/>
  <c r="O64" i="2"/>
  <c r="O33" i="2"/>
  <c r="O63" i="2"/>
  <c r="O36" i="2"/>
  <c r="O65" i="2"/>
  <c r="O70" i="2"/>
  <c r="O74" i="2"/>
  <c r="O69" i="2"/>
  <c r="O13" i="2"/>
  <c r="O16" i="2"/>
  <c r="O10" i="2"/>
  <c r="O28" i="2"/>
  <c r="O34" i="2"/>
  <c r="O18" i="2"/>
  <c r="O45" i="2"/>
  <c r="O38" i="2"/>
  <c r="O35" i="2"/>
  <c r="O72" i="2"/>
  <c r="O17" i="2"/>
  <c r="O24" i="2"/>
  <c r="O48" i="2"/>
  <c r="O58" i="2"/>
  <c r="O42" i="2"/>
  <c r="O60" i="2"/>
  <c r="O30" i="2"/>
  <c r="O25" i="2"/>
  <c r="O52" i="2"/>
  <c r="O31" i="2"/>
  <c r="O49" i="2"/>
  <c r="O29" i="2"/>
  <c r="O22" i="2"/>
  <c r="O27" i="2"/>
  <c r="O11" i="2"/>
  <c r="O89" i="2"/>
  <c r="O78" i="2"/>
  <c r="O85" i="2"/>
  <c r="O91" i="2"/>
  <c r="O75" i="2"/>
  <c r="O84" i="2"/>
  <c r="O80" i="2"/>
  <c r="O76" i="2"/>
  <c r="O82" i="2"/>
  <c r="O90" i="2"/>
  <c r="O87" i="2"/>
  <c r="O83" i="2"/>
  <c r="O81" i="2"/>
  <c r="O88" i="2"/>
  <c r="O86" i="2"/>
  <c r="O79" i="2"/>
  <c r="O77" i="2"/>
  <c r="O112" i="2"/>
  <c r="O108" i="2"/>
  <c r="O119" i="2"/>
  <c r="O151" i="2"/>
  <c r="O101" i="2"/>
  <c r="O113" i="2"/>
  <c r="O152" i="2"/>
  <c r="O138" i="2"/>
  <c r="O139" i="2"/>
  <c r="O118" i="2"/>
  <c r="O140" i="2"/>
  <c r="O107" i="2"/>
  <c r="O128" i="2"/>
  <c r="O110" i="2"/>
  <c r="O146" i="2"/>
  <c r="O117" i="2"/>
  <c r="O109" i="2"/>
  <c r="O141" i="2"/>
  <c r="O115" i="2"/>
  <c r="O94" i="2"/>
  <c r="O114" i="2"/>
  <c r="O98" i="2"/>
  <c r="O135" i="2"/>
  <c r="O134" i="2"/>
  <c r="O137" i="2"/>
  <c r="O93" i="2"/>
  <c r="O100" i="2"/>
  <c r="O111" i="2"/>
  <c r="O126" i="2"/>
  <c r="O132" i="2"/>
  <c r="O99" i="2"/>
  <c r="O103" i="2"/>
  <c r="O95" i="2"/>
  <c r="O145" i="2"/>
  <c r="O106" i="2"/>
  <c r="O92" i="2"/>
  <c r="O102" i="2"/>
  <c r="O131" i="2"/>
  <c r="O96" i="2"/>
  <c r="O97" i="2"/>
  <c r="O116" i="2"/>
  <c r="O144" i="2"/>
  <c r="O105" i="2"/>
  <c r="O150" i="2"/>
  <c r="O143" i="2"/>
  <c r="O127" i="2"/>
  <c r="O123" i="2"/>
  <c r="O121" i="2"/>
  <c r="O120" i="2"/>
  <c r="O153" i="2"/>
  <c r="O125" i="2"/>
  <c r="O149" i="2"/>
  <c r="O130" i="2"/>
  <c r="O133" i="2"/>
  <c r="O147" i="2"/>
  <c r="O124" i="2"/>
  <c r="O129" i="2"/>
  <c r="O136" i="2"/>
  <c r="O142" i="2"/>
  <c r="O104" i="2"/>
  <c r="O122" i="2"/>
  <c r="O148" i="2"/>
  <c r="O154" i="2"/>
  <c r="O161" i="2"/>
  <c r="O164" i="2"/>
  <c r="O162" i="2"/>
  <c r="O156" i="2"/>
  <c r="O165" i="2"/>
  <c r="O157" i="2"/>
  <c r="O163" i="2"/>
  <c r="O166" i="2"/>
  <c r="O158" i="2"/>
  <c r="O159" i="2"/>
  <c r="O160" i="2"/>
  <c r="O167" i="2"/>
  <c r="O155" i="2"/>
  <c r="O217" i="2"/>
  <c r="O194" i="2"/>
  <c r="O231" i="2"/>
  <c r="O215" i="2"/>
  <c r="O180" i="2"/>
  <c r="O169" i="2"/>
  <c r="O171" i="2"/>
  <c r="O193" i="2"/>
  <c r="O207" i="2"/>
  <c r="O220" i="2"/>
  <c r="O227" i="2"/>
  <c r="O190" i="2"/>
  <c r="O213" i="2"/>
  <c r="O234" i="2"/>
  <c r="O189" i="2"/>
  <c r="O170" i="2"/>
  <c r="O232" i="2"/>
  <c r="O205" i="2"/>
  <c r="O233" i="2"/>
  <c r="O174" i="2"/>
  <c r="O228" i="2"/>
  <c r="O202" i="2"/>
  <c r="O235" i="2"/>
  <c r="O175" i="2"/>
  <c r="O230" i="2"/>
  <c r="O181" i="2"/>
  <c r="O191" i="2"/>
  <c r="O197" i="2"/>
  <c r="O237" i="2"/>
  <c r="O218" i="2"/>
  <c r="O184" i="2"/>
  <c r="O221" i="2"/>
  <c r="O172" i="2"/>
  <c r="O183" i="2"/>
  <c r="O225" i="2"/>
  <c r="O236" i="2"/>
  <c r="O209" i="2"/>
  <c r="O179" i="2"/>
  <c r="O178" i="2"/>
  <c r="O229" i="2"/>
  <c r="O226" i="2"/>
  <c r="O201" i="2"/>
  <c r="O200" i="2"/>
  <c r="O176" i="2"/>
  <c r="O185" i="2"/>
  <c r="O203" i="2"/>
  <c r="O182" i="2"/>
  <c r="O204" i="2"/>
  <c r="O177" i="2"/>
  <c r="O222" i="2"/>
  <c r="O199" i="2"/>
  <c r="O206" i="2"/>
  <c r="O192" i="2"/>
  <c r="O187" i="2"/>
  <c r="O168" i="2"/>
  <c r="O208" i="2"/>
  <c r="O214" i="2"/>
  <c r="O188" i="2"/>
  <c r="O219" i="2"/>
  <c r="O216" i="2"/>
  <c r="O173" i="2"/>
  <c r="O198" i="2"/>
  <c r="O224" i="2"/>
  <c r="O211" i="2"/>
  <c r="O186" i="2"/>
  <c r="O210" i="2"/>
  <c r="O223" i="2"/>
  <c r="O195" i="2"/>
  <c r="O212" i="2"/>
  <c r="O196" i="2"/>
  <c r="O241" i="2"/>
  <c r="O246" i="2"/>
  <c r="O238" i="2"/>
  <c r="O245" i="2"/>
  <c r="O251" i="2"/>
  <c r="O250" i="2"/>
  <c r="O253" i="2"/>
  <c r="O255" i="2"/>
  <c r="O247" i="2"/>
  <c r="O249" i="2"/>
  <c r="O254" i="2"/>
  <c r="O240" i="2"/>
  <c r="O242" i="2"/>
  <c r="O244" i="2"/>
  <c r="O243" i="2"/>
  <c r="O239" i="2"/>
  <c r="O248" i="2"/>
  <c r="O252" i="2"/>
  <c r="O308" i="2"/>
  <c r="O281" i="2"/>
  <c r="O279" i="2"/>
  <c r="O302" i="2"/>
  <c r="O295" i="2"/>
  <c r="O348" i="2"/>
  <c r="O267" i="2"/>
  <c r="O353" i="2"/>
  <c r="O334" i="2"/>
  <c r="O306" i="2"/>
  <c r="O305" i="2"/>
  <c r="O292" i="2"/>
  <c r="O327" i="2"/>
  <c r="O352" i="2"/>
  <c r="O265" i="2"/>
  <c r="O335" i="2"/>
  <c r="O337" i="2"/>
  <c r="O293" i="2"/>
  <c r="O312" i="2"/>
  <c r="O316" i="2"/>
  <c r="O298" i="2"/>
  <c r="O362" i="2"/>
  <c r="O332" i="2"/>
  <c r="O369" i="2"/>
  <c r="O360" i="2"/>
  <c r="O307" i="2"/>
  <c r="O257" i="2"/>
  <c r="O363" i="2"/>
  <c r="O266" i="2"/>
  <c r="O344" i="2"/>
  <c r="O299" i="2"/>
  <c r="O366" i="2"/>
  <c r="O340" i="2"/>
  <c r="O263" i="2"/>
  <c r="O367" i="2"/>
  <c r="O325" i="2"/>
  <c r="O342" i="2"/>
  <c r="O284" i="2"/>
  <c r="O291" i="2"/>
  <c r="O318" i="2"/>
  <c r="O354" i="2"/>
  <c r="O351" i="2"/>
  <c r="O315" i="2"/>
  <c r="O261" i="2"/>
  <c r="O296" i="2"/>
  <c r="O326" i="2"/>
  <c r="O258" i="2"/>
  <c r="O323" i="2"/>
  <c r="O260" i="2"/>
  <c r="O259" i="2"/>
  <c r="O345" i="2"/>
  <c r="O357" i="2"/>
  <c r="O350" i="2"/>
  <c r="O262" i="2"/>
  <c r="O311" i="2"/>
  <c r="O328" i="2"/>
  <c r="O278" i="2"/>
  <c r="O317" i="2"/>
  <c r="O270" i="2"/>
  <c r="O275" i="2"/>
  <c r="O333" i="2"/>
  <c r="O324" i="2"/>
  <c r="O361" i="2"/>
  <c r="O313" i="2"/>
  <c r="O271" i="2"/>
  <c r="O343" i="2"/>
  <c r="O264" i="2"/>
  <c r="O274" i="2"/>
  <c r="O268" i="2"/>
  <c r="O286" i="2"/>
  <c r="O294" i="2"/>
  <c r="O336" i="2"/>
  <c r="O359" i="2"/>
  <c r="O303" i="2"/>
  <c r="O300" i="2"/>
  <c r="O365" i="2"/>
  <c r="O301" i="2"/>
  <c r="O329" i="2"/>
  <c r="O297" i="2"/>
  <c r="O339" i="2"/>
  <c r="O321" i="2"/>
  <c r="O355" i="2"/>
  <c r="O290" i="2"/>
  <c r="O273" i="2"/>
  <c r="O330" i="2"/>
  <c r="O314" i="2"/>
  <c r="O322" i="2"/>
  <c r="O349" i="2"/>
  <c r="O368" i="2"/>
  <c r="O256" i="2"/>
  <c r="O331" i="2"/>
  <c r="O287" i="2"/>
  <c r="O280" i="2"/>
  <c r="O356" i="2"/>
  <c r="O364" i="2"/>
  <c r="O272" i="2"/>
  <c r="O320" i="2"/>
  <c r="O288" i="2"/>
  <c r="O358" i="2"/>
  <c r="O319" i="2"/>
  <c r="O309" i="2"/>
  <c r="O282" i="2"/>
  <c r="O310" i="2"/>
  <c r="O283" i="2"/>
  <c r="O269" i="2"/>
  <c r="O285" i="2"/>
  <c r="O370" i="2"/>
  <c r="O276" i="2"/>
  <c r="O346" i="2"/>
  <c r="O338" i="2"/>
  <c r="O277" i="2"/>
  <c r="O382" i="2"/>
  <c r="O371" i="2"/>
  <c r="O388" i="2"/>
  <c r="O379" i="2"/>
  <c r="O375" i="2"/>
  <c r="O385" i="2"/>
  <c r="O381" i="2"/>
  <c r="O384" i="2"/>
  <c r="O377" i="2"/>
  <c r="O386" i="2"/>
  <c r="O378" i="2"/>
  <c r="O387" i="2"/>
  <c r="O372" i="2"/>
  <c r="O389" i="2"/>
  <c r="O390" i="2"/>
  <c r="O374" i="2"/>
  <c r="O383" i="2"/>
  <c r="O376" i="2"/>
  <c r="O373" i="2"/>
  <c r="O71" i="2"/>
  <c r="G252" i="2"/>
  <c r="D252" i="2"/>
  <c r="M26" i="2"/>
  <c r="M5" i="2"/>
  <c r="M30" i="2"/>
  <c r="M71" i="2"/>
  <c r="M32" i="2"/>
  <c r="M24" i="2"/>
  <c r="M61" i="2"/>
  <c r="M59" i="2"/>
  <c r="M44" i="2"/>
  <c r="M2" i="2"/>
  <c r="M68" i="2"/>
  <c r="M57" i="2"/>
  <c r="M6" i="2"/>
  <c r="M50" i="2"/>
  <c r="M9" i="2"/>
  <c r="M8" i="2"/>
  <c r="M3" i="2"/>
  <c r="M65" i="2"/>
  <c r="M39" i="2"/>
  <c r="M12" i="2"/>
  <c r="M62" i="2"/>
  <c r="M72" i="2"/>
  <c r="M7" i="2"/>
  <c r="M55" i="2"/>
  <c r="M66" i="2"/>
  <c r="M43" i="2"/>
  <c r="M73" i="2"/>
  <c r="M53" i="2"/>
  <c r="M51" i="2"/>
  <c r="M67" i="2"/>
  <c r="M54" i="2"/>
  <c r="M46" i="2"/>
  <c r="M56" i="2"/>
  <c r="M45" i="2"/>
  <c r="M64" i="2"/>
  <c r="M41" i="2"/>
  <c r="M4" i="2"/>
  <c r="M63" i="2"/>
  <c r="M74" i="2"/>
  <c r="M69" i="2"/>
  <c r="M70" i="2"/>
  <c r="M58" i="2"/>
  <c r="M29" i="2"/>
  <c r="M37" i="2"/>
  <c r="M16" i="2"/>
  <c r="M13" i="2"/>
  <c r="M10" i="2"/>
  <c r="M33" i="2"/>
  <c r="M34" i="2"/>
  <c r="M23" i="2"/>
  <c r="M18" i="2"/>
  <c r="M21" i="2"/>
  <c r="M38" i="2"/>
  <c r="M15" i="2"/>
  <c r="M40" i="2"/>
  <c r="M35" i="2"/>
  <c r="M17" i="2"/>
  <c r="M47" i="2"/>
  <c r="M36" i="2"/>
  <c r="M14" i="2"/>
  <c r="M48" i="2"/>
  <c r="M42" i="2"/>
  <c r="M60" i="2"/>
  <c r="M25" i="2"/>
  <c r="M52" i="2"/>
  <c r="M31" i="2"/>
  <c r="M49" i="2"/>
  <c r="M22" i="2"/>
  <c r="M20" i="2"/>
  <c r="M19" i="2"/>
  <c r="M27" i="2"/>
  <c r="M11" i="2"/>
  <c r="M89" i="2"/>
  <c r="M86" i="2"/>
  <c r="M82" i="2"/>
  <c r="M90" i="2"/>
  <c r="M84" i="2"/>
  <c r="M83" i="2"/>
  <c r="M79" i="2"/>
  <c r="M78" i="2"/>
  <c r="M76" i="2"/>
  <c r="M91" i="2"/>
  <c r="M77" i="2"/>
  <c r="M75" i="2"/>
  <c r="M85" i="2"/>
  <c r="M80" i="2"/>
  <c r="M87" i="2"/>
  <c r="M81" i="2"/>
  <c r="M88" i="2"/>
  <c r="M119" i="2"/>
  <c r="M101" i="2"/>
  <c r="M115" i="2"/>
  <c r="M108" i="2"/>
  <c r="M112" i="2"/>
  <c r="M118" i="2"/>
  <c r="M138" i="2"/>
  <c r="M139" i="2"/>
  <c r="M146" i="2"/>
  <c r="M113" i="2"/>
  <c r="M140" i="2"/>
  <c r="M152" i="2"/>
  <c r="M114" i="2"/>
  <c r="M117" i="2"/>
  <c r="M120" i="2"/>
  <c r="M130" i="2"/>
  <c r="M150" i="2"/>
  <c r="M141" i="2"/>
  <c r="M98" i="2"/>
  <c r="M127" i="2"/>
  <c r="M100" i="2"/>
  <c r="M135" i="2"/>
  <c r="M151" i="2"/>
  <c r="M147" i="2"/>
  <c r="M109" i="2"/>
  <c r="M142" i="2"/>
  <c r="M137" i="2"/>
  <c r="M94" i="2"/>
  <c r="M129" i="2"/>
  <c r="M134" i="2"/>
  <c r="M126" i="2"/>
  <c r="M92" i="2"/>
  <c r="M132" i="2"/>
  <c r="M99" i="2"/>
  <c r="M93" i="2"/>
  <c r="M95" i="2"/>
  <c r="M145" i="2"/>
  <c r="M103" i="2"/>
  <c r="M136" i="2"/>
  <c r="M116" i="2"/>
  <c r="M96" i="2"/>
  <c r="M111" i="2"/>
  <c r="M143" i="2"/>
  <c r="M144" i="2"/>
  <c r="M131" i="2"/>
  <c r="M97" i="2"/>
  <c r="M149" i="2"/>
  <c r="M148" i="2"/>
  <c r="M107" i="2"/>
  <c r="M123" i="2"/>
  <c r="M105" i="2"/>
  <c r="M121" i="2"/>
  <c r="M153" i="2"/>
  <c r="M125" i="2"/>
  <c r="M128" i="2"/>
  <c r="M106" i="2"/>
  <c r="M133" i="2"/>
  <c r="M124" i="2"/>
  <c r="M110" i="2"/>
  <c r="M104" i="2"/>
  <c r="M122" i="2"/>
  <c r="M102" i="2"/>
  <c r="M165" i="2"/>
  <c r="M156" i="2"/>
  <c r="M163" i="2"/>
  <c r="M164" i="2"/>
  <c r="M154" i="2"/>
  <c r="M159" i="2"/>
  <c r="M161" i="2"/>
  <c r="M162" i="2"/>
  <c r="M157" i="2"/>
  <c r="M166" i="2"/>
  <c r="M158" i="2"/>
  <c r="M160" i="2"/>
  <c r="M167" i="2"/>
  <c r="M155" i="2"/>
  <c r="M180" i="2"/>
  <c r="M171" i="2"/>
  <c r="M231" i="2"/>
  <c r="M215" i="2"/>
  <c r="M193" i="2"/>
  <c r="M232" i="2"/>
  <c r="M227" i="2"/>
  <c r="M220" i="2"/>
  <c r="M189" i="2"/>
  <c r="M177" i="2"/>
  <c r="M233" i="2"/>
  <c r="M226" i="2"/>
  <c r="M169" i="2"/>
  <c r="M207" i="2"/>
  <c r="M234" i="2"/>
  <c r="M228" i="2"/>
  <c r="M206" i="2"/>
  <c r="M235" i="2"/>
  <c r="M222" i="2"/>
  <c r="M213" i="2"/>
  <c r="M178" i="2"/>
  <c r="M205" i="2"/>
  <c r="M204" i="2"/>
  <c r="M219" i="2"/>
  <c r="M202" i="2"/>
  <c r="M237" i="2"/>
  <c r="M221" i="2"/>
  <c r="M181" i="2"/>
  <c r="M229" i="2"/>
  <c r="M224" i="2"/>
  <c r="M184" i="2"/>
  <c r="M191" i="2"/>
  <c r="M236" i="2"/>
  <c r="M230" i="2"/>
  <c r="M218" i="2"/>
  <c r="M225" i="2"/>
  <c r="M176" i="2"/>
  <c r="M179" i="2"/>
  <c r="M216" i="2"/>
  <c r="M197" i="2"/>
  <c r="M223" i="2"/>
  <c r="M190" i="2"/>
  <c r="M203" i="2"/>
  <c r="M192" i="2"/>
  <c r="M182" i="2"/>
  <c r="M168" i="2"/>
  <c r="M172" i="2"/>
  <c r="M174" i="2"/>
  <c r="M175" i="2"/>
  <c r="M201" i="2"/>
  <c r="M199" i="2"/>
  <c r="M187" i="2"/>
  <c r="M208" i="2"/>
  <c r="M209" i="2"/>
  <c r="M214" i="2"/>
  <c r="M170" i="2"/>
  <c r="M188" i="2"/>
  <c r="M217" i="2"/>
  <c r="M183" i="2"/>
  <c r="M173" i="2"/>
  <c r="M198" i="2"/>
  <c r="M211" i="2"/>
  <c r="M186" i="2"/>
  <c r="M200" i="2"/>
  <c r="M210" i="2"/>
  <c r="M194" i="2"/>
  <c r="M195" i="2"/>
  <c r="M212" i="2"/>
  <c r="M185" i="2"/>
  <c r="M196" i="2"/>
  <c r="M245" i="2"/>
  <c r="M244" i="2"/>
  <c r="M246" i="2"/>
  <c r="M248" i="2"/>
  <c r="M250" i="2"/>
  <c r="M240" i="2"/>
  <c r="M239" i="2"/>
  <c r="M238" i="2"/>
  <c r="M249" i="2"/>
  <c r="M241" i="2"/>
  <c r="M251" i="2"/>
  <c r="M253" i="2"/>
  <c r="M255" i="2"/>
  <c r="M247" i="2"/>
  <c r="M254" i="2"/>
  <c r="M242" i="2"/>
  <c r="M243" i="2"/>
  <c r="M308" i="2"/>
  <c r="M302" i="2"/>
  <c r="M295" i="2"/>
  <c r="M348" i="2"/>
  <c r="M341" i="2"/>
  <c r="M294" i="2"/>
  <c r="M279" i="2"/>
  <c r="M292" i="2"/>
  <c r="M298" i="2"/>
  <c r="M267" i="2"/>
  <c r="M353" i="2"/>
  <c r="M271" i="2"/>
  <c r="M316" i="2"/>
  <c r="M333" i="2"/>
  <c r="M305" i="2"/>
  <c r="M334" i="2"/>
  <c r="M330" i="2"/>
  <c r="M301" i="2"/>
  <c r="M367" i="2"/>
  <c r="M306" i="2"/>
  <c r="M363" i="2"/>
  <c r="M327" i="2"/>
  <c r="M369" i="2"/>
  <c r="M265" i="2"/>
  <c r="M340" i="2"/>
  <c r="M332" i="2"/>
  <c r="M342" i="2"/>
  <c r="M296" i="2"/>
  <c r="M321" i="2"/>
  <c r="M300" i="2"/>
  <c r="M360" i="2"/>
  <c r="M362" i="2"/>
  <c r="M344" i="2"/>
  <c r="M307" i="2"/>
  <c r="M311" i="2"/>
  <c r="M262" i="2"/>
  <c r="M328" i="2"/>
  <c r="M351" i="2"/>
  <c r="M335" i="2"/>
  <c r="M310" i="2"/>
  <c r="M260" i="2"/>
  <c r="M318" i="2"/>
  <c r="M285" i="2"/>
  <c r="M286" i="2"/>
  <c r="M257" i="2"/>
  <c r="M358" i="2"/>
  <c r="M284" i="2"/>
  <c r="M309" i="2"/>
  <c r="M356" i="2"/>
  <c r="M275" i="2"/>
  <c r="M357" i="2"/>
  <c r="M287" i="2"/>
  <c r="M314" i="2"/>
  <c r="M261" i="2"/>
  <c r="M337" i="2"/>
  <c r="M354" i="2"/>
  <c r="M336" i="2"/>
  <c r="M278" i="2"/>
  <c r="M350" i="2"/>
  <c r="M304" i="2"/>
  <c r="M263" i="2"/>
  <c r="M270" i="2"/>
  <c r="M297" i="2"/>
  <c r="M274" i="2"/>
  <c r="M347" i="2"/>
  <c r="M268" i="2"/>
  <c r="M359" i="2"/>
  <c r="M366" i="2"/>
  <c r="M324" i="2"/>
  <c r="M281" i="2"/>
  <c r="M283" i="2"/>
  <c r="M317" i="2"/>
  <c r="M312" i="2"/>
  <c r="M303" i="2"/>
  <c r="M365" i="2"/>
  <c r="M352" i="2"/>
  <c r="M259" i="2"/>
  <c r="M329" i="2"/>
  <c r="M325" i="2"/>
  <c r="M339" i="2"/>
  <c r="M355" i="2"/>
  <c r="M343" i="2"/>
  <c r="M290" i="2"/>
  <c r="M264" i="2"/>
  <c r="M273" i="2"/>
  <c r="M322" i="2"/>
  <c r="M349" i="2"/>
  <c r="M368" i="2"/>
  <c r="M256" i="2"/>
  <c r="M291" i="2"/>
  <c r="M331" i="2"/>
  <c r="M326" i="2"/>
  <c r="M280" i="2"/>
  <c r="M364" i="2"/>
  <c r="M272" i="2"/>
  <c r="M320" i="2"/>
  <c r="M288" i="2"/>
  <c r="M319" i="2"/>
  <c r="M266" i="2"/>
  <c r="M258" i="2"/>
  <c r="M361" i="2"/>
  <c r="M282" i="2"/>
  <c r="M299" i="2"/>
  <c r="M293" i="2"/>
  <c r="M269" i="2"/>
  <c r="M315" i="2"/>
  <c r="M370" i="2"/>
  <c r="M289" i="2"/>
  <c r="M276" i="2"/>
  <c r="M313" i="2"/>
  <c r="M346" i="2"/>
  <c r="M338" i="2"/>
  <c r="M345" i="2"/>
  <c r="M277" i="2"/>
  <c r="M323" i="2"/>
  <c r="M378" i="2"/>
  <c r="M374" i="2"/>
  <c r="M383" i="2"/>
  <c r="M385" i="2"/>
  <c r="M389" i="2"/>
  <c r="M381" i="2"/>
  <c r="M384" i="2"/>
  <c r="M382" i="2"/>
  <c r="M379" i="2"/>
  <c r="M376" i="2"/>
  <c r="M375" i="2"/>
  <c r="M371" i="2"/>
  <c r="M388" i="2"/>
  <c r="M377" i="2"/>
  <c r="M386" i="2"/>
  <c r="M387" i="2"/>
  <c r="M372" i="2"/>
  <c r="M390" i="2"/>
  <c r="M373" i="2"/>
  <c r="M380" i="2"/>
  <c r="M28" i="2"/>
  <c r="K237" i="2"/>
  <c r="G237" i="2"/>
  <c r="I237" i="2"/>
  <c r="D237" i="2"/>
  <c r="R237" i="2" l="1"/>
  <c r="T237" i="2" a="1"/>
  <c r="T237" i="2" s="1"/>
  <c r="G358" i="2"/>
  <c r="I358" i="2"/>
  <c r="K358" i="2"/>
  <c r="D358" i="2"/>
  <c r="K62" i="2"/>
  <c r="I62" i="2"/>
  <c r="G62" i="2"/>
  <c r="D62" i="2"/>
  <c r="K281" i="2"/>
  <c r="K292" i="2"/>
  <c r="K306" i="2"/>
  <c r="K335" i="2"/>
  <c r="K293" i="2"/>
  <c r="K353" i="2"/>
  <c r="K341" i="2"/>
  <c r="K328" i="2"/>
  <c r="K327" i="2"/>
  <c r="K313" i="2"/>
  <c r="K329" i="2"/>
  <c r="K334" i="2"/>
  <c r="K302" i="2"/>
  <c r="K308" i="2"/>
  <c r="K298" i="2"/>
  <c r="K366" i="2"/>
  <c r="K336" i="2"/>
  <c r="K342" i="2"/>
  <c r="K333" i="2"/>
  <c r="K295" i="2"/>
  <c r="K345" i="2"/>
  <c r="K267" i="2"/>
  <c r="K363" i="2"/>
  <c r="K285" i="2"/>
  <c r="K360" i="2"/>
  <c r="K352" i="2"/>
  <c r="K304" i="2"/>
  <c r="K367" i="2"/>
  <c r="K318" i="2"/>
  <c r="K263" i="2"/>
  <c r="K321" i="2"/>
  <c r="K296" i="2"/>
  <c r="K301" i="2"/>
  <c r="K323" i="2"/>
  <c r="K312" i="2"/>
  <c r="K279" i="2"/>
  <c r="K294" i="2"/>
  <c r="K262" i="2"/>
  <c r="K351" i="2"/>
  <c r="K260" i="2"/>
  <c r="K288" i="2"/>
  <c r="K275" i="2"/>
  <c r="K332" i="2"/>
  <c r="K271" i="2"/>
  <c r="K326" i="2"/>
  <c r="K369" i="2"/>
  <c r="K347" i="2"/>
  <c r="K300" i="2"/>
  <c r="K350" i="2"/>
  <c r="K266" i="2"/>
  <c r="K265" i="2"/>
  <c r="K309" i="2"/>
  <c r="K324" i="2"/>
  <c r="K284" i="2"/>
  <c r="K286" i="2"/>
  <c r="K278" i="2"/>
  <c r="K283" i="2"/>
  <c r="K297" i="2"/>
  <c r="K378" i="2"/>
  <c r="K379" i="2"/>
  <c r="K371" i="2"/>
  <c r="K380" i="2"/>
  <c r="K383" i="2"/>
  <c r="K384" i="2"/>
  <c r="K389" i="2"/>
  <c r="K381" i="2"/>
  <c r="K382" i="2"/>
  <c r="K375" i="2"/>
  <c r="K374" i="2"/>
  <c r="K377" i="2"/>
  <c r="K372" i="2"/>
  <c r="K373" i="2"/>
  <c r="K376" i="2"/>
  <c r="K385" i="2"/>
  <c r="K386" i="2"/>
  <c r="K387" i="2"/>
  <c r="K388" i="2"/>
  <c r="K390" i="2"/>
  <c r="K348" i="2"/>
  <c r="K264" i="2"/>
  <c r="K256" i="2"/>
  <c r="K257" i="2"/>
  <c r="K258" i="2"/>
  <c r="K259" i="2"/>
  <c r="K261" i="2"/>
  <c r="K269" i="2"/>
  <c r="K270" i="2"/>
  <c r="K272" i="2"/>
  <c r="K273" i="2"/>
  <c r="K274" i="2"/>
  <c r="K276" i="2"/>
  <c r="K277" i="2"/>
  <c r="K280" i="2"/>
  <c r="K282" i="2"/>
  <c r="K287" i="2"/>
  <c r="K291" i="2"/>
  <c r="K299" i="2"/>
  <c r="K303" i="2"/>
  <c r="K305" i="2"/>
  <c r="K307" i="2"/>
  <c r="K310" i="2"/>
  <c r="K311" i="2"/>
  <c r="K314" i="2"/>
  <c r="K315" i="2"/>
  <c r="K316" i="2"/>
  <c r="K317" i="2"/>
  <c r="K319" i="2"/>
  <c r="K320" i="2"/>
  <c r="K322" i="2"/>
  <c r="K325" i="2"/>
  <c r="K330" i="2"/>
  <c r="K331" i="2"/>
  <c r="K337" i="2"/>
  <c r="K338" i="2"/>
  <c r="K339" i="2"/>
  <c r="K340" i="2"/>
  <c r="K343" i="2"/>
  <c r="K344" i="2"/>
  <c r="K346" i="2"/>
  <c r="K349" i="2"/>
  <c r="K354" i="2"/>
  <c r="K355" i="2"/>
  <c r="K356" i="2"/>
  <c r="K357" i="2"/>
  <c r="K359" i="2"/>
  <c r="K361" i="2"/>
  <c r="K364" i="2"/>
  <c r="K365" i="2"/>
  <c r="K368" i="2"/>
  <c r="K248" i="2"/>
  <c r="K242" i="2"/>
  <c r="K245" i="2"/>
  <c r="K254" i="2"/>
  <c r="K244" i="2"/>
  <c r="K246" i="2"/>
  <c r="K253" i="2"/>
  <c r="K241" i="2"/>
  <c r="K249" i="2"/>
  <c r="K239" i="2"/>
  <c r="K238" i="2"/>
  <c r="K251" i="2"/>
  <c r="K240" i="2"/>
  <c r="K243" i="2"/>
  <c r="K247" i="2"/>
  <c r="K250" i="2"/>
  <c r="K255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164" i="2"/>
  <c r="K165" i="2"/>
  <c r="K157" i="2"/>
  <c r="K156" i="2"/>
  <c r="K163" i="2"/>
  <c r="K154" i="2"/>
  <c r="K166" i="2"/>
  <c r="K167" i="2"/>
  <c r="K159" i="2"/>
  <c r="K162" i="2"/>
  <c r="K155" i="2"/>
  <c r="K158" i="2"/>
  <c r="K160" i="2"/>
  <c r="K161" i="2"/>
  <c r="K112" i="2"/>
  <c r="K108" i="2"/>
  <c r="K93" i="2"/>
  <c r="K98" i="2"/>
  <c r="K113" i="2"/>
  <c r="K115" i="2"/>
  <c r="K152" i="2"/>
  <c r="K130" i="2"/>
  <c r="K141" i="2"/>
  <c r="K119" i="2"/>
  <c r="K110" i="2"/>
  <c r="K139" i="2"/>
  <c r="K92" i="2"/>
  <c r="K146" i="2"/>
  <c r="K150" i="2"/>
  <c r="K138" i="2"/>
  <c r="K99" i="2"/>
  <c r="K111" i="2"/>
  <c r="K142" i="2"/>
  <c r="K132" i="2"/>
  <c r="K127" i="2"/>
  <c r="K131" i="2"/>
  <c r="K96" i="2"/>
  <c r="K109" i="2"/>
  <c r="K135" i="2"/>
  <c r="K94" i="2"/>
  <c r="K129" i="2"/>
  <c r="K134" i="2"/>
  <c r="K116" i="2"/>
  <c r="K114" i="2"/>
  <c r="K95" i="2"/>
  <c r="K97" i="2"/>
  <c r="K126" i="2"/>
  <c r="K106" i="2"/>
  <c r="K137" i="2"/>
  <c r="K143" i="2"/>
  <c r="K144" i="2"/>
  <c r="K105" i="2"/>
  <c r="K100" i="2"/>
  <c r="K101" i="2"/>
  <c r="K102" i="2"/>
  <c r="K103" i="2"/>
  <c r="K104" i="2"/>
  <c r="K107" i="2"/>
  <c r="K117" i="2"/>
  <c r="K118" i="2"/>
  <c r="K120" i="2"/>
  <c r="K121" i="2"/>
  <c r="K122" i="2"/>
  <c r="K123" i="2"/>
  <c r="K124" i="2"/>
  <c r="K125" i="2"/>
  <c r="K128" i="2"/>
  <c r="K133" i="2"/>
  <c r="K136" i="2"/>
  <c r="K140" i="2"/>
  <c r="K145" i="2"/>
  <c r="K147" i="2"/>
  <c r="K148" i="2"/>
  <c r="K149" i="2"/>
  <c r="K151" i="2"/>
  <c r="K153" i="2"/>
  <c r="K89" i="2"/>
  <c r="K82" i="2"/>
  <c r="K80" i="2"/>
  <c r="K86" i="2"/>
  <c r="K83" i="2"/>
  <c r="K76" i="2"/>
  <c r="K78" i="2"/>
  <c r="K84" i="2"/>
  <c r="K77" i="2"/>
  <c r="K75" i="2"/>
  <c r="K90" i="2"/>
  <c r="K85" i="2"/>
  <c r="K79" i="2"/>
  <c r="K81" i="2"/>
  <c r="K87" i="2"/>
  <c r="K88" i="2"/>
  <c r="K91" i="2"/>
  <c r="K46" i="2"/>
  <c r="K47" i="2"/>
  <c r="K48" i="2"/>
  <c r="K49" i="2"/>
  <c r="K50" i="2"/>
  <c r="K52" i="2"/>
  <c r="K54" i="2"/>
  <c r="K56" i="2"/>
  <c r="K60" i="2"/>
  <c r="K67" i="2"/>
  <c r="K68" i="2"/>
  <c r="K69" i="2"/>
  <c r="K70" i="2"/>
  <c r="K58" i="2"/>
  <c r="K12" i="2"/>
  <c r="K40" i="2"/>
  <c r="K72" i="2"/>
  <c r="K74" i="2"/>
  <c r="K8" i="2"/>
  <c r="K66" i="2"/>
  <c r="K73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5" i="2"/>
  <c r="K22" i="2"/>
  <c r="K71" i="2"/>
  <c r="K39" i="2"/>
  <c r="K59" i="2"/>
  <c r="K57" i="2"/>
  <c r="K64" i="2"/>
  <c r="K55" i="2"/>
  <c r="K37" i="2"/>
  <c r="K53" i="2"/>
  <c r="K7" i="2"/>
  <c r="K21" i="2"/>
  <c r="K63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8" i="2"/>
  <c r="I9" i="2"/>
  <c r="I3" i="2"/>
  <c r="I17" i="2"/>
  <c r="I15" i="2"/>
  <c r="I65" i="2"/>
  <c r="I12" i="2"/>
  <c r="I67" i="2"/>
  <c r="I55" i="2"/>
  <c r="I8" i="2"/>
  <c r="I47" i="2"/>
  <c r="I54" i="2"/>
  <c r="I53" i="2"/>
  <c r="I66" i="2"/>
  <c r="I73" i="2"/>
  <c r="I4" i="2"/>
  <c r="I56" i="2"/>
  <c r="I37" i="2"/>
  <c r="I22" i="2"/>
  <c r="I45" i="2"/>
  <c r="I33" i="2"/>
  <c r="I18" i="2"/>
  <c r="I21" i="2"/>
  <c r="I36" i="2"/>
  <c r="I63" i="2"/>
  <c r="I74" i="2"/>
  <c r="I70" i="2"/>
  <c r="I58" i="2"/>
  <c r="I69" i="2"/>
  <c r="I52" i="2"/>
  <c r="I16" i="2"/>
  <c r="I13" i="2"/>
  <c r="I10" i="2"/>
  <c r="I46" i="2"/>
  <c r="I28" i="2"/>
  <c r="I23" i="2"/>
  <c r="I2" i="2"/>
  <c r="I40" i="2"/>
  <c r="I35" i="2"/>
  <c r="I72" i="2"/>
  <c r="I43" i="2"/>
  <c r="I24" i="2"/>
  <c r="I50" i="2"/>
  <c r="I51" i="2"/>
  <c r="I42" i="2"/>
  <c r="I60" i="2"/>
  <c r="I7" i="2"/>
  <c r="I25" i="2"/>
  <c r="I64" i="2"/>
  <c r="I49" i="2"/>
  <c r="I71" i="2"/>
  <c r="I41" i="2"/>
  <c r="I27" i="2"/>
  <c r="I11" i="2"/>
  <c r="I89" i="2"/>
  <c r="I84" i="2"/>
  <c r="I90" i="2"/>
  <c r="I82" i="2"/>
  <c r="I78" i="2"/>
  <c r="I80" i="2"/>
  <c r="I76" i="2"/>
  <c r="I75" i="2"/>
  <c r="I86" i="2"/>
  <c r="I91" i="2"/>
  <c r="I83" i="2"/>
  <c r="I77" i="2"/>
  <c r="I87" i="2"/>
  <c r="I85" i="2"/>
  <c r="I81" i="2"/>
  <c r="I88" i="2"/>
  <c r="I79" i="2"/>
  <c r="I151" i="2"/>
  <c r="I148" i="2"/>
  <c r="I119" i="2"/>
  <c r="I113" i="2"/>
  <c r="I112" i="2"/>
  <c r="I152" i="2"/>
  <c r="I138" i="2"/>
  <c r="I115" i="2"/>
  <c r="I108" i="2"/>
  <c r="I118" i="2"/>
  <c r="I128" i="2"/>
  <c r="I149" i="2"/>
  <c r="I139" i="2"/>
  <c r="I117" i="2"/>
  <c r="I140" i="2"/>
  <c r="I120" i="2"/>
  <c r="I110" i="2"/>
  <c r="I146" i="2"/>
  <c r="I127" i="2"/>
  <c r="I94" i="2"/>
  <c r="I150" i="2"/>
  <c r="I107" i="2"/>
  <c r="I109" i="2"/>
  <c r="I114" i="2"/>
  <c r="I111" i="2"/>
  <c r="I142" i="2"/>
  <c r="I134" i="2"/>
  <c r="I129" i="2"/>
  <c r="I116" i="2"/>
  <c r="I126" i="2"/>
  <c r="I132" i="2"/>
  <c r="I136" i="2"/>
  <c r="I145" i="2"/>
  <c r="I95" i="2"/>
  <c r="I92" i="2"/>
  <c r="I93" i="2"/>
  <c r="I143" i="2"/>
  <c r="I144" i="2"/>
  <c r="I131" i="2"/>
  <c r="I123" i="2"/>
  <c r="I97" i="2"/>
  <c r="I141" i="2"/>
  <c r="I102" i="2"/>
  <c r="I105" i="2"/>
  <c r="I121" i="2"/>
  <c r="I103" i="2"/>
  <c r="I153" i="2"/>
  <c r="I125" i="2"/>
  <c r="I106" i="2"/>
  <c r="I130" i="2"/>
  <c r="I133" i="2"/>
  <c r="I147" i="2"/>
  <c r="I137" i="2"/>
  <c r="I124" i="2"/>
  <c r="I100" i="2"/>
  <c r="I98" i="2"/>
  <c r="I135" i="2"/>
  <c r="I96" i="2"/>
  <c r="I104" i="2"/>
  <c r="I122" i="2"/>
  <c r="I99" i="2"/>
  <c r="I101" i="2"/>
  <c r="I165" i="2"/>
  <c r="I156" i="2"/>
  <c r="I159" i="2"/>
  <c r="I154" i="2"/>
  <c r="I164" i="2"/>
  <c r="I157" i="2"/>
  <c r="I166" i="2"/>
  <c r="I167" i="2"/>
  <c r="I155" i="2"/>
  <c r="I161" i="2"/>
  <c r="I162" i="2"/>
  <c r="I163" i="2"/>
  <c r="I158" i="2"/>
  <c r="I160" i="2"/>
  <c r="I194" i="2"/>
  <c r="I171" i="2"/>
  <c r="I206" i="2"/>
  <c r="I180" i="2"/>
  <c r="I232" i="2"/>
  <c r="I231" i="2"/>
  <c r="I215" i="2"/>
  <c r="I220" i="2"/>
  <c r="I196" i="2"/>
  <c r="I207" i="2"/>
  <c r="I169" i="2"/>
  <c r="I168" i="2"/>
  <c r="I228" i="2"/>
  <c r="I170" i="2"/>
  <c r="I190" i="2"/>
  <c r="I213" i="2"/>
  <c r="I226" i="2"/>
  <c r="I172" i="2"/>
  <c r="I219" i="2"/>
  <c r="I233" i="2"/>
  <c r="I189" i="2"/>
  <c r="I173" i="2"/>
  <c r="I227" i="2"/>
  <c r="I175" i="2"/>
  <c r="I216" i="2"/>
  <c r="I234" i="2"/>
  <c r="I184" i="2"/>
  <c r="I222" i="2"/>
  <c r="I210" i="2"/>
  <c r="I225" i="2"/>
  <c r="I191" i="2"/>
  <c r="I204" i="2"/>
  <c r="I218" i="2"/>
  <c r="I221" i="2"/>
  <c r="I205" i="2"/>
  <c r="I183" i="2"/>
  <c r="I209" i="2"/>
  <c r="I229" i="2"/>
  <c r="I181" i="2"/>
  <c r="I224" i="2"/>
  <c r="I179" i="2"/>
  <c r="I174" i="2"/>
  <c r="I203" i="2"/>
  <c r="I187" i="2"/>
  <c r="I230" i="2"/>
  <c r="I236" i="2"/>
  <c r="I223" i="2"/>
  <c r="I198" i="2"/>
  <c r="I192" i="2"/>
  <c r="I185" i="2"/>
  <c r="I201" i="2"/>
  <c r="I199" i="2"/>
  <c r="I202" i="2"/>
  <c r="I208" i="2"/>
  <c r="I214" i="2"/>
  <c r="I193" i="2"/>
  <c r="I188" i="2"/>
  <c r="I235" i="2"/>
  <c r="I217" i="2"/>
  <c r="I178" i="2"/>
  <c r="I177" i="2"/>
  <c r="I176" i="2"/>
  <c r="I211" i="2"/>
  <c r="I186" i="2"/>
  <c r="I200" i="2"/>
  <c r="I195" i="2"/>
  <c r="I212" i="2"/>
  <c r="I182" i="2"/>
  <c r="I197" i="2"/>
  <c r="I244" i="2"/>
  <c r="I245" i="2"/>
  <c r="I241" i="2"/>
  <c r="I242" i="2"/>
  <c r="I248" i="2"/>
  <c r="I246" i="2"/>
  <c r="I254" i="2"/>
  <c r="I253" i="2"/>
  <c r="I250" i="2"/>
  <c r="I239" i="2"/>
  <c r="I238" i="2"/>
  <c r="I249" i="2"/>
  <c r="I255" i="2"/>
  <c r="I251" i="2"/>
  <c r="I247" i="2"/>
  <c r="I240" i="2"/>
  <c r="I243" i="2"/>
  <c r="I308" i="2"/>
  <c r="I348" i="2"/>
  <c r="I302" i="2"/>
  <c r="I281" i="2"/>
  <c r="I341" i="2"/>
  <c r="I306" i="2"/>
  <c r="I295" i="2"/>
  <c r="I279" i="2"/>
  <c r="I294" i="2"/>
  <c r="I353" i="2"/>
  <c r="I335" i="2"/>
  <c r="I312" i="2"/>
  <c r="I267" i="2"/>
  <c r="I352" i="2"/>
  <c r="I307" i="2"/>
  <c r="I366" i="2"/>
  <c r="I265" i="2"/>
  <c r="I337" i="2"/>
  <c r="I298" i="2"/>
  <c r="I333" i="2"/>
  <c r="I301" i="2"/>
  <c r="I363" i="2"/>
  <c r="I360" i="2"/>
  <c r="I330" i="2"/>
  <c r="I316" i="2"/>
  <c r="I367" i="2"/>
  <c r="I327" i="2"/>
  <c r="I292" i="2"/>
  <c r="I299" i="2"/>
  <c r="I332" i="2"/>
  <c r="I326" i="2"/>
  <c r="I315" i="2"/>
  <c r="I300" i="2"/>
  <c r="I323" i="2"/>
  <c r="I286" i="2"/>
  <c r="I342" i="2"/>
  <c r="I362" i="2"/>
  <c r="I266" i="2"/>
  <c r="I311" i="2"/>
  <c r="I304" i="2"/>
  <c r="I310" i="2"/>
  <c r="I293" i="2"/>
  <c r="I263" i="2"/>
  <c r="I340" i="2"/>
  <c r="I356" i="2"/>
  <c r="I369" i="2"/>
  <c r="I303" i="2"/>
  <c r="I325" i="2"/>
  <c r="I262" i="2"/>
  <c r="I354" i="2"/>
  <c r="I284" i="2"/>
  <c r="I351" i="2"/>
  <c r="I336" i="2"/>
  <c r="I344" i="2"/>
  <c r="I275" i="2"/>
  <c r="I355" i="2"/>
  <c r="I309" i="2"/>
  <c r="I258" i="2"/>
  <c r="I370" i="2"/>
  <c r="I365" i="2"/>
  <c r="I257" i="2"/>
  <c r="I296" i="2"/>
  <c r="I357" i="2"/>
  <c r="I329" i="2"/>
  <c r="I261" i="2"/>
  <c r="I339" i="2"/>
  <c r="I321" i="2"/>
  <c r="I359" i="2"/>
  <c r="I324" i="2"/>
  <c r="I290" i="2"/>
  <c r="I264" i="2"/>
  <c r="I347" i="2"/>
  <c r="I322" i="2"/>
  <c r="I349" i="2"/>
  <c r="I368" i="2"/>
  <c r="I256" i="2"/>
  <c r="I291" i="2"/>
  <c r="I331" i="2"/>
  <c r="I280" i="2"/>
  <c r="I364" i="2"/>
  <c r="I272" i="2"/>
  <c r="I320" i="2"/>
  <c r="I319" i="2"/>
  <c r="I328" i="2"/>
  <c r="I361" i="2"/>
  <c r="I282" i="2"/>
  <c r="I269" i="2"/>
  <c r="I334" i="2"/>
  <c r="I289" i="2"/>
  <c r="I276" i="2"/>
  <c r="I305" i="2"/>
  <c r="I346" i="2"/>
  <c r="I277" i="2"/>
  <c r="I383" i="2"/>
  <c r="I385" i="2"/>
  <c r="I384" i="2"/>
  <c r="I379" i="2"/>
  <c r="I378" i="2"/>
  <c r="I381" i="2"/>
  <c r="I374" i="2"/>
  <c r="I382" i="2"/>
  <c r="I389" i="2"/>
  <c r="I371" i="2"/>
  <c r="I375" i="2"/>
  <c r="I372" i="2"/>
  <c r="I388" i="2"/>
  <c r="I377" i="2"/>
  <c r="I386" i="2"/>
  <c r="I387" i="2"/>
  <c r="I390" i="2"/>
  <c r="I376" i="2"/>
  <c r="I373" i="2"/>
  <c r="I380" i="2"/>
  <c r="I14" i="2"/>
  <c r="G9" i="2"/>
  <c r="G370" i="2"/>
  <c r="D370" i="2"/>
  <c r="G345" i="2"/>
  <c r="D345" i="2"/>
  <c r="G15" i="2"/>
  <c r="D15" i="2"/>
  <c r="G120" i="2"/>
  <c r="G190" i="2"/>
  <c r="G287" i="2"/>
  <c r="G13" i="2"/>
  <c r="G99" i="2"/>
  <c r="G184" i="2"/>
  <c r="G185" i="2"/>
  <c r="G183" i="2"/>
  <c r="G186" i="2"/>
  <c r="G187" i="2"/>
  <c r="G188" i="2"/>
  <c r="G14" i="2"/>
  <c r="G80" i="2"/>
  <c r="G68" i="2"/>
  <c r="G255" i="2"/>
  <c r="D255" i="2"/>
  <c r="D188" i="2"/>
  <c r="D187" i="2"/>
  <c r="D186" i="2"/>
  <c r="D183" i="2"/>
  <c r="D13" i="2"/>
  <c r="D120" i="2"/>
  <c r="D68" i="2"/>
  <c r="D92" i="2"/>
  <c r="G92" i="2"/>
  <c r="F2" i="15"/>
  <c r="D190" i="2"/>
  <c r="G30" i="2"/>
  <c r="D30" i="2"/>
  <c r="R62" i="2" l="1"/>
  <c r="T62" i="2" a="1"/>
  <c r="T62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5" i="2" a="1"/>
  <c r="T255" i="2" s="1"/>
  <c r="R255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3" i="2"/>
  <c r="G64" i="2"/>
  <c r="G65" i="2"/>
  <c r="R16" i="2" s="1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1" i="2"/>
  <c r="G82" i="2"/>
  <c r="G83" i="2"/>
  <c r="G84" i="2"/>
  <c r="G85" i="2"/>
  <c r="G86" i="2"/>
  <c r="G87" i="2"/>
  <c r="G88" i="2"/>
  <c r="G89" i="2"/>
  <c r="G90" i="2"/>
  <c r="G91" i="2"/>
  <c r="G93" i="2"/>
  <c r="G94" i="2"/>
  <c r="G95" i="2"/>
  <c r="G96" i="2"/>
  <c r="G97" i="2"/>
  <c r="G98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9" i="2"/>
  <c r="G242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8" i="2"/>
  <c r="G239" i="2"/>
  <c r="G241" i="2"/>
  <c r="G243" i="2"/>
  <c r="G244" i="2"/>
  <c r="G245" i="2"/>
  <c r="G246" i="2"/>
  <c r="G247" i="2"/>
  <c r="G248" i="2"/>
  <c r="G249" i="2"/>
  <c r="G250" i="2"/>
  <c r="G251" i="2"/>
  <c r="G253" i="2"/>
  <c r="G254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7" i="2"/>
  <c r="G278" i="2"/>
  <c r="G279" i="2"/>
  <c r="G280" i="2"/>
  <c r="G281" i="2"/>
  <c r="G282" i="2"/>
  <c r="G283" i="2"/>
  <c r="G284" i="2"/>
  <c r="G285" i="2"/>
  <c r="G286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9" i="2"/>
  <c r="G360" i="2"/>
  <c r="G361" i="2"/>
  <c r="G362" i="2"/>
  <c r="G363" i="2"/>
  <c r="G364" i="2"/>
  <c r="G365" i="2"/>
  <c r="G366" i="2"/>
  <c r="G367" i="2"/>
  <c r="G368" i="2"/>
  <c r="G369" i="2"/>
  <c r="G24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2" i="2"/>
  <c r="R310" i="2" l="1"/>
  <c r="T310" i="2" a="1"/>
  <c r="T310" i="2" s="1"/>
  <c r="R315" i="2"/>
  <c r="T315" i="2" a="1"/>
  <c r="T315" i="2" s="1"/>
  <c r="R264" i="2"/>
  <c r="T264" i="2" a="1"/>
  <c r="T264" i="2" s="1"/>
  <c r="R290" i="2"/>
  <c r="T290" i="2" a="1"/>
  <c r="T290" i="2" s="1"/>
  <c r="R302" i="2"/>
  <c r="T302" i="2" a="1"/>
  <c r="T302" i="2" s="1"/>
  <c r="R336" i="2"/>
  <c r="T336" i="2" a="1"/>
  <c r="T336" i="2" s="1"/>
  <c r="R288" i="2"/>
  <c r="T288" i="2" a="1"/>
  <c r="T288" i="2" s="1"/>
  <c r="T16" i="2" a="1"/>
  <c r="T16" i="2" s="1"/>
  <c r="R22" i="2"/>
  <c r="R188" i="2"/>
  <c r="T188" i="2" a="1"/>
  <c r="T188" i="2" s="1"/>
  <c r="R184" i="2"/>
  <c r="T184" i="2" a="1"/>
  <c r="T184" i="2" s="1"/>
  <c r="R183" i="2"/>
  <c r="T183" i="2" a="1"/>
  <c r="T183" i="2" s="1"/>
  <c r="R186" i="2"/>
  <c r="T186" i="2" a="1"/>
  <c r="T186" i="2" s="1"/>
  <c r="R190" i="2"/>
  <c r="T190" i="2" a="1"/>
  <c r="T190" i="2" s="1"/>
  <c r="T187" i="2" a="1"/>
  <c r="T187" i="2" s="1"/>
  <c r="R187" i="2"/>
  <c r="R185" i="2"/>
  <c r="T185" i="2" a="1"/>
  <c r="T185" i="2" s="1"/>
  <c r="R92" i="2"/>
  <c r="T92" i="2" a="1"/>
  <c r="T92" i="2" s="1"/>
  <c r="R99" i="2"/>
  <c r="T99" i="2" a="1"/>
  <c r="T99" i="2" s="1"/>
  <c r="R103" i="2"/>
  <c r="T103" i="2" a="1"/>
  <c r="T103" i="2" s="1"/>
  <c r="T80" i="2" a="1"/>
  <c r="T80" i="2" s="1"/>
  <c r="R80" i="2"/>
  <c r="T2" i="2" a="1"/>
  <c r="T2" i="2" s="1"/>
  <c r="T23" i="2" a="1"/>
  <c r="T23" i="2" s="1"/>
  <c r="R13" i="2"/>
  <c r="T13" i="2" a="1"/>
  <c r="T13" i="2" s="1"/>
  <c r="T68" i="2" a="1"/>
  <c r="T68" i="2" s="1"/>
  <c r="R68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259" i="2"/>
  <c r="T259" i="2" a="1"/>
  <c r="T259" i="2" s="1"/>
  <c r="R277" i="2"/>
  <c r="T277" i="2" a="1"/>
  <c r="T277" i="2" s="1"/>
  <c r="R300" i="2"/>
  <c r="T300" i="2" a="1"/>
  <c r="T300" i="2" s="1"/>
  <c r="R122" i="2"/>
  <c r="T122" i="2" a="1"/>
  <c r="T122" i="2" s="1"/>
  <c r="R127" i="2"/>
  <c r="T127" i="2" a="1"/>
  <c r="T127" i="2" s="1"/>
  <c r="R7" i="2"/>
  <c r="T7" i="2" a="1"/>
  <c r="T7" i="2" s="1"/>
  <c r="R232" i="2"/>
  <c r="T232" i="2" a="1"/>
  <c r="T232" i="2" s="1"/>
  <c r="R163" i="2"/>
  <c r="T163" i="2" a="1"/>
  <c r="T163" i="2" s="1"/>
  <c r="R115" i="2"/>
  <c r="T115" i="2" a="1"/>
  <c r="T115" i="2" s="1"/>
  <c r="R28" i="2"/>
  <c r="T28" i="2" a="1"/>
  <c r="T28" i="2" s="1"/>
  <c r="R383" i="2"/>
  <c r="T383" i="2" a="1"/>
  <c r="T383" i="2" s="1"/>
  <c r="R323" i="2"/>
  <c r="T323" i="2" a="1"/>
  <c r="T323" i="2" s="1"/>
  <c r="R282" i="2"/>
  <c r="T282" i="2" a="1"/>
  <c r="T282" i="2" s="1"/>
  <c r="R270" i="2"/>
  <c r="T270" i="2" a="1"/>
  <c r="T270" i="2" s="1"/>
  <c r="R250" i="2"/>
  <c r="T250" i="2" a="1"/>
  <c r="T250" i="2" s="1"/>
  <c r="R200" i="2"/>
  <c r="T200" i="2" a="1"/>
  <c r="T200" i="2" s="1"/>
  <c r="R162" i="2"/>
  <c r="T162" i="2" a="1"/>
  <c r="T162" i="2" s="1"/>
  <c r="R130" i="2"/>
  <c r="T130" i="2" a="1"/>
  <c r="T130" i="2" s="1"/>
  <c r="R97" i="2"/>
  <c r="T97" i="2" a="1"/>
  <c r="T97" i="2" s="1"/>
  <c r="R63" i="2"/>
  <c r="T63" i="2" a="1"/>
  <c r="T63" i="2" s="1"/>
  <c r="T27" i="2" a="1"/>
  <c r="T27" i="2" s="1"/>
  <c r="R27" i="2"/>
  <c r="T382" i="2" a="1"/>
  <c r="T382" i="2" s="1"/>
  <c r="R382" i="2"/>
  <c r="R276" i="2"/>
  <c r="T276" i="2" a="1"/>
  <c r="T276" i="2" s="1"/>
  <c r="R204" i="2"/>
  <c r="T204" i="2" a="1"/>
  <c r="T204" i="2" s="1"/>
  <c r="R386" i="2"/>
  <c r="T386" i="2" a="1"/>
  <c r="T386" i="2" s="1"/>
  <c r="R234" i="2"/>
  <c r="T234" i="2" a="1"/>
  <c r="T234" i="2" s="1"/>
  <c r="R140" i="2"/>
  <c r="T140" i="2" a="1"/>
  <c r="T140" i="2" s="1"/>
  <c r="R266" i="2"/>
  <c r="T266" i="2" a="1"/>
  <c r="T266" i="2" s="1"/>
  <c r="T281" i="2" a="1"/>
  <c r="T281" i="2" s="1"/>
  <c r="R281" i="2"/>
  <c r="R253" i="2"/>
  <c r="T253" i="2" a="1"/>
  <c r="T253" i="2" s="1"/>
  <c r="T233" i="2" a="1"/>
  <c r="T233" i="2" s="1"/>
  <c r="R233" i="2"/>
  <c r="T164" i="2" a="1"/>
  <c r="T164" i="2" s="1"/>
  <c r="R164" i="2"/>
  <c r="T116" i="2" a="1"/>
  <c r="T116" i="2" s="1"/>
  <c r="R116" i="2"/>
  <c r="T65" i="2" a="1"/>
  <c r="T65" i="2" s="1"/>
  <c r="R65" i="2"/>
  <c r="R327" i="2"/>
  <c r="T327" i="2" a="1"/>
  <c r="T327" i="2" s="1"/>
  <c r="R343" i="2"/>
  <c r="T343" i="2" a="1"/>
  <c r="T343" i="2" s="1"/>
  <c r="R132" i="2"/>
  <c r="T132" i="2" a="1"/>
  <c r="T132" i="2" s="1"/>
  <c r="R380" i="2"/>
  <c r="T380" i="2" a="1"/>
  <c r="T380" i="2" s="1"/>
  <c r="R275" i="2"/>
  <c r="T275" i="2" a="1"/>
  <c r="T275" i="2" s="1"/>
  <c r="T283" i="2" a="1"/>
  <c r="T283" i="2" s="1"/>
  <c r="R283" i="2"/>
  <c r="R367" i="2"/>
  <c r="T367" i="2" a="1"/>
  <c r="T367" i="2" s="1"/>
  <c r="R247" i="2"/>
  <c r="T247" i="2" a="1"/>
  <c r="T247" i="2" s="1"/>
  <c r="T213" i="2" a="1"/>
  <c r="T213" i="2" s="1"/>
  <c r="R213" i="2"/>
  <c r="R197" i="2"/>
  <c r="T197" i="2" a="1"/>
  <c r="T197" i="2" s="1"/>
  <c r="T159" i="2" a="1"/>
  <c r="T159" i="2" s="1"/>
  <c r="R159" i="2"/>
  <c r="R131" i="2"/>
  <c r="T131" i="2" a="1"/>
  <c r="T131" i="2" s="1"/>
  <c r="R111" i="2"/>
  <c r="T111" i="2" a="1"/>
  <c r="T111" i="2" s="1"/>
  <c r="R59" i="2"/>
  <c r="T59" i="2" a="1"/>
  <c r="T59" i="2" s="1"/>
  <c r="R379" i="2"/>
  <c r="T379" i="2" a="1"/>
  <c r="T379" i="2" s="1"/>
  <c r="R262" i="2"/>
  <c r="T262" i="2" a="1"/>
  <c r="T262" i="2" s="1"/>
  <c r="R298" i="2"/>
  <c r="T298" i="2" a="1"/>
  <c r="T298" i="2" s="1"/>
  <c r="R362" i="2"/>
  <c r="T362" i="2" a="1"/>
  <c r="T362" i="2" s="1"/>
  <c r="R360" i="2"/>
  <c r="T360" i="2" a="1"/>
  <c r="T360" i="2" s="1"/>
  <c r="R295" i="2"/>
  <c r="T295" i="2" a="1"/>
  <c r="T295" i="2" s="1"/>
  <c r="T257" i="2" a="1"/>
  <c r="T257" i="2" s="1"/>
  <c r="R257" i="2"/>
  <c r="R368" i="2"/>
  <c r="T368" i="2" a="1"/>
  <c r="T368" i="2" s="1"/>
  <c r="R246" i="2"/>
  <c r="T246" i="2" a="1"/>
  <c r="T246" i="2" s="1"/>
  <c r="T227" i="2" a="1"/>
  <c r="T227" i="2" s="1"/>
  <c r="R227" i="2"/>
  <c r="R212" i="2"/>
  <c r="T212" i="2" a="1"/>
  <c r="T212" i="2" s="1"/>
  <c r="R196" i="2"/>
  <c r="T196" i="2" a="1"/>
  <c r="T196" i="2" s="1"/>
  <c r="R174" i="2"/>
  <c r="T174" i="2" a="1"/>
  <c r="T174" i="2" s="1"/>
  <c r="R158" i="2"/>
  <c r="T158" i="2" a="1"/>
  <c r="T158" i="2" s="1"/>
  <c r="R142" i="2"/>
  <c r="T142" i="2" a="1"/>
  <c r="T142" i="2" s="1"/>
  <c r="R117" i="2"/>
  <c r="T117" i="2" a="1"/>
  <c r="T117" i="2" s="1"/>
  <c r="T110" i="2" a="1"/>
  <c r="T110" i="2" s="1"/>
  <c r="R110" i="2"/>
  <c r="R94" i="2"/>
  <c r="T94" i="2" a="1"/>
  <c r="T94" i="2" s="1"/>
  <c r="R76" i="2"/>
  <c r="T76" i="2" a="1"/>
  <c r="T76" i="2" s="1"/>
  <c r="R58" i="2"/>
  <c r="T58" i="2" a="1"/>
  <c r="T58" i="2" s="1"/>
  <c r="R41" i="2"/>
  <c r="T41" i="2" a="1"/>
  <c r="T41" i="2" s="1"/>
  <c r="T21" i="2" a="1"/>
  <c r="T21" i="2" s="1"/>
  <c r="R21" i="2"/>
  <c r="R317" i="2"/>
  <c r="T317" i="2" a="1"/>
  <c r="T317" i="2" s="1"/>
  <c r="R331" i="2"/>
  <c r="T331" i="2" a="1"/>
  <c r="T331" i="2" s="1"/>
  <c r="R294" i="2"/>
  <c r="T294" i="2" a="1"/>
  <c r="T294" i="2" s="1"/>
  <c r="T249" i="2" a="1"/>
  <c r="T249" i="2" s="1"/>
  <c r="R249" i="2"/>
  <c r="T215" i="2" a="1"/>
  <c r="T215" i="2" s="1"/>
  <c r="R215" i="2"/>
  <c r="R177" i="2"/>
  <c r="T177" i="2" a="1"/>
  <c r="T177" i="2" s="1"/>
  <c r="R121" i="2"/>
  <c r="T121" i="2" a="1"/>
  <c r="T121" i="2" s="1"/>
  <c r="R113" i="2"/>
  <c r="T113" i="2" a="1"/>
  <c r="T113" i="2" s="1"/>
  <c r="R79" i="2"/>
  <c r="T79" i="2" a="1"/>
  <c r="T79" i="2" s="1"/>
  <c r="R44" i="2"/>
  <c r="T44" i="2" a="1"/>
  <c r="T44" i="2" s="1"/>
  <c r="R4" i="2"/>
  <c r="T4" i="2" a="1"/>
  <c r="T4" i="2" s="1"/>
  <c r="T381" i="2" a="1"/>
  <c r="T381" i="2" s="1"/>
  <c r="R381" i="2"/>
  <c r="R341" i="2"/>
  <c r="T341" i="2" a="1"/>
  <c r="T341" i="2" s="1"/>
  <c r="R348" i="2"/>
  <c r="T348" i="2" a="1"/>
  <c r="T348" i="2" s="1"/>
  <c r="R261" i="2"/>
  <c r="T261" i="2" a="1"/>
  <c r="T261" i="2" s="1"/>
  <c r="T248" i="2" a="1"/>
  <c r="T248" i="2" s="1"/>
  <c r="R248" i="2"/>
  <c r="R214" i="2"/>
  <c r="T214" i="2" a="1"/>
  <c r="T214" i="2" s="1"/>
  <c r="T176" i="2" a="1"/>
  <c r="T176" i="2" s="1"/>
  <c r="R176" i="2"/>
  <c r="T144" i="2" a="1"/>
  <c r="T144" i="2" s="1"/>
  <c r="R144" i="2"/>
  <c r="R120" i="2"/>
  <c r="T120" i="2" a="1"/>
  <c r="T120" i="2" s="1"/>
  <c r="R112" i="2"/>
  <c r="T112" i="2" a="1"/>
  <c r="T112" i="2" s="1"/>
  <c r="T78" i="2" a="1"/>
  <c r="T78" i="2" s="1"/>
  <c r="R78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37" i="2"/>
  <c r="T337" i="2" a="1"/>
  <c r="T337" i="2" s="1"/>
  <c r="R335" i="2"/>
  <c r="T335" i="2" a="1"/>
  <c r="T335" i="2" s="1"/>
  <c r="R269" i="2"/>
  <c r="T269" i="2" a="1"/>
  <c r="T269" i="2" s="1"/>
  <c r="R228" i="2"/>
  <c r="T228" i="2" a="1"/>
  <c r="T228" i="2" s="1"/>
  <c r="R175" i="2"/>
  <c r="T175" i="2" a="1"/>
  <c r="T175" i="2" s="1"/>
  <c r="R143" i="2"/>
  <c r="T143" i="2" a="1"/>
  <c r="T143" i="2" s="1"/>
  <c r="R77" i="2"/>
  <c r="T77" i="2" a="1"/>
  <c r="T77" i="2" s="1"/>
  <c r="R42" i="2"/>
  <c r="T42" i="2" a="1"/>
  <c r="T42" i="2" s="1"/>
  <c r="R24" i="2"/>
  <c r="T24" i="2" a="1"/>
  <c r="T24" i="2" s="1"/>
  <c r="R378" i="2"/>
  <c r="T378" i="2" a="1"/>
  <c r="T378" i="2" s="1"/>
  <c r="R312" i="2"/>
  <c r="T312" i="2" a="1"/>
  <c r="T312" i="2" s="1"/>
  <c r="R305" i="2"/>
  <c r="T305" i="2" a="1"/>
  <c r="T305" i="2" s="1"/>
  <c r="R355" i="2"/>
  <c r="T355" i="2" a="1"/>
  <c r="T355" i="2" s="1"/>
  <c r="R324" i="2"/>
  <c r="T324" i="2" a="1"/>
  <c r="T324" i="2" s="1"/>
  <c r="R296" i="2"/>
  <c r="T296" i="2" a="1"/>
  <c r="T296" i="2" s="1"/>
  <c r="R359" i="2"/>
  <c r="T359" i="2" a="1"/>
  <c r="T359" i="2" s="1"/>
  <c r="R245" i="2"/>
  <c r="T245" i="2" a="1"/>
  <c r="T245" i="2" s="1"/>
  <c r="R226" i="2"/>
  <c r="T226" i="2" a="1"/>
  <c r="T226" i="2" s="1"/>
  <c r="T211" i="2" a="1"/>
  <c r="T211" i="2" s="1"/>
  <c r="R211" i="2"/>
  <c r="R195" i="2"/>
  <c r="T195" i="2" a="1"/>
  <c r="T195" i="2" s="1"/>
  <c r="R173" i="2"/>
  <c r="T173" i="2" a="1"/>
  <c r="T173" i="2" s="1"/>
  <c r="T157" i="2" a="1"/>
  <c r="T157" i="2" s="1"/>
  <c r="R157" i="2"/>
  <c r="T141" i="2" a="1"/>
  <c r="T141" i="2" s="1"/>
  <c r="R141" i="2"/>
  <c r="R126" i="2"/>
  <c r="T126" i="2" a="1"/>
  <c r="T126" i="2" s="1"/>
  <c r="R109" i="2"/>
  <c r="T109" i="2" a="1"/>
  <c r="T109" i="2" s="1"/>
  <c r="T93" i="2" a="1"/>
  <c r="T93" i="2" s="1"/>
  <c r="R93" i="2"/>
  <c r="R75" i="2"/>
  <c r="T75" i="2" a="1"/>
  <c r="T75" i="2" s="1"/>
  <c r="R57" i="2"/>
  <c r="T57" i="2" a="1"/>
  <c r="T57" i="2" s="1"/>
  <c r="R40" i="2"/>
  <c r="T40" i="2" a="1"/>
  <c r="T40" i="2" s="1"/>
  <c r="R20" i="2"/>
  <c r="T20" i="2" a="1"/>
  <c r="T20" i="2" s="1"/>
  <c r="T307" i="2" a="1"/>
  <c r="T307" i="2" s="1"/>
  <c r="R307" i="2"/>
  <c r="T313" i="2" a="1"/>
  <c r="T313" i="2" s="1"/>
  <c r="R313" i="2"/>
  <c r="R280" i="2"/>
  <c r="T280" i="2" a="1"/>
  <c r="T280" i="2" s="1"/>
  <c r="R344" i="2"/>
  <c r="T344" i="2" a="1"/>
  <c r="T344" i="2" s="1"/>
  <c r="R230" i="2"/>
  <c r="T230" i="2" a="1"/>
  <c r="T230" i="2" s="1"/>
  <c r="R199" i="2"/>
  <c r="T199" i="2" a="1"/>
  <c r="T199" i="2" s="1"/>
  <c r="R161" i="2"/>
  <c r="T161" i="2" a="1"/>
  <c r="T161" i="2" s="1"/>
  <c r="R129" i="2"/>
  <c r="T129" i="2" a="1"/>
  <c r="T129" i="2" s="1"/>
  <c r="R96" i="2"/>
  <c r="T96" i="2" a="1"/>
  <c r="T96" i="2" s="1"/>
  <c r="R61" i="2"/>
  <c r="T61" i="2" a="1"/>
  <c r="T61" i="2" s="1"/>
  <c r="R26" i="2"/>
  <c r="T26" i="2" a="1"/>
  <c r="T26" i="2" s="1"/>
  <c r="R258" i="2"/>
  <c r="T258" i="2" a="1"/>
  <c r="T258" i="2" s="1"/>
  <c r="R352" i="2"/>
  <c r="T352" i="2" a="1"/>
  <c r="T352" i="2" s="1"/>
  <c r="T272" i="2" a="1"/>
  <c r="T272" i="2" s="1"/>
  <c r="R272" i="2"/>
  <c r="T229" i="2" a="1"/>
  <c r="T229" i="2" s="1"/>
  <c r="R229" i="2"/>
  <c r="R198" i="2"/>
  <c r="T198" i="2" a="1"/>
  <c r="T198" i="2" s="1"/>
  <c r="R160" i="2"/>
  <c r="T160" i="2" a="1"/>
  <c r="T160" i="2" s="1"/>
  <c r="R95" i="2"/>
  <c r="T95" i="2" a="1"/>
  <c r="T95" i="2" s="1"/>
  <c r="R377" i="2"/>
  <c r="T377" i="2" a="1"/>
  <c r="T377" i="2" s="1"/>
  <c r="R256" i="2"/>
  <c r="T256" i="2" a="1"/>
  <c r="T256" i="2" s="1"/>
  <c r="T366" i="2" a="1"/>
  <c r="T366" i="2" s="1"/>
  <c r="R366" i="2"/>
  <c r="R354" i="2"/>
  <c r="T354" i="2" a="1"/>
  <c r="T354" i="2" s="1"/>
  <c r="T279" i="2" a="1"/>
  <c r="T279" i="2" s="1"/>
  <c r="R279" i="2"/>
  <c r="T369" i="2" a="1"/>
  <c r="T369" i="2" s="1"/>
  <c r="R369" i="2"/>
  <c r="R292" i="2"/>
  <c r="T292" i="2" a="1"/>
  <c r="T292" i="2" s="1"/>
  <c r="R338" i="2"/>
  <c r="T338" i="2" a="1"/>
  <c r="T338" i="2" s="1"/>
  <c r="R244" i="2"/>
  <c r="T244" i="2" a="1"/>
  <c r="T244" i="2" s="1"/>
  <c r="R210" i="2"/>
  <c r="T210" i="2" a="1"/>
  <c r="T210" i="2" s="1"/>
  <c r="R194" i="2"/>
  <c r="T194" i="2" a="1"/>
  <c r="T194" i="2" s="1"/>
  <c r="R172" i="2"/>
  <c r="T172" i="2" a="1"/>
  <c r="T172" i="2" s="1"/>
  <c r="R156" i="2"/>
  <c r="T156" i="2" a="1"/>
  <c r="T156" i="2" s="1"/>
  <c r="R128" i="2"/>
  <c r="T128" i="2" a="1"/>
  <c r="T128" i="2" s="1"/>
  <c r="R118" i="2"/>
  <c r="T118" i="2" a="1"/>
  <c r="T118" i="2" s="1"/>
  <c r="R108" i="2"/>
  <c r="T108" i="2" a="1"/>
  <c r="T108" i="2" s="1"/>
  <c r="R91" i="2"/>
  <c r="T91" i="2" a="1"/>
  <c r="T91" i="2" s="1"/>
  <c r="R74" i="2"/>
  <c r="T74" i="2" a="1"/>
  <c r="T74" i="2" s="1"/>
  <c r="R56" i="2"/>
  <c r="T56" i="2" a="1"/>
  <c r="T56" i="2" s="1"/>
  <c r="R39" i="2"/>
  <c r="T39" i="2" a="1"/>
  <c r="T39" i="2" s="1"/>
  <c r="R19" i="2"/>
  <c r="T19" i="2" a="1"/>
  <c r="T19" i="2" s="1"/>
  <c r="R309" i="2"/>
  <c r="T309" i="2" a="1"/>
  <c r="T309" i="2" s="1"/>
  <c r="R358" i="2"/>
  <c r="T358" i="2" a="1"/>
  <c r="T358" i="2" s="1"/>
  <c r="R350" i="2"/>
  <c r="T350" i="2" a="1"/>
  <c r="T350" i="2" s="1"/>
  <c r="R219" i="2"/>
  <c r="T219" i="2" a="1"/>
  <c r="T219" i="2" s="1"/>
  <c r="R278" i="2"/>
  <c r="T278" i="2" a="1"/>
  <c r="T278" i="2" s="1"/>
  <c r="R149" i="2"/>
  <c r="T149" i="2" a="1"/>
  <c r="T149" i="2" s="1"/>
  <c r="R47" i="2"/>
  <c r="T47" i="2" a="1"/>
  <c r="T47" i="2" s="1"/>
  <c r="T285" i="2" a="1"/>
  <c r="T285" i="2" s="1"/>
  <c r="R285" i="2"/>
  <c r="R201" i="2"/>
  <c r="T201" i="2" a="1"/>
  <c r="T201" i="2" s="1"/>
  <c r="R98" i="2"/>
  <c r="T98" i="2" a="1"/>
  <c r="T98" i="2" s="1"/>
  <c r="T64" i="2" a="1"/>
  <c r="T64" i="2" s="1"/>
  <c r="R64" i="2"/>
  <c r="R46" i="2"/>
  <c r="T46" i="2" a="1"/>
  <c r="T46" i="2" s="1"/>
  <c r="R6" i="2"/>
  <c r="T6" i="2" a="1"/>
  <c r="T6" i="2" s="1"/>
  <c r="R370" i="2"/>
  <c r="T370" i="2" a="1"/>
  <c r="T370" i="2" s="1"/>
  <c r="R263" i="2"/>
  <c r="T263" i="2" a="1"/>
  <c r="T263" i="2" s="1"/>
  <c r="R329" i="2"/>
  <c r="T329" i="2" a="1"/>
  <c r="T329" i="2" s="1"/>
  <c r="R268" i="2"/>
  <c r="T268" i="2" a="1"/>
  <c r="T268" i="2" s="1"/>
  <c r="T231" i="2" a="1"/>
  <c r="T231" i="2" s="1"/>
  <c r="R231" i="2"/>
  <c r="R216" i="2"/>
  <c r="T216" i="2" a="1"/>
  <c r="T216" i="2" s="1"/>
  <c r="T178" i="2" a="1"/>
  <c r="T178" i="2" s="1"/>
  <c r="R178" i="2"/>
  <c r="R146" i="2"/>
  <c r="T146" i="2" a="1"/>
  <c r="T146" i="2" s="1"/>
  <c r="T114" i="2" a="1"/>
  <c r="T114" i="2" s="1"/>
  <c r="R114" i="2"/>
  <c r="R81" i="2"/>
  <c r="T81" i="2" a="1"/>
  <c r="T81" i="2" s="1"/>
  <c r="T45" i="2" a="1"/>
  <c r="T45" i="2" s="1"/>
  <c r="R45" i="2"/>
  <c r="R5" i="2"/>
  <c r="T5" i="2" a="1"/>
  <c r="T5" i="2" s="1"/>
  <c r="R342" i="2"/>
  <c r="T342" i="2" a="1"/>
  <c r="T342" i="2" s="1"/>
  <c r="R376" i="2"/>
  <c r="T376" i="2" a="1"/>
  <c r="T376" i="2" s="1"/>
  <c r="R365" i="2"/>
  <c r="T365" i="2" a="1"/>
  <c r="T365" i="2" s="1"/>
  <c r="T267" i="2" a="1"/>
  <c r="T267" i="2" s="1"/>
  <c r="R267" i="2"/>
  <c r="R319" i="2"/>
  <c r="T319" i="2" a="1"/>
  <c r="T319" i="2" s="1"/>
  <c r="R306" i="2"/>
  <c r="T306" i="2" a="1"/>
  <c r="T306" i="2" s="1"/>
  <c r="R297" i="2"/>
  <c r="T297" i="2" a="1"/>
  <c r="T297" i="2" s="1"/>
  <c r="R260" i="2"/>
  <c r="T260" i="2" a="1"/>
  <c r="T260" i="2" s="1"/>
  <c r="T347" i="2" a="1"/>
  <c r="T347" i="2" s="1"/>
  <c r="R347" i="2"/>
  <c r="T243" i="2" a="1"/>
  <c r="T243" i="2" s="1"/>
  <c r="R243" i="2"/>
  <c r="T225" i="2" a="1"/>
  <c r="T225" i="2" s="1"/>
  <c r="R225" i="2"/>
  <c r="T209" i="2" a="1"/>
  <c r="T209" i="2" s="1"/>
  <c r="R209" i="2"/>
  <c r="R193" i="2"/>
  <c r="T193" i="2" a="1"/>
  <c r="T193" i="2" s="1"/>
  <c r="R171" i="2"/>
  <c r="T171" i="2" a="1"/>
  <c r="T171" i="2" s="1"/>
  <c r="R155" i="2"/>
  <c r="T155" i="2" a="1"/>
  <c r="T155" i="2" s="1"/>
  <c r="T139" i="2" a="1"/>
  <c r="T139" i="2" s="1"/>
  <c r="R139" i="2"/>
  <c r="T125" i="2" a="1"/>
  <c r="T125" i="2" s="1"/>
  <c r="R125" i="2"/>
  <c r="R100" i="2"/>
  <c r="T100" i="2" a="1"/>
  <c r="T100" i="2" s="1"/>
  <c r="R90" i="2"/>
  <c r="T90" i="2" a="1"/>
  <c r="T90" i="2" s="1"/>
  <c r="R73" i="2"/>
  <c r="T73" i="2" a="1"/>
  <c r="T73" i="2" s="1"/>
  <c r="T55" i="2" a="1"/>
  <c r="T55" i="2" s="1"/>
  <c r="R55" i="2"/>
  <c r="T38" i="2" a="1"/>
  <c r="T38" i="2" s="1"/>
  <c r="R38" i="2"/>
  <c r="R18" i="2"/>
  <c r="T18" i="2" a="1"/>
  <c r="T18" i="2" s="1"/>
  <c r="R371" i="2"/>
  <c r="T371" i="2" a="1"/>
  <c r="T371" i="2" s="1"/>
  <c r="T235" i="2" a="1"/>
  <c r="T235" i="2" s="1"/>
  <c r="R235" i="2"/>
  <c r="T301" i="2" a="1"/>
  <c r="T301" i="2" s="1"/>
  <c r="R301" i="2"/>
  <c r="R254" i="2"/>
  <c r="T254" i="2" a="1"/>
  <c r="T254" i="2" s="1"/>
  <c r="R165" i="2"/>
  <c r="T165" i="2" a="1"/>
  <c r="T165" i="2" s="1"/>
  <c r="R318" i="2"/>
  <c r="T318" i="2" a="1"/>
  <c r="T318" i="2" s="1"/>
  <c r="R202" i="2"/>
  <c r="T202" i="2" a="1"/>
  <c r="T202" i="2" s="1"/>
  <c r="T83" i="2" a="1"/>
  <c r="T83" i="2" s="1"/>
  <c r="R83" i="2"/>
  <c r="T289" i="2" a="1"/>
  <c r="T289" i="2" s="1"/>
  <c r="R289" i="2"/>
  <c r="R251" i="2"/>
  <c r="T251" i="2" a="1"/>
  <c r="T251" i="2" s="1"/>
  <c r="R82" i="2"/>
  <c r="T82" i="2" a="1"/>
  <c r="T82" i="2" s="1"/>
  <c r="R334" i="2"/>
  <c r="T334" i="2" a="1"/>
  <c r="T334" i="2" s="1"/>
  <c r="R375" i="2"/>
  <c r="T375" i="2" a="1"/>
  <c r="T375" i="2" s="1"/>
  <c r="R325" i="2"/>
  <c r="T325" i="2" a="1"/>
  <c r="T325" i="2" s="1"/>
  <c r="R316" i="2"/>
  <c r="T316" i="2" a="1"/>
  <c r="T316" i="2" s="1"/>
  <c r="T322" i="2" a="1"/>
  <c r="T322" i="2" s="1"/>
  <c r="R322" i="2"/>
  <c r="T303" i="2" a="1"/>
  <c r="T303" i="2" s="1"/>
  <c r="R303" i="2"/>
  <c r="R293" i="2"/>
  <c r="T293" i="2" a="1"/>
  <c r="T293" i="2" s="1"/>
  <c r="R291" i="2"/>
  <c r="T291" i="2" a="1"/>
  <c r="T291" i="2" s="1"/>
  <c r="R330" i="2"/>
  <c r="T330" i="2" a="1"/>
  <c r="T330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70" i="2"/>
  <c r="T170" i="2" a="1"/>
  <c r="T170" i="2" s="1"/>
  <c r="R154" i="2"/>
  <c r="T154" i="2" a="1"/>
  <c r="T154" i="2" s="1"/>
  <c r="R138" i="2"/>
  <c r="T138" i="2" a="1"/>
  <c r="T138" i="2" s="1"/>
  <c r="R101" i="2"/>
  <c r="T101" i="2" a="1"/>
  <c r="T101" i="2" s="1"/>
  <c r="T106" i="2" a="1"/>
  <c r="T106" i="2" s="1"/>
  <c r="R106" i="2"/>
  <c r="R89" i="2"/>
  <c r="T89" i="2" a="1"/>
  <c r="T89" i="2" s="1"/>
  <c r="T72" i="2" a="1"/>
  <c r="T72" i="2" s="1"/>
  <c r="R72" i="2"/>
  <c r="R54" i="2"/>
  <c r="T54" i="2" a="1"/>
  <c r="T54" i="2" s="1"/>
  <c r="R37" i="2"/>
  <c r="T37" i="2" a="1"/>
  <c r="T37" i="2" s="1"/>
  <c r="T17" i="2" a="1"/>
  <c r="T17" i="2" s="1"/>
  <c r="R17" i="2"/>
  <c r="R326" i="2"/>
  <c r="T326" i="2" a="1"/>
  <c r="T326" i="2" s="1"/>
  <c r="R179" i="2"/>
  <c r="T179" i="2" a="1"/>
  <c r="T179" i="2" s="1"/>
  <c r="R351" i="2"/>
  <c r="T351" i="2" a="1"/>
  <c r="T351" i="2" s="1"/>
  <c r="R340" i="2"/>
  <c r="T340" i="2" a="1"/>
  <c r="T340" i="2" s="1"/>
  <c r="R239" i="2"/>
  <c r="T239" i="2" a="1"/>
  <c r="T239" i="2" s="1"/>
  <c r="R207" i="2"/>
  <c r="T207" i="2" a="1"/>
  <c r="T207" i="2" s="1"/>
  <c r="R169" i="2"/>
  <c r="T169" i="2" a="1"/>
  <c r="T169" i="2" s="1"/>
  <c r="R107" i="2"/>
  <c r="T107" i="2" a="1"/>
  <c r="T107" i="2" s="1"/>
  <c r="R137" i="2"/>
  <c r="T137" i="2" a="1"/>
  <c r="T137" i="2" s="1"/>
  <c r="R147" i="2"/>
  <c r="T147" i="2" a="1"/>
  <c r="T147" i="2" s="1"/>
  <c r="R105" i="2"/>
  <c r="T105" i="2" a="1"/>
  <c r="T105" i="2" s="1"/>
  <c r="R88" i="2"/>
  <c r="T88" i="2" a="1"/>
  <c r="T88" i="2" s="1"/>
  <c r="R71" i="2"/>
  <c r="T71" i="2" a="1"/>
  <c r="T71" i="2" s="1"/>
  <c r="R53" i="2"/>
  <c r="T53" i="2" a="1"/>
  <c r="T53" i="2" s="1"/>
  <c r="R36" i="2"/>
  <c r="T36" i="2" a="1"/>
  <c r="T36" i="2" s="1"/>
  <c r="R12" i="2"/>
  <c r="T12" i="2" a="1"/>
  <c r="T12" i="2" s="1"/>
  <c r="R387" i="2"/>
  <c r="T387" i="2" a="1"/>
  <c r="T387" i="2" s="1"/>
  <c r="T220" i="2" a="1"/>
  <c r="T220" i="2" s="1"/>
  <c r="R220" i="2"/>
  <c r="R346" i="2"/>
  <c r="T346" i="2" a="1"/>
  <c r="T346" i="2" s="1"/>
  <c r="R181" i="2"/>
  <c r="T181" i="2" a="1"/>
  <c r="T181" i="2" s="1"/>
  <c r="T385" i="2" a="1"/>
  <c r="T385" i="2" s="1"/>
  <c r="R385" i="2"/>
  <c r="R287" i="2"/>
  <c r="T287" i="2" a="1"/>
  <c r="T287" i="2" s="1"/>
  <c r="T180" i="2" a="1"/>
  <c r="T180" i="2" s="1"/>
  <c r="R180" i="2"/>
  <c r="T29" i="2" a="1"/>
  <c r="T29" i="2" s="1"/>
  <c r="R29" i="2"/>
  <c r="T320" i="2" a="1"/>
  <c r="T320" i="2" s="1"/>
  <c r="R320" i="2"/>
  <c r="R124" i="2"/>
  <c r="T124" i="2" a="1"/>
  <c r="T124" i="2" s="1"/>
  <c r="R374" i="2"/>
  <c r="T374" i="2" a="1"/>
  <c r="T374" i="2" s="1"/>
  <c r="R332" i="2"/>
  <c r="T332" i="2" a="1"/>
  <c r="T332" i="2" s="1"/>
  <c r="R361" i="2"/>
  <c r="T361" i="2" a="1"/>
  <c r="T361" i="2" s="1"/>
  <c r="R223" i="2"/>
  <c r="T223" i="2" a="1"/>
  <c r="T223" i="2" s="1"/>
  <c r="R389" i="2"/>
  <c r="T389" i="2" a="1"/>
  <c r="T389" i="2" s="1"/>
  <c r="R373" i="2"/>
  <c r="T373" i="2" a="1"/>
  <c r="T373" i="2" s="1"/>
  <c r="R273" i="2"/>
  <c r="T273" i="2" a="1"/>
  <c r="T273" i="2" s="1"/>
  <c r="R363" i="2"/>
  <c r="T363" i="2" a="1"/>
  <c r="T363" i="2" s="1"/>
  <c r="R333" i="2"/>
  <c r="T333" i="2" a="1"/>
  <c r="T333" i="2" s="1"/>
  <c r="R299" i="2"/>
  <c r="T299" i="2" a="1"/>
  <c r="T299" i="2" s="1"/>
  <c r="R238" i="2"/>
  <c r="T238" i="2" a="1"/>
  <c r="T238" i="2" s="1"/>
  <c r="R222" i="2"/>
  <c r="T222" i="2" a="1"/>
  <c r="T222" i="2" s="1"/>
  <c r="T206" i="2" a="1"/>
  <c r="T206" i="2" s="1"/>
  <c r="R206" i="2"/>
  <c r="R242" i="2"/>
  <c r="T242" i="2" a="1"/>
  <c r="T242" i="2" s="1"/>
  <c r="R168" i="2"/>
  <c r="T168" i="2" a="1"/>
  <c r="T168" i="2" s="1"/>
  <c r="R152" i="2"/>
  <c r="T152" i="2" a="1"/>
  <c r="T152" i="2" s="1"/>
  <c r="R133" i="2"/>
  <c r="T133" i="2" a="1"/>
  <c r="T133" i="2" s="1"/>
  <c r="T102" i="2" a="1"/>
  <c r="T102" i="2" s="1"/>
  <c r="R102" i="2"/>
  <c r="R145" i="2"/>
  <c r="T145" i="2" a="1"/>
  <c r="T145" i="2" s="1"/>
  <c r="T87" i="2" a="1"/>
  <c r="T87" i="2" s="1"/>
  <c r="R87" i="2"/>
  <c r="T70" i="2" a="1"/>
  <c r="T70" i="2" s="1"/>
  <c r="R70" i="2"/>
  <c r="R51" i="2"/>
  <c r="T51" i="2" a="1"/>
  <c r="T51" i="2" s="1"/>
  <c r="T35" i="2" a="1"/>
  <c r="T35" i="2" s="1"/>
  <c r="R35" i="2"/>
  <c r="T11" i="2" a="1"/>
  <c r="T11" i="2" s="1"/>
  <c r="R11" i="2"/>
  <c r="T274" i="2" a="1"/>
  <c r="T274" i="2" s="1"/>
  <c r="R274" i="2"/>
  <c r="T349" i="2" a="1"/>
  <c r="T349" i="2" s="1"/>
  <c r="R349" i="2"/>
  <c r="T123" i="2" a="1"/>
  <c r="T123" i="2" s="1"/>
  <c r="R123" i="2"/>
  <c r="R314" i="2"/>
  <c r="T314" i="2" a="1"/>
  <c r="T314" i="2" s="1"/>
  <c r="R218" i="2"/>
  <c r="T218" i="2" a="1"/>
  <c r="T218" i="2" s="1"/>
  <c r="R384" i="2"/>
  <c r="T384" i="2" a="1"/>
  <c r="T384" i="2" s="1"/>
  <c r="R217" i="2"/>
  <c r="T217" i="2" a="1"/>
  <c r="T217" i="2" s="1"/>
  <c r="T390" i="2" a="1"/>
  <c r="T390" i="2" s="1"/>
  <c r="R390" i="2"/>
  <c r="R284" i="2"/>
  <c r="T284" i="2" a="1"/>
  <c r="T284" i="2" s="1"/>
  <c r="R271" i="2"/>
  <c r="T271" i="2" a="1"/>
  <c r="T271" i="2" s="1"/>
  <c r="R191" i="2"/>
  <c r="T191" i="2" a="1"/>
  <c r="T191" i="2" s="1"/>
  <c r="R364" i="2"/>
  <c r="T364" i="2" a="1"/>
  <c r="T364" i="2" s="1"/>
  <c r="R265" i="2"/>
  <c r="T265" i="2" a="1"/>
  <c r="T265" i="2" s="1"/>
  <c r="T286" i="2" a="1"/>
  <c r="T286" i="2" s="1"/>
  <c r="R286" i="2"/>
  <c r="R388" i="2"/>
  <c r="T388" i="2" a="1"/>
  <c r="T388" i="2" s="1"/>
  <c r="T372" i="2" a="1"/>
  <c r="T372" i="2" s="1"/>
  <c r="R372" i="2"/>
  <c r="T311" i="2" a="1"/>
  <c r="T311" i="2" s="1"/>
  <c r="R311" i="2"/>
  <c r="R328" i="2"/>
  <c r="T328" i="2" a="1"/>
  <c r="T328" i="2" s="1"/>
  <c r="R356" i="2"/>
  <c r="T356" i="2" a="1"/>
  <c r="T356" i="2" s="1"/>
  <c r="R345" i="2"/>
  <c r="T345" i="2" a="1"/>
  <c r="T345" i="2" s="1"/>
  <c r="T353" i="2" a="1"/>
  <c r="T353" i="2" s="1"/>
  <c r="R353" i="2"/>
  <c r="R304" i="2"/>
  <c r="T304" i="2" a="1"/>
  <c r="T304" i="2" s="1"/>
  <c r="T308" i="2" a="1"/>
  <c r="T308" i="2" s="1"/>
  <c r="R308" i="2"/>
  <c r="R236" i="2"/>
  <c r="T236" i="2" a="1"/>
  <c r="T236" i="2" s="1"/>
  <c r="R221" i="2"/>
  <c r="T221" i="2" a="1"/>
  <c r="T221" i="2" s="1"/>
  <c r="R205" i="2"/>
  <c r="T205" i="2" a="1"/>
  <c r="T205" i="2" s="1"/>
  <c r="R189" i="2"/>
  <c r="T189" i="2" a="1"/>
  <c r="T189" i="2" s="1"/>
  <c r="T167" i="2" a="1"/>
  <c r="T167" i="2" s="1"/>
  <c r="R167" i="2"/>
  <c r="R151" i="2"/>
  <c r="T151" i="2" a="1"/>
  <c r="T151" i="2" s="1"/>
  <c r="T135" i="2" a="1"/>
  <c r="T135" i="2" s="1"/>
  <c r="R135" i="2"/>
  <c r="R119" i="2"/>
  <c r="T119" i="2" a="1"/>
  <c r="T119" i="2" s="1"/>
  <c r="R104" i="2"/>
  <c r="T104" i="2" a="1"/>
  <c r="T104" i="2" s="1"/>
  <c r="R86" i="2"/>
  <c r="T86" i="2" a="1"/>
  <c r="T86" i="2" s="1"/>
  <c r="T69" i="2" a="1"/>
  <c r="T69" i="2" s="1"/>
  <c r="R69" i="2"/>
  <c r="R50" i="2"/>
  <c r="T50" i="2" a="1"/>
  <c r="T50" i="2" s="1"/>
  <c r="R34" i="2"/>
  <c r="T34" i="2" a="1"/>
  <c r="T34" i="2" s="1"/>
  <c r="R10" i="2"/>
  <c r="T10" i="2" a="1"/>
  <c r="T10" i="2" s="1"/>
  <c r="R339" i="2"/>
  <c r="T339" i="2" a="1"/>
  <c r="T339" i="2" s="1"/>
  <c r="R182" i="2"/>
  <c r="T182" i="2" a="1"/>
  <c r="T182" i="2" s="1"/>
  <c r="T166" i="2" a="1"/>
  <c r="T166" i="2" s="1"/>
  <c r="R166" i="2"/>
  <c r="T150" i="2" a="1"/>
  <c r="T150" i="2" s="1"/>
  <c r="R150" i="2"/>
  <c r="R134" i="2"/>
  <c r="T134" i="2" a="1"/>
  <c r="T134" i="2" s="1"/>
  <c r="R136" i="2"/>
  <c r="T136" i="2" a="1"/>
  <c r="T136" i="2" s="1"/>
  <c r="R153" i="2"/>
  <c r="T153" i="2" a="1"/>
  <c r="T153" i="2" s="1"/>
  <c r="R85" i="2"/>
  <c r="T85" i="2" a="1"/>
  <c r="T85" i="2" s="1"/>
  <c r="R67" i="2"/>
  <c r="T67" i="2" a="1"/>
  <c r="T67" i="2" s="1"/>
  <c r="T49" i="2" a="1"/>
  <c r="T49" i="2" s="1"/>
  <c r="R49" i="2"/>
  <c r="R33" i="2"/>
  <c r="T33" i="2" a="1"/>
  <c r="T33" i="2" s="1"/>
  <c r="R9" i="2"/>
  <c r="T9" i="2" a="1"/>
  <c r="T9" i="2" s="1"/>
  <c r="T321" i="2" a="1"/>
  <c r="T321" i="2" s="1"/>
  <c r="R321" i="2"/>
  <c r="R240" i="2"/>
  <c r="T240" i="2" a="1"/>
  <c r="T240" i="2" s="1"/>
  <c r="R203" i="2"/>
  <c r="T203" i="2" a="1"/>
  <c r="T203" i="2" s="1"/>
  <c r="T148" i="2" a="1"/>
  <c r="T148" i="2" s="1"/>
  <c r="R148" i="2"/>
  <c r="R84" i="2"/>
  <c r="T84" i="2" a="1"/>
  <c r="T84" i="2" s="1"/>
  <c r="R66" i="2"/>
  <c r="T66" i="2" a="1"/>
  <c r="T66" i="2" s="1"/>
  <c r="T48" i="2" a="1"/>
  <c r="T48" i="2" s="1"/>
  <c r="R48" i="2"/>
  <c r="R32" i="2"/>
  <c r="T32" i="2" a="1"/>
  <c r="T32" i="2" s="1"/>
  <c r="T8" i="2" a="1"/>
  <c r="T8" i="2" s="1"/>
  <c r="R8" i="2"/>
  <c r="R357" i="2"/>
  <c r="T357" i="2" a="1"/>
  <c r="T357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237" i="2" l="1"/>
  <c r="U62" i="2"/>
  <c r="U310" i="2"/>
  <c r="U31" i="2"/>
  <c r="U302" i="2"/>
  <c r="U336" i="2"/>
  <c r="U259" i="2"/>
  <c r="U277" i="2"/>
  <c r="U86" i="2"/>
  <c r="U390" i="2"/>
  <c r="U250" i="2"/>
  <c r="U9" i="2"/>
  <c r="U284" i="2"/>
  <c r="U15" i="2"/>
  <c r="U102" i="2"/>
  <c r="U157" i="2"/>
  <c r="U48" i="2"/>
  <c r="U221" i="2"/>
  <c r="U257" i="2"/>
  <c r="U166" i="2"/>
  <c r="U316" i="2"/>
  <c r="U47" i="2"/>
  <c r="U317" i="2"/>
  <c r="U33" i="2"/>
  <c r="U21" i="2"/>
  <c r="U308" i="2"/>
  <c r="U318" i="2"/>
  <c r="U161" i="2"/>
  <c r="U253" i="2"/>
  <c r="U182" i="2"/>
  <c r="U119" i="2"/>
  <c r="U388" i="2"/>
  <c r="U217" i="2"/>
  <c r="U11" i="2"/>
  <c r="U220" i="2"/>
  <c r="U106" i="2"/>
  <c r="U241" i="2"/>
  <c r="U209" i="2"/>
  <c r="U267" i="2"/>
  <c r="U366" i="2"/>
  <c r="U159" i="2"/>
  <c r="U281" i="2"/>
  <c r="U27" i="2"/>
  <c r="U274" i="2"/>
  <c r="U202" i="2"/>
  <c r="U39" i="2"/>
  <c r="U111" i="2"/>
  <c r="U104" i="2"/>
  <c r="U248" i="2"/>
  <c r="U66" i="2"/>
  <c r="U224" i="2"/>
  <c r="U56" i="2"/>
  <c r="U40" i="2"/>
  <c r="U113" i="2"/>
  <c r="U380" i="2"/>
  <c r="U84" i="2"/>
  <c r="U286" i="2"/>
  <c r="U152" i="2"/>
  <c r="U363" i="2"/>
  <c r="U124" i="2"/>
  <c r="U147" i="2"/>
  <c r="U375" i="2"/>
  <c r="U165" i="2"/>
  <c r="U73" i="2"/>
  <c r="U146" i="2"/>
  <c r="U6" i="2"/>
  <c r="U278" i="2"/>
  <c r="U74" i="2"/>
  <c r="U210" i="2"/>
  <c r="U352" i="2"/>
  <c r="U199" i="2"/>
  <c r="U57" i="2"/>
  <c r="U195" i="2"/>
  <c r="U305" i="2"/>
  <c r="U175" i="2"/>
  <c r="U60" i="2"/>
  <c r="U261" i="2"/>
  <c r="U121" i="2"/>
  <c r="U41" i="2"/>
  <c r="U174" i="2"/>
  <c r="U360" i="2"/>
  <c r="U132" i="2"/>
  <c r="U282" i="2"/>
  <c r="U7" i="2"/>
  <c r="U148" i="2"/>
  <c r="U67" i="2"/>
  <c r="U339" i="2"/>
  <c r="U304" i="2"/>
  <c r="U384" i="2"/>
  <c r="U35" i="2"/>
  <c r="U320" i="2"/>
  <c r="U225" i="2"/>
  <c r="U178" i="2"/>
  <c r="U211" i="2"/>
  <c r="U78" i="2"/>
  <c r="U272" i="2"/>
  <c r="U374" i="2"/>
  <c r="U193" i="2"/>
  <c r="U149" i="2"/>
  <c r="U173" i="2"/>
  <c r="U158" i="2"/>
  <c r="U131" i="2"/>
  <c r="U135" i="2"/>
  <c r="U14" i="2"/>
  <c r="U30" i="2"/>
  <c r="U13" i="2"/>
  <c r="U68" i="2"/>
  <c r="U353" i="2"/>
  <c r="U185" i="2"/>
  <c r="U188" i="2"/>
  <c r="U186" i="2"/>
  <c r="U183" i="2"/>
  <c r="U168" i="2"/>
  <c r="U190" i="2"/>
  <c r="U184" i="2"/>
  <c r="U187" i="2"/>
  <c r="U273" i="2"/>
  <c r="U387" i="2"/>
  <c r="U137" i="2"/>
  <c r="U179" i="2"/>
  <c r="U101" i="2"/>
  <c r="U330" i="2"/>
  <c r="U334" i="2"/>
  <c r="U254" i="2"/>
  <c r="U90" i="2"/>
  <c r="U365" i="2"/>
  <c r="U46" i="2"/>
  <c r="U219" i="2"/>
  <c r="U91" i="2"/>
  <c r="U256" i="2"/>
  <c r="U258" i="2"/>
  <c r="U230" i="2"/>
  <c r="U80" i="2"/>
  <c r="U75" i="2"/>
  <c r="U312" i="2"/>
  <c r="U228" i="2"/>
  <c r="U348" i="2"/>
  <c r="U177" i="2"/>
  <c r="U58" i="2"/>
  <c r="U196" i="2"/>
  <c r="U362" i="2"/>
  <c r="U197" i="2"/>
  <c r="U343" i="2"/>
  <c r="U266" i="2"/>
  <c r="U63" i="2"/>
  <c r="U323" i="2"/>
  <c r="U127" i="2"/>
  <c r="U299" i="2"/>
  <c r="U306" i="2"/>
  <c r="U20" i="2"/>
  <c r="U55" i="2"/>
  <c r="U22" i="2"/>
  <c r="U370" i="2"/>
  <c r="U43" i="2"/>
  <c r="U270" i="2"/>
  <c r="U16" i="2"/>
  <c r="U85" i="2"/>
  <c r="U10" i="2"/>
  <c r="U151" i="2"/>
  <c r="U265" i="2"/>
  <c r="U29" i="2"/>
  <c r="U301" i="2"/>
  <c r="U243" i="2"/>
  <c r="U64" i="2"/>
  <c r="U103" i="2"/>
  <c r="U99" i="2"/>
  <c r="U93" i="2"/>
  <c r="U92" i="2"/>
  <c r="U215" i="2"/>
  <c r="U213" i="2"/>
  <c r="U72" i="2"/>
  <c r="U181" i="2"/>
  <c r="U172" i="2"/>
  <c r="U79" i="2"/>
  <c r="U382" i="2"/>
  <c r="U325" i="2"/>
  <c r="U373" i="2"/>
  <c r="U326" i="2"/>
  <c r="U291" i="2"/>
  <c r="U82" i="2"/>
  <c r="U100" i="2"/>
  <c r="U376" i="2"/>
  <c r="U216" i="2"/>
  <c r="U350" i="2"/>
  <c r="U108" i="2"/>
  <c r="U377" i="2"/>
  <c r="U344" i="2"/>
  <c r="U226" i="2"/>
  <c r="U378" i="2"/>
  <c r="U269" i="2"/>
  <c r="U112" i="2"/>
  <c r="U341" i="2"/>
  <c r="U76" i="2"/>
  <c r="U212" i="2"/>
  <c r="U298" i="2"/>
  <c r="U327" i="2"/>
  <c r="U140" i="2"/>
  <c r="U97" i="2"/>
  <c r="U383" i="2"/>
  <c r="U25" i="2"/>
  <c r="U332" i="2"/>
  <c r="U263" i="2"/>
  <c r="U276" i="2"/>
  <c r="U49" i="2"/>
  <c r="U133" i="2"/>
  <c r="U89" i="2"/>
  <c r="U354" i="2"/>
  <c r="U295" i="2"/>
  <c r="U203" i="2"/>
  <c r="U51" i="2"/>
  <c r="U242" i="2"/>
  <c r="U12" i="2"/>
  <c r="U107" i="2"/>
  <c r="U138" i="2"/>
  <c r="U357" i="2"/>
  <c r="U153" i="2"/>
  <c r="U34" i="2"/>
  <c r="U345" i="2"/>
  <c r="U364" i="2"/>
  <c r="U218" i="2"/>
  <c r="U70" i="2"/>
  <c r="U206" i="2"/>
  <c r="U180" i="2"/>
  <c r="U17" i="2"/>
  <c r="U235" i="2"/>
  <c r="U125" i="2"/>
  <c r="U347" i="2"/>
  <c r="U231" i="2"/>
  <c r="U381" i="2"/>
  <c r="U249" i="2"/>
  <c r="U227" i="2"/>
  <c r="U65" i="2"/>
  <c r="U171" i="2"/>
  <c r="U275" i="2"/>
  <c r="U346" i="2"/>
  <c r="U194" i="2"/>
  <c r="U240" i="2"/>
  <c r="U389" i="2"/>
  <c r="U36" i="2"/>
  <c r="U169" i="2"/>
  <c r="U154" i="2"/>
  <c r="U293" i="2"/>
  <c r="U251" i="2"/>
  <c r="U342" i="2"/>
  <c r="U98" i="2"/>
  <c r="U358" i="2"/>
  <c r="U118" i="2"/>
  <c r="U338" i="2"/>
  <c r="U95" i="2"/>
  <c r="U26" i="2"/>
  <c r="U280" i="2"/>
  <c r="U109" i="2"/>
  <c r="U244" i="2"/>
  <c r="U245" i="2"/>
  <c r="U24" i="2"/>
  <c r="U335" i="2"/>
  <c r="U120" i="2"/>
  <c r="U94" i="2"/>
  <c r="U262" i="2"/>
  <c r="U247" i="2"/>
  <c r="U234" i="2"/>
  <c r="U130" i="2"/>
  <c r="U28" i="2"/>
  <c r="U122" i="2"/>
  <c r="U233" i="2"/>
  <c r="U88" i="2"/>
  <c r="U81" i="2"/>
  <c r="U214" i="2"/>
  <c r="U236" i="2"/>
  <c r="U114" i="2"/>
  <c r="U333" i="2"/>
  <c r="U167" i="2"/>
  <c r="U52" i="2"/>
  <c r="U8" i="2"/>
  <c r="U321" i="2"/>
  <c r="U136" i="2"/>
  <c r="U50" i="2"/>
  <c r="U189" i="2"/>
  <c r="U356" i="2"/>
  <c r="U191" i="2"/>
  <c r="U314" i="2"/>
  <c r="U87" i="2"/>
  <c r="U303" i="2"/>
  <c r="U289" i="2"/>
  <c r="U139" i="2"/>
  <c r="U313" i="2"/>
  <c r="U144" i="2"/>
  <c r="U110" i="2"/>
  <c r="U116" i="2"/>
  <c r="U279" i="2"/>
  <c r="U340" i="2"/>
  <c r="U142" i="2"/>
  <c r="U351" i="2"/>
  <c r="U355" i="2"/>
  <c r="U69" i="2"/>
  <c r="U123" i="2"/>
  <c r="U222" i="2"/>
  <c r="U223" i="2"/>
  <c r="U287" i="2"/>
  <c r="U53" i="2"/>
  <c r="U207" i="2"/>
  <c r="U37" i="2"/>
  <c r="U170" i="2"/>
  <c r="U372" i="2"/>
  <c r="U371" i="2"/>
  <c r="U260" i="2"/>
  <c r="U5" i="2"/>
  <c r="U268" i="2"/>
  <c r="U201" i="2"/>
  <c r="U264" i="2"/>
  <c r="U290" i="2"/>
  <c r="U309" i="2"/>
  <c r="U315" i="2"/>
  <c r="U288" i="2"/>
  <c r="U128" i="2"/>
  <c r="U292" i="2"/>
  <c r="U160" i="2"/>
  <c r="U61" i="2"/>
  <c r="U126" i="2"/>
  <c r="U359" i="2"/>
  <c r="U42" i="2"/>
  <c r="U337" i="2"/>
  <c r="U4" i="2"/>
  <c r="U294" i="2"/>
  <c r="U246" i="2"/>
  <c r="U379" i="2"/>
  <c r="U367" i="2"/>
  <c r="U386" i="2"/>
  <c r="U162" i="2"/>
  <c r="U115" i="2"/>
  <c r="U300" i="2"/>
  <c r="U38" i="2"/>
  <c r="U129" i="2"/>
  <c r="U232" i="2"/>
  <c r="U319" i="2"/>
  <c r="U143" i="2"/>
  <c r="U23" i="2"/>
  <c r="U134" i="2"/>
  <c r="U205" i="2"/>
  <c r="U328" i="2"/>
  <c r="U271" i="2"/>
  <c r="U385" i="2"/>
  <c r="U322" i="2"/>
  <c r="U83" i="2"/>
  <c r="U45" i="2"/>
  <c r="U285" i="2"/>
  <c r="U369" i="2"/>
  <c r="U307" i="2"/>
  <c r="U141" i="2"/>
  <c r="U176" i="2"/>
  <c r="U283" i="2"/>
  <c r="U164" i="2"/>
  <c r="U229" i="2"/>
  <c r="U208" i="2"/>
  <c r="U324" i="2"/>
  <c r="U105" i="2"/>
  <c r="U32" i="2"/>
  <c r="U150" i="2"/>
  <c r="U311" i="2"/>
  <c r="U349" i="2"/>
  <c r="U145" i="2"/>
  <c r="U238" i="2"/>
  <c r="U255" i="2"/>
  <c r="U361" i="2"/>
  <c r="U71" i="2"/>
  <c r="U239" i="2"/>
  <c r="U54" i="2"/>
  <c r="U192" i="2"/>
  <c r="U18" i="2"/>
  <c r="U155" i="2"/>
  <c r="U297" i="2"/>
  <c r="U329" i="2"/>
  <c r="U19" i="2"/>
  <c r="U156" i="2"/>
  <c r="U198" i="2"/>
  <c r="U96" i="2"/>
  <c r="U296" i="2"/>
  <c r="U77" i="2"/>
  <c r="U3" i="2"/>
  <c r="U44" i="2"/>
  <c r="U331" i="2"/>
  <c r="U117" i="2"/>
  <c r="U368" i="2"/>
  <c r="U59" i="2"/>
  <c r="U204" i="2"/>
  <c r="U200" i="2"/>
  <c r="U163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7" i="2"/>
  <c r="D3" i="2"/>
  <c r="D4" i="2"/>
  <c r="D5" i="2"/>
  <c r="D6" i="2"/>
  <c r="D7" i="2"/>
  <c r="D8" i="2"/>
  <c r="D9" i="2"/>
  <c r="D75" i="2"/>
  <c r="D76" i="2"/>
  <c r="D77" i="2"/>
  <c r="D78" i="2"/>
  <c r="D93" i="2"/>
  <c r="D94" i="2"/>
  <c r="D95" i="2"/>
  <c r="D96" i="2"/>
  <c r="D154" i="2"/>
  <c r="D168" i="2"/>
  <c r="D169" i="2"/>
  <c r="D170" i="2"/>
  <c r="D171" i="2"/>
  <c r="D172" i="2"/>
  <c r="D173" i="2"/>
  <c r="D174" i="2"/>
  <c r="D175" i="2"/>
  <c r="D238" i="2"/>
  <c r="D239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40" i="2"/>
  <c r="D371" i="2"/>
  <c r="D372" i="2"/>
  <c r="D373" i="2"/>
  <c r="D10" i="2"/>
  <c r="D11" i="2"/>
  <c r="D79" i="2"/>
  <c r="D176" i="2"/>
  <c r="D177" i="2"/>
  <c r="D178" i="2"/>
  <c r="D271" i="2"/>
  <c r="D272" i="2"/>
  <c r="D273" i="2"/>
  <c r="D97" i="2"/>
  <c r="D179" i="2"/>
  <c r="D274" i="2"/>
  <c r="D275" i="2"/>
  <c r="D276" i="2"/>
  <c r="D277" i="2"/>
  <c r="D374" i="2"/>
  <c r="D12" i="2"/>
  <c r="D98" i="2"/>
  <c r="D155" i="2"/>
  <c r="D180" i="2"/>
  <c r="D181" i="2"/>
  <c r="D182" i="2"/>
  <c r="D278" i="2"/>
  <c r="D279" i="2"/>
  <c r="D280" i="2"/>
  <c r="D281" i="2"/>
  <c r="D282" i="2"/>
  <c r="D283" i="2"/>
  <c r="D284" i="2"/>
  <c r="D285" i="2"/>
  <c r="D286" i="2"/>
  <c r="D375" i="2"/>
  <c r="D99" i="2"/>
  <c r="D184" i="2"/>
  <c r="D185" i="2"/>
  <c r="D14" i="2"/>
  <c r="D80" i="2"/>
  <c r="D100" i="2"/>
  <c r="D101" i="2"/>
  <c r="D189" i="2"/>
  <c r="D242" i="2"/>
  <c r="D241" i="2"/>
  <c r="D287" i="2"/>
  <c r="D376" i="2"/>
  <c r="D17" i="2"/>
  <c r="D18" i="2"/>
  <c r="D19" i="2"/>
  <c r="D20" i="2"/>
  <c r="D21" i="2"/>
  <c r="D81" i="2"/>
  <c r="D102" i="2"/>
  <c r="D103" i="2"/>
  <c r="D191" i="2"/>
  <c r="D192" i="2"/>
  <c r="D23" i="2"/>
  <c r="D24" i="2"/>
  <c r="D25" i="2"/>
  <c r="D26" i="2"/>
  <c r="D27" i="2"/>
  <c r="D28" i="2"/>
  <c r="D82" i="2"/>
  <c r="D83" i="2"/>
  <c r="D193" i="2"/>
  <c r="D194" i="2"/>
  <c r="D195" i="2"/>
  <c r="D196" i="2"/>
  <c r="D197" i="2"/>
  <c r="D243" i="2"/>
  <c r="D29" i="2"/>
  <c r="D104" i="2"/>
  <c r="D198" i="2"/>
  <c r="D288" i="2"/>
  <c r="D105" i="2"/>
  <c r="D106" i="2"/>
  <c r="D199" i="2"/>
  <c r="D200" i="2"/>
  <c r="D201" i="2"/>
  <c r="D289" i="2"/>
  <c r="D290" i="2"/>
  <c r="D291" i="2"/>
  <c r="D32" i="2"/>
  <c r="D33" i="2"/>
  <c r="D34" i="2"/>
  <c r="D35" i="2"/>
  <c r="D36" i="2"/>
  <c r="D37" i="2"/>
  <c r="D38" i="2"/>
  <c r="D84" i="2"/>
  <c r="D85" i="2"/>
  <c r="D107" i="2"/>
  <c r="D108" i="2"/>
  <c r="D109" i="2"/>
  <c r="D110" i="2"/>
  <c r="D111" i="2"/>
  <c r="D112" i="2"/>
  <c r="D113" i="2"/>
  <c r="D156" i="2"/>
  <c r="D202" i="2"/>
  <c r="D203" i="2"/>
  <c r="D204" i="2"/>
  <c r="D205" i="2"/>
  <c r="D206" i="2"/>
  <c r="D207" i="2"/>
  <c r="D292" i="2"/>
  <c r="D293" i="2"/>
  <c r="D294" i="2"/>
  <c r="D295" i="2"/>
  <c r="D377" i="2"/>
  <c r="D114" i="2"/>
  <c r="D115" i="2"/>
  <c r="D116" i="2"/>
  <c r="D117" i="2"/>
  <c r="D118" i="2"/>
  <c r="D119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8" i="2"/>
  <c r="D379" i="2"/>
  <c r="D380" i="2"/>
  <c r="D39" i="2"/>
  <c r="D40" i="2"/>
  <c r="D121" i="2"/>
  <c r="D122" i="2"/>
  <c r="D123" i="2"/>
  <c r="D208" i="2"/>
  <c r="D209" i="2"/>
  <c r="D210" i="2"/>
  <c r="D211" i="2"/>
  <c r="D317" i="2"/>
  <c r="D318" i="2"/>
  <c r="D319" i="2"/>
  <c r="D320" i="2"/>
  <c r="D41" i="2"/>
  <c r="D42" i="2"/>
  <c r="D43" i="2"/>
  <c r="D44" i="2"/>
  <c r="D124" i="2"/>
  <c r="D125" i="2"/>
  <c r="D158" i="2"/>
  <c r="D212" i="2"/>
  <c r="D213" i="2"/>
  <c r="D214" i="2"/>
  <c r="D215" i="2"/>
  <c r="D216" i="2"/>
  <c r="D217" i="2"/>
  <c r="D244" i="2"/>
  <c r="D245" i="2"/>
  <c r="D246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81" i="2"/>
  <c r="D382" i="2"/>
  <c r="D383" i="2"/>
  <c r="D384" i="2"/>
  <c r="D385" i="2"/>
  <c r="D45" i="2"/>
  <c r="D46" i="2"/>
  <c r="D126" i="2"/>
  <c r="D218" i="2"/>
  <c r="D344" i="2"/>
  <c r="D47" i="2"/>
  <c r="D48" i="2"/>
  <c r="D49" i="2"/>
  <c r="D50" i="2"/>
  <c r="D51" i="2"/>
  <c r="D86" i="2"/>
  <c r="D87" i="2"/>
  <c r="D88" i="2"/>
  <c r="D127" i="2"/>
  <c r="D128" i="2"/>
  <c r="D219" i="2"/>
  <c r="D220" i="2"/>
  <c r="D221" i="2"/>
  <c r="D247" i="2"/>
  <c r="D248" i="2"/>
  <c r="D346" i="2"/>
  <c r="D347" i="2"/>
  <c r="D348" i="2"/>
  <c r="D53" i="2"/>
  <c r="D54" i="2"/>
  <c r="D129" i="2"/>
  <c r="D130" i="2"/>
  <c r="D131" i="2"/>
  <c r="D222" i="2"/>
  <c r="D349" i="2"/>
  <c r="D55" i="2"/>
  <c r="D56" i="2"/>
  <c r="D57" i="2"/>
  <c r="D58" i="2"/>
  <c r="D59" i="2"/>
  <c r="D60" i="2"/>
  <c r="D61" i="2"/>
  <c r="D132" i="2"/>
  <c r="D133" i="2"/>
  <c r="D134" i="2"/>
  <c r="D135" i="2"/>
  <c r="D136" i="2"/>
  <c r="D137" i="2"/>
  <c r="D138" i="2"/>
  <c r="D139" i="2"/>
  <c r="D140" i="2"/>
  <c r="D159" i="2"/>
  <c r="D223" i="2"/>
  <c r="D224" i="2"/>
  <c r="D249" i="2"/>
  <c r="D350" i="2"/>
  <c r="D351" i="2"/>
  <c r="D63" i="2"/>
  <c r="D64" i="2"/>
  <c r="D65" i="2"/>
  <c r="D66" i="2"/>
  <c r="D67" i="2"/>
  <c r="D141" i="2"/>
  <c r="D225" i="2"/>
  <c r="D352" i="2"/>
  <c r="D353" i="2"/>
  <c r="D354" i="2"/>
  <c r="D355" i="2"/>
  <c r="D356" i="2"/>
  <c r="D357" i="2"/>
  <c r="D359" i="2"/>
  <c r="D360" i="2"/>
  <c r="D361" i="2"/>
  <c r="D386" i="2"/>
  <c r="D69" i="2"/>
  <c r="D70" i="2"/>
  <c r="D142" i="2"/>
  <c r="D143" i="2"/>
  <c r="D144" i="2"/>
  <c r="D145" i="2"/>
  <c r="D362" i="2"/>
  <c r="D71" i="2"/>
  <c r="D72" i="2"/>
  <c r="D89" i="2"/>
  <c r="D90" i="2"/>
  <c r="D91" i="2"/>
  <c r="D146" i="2"/>
  <c r="D147" i="2"/>
  <c r="D148" i="2"/>
  <c r="D149" i="2"/>
  <c r="D150" i="2"/>
  <c r="D151" i="2"/>
  <c r="D160" i="2"/>
  <c r="D161" i="2"/>
  <c r="D162" i="2"/>
  <c r="D163" i="2"/>
  <c r="D164" i="2"/>
  <c r="D226" i="2"/>
  <c r="D227" i="2"/>
  <c r="D228" i="2"/>
  <c r="D229" i="2"/>
  <c r="D230" i="2"/>
  <c r="D231" i="2"/>
  <c r="D232" i="2"/>
  <c r="D233" i="2"/>
  <c r="D234" i="2"/>
  <c r="D235" i="2"/>
  <c r="D236" i="2"/>
  <c r="D250" i="2"/>
  <c r="D251" i="2"/>
  <c r="D363" i="2"/>
  <c r="D364" i="2"/>
  <c r="D365" i="2"/>
  <c r="D366" i="2"/>
  <c r="D367" i="2"/>
  <c r="D368" i="2"/>
  <c r="D369" i="2"/>
  <c r="D387" i="2"/>
  <c r="D388" i="2"/>
  <c r="D389" i="2"/>
  <c r="D73" i="2"/>
  <c r="D74" i="2"/>
  <c r="D152" i="2"/>
  <c r="D153" i="2"/>
  <c r="D165" i="2"/>
  <c r="D166" i="2"/>
  <c r="D167" i="2"/>
  <c r="D253" i="2"/>
  <c r="D254" i="2"/>
  <c r="D390" i="2"/>
  <c r="D2" i="2"/>
  <c r="A2" i="5" a="1"/>
  <c r="C115" i="5" s="1"/>
  <c r="D115" i="5" s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M376" i="9"/>
  <c r="M325" i="9"/>
  <c r="M388" i="9"/>
  <c r="M374" i="9"/>
  <c r="N394" i="9"/>
  <c r="M323" i="9"/>
  <c r="M371" i="9"/>
  <c r="M327" i="9"/>
  <c r="N337" i="9"/>
  <c r="N377" i="9"/>
  <c r="N380" i="9"/>
  <c r="N325" i="9"/>
  <c r="N330" i="9"/>
  <c r="M344" i="9"/>
  <c r="N364" i="9"/>
  <c r="M346" i="9"/>
  <c r="N391" i="9"/>
  <c r="M336" i="9"/>
  <c r="M386" i="9"/>
  <c r="N342" i="9"/>
  <c r="N382" i="9"/>
  <c r="M348" i="9"/>
  <c r="N362" i="9"/>
  <c r="M372" i="9"/>
  <c r="N384" i="9"/>
  <c r="N335" i="9"/>
  <c r="M358" i="9"/>
  <c r="N357" i="9"/>
  <c r="M397" i="9"/>
  <c r="M343" i="9"/>
  <c r="N372" i="9"/>
  <c r="N369" i="9"/>
  <c r="N327" i="9"/>
  <c r="M347" i="9"/>
  <c r="M387" i="9"/>
  <c r="N359" i="9"/>
  <c r="N350" i="9"/>
  <c r="M392" i="9"/>
  <c r="M396" i="9"/>
  <c r="M335" i="9"/>
  <c r="M365" i="9"/>
  <c r="M373" i="9"/>
  <c r="M361" i="9"/>
  <c r="M379" i="9"/>
  <c r="N340" i="9"/>
  <c r="N358" i="9"/>
  <c r="N354" i="9"/>
  <c r="M381" i="9"/>
  <c r="N368" i="9"/>
  <c r="M390" i="9"/>
  <c r="N341" i="9"/>
  <c r="N397" i="9"/>
  <c r="M389" i="9"/>
  <c r="M394" i="9"/>
  <c r="M345" i="9"/>
  <c r="N385" i="9"/>
  <c r="M351" i="9"/>
  <c r="N396" i="9"/>
  <c r="M395" i="9"/>
  <c r="M334" i="9"/>
  <c r="M350" i="9"/>
  <c r="N370" i="9"/>
  <c r="N348" i="9"/>
  <c r="N346" i="9"/>
  <c r="N390" i="9"/>
  <c r="N381" i="9"/>
  <c r="M333" i="9"/>
  <c r="M338" i="9"/>
  <c r="N345" i="9"/>
  <c r="N355" i="9"/>
  <c r="N323" i="9"/>
  <c r="M366" i="9"/>
  <c r="N366" i="9"/>
  <c r="N326" i="9"/>
  <c r="N351" i="9"/>
  <c r="N361" i="9"/>
  <c r="M359" i="9"/>
  <c r="M328" i="9"/>
  <c r="N363" i="9"/>
  <c r="N395" i="9"/>
  <c r="N352" i="9"/>
  <c r="M326" i="9"/>
  <c r="N334" i="9"/>
  <c r="N383" i="9"/>
  <c r="M378" i="9"/>
  <c r="M339" i="9"/>
  <c r="M393" i="9"/>
  <c r="M383" i="9"/>
  <c r="M354" i="9"/>
  <c r="M369" i="9"/>
  <c r="M385" i="9"/>
  <c r="N360" i="9"/>
  <c r="M342" i="9"/>
  <c r="M340" i="9"/>
  <c r="N378" i="9"/>
  <c r="M380" i="9"/>
  <c r="M375" i="9"/>
  <c r="M370" i="9"/>
  <c r="M337" i="9"/>
  <c r="M331" i="9"/>
  <c r="N379" i="9"/>
  <c r="N328" i="9"/>
  <c r="M367" i="9"/>
  <c r="N387" i="9"/>
  <c r="N338" i="9"/>
  <c r="M324" i="9"/>
  <c r="N329" i="9"/>
  <c r="N333" i="9"/>
  <c r="M341" i="9"/>
  <c r="M352" i="9"/>
  <c r="M332" i="9"/>
  <c r="N356" i="9"/>
  <c r="N324" i="9"/>
  <c r="N367" i="9"/>
  <c r="N365" i="9"/>
  <c r="M353" i="9"/>
  <c r="M330" i="9"/>
  <c r="M368" i="9"/>
  <c r="N343" i="9"/>
  <c r="M363" i="9"/>
  <c r="M382" i="9"/>
  <c r="M357" i="9"/>
  <c r="N375" i="9"/>
  <c r="N347" i="9"/>
  <c r="N386" i="9"/>
  <c r="N331" i="9"/>
  <c r="M384" i="9"/>
  <c r="M329" i="9"/>
  <c r="N332" i="9"/>
  <c r="N374" i="9"/>
  <c r="M362" i="9"/>
  <c r="N344" i="9"/>
  <c r="M356" i="9"/>
  <c r="M360" i="9"/>
  <c r="M364" i="9"/>
  <c r="M391" i="9"/>
  <c r="M355" i="9"/>
  <c r="N371" i="9"/>
  <c r="N339" i="9"/>
  <c r="N349" i="9"/>
  <c r="N353" i="9"/>
  <c r="N393" i="9"/>
  <c r="M349" i="9"/>
  <c r="N389" i="9"/>
  <c r="N392" i="9"/>
  <c r="N336" i="9"/>
  <c r="N376" i="9"/>
  <c r="N373" i="9"/>
  <c r="N388" i="9"/>
  <c r="M377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G102" i="5" l="1" a="1"/>
  <c r="G102" i="5" s="1"/>
  <c r="H102" i="5" a="1"/>
  <c r="H102" i="5" s="1"/>
  <c r="I102" i="5" a="1"/>
  <c r="I102" i="5" s="1"/>
  <c r="G101" i="5" a="1"/>
  <c r="G101" i="5" s="1"/>
  <c r="H101" i="5" a="1"/>
  <c r="H101" i="5" s="1"/>
  <c r="I101" i="5" a="1"/>
  <c r="I101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M15" i="9"/>
  <c r="M173" i="9"/>
  <c r="N154" i="9"/>
  <c r="N65" i="9"/>
  <c r="N238" i="9"/>
  <c r="N26" i="9"/>
  <c r="M292" i="9"/>
  <c r="M69" i="9"/>
  <c r="N35" i="9"/>
  <c r="N272" i="9"/>
  <c r="M81" i="9"/>
  <c r="M236" i="9"/>
  <c r="N181" i="9"/>
  <c r="M31" i="9"/>
  <c r="N96" i="9"/>
  <c r="M167" i="9"/>
  <c r="M228" i="9"/>
  <c r="M153" i="9"/>
  <c r="M216" i="9"/>
  <c r="N281" i="9"/>
  <c r="M144" i="9"/>
  <c r="M35" i="9"/>
  <c r="M270" i="9"/>
  <c r="N308" i="9"/>
  <c r="M140" i="9"/>
  <c r="N47" i="9"/>
  <c r="M183" i="9"/>
  <c r="M160" i="9"/>
  <c r="M103" i="9"/>
  <c r="M263" i="9"/>
  <c r="N135" i="9"/>
  <c r="M187" i="9"/>
  <c r="N38" i="9"/>
  <c r="M158" i="9"/>
  <c r="N221" i="9"/>
  <c r="N284" i="9"/>
  <c r="M319" i="9"/>
  <c r="M43" i="9"/>
  <c r="N142" i="9"/>
  <c r="M48" i="9"/>
  <c r="M257" i="9"/>
  <c r="M139" i="9"/>
  <c r="N204" i="9"/>
  <c r="N216" i="9"/>
  <c r="M305" i="9"/>
  <c r="N136" i="9"/>
  <c r="N140" i="9"/>
  <c r="N148" i="9"/>
  <c r="M41" i="9"/>
  <c r="M222" i="9"/>
  <c r="N161" i="9"/>
  <c r="N291" i="9"/>
  <c r="M266" i="9"/>
  <c r="M23" i="9"/>
  <c r="M171" i="9"/>
  <c r="N270" i="9"/>
  <c r="M18" i="9"/>
  <c r="N61" i="9"/>
  <c r="M59" i="9"/>
  <c r="M258" i="9"/>
  <c r="N81" i="9"/>
  <c r="N186" i="9"/>
  <c r="N24" i="9"/>
  <c r="N166" i="9"/>
  <c r="M174" i="9"/>
  <c r="N27" i="9"/>
  <c r="M66" i="9"/>
  <c r="N23" i="9"/>
  <c r="N244" i="9"/>
  <c r="N245" i="9"/>
  <c r="N131" i="9"/>
  <c r="N21" i="9"/>
  <c r="M25" i="9"/>
  <c r="M322" i="9"/>
  <c r="M76" i="9"/>
  <c r="N156" i="9"/>
  <c r="N56" i="9"/>
  <c r="N202" i="9"/>
  <c r="M137" i="9"/>
  <c r="N155" i="9"/>
  <c r="M155" i="9"/>
  <c r="M248" i="9"/>
  <c r="M122" i="9"/>
  <c r="N206" i="9"/>
  <c r="N217" i="9"/>
  <c r="M277" i="9"/>
  <c r="N246" i="9"/>
  <c r="N218" i="9"/>
  <c r="M276" i="9"/>
  <c r="N310" i="9"/>
  <c r="N94" i="9"/>
  <c r="M149" i="9"/>
  <c r="N231" i="9"/>
  <c r="N239" i="9"/>
  <c r="M230" i="9"/>
  <c r="M217" i="9"/>
  <c r="M110" i="9"/>
  <c r="N297" i="9"/>
  <c r="N170" i="9"/>
  <c r="N141" i="9"/>
  <c r="M291" i="9"/>
  <c r="M159" i="9"/>
  <c r="N126" i="9"/>
  <c r="N265" i="9"/>
  <c r="N12" i="9"/>
  <c r="M12" i="9"/>
  <c r="M221" i="9"/>
  <c r="N70" i="9"/>
  <c r="N195" i="9"/>
  <c r="N258" i="9"/>
  <c r="M237" i="9"/>
  <c r="N34" i="9"/>
  <c r="M232" i="9"/>
  <c r="N25" i="9"/>
  <c r="M85" i="9"/>
  <c r="N275" i="9"/>
  <c r="N74" i="9"/>
  <c r="N128" i="9"/>
  <c r="M136" i="9"/>
  <c r="N285" i="9"/>
  <c r="M126" i="9"/>
  <c r="N55" i="9"/>
  <c r="M261" i="9"/>
  <c r="N286" i="9"/>
  <c r="N46" i="9"/>
  <c r="M315" i="9"/>
  <c r="N108" i="9"/>
  <c r="M299" i="9"/>
  <c r="N254" i="9"/>
  <c r="M196" i="9"/>
  <c r="N271" i="9"/>
  <c r="N52" i="9"/>
  <c r="M84" i="9"/>
  <c r="M211" i="9"/>
  <c r="N189" i="9"/>
  <c r="M56" i="9"/>
  <c r="M143" i="9"/>
  <c r="N247" i="9"/>
  <c r="N152" i="9"/>
  <c r="N269" i="9"/>
  <c r="M130" i="9"/>
  <c r="N36" i="9"/>
  <c r="M28" i="9"/>
  <c r="N62" i="9"/>
  <c r="N18" i="9"/>
  <c r="M234" i="9"/>
  <c r="M125" i="9"/>
  <c r="N296" i="9"/>
  <c r="M200" i="9"/>
  <c r="M74" i="9"/>
  <c r="M20" i="9"/>
  <c r="N294" i="9"/>
  <c r="N188" i="9"/>
  <c r="M300" i="9"/>
  <c r="M111" i="9"/>
  <c r="M172" i="9"/>
  <c r="M205" i="9"/>
  <c r="N138" i="9"/>
  <c r="N48" i="9"/>
  <c r="M286" i="9"/>
  <c r="N274" i="9"/>
  <c r="M309" i="9"/>
  <c r="M316" i="9"/>
  <c r="N243" i="9"/>
  <c r="N16" i="9"/>
  <c r="M71" i="9"/>
  <c r="N266" i="9"/>
  <c r="M45" i="9"/>
  <c r="N90" i="9"/>
  <c r="N302" i="9"/>
  <c r="N101" i="9"/>
  <c r="M226" i="9"/>
  <c r="N235" i="9"/>
  <c r="N84" i="9"/>
  <c r="N200" i="9"/>
  <c r="N225" i="9"/>
  <c r="N107" i="9"/>
  <c r="N229" i="9"/>
  <c r="N303" i="9"/>
  <c r="N167" i="9"/>
  <c r="N77" i="9"/>
  <c r="M180" i="9"/>
  <c r="N304" i="9"/>
  <c r="N207" i="9"/>
  <c r="M181" i="9"/>
  <c r="M210" i="9"/>
  <c r="M157" i="9"/>
  <c r="N248" i="9"/>
  <c r="M32" i="9"/>
  <c r="M120" i="9"/>
  <c r="M169" i="9"/>
  <c r="N13" i="9"/>
  <c r="N210" i="9"/>
  <c r="N182" i="9"/>
  <c r="M151" i="9"/>
  <c r="N99" i="9"/>
  <c r="N256" i="9"/>
  <c r="M29" i="9"/>
  <c r="N40" i="9"/>
  <c r="M199" i="9"/>
  <c r="M77" i="9"/>
  <c r="N104" i="9"/>
  <c r="M246" i="9"/>
  <c r="N19" i="9"/>
  <c r="M154" i="9"/>
  <c r="M264" i="9"/>
  <c r="M78" i="9"/>
  <c r="N314" i="9"/>
  <c r="M98" i="9"/>
  <c r="M108" i="9"/>
  <c r="N277" i="9"/>
  <c r="M295" i="9"/>
  <c r="N17" i="9"/>
  <c r="N76" i="9"/>
  <c r="N82" i="9"/>
  <c r="N197" i="9"/>
  <c r="M288" i="9"/>
  <c r="N100" i="9"/>
  <c r="N224" i="9"/>
  <c r="N177" i="9"/>
  <c r="M275" i="9"/>
  <c r="M37" i="9"/>
  <c r="N134" i="9"/>
  <c r="M64" i="9"/>
  <c r="M252" i="9"/>
  <c r="N97" i="9"/>
  <c r="M90" i="9"/>
  <c r="M100" i="9"/>
  <c r="M70" i="9"/>
  <c r="N127" i="9"/>
  <c r="M73" i="9"/>
  <c r="N106" i="9"/>
  <c r="M40" i="9"/>
  <c r="N250" i="9"/>
  <c r="M123" i="9"/>
  <c r="M116" i="9"/>
  <c r="M312" i="9"/>
  <c r="N105" i="9"/>
  <c r="M227" i="9"/>
  <c r="N116" i="9"/>
  <c r="N89" i="9"/>
  <c r="M209" i="9"/>
  <c r="N57" i="9"/>
  <c r="N111" i="9"/>
  <c r="M317" i="9"/>
  <c r="M112" i="9"/>
  <c r="M44" i="9"/>
  <c r="N313" i="9"/>
  <c r="N261" i="9"/>
  <c r="M182" i="9"/>
  <c r="M106" i="9"/>
  <c r="N299" i="9"/>
  <c r="N223" i="9"/>
  <c r="M26" i="9"/>
  <c r="M241" i="9"/>
  <c r="N146" i="9"/>
  <c r="M273" i="9"/>
  <c r="N211" i="9"/>
  <c r="M293" i="9"/>
  <c r="N203" i="9"/>
  <c r="N109" i="9"/>
  <c r="N67" i="9"/>
  <c r="M242" i="9"/>
  <c r="N263" i="9"/>
  <c r="M313" i="9"/>
  <c r="N147" i="9"/>
  <c r="N312" i="9"/>
  <c r="M272" i="9"/>
  <c r="N283" i="9"/>
  <c r="M262" i="9"/>
  <c r="M231" i="9"/>
  <c r="N83" i="9"/>
  <c r="M168" i="9"/>
  <c r="M121" i="9"/>
  <c r="M16" i="9"/>
  <c r="M218" i="9"/>
  <c r="N122" i="9"/>
  <c r="M52" i="9"/>
  <c r="M302" i="9"/>
  <c r="M65" i="9"/>
  <c r="N133" i="9"/>
  <c r="N129" i="9"/>
  <c r="M245" i="9"/>
  <c r="N115" i="9"/>
  <c r="M284" i="9"/>
  <c r="N205" i="9"/>
  <c r="M224" i="9"/>
  <c r="M60" i="9"/>
  <c r="N322" i="9"/>
  <c r="M283" i="9"/>
  <c r="N123" i="9"/>
  <c r="N208" i="9"/>
  <c r="N194" i="9"/>
  <c r="N95" i="9"/>
  <c r="N290" i="9"/>
  <c r="N151" i="9"/>
  <c r="M307" i="9"/>
  <c r="M268" i="9"/>
  <c r="M93" i="9"/>
  <c r="M255" i="9"/>
  <c r="M290" i="9"/>
  <c r="N201" i="9"/>
  <c r="N66" i="9"/>
  <c r="N309" i="9"/>
  <c r="M91" i="9"/>
  <c r="N230" i="9"/>
  <c r="N157" i="9"/>
  <c r="N145" i="9"/>
  <c r="M310" i="9"/>
  <c r="M251" i="9"/>
  <c r="N33" i="9"/>
  <c r="N71" i="9"/>
  <c r="M147" i="9"/>
  <c r="N215" i="9"/>
  <c r="M150" i="9"/>
  <c r="M289" i="9"/>
  <c r="M114" i="9"/>
  <c r="N54" i="9"/>
  <c r="N242" i="9"/>
  <c r="M165" i="9"/>
  <c r="M38" i="9"/>
  <c r="M83" i="9"/>
  <c r="M135" i="9"/>
  <c r="N73" i="9"/>
  <c r="N179" i="9"/>
  <c r="N49" i="9"/>
  <c r="M19" i="9"/>
  <c r="N240" i="9"/>
  <c r="N168" i="9"/>
  <c r="N119" i="9"/>
  <c r="N58" i="9"/>
  <c r="M142" i="9"/>
  <c r="M219" i="9"/>
  <c r="M96" i="9"/>
  <c r="N196" i="9"/>
  <c r="M57" i="9"/>
  <c r="M287" i="9"/>
  <c r="N293" i="9"/>
  <c r="M47" i="9"/>
  <c r="M87" i="9"/>
  <c r="M67" i="9"/>
  <c r="M88" i="9"/>
  <c r="N237" i="9"/>
  <c r="N257" i="9"/>
  <c r="N102" i="9"/>
  <c r="N68" i="9"/>
  <c r="N162" i="9"/>
  <c r="M46" i="9"/>
  <c r="N158" i="9"/>
  <c r="M177" i="9"/>
  <c r="M267" i="9"/>
  <c r="N92" i="9"/>
  <c r="N14" i="9"/>
  <c r="N75" i="9"/>
  <c r="M285" i="9"/>
  <c r="N232" i="9"/>
  <c r="N259" i="9"/>
  <c r="N190" i="9"/>
  <c r="M89" i="9"/>
  <c r="M186" i="9"/>
  <c r="N139" i="9"/>
  <c r="N180" i="9"/>
  <c r="M129" i="9"/>
  <c r="M235" i="9"/>
  <c r="N144" i="9"/>
  <c r="M260" i="9"/>
  <c r="M254" i="9"/>
  <c r="M220" i="9"/>
  <c r="M124" i="9"/>
  <c r="N175" i="9"/>
  <c r="M145" i="9"/>
  <c r="N251" i="9"/>
  <c r="N317" i="9"/>
  <c r="M301" i="9"/>
  <c r="N176" i="9"/>
  <c r="N184" i="9"/>
  <c r="N87" i="9"/>
  <c r="N93" i="9"/>
  <c r="N289" i="9"/>
  <c r="N59" i="9"/>
  <c r="M184" i="9"/>
  <c r="M298" i="9"/>
  <c r="M229" i="9"/>
  <c r="M281" i="9"/>
  <c r="M179" i="9"/>
  <c r="N78" i="9"/>
  <c r="M68" i="9"/>
  <c r="N292" i="9"/>
  <c r="N273" i="9"/>
  <c r="N110" i="9"/>
  <c r="M239" i="9"/>
  <c r="N88" i="9"/>
  <c r="M109" i="9"/>
  <c r="N220" i="9"/>
  <c r="M164" i="9"/>
  <c r="M314" i="9"/>
  <c r="M189" i="9"/>
  <c r="M148" i="9"/>
  <c r="M99" i="9"/>
  <c r="N37" i="9"/>
  <c r="M190" i="9"/>
  <c r="N193" i="9"/>
  <c r="M119" i="9"/>
  <c r="N174" i="9"/>
  <c r="N301" i="9"/>
  <c r="N32" i="9"/>
  <c r="N51" i="9"/>
  <c r="M146" i="9"/>
  <c r="M194" i="9"/>
  <c r="N43" i="9"/>
  <c r="N80" i="9"/>
  <c r="N45" i="9"/>
  <c r="N315" i="9"/>
  <c r="M204" i="9"/>
  <c r="N22" i="9"/>
  <c r="M104" i="9"/>
  <c r="N178" i="9"/>
  <c r="M308" i="9"/>
  <c r="N282" i="9"/>
  <c r="M24" i="9"/>
  <c r="M113" i="9"/>
  <c r="M131" i="9"/>
  <c r="M156" i="9"/>
  <c r="N300" i="9"/>
  <c r="M280" i="9"/>
  <c r="M102" i="9"/>
  <c r="N183" i="9"/>
  <c r="M215" i="9"/>
  <c r="N20" i="9"/>
  <c r="N29" i="9"/>
  <c r="N255" i="9"/>
  <c r="M22" i="9"/>
  <c r="M55" i="9"/>
  <c r="N169" i="9"/>
  <c r="M311" i="9"/>
  <c r="M132" i="9"/>
  <c r="N253" i="9"/>
  <c r="N143" i="9"/>
  <c r="M247" i="9"/>
  <c r="N85" i="9"/>
  <c r="M303" i="9"/>
  <c r="N159" i="9"/>
  <c r="N187" i="9"/>
  <c r="N276" i="9"/>
  <c r="M107" i="9"/>
  <c r="M34" i="9"/>
  <c r="N219" i="9"/>
  <c r="M54" i="9"/>
  <c r="M178" i="9"/>
  <c r="M306" i="9"/>
  <c r="N120" i="9"/>
  <c r="M33" i="9"/>
  <c r="N137" i="9"/>
  <c r="N227" i="9"/>
  <c r="N165" i="9"/>
  <c r="M250" i="9"/>
  <c r="M79" i="9"/>
  <c r="M13" i="9"/>
  <c r="N53" i="9"/>
  <c r="N268" i="9"/>
  <c r="M42" i="9"/>
  <c r="M253" i="9"/>
  <c r="M163" i="9"/>
  <c r="M201" i="9"/>
  <c r="N114" i="9"/>
  <c r="N311" i="9"/>
  <c r="M198" i="9"/>
  <c r="N150" i="9"/>
  <c r="N118" i="9"/>
  <c r="N31" i="9"/>
  <c r="M278" i="9"/>
  <c r="M195" i="9"/>
  <c r="N198" i="9"/>
  <c r="M207" i="9"/>
  <c r="N15" i="9"/>
  <c r="M279" i="9"/>
  <c r="M213" i="9"/>
  <c r="N91" i="9"/>
  <c r="N72" i="9"/>
  <c r="M128" i="9"/>
  <c r="N63" i="9"/>
  <c r="N173" i="9"/>
  <c r="N112" i="9"/>
  <c r="N214" i="9"/>
  <c r="N44" i="9"/>
  <c r="M208" i="9"/>
  <c r="M14" i="9"/>
  <c r="N132" i="9"/>
  <c r="M61" i="9"/>
  <c r="N172" i="9"/>
  <c r="M58" i="9"/>
  <c r="N279" i="9"/>
  <c r="N153" i="9"/>
  <c r="M321" i="9"/>
  <c r="M244" i="9"/>
  <c r="M17" i="9"/>
  <c r="M141" i="9"/>
  <c r="N164" i="9"/>
  <c r="N60" i="9"/>
  <c r="N222" i="9"/>
  <c r="M297" i="9"/>
  <c r="M21" i="9"/>
  <c r="N39" i="9"/>
  <c r="N213" i="9"/>
  <c r="N320" i="9"/>
  <c r="N149" i="9"/>
  <c r="N249" i="9"/>
  <c r="M80" i="9"/>
  <c r="M118" i="9"/>
  <c r="M318" i="9"/>
  <c r="N125" i="9"/>
  <c r="M176" i="9"/>
  <c r="M92" i="9"/>
  <c r="M197" i="9"/>
  <c r="N64" i="9"/>
  <c r="M117" i="9"/>
  <c r="M243" i="9"/>
  <c r="M191" i="9"/>
  <c r="M271" i="9"/>
  <c r="M161" i="9"/>
  <c r="N160" i="9"/>
  <c r="N79" i="9"/>
  <c r="N113" i="9"/>
  <c r="N199" i="9"/>
  <c r="M206" i="9"/>
  <c r="N50" i="9"/>
  <c r="N287" i="9"/>
  <c r="M233" i="9"/>
  <c r="N212" i="9"/>
  <c r="N298" i="9"/>
  <c r="N233" i="9"/>
  <c r="M134" i="9"/>
  <c r="M225" i="9"/>
  <c r="M240" i="9"/>
  <c r="M50" i="9"/>
  <c r="M138" i="9"/>
  <c r="M82" i="9"/>
  <c r="N305" i="9"/>
  <c r="M63" i="9"/>
  <c r="M101" i="9"/>
  <c r="M127" i="9"/>
  <c r="N124" i="9"/>
  <c r="M94" i="9"/>
  <c r="M203" i="9"/>
  <c r="N69" i="9"/>
  <c r="M86" i="9"/>
  <c r="N98" i="9"/>
  <c r="N163" i="9"/>
  <c r="M249" i="9"/>
  <c r="M175" i="9"/>
  <c r="N41" i="9"/>
  <c r="M36" i="9"/>
  <c r="M49" i="9"/>
  <c r="M39" i="9"/>
  <c r="N86" i="9"/>
  <c r="M162" i="9"/>
  <c r="N130" i="9"/>
  <c r="M238" i="9"/>
  <c r="N264" i="9"/>
  <c r="N316" i="9"/>
  <c r="N319" i="9"/>
  <c r="N185" i="9"/>
  <c r="N252" i="9"/>
  <c r="N121" i="9"/>
  <c r="N42" i="9"/>
  <c r="M214" i="9"/>
  <c r="N117" i="9"/>
  <c r="N103" i="9"/>
  <c r="M294" i="9"/>
  <c r="M192" i="9"/>
  <c r="M133" i="9"/>
  <c r="M296" i="9"/>
  <c r="N191" i="9"/>
  <c r="N318" i="9"/>
  <c r="M97" i="9"/>
  <c r="M282" i="9"/>
  <c r="M223" i="9"/>
  <c r="N241" i="9"/>
  <c r="M256" i="9"/>
  <c r="N288" i="9"/>
  <c r="M75" i="9"/>
  <c r="N171" i="9"/>
  <c r="M265" i="9"/>
  <c r="N234" i="9"/>
  <c r="N192" i="9"/>
  <c r="M53" i="9"/>
  <c r="M212" i="9"/>
  <c r="N228" i="9"/>
  <c r="N30" i="9"/>
  <c r="M62" i="9"/>
  <c r="N262" i="9"/>
  <c r="M193" i="9"/>
  <c r="M105" i="9"/>
  <c r="M95" i="9"/>
  <c r="M304" i="9"/>
  <c r="N226" i="9"/>
  <c r="M51" i="9"/>
  <c r="M166" i="9"/>
  <c r="M320" i="9"/>
  <c r="M27" i="9"/>
  <c r="M269" i="9"/>
  <c r="N306" i="9"/>
  <c r="M274" i="9"/>
  <c r="M170" i="9"/>
  <c r="N278" i="9"/>
  <c r="M185" i="9"/>
  <c r="M115" i="9"/>
  <c r="N280" i="9"/>
  <c r="M72" i="9"/>
  <c r="M152" i="9"/>
  <c r="N236" i="9"/>
  <c r="N28" i="9"/>
  <c r="N307" i="9"/>
  <c r="N209" i="9"/>
  <c r="M202" i="9"/>
  <c r="N260" i="9"/>
  <c r="N295" i="9"/>
  <c r="M188" i="9"/>
  <c r="N321" i="9"/>
  <c r="N267" i="9"/>
  <c r="M259" i="9"/>
  <c r="M30" i="9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<sst xmlns="http://schemas.openxmlformats.org/spreadsheetml/2006/main" count="3386" uniqueCount="504">
  <si>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</si>
  <si>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</si>
  <si>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</si>
  <si>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</si>
  <si>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</si>
  <si>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</si>
  <si>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</si>
  <si>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</si>
  <si>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</si>
  <si>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</si>
  <si>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</si>
  <si>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</si>
  <si>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</si>
  <si>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</si>
  <si>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</si>
  <si>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</si>
  <si>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</si>
  <si>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</si>
  <si>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</si>
  <si>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</si>
  <si>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</si>
  <si>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</si>
  <si>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</si>
  <si>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</si>
  <si>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</si>
  <si>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</si>
  <si>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</si>
  <si>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</si>
  <si>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</si>
  <si>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</si>
  <si>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</si>
  <si>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</si>
  <si>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</si>
  <si>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</si>
  <si>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</si>
  <si>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</si>
  <si>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</si>
  <si>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</si>
  <si>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</si>
  <si>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</si>
  <si>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</si>
  <si>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</si>
  <si>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</si>
  <si>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</si>
  <si>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</si>
  <si>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</si>
  <si>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</si>
  <si>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</si>
  <si>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</si>
  <si>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</si>
  <si>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</si>
  <si>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</si>
  <si>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</si>
  <si>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</si>
  <si>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</si>
  <si>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</si>
  <si>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</si>
  <si>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</si>
  <si>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</si>
  <si>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</si>
  <si>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</si>
  <si>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</si>
  <si>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</si>
  <si>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</si>
  <si>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</si>
  <si>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</si>
  <si>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</si>
  <si>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</si>
  <si>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</si>
  <si>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</si>
  <si>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</si>
  <si>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</si>
  <si>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</si>
  <si>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</si>
  <si>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</si>
  <si>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</si>
  <si>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</si>
  <si>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</si>
  <si>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</si>
  <si>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</si>
  <si>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</si>
  <si>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</si>
  <si>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</si>
  <si>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</si>
  <si>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</si>
  <si>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</si>
  <si>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</si>
  <si>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</si>
  <si>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</si>
  <si>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</si>
  <si>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</si>
  <si>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</si>
  <si>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</si>
  <si>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</si>
  <si>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</si>
  <si>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</si>
  <si>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</si>
  <si>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</si>
  <si>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</si>
  <si>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</si>
  <si>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</si>
  <si>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</si>
  <si>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</si>
  <si>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</si>
  <si>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</si>
  <si>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</si>
  <si>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</si>
  <si>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</si>
  <si>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</si>
  <si>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</si>
  <si>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</si>
  <si>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</si>
  <si>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</si>
  <si>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</si>
  <si>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</si>
  <si>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</si>
  <si>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</si>
  <si>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</si>
  <si>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</si>
  <si>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</si>
  <si>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</si>
  <si>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</si>
  <si>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</si>
  <si>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</si>
  <si>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</si>
  <si>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</si>
  <si>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</si>
  <si>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</si>
  <si>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</si>
  <si>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</si>
  <si>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</si>
  <si>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</si>
  <si>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</si>
  <si>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</si>
  <si>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</si>
  <si>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</si>
  <si>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</si>
  <si>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</si>
  <si>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</si>
  <si>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</si>
  <si>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</si>
  <si>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</si>
  <si>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</si>
  <si>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</si>
  <si>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</si>
  <si>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</si>
  <si>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</si>
  <si>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</si>
  <si>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</si>
  <si>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</si>
  <si>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</si>
  <si>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</si>
  <si>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</si>
  <si>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</si>
  <si>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</si>
  <si>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</si>
  <si>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</si>
  <si>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</si>
  <si>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</si>
  <si>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</si>
  <si>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</si>
  <si>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</si>
  <si>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</si>
  <si>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</si>
  <si>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</si>
  <si>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</si>
  <si>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</si>
  <si>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</si>
  <si>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</si>
  <si>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</si>
  <si>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</si>
  <si>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</si>
  <si>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</si>
  <si>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</si>
  <si>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</si>
  <si>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</si>
  <si>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</si>
  <si>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</si>
  <si>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</si>
  <si>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</si>
  <si>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</si>
  <si>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</si>
  <si>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</si>
  <si>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</si>
  <si>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</si>
  <si>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</si>
  <si>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</si>
  <si>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</si>
  <si>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</si>
  <si>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</si>
  <si>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</si>
  <si>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</si>
  <si>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</si>
  <si>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</si>
  <si>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</si>
  <si>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</si>
  <si>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</si>
  <si>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</si>
  <si>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</si>
  <si>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</si>
  <si>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</si>
  <si>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</si>
  <si>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</si>
  <si>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</si>
  <si>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</si>
  <si>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</si>
  <si>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</si>
  <si>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</si>
  <si>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</si>
  <si>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</si>
  <si>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</si>
  <si>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</si>
  <si>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</si>
  <si>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</si>
  <si>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</si>
  <si>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</si>
  <si>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</si>
  <si>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</si>
  <si>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</si>
  <si>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</si>
  <si>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</si>
  <si>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</si>
  <si>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</si>
  <si>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</si>
  <si>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</si>
  <si>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</si>
  <si>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</si>
  <si>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</si>
  <si>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</si>
  <si>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</si>
  <si>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</si>
  <si>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</si>
  <si>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</si>
  <si>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</si>
  <si>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</si>
  <si>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</si>
  <si>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</si>
  <si>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</si>
  <si>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</si>
  <si>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</si>
  <si>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</si>
  <si>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</si>
  <si>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</si>
  <si>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</si>
  <si>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</si>
  <si>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</si>
  <si>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</si>
  <si>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</si>
  <si>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</si>
  <si>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</si>
  <si>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</si>
  <si>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</si>
  <si>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</si>
  <si>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</si>
  <si>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</si>
  <si>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</si>
  <si>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</si>
  <si>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</si>
  <si>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</si>
  <si>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</si>
  <si>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</si>
  <si>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</si>
  <si>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</si>
  <si>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</si>
  <si>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</si>
  <si>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</si>
  <si>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</si>
  <si>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</si>
  <si>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</si>
  <si>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</si>
  <si>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</si>
  <si>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</si>
  <si>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</si>
  <si>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</si>
  <si>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</si>
  <si>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</si>
  <si>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</si>
  <si>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</si>
  <si>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</si>
  <si>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</si>
  <si>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</si>
  <si>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</si>
  <si>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</si>
  <si>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</si>
  <si>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</si>
  <si>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</si>
  <si>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</si>
  <si>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</si>
  <si>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</si>
  <si>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</si>
  <si>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</si>
  <si>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</si>
  <si>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</si>
  <si>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</si>
  <si>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</si>
  <si>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</si>
  <si>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</si>
  <si>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</si>
  <si>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</si>
  <si>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</si>
  <si>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</si>
  <si>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</si>
  <si>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</si>
  <si>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</si>
  <si>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</si>
  <si>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</si>
  <si>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</si>
  <si>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</si>
  <si>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</si>
  <si>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</si>
  <si>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</si>
  <si>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</si>
  <si>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</si>
  <si>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</si>
  <si>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</si>
  <si>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</si>
  <si>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</si>
  <si>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</si>
  <si>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</si>
  <si>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</si>
  <si>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</si>
  <si>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</si>
  <si>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</si>
  <si>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</si>
  <si>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</si>
  <si>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</si>
  <si>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</si>
  <si>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</si>
  <si>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</si>
  <si>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</si>
  <si>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</si>
  <si>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</si>
  <si>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</si>
  <si>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</si>
  <si>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</si>
  <si>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</si>
  <si>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</si>
  <si>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</si>
  <si>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</si>
  <si>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</si>
  <si>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</si>
  <si>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</si>
  <si>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</si>
  <si>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</si>
  <si>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</si>
  <si>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</si>
  <si>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</si>
  <si>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</si>
  <si>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</si>
  <si>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</si>
  <si>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</si>
  <si>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</si>
  <si>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</si>
  <si>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</si>
  <si>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</si>
  <si>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</si>
  <si>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</si>
  <si>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</si>
  <si>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</si>
  <si>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</si>
  <si>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</si>
  <si>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</si>
  <si>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</si>
  <si>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</si>
  <si>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</si>
  <si>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</si>
  <si>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</si>
  <si>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</si>
  <si>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</si>
  <si>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</si>
  <si>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</si>
  <si>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</si>
  <si>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</si>
  <si>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</si>
  <si>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</si>
  <si>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</si>
  <si>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</si>
  <si>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</si>
  <si>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</si>
  <si>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</si>
  <si>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</si>
  <si>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</si>
  <si>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</si>
  <si>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</si>
  <si>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</si>
  <si>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</si>
  <si>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</si>
  <si>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</si>
  <si>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</si>
  <si>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</si>
  <si>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</si>
  <si>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</si>
  <si>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</si>
  <si>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</si>
  <si>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</si>
  <si>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</si>
  <si>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</si>
  <si>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</si>
  <si>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</si>
  <si>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</si>
  <si>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</si>
  <si>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</si>
  <si>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</si>
  <si>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</si>
  <si>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</si>
  <si>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</si>
  <si>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</si>
  <si>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</si>
  <si>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</si>
  <si>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</si>
  <si>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</si>
  <si>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</si>
  <si>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</si>
  <si>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</si>
  <si>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</si>
  <si>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</si>
  <si>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</si>
  <si>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</si>
  <si>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</si>
  <si>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</si>
  <si>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</si>
  <si>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</si>
  <si>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</si>
  <si>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</si>
  <si>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</si>
  <si>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</si>
  <si>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</si>
  <si>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</si>
  <si>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</si>
  <si>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</si>
  <si>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</si>
  <si>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</si>
  <si>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</si>
  <si>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</si>
  <si>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</si>
  <si>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</si>
  <si>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</si>
  <si>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</si>
  <si>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</si>
  <si>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</si>
  <si>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</si>
  <si>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</si>
  <si>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</si>
  <si>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</si>
  <si>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</si>
  <si>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</si>
  <si>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</si>
  <si>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</si>
  <si>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</si>
  <si>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</si>
  <si>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</si>
  <si>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</si>
  <si>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</si>
  <si>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</si>
  <si>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</si>
  <si>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</si>
  <si>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</si>
  <si>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</si>
  <si>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</si>
  <si>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</si>
  <si>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</si>
  <si>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</si>
  <si>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</si>
  <si>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</si>
  <si>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</si>
  <si>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</si>
  <si>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</si>
  <si>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</si>
  <si>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</si>
  <si>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</si>
  <si>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</si>
  <si>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</si>
  <si>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</si>
  <si>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</si>
  <si>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</si>
  <si>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</si>
  <si>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</si>
  <si>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</si>
  <si>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</si>
  <si>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</si>
  <si>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</si>
  <si>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</si>
  <si>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</si>
  <si>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</si>
  <si>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</si>
  <si>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</si>
  <si>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</si>
  <si>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</si>
  <si>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</si>
  <si>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</si>
  <si>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</si>
  <si>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</si>
  <si>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</si>
  <si>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</si>
  <si>
    <t>Mattias Morton</t>
  </si>
  <si>
    <t>x</t>
  </si>
  <si>
    <t>Lucas Nobert</t>
  </si>
  <si>
    <t>Kayden Giraurd</t>
  </si>
  <si>
    <t>Pheonix Holmes</t>
  </si>
  <si>
    <t>Benardo Gomez</t>
  </si>
  <si>
    <t>Phoenix Holmes</t>
  </si>
  <si>
    <t>Mikayla Goldring</t>
  </si>
  <si>
    <t>Mikayla Goldrick</t>
  </si>
  <si>
    <t>Adan De 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</si>
</sst>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trike/>
      <sz val="10"/>
      <name val="Verdana"/>
      <family val="2"/>
    </font>
    <font>
      <b/>
      <strike/>
      <sz val="10"/>
      <name val="Verdana"/>
      <family val="2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5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8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9" fillId="18" borderId="1" xfId="2" applyFont="1" applyFill="1" applyBorder="1" applyAlignment="1">
      <alignment horizontal="center"/>
    </xf>
    <xf numFmtId="0" fontId="28" fillId="0" borderId="1" xfId="2" applyFont="1" applyBorder="1" applyAlignment="1">
      <alignment vertical="center"/>
    </xf>
    <xf numFmtId="0" fontId="34" fillId="0" borderId="1" xfId="2" applyFont="1" applyBorder="1" applyAlignment="1">
      <alignment vertical="center"/>
    </xf>
    <xf numFmtId="0" fontId="35" fillId="0" borderId="1" xfId="2" applyFont="1" applyBorder="1" applyAlignment="1">
      <alignment vertical="center"/>
    </xf>
    <xf numFmtId="0" fontId="29" fillId="13" borderId="1" xfId="2" applyFont="1" applyFill="1" applyBorder="1" applyAlignment="1">
      <alignment horizontal="center"/>
    </xf>
    <xf numFmtId="0" fontId="35" fillId="0" borderId="1" xfId="2" applyFont="1" applyBorder="1"/>
    <xf numFmtId="0" fontId="29" fillId="15" borderId="1" xfId="2" applyFont="1" applyFill="1" applyBorder="1" applyAlignment="1">
      <alignment horizontal="center"/>
    </xf>
    <xf numFmtId="0" fontId="29" fillId="4" borderId="1" xfId="2" applyFont="1" applyFill="1" applyBorder="1" applyAlignment="1">
      <alignment horizontal="center"/>
    </xf>
    <xf numFmtId="0" fontId="31" fillId="27" borderId="1" xfId="2" applyFont="1" applyFill="1" applyBorder="1" applyAlignment="1">
      <alignment horizontal="center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282</xdr:row>
      <xdr:rowOff>0</xdr:rowOff>
    </xdr:from>
    <xdr:to>
      <xdr:col>0</xdr:col>
      <xdr:colOff>1139190</xdr:colOff>
      <xdr:row>283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3"/>
  <sheetViews>
    <sheetView workbookViewId="0">
      <pane ySplit="3" topLeftCell="A103" activePane="bottomLeft" state="frozen"/>
      <selection pane="bottomLeft" activeCell="A119" sqref="A119"/>
    </sheetView>
  </sheetViews>
  <sheetFormatPr defaultRowHeight="12.6" x14ac:dyDescent="0.2"/>
  <cols>
    <col min="1" max="1" width="27.33203125" style="67" bestFit="1" customWidth="1"/>
    <col min="2" max="2" width="11.33203125" style="67" bestFit="1" customWidth="1"/>
    <col min="3" max="3" width="15.44140625" style="67" bestFit="1" customWidth="1"/>
    <col min="4" max="4" width="8.6640625" style="106" bestFit="1" customWidth="1"/>
    <col min="5" max="5" width="8.6640625" style="106" customWidth="1"/>
    <col min="6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3320312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3320312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3320312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3320312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3320312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3320312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3320312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3320312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3320312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3320312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3320312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3320312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3320312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3320312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3320312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3320312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3320312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3320312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3320312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3320312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3320312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3320312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3320312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3320312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3320312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3320312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3320312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3320312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3320312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3320312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3320312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3320312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3320312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3320312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3320312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3320312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3320312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3320312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3320312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3320312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3320312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3320312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3320312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3320312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3320312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3320312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3320312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3320312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3320312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3320312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3320312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3320312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3320312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3320312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3320312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3320312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3320312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3320312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3320312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3320312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3320312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3320312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33203125" style="67" bestFit="1" customWidth="1"/>
    <col min="16116" max="16384" width="8.88671875" style="67"/>
  </cols>
  <sheetData>
    <row r="1" spans="1:7" x14ac:dyDescent="0.2">
      <c r="F1" s="74" t="s">
        <v>459</v>
      </c>
      <c r="G1" s="74" t="s">
        <v>477</v>
      </c>
    </row>
    <row r="2" spans="1:7" x14ac:dyDescent="0.2">
      <c r="F2" s="71">
        <f>COUNTIF(F5:F606, TRUE)</f>
        <v>301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7" t="s">
        <v>11</v>
      </c>
      <c r="E4" s="104"/>
      <c r="F4" s="74" t="s">
        <v>459</v>
      </c>
    </row>
    <row r="5" spans="1:7" x14ac:dyDescent="0.2">
      <c r="A5" s="71"/>
      <c r="B5" s="71"/>
      <c r="C5" s="70"/>
      <c r="D5" s="104"/>
      <c r="E5" s="104"/>
      <c r="F5" s="72"/>
    </row>
    <row r="6" spans="1:7" x14ac:dyDescent="0.2">
      <c r="A6" s="71" t="s">
        <v>421</v>
      </c>
      <c r="B6" s="71" t="s">
        <v>6</v>
      </c>
      <c r="C6" s="70" t="s">
        <v>247</v>
      </c>
      <c r="D6" s="108">
        <v>8117</v>
      </c>
      <c r="E6" s="104"/>
      <c r="F6" s="69" t="b">
        <v>1</v>
      </c>
    </row>
    <row r="7" spans="1:7" x14ac:dyDescent="0.2">
      <c r="A7" s="71" t="s">
        <v>422</v>
      </c>
      <c r="B7" s="71" t="s">
        <v>6</v>
      </c>
      <c r="C7" s="70" t="s">
        <v>247</v>
      </c>
      <c r="D7" s="108">
        <v>8118</v>
      </c>
      <c r="E7" s="104"/>
      <c r="F7" s="69" t="b">
        <v>1</v>
      </c>
    </row>
    <row r="8" spans="1:7" x14ac:dyDescent="0.2">
      <c r="A8" s="71" t="s">
        <v>423</v>
      </c>
      <c r="B8" s="71" t="s">
        <v>6</v>
      </c>
      <c r="C8" s="70" t="s">
        <v>247</v>
      </c>
      <c r="D8" s="108">
        <v>8120</v>
      </c>
      <c r="E8" s="104"/>
      <c r="F8" s="69" t="b">
        <v>1</v>
      </c>
    </row>
    <row r="9" spans="1:7" x14ac:dyDescent="0.2">
      <c r="A9" s="71" t="s">
        <v>253</v>
      </c>
      <c r="B9" s="71" t="s">
        <v>6</v>
      </c>
      <c r="C9" s="70" t="s">
        <v>247</v>
      </c>
      <c r="D9" s="108">
        <v>8121</v>
      </c>
      <c r="E9" s="104"/>
      <c r="F9" s="69" t="b">
        <v>1</v>
      </c>
    </row>
    <row r="10" spans="1:7" x14ac:dyDescent="0.2">
      <c r="A10" s="71" t="s">
        <v>424</v>
      </c>
      <c r="B10" s="91" t="s">
        <v>6</v>
      </c>
      <c r="C10" s="70" t="s">
        <v>247</v>
      </c>
      <c r="D10" s="108">
        <v>8122</v>
      </c>
      <c r="E10" s="104"/>
      <c r="F10" s="69" t="b">
        <v>1</v>
      </c>
    </row>
    <row r="11" spans="1:7" x14ac:dyDescent="0.2">
      <c r="A11" s="91" t="s">
        <v>425</v>
      </c>
      <c r="B11" s="71" t="s">
        <v>6</v>
      </c>
      <c r="C11" s="70" t="s">
        <v>247</v>
      </c>
      <c r="D11" s="108">
        <v>8123</v>
      </c>
      <c r="E11" s="104"/>
      <c r="F11" s="69" t="b">
        <v>1</v>
      </c>
    </row>
    <row r="12" spans="1:7" x14ac:dyDescent="0.2">
      <c r="A12" s="91" t="s">
        <v>426</v>
      </c>
      <c r="B12" s="71" t="s">
        <v>6</v>
      </c>
      <c r="C12" s="70" t="s">
        <v>247</v>
      </c>
      <c r="D12" s="108">
        <v>8124</v>
      </c>
      <c r="E12" s="104"/>
      <c r="F12" s="69" t="b">
        <v>1</v>
      </c>
    </row>
    <row r="13" spans="1:7" x14ac:dyDescent="0.2">
      <c r="A13" s="91" t="s">
        <v>427</v>
      </c>
      <c r="B13" s="71" t="s">
        <v>6</v>
      </c>
      <c r="C13" s="70" t="s">
        <v>247</v>
      </c>
      <c r="D13" s="108">
        <v>8143</v>
      </c>
      <c r="E13" s="104"/>
      <c r="F13" s="69" t="b">
        <v>1</v>
      </c>
    </row>
    <row r="14" spans="1:7" x14ac:dyDescent="0.2">
      <c r="A14" s="95" t="s">
        <v>428</v>
      </c>
      <c r="B14" s="94" t="s">
        <v>6</v>
      </c>
      <c r="C14" s="93" t="s">
        <v>247</v>
      </c>
      <c r="D14" s="109">
        <v>8177</v>
      </c>
      <c r="E14" s="135"/>
      <c r="F14" s="92" t="b">
        <v>0</v>
      </c>
    </row>
    <row r="15" spans="1:7" x14ac:dyDescent="0.2">
      <c r="A15" s="91"/>
      <c r="B15" s="71"/>
      <c r="C15" s="70"/>
      <c r="D15" s="104"/>
      <c r="E15" s="104"/>
      <c r="F15" s="72"/>
    </row>
    <row r="16" spans="1:7" x14ac:dyDescent="0.2">
      <c r="A16" s="71" t="s">
        <v>429</v>
      </c>
      <c r="B16" s="71" t="s">
        <v>20</v>
      </c>
      <c r="C16" s="70" t="s">
        <v>247</v>
      </c>
      <c r="D16" s="110">
        <v>812</v>
      </c>
      <c r="E16" s="136"/>
      <c r="F16" s="69" t="b">
        <v>1</v>
      </c>
    </row>
    <row r="17" spans="1:7" x14ac:dyDescent="0.2">
      <c r="A17" s="71" t="s">
        <v>430</v>
      </c>
      <c r="B17" s="71" t="s">
        <v>20</v>
      </c>
      <c r="C17" s="70" t="s">
        <v>247</v>
      </c>
      <c r="D17" s="110">
        <v>819</v>
      </c>
      <c r="E17" s="136"/>
      <c r="F17" s="69" t="b">
        <v>1</v>
      </c>
    </row>
    <row r="18" spans="1:7" x14ac:dyDescent="0.2">
      <c r="A18" s="71" t="s">
        <v>431</v>
      </c>
      <c r="B18" s="71" t="s">
        <v>20</v>
      </c>
      <c r="C18" s="70" t="s">
        <v>247</v>
      </c>
      <c r="D18" s="110">
        <v>831</v>
      </c>
      <c r="E18" s="136"/>
      <c r="F18" s="69" t="b">
        <v>1</v>
      </c>
    </row>
    <row r="19" spans="1:7" x14ac:dyDescent="0.2">
      <c r="A19" s="71" t="s">
        <v>432</v>
      </c>
      <c r="B19" s="71" t="s">
        <v>20</v>
      </c>
      <c r="C19" s="70" t="s">
        <v>247</v>
      </c>
      <c r="D19" s="110">
        <v>832</v>
      </c>
      <c r="E19" s="136"/>
      <c r="F19" s="69" t="b">
        <v>1</v>
      </c>
    </row>
    <row r="20" spans="1:7" x14ac:dyDescent="0.2">
      <c r="A20" s="71"/>
      <c r="B20" s="71"/>
      <c r="C20" s="70"/>
      <c r="D20" s="104"/>
      <c r="E20" s="104"/>
      <c r="F20" s="72"/>
    </row>
    <row r="21" spans="1:7" x14ac:dyDescent="0.2">
      <c r="A21" s="71" t="s">
        <v>433</v>
      </c>
      <c r="B21" s="71" t="s">
        <v>8</v>
      </c>
      <c r="C21" s="70" t="s">
        <v>247</v>
      </c>
      <c r="D21" s="111">
        <v>952</v>
      </c>
      <c r="E21" s="104"/>
      <c r="F21" s="69" t="b">
        <v>1</v>
      </c>
    </row>
    <row r="22" spans="1:7" x14ac:dyDescent="0.2">
      <c r="A22" s="71" t="s">
        <v>434</v>
      </c>
      <c r="B22" s="71" t="s">
        <v>8</v>
      </c>
      <c r="C22" s="70" t="s">
        <v>247</v>
      </c>
      <c r="D22" s="111">
        <v>976</v>
      </c>
      <c r="E22" s="104"/>
      <c r="F22" s="69" t="b">
        <v>1</v>
      </c>
    </row>
    <row r="23" spans="1:7" x14ac:dyDescent="0.2">
      <c r="A23" s="71" t="s">
        <v>435</v>
      </c>
      <c r="B23" s="71" t="s">
        <v>8</v>
      </c>
      <c r="C23" s="70" t="s">
        <v>247</v>
      </c>
      <c r="D23" s="111">
        <v>982</v>
      </c>
      <c r="E23" s="104"/>
      <c r="F23" s="69" t="b">
        <v>1</v>
      </c>
    </row>
    <row r="24" spans="1:7" x14ac:dyDescent="0.2">
      <c r="A24" s="71" t="s">
        <v>436</v>
      </c>
      <c r="B24" s="71" t="s">
        <v>8</v>
      </c>
      <c r="C24" s="70" t="s">
        <v>247</v>
      </c>
      <c r="D24" s="111">
        <v>991</v>
      </c>
      <c r="E24" s="104"/>
      <c r="F24" s="69" t="b">
        <v>1</v>
      </c>
    </row>
    <row r="25" spans="1:7" x14ac:dyDescent="0.2">
      <c r="A25" s="71" t="s">
        <v>437</v>
      </c>
      <c r="B25" s="71" t="s">
        <v>8</v>
      </c>
      <c r="C25" s="70" t="s">
        <v>247</v>
      </c>
      <c r="D25" s="111">
        <v>997</v>
      </c>
      <c r="E25" s="104"/>
      <c r="F25" s="69" t="b">
        <v>1</v>
      </c>
    </row>
    <row r="26" spans="1:7" x14ac:dyDescent="0.2">
      <c r="A26" s="71" t="s">
        <v>438</v>
      </c>
      <c r="B26" s="71" t="s">
        <v>8</v>
      </c>
      <c r="C26" s="70" t="s">
        <v>247</v>
      </c>
      <c r="D26" s="111">
        <v>9003</v>
      </c>
      <c r="E26" s="104"/>
      <c r="F26" s="69" t="b">
        <v>1</v>
      </c>
    </row>
    <row r="27" spans="1:7" x14ac:dyDescent="0.2">
      <c r="A27" s="71" t="s">
        <v>439</v>
      </c>
      <c r="B27" s="71" t="s">
        <v>8</v>
      </c>
      <c r="C27" s="70" t="s">
        <v>247</v>
      </c>
      <c r="D27" s="111">
        <v>9006</v>
      </c>
      <c r="E27" s="104"/>
      <c r="F27" s="69" t="b">
        <v>1</v>
      </c>
    </row>
    <row r="28" spans="1:7" x14ac:dyDescent="0.2">
      <c r="A28" s="91" t="s">
        <v>440</v>
      </c>
      <c r="B28" s="91" t="s">
        <v>8</v>
      </c>
      <c r="C28" s="70" t="s">
        <v>247</v>
      </c>
      <c r="D28" s="111">
        <v>9014</v>
      </c>
      <c r="E28" s="104"/>
      <c r="F28" s="69" t="b">
        <v>1</v>
      </c>
    </row>
    <row r="29" spans="1:7" x14ac:dyDescent="0.2">
      <c r="A29" s="91"/>
      <c r="B29" s="91"/>
      <c r="C29" s="70"/>
      <c r="D29" s="104"/>
      <c r="E29" s="104"/>
      <c r="F29" s="72"/>
    </row>
    <row r="30" spans="1:7" x14ac:dyDescent="0.2">
      <c r="A30" s="71" t="s">
        <v>441</v>
      </c>
      <c r="B30" s="71" t="s">
        <v>21</v>
      </c>
      <c r="C30" s="70" t="s">
        <v>247</v>
      </c>
      <c r="D30" s="112">
        <v>900</v>
      </c>
      <c r="E30" s="104"/>
      <c r="F30" s="69" t="b">
        <v>1</v>
      </c>
    </row>
    <row r="31" spans="1:7" x14ac:dyDescent="0.2">
      <c r="A31" s="71" t="s">
        <v>442</v>
      </c>
      <c r="B31" s="71" t="s">
        <v>21</v>
      </c>
      <c r="C31" s="70" t="s">
        <v>247</v>
      </c>
      <c r="D31" s="112">
        <v>908</v>
      </c>
      <c r="E31" s="104"/>
      <c r="F31" s="69" t="b">
        <v>1</v>
      </c>
    </row>
    <row r="32" spans="1:7" x14ac:dyDescent="0.2">
      <c r="A32" s="71" t="s">
        <v>267</v>
      </c>
      <c r="B32" s="71" t="s">
        <v>21</v>
      </c>
      <c r="C32" s="70" t="s">
        <v>247</v>
      </c>
      <c r="D32" s="112">
        <v>9381</v>
      </c>
      <c r="E32" s="104"/>
      <c r="F32" s="69" t="b">
        <v>1</v>
      </c>
      <c r="G32" s="103" t="s">
        <v>484</v>
      </c>
    </row>
    <row r="33" spans="1:6" x14ac:dyDescent="0.2">
      <c r="A33" s="71"/>
      <c r="B33" s="71"/>
      <c r="C33" s="70"/>
      <c r="D33" s="104"/>
      <c r="E33" s="104"/>
      <c r="F33" s="72"/>
    </row>
    <row r="34" spans="1:6" x14ac:dyDescent="0.2">
      <c r="A34" s="71" t="s">
        <v>443</v>
      </c>
      <c r="B34" s="71" t="s">
        <v>22</v>
      </c>
      <c r="C34" s="70" t="s">
        <v>247</v>
      </c>
      <c r="D34" s="107">
        <v>1002</v>
      </c>
      <c r="E34" s="104"/>
      <c r="F34" s="69" t="b">
        <v>1</v>
      </c>
    </row>
    <row r="35" spans="1:6" x14ac:dyDescent="0.2">
      <c r="A35" s="71"/>
      <c r="B35" s="71"/>
      <c r="C35" s="70"/>
      <c r="D35" s="104"/>
      <c r="E35" s="104"/>
      <c r="F35" s="72"/>
    </row>
    <row r="36" spans="1:6" x14ac:dyDescent="0.2">
      <c r="A36" s="71" t="s">
        <v>249</v>
      </c>
      <c r="B36" s="71" t="s">
        <v>9</v>
      </c>
      <c r="C36" s="70" t="s">
        <v>247</v>
      </c>
      <c r="D36" s="113">
        <v>10029</v>
      </c>
      <c r="E36" s="104"/>
      <c r="F36" s="69" t="b">
        <v>1</v>
      </c>
    </row>
    <row r="37" spans="1:6" x14ac:dyDescent="0.2">
      <c r="A37" s="71" t="s">
        <v>250</v>
      </c>
      <c r="B37" s="71" t="s">
        <v>9</v>
      </c>
      <c r="C37" s="70" t="s">
        <v>247</v>
      </c>
      <c r="D37" s="113">
        <v>10035</v>
      </c>
      <c r="E37" s="104"/>
      <c r="F37" s="69" t="b">
        <v>1</v>
      </c>
    </row>
    <row r="38" spans="1:6" x14ac:dyDescent="0.2">
      <c r="A38" s="71" t="s">
        <v>252</v>
      </c>
      <c r="B38" s="71" t="s">
        <v>9</v>
      </c>
      <c r="C38" s="70" t="s">
        <v>247</v>
      </c>
      <c r="D38" s="113">
        <v>10076</v>
      </c>
      <c r="E38" s="104"/>
      <c r="F38" s="69" t="b">
        <v>1</v>
      </c>
    </row>
    <row r="39" spans="1:6" x14ac:dyDescent="0.2">
      <c r="A39" s="71" t="s">
        <v>254</v>
      </c>
      <c r="B39" s="71" t="s">
        <v>9</v>
      </c>
      <c r="C39" s="70" t="s">
        <v>247</v>
      </c>
      <c r="D39" s="113">
        <v>10080</v>
      </c>
      <c r="E39" s="104"/>
      <c r="F39" s="69" t="b">
        <v>1</v>
      </c>
    </row>
    <row r="40" spans="1:6" ht="15" x14ac:dyDescent="0.2">
      <c r="A40" s="71" t="s">
        <v>248</v>
      </c>
      <c r="B40" s="71" t="s">
        <v>9</v>
      </c>
      <c r="C40" s="70" t="s">
        <v>247</v>
      </c>
      <c r="D40" s="114">
        <v>10149</v>
      </c>
      <c r="E40" s="137"/>
      <c r="F40" s="69" t="b">
        <v>1</v>
      </c>
    </row>
    <row r="41" spans="1:6" x14ac:dyDescent="0.2">
      <c r="A41" s="71"/>
      <c r="B41" s="71"/>
      <c r="C41" s="70"/>
      <c r="D41" s="104"/>
      <c r="E41" s="104"/>
      <c r="F41" s="72"/>
    </row>
    <row r="42" spans="1:6" x14ac:dyDescent="0.2">
      <c r="A42" s="96" t="s">
        <v>415</v>
      </c>
      <c r="B42" s="96" t="s">
        <v>10</v>
      </c>
      <c r="C42" s="97" t="s">
        <v>247</v>
      </c>
      <c r="D42" s="98">
        <v>12009</v>
      </c>
      <c r="E42" s="140"/>
      <c r="F42" s="69" t="b">
        <v>0</v>
      </c>
    </row>
    <row r="43" spans="1:6" x14ac:dyDescent="0.2">
      <c r="A43" s="71" t="s">
        <v>416</v>
      </c>
      <c r="B43" s="71" t="s">
        <v>10</v>
      </c>
      <c r="C43" s="70" t="s">
        <v>247</v>
      </c>
      <c r="D43" s="115">
        <v>12010</v>
      </c>
      <c r="E43" s="138"/>
      <c r="F43" s="69" t="b">
        <v>1</v>
      </c>
    </row>
    <row r="44" spans="1:6" x14ac:dyDescent="0.2">
      <c r="A44" s="71" t="s">
        <v>251</v>
      </c>
      <c r="B44" s="71" t="s">
        <v>10</v>
      </c>
      <c r="C44" s="70" t="s">
        <v>247</v>
      </c>
      <c r="D44" s="116">
        <v>12011</v>
      </c>
      <c r="E44" s="139"/>
      <c r="F44" s="69" t="b">
        <v>1</v>
      </c>
    </row>
    <row r="45" spans="1:6" x14ac:dyDescent="0.2">
      <c r="A45" s="71" t="s">
        <v>255</v>
      </c>
      <c r="B45" s="71" t="s">
        <v>10</v>
      </c>
      <c r="C45" s="70" t="s">
        <v>247</v>
      </c>
      <c r="D45" s="115">
        <v>12231</v>
      </c>
      <c r="E45" s="138"/>
      <c r="F45" s="69" t="b">
        <v>0</v>
      </c>
    </row>
    <row r="46" spans="1:6" x14ac:dyDescent="0.2">
      <c r="A46" s="71" t="s">
        <v>256</v>
      </c>
      <c r="B46" s="71" t="s">
        <v>10</v>
      </c>
      <c r="C46" s="70" t="s">
        <v>247</v>
      </c>
      <c r="D46" s="115">
        <v>12232</v>
      </c>
      <c r="E46" s="138"/>
      <c r="F46" s="69" t="b">
        <v>1</v>
      </c>
    </row>
    <row r="47" spans="1:6" x14ac:dyDescent="0.2">
      <c r="A47" s="71" t="s">
        <v>257</v>
      </c>
      <c r="B47" s="71" t="s">
        <v>10</v>
      </c>
      <c r="C47" s="70" t="s">
        <v>247</v>
      </c>
      <c r="D47" s="115">
        <v>12233</v>
      </c>
      <c r="E47" s="138"/>
      <c r="F47" s="69" t="b">
        <v>1</v>
      </c>
    </row>
    <row r="48" spans="1:6" x14ac:dyDescent="0.2">
      <c r="A48" s="71" t="s">
        <v>258</v>
      </c>
      <c r="B48" s="71" t="s">
        <v>10</v>
      </c>
      <c r="C48" s="70" t="s">
        <v>247</v>
      </c>
      <c r="D48" s="115">
        <v>12239</v>
      </c>
      <c r="E48" s="138"/>
      <c r="F48" s="69" t="b">
        <v>1</v>
      </c>
    </row>
    <row r="49" spans="1:7" x14ac:dyDescent="0.2">
      <c r="A49" s="71" t="s">
        <v>259</v>
      </c>
      <c r="B49" s="71" t="s">
        <v>10</v>
      </c>
      <c r="C49" s="70" t="s">
        <v>247</v>
      </c>
      <c r="D49" s="115">
        <v>12250</v>
      </c>
      <c r="E49" s="138"/>
      <c r="F49" s="69" t="b">
        <v>1</v>
      </c>
    </row>
    <row r="50" spans="1:7" x14ac:dyDescent="0.2">
      <c r="A50" s="71" t="s">
        <v>260</v>
      </c>
      <c r="B50" s="71" t="s">
        <v>10</v>
      </c>
      <c r="C50" s="70" t="s">
        <v>247</v>
      </c>
      <c r="D50" s="115">
        <v>12253</v>
      </c>
      <c r="E50" s="138"/>
      <c r="F50" s="69" t="b">
        <v>0</v>
      </c>
    </row>
    <row r="51" spans="1:7" x14ac:dyDescent="0.2">
      <c r="A51" s="71" t="s">
        <v>261</v>
      </c>
      <c r="B51" s="71" t="s">
        <v>10</v>
      </c>
      <c r="C51" s="70" t="s">
        <v>247</v>
      </c>
      <c r="D51" s="115">
        <v>12263</v>
      </c>
      <c r="E51" s="138"/>
      <c r="F51" s="69" t="b">
        <v>1</v>
      </c>
    </row>
    <row r="52" spans="1:7" x14ac:dyDescent="0.2">
      <c r="A52" s="71" t="s">
        <v>262</v>
      </c>
      <c r="B52" s="71" t="s">
        <v>10</v>
      </c>
      <c r="C52" s="70" t="s">
        <v>247</v>
      </c>
      <c r="D52" s="115">
        <v>12264</v>
      </c>
      <c r="E52" s="138"/>
      <c r="F52" s="69" t="b">
        <v>1</v>
      </c>
    </row>
    <row r="53" spans="1:7" x14ac:dyDescent="0.2">
      <c r="A53" s="71" t="s">
        <v>263</v>
      </c>
      <c r="B53" s="71" t="s">
        <v>10</v>
      </c>
      <c r="C53" s="70" t="s">
        <v>247</v>
      </c>
      <c r="D53" s="115">
        <v>12265</v>
      </c>
      <c r="E53" s="138"/>
      <c r="F53" s="69" t="b">
        <v>1</v>
      </c>
    </row>
    <row r="54" spans="1:7" x14ac:dyDescent="0.2">
      <c r="A54" s="71" t="s">
        <v>264</v>
      </c>
      <c r="B54" s="71" t="s">
        <v>10</v>
      </c>
      <c r="C54" s="70" t="s">
        <v>247</v>
      </c>
      <c r="D54" s="115">
        <v>12266</v>
      </c>
      <c r="E54" s="138"/>
      <c r="F54" s="69" t="b">
        <v>1</v>
      </c>
    </row>
    <row r="55" spans="1:7" x14ac:dyDescent="0.2">
      <c r="A55" s="71" t="s">
        <v>265</v>
      </c>
      <c r="B55" s="71" t="s">
        <v>10</v>
      </c>
      <c r="C55" s="70" t="s">
        <v>247</v>
      </c>
      <c r="D55" s="115">
        <v>12280</v>
      </c>
      <c r="E55" s="138"/>
      <c r="F55" s="69" t="b">
        <v>0</v>
      </c>
    </row>
    <row r="56" spans="1:7" x14ac:dyDescent="0.2">
      <c r="A56" s="71" t="s">
        <v>266</v>
      </c>
      <c r="B56" s="71" t="s">
        <v>10</v>
      </c>
      <c r="C56" s="70" t="s">
        <v>247</v>
      </c>
      <c r="D56" s="115">
        <v>12285</v>
      </c>
      <c r="E56" s="138"/>
      <c r="F56" s="69" t="b">
        <v>0</v>
      </c>
    </row>
    <row r="57" spans="1:7" x14ac:dyDescent="0.2">
      <c r="A57" s="71"/>
      <c r="B57" s="71"/>
      <c r="C57" s="72"/>
      <c r="D57" s="104"/>
      <c r="E57" s="104"/>
      <c r="F57" s="72"/>
    </row>
    <row r="58" spans="1:7" x14ac:dyDescent="0.2">
      <c r="A58" s="71" t="s">
        <v>268</v>
      </c>
      <c r="B58" s="71" t="s">
        <v>23</v>
      </c>
      <c r="C58" s="70" t="s">
        <v>247</v>
      </c>
      <c r="D58" s="117">
        <v>1214</v>
      </c>
      <c r="E58" s="104"/>
      <c r="F58" s="69" t="b">
        <v>0</v>
      </c>
    </row>
    <row r="59" spans="1:7" x14ac:dyDescent="0.2">
      <c r="A59" s="71" t="s">
        <v>269</v>
      </c>
      <c r="B59" s="71" t="s">
        <v>23</v>
      </c>
      <c r="C59" s="70" t="s">
        <v>247</v>
      </c>
      <c r="D59" s="117">
        <v>1215</v>
      </c>
      <c r="E59" s="104"/>
      <c r="F59" s="69" t="b">
        <v>1</v>
      </c>
    </row>
    <row r="60" spans="1:7" ht="14.4" customHeight="1" x14ac:dyDescent="0.3">
      <c r="A60" s="90" t="s">
        <v>417</v>
      </c>
      <c r="B60" s="71" t="s">
        <v>23</v>
      </c>
      <c r="C60" s="70" t="s">
        <v>247</v>
      </c>
      <c r="D60" s="117">
        <v>1282</v>
      </c>
      <c r="E60" s="104"/>
      <c r="F60" s="69" t="b">
        <v>1</v>
      </c>
    </row>
    <row r="61" spans="1:7" x14ac:dyDescent="0.2">
      <c r="A61" s="71"/>
      <c r="B61" s="71"/>
      <c r="C61" s="70"/>
      <c r="D61" s="104"/>
      <c r="E61" s="104"/>
      <c r="F61" s="72"/>
    </row>
    <row r="62" spans="1:7" x14ac:dyDescent="0.2">
      <c r="A62" s="75" t="s">
        <v>26</v>
      </c>
      <c r="B62" s="75" t="s">
        <v>1</v>
      </c>
      <c r="C62" s="75" t="s">
        <v>5</v>
      </c>
      <c r="D62" s="107" t="s">
        <v>11</v>
      </c>
      <c r="E62" s="104"/>
      <c r="F62" s="74" t="s">
        <v>459</v>
      </c>
      <c r="G62" s="67" t="s">
        <v>495</v>
      </c>
    </row>
    <row r="63" spans="1:7" x14ac:dyDescent="0.2">
      <c r="A63" s="71"/>
      <c r="B63" s="71"/>
      <c r="C63" s="70"/>
      <c r="D63" s="104"/>
      <c r="E63" s="104"/>
      <c r="F63" s="72"/>
    </row>
    <row r="64" spans="1:7" x14ac:dyDescent="0.2">
      <c r="A64" s="71" t="s">
        <v>270</v>
      </c>
      <c r="B64" s="71" t="s">
        <v>6</v>
      </c>
      <c r="C64" s="70" t="s">
        <v>271</v>
      </c>
      <c r="D64" s="108">
        <v>8009</v>
      </c>
      <c r="E64" s="104"/>
      <c r="F64" s="69" t="b">
        <v>0</v>
      </c>
    </row>
    <row r="65" spans="1:7" x14ac:dyDescent="0.2">
      <c r="A65" s="71" t="s">
        <v>272</v>
      </c>
      <c r="B65" s="71" t="s">
        <v>6</v>
      </c>
      <c r="C65" s="70" t="s">
        <v>271</v>
      </c>
      <c r="D65" s="108">
        <v>8010</v>
      </c>
      <c r="E65" s="104"/>
      <c r="F65" s="69" t="b">
        <v>0</v>
      </c>
    </row>
    <row r="66" spans="1:7" x14ac:dyDescent="0.2">
      <c r="A66" s="71"/>
      <c r="B66" s="71"/>
      <c r="C66" s="70"/>
      <c r="D66" s="104"/>
      <c r="E66" s="104"/>
      <c r="F66" s="72"/>
    </row>
    <row r="67" spans="1:7" x14ac:dyDescent="0.2">
      <c r="A67" s="71" t="s">
        <v>273</v>
      </c>
      <c r="B67" s="71" t="s">
        <v>20</v>
      </c>
      <c r="C67" s="70" t="s">
        <v>271</v>
      </c>
      <c r="D67" s="118">
        <v>833</v>
      </c>
      <c r="E67" s="119"/>
      <c r="F67" s="69" t="b">
        <v>1</v>
      </c>
    </row>
    <row r="68" spans="1:7" x14ac:dyDescent="0.2">
      <c r="A68" s="71"/>
      <c r="B68" s="71"/>
      <c r="C68" s="70"/>
      <c r="D68" s="104"/>
      <c r="E68" s="104"/>
      <c r="F68" s="72"/>
    </row>
    <row r="69" spans="1:7" x14ac:dyDescent="0.2">
      <c r="A69" s="71" t="s">
        <v>274</v>
      </c>
      <c r="B69" s="71" t="s">
        <v>8</v>
      </c>
      <c r="C69" s="70" t="s">
        <v>271</v>
      </c>
      <c r="D69" s="111">
        <v>9015</v>
      </c>
      <c r="E69" s="104"/>
      <c r="F69" s="69" t="b">
        <v>1</v>
      </c>
    </row>
    <row r="70" spans="1:7" x14ac:dyDescent="0.2">
      <c r="A70" s="71" t="s">
        <v>275</v>
      </c>
      <c r="B70" s="71" t="s">
        <v>8</v>
      </c>
      <c r="C70" s="70" t="s">
        <v>271</v>
      </c>
      <c r="D70" s="111">
        <v>9016</v>
      </c>
      <c r="E70" s="104"/>
      <c r="F70" s="69" t="b">
        <v>1</v>
      </c>
    </row>
    <row r="71" spans="1:7" x14ac:dyDescent="0.2">
      <c r="A71" s="71" t="s">
        <v>276</v>
      </c>
      <c r="B71" s="71" t="s">
        <v>8</v>
      </c>
      <c r="C71" s="70" t="s">
        <v>271</v>
      </c>
      <c r="D71" s="111">
        <v>9018</v>
      </c>
      <c r="E71" s="104"/>
      <c r="F71" s="69" t="b">
        <v>1</v>
      </c>
    </row>
    <row r="72" spans="1:7" x14ac:dyDescent="0.2">
      <c r="A72" s="71"/>
      <c r="B72" s="71"/>
      <c r="C72" s="70"/>
      <c r="D72" s="104"/>
      <c r="E72" s="104"/>
      <c r="F72" s="72"/>
    </row>
    <row r="73" spans="1:7" x14ac:dyDescent="0.2">
      <c r="A73" s="71" t="s">
        <v>277</v>
      </c>
      <c r="B73" s="71" t="s">
        <v>10</v>
      </c>
      <c r="C73" s="70" t="s">
        <v>271</v>
      </c>
      <c r="D73" s="115">
        <v>12286</v>
      </c>
      <c r="E73" s="138"/>
      <c r="F73" s="69" t="b">
        <v>1</v>
      </c>
    </row>
    <row r="74" spans="1:7" x14ac:dyDescent="0.2">
      <c r="A74" s="71" t="s">
        <v>278</v>
      </c>
      <c r="B74" s="71" t="s">
        <v>10</v>
      </c>
      <c r="C74" s="70" t="s">
        <v>271</v>
      </c>
      <c r="D74" s="115">
        <v>12287</v>
      </c>
      <c r="E74" s="138"/>
      <c r="F74" s="69" t="b">
        <v>0</v>
      </c>
    </row>
    <row r="75" spans="1:7" x14ac:dyDescent="0.2">
      <c r="A75" s="71" t="s">
        <v>279</v>
      </c>
      <c r="B75" s="71" t="s">
        <v>10</v>
      </c>
      <c r="C75" s="70" t="s">
        <v>271</v>
      </c>
      <c r="D75" s="115">
        <v>12288</v>
      </c>
      <c r="E75" s="138"/>
      <c r="F75" s="69" t="b">
        <v>1</v>
      </c>
    </row>
    <row r="76" spans="1:7" x14ac:dyDescent="0.2">
      <c r="A76" s="71"/>
      <c r="B76" s="71"/>
      <c r="C76" s="70"/>
      <c r="D76" s="102"/>
      <c r="E76" s="102"/>
      <c r="F76" s="72"/>
    </row>
    <row r="77" spans="1:7" x14ac:dyDescent="0.2">
      <c r="A77" s="75" t="s">
        <v>26</v>
      </c>
      <c r="B77" s="75" t="s">
        <v>1</v>
      </c>
      <c r="C77" s="75" t="s">
        <v>5</v>
      </c>
      <c r="D77" s="107" t="s">
        <v>11</v>
      </c>
      <c r="E77" s="104"/>
      <c r="F77" s="74" t="s">
        <v>459</v>
      </c>
      <c r="G77" s="67" t="s">
        <v>495</v>
      </c>
    </row>
    <row r="78" spans="1:7" x14ac:dyDescent="0.2">
      <c r="A78" s="71"/>
      <c r="B78" s="71"/>
      <c r="C78" s="70"/>
      <c r="D78" s="104"/>
      <c r="E78" s="104"/>
      <c r="F78" s="72"/>
    </row>
    <row r="79" spans="1:7" x14ac:dyDescent="0.2">
      <c r="A79" s="71" t="s">
        <v>280</v>
      </c>
      <c r="B79" s="71" t="s">
        <v>8</v>
      </c>
      <c r="C79" s="70" t="s">
        <v>281</v>
      </c>
      <c r="D79" s="111">
        <v>9022</v>
      </c>
      <c r="E79" s="104"/>
      <c r="F79" s="69" t="b">
        <v>1</v>
      </c>
    </row>
    <row r="80" spans="1:7" x14ac:dyDescent="0.2">
      <c r="A80" s="71"/>
      <c r="B80" s="71"/>
      <c r="C80" s="89"/>
      <c r="D80" s="119"/>
      <c r="E80" s="119"/>
      <c r="F80" s="72"/>
    </row>
    <row r="81" spans="1:7" x14ac:dyDescent="0.2">
      <c r="A81" s="71" t="s">
        <v>282</v>
      </c>
      <c r="B81" s="71" t="s">
        <v>9</v>
      </c>
      <c r="C81" s="70" t="s">
        <v>281</v>
      </c>
      <c r="D81" s="113">
        <v>10088</v>
      </c>
      <c r="E81" s="104"/>
      <c r="F81" s="69" t="b">
        <v>1</v>
      </c>
    </row>
    <row r="82" spans="1:7" x14ac:dyDescent="0.2">
      <c r="A82" s="71"/>
      <c r="B82" s="71"/>
      <c r="D82" s="119"/>
      <c r="E82" s="119"/>
      <c r="F82" s="72"/>
    </row>
    <row r="83" spans="1:7" x14ac:dyDescent="0.2">
      <c r="A83" s="71" t="s">
        <v>283</v>
      </c>
      <c r="B83" s="71" t="s">
        <v>10</v>
      </c>
      <c r="C83" s="70" t="s">
        <v>281</v>
      </c>
      <c r="D83" s="115">
        <v>12304</v>
      </c>
      <c r="E83" s="138"/>
      <c r="F83" s="69" t="b">
        <v>1</v>
      </c>
    </row>
    <row r="84" spans="1:7" x14ac:dyDescent="0.2">
      <c r="A84" s="71" t="s">
        <v>284</v>
      </c>
      <c r="B84" s="71" t="s">
        <v>10</v>
      </c>
      <c r="C84" s="70" t="s">
        <v>281</v>
      </c>
      <c r="D84" s="115">
        <v>12305</v>
      </c>
      <c r="E84" s="138"/>
      <c r="F84" s="69" t="b">
        <v>1</v>
      </c>
    </row>
    <row r="85" spans="1:7" x14ac:dyDescent="0.2">
      <c r="A85" s="71" t="s">
        <v>285</v>
      </c>
      <c r="B85" s="71" t="s">
        <v>10</v>
      </c>
      <c r="C85" s="70" t="s">
        <v>281</v>
      </c>
      <c r="D85" s="115">
        <v>12306</v>
      </c>
      <c r="E85" s="138"/>
      <c r="F85" s="69" t="b">
        <v>1</v>
      </c>
    </row>
    <row r="86" spans="1:7" x14ac:dyDescent="0.2">
      <c r="A86" s="96" t="s">
        <v>286</v>
      </c>
      <c r="B86" s="96" t="s">
        <v>10</v>
      </c>
      <c r="C86" s="97" t="s">
        <v>281</v>
      </c>
      <c r="D86" s="98">
        <v>12307</v>
      </c>
      <c r="E86" s="140"/>
      <c r="F86" s="69" t="b">
        <v>0</v>
      </c>
      <c r="G86" s="103" t="s">
        <v>481</v>
      </c>
    </row>
    <row r="87" spans="1:7" x14ac:dyDescent="0.2">
      <c r="A87" s="71"/>
      <c r="B87" s="71"/>
      <c r="C87" s="70"/>
      <c r="D87" s="104"/>
      <c r="E87" s="104"/>
      <c r="F87" s="72"/>
    </row>
    <row r="88" spans="1:7" x14ac:dyDescent="0.2">
      <c r="A88" s="71" t="s">
        <v>287</v>
      </c>
      <c r="B88" s="71" t="s">
        <v>23</v>
      </c>
      <c r="C88" s="70" t="s">
        <v>281</v>
      </c>
      <c r="D88" s="117">
        <v>1216</v>
      </c>
      <c r="E88" s="104"/>
      <c r="F88" s="69" t="b">
        <v>1</v>
      </c>
    </row>
    <row r="89" spans="1:7" ht="14.4" customHeight="1" x14ac:dyDescent="0.3">
      <c r="A89" s="88"/>
      <c r="B89" s="71"/>
      <c r="C89" s="70"/>
      <c r="D89" s="104"/>
      <c r="E89" s="104"/>
      <c r="F89" s="72"/>
    </row>
    <row r="90" spans="1:7" x14ac:dyDescent="0.2">
      <c r="A90" s="75" t="s">
        <v>26</v>
      </c>
      <c r="B90" s="75" t="s">
        <v>1</v>
      </c>
      <c r="C90" s="75" t="s">
        <v>5</v>
      </c>
      <c r="D90" s="107" t="s">
        <v>11</v>
      </c>
      <c r="E90" s="104"/>
      <c r="F90" s="74" t="s">
        <v>459</v>
      </c>
    </row>
    <row r="91" spans="1:7" x14ac:dyDescent="0.2">
      <c r="A91" s="71"/>
      <c r="B91" s="71"/>
      <c r="C91" s="70"/>
      <c r="D91" s="104"/>
      <c r="E91" s="104"/>
      <c r="F91" s="72"/>
    </row>
    <row r="92" spans="1:7" x14ac:dyDescent="0.2">
      <c r="A92" s="71" t="s">
        <v>288</v>
      </c>
      <c r="B92" s="71" t="s">
        <v>6</v>
      </c>
      <c r="C92" s="70" t="s">
        <v>289</v>
      </c>
      <c r="D92" s="108">
        <v>804</v>
      </c>
      <c r="E92" s="104"/>
      <c r="F92" s="69" t="b">
        <v>1</v>
      </c>
    </row>
    <row r="93" spans="1:7" x14ac:dyDescent="0.2">
      <c r="A93" s="71"/>
      <c r="B93" s="71"/>
      <c r="C93" s="70"/>
      <c r="D93" s="104"/>
      <c r="E93" s="104"/>
      <c r="F93" s="72"/>
    </row>
    <row r="94" spans="1:7" x14ac:dyDescent="0.2">
      <c r="A94" s="71" t="s">
        <v>290</v>
      </c>
      <c r="B94" s="71" t="s">
        <v>8</v>
      </c>
      <c r="C94" s="70" t="s">
        <v>289</v>
      </c>
      <c r="D94" s="111">
        <v>9023</v>
      </c>
      <c r="E94" s="104"/>
      <c r="F94" s="69" t="b">
        <v>1</v>
      </c>
    </row>
    <row r="95" spans="1:7" x14ac:dyDescent="0.2">
      <c r="A95" s="71" t="s">
        <v>291</v>
      </c>
      <c r="B95" s="71" t="s">
        <v>8</v>
      </c>
      <c r="C95" s="70" t="s">
        <v>289</v>
      </c>
      <c r="D95" s="111">
        <v>9024</v>
      </c>
      <c r="E95" s="104"/>
      <c r="F95" s="69" t="b">
        <v>1</v>
      </c>
    </row>
    <row r="96" spans="1:7" x14ac:dyDescent="0.2">
      <c r="A96" s="71" t="s">
        <v>292</v>
      </c>
      <c r="B96" s="71" t="s">
        <v>8</v>
      </c>
      <c r="C96" s="70" t="s">
        <v>289</v>
      </c>
      <c r="D96" s="111">
        <v>9025</v>
      </c>
      <c r="E96" s="104"/>
      <c r="F96" s="69" t="b">
        <v>1</v>
      </c>
    </row>
    <row r="97" spans="1:6" x14ac:dyDescent="0.2">
      <c r="A97" s="71"/>
      <c r="B97" s="71"/>
      <c r="C97" s="70"/>
      <c r="D97" s="104"/>
      <c r="E97" s="104"/>
      <c r="F97" s="72"/>
    </row>
    <row r="98" spans="1:6" x14ac:dyDescent="0.2">
      <c r="A98" s="71" t="s">
        <v>293</v>
      </c>
      <c r="B98" s="71" t="s">
        <v>9</v>
      </c>
      <c r="C98" s="70" t="s">
        <v>289</v>
      </c>
      <c r="D98" s="113">
        <v>10090</v>
      </c>
      <c r="E98" s="104"/>
      <c r="F98" s="69" t="b">
        <v>1</v>
      </c>
    </row>
    <row r="99" spans="1:6" x14ac:dyDescent="0.2">
      <c r="A99" s="71"/>
      <c r="B99" s="71"/>
      <c r="C99" s="70"/>
      <c r="D99" s="102"/>
      <c r="E99" s="102"/>
      <c r="F99" s="72"/>
    </row>
    <row r="100" spans="1:6" x14ac:dyDescent="0.2">
      <c r="A100" s="71" t="s">
        <v>294</v>
      </c>
      <c r="B100" s="71" t="s">
        <v>22</v>
      </c>
      <c r="C100" s="70" t="s">
        <v>289</v>
      </c>
      <c r="D100" s="107">
        <v>1008</v>
      </c>
      <c r="E100" s="104"/>
      <c r="F100" s="69" t="b">
        <v>0</v>
      </c>
    </row>
    <row r="101" spans="1:6" x14ac:dyDescent="0.2">
      <c r="A101" s="71"/>
      <c r="B101" s="71"/>
      <c r="C101" s="70"/>
      <c r="D101" s="102"/>
      <c r="E101" s="102"/>
      <c r="F101" s="72"/>
    </row>
    <row r="102" spans="1:6" x14ac:dyDescent="0.2">
      <c r="A102" s="71" t="s">
        <v>295</v>
      </c>
      <c r="B102" s="71" t="s">
        <v>10</v>
      </c>
      <c r="C102" s="70" t="s">
        <v>289</v>
      </c>
      <c r="D102" s="115">
        <v>12309</v>
      </c>
      <c r="E102" s="138"/>
      <c r="F102" s="69" t="b">
        <v>1</v>
      </c>
    </row>
    <row r="103" spans="1:6" x14ac:dyDescent="0.2">
      <c r="A103" s="71" t="s">
        <v>296</v>
      </c>
      <c r="B103" s="71" t="s">
        <v>10</v>
      </c>
      <c r="C103" s="70" t="s">
        <v>289</v>
      </c>
      <c r="D103" s="115">
        <v>12311</v>
      </c>
      <c r="E103" s="138"/>
      <c r="F103" s="69" t="b">
        <v>1</v>
      </c>
    </row>
    <row r="104" spans="1:6" x14ac:dyDescent="0.2">
      <c r="A104" s="71" t="s">
        <v>297</v>
      </c>
      <c r="B104" s="71" t="s">
        <v>10</v>
      </c>
      <c r="C104" s="70" t="s">
        <v>289</v>
      </c>
      <c r="D104" s="115">
        <v>12315</v>
      </c>
      <c r="E104" s="138"/>
      <c r="F104" s="69" t="b">
        <v>0</v>
      </c>
    </row>
    <row r="105" spans="1:6" x14ac:dyDescent="0.2">
      <c r="A105" s="71" t="s">
        <v>298</v>
      </c>
      <c r="B105" s="71" t="s">
        <v>10</v>
      </c>
      <c r="C105" s="70" t="s">
        <v>289</v>
      </c>
      <c r="D105" s="115">
        <v>12316</v>
      </c>
      <c r="E105" s="138"/>
      <c r="F105" s="69" t="b">
        <v>1</v>
      </c>
    </row>
    <row r="106" spans="1:6" x14ac:dyDescent="0.2">
      <c r="A106" s="71" t="s">
        <v>299</v>
      </c>
      <c r="B106" s="71" t="s">
        <v>10</v>
      </c>
      <c r="C106" s="70" t="s">
        <v>289</v>
      </c>
      <c r="D106" s="115">
        <v>12317</v>
      </c>
      <c r="E106" s="138"/>
      <c r="F106" s="69" t="b">
        <v>0</v>
      </c>
    </row>
    <row r="107" spans="1:6" x14ac:dyDescent="0.2">
      <c r="A107" s="71" t="s">
        <v>300</v>
      </c>
      <c r="B107" s="71" t="s">
        <v>10</v>
      </c>
      <c r="C107" s="70" t="s">
        <v>289</v>
      </c>
      <c r="D107" s="115">
        <v>12318</v>
      </c>
      <c r="E107" s="138"/>
      <c r="F107" s="69" t="b">
        <v>0</v>
      </c>
    </row>
    <row r="108" spans="1:6" x14ac:dyDescent="0.2">
      <c r="A108" s="71" t="s">
        <v>301</v>
      </c>
      <c r="B108" s="71" t="s">
        <v>10</v>
      </c>
      <c r="C108" s="70" t="s">
        <v>289</v>
      </c>
      <c r="D108" s="115">
        <v>12319</v>
      </c>
      <c r="E108" s="138"/>
      <c r="F108" s="69" t="b">
        <v>1</v>
      </c>
    </row>
    <row r="109" spans="1:6" x14ac:dyDescent="0.2">
      <c r="A109" s="71" t="s">
        <v>302</v>
      </c>
      <c r="B109" s="71" t="s">
        <v>10</v>
      </c>
      <c r="C109" s="70" t="s">
        <v>289</v>
      </c>
      <c r="D109" s="115">
        <v>12320</v>
      </c>
      <c r="E109" s="138"/>
      <c r="F109" s="69" t="b">
        <v>1</v>
      </c>
    </row>
    <row r="110" spans="1:6" x14ac:dyDescent="0.2">
      <c r="A110" s="71" t="s">
        <v>303</v>
      </c>
      <c r="B110" s="71" t="s">
        <v>10</v>
      </c>
      <c r="C110" s="70" t="s">
        <v>289</v>
      </c>
      <c r="D110" s="115">
        <v>12321</v>
      </c>
      <c r="E110" s="138"/>
      <c r="F110" s="69" t="b">
        <v>1</v>
      </c>
    </row>
    <row r="111" spans="1:6" x14ac:dyDescent="0.2">
      <c r="A111" s="71"/>
      <c r="B111" s="71"/>
      <c r="C111" s="70"/>
      <c r="D111" s="102"/>
      <c r="E111" s="102"/>
      <c r="F111" s="72"/>
    </row>
    <row r="112" spans="1:6" x14ac:dyDescent="0.2">
      <c r="A112" s="71" t="s">
        <v>304</v>
      </c>
      <c r="B112" s="71" t="s">
        <v>23</v>
      </c>
      <c r="C112" s="70" t="s">
        <v>289</v>
      </c>
      <c r="D112" s="117">
        <v>1201</v>
      </c>
      <c r="E112" s="104"/>
      <c r="F112" s="69" t="b">
        <v>1</v>
      </c>
    </row>
    <row r="113" spans="1:7" x14ac:dyDescent="0.2">
      <c r="A113" s="71"/>
      <c r="B113" s="71"/>
      <c r="C113" s="70"/>
      <c r="D113" s="104"/>
      <c r="E113" s="104"/>
      <c r="F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7" t="s">
        <v>11</v>
      </c>
      <c r="E114" s="104"/>
      <c r="F114" s="74" t="s">
        <v>459</v>
      </c>
      <c r="G114" s="67" t="s">
        <v>495</v>
      </c>
    </row>
    <row r="115" spans="1:7" x14ac:dyDescent="0.2">
      <c r="A115" s="71"/>
      <c r="B115" s="71"/>
      <c r="C115" s="70"/>
      <c r="D115" s="104"/>
      <c r="E115" s="104"/>
      <c r="F115" s="72"/>
    </row>
    <row r="116" spans="1:7" x14ac:dyDescent="0.2">
      <c r="A116" s="71" t="s">
        <v>476</v>
      </c>
      <c r="B116" s="71" t="s">
        <v>6</v>
      </c>
      <c r="C116" s="70" t="s">
        <v>447</v>
      </c>
      <c r="D116" s="120">
        <v>8181</v>
      </c>
      <c r="E116" s="104"/>
      <c r="F116" s="69" t="b">
        <v>1</v>
      </c>
    </row>
    <row r="117" spans="1:7" x14ac:dyDescent="0.2">
      <c r="A117" s="71"/>
      <c r="B117" s="71"/>
      <c r="C117" s="70"/>
      <c r="D117" s="104"/>
      <c r="E117" s="104"/>
      <c r="F117" s="72"/>
    </row>
    <row r="118" spans="1:7" x14ac:dyDescent="0.2">
      <c r="A118" s="71" t="s">
        <v>305</v>
      </c>
      <c r="B118" s="71" t="s">
        <v>8</v>
      </c>
      <c r="C118" s="70" t="s">
        <v>472</v>
      </c>
      <c r="D118" s="111">
        <v>9027</v>
      </c>
      <c r="E118" s="104"/>
      <c r="F118" s="69" t="b">
        <v>1</v>
      </c>
    </row>
    <row r="119" spans="1:7" x14ac:dyDescent="0.2">
      <c r="A119" s="71" t="s">
        <v>306</v>
      </c>
      <c r="B119" s="71" t="s">
        <v>8</v>
      </c>
      <c r="C119" s="70" t="s">
        <v>472</v>
      </c>
      <c r="D119" s="111">
        <v>9028</v>
      </c>
      <c r="E119" s="104"/>
      <c r="F119" s="69" t="b">
        <v>1</v>
      </c>
    </row>
    <row r="120" spans="1:7" x14ac:dyDescent="0.2">
      <c r="A120" s="71" t="s">
        <v>475</v>
      </c>
      <c r="B120" s="71" t="s">
        <v>8</v>
      </c>
      <c r="C120" s="70" t="s">
        <v>472</v>
      </c>
      <c r="D120" s="111">
        <v>9026</v>
      </c>
      <c r="E120" s="104"/>
      <c r="F120" s="69" t="b">
        <v>1</v>
      </c>
    </row>
    <row r="121" spans="1:7" x14ac:dyDescent="0.2">
      <c r="A121" s="71" t="s">
        <v>474</v>
      </c>
      <c r="B121" s="71" t="s">
        <v>8</v>
      </c>
      <c r="C121" s="70" t="s">
        <v>472</v>
      </c>
      <c r="D121" s="111">
        <v>9029</v>
      </c>
      <c r="E121" s="104"/>
      <c r="F121" s="69" t="b">
        <v>1</v>
      </c>
    </row>
    <row r="122" spans="1:7" x14ac:dyDescent="0.2">
      <c r="A122" s="71" t="s">
        <v>473</v>
      </c>
      <c r="B122" s="71" t="s">
        <v>8</v>
      </c>
      <c r="C122" s="70" t="s">
        <v>472</v>
      </c>
      <c r="D122" s="111">
        <v>9079</v>
      </c>
      <c r="E122" s="104"/>
      <c r="F122" s="69" t="b">
        <v>1</v>
      </c>
    </row>
    <row r="123" spans="1:7" x14ac:dyDescent="0.2">
      <c r="A123" s="71" t="s">
        <v>486</v>
      </c>
      <c r="B123" s="71" t="s">
        <v>8</v>
      </c>
      <c r="C123" s="70" t="s">
        <v>472</v>
      </c>
      <c r="D123" s="111">
        <v>9080</v>
      </c>
      <c r="E123" s="104"/>
      <c r="F123" s="69" t="b">
        <v>1</v>
      </c>
    </row>
    <row r="124" spans="1:7" x14ac:dyDescent="0.2">
      <c r="A124" s="71"/>
      <c r="B124" s="71"/>
      <c r="C124" s="70"/>
      <c r="D124" s="104"/>
      <c r="E124" s="104"/>
      <c r="F124" s="72"/>
    </row>
    <row r="125" spans="1:7" x14ac:dyDescent="0.2">
      <c r="A125" s="71" t="s">
        <v>307</v>
      </c>
      <c r="B125" s="71" t="s">
        <v>9</v>
      </c>
      <c r="C125" s="70" t="s">
        <v>472</v>
      </c>
      <c r="D125" s="113">
        <v>10092</v>
      </c>
      <c r="E125" s="104"/>
      <c r="F125" s="69" t="b">
        <v>1</v>
      </c>
    </row>
    <row r="126" spans="1:7" x14ac:dyDescent="0.2">
      <c r="A126" s="71"/>
      <c r="B126" s="71"/>
      <c r="C126" s="70"/>
      <c r="D126" s="104"/>
      <c r="E126" s="104"/>
      <c r="F126" s="72"/>
    </row>
    <row r="127" spans="1:7" x14ac:dyDescent="0.2">
      <c r="A127" s="71"/>
      <c r="B127" s="71"/>
      <c r="C127" s="70"/>
      <c r="D127" s="104"/>
      <c r="E127" s="104"/>
      <c r="F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7" t="s">
        <v>11</v>
      </c>
      <c r="E128" s="104"/>
      <c r="F128" s="74" t="s">
        <v>459</v>
      </c>
      <c r="G128" s="67" t="s">
        <v>495</v>
      </c>
    </row>
    <row r="129" spans="1:6" x14ac:dyDescent="0.2">
      <c r="A129" s="71"/>
      <c r="B129" s="71"/>
      <c r="C129" s="70"/>
      <c r="D129" s="121"/>
      <c r="E129" s="104"/>
      <c r="F129" s="72"/>
    </row>
    <row r="130" spans="1:6" x14ac:dyDescent="0.2">
      <c r="A130" s="71" t="s">
        <v>308</v>
      </c>
      <c r="B130" s="71" t="s">
        <v>6</v>
      </c>
      <c r="C130" s="70" t="s">
        <v>309</v>
      </c>
      <c r="D130" s="108">
        <v>8093</v>
      </c>
      <c r="E130" s="104"/>
      <c r="F130" s="69" t="b">
        <v>0</v>
      </c>
    </row>
    <row r="131" spans="1:6" x14ac:dyDescent="0.2">
      <c r="A131" s="71" t="s">
        <v>489</v>
      </c>
      <c r="B131" s="71" t="s">
        <v>6</v>
      </c>
      <c r="C131" s="70" t="s">
        <v>309</v>
      </c>
      <c r="D131" s="108">
        <v>8184</v>
      </c>
      <c r="E131" s="104"/>
      <c r="F131" s="69" t="b">
        <v>0</v>
      </c>
    </row>
    <row r="132" spans="1:6" x14ac:dyDescent="0.2">
      <c r="A132" s="71"/>
      <c r="B132" s="71"/>
      <c r="C132" s="70"/>
      <c r="D132" s="121"/>
      <c r="E132" s="104"/>
      <c r="F132" s="72"/>
    </row>
    <row r="133" spans="1:6" x14ac:dyDescent="0.2">
      <c r="A133" s="71" t="s">
        <v>310</v>
      </c>
      <c r="B133" s="71" t="s">
        <v>20</v>
      </c>
      <c r="C133" s="70" t="s">
        <v>309</v>
      </c>
      <c r="D133" s="110">
        <v>834</v>
      </c>
      <c r="E133" s="104"/>
      <c r="F133" s="69" t="b">
        <v>0</v>
      </c>
    </row>
    <row r="134" spans="1:6" x14ac:dyDescent="0.2">
      <c r="A134" s="71"/>
      <c r="B134" s="71"/>
      <c r="C134" s="70"/>
      <c r="D134" s="121"/>
      <c r="E134" s="104"/>
      <c r="F134" s="72"/>
    </row>
    <row r="135" spans="1:6" x14ac:dyDescent="0.2">
      <c r="A135" s="71" t="s">
        <v>311</v>
      </c>
      <c r="B135" s="71" t="s">
        <v>8</v>
      </c>
      <c r="C135" s="70" t="s">
        <v>309</v>
      </c>
      <c r="D135" s="111">
        <v>9030</v>
      </c>
      <c r="E135" s="104"/>
      <c r="F135" s="69" t="b">
        <v>1</v>
      </c>
    </row>
    <row r="136" spans="1:6" x14ac:dyDescent="0.2">
      <c r="A136" s="71" t="s">
        <v>471</v>
      </c>
      <c r="B136" s="71" t="s">
        <v>8</v>
      </c>
      <c r="C136" s="70" t="s">
        <v>309</v>
      </c>
      <c r="D136" s="111">
        <v>9081</v>
      </c>
      <c r="E136" s="104"/>
      <c r="F136" s="69" t="b">
        <v>1</v>
      </c>
    </row>
    <row r="137" spans="1:6" x14ac:dyDescent="0.2">
      <c r="A137" s="71"/>
      <c r="B137" s="71"/>
      <c r="C137" s="70"/>
      <c r="D137" s="121"/>
      <c r="E137" s="104"/>
      <c r="F137" s="72"/>
    </row>
    <row r="138" spans="1:6" x14ac:dyDescent="0.2">
      <c r="A138" s="71" t="s">
        <v>313</v>
      </c>
      <c r="B138" s="71" t="s">
        <v>21</v>
      </c>
      <c r="C138" s="70" t="s">
        <v>309</v>
      </c>
      <c r="D138" s="112">
        <v>913</v>
      </c>
      <c r="E138" s="104"/>
      <c r="F138" s="69" t="b">
        <v>1</v>
      </c>
    </row>
    <row r="139" spans="1:6" x14ac:dyDescent="0.2">
      <c r="A139" s="71" t="s">
        <v>312</v>
      </c>
      <c r="B139" s="71" t="s">
        <v>8</v>
      </c>
      <c r="C139" s="70" t="s">
        <v>309</v>
      </c>
      <c r="D139" s="112">
        <v>9401</v>
      </c>
      <c r="E139" s="104"/>
      <c r="F139" s="69" t="b">
        <v>0</v>
      </c>
    </row>
    <row r="140" spans="1:6" x14ac:dyDescent="0.2">
      <c r="A140" s="71"/>
      <c r="B140" s="71"/>
      <c r="C140" s="70"/>
      <c r="D140" s="121"/>
      <c r="E140" s="104"/>
      <c r="F140" s="72"/>
    </row>
    <row r="141" spans="1:6" x14ac:dyDescent="0.2">
      <c r="A141" s="71" t="s">
        <v>314</v>
      </c>
      <c r="B141" s="71" t="s">
        <v>9</v>
      </c>
      <c r="C141" s="70" t="s">
        <v>309</v>
      </c>
      <c r="D141" s="113">
        <v>10093</v>
      </c>
      <c r="E141" s="104"/>
      <c r="F141" s="69" t="b">
        <v>1</v>
      </c>
    </row>
    <row r="142" spans="1:6" x14ac:dyDescent="0.2">
      <c r="A142" s="71" t="s">
        <v>315</v>
      </c>
      <c r="B142" s="71" t="s">
        <v>9</v>
      </c>
      <c r="C142" s="70" t="s">
        <v>309</v>
      </c>
      <c r="D142" s="113">
        <v>10094</v>
      </c>
      <c r="E142" s="104"/>
      <c r="F142" s="69" t="b">
        <v>1</v>
      </c>
    </row>
    <row r="143" spans="1:6" x14ac:dyDescent="0.2">
      <c r="A143" s="71"/>
      <c r="B143" s="71"/>
      <c r="C143" s="70"/>
      <c r="D143" s="121"/>
      <c r="E143" s="104"/>
      <c r="F143" s="72"/>
    </row>
    <row r="144" spans="1:6" x14ac:dyDescent="0.2">
      <c r="A144" s="71" t="s">
        <v>316</v>
      </c>
      <c r="B144" s="71" t="s">
        <v>10</v>
      </c>
      <c r="C144" s="70" t="s">
        <v>309</v>
      </c>
      <c r="D144" s="115">
        <v>12323</v>
      </c>
      <c r="E144" s="138"/>
      <c r="F144" s="69" t="b">
        <v>1</v>
      </c>
    </row>
    <row r="145" spans="1:7" x14ac:dyDescent="0.2">
      <c r="A145" s="71"/>
      <c r="B145" s="71"/>
      <c r="C145" s="70"/>
      <c r="D145" s="121"/>
      <c r="E145" s="104"/>
      <c r="F145" s="72"/>
    </row>
    <row r="146" spans="1:7" x14ac:dyDescent="0.2">
      <c r="A146" s="71" t="s">
        <v>317</v>
      </c>
      <c r="B146" s="71" t="s">
        <v>23</v>
      </c>
      <c r="C146" s="70" t="s">
        <v>309</v>
      </c>
      <c r="D146" s="117">
        <v>1203</v>
      </c>
      <c r="E146" s="104"/>
      <c r="F146" s="69" t="b">
        <v>1</v>
      </c>
    </row>
    <row r="147" spans="1:7" x14ac:dyDescent="0.2">
      <c r="A147" s="71"/>
      <c r="B147" s="71"/>
      <c r="C147" s="70"/>
      <c r="D147" s="104"/>
      <c r="E147" s="104"/>
      <c r="F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7" t="s">
        <v>11</v>
      </c>
      <c r="E148" s="104"/>
      <c r="F148" s="74" t="s">
        <v>459</v>
      </c>
      <c r="G148" s="67" t="s">
        <v>495</v>
      </c>
    </row>
    <row r="149" spans="1:7" x14ac:dyDescent="0.2">
      <c r="A149" s="71"/>
      <c r="B149" s="71"/>
      <c r="C149" s="70"/>
      <c r="D149" s="104"/>
      <c r="E149" s="104"/>
      <c r="F149" s="72"/>
    </row>
    <row r="150" spans="1:7" x14ac:dyDescent="0.2">
      <c r="A150" s="71" t="s">
        <v>455</v>
      </c>
      <c r="B150" s="71" t="s">
        <v>6</v>
      </c>
      <c r="C150" s="70" t="s">
        <v>319</v>
      </c>
      <c r="D150" s="108">
        <v>8049</v>
      </c>
      <c r="E150" s="104"/>
      <c r="F150" s="69" t="b">
        <v>0</v>
      </c>
    </row>
    <row r="151" spans="1:7" x14ac:dyDescent="0.2">
      <c r="A151" s="71" t="s">
        <v>318</v>
      </c>
      <c r="B151" s="71" t="s">
        <v>6</v>
      </c>
      <c r="C151" s="70" t="s">
        <v>319</v>
      </c>
      <c r="D151" s="108">
        <v>8125</v>
      </c>
      <c r="E151" s="104"/>
      <c r="F151" s="69" t="b">
        <v>0</v>
      </c>
    </row>
    <row r="152" spans="1:7" x14ac:dyDescent="0.2">
      <c r="A152" s="71" t="s">
        <v>450</v>
      </c>
      <c r="B152" s="71" t="s">
        <v>6</v>
      </c>
      <c r="C152" s="70" t="s">
        <v>319</v>
      </c>
      <c r="D152" s="108">
        <v>8126</v>
      </c>
      <c r="E152" s="104"/>
      <c r="F152" s="69" t="b">
        <v>0</v>
      </c>
    </row>
    <row r="153" spans="1:7" x14ac:dyDescent="0.2">
      <c r="A153" s="71" t="s">
        <v>320</v>
      </c>
      <c r="B153" s="71" t="s">
        <v>6</v>
      </c>
      <c r="C153" s="70" t="s">
        <v>319</v>
      </c>
      <c r="D153" s="108">
        <v>8127</v>
      </c>
      <c r="E153" s="104"/>
      <c r="F153" s="69" t="b">
        <v>0</v>
      </c>
    </row>
    <row r="154" spans="1:7" x14ac:dyDescent="0.2">
      <c r="A154" s="71" t="s">
        <v>321</v>
      </c>
      <c r="B154" s="71" t="s">
        <v>6</v>
      </c>
      <c r="C154" s="70" t="s">
        <v>319</v>
      </c>
      <c r="D154" s="108">
        <v>8128</v>
      </c>
      <c r="E154" s="104"/>
      <c r="F154" s="69" t="b">
        <v>0</v>
      </c>
    </row>
    <row r="155" spans="1:7" x14ac:dyDescent="0.2">
      <c r="A155" s="71" t="s">
        <v>322</v>
      </c>
      <c r="B155" s="71" t="s">
        <v>6</v>
      </c>
      <c r="C155" s="70" t="s">
        <v>319</v>
      </c>
      <c r="D155" s="108">
        <v>8129</v>
      </c>
      <c r="E155" s="104"/>
      <c r="F155" s="69" t="b">
        <v>0</v>
      </c>
    </row>
    <row r="156" spans="1:7" x14ac:dyDescent="0.2">
      <c r="A156" s="71" t="s">
        <v>456</v>
      </c>
      <c r="B156" s="71" t="s">
        <v>6</v>
      </c>
      <c r="C156" s="70" t="s">
        <v>319</v>
      </c>
      <c r="D156" s="108">
        <v>8180</v>
      </c>
      <c r="E156" s="104"/>
      <c r="F156" s="69" t="b">
        <v>0</v>
      </c>
    </row>
    <row r="157" spans="1:7" x14ac:dyDescent="0.2">
      <c r="A157" s="71"/>
      <c r="B157" s="71"/>
      <c r="C157" s="70"/>
      <c r="D157" s="104"/>
      <c r="E157" s="104"/>
      <c r="F157" s="72"/>
    </row>
    <row r="158" spans="1:7" x14ac:dyDescent="0.2">
      <c r="A158" s="71" t="s">
        <v>323</v>
      </c>
      <c r="B158" s="71" t="s">
        <v>20</v>
      </c>
      <c r="C158" s="70" t="s">
        <v>319</v>
      </c>
      <c r="D158" s="110">
        <v>837</v>
      </c>
      <c r="E158" s="104"/>
      <c r="F158" s="69" t="b">
        <v>0</v>
      </c>
    </row>
    <row r="159" spans="1:7" x14ac:dyDescent="0.2">
      <c r="A159" s="71"/>
      <c r="B159" s="71"/>
      <c r="C159" s="70"/>
      <c r="D159" s="104"/>
      <c r="E159" s="104"/>
      <c r="F159" s="72"/>
    </row>
    <row r="160" spans="1:7" x14ac:dyDescent="0.2">
      <c r="A160" s="71" t="s">
        <v>324</v>
      </c>
      <c r="B160" s="71" t="s">
        <v>8</v>
      </c>
      <c r="C160" s="70" t="s">
        <v>319</v>
      </c>
      <c r="D160" s="111">
        <v>9032</v>
      </c>
      <c r="E160" s="104"/>
      <c r="F160" s="69" t="b">
        <v>1</v>
      </c>
    </row>
    <row r="161" spans="1:7" x14ac:dyDescent="0.2">
      <c r="A161" s="71" t="s">
        <v>325</v>
      </c>
      <c r="B161" s="71" t="s">
        <v>8</v>
      </c>
      <c r="C161" s="70" t="s">
        <v>319</v>
      </c>
      <c r="D161" s="111">
        <v>9033</v>
      </c>
      <c r="E161" s="104"/>
      <c r="F161" s="69" t="b">
        <v>1</v>
      </c>
    </row>
    <row r="162" spans="1:7" x14ac:dyDescent="0.2">
      <c r="A162" s="71"/>
      <c r="B162" s="71"/>
      <c r="C162" s="70"/>
      <c r="D162" s="104"/>
      <c r="E162" s="104"/>
      <c r="F162" s="72"/>
    </row>
    <row r="163" spans="1:7" x14ac:dyDescent="0.2">
      <c r="A163" s="71" t="s">
        <v>326</v>
      </c>
      <c r="B163" s="71" t="s">
        <v>9</v>
      </c>
      <c r="C163" s="70" t="s">
        <v>319</v>
      </c>
      <c r="D163" s="113">
        <v>10095</v>
      </c>
      <c r="E163" s="104"/>
      <c r="F163" s="69" t="b">
        <v>1</v>
      </c>
    </row>
    <row r="164" spans="1:7" x14ac:dyDescent="0.2">
      <c r="A164" s="71" t="s">
        <v>327</v>
      </c>
      <c r="B164" s="71" t="s">
        <v>9</v>
      </c>
      <c r="C164" s="70" t="s">
        <v>319</v>
      </c>
      <c r="D164" s="113">
        <v>10096</v>
      </c>
      <c r="E164" s="104"/>
      <c r="F164" s="69" t="b">
        <v>1</v>
      </c>
    </row>
    <row r="165" spans="1:7" x14ac:dyDescent="0.2">
      <c r="A165" s="71"/>
      <c r="B165" s="71"/>
      <c r="C165" s="70"/>
      <c r="D165" s="104"/>
      <c r="E165" s="104"/>
      <c r="F165" s="72"/>
    </row>
    <row r="166" spans="1:7" x14ac:dyDescent="0.2">
      <c r="A166" s="71"/>
      <c r="B166" s="71"/>
      <c r="C166" s="70"/>
      <c r="D166" s="104"/>
      <c r="E166" s="104"/>
      <c r="F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7" t="s">
        <v>11</v>
      </c>
      <c r="E167" s="104"/>
      <c r="F167" s="74" t="s">
        <v>459</v>
      </c>
      <c r="G167" s="67" t="s">
        <v>495</v>
      </c>
    </row>
    <row r="168" spans="1:7" x14ac:dyDescent="0.2">
      <c r="A168" s="71"/>
      <c r="B168" s="71"/>
      <c r="C168" s="70"/>
      <c r="D168" s="104"/>
      <c r="E168" s="104"/>
      <c r="F168" s="72"/>
    </row>
    <row r="169" spans="1:7" x14ac:dyDescent="0.2">
      <c r="A169" s="71" t="s">
        <v>328</v>
      </c>
      <c r="B169" s="71" t="s">
        <v>6</v>
      </c>
      <c r="C169" s="70" t="s">
        <v>470</v>
      </c>
      <c r="D169" s="108">
        <v>8130</v>
      </c>
      <c r="E169" s="104"/>
      <c r="F169" s="69" t="b">
        <v>1</v>
      </c>
    </row>
    <row r="170" spans="1:7" x14ac:dyDescent="0.2">
      <c r="A170" s="71" t="s">
        <v>329</v>
      </c>
      <c r="B170" s="71" t="s">
        <v>6</v>
      </c>
      <c r="C170" s="70" t="s">
        <v>470</v>
      </c>
      <c r="D170" s="108">
        <v>8131</v>
      </c>
      <c r="E170" s="104"/>
      <c r="F170" s="69" t="b">
        <v>1</v>
      </c>
    </row>
    <row r="171" spans="1:7" x14ac:dyDescent="0.2">
      <c r="A171" s="71" t="s">
        <v>330</v>
      </c>
      <c r="B171" s="71" t="s">
        <v>6</v>
      </c>
      <c r="C171" s="70" t="s">
        <v>470</v>
      </c>
      <c r="D171" s="108">
        <v>8132</v>
      </c>
      <c r="E171" s="104"/>
      <c r="F171" s="69" t="b">
        <v>0</v>
      </c>
    </row>
    <row r="172" spans="1:7" x14ac:dyDescent="0.2">
      <c r="A172" s="71" t="s">
        <v>331</v>
      </c>
      <c r="B172" s="71" t="s">
        <v>6</v>
      </c>
      <c r="C172" s="70" t="s">
        <v>470</v>
      </c>
      <c r="D172" s="108">
        <v>8133</v>
      </c>
      <c r="E172" s="104"/>
      <c r="F172" s="69" t="b">
        <v>1</v>
      </c>
    </row>
    <row r="173" spans="1:7" x14ac:dyDescent="0.2">
      <c r="A173" s="71" t="s">
        <v>332</v>
      </c>
      <c r="B173" s="71" t="s">
        <v>6</v>
      </c>
      <c r="C173" s="70" t="s">
        <v>470</v>
      </c>
      <c r="D173" s="108">
        <v>8134</v>
      </c>
      <c r="E173" s="104"/>
      <c r="F173" s="69" t="b">
        <v>0</v>
      </c>
    </row>
    <row r="174" spans="1:7" x14ac:dyDescent="0.2">
      <c r="A174" s="71" t="s">
        <v>333</v>
      </c>
      <c r="B174" s="71" t="s">
        <v>6</v>
      </c>
      <c r="C174" s="70" t="s">
        <v>470</v>
      </c>
      <c r="D174" s="108">
        <v>8135</v>
      </c>
      <c r="E174" s="104"/>
      <c r="F174" s="69" t="b">
        <v>1</v>
      </c>
    </row>
    <row r="175" spans="1:7" x14ac:dyDescent="0.2">
      <c r="A175" s="71"/>
      <c r="B175" s="71"/>
      <c r="C175" s="70"/>
      <c r="D175" s="102"/>
      <c r="E175" s="102"/>
      <c r="F175" s="72"/>
    </row>
    <row r="176" spans="1:7" x14ac:dyDescent="0.2">
      <c r="A176" s="71" t="s">
        <v>334</v>
      </c>
      <c r="B176" s="71" t="s">
        <v>20</v>
      </c>
      <c r="C176" s="70" t="s">
        <v>470</v>
      </c>
      <c r="D176" s="110">
        <v>844</v>
      </c>
      <c r="E176" s="104"/>
      <c r="F176" s="69" t="b">
        <v>1</v>
      </c>
    </row>
    <row r="177" spans="1:7" x14ac:dyDescent="0.2">
      <c r="A177" s="71" t="s">
        <v>335</v>
      </c>
      <c r="B177" s="71" t="s">
        <v>20</v>
      </c>
      <c r="C177" s="70" t="s">
        <v>470</v>
      </c>
      <c r="D177" s="110">
        <v>845</v>
      </c>
      <c r="E177" s="104"/>
      <c r="F177" s="69" t="b">
        <v>1</v>
      </c>
    </row>
    <row r="178" spans="1:7" x14ac:dyDescent="0.2">
      <c r="A178" s="71"/>
      <c r="B178" s="71"/>
      <c r="C178" s="70"/>
      <c r="D178" s="104"/>
      <c r="E178" s="104"/>
      <c r="F178" s="72"/>
    </row>
    <row r="179" spans="1:7" x14ac:dyDescent="0.2">
      <c r="A179" s="71" t="s">
        <v>336</v>
      </c>
      <c r="B179" s="71" t="s">
        <v>8</v>
      </c>
      <c r="C179" s="70" t="s">
        <v>470</v>
      </c>
      <c r="D179" s="111">
        <v>9034</v>
      </c>
      <c r="E179" s="104"/>
      <c r="F179" s="69" t="b">
        <v>1</v>
      </c>
    </row>
    <row r="180" spans="1:7" x14ac:dyDescent="0.2">
      <c r="A180" s="71" t="s">
        <v>337</v>
      </c>
      <c r="B180" s="71" t="s">
        <v>8</v>
      </c>
      <c r="C180" s="87" t="s">
        <v>470</v>
      </c>
      <c r="D180" s="111">
        <v>9035</v>
      </c>
      <c r="E180" s="104"/>
      <c r="F180" s="69" t="b">
        <v>1</v>
      </c>
    </row>
    <row r="181" spans="1:7" x14ac:dyDescent="0.2">
      <c r="A181" s="71" t="s">
        <v>338</v>
      </c>
      <c r="B181" s="71" t="s">
        <v>8</v>
      </c>
      <c r="C181" s="87" t="s">
        <v>470</v>
      </c>
      <c r="D181" s="111">
        <v>9036</v>
      </c>
      <c r="E181" s="104"/>
      <c r="F181" s="69" t="b">
        <v>0</v>
      </c>
    </row>
    <row r="182" spans="1:7" x14ac:dyDescent="0.2">
      <c r="A182" s="71" t="s">
        <v>339</v>
      </c>
      <c r="B182" s="71" t="s">
        <v>8</v>
      </c>
      <c r="C182" s="87" t="s">
        <v>470</v>
      </c>
      <c r="D182" s="111">
        <v>9037</v>
      </c>
      <c r="E182" s="104"/>
      <c r="F182" s="69" t="b">
        <v>1</v>
      </c>
    </row>
    <row r="183" spans="1:7" x14ac:dyDescent="0.2">
      <c r="A183" s="71" t="s">
        <v>340</v>
      </c>
      <c r="B183" s="71" t="s">
        <v>8</v>
      </c>
      <c r="C183" s="87" t="s">
        <v>470</v>
      </c>
      <c r="D183" s="111">
        <v>9038</v>
      </c>
      <c r="E183" s="104"/>
      <c r="F183" s="69" t="b">
        <v>1</v>
      </c>
    </row>
    <row r="184" spans="1:7" x14ac:dyDescent="0.2">
      <c r="A184" s="71"/>
      <c r="B184" s="71"/>
      <c r="C184" s="87"/>
      <c r="D184" s="104"/>
      <c r="E184" s="104"/>
      <c r="F184" s="72"/>
    </row>
    <row r="185" spans="1:7" x14ac:dyDescent="0.2">
      <c r="A185" s="96" t="s">
        <v>341</v>
      </c>
      <c r="B185" s="96" t="s">
        <v>21</v>
      </c>
      <c r="C185" s="150" t="s">
        <v>470</v>
      </c>
      <c r="D185" s="151">
        <v>917</v>
      </c>
      <c r="E185" s="104"/>
      <c r="F185" s="69" t="b">
        <v>0</v>
      </c>
    </row>
    <row r="186" spans="1:7" x14ac:dyDescent="0.2">
      <c r="A186" s="71"/>
      <c r="B186" s="71"/>
      <c r="C186" s="70"/>
      <c r="D186" s="104"/>
      <c r="E186" s="104"/>
      <c r="F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7" t="s">
        <v>11</v>
      </c>
      <c r="E187" s="104"/>
      <c r="F187" s="74" t="s">
        <v>459</v>
      </c>
      <c r="G187" s="67" t="s">
        <v>495</v>
      </c>
    </row>
    <row r="188" spans="1:7" x14ac:dyDescent="0.2">
      <c r="A188" s="71"/>
      <c r="B188" s="71"/>
      <c r="C188" s="70"/>
      <c r="D188" s="104"/>
      <c r="E188" s="104"/>
      <c r="F188" s="72"/>
    </row>
    <row r="189" spans="1:7" x14ac:dyDescent="0.2">
      <c r="A189" s="71" t="s">
        <v>342</v>
      </c>
      <c r="B189" s="71" t="s">
        <v>6</v>
      </c>
      <c r="C189" s="70" t="s">
        <v>343</v>
      </c>
      <c r="D189" s="108">
        <v>8136</v>
      </c>
      <c r="E189" s="104"/>
      <c r="F189" s="69" t="b">
        <v>1</v>
      </c>
    </row>
    <row r="190" spans="1:7" x14ac:dyDescent="0.2">
      <c r="A190" s="71" t="s">
        <v>478</v>
      </c>
      <c r="B190" s="71" t="s">
        <v>6</v>
      </c>
      <c r="C190" s="70" t="s">
        <v>343</v>
      </c>
      <c r="D190" s="108">
        <v>8182</v>
      </c>
      <c r="E190" s="104"/>
      <c r="F190" s="69" t="b">
        <v>1</v>
      </c>
    </row>
    <row r="191" spans="1:7" x14ac:dyDescent="0.2">
      <c r="A191" s="71" t="s">
        <v>493</v>
      </c>
      <c r="B191" s="71" t="s">
        <v>6</v>
      </c>
      <c r="C191" s="70" t="s">
        <v>343</v>
      </c>
      <c r="D191" s="108">
        <v>8186</v>
      </c>
      <c r="E191" s="104"/>
      <c r="F191" s="69" t="b">
        <v>0</v>
      </c>
    </row>
    <row r="192" spans="1:7" x14ac:dyDescent="0.2">
      <c r="A192" s="71"/>
      <c r="B192" s="71"/>
      <c r="C192" s="70"/>
      <c r="D192" s="121"/>
      <c r="E192" s="104"/>
      <c r="F192" s="72"/>
    </row>
    <row r="193" spans="1:6" x14ac:dyDescent="0.2">
      <c r="A193" s="71" t="s">
        <v>344</v>
      </c>
      <c r="B193" s="71" t="s">
        <v>8</v>
      </c>
      <c r="C193" s="70" t="s">
        <v>343</v>
      </c>
      <c r="D193" s="111">
        <v>9039</v>
      </c>
      <c r="E193" s="104"/>
      <c r="F193" s="69" t="b">
        <v>1</v>
      </c>
    </row>
    <row r="194" spans="1:6" x14ac:dyDescent="0.2">
      <c r="A194" s="71"/>
      <c r="B194" s="86"/>
      <c r="C194" s="86"/>
      <c r="D194" s="121"/>
      <c r="E194" s="104"/>
      <c r="F194" s="72"/>
    </row>
    <row r="195" spans="1:6" x14ac:dyDescent="0.2">
      <c r="A195" s="71" t="s">
        <v>345</v>
      </c>
      <c r="B195" s="71" t="s">
        <v>9</v>
      </c>
      <c r="C195" s="70" t="s">
        <v>343</v>
      </c>
      <c r="D195" s="113">
        <v>10097</v>
      </c>
      <c r="E195" s="104"/>
      <c r="F195" s="69" t="b">
        <v>1</v>
      </c>
    </row>
    <row r="196" spans="1:6" x14ac:dyDescent="0.2">
      <c r="A196" s="71"/>
      <c r="B196" s="71"/>
      <c r="C196" s="70"/>
      <c r="D196" s="121"/>
      <c r="E196" s="104"/>
      <c r="F196" s="72"/>
    </row>
    <row r="197" spans="1:6" x14ac:dyDescent="0.2">
      <c r="A197" s="71" t="s">
        <v>346</v>
      </c>
      <c r="B197" s="71" t="s">
        <v>10</v>
      </c>
      <c r="C197" s="70" t="s">
        <v>343</v>
      </c>
      <c r="D197" s="115">
        <v>12324</v>
      </c>
      <c r="E197" s="138"/>
      <c r="F197" s="69" t="b">
        <v>1</v>
      </c>
    </row>
    <row r="198" spans="1:6" x14ac:dyDescent="0.2">
      <c r="A198" s="71"/>
      <c r="B198" s="71"/>
      <c r="C198" s="70"/>
      <c r="D198" s="104"/>
      <c r="E198" s="104"/>
      <c r="F198" s="72"/>
    </row>
    <row r="199" spans="1:6" x14ac:dyDescent="0.2">
      <c r="A199" s="75" t="s">
        <v>26</v>
      </c>
      <c r="B199" s="75" t="s">
        <v>1</v>
      </c>
      <c r="C199" s="75" t="s">
        <v>5</v>
      </c>
      <c r="D199" s="107" t="s">
        <v>11</v>
      </c>
      <c r="E199" s="104"/>
      <c r="F199" s="74" t="s">
        <v>459</v>
      </c>
    </row>
    <row r="200" spans="1:6" x14ac:dyDescent="0.2">
      <c r="A200" s="71"/>
      <c r="B200" s="71"/>
      <c r="C200" s="70"/>
      <c r="D200" s="104"/>
      <c r="E200" s="104"/>
      <c r="F200" s="72"/>
    </row>
    <row r="201" spans="1:6" x14ac:dyDescent="0.2">
      <c r="A201" s="71" t="s">
        <v>347</v>
      </c>
      <c r="B201" s="71" t="s">
        <v>8</v>
      </c>
      <c r="C201" s="70" t="s">
        <v>348</v>
      </c>
      <c r="D201" s="111">
        <v>9040</v>
      </c>
      <c r="E201" s="104"/>
      <c r="F201" s="69" t="b">
        <v>1</v>
      </c>
    </row>
    <row r="202" spans="1:6" x14ac:dyDescent="0.2">
      <c r="A202" s="71" t="s">
        <v>349</v>
      </c>
      <c r="B202" s="71" t="s">
        <v>8</v>
      </c>
      <c r="C202" s="70" t="s">
        <v>348</v>
      </c>
      <c r="D202" s="111">
        <v>9041</v>
      </c>
      <c r="E202" s="104"/>
      <c r="F202" s="69" t="b">
        <v>1</v>
      </c>
    </row>
    <row r="203" spans="1:6" x14ac:dyDescent="0.2">
      <c r="A203" s="71" t="s">
        <v>350</v>
      </c>
      <c r="B203" s="71" t="s">
        <v>8</v>
      </c>
      <c r="C203" s="70" t="s">
        <v>348</v>
      </c>
      <c r="D203" s="111">
        <v>9042</v>
      </c>
      <c r="E203" s="104"/>
      <c r="F203" s="69" t="b">
        <v>1</v>
      </c>
    </row>
    <row r="204" spans="1:6" x14ac:dyDescent="0.2">
      <c r="A204" s="71"/>
      <c r="B204" s="71"/>
      <c r="C204" s="70"/>
      <c r="D204" s="104"/>
      <c r="E204" s="104"/>
      <c r="F204" s="72"/>
    </row>
    <row r="205" spans="1:6" x14ac:dyDescent="0.2">
      <c r="A205" s="71" t="s">
        <v>351</v>
      </c>
      <c r="B205" s="71" t="s">
        <v>9</v>
      </c>
      <c r="C205" s="70" t="s">
        <v>348</v>
      </c>
      <c r="D205" s="113">
        <v>10098</v>
      </c>
      <c r="E205" s="104"/>
      <c r="F205" s="69" t="b">
        <v>1</v>
      </c>
    </row>
    <row r="206" spans="1:6" x14ac:dyDescent="0.2">
      <c r="A206" s="71" t="s">
        <v>352</v>
      </c>
      <c r="B206" s="71" t="s">
        <v>9</v>
      </c>
      <c r="C206" s="70" t="s">
        <v>348</v>
      </c>
      <c r="D206" s="113">
        <v>10099</v>
      </c>
      <c r="E206" s="104"/>
      <c r="F206" s="69" t="b">
        <v>1</v>
      </c>
    </row>
    <row r="207" spans="1:6" ht="12.75" customHeight="1" x14ac:dyDescent="0.2">
      <c r="A207" s="71"/>
      <c r="B207" s="71"/>
      <c r="C207" s="71"/>
      <c r="D207" s="104"/>
      <c r="E207" s="104"/>
      <c r="F207" s="72"/>
    </row>
    <row r="208" spans="1:6" x14ac:dyDescent="0.2">
      <c r="A208" s="71" t="s">
        <v>353</v>
      </c>
      <c r="B208" s="71" t="s">
        <v>10</v>
      </c>
      <c r="C208" s="70" t="s">
        <v>348</v>
      </c>
      <c r="D208" s="115">
        <v>12326</v>
      </c>
      <c r="E208" s="138"/>
      <c r="F208" s="69" t="b">
        <v>1</v>
      </c>
    </row>
    <row r="209" spans="1:7" x14ac:dyDescent="0.2">
      <c r="A209" s="71" t="s">
        <v>354</v>
      </c>
      <c r="B209" s="71" t="s">
        <v>10</v>
      </c>
      <c r="C209" s="70" t="s">
        <v>348</v>
      </c>
      <c r="D209" s="115">
        <v>12327</v>
      </c>
      <c r="E209" s="138"/>
      <c r="F209" s="69" t="b">
        <v>0</v>
      </c>
    </row>
    <row r="210" spans="1:7" x14ac:dyDescent="0.2">
      <c r="A210" s="71" t="s">
        <v>355</v>
      </c>
      <c r="B210" s="71" t="s">
        <v>10</v>
      </c>
      <c r="C210" s="70" t="s">
        <v>348</v>
      </c>
      <c r="D210" s="115">
        <v>12328</v>
      </c>
      <c r="E210" s="138"/>
      <c r="F210" s="69" t="b">
        <v>1</v>
      </c>
    </row>
    <row r="211" spans="1:7" x14ac:dyDescent="0.2">
      <c r="A211" s="71"/>
      <c r="B211" s="71"/>
      <c r="C211" s="70"/>
      <c r="D211" s="104"/>
      <c r="E211" s="104"/>
      <c r="F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7" t="s">
        <v>11</v>
      </c>
      <c r="E212" s="104"/>
      <c r="F212" s="74" t="s">
        <v>459</v>
      </c>
      <c r="G212" s="67" t="s">
        <v>495</v>
      </c>
    </row>
    <row r="213" spans="1:7" x14ac:dyDescent="0.2">
      <c r="A213" s="71"/>
      <c r="B213" s="71"/>
      <c r="C213" s="70"/>
      <c r="D213" s="104"/>
      <c r="E213" s="104"/>
      <c r="F213" s="72"/>
    </row>
    <row r="214" spans="1:7" x14ac:dyDescent="0.2">
      <c r="A214" s="71" t="s">
        <v>356</v>
      </c>
      <c r="B214" s="71" t="s">
        <v>6</v>
      </c>
      <c r="C214" s="70" t="s">
        <v>357</v>
      </c>
      <c r="D214" s="108">
        <v>8137</v>
      </c>
      <c r="E214" s="104"/>
      <c r="F214" s="69" t="b">
        <v>1</v>
      </c>
    </row>
    <row r="215" spans="1:7" x14ac:dyDescent="0.2">
      <c r="A215" s="71" t="s">
        <v>358</v>
      </c>
      <c r="B215" s="71" t="s">
        <v>6</v>
      </c>
      <c r="C215" s="70" t="s">
        <v>357</v>
      </c>
      <c r="D215" s="108">
        <v>8138</v>
      </c>
      <c r="E215" s="104"/>
      <c r="F215" s="69" t="b">
        <v>1</v>
      </c>
    </row>
    <row r="216" spans="1:7" x14ac:dyDescent="0.2">
      <c r="A216" s="71" t="s">
        <v>359</v>
      </c>
      <c r="B216" s="71" t="s">
        <v>6</v>
      </c>
      <c r="C216" s="70" t="s">
        <v>357</v>
      </c>
      <c r="D216" s="108">
        <v>8139</v>
      </c>
      <c r="E216" s="104"/>
      <c r="F216" s="69" t="b">
        <v>0</v>
      </c>
    </row>
    <row r="217" spans="1:7" x14ac:dyDescent="0.2">
      <c r="A217" s="96" t="s">
        <v>360</v>
      </c>
      <c r="B217" s="96" t="s">
        <v>6</v>
      </c>
      <c r="C217" s="97" t="s">
        <v>357</v>
      </c>
      <c r="D217" s="109">
        <v>8140</v>
      </c>
      <c r="E217" s="135"/>
      <c r="F217" s="69" t="b">
        <v>0</v>
      </c>
    </row>
    <row r="218" spans="1:7" x14ac:dyDescent="0.2">
      <c r="A218" s="71" t="s">
        <v>361</v>
      </c>
      <c r="B218" s="71" t="s">
        <v>6</v>
      </c>
      <c r="C218" s="70" t="s">
        <v>357</v>
      </c>
      <c r="D218" s="108">
        <v>8141</v>
      </c>
      <c r="E218" s="104"/>
      <c r="F218" s="69" t="b">
        <v>1</v>
      </c>
    </row>
    <row r="219" spans="1:7" x14ac:dyDescent="0.2">
      <c r="A219" s="71" t="s">
        <v>362</v>
      </c>
      <c r="B219" s="71" t="s">
        <v>6</v>
      </c>
      <c r="C219" s="70" t="s">
        <v>357</v>
      </c>
      <c r="D219" s="108">
        <v>8142</v>
      </c>
      <c r="E219" s="104"/>
      <c r="F219" s="69" t="b">
        <v>1</v>
      </c>
    </row>
    <row r="220" spans="1:7" x14ac:dyDescent="0.2">
      <c r="A220" s="71" t="s">
        <v>419</v>
      </c>
      <c r="B220" s="71" t="s">
        <v>6</v>
      </c>
      <c r="C220" s="70" t="s">
        <v>357</v>
      </c>
      <c r="D220" s="108">
        <v>8178</v>
      </c>
      <c r="E220" s="104"/>
      <c r="F220" s="69" t="b">
        <v>1</v>
      </c>
    </row>
    <row r="221" spans="1:7" x14ac:dyDescent="0.2">
      <c r="A221" s="71"/>
      <c r="B221" s="71"/>
      <c r="C221" s="70"/>
      <c r="D221" s="104"/>
      <c r="E221" s="104"/>
      <c r="F221" s="72"/>
    </row>
    <row r="222" spans="1:7" x14ac:dyDescent="0.2">
      <c r="A222" s="71" t="s">
        <v>420</v>
      </c>
      <c r="B222" s="71" t="s">
        <v>20</v>
      </c>
      <c r="C222" s="70" t="s">
        <v>357</v>
      </c>
      <c r="D222" s="122">
        <v>858</v>
      </c>
      <c r="E222" s="104"/>
      <c r="F222" s="69" t="b">
        <v>1</v>
      </c>
    </row>
    <row r="223" spans="1:7" x14ac:dyDescent="0.2">
      <c r="A223" s="71" t="s">
        <v>363</v>
      </c>
      <c r="B223" s="71" t="s">
        <v>20</v>
      </c>
      <c r="C223" s="70" t="s">
        <v>357</v>
      </c>
      <c r="D223" s="110">
        <v>846</v>
      </c>
      <c r="E223" s="104"/>
      <c r="F223" s="69" t="b">
        <v>1</v>
      </c>
    </row>
    <row r="224" spans="1:7" x14ac:dyDescent="0.2">
      <c r="A224" s="71"/>
      <c r="B224" s="71"/>
      <c r="C224" s="70"/>
      <c r="D224" s="104"/>
      <c r="E224" s="104"/>
      <c r="F224" s="72"/>
    </row>
    <row r="225" spans="1:6" x14ac:dyDescent="0.2">
      <c r="A225" s="71" t="s">
        <v>364</v>
      </c>
      <c r="B225" s="71" t="s">
        <v>8</v>
      </c>
      <c r="C225" s="70" t="s">
        <v>357</v>
      </c>
      <c r="D225" s="111">
        <v>9043</v>
      </c>
      <c r="E225" s="104"/>
      <c r="F225" s="69" t="b">
        <v>1</v>
      </c>
    </row>
    <row r="226" spans="1:6" x14ac:dyDescent="0.2">
      <c r="A226" s="71" t="s">
        <v>365</v>
      </c>
      <c r="B226" s="71" t="s">
        <v>8</v>
      </c>
      <c r="C226" s="70" t="s">
        <v>357</v>
      </c>
      <c r="D226" s="111">
        <v>9044</v>
      </c>
      <c r="E226" s="104"/>
      <c r="F226" s="69" t="b">
        <v>1</v>
      </c>
    </row>
    <row r="227" spans="1:6" x14ac:dyDescent="0.2">
      <c r="A227" s="71" t="s">
        <v>366</v>
      </c>
      <c r="B227" s="71" t="s">
        <v>8</v>
      </c>
      <c r="C227" s="70" t="s">
        <v>357</v>
      </c>
      <c r="D227" s="111">
        <v>9045</v>
      </c>
      <c r="E227" s="104"/>
      <c r="F227" s="69" t="b">
        <v>1</v>
      </c>
    </row>
    <row r="228" spans="1:6" x14ac:dyDescent="0.2">
      <c r="A228" s="71" t="s">
        <v>367</v>
      </c>
      <c r="B228" s="71" t="s">
        <v>8</v>
      </c>
      <c r="C228" s="70" t="s">
        <v>357</v>
      </c>
      <c r="D228" s="111">
        <v>9046</v>
      </c>
      <c r="E228" s="104"/>
      <c r="F228" s="69" t="b">
        <v>1</v>
      </c>
    </row>
    <row r="229" spans="1:6" x14ac:dyDescent="0.2">
      <c r="A229" s="71" t="s">
        <v>368</v>
      </c>
      <c r="B229" s="71" t="s">
        <v>8</v>
      </c>
      <c r="C229" s="70" t="s">
        <v>357</v>
      </c>
      <c r="D229" s="111">
        <v>9047</v>
      </c>
      <c r="E229" s="104"/>
      <c r="F229" s="69" t="b">
        <v>1</v>
      </c>
    </row>
    <row r="230" spans="1:6" x14ac:dyDescent="0.2">
      <c r="A230" s="71" t="s">
        <v>369</v>
      </c>
      <c r="B230" s="71" t="s">
        <v>8</v>
      </c>
      <c r="C230" s="70" t="s">
        <v>357</v>
      </c>
      <c r="D230" s="111">
        <v>9048</v>
      </c>
      <c r="E230" s="104"/>
      <c r="F230" s="69" t="b">
        <v>1</v>
      </c>
    </row>
    <row r="231" spans="1:6" x14ac:dyDescent="0.2">
      <c r="A231" s="71"/>
      <c r="B231" s="71"/>
      <c r="C231" s="70"/>
      <c r="D231" s="104"/>
      <c r="E231" s="104"/>
      <c r="F231" s="72"/>
    </row>
    <row r="232" spans="1:6" x14ac:dyDescent="0.2">
      <c r="A232" s="71" t="s">
        <v>370</v>
      </c>
      <c r="B232" s="71" t="s">
        <v>9</v>
      </c>
      <c r="C232" s="70" t="s">
        <v>357</v>
      </c>
      <c r="D232" s="113">
        <v>10100</v>
      </c>
      <c r="E232" s="104"/>
      <c r="F232" s="69" t="b">
        <v>1</v>
      </c>
    </row>
    <row r="233" spans="1:6" x14ac:dyDescent="0.2">
      <c r="A233" s="71" t="s">
        <v>371</v>
      </c>
      <c r="B233" s="71" t="s">
        <v>9</v>
      </c>
      <c r="C233" s="70" t="s">
        <v>357</v>
      </c>
      <c r="D233" s="113">
        <v>10101</v>
      </c>
      <c r="E233" s="104"/>
      <c r="F233" s="69" t="b">
        <v>1</v>
      </c>
    </row>
    <row r="234" spans="1:6" x14ac:dyDescent="0.2">
      <c r="A234" s="71" t="s">
        <v>372</v>
      </c>
      <c r="B234" s="71" t="s">
        <v>9</v>
      </c>
      <c r="C234" s="70" t="s">
        <v>357</v>
      </c>
      <c r="D234" s="113">
        <v>10102</v>
      </c>
      <c r="E234" s="104"/>
      <c r="F234" s="69" t="b">
        <v>1</v>
      </c>
    </row>
    <row r="235" spans="1:6" x14ac:dyDescent="0.2">
      <c r="A235" s="71" t="s">
        <v>373</v>
      </c>
      <c r="B235" s="71" t="s">
        <v>9</v>
      </c>
      <c r="C235" s="70" t="s">
        <v>357</v>
      </c>
      <c r="D235" s="113">
        <v>10103</v>
      </c>
      <c r="E235" s="104"/>
      <c r="F235" s="69" t="b">
        <v>1</v>
      </c>
    </row>
    <row r="236" spans="1:6" x14ac:dyDescent="0.2">
      <c r="A236" s="71" t="s">
        <v>374</v>
      </c>
      <c r="B236" s="71" t="s">
        <v>9</v>
      </c>
      <c r="C236" s="70" t="s">
        <v>357</v>
      </c>
      <c r="D236" s="113">
        <v>10104</v>
      </c>
      <c r="E236" s="104"/>
      <c r="F236" s="69" t="b">
        <v>1</v>
      </c>
    </row>
    <row r="237" spans="1:6" x14ac:dyDescent="0.2">
      <c r="A237" s="71" t="s">
        <v>375</v>
      </c>
      <c r="B237" s="71" t="s">
        <v>9</v>
      </c>
      <c r="C237" s="70" t="s">
        <v>357</v>
      </c>
      <c r="D237" s="113">
        <v>10105</v>
      </c>
      <c r="E237" s="104"/>
      <c r="F237" s="69" t="b">
        <v>1</v>
      </c>
    </row>
    <row r="238" spans="1:6" x14ac:dyDescent="0.2">
      <c r="A238" s="71" t="s">
        <v>376</v>
      </c>
      <c r="B238" s="71" t="s">
        <v>9</v>
      </c>
      <c r="C238" s="70" t="s">
        <v>357</v>
      </c>
      <c r="D238" s="113">
        <v>10106</v>
      </c>
      <c r="E238" s="104"/>
      <c r="F238" s="69" t="b">
        <v>1</v>
      </c>
    </row>
    <row r="239" spans="1:6" x14ac:dyDescent="0.2">
      <c r="A239" s="71"/>
      <c r="B239" s="71"/>
      <c r="C239" s="70"/>
      <c r="D239" s="104"/>
      <c r="E239" s="104"/>
      <c r="F239" s="72"/>
    </row>
    <row r="240" spans="1:6" x14ac:dyDescent="0.2">
      <c r="A240" s="71" t="s">
        <v>377</v>
      </c>
      <c r="B240" s="71" t="s">
        <v>22</v>
      </c>
      <c r="C240" s="70" t="s">
        <v>357</v>
      </c>
      <c r="D240" s="107">
        <v>1013</v>
      </c>
      <c r="E240" s="104"/>
      <c r="F240" s="69" t="b">
        <v>1</v>
      </c>
    </row>
    <row r="241" spans="1:7" x14ac:dyDescent="0.2">
      <c r="A241" s="71"/>
      <c r="B241" s="71"/>
      <c r="C241" s="70"/>
      <c r="D241" s="104"/>
      <c r="E241" s="104"/>
      <c r="F241" s="72"/>
    </row>
    <row r="242" spans="1:7" x14ac:dyDescent="0.2">
      <c r="A242" s="71" t="s">
        <v>378</v>
      </c>
      <c r="B242" s="71" t="s">
        <v>10</v>
      </c>
      <c r="C242" s="70" t="s">
        <v>357</v>
      </c>
      <c r="D242" s="115">
        <v>12329</v>
      </c>
      <c r="E242" s="138"/>
      <c r="F242" s="69" t="b">
        <v>1</v>
      </c>
    </row>
    <row r="243" spans="1:7" x14ac:dyDescent="0.2">
      <c r="A243" s="71" t="s">
        <v>379</v>
      </c>
      <c r="B243" s="71" t="s">
        <v>10</v>
      </c>
      <c r="C243" s="70" t="s">
        <v>357</v>
      </c>
      <c r="D243" s="115">
        <v>12330</v>
      </c>
      <c r="E243" s="138"/>
      <c r="F243" s="69" t="b">
        <v>1</v>
      </c>
    </row>
    <row r="244" spans="1:7" x14ac:dyDescent="0.2">
      <c r="A244" s="71" t="s">
        <v>380</v>
      </c>
      <c r="B244" s="71" t="s">
        <v>10</v>
      </c>
      <c r="C244" s="70" t="s">
        <v>357</v>
      </c>
      <c r="D244" s="115">
        <v>12331</v>
      </c>
      <c r="E244" s="138"/>
      <c r="F244" s="69" t="b">
        <v>1</v>
      </c>
    </row>
    <row r="245" spans="1:7" x14ac:dyDescent="0.2">
      <c r="A245" s="71" t="s">
        <v>381</v>
      </c>
      <c r="B245" s="71" t="s">
        <v>10</v>
      </c>
      <c r="C245" s="70" t="s">
        <v>357</v>
      </c>
      <c r="D245" s="115">
        <v>12006</v>
      </c>
      <c r="E245" s="138"/>
      <c r="F245" s="69" t="b">
        <v>1</v>
      </c>
    </row>
    <row r="246" spans="1:7" x14ac:dyDescent="0.2">
      <c r="A246" s="71"/>
      <c r="B246" s="71"/>
      <c r="C246" s="70"/>
      <c r="D246" s="104"/>
      <c r="E246" s="104"/>
      <c r="F246" s="72" t="s">
        <v>479</v>
      </c>
    </row>
    <row r="247" spans="1:7" x14ac:dyDescent="0.2">
      <c r="A247" s="71" t="s">
        <v>382</v>
      </c>
      <c r="B247" s="71" t="s">
        <v>23</v>
      </c>
      <c r="C247" s="70" t="s">
        <v>357</v>
      </c>
      <c r="D247" s="117">
        <v>1217</v>
      </c>
      <c r="E247" s="104"/>
      <c r="F247" s="69" t="b">
        <v>0</v>
      </c>
    </row>
    <row r="248" spans="1:7" x14ac:dyDescent="0.2">
      <c r="A248" s="71"/>
      <c r="B248" s="71"/>
      <c r="C248" s="71"/>
      <c r="D248" s="104"/>
      <c r="E248" s="104"/>
      <c r="F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7" t="s">
        <v>11</v>
      </c>
      <c r="E249" s="104"/>
      <c r="F249" s="74" t="s">
        <v>459</v>
      </c>
      <c r="G249" s="103" t="s">
        <v>495</v>
      </c>
    </row>
    <row r="250" spans="1:7" x14ac:dyDescent="0.2">
      <c r="A250" s="71"/>
      <c r="B250" s="71"/>
      <c r="C250" s="70"/>
      <c r="D250" s="104"/>
      <c r="E250" s="104"/>
      <c r="F250" s="72"/>
    </row>
    <row r="251" spans="1:7" x14ac:dyDescent="0.2">
      <c r="A251" s="71" t="s">
        <v>383</v>
      </c>
      <c r="B251" s="71" t="s">
        <v>9</v>
      </c>
      <c r="C251" s="70" t="s">
        <v>384</v>
      </c>
      <c r="D251" s="113">
        <v>10107</v>
      </c>
      <c r="E251" s="104"/>
      <c r="F251" s="69" t="b">
        <v>1</v>
      </c>
    </row>
    <row r="252" spans="1:7" x14ac:dyDescent="0.2">
      <c r="A252" s="71" t="s">
        <v>385</v>
      </c>
      <c r="B252" s="71" t="s">
        <v>9</v>
      </c>
      <c r="C252" s="70" t="s">
        <v>384</v>
      </c>
      <c r="D252" s="113">
        <v>10108</v>
      </c>
      <c r="E252" s="104"/>
      <c r="F252" s="69" t="b">
        <v>1</v>
      </c>
    </row>
    <row r="253" spans="1:7" x14ac:dyDescent="0.2">
      <c r="A253" s="71" t="s">
        <v>386</v>
      </c>
      <c r="B253" s="71" t="s">
        <v>9</v>
      </c>
      <c r="C253" s="70" t="s">
        <v>384</v>
      </c>
      <c r="D253" s="113">
        <v>10109</v>
      </c>
      <c r="E253" s="104"/>
      <c r="F253" s="69" t="b">
        <v>1</v>
      </c>
    </row>
    <row r="254" spans="1:7" x14ac:dyDescent="0.2">
      <c r="A254" s="71" t="s">
        <v>387</v>
      </c>
      <c r="B254" s="71" t="s">
        <v>9</v>
      </c>
      <c r="C254" s="70" t="s">
        <v>384</v>
      </c>
      <c r="D254" s="113">
        <v>10113</v>
      </c>
      <c r="E254" s="104"/>
      <c r="F254" s="69" t="b">
        <v>1</v>
      </c>
    </row>
    <row r="255" spans="1:7" x14ac:dyDescent="0.2">
      <c r="A255" s="71" t="s">
        <v>388</v>
      </c>
      <c r="B255" s="71" t="s">
        <v>9</v>
      </c>
      <c r="C255" s="70" t="s">
        <v>384</v>
      </c>
      <c r="D255" s="113">
        <v>10147</v>
      </c>
      <c r="E255" s="104"/>
      <c r="F255" s="69" t="b">
        <v>1</v>
      </c>
    </row>
    <row r="256" spans="1:7" x14ac:dyDescent="0.2">
      <c r="A256" s="71" t="s">
        <v>389</v>
      </c>
      <c r="B256" s="71" t="s">
        <v>9</v>
      </c>
      <c r="C256" s="70" t="s">
        <v>384</v>
      </c>
      <c r="D256" s="113">
        <v>10148</v>
      </c>
      <c r="E256" s="104"/>
      <c r="F256" s="69" t="b">
        <v>1</v>
      </c>
    </row>
    <row r="257" spans="1:6" x14ac:dyDescent="0.2">
      <c r="A257" s="71"/>
      <c r="B257" s="71"/>
      <c r="C257" s="70"/>
      <c r="D257" s="104"/>
      <c r="E257" s="104"/>
      <c r="F257" s="72"/>
    </row>
    <row r="258" spans="1:6" x14ac:dyDescent="0.2">
      <c r="A258" s="71" t="s">
        <v>390</v>
      </c>
      <c r="B258" s="71" t="s">
        <v>469</v>
      </c>
      <c r="C258" s="70" t="s">
        <v>384</v>
      </c>
      <c r="D258" s="107">
        <v>1016</v>
      </c>
      <c r="E258" s="104"/>
      <c r="F258" s="69" t="b">
        <v>0</v>
      </c>
    </row>
    <row r="259" spans="1:6" x14ac:dyDescent="0.2">
      <c r="A259" s="71"/>
      <c r="B259" s="71"/>
      <c r="C259" s="70"/>
      <c r="D259" s="104"/>
      <c r="E259" s="104"/>
      <c r="F259" s="72"/>
    </row>
    <row r="260" spans="1:6" x14ac:dyDescent="0.2">
      <c r="A260" s="71" t="s">
        <v>391</v>
      </c>
      <c r="B260" s="71" t="s">
        <v>23</v>
      </c>
      <c r="C260" s="70" t="s">
        <v>384</v>
      </c>
      <c r="D260" s="117">
        <v>1218</v>
      </c>
      <c r="E260" s="104"/>
      <c r="F260" s="69" t="b">
        <v>1</v>
      </c>
    </row>
    <row r="261" spans="1:6" x14ac:dyDescent="0.2">
      <c r="A261" s="71" t="s">
        <v>392</v>
      </c>
      <c r="B261" s="71" t="s">
        <v>23</v>
      </c>
      <c r="C261" s="70" t="s">
        <v>384</v>
      </c>
      <c r="D261" s="117">
        <v>1219</v>
      </c>
      <c r="E261" s="104"/>
      <c r="F261" s="69" t="b">
        <v>1</v>
      </c>
    </row>
    <row r="262" spans="1:6" x14ac:dyDescent="0.2">
      <c r="A262" s="71" t="s">
        <v>393</v>
      </c>
      <c r="B262" s="71" t="s">
        <v>23</v>
      </c>
      <c r="C262" s="70" t="s">
        <v>384</v>
      </c>
      <c r="D262" s="117">
        <v>1220</v>
      </c>
      <c r="E262" s="104"/>
      <c r="F262" s="69" t="b">
        <v>1</v>
      </c>
    </row>
    <row r="263" spans="1:6" x14ac:dyDescent="0.2">
      <c r="A263" s="71"/>
      <c r="B263" s="71"/>
      <c r="C263" s="70"/>
      <c r="D263" s="104"/>
      <c r="E263" s="104"/>
      <c r="F263" s="72"/>
    </row>
    <row r="264" spans="1:6" x14ac:dyDescent="0.2">
      <c r="A264" s="71" t="s">
        <v>394</v>
      </c>
      <c r="B264" s="71" t="s">
        <v>10</v>
      </c>
      <c r="C264" s="70" t="s">
        <v>384</v>
      </c>
      <c r="D264" s="115">
        <v>12332</v>
      </c>
      <c r="E264" s="138"/>
      <c r="F264" s="69" t="b">
        <v>1</v>
      </c>
    </row>
    <row r="265" spans="1:6" x14ac:dyDescent="0.2">
      <c r="A265" s="71" t="s">
        <v>395</v>
      </c>
      <c r="B265" s="71" t="s">
        <v>10</v>
      </c>
      <c r="C265" s="70" t="s">
        <v>384</v>
      </c>
      <c r="D265" s="115">
        <v>12333</v>
      </c>
      <c r="E265" s="138"/>
      <c r="F265" s="69" t="b">
        <v>1</v>
      </c>
    </row>
    <row r="266" spans="1:6" x14ac:dyDescent="0.2">
      <c r="A266" s="71" t="s">
        <v>396</v>
      </c>
      <c r="B266" s="71" t="s">
        <v>10</v>
      </c>
      <c r="C266" s="70" t="s">
        <v>384</v>
      </c>
      <c r="D266" s="115">
        <v>12334</v>
      </c>
      <c r="E266" s="138"/>
      <c r="F266" s="69" t="b">
        <v>1</v>
      </c>
    </row>
    <row r="267" spans="1:6" x14ac:dyDescent="0.2">
      <c r="A267" s="71" t="s">
        <v>397</v>
      </c>
      <c r="B267" s="71" t="s">
        <v>10</v>
      </c>
      <c r="C267" s="70" t="s">
        <v>384</v>
      </c>
      <c r="D267" s="115">
        <v>12335</v>
      </c>
      <c r="E267" s="138"/>
      <c r="F267" s="69" t="b">
        <v>1</v>
      </c>
    </row>
    <row r="268" spans="1:6" x14ac:dyDescent="0.2">
      <c r="A268" s="71" t="s">
        <v>398</v>
      </c>
      <c r="B268" s="71" t="s">
        <v>10</v>
      </c>
      <c r="C268" s="70" t="s">
        <v>384</v>
      </c>
      <c r="D268" s="115">
        <v>12336</v>
      </c>
      <c r="E268" s="138"/>
      <c r="F268" s="69" t="b">
        <v>1</v>
      </c>
    </row>
    <row r="269" spans="1:6" x14ac:dyDescent="0.2">
      <c r="A269" s="71" t="s">
        <v>399</v>
      </c>
      <c r="B269" s="71" t="s">
        <v>10</v>
      </c>
      <c r="C269" s="70" t="s">
        <v>384</v>
      </c>
      <c r="D269" s="115">
        <v>12337</v>
      </c>
      <c r="E269" s="138"/>
      <c r="F269" s="69" t="b">
        <v>1</v>
      </c>
    </row>
    <row r="270" spans="1:6" x14ac:dyDescent="0.2">
      <c r="A270" s="71" t="s">
        <v>400</v>
      </c>
      <c r="B270" s="71" t="s">
        <v>10</v>
      </c>
      <c r="C270" s="70" t="s">
        <v>384</v>
      </c>
      <c r="D270" s="115">
        <v>12338</v>
      </c>
      <c r="E270" s="138"/>
      <c r="F270" s="69" t="b">
        <v>1</v>
      </c>
    </row>
    <row r="271" spans="1:6" x14ac:dyDescent="0.2">
      <c r="A271" s="71" t="s">
        <v>401</v>
      </c>
      <c r="B271" s="71" t="s">
        <v>10</v>
      </c>
      <c r="C271" s="70" t="s">
        <v>384</v>
      </c>
      <c r="D271" s="115">
        <v>12339</v>
      </c>
      <c r="E271" s="138"/>
      <c r="F271" s="69" t="b">
        <v>1</v>
      </c>
    </row>
    <row r="272" spans="1:6" x14ac:dyDescent="0.2">
      <c r="A272" s="71" t="s">
        <v>402</v>
      </c>
      <c r="B272" s="71" t="s">
        <v>10</v>
      </c>
      <c r="C272" s="70" t="s">
        <v>384</v>
      </c>
      <c r="D272" s="115">
        <v>12340</v>
      </c>
      <c r="E272" s="138"/>
      <c r="F272" s="69" t="b">
        <v>1</v>
      </c>
    </row>
    <row r="273" spans="1:6" x14ac:dyDescent="0.2">
      <c r="A273" s="71" t="s">
        <v>403</v>
      </c>
      <c r="B273" s="71" t="s">
        <v>10</v>
      </c>
      <c r="C273" s="70" t="s">
        <v>384</v>
      </c>
      <c r="D273" s="115">
        <v>12341</v>
      </c>
      <c r="E273" s="138"/>
      <c r="F273" s="69" t="b">
        <v>0</v>
      </c>
    </row>
    <row r="274" spans="1:6" x14ac:dyDescent="0.2">
      <c r="A274" s="71" t="s">
        <v>404</v>
      </c>
      <c r="B274" s="71" t="s">
        <v>10</v>
      </c>
      <c r="C274" s="70" t="s">
        <v>384</v>
      </c>
      <c r="D274" s="115">
        <v>12342</v>
      </c>
      <c r="E274" s="138"/>
      <c r="F274" s="69" t="b">
        <v>1</v>
      </c>
    </row>
    <row r="275" spans="1:6" x14ac:dyDescent="0.2">
      <c r="A275" s="71" t="s">
        <v>405</v>
      </c>
      <c r="B275" s="71" t="s">
        <v>10</v>
      </c>
      <c r="C275" s="70" t="s">
        <v>384</v>
      </c>
      <c r="D275" s="115">
        <v>12343</v>
      </c>
      <c r="E275" s="138"/>
      <c r="F275" s="69" t="b">
        <v>1</v>
      </c>
    </row>
    <row r="276" spans="1:6" x14ac:dyDescent="0.2">
      <c r="A276" s="71" t="s">
        <v>406</v>
      </c>
      <c r="B276" s="71" t="s">
        <v>10</v>
      </c>
      <c r="C276" s="70" t="s">
        <v>384</v>
      </c>
      <c r="D276" s="115">
        <v>12344</v>
      </c>
      <c r="E276" s="138"/>
      <c r="F276" s="69" t="b">
        <v>1</v>
      </c>
    </row>
    <row r="277" spans="1:6" x14ac:dyDescent="0.2">
      <c r="A277" s="71" t="s">
        <v>407</v>
      </c>
      <c r="B277" s="71" t="s">
        <v>10</v>
      </c>
      <c r="C277" s="70" t="s">
        <v>384</v>
      </c>
      <c r="D277" s="115">
        <v>12345</v>
      </c>
      <c r="E277" s="138"/>
      <c r="F277" s="69" t="b">
        <v>1</v>
      </c>
    </row>
    <row r="278" spans="1:6" x14ac:dyDescent="0.2">
      <c r="A278" s="71" t="s">
        <v>408</v>
      </c>
      <c r="B278" s="71" t="s">
        <v>10</v>
      </c>
      <c r="C278" s="70" t="s">
        <v>384</v>
      </c>
      <c r="D278" s="115">
        <v>12346</v>
      </c>
      <c r="E278" s="138"/>
      <c r="F278" s="69" t="b">
        <v>0</v>
      </c>
    </row>
    <row r="279" spans="1:6" x14ac:dyDescent="0.2">
      <c r="A279" s="71" t="s">
        <v>409</v>
      </c>
      <c r="B279" s="71" t="s">
        <v>10</v>
      </c>
      <c r="C279" s="70" t="s">
        <v>384</v>
      </c>
      <c r="D279" s="115">
        <v>12347</v>
      </c>
      <c r="E279" s="138"/>
      <c r="F279" s="69" t="b">
        <v>1</v>
      </c>
    </row>
    <row r="280" spans="1:6" x14ac:dyDescent="0.2">
      <c r="A280" s="71" t="s">
        <v>410</v>
      </c>
      <c r="B280" s="71" t="s">
        <v>10</v>
      </c>
      <c r="C280" s="70" t="s">
        <v>384</v>
      </c>
      <c r="D280" s="115">
        <v>12348</v>
      </c>
      <c r="E280" s="138"/>
      <c r="F280" s="69" t="b">
        <v>1</v>
      </c>
    </row>
    <row r="281" spans="1:6" x14ac:dyDescent="0.2">
      <c r="A281" s="71" t="s">
        <v>411</v>
      </c>
      <c r="B281" s="71" t="s">
        <v>10</v>
      </c>
      <c r="C281" s="70" t="s">
        <v>384</v>
      </c>
      <c r="D281" s="115">
        <v>12349</v>
      </c>
      <c r="E281" s="138"/>
      <c r="F281" s="69" t="b">
        <v>1</v>
      </c>
    </row>
    <row r="282" spans="1:6" x14ac:dyDescent="0.2">
      <c r="A282" s="71" t="s">
        <v>412</v>
      </c>
      <c r="B282" s="71" t="s">
        <v>10</v>
      </c>
      <c r="C282" s="70" t="s">
        <v>384</v>
      </c>
      <c r="D282" s="115">
        <v>12350</v>
      </c>
      <c r="E282" s="138"/>
      <c r="F282" s="69" t="b">
        <v>1</v>
      </c>
    </row>
    <row r="283" spans="1:6" x14ac:dyDescent="0.2">
      <c r="A283" s="71" t="s">
        <v>413</v>
      </c>
      <c r="B283" s="71" t="s">
        <v>10</v>
      </c>
      <c r="C283" s="70" t="s">
        <v>384</v>
      </c>
      <c r="D283" s="115">
        <v>12351</v>
      </c>
      <c r="E283" s="138"/>
      <c r="F283" s="69" t="b">
        <v>1</v>
      </c>
    </row>
    <row r="284" spans="1:6" x14ac:dyDescent="0.2">
      <c r="A284" s="71" t="s">
        <v>414</v>
      </c>
      <c r="B284" s="71" t="s">
        <v>10</v>
      </c>
      <c r="C284" s="70" t="s">
        <v>384</v>
      </c>
      <c r="D284" s="115">
        <v>12352</v>
      </c>
      <c r="E284" s="138"/>
      <c r="F284" s="69" t="b">
        <v>1</v>
      </c>
    </row>
    <row r="285" spans="1:6" x14ac:dyDescent="0.2">
      <c r="A285" s="71"/>
      <c r="B285" s="71"/>
      <c r="C285" s="70"/>
      <c r="D285" s="104"/>
      <c r="E285" s="104"/>
      <c r="F285" s="72"/>
    </row>
    <row r="286" spans="1:6" x14ac:dyDescent="0.2">
      <c r="A286" s="75" t="s">
        <v>26</v>
      </c>
      <c r="B286" s="75" t="s">
        <v>1</v>
      </c>
      <c r="C286" s="75" t="s">
        <v>5</v>
      </c>
      <c r="D286" s="107" t="s">
        <v>11</v>
      </c>
      <c r="E286" s="104"/>
      <c r="F286" s="74" t="s">
        <v>459</v>
      </c>
    </row>
    <row r="287" spans="1:6" x14ac:dyDescent="0.2">
      <c r="A287" s="71"/>
      <c r="B287" s="71"/>
      <c r="C287" s="70"/>
      <c r="D287" s="104"/>
      <c r="E287" s="104"/>
      <c r="F287" s="72"/>
    </row>
    <row r="288" spans="1:6" x14ac:dyDescent="0.2">
      <c r="A288" s="101" t="s">
        <v>482</v>
      </c>
      <c r="B288" s="101" t="s">
        <v>9</v>
      </c>
      <c r="C288" s="102" t="s">
        <v>483</v>
      </c>
      <c r="D288" s="105">
        <v>10077</v>
      </c>
      <c r="E288" s="104"/>
      <c r="F288" s="69" t="b">
        <v>1</v>
      </c>
    </row>
    <row r="289" spans="1:7" x14ac:dyDescent="0.2">
      <c r="A289" s="71"/>
      <c r="B289" s="71"/>
      <c r="C289" s="70"/>
      <c r="D289" s="104"/>
      <c r="E289" s="104"/>
      <c r="F289" s="72"/>
    </row>
    <row r="290" spans="1:7" ht="14.4" customHeight="1" x14ac:dyDescent="0.3">
      <c r="A290" s="78"/>
      <c r="B290" s="71"/>
      <c r="C290" s="70"/>
      <c r="D290" s="104"/>
      <c r="E290" s="104"/>
      <c r="F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7" t="s">
        <v>11</v>
      </c>
      <c r="E291" s="104"/>
      <c r="F291" s="74" t="s">
        <v>459</v>
      </c>
      <c r="G291" s="103" t="s">
        <v>495</v>
      </c>
    </row>
    <row r="292" spans="1:7" x14ac:dyDescent="0.2">
      <c r="A292" s="71"/>
      <c r="B292" s="71"/>
      <c r="C292" s="70"/>
      <c r="D292" s="104"/>
      <c r="E292" s="104"/>
      <c r="F292" s="72"/>
    </row>
    <row r="293" spans="1:7" x14ac:dyDescent="0.2">
      <c r="A293" s="71" t="s">
        <v>235</v>
      </c>
      <c r="B293" s="82" t="s">
        <v>6</v>
      </c>
      <c r="C293" s="134" t="s">
        <v>236</v>
      </c>
      <c r="D293" s="108">
        <v>8144</v>
      </c>
      <c r="E293" s="104"/>
      <c r="F293" s="69" t="b">
        <v>1</v>
      </c>
    </row>
    <row r="294" spans="1:7" x14ac:dyDescent="0.2">
      <c r="A294" s="131" t="s">
        <v>237</v>
      </c>
      <c r="B294" s="131" t="s">
        <v>6</v>
      </c>
      <c r="C294" s="132" t="s">
        <v>236</v>
      </c>
      <c r="D294" s="133">
        <v>8145</v>
      </c>
      <c r="E294" s="141"/>
      <c r="F294" s="69" t="b">
        <v>1</v>
      </c>
    </row>
    <row r="295" spans="1:7" x14ac:dyDescent="0.2">
      <c r="A295" s="71"/>
      <c r="B295" s="71"/>
      <c r="C295" s="70"/>
      <c r="D295" s="102"/>
      <c r="E295" s="102"/>
      <c r="F295" s="72"/>
    </row>
    <row r="296" spans="1:7" ht="13.2" thickBot="1" x14ac:dyDescent="0.25">
      <c r="A296" s="71" t="s">
        <v>238</v>
      </c>
      <c r="B296" s="85" t="s">
        <v>8</v>
      </c>
      <c r="C296" s="70" t="s">
        <v>236</v>
      </c>
      <c r="D296" s="111">
        <v>9049</v>
      </c>
      <c r="E296" s="104"/>
      <c r="F296" s="69" t="b">
        <v>0</v>
      </c>
    </row>
    <row r="297" spans="1:7" ht="13.2" thickBot="1" x14ac:dyDescent="0.25">
      <c r="A297" s="71" t="s">
        <v>239</v>
      </c>
      <c r="B297" s="85" t="s">
        <v>8</v>
      </c>
      <c r="C297" s="70" t="s">
        <v>236</v>
      </c>
      <c r="D297" s="111">
        <v>9050</v>
      </c>
      <c r="E297" s="104"/>
      <c r="F297" s="69" t="b">
        <v>1</v>
      </c>
    </row>
    <row r="298" spans="1:7" ht="13.2" thickBot="1" x14ac:dyDescent="0.25">
      <c r="A298" s="71" t="s">
        <v>240</v>
      </c>
      <c r="B298" s="85" t="s">
        <v>8</v>
      </c>
      <c r="C298" s="70" t="s">
        <v>236</v>
      </c>
      <c r="D298" s="111">
        <v>9051</v>
      </c>
      <c r="E298" s="104"/>
      <c r="F298" s="69" t="b">
        <v>0</v>
      </c>
    </row>
    <row r="299" spans="1:7" x14ac:dyDescent="0.2">
      <c r="A299" s="71"/>
      <c r="B299" s="71" t="s">
        <v>8</v>
      </c>
      <c r="C299" s="70" t="s">
        <v>236</v>
      </c>
      <c r="D299" s="111">
        <v>9052</v>
      </c>
      <c r="E299" s="104"/>
      <c r="F299" s="69" t="b">
        <v>0</v>
      </c>
    </row>
    <row r="300" spans="1:7" x14ac:dyDescent="0.2">
      <c r="A300" s="71"/>
      <c r="B300" s="71"/>
      <c r="C300" s="70"/>
      <c r="D300" s="102"/>
      <c r="E300" s="102"/>
      <c r="F300" s="72"/>
    </row>
    <row r="301" spans="1:7" x14ac:dyDescent="0.2">
      <c r="A301" s="71" t="s">
        <v>241</v>
      </c>
      <c r="B301" s="81" t="s">
        <v>9</v>
      </c>
      <c r="C301" s="70" t="s">
        <v>236</v>
      </c>
      <c r="D301" s="113">
        <v>10110</v>
      </c>
      <c r="E301" s="104"/>
      <c r="F301" s="69" t="b">
        <v>0</v>
      </c>
    </row>
    <row r="302" spans="1:7" x14ac:dyDescent="0.2">
      <c r="A302" s="71" t="s">
        <v>242</v>
      </c>
      <c r="B302" s="81" t="s">
        <v>9</v>
      </c>
      <c r="C302" s="70" t="s">
        <v>236</v>
      </c>
      <c r="D302" s="113">
        <v>10111</v>
      </c>
      <c r="E302" s="104"/>
      <c r="F302" s="69" t="b">
        <v>0</v>
      </c>
    </row>
    <row r="303" spans="1:7" x14ac:dyDescent="0.2">
      <c r="A303" s="71" t="s">
        <v>243</v>
      </c>
      <c r="B303" s="71" t="s">
        <v>9</v>
      </c>
      <c r="C303" s="70" t="s">
        <v>236</v>
      </c>
      <c r="D303" s="113">
        <v>10112</v>
      </c>
      <c r="E303" s="104"/>
      <c r="F303" s="69" t="b">
        <v>0</v>
      </c>
    </row>
    <row r="304" spans="1:7" x14ac:dyDescent="0.2">
      <c r="A304" s="71"/>
      <c r="B304" s="71"/>
      <c r="C304" s="70"/>
      <c r="D304" s="102"/>
      <c r="E304" s="102"/>
      <c r="F304" s="72"/>
    </row>
    <row r="305" spans="1:7" x14ac:dyDescent="0.2">
      <c r="A305" s="71" t="s">
        <v>244</v>
      </c>
      <c r="B305" s="71" t="s">
        <v>10</v>
      </c>
      <c r="C305" s="70" t="s">
        <v>236</v>
      </c>
      <c r="D305" s="115">
        <v>12353</v>
      </c>
      <c r="E305" s="138"/>
      <c r="F305" s="69" t="b">
        <v>1</v>
      </c>
    </row>
    <row r="306" spans="1:7" x14ac:dyDescent="0.2">
      <c r="A306" s="71" t="s">
        <v>245</v>
      </c>
      <c r="B306" s="71" t="s">
        <v>10</v>
      </c>
      <c r="C306" s="70" t="s">
        <v>236</v>
      </c>
      <c r="D306" s="115">
        <v>12354</v>
      </c>
      <c r="E306" s="138"/>
      <c r="F306" s="69" t="b">
        <v>1</v>
      </c>
    </row>
    <row r="307" spans="1:7" x14ac:dyDescent="0.2">
      <c r="A307" s="101" t="s">
        <v>246</v>
      </c>
      <c r="B307" s="101" t="s">
        <v>10</v>
      </c>
      <c r="C307" s="102" t="s">
        <v>236</v>
      </c>
      <c r="D307" s="115">
        <v>12355</v>
      </c>
      <c r="E307" s="138"/>
      <c r="F307" s="69" t="b">
        <v>1</v>
      </c>
    </row>
    <row r="308" spans="1:7" x14ac:dyDescent="0.2">
      <c r="A308" s="71" t="s">
        <v>444</v>
      </c>
      <c r="B308" s="71" t="s">
        <v>10</v>
      </c>
      <c r="C308" s="70" t="s">
        <v>236</v>
      </c>
      <c r="D308" s="115">
        <v>12356</v>
      </c>
      <c r="E308" s="138"/>
      <c r="F308" s="69" t="b">
        <v>0</v>
      </c>
    </row>
    <row r="309" spans="1:7" x14ac:dyDescent="0.2">
      <c r="A309" s="71"/>
      <c r="B309" s="71"/>
      <c r="C309" s="70"/>
      <c r="D309" s="104"/>
      <c r="E309" s="104"/>
      <c r="F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7" t="s">
        <v>11</v>
      </c>
      <c r="E310" s="104"/>
      <c r="F310" s="74" t="s">
        <v>459</v>
      </c>
      <c r="G310" s="103" t="s">
        <v>495</v>
      </c>
    </row>
    <row r="311" spans="1:7" x14ac:dyDescent="0.2">
      <c r="A311" s="71"/>
      <c r="B311" s="71"/>
      <c r="C311" s="70"/>
      <c r="D311" s="104"/>
      <c r="E311" s="104"/>
      <c r="F311" s="72"/>
    </row>
    <row r="312" spans="1:7" x14ac:dyDescent="0.2">
      <c r="A312" s="82" t="s">
        <v>192</v>
      </c>
      <c r="B312" s="81" t="s">
        <v>6</v>
      </c>
      <c r="C312" s="80" t="s">
        <v>193</v>
      </c>
      <c r="D312" s="108">
        <v>8146</v>
      </c>
      <c r="E312" s="104"/>
      <c r="F312" s="69" t="b">
        <v>1</v>
      </c>
    </row>
    <row r="313" spans="1:7" x14ac:dyDescent="0.2">
      <c r="A313" s="82" t="s">
        <v>194</v>
      </c>
      <c r="B313" s="81" t="s">
        <v>6</v>
      </c>
      <c r="C313" s="80" t="s">
        <v>193</v>
      </c>
      <c r="D313" s="108">
        <v>8147</v>
      </c>
      <c r="E313" s="104"/>
      <c r="F313" s="69" t="b">
        <v>0</v>
      </c>
    </row>
    <row r="314" spans="1:7" x14ac:dyDescent="0.2">
      <c r="A314" s="82" t="s">
        <v>195</v>
      </c>
      <c r="B314" s="81" t="s">
        <v>6</v>
      </c>
      <c r="C314" s="80" t="s">
        <v>193</v>
      </c>
      <c r="D314" s="108">
        <v>8148</v>
      </c>
      <c r="E314" s="104"/>
      <c r="F314" s="69" t="b">
        <v>1</v>
      </c>
    </row>
    <row r="315" spans="1:7" x14ac:dyDescent="0.2">
      <c r="A315" s="82" t="s">
        <v>196</v>
      </c>
      <c r="B315" s="81" t="s">
        <v>6</v>
      </c>
      <c r="C315" s="80" t="s">
        <v>193</v>
      </c>
      <c r="D315" s="108">
        <v>8149</v>
      </c>
      <c r="E315" s="104"/>
      <c r="F315" s="69" t="b">
        <v>1</v>
      </c>
    </row>
    <row r="316" spans="1:7" x14ac:dyDescent="0.2">
      <c r="A316" s="82"/>
      <c r="B316" s="81"/>
      <c r="C316" s="80"/>
      <c r="D316" s="102"/>
      <c r="E316" s="102"/>
      <c r="F316" s="72"/>
    </row>
    <row r="317" spans="1:7" x14ac:dyDescent="0.2">
      <c r="A317" s="82" t="s">
        <v>197</v>
      </c>
      <c r="B317" s="81" t="s">
        <v>8</v>
      </c>
      <c r="C317" s="80" t="s">
        <v>193</v>
      </c>
      <c r="D317" s="111">
        <v>9053</v>
      </c>
      <c r="E317" s="104"/>
      <c r="F317" s="69" t="b">
        <v>1</v>
      </c>
    </row>
    <row r="318" spans="1:7" x14ac:dyDescent="0.2">
      <c r="A318" s="82" t="s">
        <v>198</v>
      </c>
      <c r="B318" s="81" t="s">
        <v>8</v>
      </c>
      <c r="C318" s="80" t="s">
        <v>193</v>
      </c>
      <c r="D318" s="111">
        <v>9054</v>
      </c>
      <c r="E318" s="104"/>
      <c r="F318" s="69" t="b">
        <v>1</v>
      </c>
    </row>
    <row r="319" spans="1:7" x14ac:dyDescent="0.2">
      <c r="A319" s="82" t="s">
        <v>199</v>
      </c>
      <c r="B319" s="81" t="s">
        <v>8</v>
      </c>
      <c r="C319" s="80" t="s">
        <v>193</v>
      </c>
      <c r="D319" s="111">
        <v>9055</v>
      </c>
      <c r="E319" s="104"/>
      <c r="F319" s="69" t="b">
        <v>0</v>
      </c>
    </row>
    <row r="320" spans="1:7" x14ac:dyDescent="0.2">
      <c r="A320" s="82" t="s">
        <v>200</v>
      </c>
      <c r="B320" s="81" t="s">
        <v>8</v>
      </c>
      <c r="C320" s="80" t="s">
        <v>193</v>
      </c>
      <c r="D320" s="111">
        <v>9056</v>
      </c>
      <c r="E320" s="104"/>
      <c r="F320" s="69" t="b">
        <v>1</v>
      </c>
    </row>
    <row r="321" spans="1:6" x14ac:dyDescent="0.2">
      <c r="A321" s="82" t="s">
        <v>468</v>
      </c>
      <c r="B321" s="81" t="s">
        <v>8</v>
      </c>
      <c r="C321" s="80" t="s">
        <v>193</v>
      </c>
      <c r="D321" s="111">
        <v>9057</v>
      </c>
      <c r="E321" s="104"/>
      <c r="F321" s="69" t="b">
        <v>1</v>
      </c>
    </row>
    <row r="322" spans="1:6" x14ac:dyDescent="0.2">
      <c r="A322" s="84" t="s">
        <v>418</v>
      </c>
      <c r="B322" s="81" t="s">
        <v>8</v>
      </c>
      <c r="C322" s="80" t="s">
        <v>193</v>
      </c>
      <c r="D322" s="111">
        <v>9078</v>
      </c>
      <c r="E322" s="104"/>
      <c r="F322" s="69" t="b">
        <v>1</v>
      </c>
    </row>
    <row r="323" spans="1:6" ht="14.4" customHeight="1" x14ac:dyDescent="0.3">
      <c r="A323" s="83"/>
      <c r="B323" s="81"/>
      <c r="C323" s="80"/>
      <c r="D323" s="102"/>
      <c r="E323" s="102"/>
      <c r="F323" s="72"/>
    </row>
    <row r="324" spans="1:6" x14ac:dyDescent="0.2">
      <c r="A324" s="82" t="s">
        <v>201</v>
      </c>
      <c r="B324" s="81" t="s">
        <v>21</v>
      </c>
      <c r="C324" s="80" t="s">
        <v>193</v>
      </c>
      <c r="D324" s="112">
        <v>914</v>
      </c>
      <c r="E324" s="104"/>
      <c r="F324" s="69" t="b">
        <v>1</v>
      </c>
    </row>
    <row r="325" spans="1:6" x14ac:dyDescent="0.2">
      <c r="A325" s="82" t="s">
        <v>202</v>
      </c>
      <c r="B325" s="81" t="s">
        <v>21</v>
      </c>
      <c r="C325" s="80" t="s">
        <v>193</v>
      </c>
      <c r="D325" s="112">
        <v>915</v>
      </c>
      <c r="E325" s="104"/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193</v>
      </c>
      <c r="D326" s="112">
        <v>916</v>
      </c>
      <c r="E326" s="104"/>
      <c r="F326" s="69" t="b">
        <v>1</v>
      </c>
    </row>
    <row r="327" spans="1:6" x14ac:dyDescent="0.2">
      <c r="A327" s="82"/>
      <c r="B327" s="81"/>
      <c r="C327" s="80"/>
      <c r="D327" s="102"/>
      <c r="E327" s="102"/>
      <c r="F327" s="72"/>
    </row>
    <row r="328" spans="1:6" x14ac:dyDescent="0.2">
      <c r="A328" s="146" t="s">
        <v>204</v>
      </c>
      <c r="B328" s="147" t="s">
        <v>22</v>
      </c>
      <c r="C328" s="148" t="s">
        <v>193</v>
      </c>
      <c r="D328" s="149">
        <v>1017</v>
      </c>
      <c r="E328" s="104"/>
      <c r="F328" s="69" t="b">
        <v>0</v>
      </c>
    </row>
    <row r="329" spans="1:6" x14ac:dyDescent="0.2">
      <c r="A329" s="82"/>
      <c r="B329" s="81"/>
      <c r="C329" s="80"/>
      <c r="D329" s="102"/>
      <c r="E329" s="102"/>
      <c r="F329" s="72"/>
    </row>
    <row r="330" spans="1:6" x14ac:dyDescent="0.2">
      <c r="A330" s="82" t="s">
        <v>205</v>
      </c>
      <c r="B330" s="81" t="s">
        <v>9</v>
      </c>
      <c r="C330" s="80" t="s">
        <v>193</v>
      </c>
      <c r="D330" s="113">
        <v>10114</v>
      </c>
      <c r="E330" s="104"/>
      <c r="F330" s="69" t="b">
        <v>1</v>
      </c>
    </row>
    <row r="331" spans="1:6" x14ac:dyDescent="0.2">
      <c r="A331" s="82" t="s">
        <v>206</v>
      </c>
      <c r="B331" s="81" t="s">
        <v>9</v>
      </c>
      <c r="C331" s="80" t="s">
        <v>193</v>
      </c>
      <c r="D331" s="113">
        <v>10116</v>
      </c>
      <c r="E331" s="104"/>
      <c r="F331" s="69" t="b">
        <v>0</v>
      </c>
    </row>
    <row r="332" spans="1:6" x14ac:dyDescent="0.2">
      <c r="A332" s="82"/>
      <c r="B332" s="81"/>
      <c r="C332" s="80"/>
      <c r="D332" s="123"/>
      <c r="E332" s="123"/>
      <c r="F332" s="72"/>
    </row>
    <row r="333" spans="1:6" x14ac:dyDescent="0.2">
      <c r="A333" s="82" t="s">
        <v>207</v>
      </c>
      <c r="B333" s="81" t="s">
        <v>10</v>
      </c>
      <c r="C333" s="80" t="s">
        <v>193</v>
      </c>
      <c r="D333" s="115">
        <v>12357</v>
      </c>
      <c r="E333" s="138"/>
      <c r="F333" s="69" t="b">
        <v>1</v>
      </c>
    </row>
    <row r="334" spans="1:6" x14ac:dyDescent="0.2">
      <c r="A334" s="146" t="s">
        <v>208</v>
      </c>
      <c r="B334" s="147" t="s">
        <v>10</v>
      </c>
      <c r="C334" s="148" t="s">
        <v>193</v>
      </c>
      <c r="D334" s="98">
        <v>12358</v>
      </c>
      <c r="E334" s="138"/>
      <c r="F334" s="69" t="b">
        <v>0</v>
      </c>
    </row>
    <row r="335" spans="1:6" x14ac:dyDescent="0.2">
      <c r="A335" s="82" t="s">
        <v>209</v>
      </c>
      <c r="B335" s="81" t="s">
        <v>10</v>
      </c>
      <c r="C335" s="80" t="s">
        <v>193</v>
      </c>
      <c r="D335" s="115">
        <v>12359</v>
      </c>
      <c r="E335" s="138"/>
      <c r="F335" s="69" t="b">
        <v>1</v>
      </c>
    </row>
    <row r="336" spans="1:6" x14ac:dyDescent="0.2">
      <c r="A336" s="82" t="s">
        <v>210</v>
      </c>
      <c r="B336" s="81" t="s">
        <v>10</v>
      </c>
      <c r="C336" s="80" t="s">
        <v>193</v>
      </c>
      <c r="D336" s="115">
        <v>12360</v>
      </c>
      <c r="E336" s="138"/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193</v>
      </c>
      <c r="D337" s="115">
        <v>12361</v>
      </c>
      <c r="E337" s="138"/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193</v>
      </c>
      <c r="D338" s="115">
        <v>12362</v>
      </c>
      <c r="E338" s="138"/>
      <c r="F338" s="69" t="b">
        <v>0</v>
      </c>
    </row>
    <row r="339" spans="1:6" x14ac:dyDescent="0.2">
      <c r="A339" s="82" t="s">
        <v>213</v>
      </c>
      <c r="B339" s="81" t="s">
        <v>10</v>
      </c>
      <c r="C339" s="80" t="s">
        <v>193</v>
      </c>
      <c r="D339" s="115">
        <v>12363</v>
      </c>
      <c r="E339" s="138"/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193</v>
      </c>
      <c r="D340" s="115">
        <v>12364</v>
      </c>
      <c r="E340" s="138"/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193</v>
      </c>
      <c r="D341" s="115">
        <v>12365</v>
      </c>
      <c r="E341" s="138"/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193</v>
      </c>
      <c r="D342" s="115">
        <v>12366</v>
      </c>
      <c r="E342" s="138"/>
      <c r="F342" s="69" t="b">
        <v>1</v>
      </c>
    </row>
    <row r="343" spans="1:6" x14ac:dyDescent="0.2">
      <c r="A343" s="82" t="s">
        <v>217</v>
      </c>
      <c r="B343" s="81" t="s">
        <v>10</v>
      </c>
      <c r="C343" s="80" t="s">
        <v>193</v>
      </c>
      <c r="D343" s="115">
        <v>12367</v>
      </c>
      <c r="E343" s="138"/>
      <c r="F343" s="69" t="b">
        <v>0</v>
      </c>
    </row>
    <row r="344" spans="1:6" x14ac:dyDescent="0.2">
      <c r="A344" s="82" t="s">
        <v>218</v>
      </c>
      <c r="B344" s="81" t="s">
        <v>10</v>
      </c>
      <c r="C344" s="80" t="s">
        <v>193</v>
      </c>
      <c r="D344" s="115">
        <v>12368</v>
      </c>
      <c r="E344" s="138"/>
      <c r="F344" s="69" t="b">
        <v>1</v>
      </c>
    </row>
    <row r="345" spans="1:6" x14ac:dyDescent="0.2">
      <c r="A345" s="82" t="s">
        <v>219</v>
      </c>
      <c r="B345" s="81" t="s">
        <v>10</v>
      </c>
      <c r="C345" s="80" t="s">
        <v>193</v>
      </c>
      <c r="D345" s="115">
        <v>12369</v>
      </c>
      <c r="E345" s="138"/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193</v>
      </c>
      <c r="D346" s="115">
        <v>12370</v>
      </c>
      <c r="E346" s="138"/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193</v>
      </c>
      <c r="D347" s="115">
        <v>12371</v>
      </c>
      <c r="E347" s="138"/>
      <c r="F347" s="69" t="b">
        <v>1</v>
      </c>
    </row>
    <row r="348" spans="1:6" x14ac:dyDescent="0.2">
      <c r="A348" s="82" t="s">
        <v>222</v>
      </c>
      <c r="B348" s="81" t="s">
        <v>10</v>
      </c>
      <c r="C348" s="80" t="s">
        <v>193</v>
      </c>
      <c r="D348" s="115">
        <v>12372</v>
      </c>
      <c r="E348" s="138"/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193</v>
      </c>
      <c r="D349" s="115">
        <v>12373</v>
      </c>
      <c r="E349" s="138"/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193</v>
      </c>
      <c r="D350" s="115">
        <v>12374</v>
      </c>
      <c r="E350" s="138"/>
      <c r="F350" s="69" t="b">
        <v>0</v>
      </c>
    </row>
    <row r="351" spans="1:6" x14ac:dyDescent="0.2">
      <c r="A351" s="146" t="s">
        <v>225</v>
      </c>
      <c r="B351" s="147" t="s">
        <v>10</v>
      </c>
      <c r="C351" s="148" t="s">
        <v>193</v>
      </c>
      <c r="D351" s="98">
        <v>12375</v>
      </c>
      <c r="E351" s="138"/>
      <c r="F351" s="69" t="b">
        <v>0</v>
      </c>
    </row>
    <row r="352" spans="1:6" x14ac:dyDescent="0.2">
      <c r="A352" s="82" t="s">
        <v>226</v>
      </c>
      <c r="B352" s="81" t="s">
        <v>10</v>
      </c>
      <c r="C352" s="80" t="s">
        <v>193</v>
      </c>
      <c r="D352" s="115">
        <v>12376</v>
      </c>
      <c r="E352" s="138"/>
      <c r="F352" s="69" t="b">
        <v>1</v>
      </c>
    </row>
    <row r="353" spans="1:7" x14ac:dyDescent="0.2">
      <c r="A353" s="82" t="s">
        <v>227</v>
      </c>
      <c r="B353" s="81" t="s">
        <v>10</v>
      </c>
      <c r="C353" s="80" t="s">
        <v>193</v>
      </c>
      <c r="D353" s="115">
        <v>12377</v>
      </c>
      <c r="E353" s="138"/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193</v>
      </c>
      <c r="D354" s="115">
        <v>12378</v>
      </c>
      <c r="E354" s="138"/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193</v>
      </c>
      <c r="D355" s="115">
        <v>12379</v>
      </c>
      <c r="E355" s="138"/>
      <c r="F355" s="69" t="b">
        <v>0</v>
      </c>
    </row>
    <row r="356" spans="1:7" x14ac:dyDescent="0.2">
      <c r="A356" s="71"/>
      <c r="B356" s="71"/>
      <c r="C356" s="70"/>
      <c r="D356" s="102"/>
      <c r="E356" s="102"/>
      <c r="F356" s="72"/>
    </row>
    <row r="357" spans="1:7" x14ac:dyDescent="0.2">
      <c r="A357" s="82" t="s">
        <v>230</v>
      </c>
      <c r="B357" s="81" t="s">
        <v>23</v>
      </c>
      <c r="C357" s="80" t="s">
        <v>193</v>
      </c>
      <c r="D357" s="117">
        <v>1221</v>
      </c>
      <c r="E357" s="104"/>
      <c r="F357" s="69" t="b">
        <v>1</v>
      </c>
      <c r="G357" s="67" t="s">
        <v>479</v>
      </c>
    </row>
    <row r="358" spans="1:7" x14ac:dyDescent="0.2">
      <c r="A358" s="82" t="s">
        <v>231</v>
      </c>
      <c r="B358" s="81" t="s">
        <v>23</v>
      </c>
      <c r="C358" s="80" t="s">
        <v>193</v>
      </c>
      <c r="D358" s="117">
        <v>1222</v>
      </c>
      <c r="E358" s="104"/>
      <c r="F358" s="69" t="b">
        <v>1</v>
      </c>
    </row>
    <row r="359" spans="1:7" x14ac:dyDescent="0.2">
      <c r="A359" s="82" t="s">
        <v>232</v>
      </c>
      <c r="B359" s="81" t="s">
        <v>23</v>
      </c>
      <c r="C359" s="80" t="s">
        <v>193</v>
      </c>
      <c r="D359" s="117">
        <v>1223</v>
      </c>
      <c r="E359" s="104"/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193</v>
      </c>
      <c r="D360" s="117">
        <v>1224</v>
      </c>
      <c r="E360" s="104"/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193</v>
      </c>
      <c r="D361" s="117">
        <v>1225</v>
      </c>
      <c r="E361" s="104"/>
      <c r="F361" s="69" t="b">
        <v>1</v>
      </c>
    </row>
    <row r="362" spans="1:7" x14ac:dyDescent="0.2">
      <c r="A362" s="71"/>
      <c r="B362" s="71"/>
      <c r="C362" s="70"/>
      <c r="D362" s="102"/>
      <c r="E362" s="102"/>
      <c r="F362" s="72"/>
    </row>
    <row r="363" spans="1:7" x14ac:dyDescent="0.2">
      <c r="A363" s="75" t="s">
        <v>26</v>
      </c>
      <c r="B363" s="75" t="s">
        <v>1</v>
      </c>
      <c r="C363" s="75" t="s">
        <v>5</v>
      </c>
      <c r="D363" s="107" t="s">
        <v>11</v>
      </c>
      <c r="E363" s="104"/>
      <c r="F363" s="74" t="s">
        <v>459</v>
      </c>
      <c r="G363" s="103" t="s">
        <v>495</v>
      </c>
    </row>
    <row r="364" spans="1:7" x14ac:dyDescent="0.2">
      <c r="A364" s="71"/>
      <c r="B364" s="71"/>
      <c r="C364" s="70"/>
      <c r="D364" s="104"/>
      <c r="E364" s="104"/>
      <c r="F364" s="72"/>
    </row>
    <row r="365" spans="1:7" x14ac:dyDescent="0.2">
      <c r="A365" s="71" t="s">
        <v>185</v>
      </c>
      <c r="B365" s="71" t="s">
        <v>6</v>
      </c>
      <c r="C365" s="79" t="s">
        <v>186</v>
      </c>
      <c r="D365" s="108">
        <v>8150</v>
      </c>
      <c r="E365" s="104"/>
      <c r="F365" s="69" t="b">
        <v>1</v>
      </c>
    </row>
    <row r="366" spans="1:7" x14ac:dyDescent="0.2">
      <c r="A366" s="71" t="s">
        <v>187</v>
      </c>
      <c r="B366" s="71" t="s">
        <v>6</v>
      </c>
      <c r="C366" s="79" t="s">
        <v>186</v>
      </c>
      <c r="D366" s="108">
        <v>8151</v>
      </c>
      <c r="E366" s="104"/>
      <c r="F366" s="69" t="b">
        <v>1</v>
      </c>
    </row>
    <row r="367" spans="1:7" x14ac:dyDescent="0.2">
      <c r="A367" s="71"/>
      <c r="B367" s="71"/>
      <c r="C367" s="70"/>
      <c r="D367" s="104"/>
      <c r="E367" s="104"/>
      <c r="F367" s="72"/>
    </row>
    <row r="368" spans="1:7" x14ac:dyDescent="0.2">
      <c r="A368" s="71" t="s">
        <v>188</v>
      </c>
      <c r="B368" s="71" t="s">
        <v>8</v>
      </c>
      <c r="C368" s="79" t="s">
        <v>186</v>
      </c>
      <c r="D368" s="111">
        <v>9058</v>
      </c>
      <c r="E368" s="104"/>
      <c r="F368" s="69" t="b">
        <v>1</v>
      </c>
    </row>
    <row r="369" spans="1:7" x14ac:dyDescent="0.2">
      <c r="A369" s="71"/>
      <c r="B369" s="71"/>
      <c r="C369" s="70"/>
      <c r="D369" s="104"/>
      <c r="E369" s="104"/>
      <c r="F369" s="72"/>
    </row>
    <row r="370" spans="1:7" x14ac:dyDescent="0.2">
      <c r="A370" s="96" t="s">
        <v>467</v>
      </c>
      <c r="B370" s="96" t="s">
        <v>9</v>
      </c>
      <c r="C370" s="100" t="s">
        <v>186</v>
      </c>
      <c r="D370" s="99">
        <v>10117</v>
      </c>
      <c r="E370" s="135"/>
      <c r="F370" s="69" t="b">
        <v>0</v>
      </c>
      <c r="G370" s="67" t="s">
        <v>466</v>
      </c>
    </row>
    <row r="371" spans="1:7" x14ac:dyDescent="0.2">
      <c r="A371" s="71" t="s">
        <v>189</v>
      </c>
      <c r="B371" s="71" t="s">
        <v>9</v>
      </c>
      <c r="C371" s="79" t="s">
        <v>186</v>
      </c>
      <c r="D371" s="113">
        <v>10118</v>
      </c>
      <c r="E371" s="104"/>
      <c r="F371" s="69" t="b">
        <v>1</v>
      </c>
    </row>
    <row r="372" spans="1:7" x14ac:dyDescent="0.2">
      <c r="A372" s="96" t="s">
        <v>190</v>
      </c>
      <c r="B372" s="96" t="s">
        <v>463</v>
      </c>
      <c r="C372" s="100" t="s">
        <v>186</v>
      </c>
      <c r="D372" s="99">
        <v>10119</v>
      </c>
      <c r="E372" s="104"/>
      <c r="F372" s="69" t="b">
        <v>0</v>
      </c>
      <c r="G372" s="103" t="s">
        <v>464</v>
      </c>
    </row>
    <row r="373" spans="1:7" x14ac:dyDescent="0.2">
      <c r="A373" s="71"/>
      <c r="B373" s="71"/>
      <c r="C373" s="70"/>
      <c r="D373" s="104"/>
      <c r="E373" s="104"/>
      <c r="F373" s="72"/>
    </row>
    <row r="374" spans="1:7" x14ac:dyDescent="0.2">
      <c r="A374" s="71" t="s">
        <v>191</v>
      </c>
      <c r="B374" s="71" t="s">
        <v>10</v>
      </c>
      <c r="C374" s="79" t="s">
        <v>186</v>
      </c>
      <c r="D374" s="115">
        <v>12380</v>
      </c>
      <c r="E374" s="138"/>
      <c r="F374" s="69" t="b">
        <v>1</v>
      </c>
    </row>
    <row r="375" spans="1:7" x14ac:dyDescent="0.2">
      <c r="A375" s="96" t="s">
        <v>465</v>
      </c>
      <c r="B375" s="96" t="s">
        <v>10</v>
      </c>
      <c r="C375" s="100" t="s">
        <v>186</v>
      </c>
      <c r="D375" s="98">
        <v>12381</v>
      </c>
      <c r="E375" s="140"/>
      <c r="F375" s="69" t="b">
        <v>0</v>
      </c>
      <c r="G375" s="67" t="s">
        <v>464</v>
      </c>
    </row>
    <row r="376" spans="1:7" x14ac:dyDescent="0.2">
      <c r="A376" s="71"/>
      <c r="B376" s="71"/>
      <c r="C376" s="70"/>
      <c r="D376" s="104"/>
      <c r="E376" s="104"/>
      <c r="F376" s="72"/>
    </row>
    <row r="377" spans="1:7" x14ac:dyDescent="0.2">
      <c r="A377" s="75" t="s">
        <v>26</v>
      </c>
      <c r="B377" s="75" t="s">
        <v>1</v>
      </c>
      <c r="C377" s="75" t="s">
        <v>5</v>
      </c>
      <c r="D377" s="107" t="s">
        <v>11</v>
      </c>
      <c r="E377" s="104"/>
      <c r="F377" s="74" t="s">
        <v>459</v>
      </c>
    </row>
    <row r="378" spans="1:7" x14ac:dyDescent="0.2">
      <c r="A378" s="71"/>
      <c r="B378" s="71"/>
      <c r="C378" s="70"/>
      <c r="D378" s="102"/>
      <c r="E378" s="102"/>
      <c r="F378" s="72"/>
    </row>
    <row r="379" spans="1:7" x14ac:dyDescent="0.2">
      <c r="A379" s="71" t="s">
        <v>167</v>
      </c>
      <c r="B379" s="71" t="s">
        <v>6</v>
      </c>
      <c r="C379" s="70" t="s">
        <v>168</v>
      </c>
      <c r="D379" s="108">
        <v>8152</v>
      </c>
      <c r="E379" s="104"/>
      <c r="F379" s="69" t="b">
        <v>1</v>
      </c>
    </row>
    <row r="380" spans="1:7" x14ac:dyDescent="0.2">
      <c r="A380" s="71" t="s">
        <v>169</v>
      </c>
      <c r="B380" s="71" t="s">
        <v>6</v>
      </c>
      <c r="C380" s="70" t="s">
        <v>168</v>
      </c>
      <c r="D380" s="108">
        <v>8153</v>
      </c>
      <c r="E380" s="104"/>
      <c r="F380" s="69" t="b">
        <v>1</v>
      </c>
    </row>
    <row r="381" spans="1:7" x14ac:dyDescent="0.2">
      <c r="A381" s="96" t="s">
        <v>170</v>
      </c>
      <c r="B381" s="96" t="s">
        <v>6</v>
      </c>
      <c r="C381" s="97" t="s">
        <v>168</v>
      </c>
      <c r="D381" s="109">
        <v>8154</v>
      </c>
      <c r="E381" s="135"/>
      <c r="F381" s="69" t="b">
        <v>0</v>
      </c>
    </row>
    <row r="382" spans="1:7" x14ac:dyDescent="0.2">
      <c r="A382" s="71" t="s">
        <v>171</v>
      </c>
      <c r="B382" s="71" t="s">
        <v>6</v>
      </c>
      <c r="C382" s="70" t="s">
        <v>168</v>
      </c>
      <c r="D382" s="108">
        <v>8155</v>
      </c>
      <c r="E382" s="104"/>
      <c r="F382" s="69" t="b">
        <v>1</v>
      </c>
    </row>
    <row r="383" spans="1:7" x14ac:dyDescent="0.2">
      <c r="A383" s="101" t="s">
        <v>496</v>
      </c>
      <c r="B383" s="71" t="s">
        <v>6</v>
      </c>
      <c r="C383" s="70" t="s">
        <v>168</v>
      </c>
      <c r="D383" s="108">
        <v>8156</v>
      </c>
      <c r="E383" s="104"/>
      <c r="F383" s="69" t="b">
        <v>1</v>
      </c>
    </row>
    <row r="384" spans="1:7" x14ac:dyDescent="0.2">
      <c r="A384" s="71" t="s">
        <v>449</v>
      </c>
      <c r="B384" s="71" t="s">
        <v>6</v>
      </c>
      <c r="C384" s="70" t="s">
        <v>168</v>
      </c>
      <c r="D384" s="108">
        <v>8179</v>
      </c>
      <c r="E384" s="104"/>
      <c r="F384" s="69" t="b">
        <v>1</v>
      </c>
    </row>
    <row r="385" spans="1:6" x14ac:dyDescent="0.2">
      <c r="A385" s="71"/>
      <c r="B385" s="71"/>
      <c r="C385" s="70"/>
      <c r="D385" s="104"/>
      <c r="E385" s="104"/>
      <c r="F385" s="72"/>
    </row>
    <row r="386" spans="1:6" x14ac:dyDescent="0.2">
      <c r="A386" s="71" t="s">
        <v>172</v>
      </c>
      <c r="B386" s="71" t="s">
        <v>20</v>
      </c>
      <c r="C386" s="70" t="s">
        <v>168</v>
      </c>
      <c r="D386" s="122">
        <v>852</v>
      </c>
      <c r="E386" s="104"/>
      <c r="F386" s="69" t="b">
        <v>1</v>
      </c>
    </row>
    <row r="387" spans="1:6" x14ac:dyDescent="0.2">
      <c r="A387" s="71" t="s">
        <v>173</v>
      </c>
      <c r="B387" s="71" t="s">
        <v>20</v>
      </c>
      <c r="C387" s="70" t="s">
        <v>168</v>
      </c>
      <c r="D387" s="122">
        <v>853</v>
      </c>
      <c r="E387" s="104"/>
      <c r="F387" s="69" t="b">
        <v>1</v>
      </c>
    </row>
    <row r="388" spans="1:6" x14ac:dyDescent="0.2">
      <c r="A388" s="96" t="s">
        <v>174</v>
      </c>
      <c r="B388" s="96" t="s">
        <v>20</v>
      </c>
      <c r="C388" s="97" t="s">
        <v>168</v>
      </c>
      <c r="D388" s="152">
        <v>854</v>
      </c>
      <c r="E388" s="104"/>
      <c r="F388" s="69" t="b">
        <v>0</v>
      </c>
    </row>
    <row r="389" spans="1:6" x14ac:dyDescent="0.2">
      <c r="A389" s="71"/>
      <c r="B389" s="71"/>
      <c r="C389" s="70"/>
      <c r="D389" s="104"/>
      <c r="E389" s="104"/>
      <c r="F389" s="72"/>
    </row>
    <row r="390" spans="1:6" x14ac:dyDescent="0.2">
      <c r="A390" s="71" t="s">
        <v>175</v>
      </c>
      <c r="B390" s="71" t="s">
        <v>8</v>
      </c>
      <c r="C390" s="70" t="s">
        <v>168</v>
      </c>
      <c r="D390" s="111">
        <v>9059</v>
      </c>
      <c r="E390" s="104"/>
      <c r="F390" s="69" t="b">
        <v>1</v>
      </c>
    </row>
    <row r="391" spans="1:6" x14ac:dyDescent="0.2">
      <c r="A391" s="71" t="s">
        <v>176</v>
      </c>
      <c r="B391" s="71" t="s">
        <v>8</v>
      </c>
      <c r="C391" s="70" t="s">
        <v>168</v>
      </c>
      <c r="D391" s="111">
        <v>9060</v>
      </c>
      <c r="E391" s="104"/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1">
        <v>9061</v>
      </c>
      <c r="E392" s="104"/>
      <c r="F392" s="69" t="b">
        <v>1</v>
      </c>
    </row>
    <row r="393" spans="1:6" x14ac:dyDescent="0.2">
      <c r="A393" s="71"/>
      <c r="B393" s="71"/>
      <c r="C393" s="70"/>
      <c r="D393" s="104"/>
      <c r="E393" s="104"/>
      <c r="F393" s="72"/>
    </row>
    <row r="394" spans="1:6" x14ac:dyDescent="0.2">
      <c r="A394" s="96" t="s">
        <v>178</v>
      </c>
      <c r="B394" s="96" t="s">
        <v>21</v>
      </c>
      <c r="C394" s="97" t="s">
        <v>168</v>
      </c>
      <c r="D394" s="151">
        <v>918</v>
      </c>
      <c r="E394" s="104"/>
      <c r="F394" s="69" t="b">
        <v>0</v>
      </c>
    </row>
    <row r="395" spans="1:6" x14ac:dyDescent="0.2">
      <c r="A395" s="71" t="s">
        <v>179</v>
      </c>
      <c r="B395" s="71" t="s">
        <v>21</v>
      </c>
      <c r="C395" s="70" t="s">
        <v>168</v>
      </c>
      <c r="D395" s="112">
        <v>919</v>
      </c>
      <c r="E395" s="104"/>
      <c r="F395" s="69" t="b">
        <v>1</v>
      </c>
    </row>
    <row r="396" spans="1:6" x14ac:dyDescent="0.2">
      <c r="A396" s="71"/>
      <c r="B396" s="71"/>
      <c r="C396" s="70"/>
      <c r="D396" s="104"/>
      <c r="E396" s="104"/>
      <c r="F396" s="72"/>
    </row>
    <row r="397" spans="1:6" x14ac:dyDescent="0.2">
      <c r="A397" s="71" t="s">
        <v>180</v>
      </c>
      <c r="B397" s="71" t="s">
        <v>9</v>
      </c>
      <c r="C397" s="70" t="s">
        <v>168</v>
      </c>
      <c r="D397" s="113">
        <v>10120</v>
      </c>
      <c r="E397" s="104"/>
      <c r="F397" s="69" t="b">
        <v>1</v>
      </c>
    </row>
    <row r="398" spans="1:6" x14ac:dyDescent="0.2">
      <c r="A398" s="71" t="s">
        <v>181</v>
      </c>
      <c r="B398" s="71" t="s">
        <v>463</v>
      </c>
      <c r="C398" s="70" t="s">
        <v>168</v>
      </c>
      <c r="D398" s="113">
        <v>10121</v>
      </c>
      <c r="E398" s="104"/>
      <c r="F398" s="69" t="b">
        <v>1</v>
      </c>
    </row>
    <row r="399" spans="1:6" x14ac:dyDescent="0.2">
      <c r="A399" s="71"/>
      <c r="B399" s="71"/>
      <c r="C399" s="70"/>
      <c r="D399" s="104"/>
      <c r="E399" s="104"/>
      <c r="F399" s="72"/>
    </row>
    <row r="400" spans="1:6" x14ac:dyDescent="0.2">
      <c r="A400" s="96" t="s">
        <v>182</v>
      </c>
      <c r="B400" s="96" t="s">
        <v>10</v>
      </c>
      <c r="C400" s="97" t="s">
        <v>168</v>
      </c>
      <c r="D400" s="98">
        <v>12382</v>
      </c>
      <c r="E400" s="138"/>
      <c r="F400" s="69" t="b">
        <v>0</v>
      </c>
    </row>
    <row r="401" spans="1:7" x14ac:dyDescent="0.2">
      <c r="A401" s="71" t="s">
        <v>183</v>
      </c>
      <c r="B401" s="71" t="s">
        <v>10</v>
      </c>
      <c r="C401" s="70" t="s">
        <v>168</v>
      </c>
      <c r="D401" s="115">
        <v>12383</v>
      </c>
      <c r="E401" s="138"/>
      <c r="F401" s="69" t="b">
        <v>1</v>
      </c>
    </row>
    <row r="402" spans="1:7" x14ac:dyDescent="0.2">
      <c r="A402" s="71" t="s">
        <v>184</v>
      </c>
      <c r="B402" s="71" t="s">
        <v>10</v>
      </c>
      <c r="C402" s="70" t="s">
        <v>168</v>
      </c>
      <c r="D402" s="115">
        <v>12384</v>
      </c>
      <c r="E402" s="138"/>
      <c r="F402" s="69" t="b">
        <v>1</v>
      </c>
    </row>
    <row r="403" spans="1:7" x14ac:dyDescent="0.2">
      <c r="A403" s="71" t="s">
        <v>491</v>
      </c>
      <c r="B403" s="71" t="s">
        <v>10</v>
      </c>
      <c r="C403" s="70" t="s">
        <v>168</v>
      </c>
      <c r="D403" s="115">
        <v>12325</v>
      </c>
      <c r="E403" s="138"/>
      <c r="F403" s="69" t="b">
        <v>1</v>
      </c>
    </row>
    <row r="404" spans="1:7" x14ac:dyDescent="0.2">
      <c r="A404" s="71"/>
      <c r="B404" s="71"/>
      <c r="C404" s="70"/>
      <c r="D404" s="104"/>
      <c r="E404" s="104"/>
      <c r="F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7" t="s">
        <v>11</v>
      </c>
      <c r="E405" s="104"/>
      <c r="F405" s="74" t="s">
        <v>459</v>
      </c>
      <c r="G405" s="103" t="s">
        <v>495</v>
      </c>
    </row>
    <row r="406" spans="1:7" x14ac:dyDescent="0.2">
      <c r="A406" s="71"/>
      <c r="B406" s="71"/>
      <c r="C406" s="70"/>
      <c r="D406" s="104"/>
      <c r="E406" s="104"/>
      <c r="F406" s="72"/>
    </row>
    <row r="407" spans="1:7" x14ac:dyDescent="0.2">
      <c r="A407" s="71" t="s">
        <v>159</v>
      </c>
      <c r="B407" s="71" t="s">
        <v>462</v>
      </c>
      <c r="C407" s="70" t="s">
        <v>160</v>
      </c>
      <c r="D407" s="108">
        <v>8157</v>
      </c>
      <c r="E407" s="104"/>
      <c r="F407" s="69" t="b">
        <v>1</v>
      </c>
    </row>
    <row r="408" spans="1:7" x14ac:dyDescent="0.2">
      <c r="A408" s="71" t="s">
        <v>161</v>
      </c>
      <c r="B408" s="71" t="s">
        <v>462</v>
      </c>
      <c r="C408" s="70" t="s">
        <v>160</v>
      </c>
      <c r="D408" s="108">
        <v>8158</v>
      </c>
      <c r="E408" s="104"/>
      <c r="F408" s="69" t="b">
        <v>1</v>
      </c>
    </row>
    <row r="409" spans="1:7" x14ac:dyDescent="0.2">
      <c r="A409" s="71"/>
      <c r="B409" s="71"/>
      <c r="C409" s="70"/>
      <c r="D409" s="102"/>
      <c r="E409" s="102"/>
      <c r="F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1">
        <v>9062</v>
      </c>
      <c r="E410" s="104"/>
      <c r="F410" s="69" t="b">
        <v>1</v>
      </c>
    </row>
    <row r="411" spans="1:7" x14ac:dyDescent="0.2">
      <c r="A411" s="71"/>
      <c r="B411" s="71"/>
      <c r="C411" s="70"/>
      <c r="D411" s="102"/>
      <c r="E411" s="102"/>
      <c r="F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3">
        <v>10122</v>
      </c>
      <c r="E412" s="104"/>
      <c r="F412" s="69" t="b">
        <v>0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3">
        <v>10123</v>
      </c>
      <c r="E413" s="104"/>
      <c r="F413" s="69" t="b">
        <v>0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3">
        <v>10124</v>
      </c>
      <c r="E414" s="104"/>
      <c r="F414" s="69" t="b">
        <v>1</v>
      </c>
    </row>
    <row r="415" spans="1:7" x14ac:dyDescent="0.2">
      <c r="A415" s="71"/>
      <c r="B415" s="71"/>
      <c r="C415" s="70"/>
      <c r="D415" s="102"/>
      <c r="E415" s="102"/>
      <c r="F415" s="72"/>
    </row>
    <row r="416" spans="1:7" x14ac:dyDescent="0.2">
      <c r="A416" s="96" t="s">
        <v>166</v>
      </c>
      <c r="B416" s="96" t="s">
        <v>10</v>
      </c>
      <c r="C416" s="97" t="s">
        <v>160</v>
      </c>
      <c r="D416" s="98">
        <v>12385</v>
      </c>
      <c r="E416" s="140"/>
      <c r="F416" s="69" t="b">
        <v>0</v>
      </c>
    </row>
    <row r="417" spans="1:7" x14ac:dyDescent="0.2">
      <c r="A417" s="71"/>
      <c r="B417" s="73"/>
      <c r="C417" s="70"/>
      <c r="D417" s="102"/>
      <c r="E417" s="102"/>
      <c r="F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7" t="s">
        <v>11</v>
      </c>
      <c r="E418" s="104"/>
      <c r="F418" s="74" t="s">
        <v>459</v>
      </c>
      <c r="G418" s="103" t="s">
        <v>495</v>
      </c>
    </row>
    <row r="419" spans="1:7" x14ac:dyDescent="0.2">
      <c r="A419" s="71"/>
      <c r="B419" s="73"/>
      <c r="C419" s="70"/>
      <c r="D419" s="102"/>
      <c r="E419" s="102"/>
      <c r="F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8">
        <v>8159</v>
      </c>
      <c r="E420" s="104"/>
      <c r="F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8">
        <v>8160</v>
      </c>
      <c r="E421" s="104"/>
      <c r="F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8">
        <v>8161</v>
      </c>
      <c r="E422" s="104"/>
      <c r="F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8">
        <v>8162</v>
      </c>
      <c r="E423" s="104"/>
      <c r="F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8">
        <v>8163</v>
      </c>
      <c r="E424" s="104"/>
      <c r="F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8">
        <v>8164</v>
      </c>
      <c r="E425" s="104"/>
      <c r="F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8">
        <v>8165</v>
      </c>
      <c r="E426" s="104"/>
      <c r="F426" s="69" t="b">
        <v>1</v>
      </c>
    </row>
    <row r="427" spans="1:7" ht="14.4" x14ac:dyDescent="0.3">
      <c r="A427" t="s">
        <v>494</v>
      </c>
      <c r="B427" s="71" t="s">
        <v>6</v>
      </c>
      <c r="C427" s="70" t="s">
        <v>138</v>
      </c>
      <c r="D427" s="108">
        <v>8187</v>
      </c>
      <c r="E427" s="104"/>
      <c r="F427" s="69" t="b">
        <v>1</v>
      </c>
    </row>
    <row r="428" spans="1:7" x14ac:dyDescent="0.2">
      <c r="A428" s="71"/>
      <c r="B428" s="71"/>
      <c r="C428" s="70"/>
      <c r="D428" s="102"/>
      <c r="E428" s="102"/>
      <c r="F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1">
        <v>9063</v>
      </c>
      <c r="E429" s="104"/>
      <c r="F429" s="69" t="b">
        <v>0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1">
        <v>9064</v>
      </c>
      <c r="E430" s="104"/>
      <c r="F430" s="69" t="b">
        <v>1</v>
      </c>
    </row>
    <row r="431" spans="1:7" x14ac:dyDescent="0.2">
      <c r="A431" s="71"/>
      <c r="B431" s="71"/>
      <c r="C431" s="70"/>
      <c r="D431" s="102"/>
      <c r="E431" s="102"/>
      <c r="F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2">
        <v>920</v>
      </c>
      <c r="E432" s="104"/>
      <c r="F432" s="69" t="b">
        <v>1</v>
      </c>
    </row>
    <row r="433" spans="1:6" x14ac:dyDescent="0.2">
      <c r="A433" s="71"/>
      <c r="B433" s="71"/>
      <c r="C433" s="70"/>
      <c r="D433" s="102"/>
      <c r="E433" s="10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7">
        <v>1018</v>
      </c>
      <c r="E434" s="104"/>
      <c r="F434" s="69" t="b">
        <v>1</v>
      </c>
    </row>
    <row r="435" spans="1:6" x14ac:dyDescent="0.2">
      <c r="A435" s="71"/>
      <c r="B435" s="71"/>
      <c r="C435" s="70"/>
      <c r="D435" s="102"/>
      <c r="E435" s="10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3">
        <v>10125</v>
      </c>
      <c r="E436" s="104"/>
      <c r="F436" s="69" t="b">
        <v>1</v>
      </c>
    </row>
    <row r="437" spans="1:6" x14ac:dyDescent="0.2">
      <c r="A437" s="96" t="s">
        <v>150</v>
      </c>
      <c r="B437" s="96" t="s">
        <v>9</v>
      </c>
      <c r="C437" s="97" t="s">
        <v>138</v>
      </c>
      <c r="D437" s="99">
        <v>10126</v>
      </c>
      <c r="E437" s="135"/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3">
        <v>10127</v>
      </c>
      <c r="E438" s="104"/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3">
        <v>10128</v>
      </c>
      <c r="E439" s="104"/>
      <c r="F439" s="69" t="b">
        <v>1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3">
        <v>10129</v>
      </c>
      <c r="E440" s="104"/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3">
        <v>10130</v>
      </c>
      <c r="E441" s="104"/>
      <c r="F441" s="69" t="b">
        <v>1</v>
      </c>
    </row>
    <row r="442" spans="1:6" x14ac:dyDescent="0.2">
      <c r="A442" s="71" t="s">
        <v>461</v>
      </c>
      <c r="B442" s="71" t="s">
        <v>9</v>
      </c>
      <c r="C442" s="70" t="s">
        <v>138</v>
      </c>
      <c r="D442" s="113">
        <v>10131</v>
      </c>
      <c r="E442" s="104"/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3">
        <v>10132</v>
      </c>
      <c r="E443" s="104"/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3">
        <v>10133</v>
      </c>
      <c r="E444" s="104"/>
      <c r="F444" s="69" t="b">
        <v>1</v>
      </c>
    </row>
    <row r="445" spans="1:6" x14ac:dyDescent="0.2">
      <c r="A445" s="71"/>
      <c r="B445" s="71"/>
      <c r="C445" s="70"/>
      <c r="D445" s="102"/>
      <c r="E445" s="10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5">
        <v>12386</v>
      </c>
      <c r="E446" s="138"/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5">
        <v>12387</v>
      </c>
      <c r="E447" s="138"/>
      <c r="F447" s="69" t="b">
        <v>1</v>
      </c>
    </row>
    <row r="448" spans="1:6" x14ac:dyDescent="0.2">
      <c r="A448" s="71"/>
      <c r="B448" s="73"/>
      <c r="C448" s="70"/>
      <c r="D448" s="102"/>
      <c r="E448" s="102"/>
      <c r="F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7" t="s">
        <v>11</v>
      </c>
      <c r="E449" s="104"/>
      <c r="F449" s="74" t="s">
        <v>459</v>
      </c>
      <c r="G449" s="103" t="s">
        <v>495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8">
        <v>8166</v>
      </c>
      <c r="E450" s="104"/>
      <c r="F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8">
        <v>8167</v>
      </c>
      <c r="E451" s="104"/>
      <c r="F451" s="69" t="b">
        <v>1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8">
        <v>8168</v>
      </c>
      <c r="E452" s="104"/>
      <c r="F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8">
        <v>8169</v>
      </c>
      <c r="E453" s="104"/>
      <c r="F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8">
        <v>8170</v>
      </c>
      <c r="E454" s="104"/>
      <c r="F454" s="69" t="b">
        <v>1</v>
      </c>
    </row>
    <row r="455" spans="1:7" x14ac:dyDescent="0.2">
      <c r="A455" s="101" t="s">
        <v>480</v>
      </c>
      <c r="B455" s="101" t="s">
        <v>6</v>
      </c>
      <c r="C455" s="102" t="s">
        <v>118</v>
      </c>
      <c r="D455" s="108">
        <v>8183</v>
      </c>
      <c r="E455" s="104"/>
      <c r="F455" s="69" t="b">
        <v>1</v>
      </c>
    </row>
    <row r="456" spans="1:7" x14ac:dyDescent="0.2">
      <c r="A456" s="71"/>
      <c r="B456" s="71"/>
      <c r="C456" s="70"/>
      <c r="D456" s="102"/>
      <c r="E456" s="102"/>
      <c r="F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1">
        <v>9065</v>
      </c>
      <c r="E457" s="104"/>
      <c r="F457" s="69" t="b">
        <v>1</v>
      </c>
    </row>
    <row r="458" spans="1:7" x14ac:dyDescent="0.2">
      <c r="A458" s="96" t="s">
        <v>124</v>
      </c>
      <c r="B458" s="96" t="s">
        <v>8</v>
      </c>
      <c r="C458" s="97" t="s">
        <v>118</v>
      </c>
      <c r="D458" s="145">
        <v>9066</v>
      </c>
      <c r="E458" s="135"/>
      <c r="F458" s="144" t="b">
        <v>0</v>
      </c>
    </row>
    <row r="459" spans="1:7" x14ac:dyDescent="0.2">
      <c r="A459" s="71"/>
      <c r="B459" s="71"/>
      <c r="C459" s="70"/>
      <c r="D459" s="102"/>
      <c r="E459" s="102"/>
      <c r="F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3">
        <v>10134</v>
      </c>
      <c r="E460" s="104"/>
      <c r="F460" s="69" t="b">
        <v>1</v>
      </c>
    </row>
    <row r="461" spans="1:7" x14ac:dyDescent="0.2">
      <c r="A461" s="71"/>
      <c r="B461" s="71"/>
      <c r="C461" s="70"/>
      <c r="D461" s="102"/>
      <c r="E461" s="102"/>
      <c r="F461" s="72"/>
    </row>
    <row r="462" spans="1:7" x14ac:dyDescent="0.2">
      <c r="A462" s="101" t="s">
        <v>126</v>
      </c>
      <c r="B462" s="101" t="s">
        <v>23</v>
      </c>
      <c r="C462" s="102" t="s">
        <v>118</v>
      </c>
      <c r="D462" s="117">
        <v>1204</v>
      </c>
      <c r="E462" s="135"/>
      <c r="F462" s="144" t="b">
        <v>1</v>
      </c>
    </row>
    <row r="463" spans="1:7" x14ac:dyDescent="0.2">
      <c r="A463" s="71"/>
      <c r="B463" s="71"/>
      <c r="C463" s="70"/>
      <c r="D463" s="102"/>
      <c r="E463" s="102"/>
      <c r="F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5">
        <v>12388</v>
      </c>
      <c r="E464" s="138"/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5">
        <v>12389</v>
      </c>
      <c r="E465" s="138"/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5">
        <v>12390</v>
      </c>
      <c r="E466" s="138"/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5">
        <v>12391</v>
      </c>
      <c r="E467" s="138"/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5">
        <v>12392</v>
      </c>
      <c r="E468" s="138"/>
      <c r="F468" s="69" t="b">
        <v>1</v>
      </c>
    </row>
    <row r="469" spans="1:7" x14ac:dyDescent="0.2">
      <c r="A469" s="101" t="s">
        <v>132</v>
      </c>
      <c r="B469" s="101" t="s">
        <v>10</v>
      </c>
      <c r="C469" s="102" t="s">
        <v>118</v>
      </c>
      <c r="D469" s="115">
        <v>12393</v>
      </c>
      <c r="E469" s="138"/>
      <c r="F469" s="69" t="b">
        <v>1</v>
      </c>
    </row>
    <row r="470" spans="1:7" x14ac:dyDescent="0.2">
      <c r="A470" s="101" t="s">
        <v>133</v>
      </c>
      <c r="B470" s="101" t="s">
        <v>10</v>
      </c>
      <c r="C470" s="102" t="s">
        <v>118</v>
      </c>
      <c r="D470" s="115">
        <v>12394</v>
      </c>
      <c r="E470" s="140"/>
      <c r="F470" s="69" t="b">
        <v>1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5">
        <v>12395</v>
      </c>
      <c r="E471" s="138"/>
      <c r="F471" s="69" t="b">
        <v>1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5">
        <v>12396</v>
      </c>
      <c r="E472" s="138"/>
      <c r="F472" s="69" t="b">
        <v>1</v>
      </c>
    </row>
    <row r="473" spans="1:7" x14ac:dyDescent="0.2">
      <c r="A473" s="101" t="s">
        <v>136</v>
      </c>
      <c r="B473" s="101" t="s">
        <v>10</v>
      </c>
      <c r="C473" s="102" t="s">
        <v>118</v>
      </c>
      <c r="D473" s="115">
        <v>12397</v>
      </c>
      <c r="E473" s="138"/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4"/>
      <c r="E474" s="104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7" t="s">
        <v>11</v>
      </c>
      <c r="E475" s="104"/>
      <c r="F475" s="74" t="s">
        <v>459</v>
      </c>
    </row>
    <row r="476" spans="1:7" x14ac:dyDescent="0.2">
      <c r="A476" s="71"/>
      <c r="B476" s="71"/>
      <c r="C476" s="70"/>
      <c r="D476" s="104"/>
      <c r="E476" s="104"/>
      <c r="F476" s="76"/>
    </row>
    <row r="477" spans="1:7" x14ac:dyDescent="0.2">
      <c r="A477" s="71"/>
      <c r="B477" s="71" t="s">
        <v>6</v>
      </c>
      <c r="C477" s="70" t="s">
        <v>460</v>
      </c>
      <c r="D477" s="104"/>
      <c r="E477" s="104"/>
      <c r="F477" s="76"/>
    </row>
    <row r="478" spans="1:7" x14ac:dyDescent="0.2">
      <c r="A478" s="71"/>
      <c r="B478" s="71"/>
      <c r="C478" s="70"/>
      <c r="D478" s="104"/>
      <c r="E478" s="104"/>
      <c r="F478" s="76"/>
    </row>
    <row r="479" spans="1:7" x14ac:dyDescent="0.2">
      <c r="A479" s="71"/>
      <c r="B479" s="71"/>
      <c r="C479" s="70"/>
      <c r="D479" s="104"/>
      <c r="E479" s="104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7" t="s">
        <v>11</v>
      </c>
      <c r="E480" s="104"/>
      <c r="F480" s="74" t="s">
        <v>459</v>
      </c>
    </row>
    <row r="481" spans="1:7" x14ac:dyDescent="0.2">
      <c r="A481" s="71"/>
      <c r="B481" s="71"/>
      <c r="C481" s="70"/>
      <c r="D481" s="104"/>
      <c r="E481" s="104"/>
      <c r="F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8">
        <v>8171</v>
      </c>
      <c r="E482" s="104"/>
      <c r="F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8">
        <v>8172</v>
      </c>
      <c r="E483" s="104"/>
      <c r="F483" s="77" t="b">
        <v>1</v>
      </c>
    </row>
    <row r="484" spans="1:7" x14ac:dyDescent="0.2">
      <c r="A484" s="71"/>
      <c r="B484" s="71"/>
      <c r="C484" s="70"/>
      <c r="D484" s="104"/>
      <c r="E484" s="104"/>
      <c r="F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3">
        <v>10135</v>
      </c>
      <c r="E485" s="104"/>
      <c r="F485" s="77" t="b">
        <v>0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3">
        <v>10136</v>
      </c>
      <c r="E486" s="104"/>
      <c r="F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3">
        <v>10137</v>
      </c>
      <c r="E487" s="104"/>
      <c r="F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3">
        <v>10138</v>
      </c>
      <c r="E488" s="104"/>
      <c r="F488" s="77" t="b">
        <v>1</v>
      </c>
    </row>
    <row r="489" spans="1:7" x14ac:dyDescent="0.2">
      <c r="A489" s="71"/>
      <c r="B489" s="71"/>
      <c r="C489" s="70"/>
      <c r="D489" s="104"/>
      <c r="E489" s="104"/>
      <c r="F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5">
        <v>12398</v>
      </c>
      <c r="E490" s="138"/>
      <c r="F490" s="77" t="b">
        <v>1</v>
      </c>
    </row>
    <row r="491" spans="1:7" x14ac:dyDescent="0.2">
      <c r="A491" s="71"/>
      <c r="B491" s="71"/>
      <c r="C491" s="70"/>
      <c r="D491" s="104"/>
      <c r="E491" s="104"/>
      <c r="F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7" t="s">
        <v>11</v>
      </c>
      <c r="E492" s="104"/>
      <c r="F492" s="74" t="s">
        <v>459</v>
      </c>
      <c r="G492" s="103" t="s">
        <v>495</v>
      </c>
    </row>
    <row r="493" spans="1:7" x14ac:dyDescent="0.2">
      <c r="A493" s="71"/>
      <c r="B493" s="71"/>
      <c r="C493" s="70"/>
      <c r="D493" s="104"/>
      <c r="E493" s="104"/>
      <c r="F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0">
        <v>855</v>
      </c>
      <c r="E494" s="104"/>
      <c r="F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0">
        <v>856</v>
      </c>
      <c r="E495" s="104"/>
      <c r="F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0">
        <v>857</v>
      </c>
      <c r="E496" s="104"/>
      <c r="F496" s="69" t="b">
        <v>1</v>
      </c>
    </row>
    <row r="497" spans="1:6" x14ac:dyDescent="0.2">
      <c r="A497" s="71" t="s">
        <v>501</v>
      </c>
      <c r="B497" s="71" t="s">
        <v>20</v>
      </c>
      <c r="C497" s="70" t="s">
        <v>71</v>
      </c>
      <c r="D497" s="110"/>
      <c r="E497" s="104"/>
      <c r="F497" s="69" t="b">
        <v>1</v>
      </c>
    </row>
    <row r="498" spans="1:6" x14ac:dyDescent="0.2">
      <c r="A498" s="71"/>
      <c r="B498" s="71"/>
      <c r="C498" s="70"/>
      <c r="D498" s="104"/>
      <c r="E498" s="104"/>
      <c r="F498" s="72"/>
    </row>
    <row r="499" spans="1:6" x14ac:dyDescent="0.2">
      <c r="A499" s="71" t="s">
        <v>74</v>
      </c>
      <c r="B499" s="71" t="s">
        <v>6</v>
      </c>
      <c r="C499" s="70" t="s">
        <v>71</v>
      </c>
      <c r="D499" s="108">
        <v>8173</v>
      </c>
      <c r="E499" s="104"/>
      <c r="F499" s="69" t="b">
        <v>0</v>
      </c>
    </row>
    <row r="500" spans="1:6" x14ac:dyDescent="0.2">
      <c r="A500" s="71" t="s">
        <v>75</v>
      </c>
      <c r="B500" s="71" t="s">
        <v>6</v>
      </c>
      <c r="C500" s="70" t="s">
        <v>71</v>
      </c>
      <c r="D500" s="108">
        <v>8174</v>
      </c>
      <c r="E500" s="104"/>
      <c r="F500" s="69" t="b">
        <v>0</v>
      </c>
    </row>
    <row r="501" spans="1:6" x14ac:dyDescent="0.2">
      <c r="A501" s="71"/>
      <c r="B501" s="71"/>
      <c r="C501" s="70"/>
      <c r="D501" s="104"/>
      <c r="E501" s="104"/>
      <c r="F501" s="72"/>
    </row>
    <row r="502" spans="1:6" x14ac:dyDescent="0.2">
      <c r="A502" s="71" t="s">
        <v>76</v>
      </c>
      <c r="B502" s="71" t="s">
        <v>21</v>
      </c>
      <c r="C502" s="70" t="s">
        <v>71</v>
      </c>
      <c r="D502" s="112">
        <v>921</v>
      </c>
      <c r="E502" s="104"/>
      <c r="F502" s="69" t="b">
        <v>1</v>
      </c>
    </row>
    <row r="503" spans="1:6" x14ac:dyDescent="0.2">
      <c r="A503" s="71" t="s">
        <v>77</v>
      </c>
      <c r="B503" s="71" t="s">
        <v>21</v>
      </c>
      <c r="C503" s="70" t="s">
        <v>71</v>
      </c>
      <c r="D503" s="112">
        <v>922</v>
      </c>
      <c r="E503" s="104"/>
      <c r="F503" s="69" t="b">
        <v>1</v>
      </c>
    </row>
    <row r="504" spans="1:6" x14ac:dyDescent="0.2">
      <c r="A504" s="71"/>
      <c r="B504" s="71"/>
      <c r="C504" s="70"/>
      <c r="D504" s="104"/>
      <c r="E504" s="104"/>
      <c r="F504" s="72"/>
    </row>
    <row r="505" spans="1:6" x14ac:dyDescent="0.2">
      <c r="A505" s="71" t="s">
        <v>78</v>
      </c>
      <c r="B505" s="71" t="s">
        <v>8</v>
      </c>
      <c r="C505" s="70" t="s">
        <v>71</v>
      </c>
      <c r="D505" s="111">
        <v>9067</v>
      </c>
      <c r="E505" s="104"/>
      <c r="F505" s="69" t="b">
        <v>1</v>
      </c>
    </row>
    <row r="506" spans="1:6" x14ac:dyDescent="0.2">
      <c r="A506" s="71" t="s">
        <v>79</v>
      </c>
      <c r="B506" s="71" t="s">
        <v>8</v>
      </c>
      <c r="C506" s="70" t="s">
        <v>71</v>
      </c>
      <c r="D506" s="111">
        <v>9068</v>
      </c>
      <c r="E506" s="104"/>
      <c r="F506" s="69" t="b">
        <v>1</v>
      </c>
    </row>
    <row r="507" spans="1:6" x14ac:dyDescent="0.2">
      <c r="A507" s="71" t="s">
        <v>80</v>
      </c>
      <c r="B507" s="71" t="s">
        <v>8</v>
      </c>
      <c r="C507" s="70" t="s">
        <v>71</v>
      </c>
      <c r="D507" s="111">
        <v>9069</v>
      </c>
      <c r="E507" s="104"/>
      <c r="F507" s="69" t="b">
        <v>1</v>
      </c>
    </row>
    <row r="508" spans="1:6" x14ac:dyDescent="0.2">
      <c r="A508" s="71" t="s">
        <v>451</v>
      </c>
      <c r="B508" s="71" t="s">
        <v>8</v>
      </c>
      <c r="C508" s="70" t="s">
        <v>71</v>
      </c>
      <c r="D508" s="111">
        <v>9070</v>
      </c>
      <c r="E508" s="104"/>
      <c r="F508" s="69" t="b">
        <v>1</v>
      </c>
    </row>
    <row r="509" spans="1:6" x14ac:dyDescent="0.2">
      <c r="A509" s="71" t="s">
        <v>81</v>
      </c>
      <c r="B509" s="71" t="s">
        <v>8</v>
      </c>
      <c r="C509" s="70" t="s">
        <v>71</v>
      </c>
      <c r="D509" s="111">
        <v>9071</v>
      </c>
      <c r="E509" s="104"/>
      <c r="F509" s="69" t="b">
        <v>1</v>
      </c>
    </row>
    <row r="510" spans="1:6" x14ac:dyDescent="0.2">
      <c r="A510" s="71" t="s">
        <v>82</v>
      </c>
      <c r="B510" s="71" t="s">
        <v>8</v>
      </c>
      <c r="C510" s="70" t="s">
        <v>71</v>
      </c>
      <c r="D510" s="111">
        <v>9072</v>
      </c>
      <c r="E510" s="104"/>
      <c r="F510" s="69" t="b">
        <v>1</v>
      </c>
    </row>
    <row r="511" spans="1:6" x14ac:dyDescent="0.2">
      <c r="A511" s="71" t="s">
        <v>83</v>
      </c>
      <c r="B511" s="71" t="s">
        <v>8</v>
      </c>
      <c r="C511" s="70" t="s">
        <v>71</v>
      </c>
      <c r="D511" s="111">
        <v>9073</v>
      </c>
      <c r="E511" s="104"/>
      <c r="F511" s="69" t="b">
        <v>1</v>
      </c>
    </row>
    <row r="512" spans="1:6" x14ac:dyDescent="0.2">
      <c r="A512" s="71" t="s">
        <v>84</v>
      </c>
      <c r="B512" s="71" t="s">
        <v>8</v>
      </c>
      <c r="C512" s="70" t="s">
        <v>71</v>
      </c>
      <c r="D512" s="111">
        <v>9074</v>
      </c>
      <c r="E512" s="104"/>
      <c r="F512" s="69" t="b">
        <v>1</v>
      </c>
    </row>
    <row r="513" spans="1:6" x14ac:dyDescent="0.2">
      <c r="A513" s="71" t="s">
        <v>85</v>
      </c>
      <c r="B513" s="71" t="s">
        <v>8</v>
      </c>
      <c r="C513" s="70" t="s">
        <v>71</v>
      </c>
      <c r="D513" s="111">
        <v>9075</v>
      </c>
      <c r="E513" s="104"/>
      <c r="F513" s="69" t="b">
        <v>1</v>
      </c>
    </row>
    <row r="514" spans="1:6" x14ac:dyDescent="0.2">
      <c r="A514" s="71" t="s">
        <v>86</v>
      </c>
      <c r="B514" s="71" t="s">
        <v>8</v>
      </c>
      <c r="C514" s="70" t="s">
        <v>71</v>
      </c>
      <c r="D514" s="111">
        <v>9076</v>
      </c>
      <c r="E514" s="104"/>
      <c r="F514" s="69" t="b">
        <v>1</v>
      </c>
    </row>
    <row r="515" spans="1:6" x14ac:dyDescent="0.2">
      <c r="A515" s="71" t="s">
        <v>87</v>
      </c>
      <c r="B515" s="71" t="s">
        <v>8</v>
      </c>
      <c r="C515" s="70" t="s">
        <v>71</v>
      </c>
      <c r="D515" s="111">
        <v>9077</v>
      </c>
      <c r="E515" s="104"/>
      <c r="F515" s="69" t="b">
        <v>1</v>
      </c>
    </row>
    <row r="516" spans="1:6" x14ac:dyDescent="0.2">
      <c r="A516" s="71"/>
      <c r="B516" s="71"/>
      <c r="C516" s="70"/>
      <c r="D516" s="104"/>
      <c r="E516" s="104"/>
      <c r="F516" s="72"/>
    </row>
    <row r="517" spans="1:6" x14ac:dyDescent="0.2">
      <c r="A517" s="71" t="s">
        <v>88</v>
      </c>
      <c r="B517" s="71" t="s">
        <v>9</v>
      </c>
      <c r="C517" s="70" t="s">
        <v>71</v>
      </c>
      <c r="D517" s="113">
        <v>10139</v>
      </c>
      <c r="E517" s="104"/>
      <c r="F517" s="69" t="b">
        <v>1</v>
      </c>
    </row>
    <row r="518" spans="1:6" x14ac:dyDescent="0.2">
      <c r="A518" s="71" t="s">
        <v>89</v>
      </c>
      <c r="B518" s="71" t="s">
        <v>9</v>
      </c>
      <c r="C518" s="70" t="s">
        <v>71</v>
      </c>
      <c r="D518" s="113">
        <v>10140</v>
      </c>
      <c r="E518" s="104"/>
      <c r="F518" s="69" t="b">
        <v>1</v>
      </c>
    </row>
    <row r="519" spans="1:6" x14ac:dyDescent="0.2">
      <c r="A519" s="71" t="s">
        <v>90</v>
      </c>
      <c r="B519" s="71" t="s">
        <v>9</v>
      </c>
      <c r="C519" s="70" t="s">
        <v>71</v>
      </c>
      <c r="D519" s="113">
        <v>10141</v>
      </c>
      <c r="E519" s="104"/>
      <c r="F519" s="69" t="b">
        <v>0</v>
      </c>
    </row>
    <row r="520" spans="1:6" x14ac:dyDescent="0.2">
      <c r="A520" s="71" t="s">
        <v>91</v>
      </c>
      <c r="B520" s="71" t="s">
        <v>9</v>
      </c>
      <c r="C520" s="70" t="s">
        <v>71</v>
      </c>
      <c r="D520" s="113">
        <v>10142</v>
      </c>
      <c r="E520" s="104"/>
      <c r="F520" s="69" t="b">
        <v>1</v>
      </c>
    </row>
    <row r="521" spans="1:6" x14ac:dyDescent="0.2">
      <c r="A521" s="71" t="s">
        <v>92</v>
      </c>
      <c r="B521" s="71" t="s">
        <v>9</v>
      </c>
      <c r="C521" s="70" t="s">
        <v>71</v>
      </c>
      <c r="D521" s="113">
        <v>10143</v>
      </c>
      <c r="E521" s="104"/>
      <c r="F521" s="69" t="b">
        <v>1</v>
      </c>
    </row>
    <row r="522" spans="1:6" x14ac:dyDescent="0.2">
      <c r="A522" s="71" t="s">
        <v>93</v>
      </c>
      <c r="B522" s="71" t="s">
        <v>9</v>
      </c>
      <c r="C522" s="70" t="s">
        <v>71</v>
      </c>
      <c r="D522" s="113">
        <v>10144</v>
      </c>
      <c r="E522" s="104"/>
      <c r="F522" s="69" t="b">
        <v>1</v>
      </c>
    </row>
    <row r="523" spans="1:6" x14ac:dyDescent="0.2">
      <c r="A523" s="71"/>
      <c r="B523" s="71"/>
      <c r="C523" s="70"/>
      <c r="D523" s="104"/>
      <c r="E523" s="104"/>
      <c r="F523" s="72"/>
    </row>
    <row r="524" spans="1:6" x14ac:dyDescent="0.2">
      <c r="A524" s="71" t="s">
        <v>94</v>
      </c>
      <c r="B524" s="71" t="s">
        <v>22</v>
      </c>
      <c r="C524" s="70" t="s">
        <v>71</v>
      </c>
      <c r="D524" s="107">
        <v>1019</v>
      </c>
      <c r="E524" s="104"/>
      <c r="F524" s="69" t="b">
        <v>0</v>
      </c>
    </row>
    <row r="525" spans="1:6" x14ac:dyDescent="0.2">
      <c r="A525" s="71" t="s">
        <v>95</v>
      </c>
      <c r="B525" s="71" t="s">
        <v>22</v>
      </c>
      <c r="C525" s="70" t="s">
        <v>71</v>
      </c>
      <c r="D525" s="107">
        <v>1020</v>
      </c>
      <c r="E525" s="104"/>
      <c r="F525" s="69" t="b">
        <v>0</v>
      </c>
    </row>
    <row r="526" spans="1:6" x14ac:dyDescent="0.2">
      <c r="A526" s="71" t="s">
        <v>96</v>
      </c>
      <c r="B526" s="71" t="s">
        <v>22</v>
      </c>
      <c r="C526" s="70" t="s">
        <v>71</v>
      </c>
      <c r="D526" s="107">
        <v>1021</v>
      </c>
      <c r="E526" s="104"/>
      <c r="F526" s="69" t="b">
        <v>1</v>
      </c>
    </row>
    <row r="527" spans="1:6" x14ac:dyDescent="0.2">
      <c r="A527" s="71" t="s">
        <v>97</v>
      </c>
      <c r="B527" s="71" t="s">
        <v>22</v>
      </c>
      <c r="C527" s="70" t="s">
        <v>71</v>
      </c>
      <c r="D527" s="107">
        <v>1022</v>
      </c>
      <c r="E527" s="104"/>
      <c r="F527" s="69" t="b">
        <v>1</v>
      </c>
    </row>
    <row r="528" spans="1:6" x14ac:dyDescent="0.2">
      <c r="A528" s="71" t="s">
        <v>98</v>
      </c>
      <c r="B528" s="71" t="s">
        <v>22</v>
      </c>
      <c r="C528" s="70" t="s">
        <v>71</v>
      </c>
      <c r="D528" s="107">
        <v>1023</v>
      </c>
      <c r="E528" s="104"/>
      <c r="F528" s="69" t="b">
        <v>0</v>
      </c>
    </row>
    <row r="529" spans="1:6" x14ac:dyDescent="0.2">
      <c r="A529" s="71"/>
      <c r="B529" s="71"/>
      <c r="C529" s="70"/>
      <c r="D529" s="104"/>
      <c r="E529" s="104"/>
      <c r="F529" s="72"/>
    </row>
    <row r="530" spans="1:6" x14ac:dyDescent="0.2">
      <c r="A530" s="71" t="s">
        <v>99</v>
      </c>
      <c r="B530" s="71" t="s">
        <v>23</v>
      </c>
      <c r="C530" s="70" t="s">
        <v>71</v>
      </c>
      <c r="D530" s="117">
        <v>1226</v>
      </c>
      <c r="E530" s="104"/>
      <c r="F530" s="69" t="b">
        <v>0</v>
      </c>
    </row>
    <row r="531" spans="1:6" x14ac:dyDescent="0.2">
      <c r="A531" s="71" t="s">
        <v>100</v>
      </c>
      <c r="B531" s="71" t="s">
        <v>23</v>
      </c>
      <c r="C531" s="70" t="s">
        <v>71</v>
      </c>
      <c r="D531" s="117">
        <v>1227</v>
      </c>
      <c r="E531" s="104"/>
      <c r="F531" s="69" t="b">
        <v>0</v>
      </c>
    </row>
    <row r="532" spans="1:6" x14ac:dyDescent="0.2">
      <c r="A532" s="71" t="s">
        <v>101</v>
      </c>
      <c r="B532" s="71" t="s">
        <v>23</v>
      </c>
      <c r="C532" s="70" t="s">
        <v>71</v>
      </c>
      <c r="D532" s="117">
        <v>1228</v>
      </c>
      <c r="E532" s="104"/>
      <c r="F532" s="69" t="b">
        <v>1</v>
      </c>
    </row>
    <row r="534" spans="1:6" x14ac:dyDescent="0.2">
      <c r="A534" s="71" t="s">
        <v>102</v>
      </c>
      <c r="B534" s="71" t="s">
        <v>10</v>
      </c>
      <c r="C534" s="70" t="s">
        <v>71</v>
      </c>
      <c r="D534" s="115">
        <v>12399</v>
      </c>
      <c r="E534" s="138"/>
      <c r="F534" s="69" t="b">
        <v>1</v>
      </c>
    </row>
    <row r="535" spans="1:6" x14ac:dyDescent="0.2">
      <c r="A535" s="71" t="s">
        <v>103</v>
      </c>
      <c r="B535" s="71" t="s">
        <v>10</v>
      </c>
      <c r="C535" s="70" t="s">
        <v>71</v>
      </c>
      <c r="D535" s="115">
        <v>12000</v>
      </c>
      <c r="E535" s="138"/>
      <c r="F535" s="69" t="b">
        <v>1</v>
      </c>
    </row>
    <row r="536" spans="1:6" x14ac:dyDescent="0.2">
      <c r="A536" s="71" t="s">
        <v>104</v>
      </c>
      <c r="B536" s="71" t="s">
        <v>10</v>
      </c>
      <c r="C536" s="70" t="s">
        <v>71</v>
      </c>
      <c r="D536" s="115">
        <v>12001</v>
      </c>
      <c r="E536" s="138"/>
      <c r="F536" s="69" t="b">
        <v>0</v>
      </c>
    </row>
    <row r="537" spans="1:6" x14ac:dyDescent="0.2">
      <c r="A537" s="71" t="s">
        <v>105</v>
      </c>
      <c r="B537" s="71" t="s">
        <v>10</v>
      </c>
      <c r="C537" s="70" t="s">
        <v>71</v>
      </c>
      <c r="D537" s="115">
        <v>12002</v>
      </c>
      <c r="E537" s="138"/>
      <c r="F537" s="69" t="b">
        <v>0</v>
      </c>
    </row>
    <row r="538" spans="1:6" x14ac:dyDescent="0.2">
      <c r="A538" s="71" t="s">
        <v>106</v>
      </c>
      <c r="B538" s="71" t="s">
        <v>10</v>
      </c>
      <c r="C538" s="70" t="s">
        <v>71</v>
      </c>
      <c r="D538" s="115">
        <v>12003</v>
      </c>
      <c r="E538" s="138"/>
      <c r="F538" s="69" t="b">
        <v>1</v>
      </c>
    </row>
    <row r="539" spans="1:6" x14ac:dyDescent="0.2">
      <c r="A539" s="71" t="s">
        <v>107</v>
      </c>
      <c r="B539" s="71" t="s">
        <v>10</v>
      </c>
      <c r="C539" s="70" t="s">
        <v>71</v>
      </c>
      <c r="D539" s="115">
        <v>12004</v>
      </c>
      <c r="E539" s="138"/>
      <c r="F539" s="69" t="b">
        <v>1</v>
      </c>
    </row>
    <row r="540" spans="1:6" x14ac:dyDescent="0.2">
      <c r="A540" s="71" t="s">
        <v>108</v>
      </c>
      <c r="B540" s="71" t="s">
        <v>10</v>
      </c>
      <c r="C540" s="70" t="s">
        <v>71</v>
      </c>
      <c r="D540" s="115">
        <v>12005</v>
      </c>
      <c r="E540" s="138"/>
      <c r="F540" s="69" t="b">
        <v>0</v>
      </c>
    </row>
    <row r="541" spans="1:6" x14ac:dyDescent="0.2">
      <c r="A541" s="71"/>
      <c r="B541" s="71"/>
      <c r="C541" s="70"/>
      <c r="D541" s="104"/>
      <c r="E541" s="104"/>
      <c r="F541" s="72"/>
    </row>
    <row r="542" spans="1:6" x14ac:dyDescent="0.2">
      <c r="A542" s="75" t="s">
        <v>26</v>
      </c>
      <c r="B542" s="75" t="s">
        <v>1</v>
      </c>
      <c r="C542" s="75" t="s">
        <v>5</v>
      </c>
      <c r="D542" s="107" t="s">
        <v>11</v>
      </c>
      <c r="E542" s="104"/>
      <c r="F542" s="74" t="s">
        <v>459</v>
      </c>
    </row>
    <row r="543" spans="1:6" x14ac:dyDescent="0.2">
      <c r="A543" s="71"/>
      <c r="B543" s="71"/>
      <c r="C543" s="70"/>
      <c r="D543" s="104"/>
      <c r="E543" s="104"/>
      <c r="F543" s="72"/>
    </row>
    <row r="544" spans="1:6" x14ac:dyDescent="0.2">
      <c r="A544" s="71" t="s">
        <v>59</v>
      </c>
      <c r="B544" s="71" t="s">
        <v>6</v>
      </c>
      <c r="C544" s="70" t="s">
        <v>60</v>
      </c>
      <c r="D544" s="108">
        <v>8175</v>
      </c>
      <c r="E544" s="104"/>
      <c r="F544" s="69" t="b">
        <v>1</v>
      </c>
    </row>
    <row r="545" spans="1:6" x14ac:dyDescent="0.2">
      <c r="A545" s="71" t="s">
        <v>61</v>
      </c>
      <c r="B545" s="71" t="s">
        <v>6</v>
      </c>
      <c r="C545" s="70" t="s">
        <v>60</v>
      </c>
      <c r="D545" s="108">
        <v>8176</v>
      </c>
      <c r="E545" s="104"/>
      <c r="F545" s="69" t="b">
        <v>1</v>
      </c>
    </row>
    <row r="546" spans="1:6" x14ac:dyDescent="0.2">
      <c r="A546" s="71"/>
      <c r="B546" s="71"/>
      <c r="C546" s="70"/>
      <c r="D546" s="104"/>
      <c r="E546" s="104"/>
      <c r="F546" s="72"/>
    </row>
    <row r="547" spans="1:6" x14ac:dyDescent="0.2">
      <c r="A547" s="71" t="s">
        <v>498</v>
      </c>
      <c r="B547" s="71" t="s">
        <v>8</v>
      </c>
      <c r="C547" s="70" t="s">
        <v>60</v>
      </c>
      <c r="D547" s="153">
        <v>9082</v>
      </c>
      <c r="E547" s="104"/>
      <c r="F547" s="69" t="b">
        <v>1</v>
      </c>
    </row>
    <row r="548" spans="1:6" x14ac:dyDescent="0.2">
      <c r="A548" s="71"/>
      <c r="B548" s="71"/>
      <c r="C548" s="70"/>
      <c r="D548" s="102"/>
      <c r="E548" s="102"/>
      <c r="F548" s="72"/>
    </row>
    <row r="549" spans="1:6" x14ac:dyDescent="0.2">
      <c r="A549" s="71" t="s">
        <v>62</v>
      </c>
      <c r="B549" s="71" t="s">
        <v>21</v>
      </c>
      <c r="C549" s="70" t="s">
        <v>60</v>
      </c>
      <c r="D549" s="112">
        <v>923</v>
      </c>
      <c r="E549" s="104"/>
      <c r="F549" s="69" t="b">
        <v>0</v>
      </c>
    </row>
    <row r="550" spans="1:6" x14ac:dyDescent="0.2">
      <c r="A550" s="71" t="s">
        <v>63</v>
      </c>
      <c r="B550" s="71" t="s">
        <v>21</v>
      </c>
      <c r="C550" s="70" t="s">
        <v>60</v>
      </c>
      <c r="D550" s="112">
        <v>924</v>
      </c>
      <c r="E550" s="104"/>
      <c r="F550" s="69" t="b">
        <v>0</v>
      </c>
    </row>
    <row r="551" spans="1:6" x14ac:dyDescent="0.2">
      <c r="A551" s="101" t="s">
        <v>485</v>
      </c>
      <c r="B551" s="101" t="s">
        <v>21</v>
      </c>
      <c r="C551" s="102" t="s">
        <v>60</v>
      </c>
      <c r="D551" s="112">
        <v>9391</v>
      </c>
      <c r="E551" s="104"/>
      <c r="F551" s="69" t="b">
        <v>0</v>
      </c>
    </row>
    <row r="552" spans="1:6" x14ac:dyDescent="0.2">
      <c r="A552" s="71"/>
      <c r="B552" s="71"/>
      <c r="C552" s="70"/>
      <c r="D552" s="102"/>
      <c r="E552" s="102"/>
      <c r="F552" s="72"/>
    </row>
    <row r="553" spans="1:6" x14ac:dyDescent="0.2">
      <c r="A553" s="71" t="s">
        <v>64</v>
      </c>
      <c r="B553" s="71" t="s">
        <v>9</v>
      </c>
      <c r="C553" s="70" t="s">
        <v>60</v>
      </c>
      <c r="D553" s="113">
        <v>10145</v>
      </c>
      <c r="E553" s="104"/>
      <c r="F553" s="69" t="b">
        <v>1</v>
      </c>
    </row>
    <row r="554" spans="1:6" x14ac:dyDescent="0.2">
      <c r="A554" s="71" t="s">
        <v>65</v>
      </c>
      <c r="B554" s="71" t="s">
        <v>9</v>
      </c>
      <c r="C554" s="70" t="s">
        <v>60</v>
      </c>
      <c r="D554" s="113">
        <v>10146</v>
      </c>
      <c r="E554" s="104"/>
      <c r="F554" s="69" t="b">
        <v>0</v>
      </c>
    </row>
    <row r="555" spans="1:6" x14ac:dyDescent="0.2">
      <c r="A555" s="71"/>
      <c r="B555" s="71"/>
      <c r="C555" s="70"/>
      <c r="D555" s="102"/>
      <c r="E555" s="102"/>
      <c r="F555" s="72"/>
    </row>
    <row r="556" spans="1:6" x14ac:dyDescent="0.2">
      <c r="A556" s="71" t="s">
        <v>66</v>
      </c>
      <c r="B556" s="71" t="s">
        <v>22</v>
      </c>
      <c r="C556" s="70" t="s">
        <v>60</v>
      </c>
      <c r="D556" s="107">
        <v>1024</v>
      </c>
      <c r="E556" s="104"/>
      <c r="F556" s="69" t="b">
        <v>1</v>
      </c>
    </row>
    <row r="557" spans="1:6" x14ac:dyDescent="0.2">
      <c r="A557" s="71" t="s">
        <v>67</v>
      </c>
      <c r="B557" s="71" t="s">
        <v>22</v>
      </c>
      <c r="C557" s="70" t="s">
        <v>60</v>
      </c>
      <c r="D557" s="107">
        <v>1025</v>
      </c>
      <c r="E557" s="104"/>
      <c r="F557" s="69" t="b">
        <v>0</v>
      </c>
    </row>
    <row r="558" spans="1:6" x14ac:dyDescent="0.2">
      <c r="A558" s="71" t="s">
        <v>68</v>
      </c>
      <c r="B558" s="71" t="s">
        <v>22</v>
      </c>
      <c r="C558" s="70" t="s">
        <v>60</v>
      </c>
      <c r="D558" s="107">
        <v>1026</v>
      </c>
      <c r="E558" s="104"/>
      <c r="F558" s="69" t="b">
        <v>0</v>
      </c>
    </row>
    <row r="559" spans="1:6" x14ac:dyDescent="0.2">
      <c r="A559" s="71"/>
      <c r="B559" s="71"/>
      <c r="C559" s="70"/>
      <c r="D559" s="102"/>
      <c r="E559" s="102"/>
      <c r="F559" s="72"/>
    </row>
    <row r="560" spans="1:6" x14ac:dyDescent="0.2">
      <c r="A560" s="71" t="s">
        <v>69</v>
      </c>
      <c r="B560" s="71" t="s">
        <v>23</v>
      </c>
      <c r="C560" s="70" t="s">
        <v>60</v>
      </c>
      <c r="D560" s="117">
        <v>1229</v>
      </c>
      <c r="E560" s="104"/>
      <c r="F560" s="69" t="b">
        <v>0</v>
      </c>
    </row>
    <row r="561" spans="1:6" x14ac:dyDescent="0.2">
      <c r="A561" s="73"/>
      <c r="B561" s="73"/>
      <c r="C561" s="70"/>
      <c r="D561" s="104"/>
      <c r="E561" s="104"/>
      <c r="F561" s="72"/>
    </row>
    <row r="562" spans="1:6" x14ac:dyDescent="0.2">
      <c r="A562" s="71" t="s">
        <v>458</v>
      </c>
      <c r="B562" s="71" t="s">
        <v>10</v>
      </c>
      <c r="C562" s="70" t="s">
        <v>60</v>
      </c>
      <c r="D562" s="124">
        <v>12007</v>
      </c>
      <c r="E562" s="142"/>
      <c r="F562" s="69" t="b">
        <v>0</v>
      </c>
    </row>
    <row r="563" spans="1:6" x14ac:dyDescent="0.2">
      <c r="A563" s="71" t="s">
        <v>457</v>
      </c>
      <c r="B563" s="71" t="s">
        <v>10</v>
      </c>
      <c r="C563" s="70" t="s">
        <v>60</v>
      </c>
      <c r="D563" s="124">
        <v>12008</v>
      </c>
      <c r="E563" s="142"/>
      <c r="F563" s="69" t="b">
        <v>0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60" workbookViewId="0">
      <selection activeCell="E75" sqref="E75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4">
        <v>60</v>
      </c>
      <c r="B61" s="4">
        <v>1</v>
      </c>
    </row>
    <row r="62" spans="1:2" ht="19.95" customHeight="1" x14ac:dyDescent="0.3">
      <c r="A62" s="4">
        <v>61</v>
      </c>
      <c r="B62" s="4">
        <v>1</v>
      </c>
    </row>
    <row r="63" spans="1:2" ht="19.95" customHeight="1" x14ac:dyDescent="0.3">
      <c r="A63" s="4">
        <v>62</v>
      </c>
      <c r="B63" s="4">
        <v>1</v>
      </c>
    </row>
    <row r="64" spans="1:2" ht="19.95" customHeight="1" x14ac:dyDescent="0.3">
      <c r="A64" s="4">
        <v>63</v>
      </c>
      <c r="B64" s="4">
        <v>1</v>
      </c>
    </row>
    <row r="65" spans="1:2" ht="19.95" customHeight="1" x14ac:dyDescent="0.3">
      <c r="A65" s="4">
        <v>64</v>
      </c>
      <c r="B65" s="4">
        <v>1</v>
      </c>
    </row>
    <row r="66" spans="1:2" ht="19.95" customHeight="1" x14ac:dyDescent="0.3">
      <c r="A66" s="4">
        <v>65</v>
      </c>
      <c r="B66" s="4">
        <v>1</v>
      </c>
    </row>
    <row r="67" spans="1:2" ht="19.95" customHeight="1" x14ac:dyDescent="0.3">
      <c r="A67" s="4">
        <v>66</v>
      </c>
      <c r="B67" s="4">
        <v>1</v>
      </c>
    </row>
    <row r="68" spans="1:2" ht="19.95" customHeight="1" x14ac:dyDescent="0.3">
      <c r="A68" s="4">
        <v>67</v>
      </c>
      <c r="B68" s="4">
        <v>1</v>
      </c>
    </row>
    <row r="69" spans="1:2" ht="19.95" customHeight="1" x14ac:dyDescent="0.3">
      <c r="A69" s="4">
        <v>68</v>
      </c>
      <c r="B69" s="4">
        <v>1</v>
      </c>
    </row>
    <row r="70" spans="1:2" ht="19.95" customHeight="1" x14ac:dyDescent="0.3">
      <c r="A70" s="4">
        <v>69</v>
      </c>
      <c r="B70" s="4">
        <v>1</v>
      </c>
    </row>
    <row r="71" spans="1:2" ht="19.95" customHeight="1" x14ac:dyDescent="0.3">
      <c r="A71" s="4">
        <v>70</v>
      </c>
      <c r="B71" s="4">
        <v>1</v>
      </c>
    </row>
    <row r="72" spans="1:2" ht="19.95" customHeight="1" x14ac:dyDescent="0.3">
      <c r="A72" s="5" t="s">
        <v>7</v>
      </c>
      <c r="B72" s="4">
        <v>1</v>
      </c>
    </row>
    <row r="73" spans="1:2" ht="19.95" customHeight="1" x14ac:dyDescent="0.3">
      <c r="A73" s="5" t="s">
        <v>492</v>
      </c>
      <c r="B73" s="4">
        <v>0</v>
      </c>
    </row>
    <row r="74" spans="1:2" ht="19.95" customHeight="1" x14ac:dyDescent="0.3">
      <c r="A74" s="5" t="s">
        <v>14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79" workbookViewId="0">
      <selection activeCell="L104" sqref="L104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4">_xlfn.UNIQUE(_xlfn._xlws.FILTER('Individual Results'!$B$2:$C$393,'Individual Results'!$B$2:$B$393&lt;&gt;""))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Boys</v>
      </c>
      <c r="B77" t="str">
        <v>Windsor</v>
      </c>
      <c r="C77" t="str">
        <f t="shared" si="4"/>
        <v>Juv Boys</v>
      </c>
      <c r="D77" t="str">
        <f t="shared" si="3"/>
        <v>Juv Boys | Windsor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Boys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Juv Boys</v>
      </c>
    </row>
    <row r="78" spans="1:9" x14ac:dyDescent="0.3">
      <c r="A78" t="str">
        <v>Juv Girls</v>
      </c>
      <c r="B78" t="str">
        <v>Argyle</v>
      </c>
      <c r="C78" t="str">
        <f t="shared" si="4"/>
        <v>Bant/Juv Girls</v>
      </c>
      <c r="D78" t="str">
        <f t="shared" si="3"/>
        <v>Bant/Juv Girls | Argyle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Pemberton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Coast Mtn</v>
      </c>
      <c r="C79" t="str">
        <f t="shared" si="4"/>
        <v>Bant/Juv Girls</v>
      </c>
      <c r="D79" t="str">
        <f t="shared" si="3"/>
        <v>Bant/Juv Girls | Coast Mtn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 xml:space="preserve">Don Ross </v>
      </c>
      <c r="C80" t="str">
        <f t="shared" si="4"/>
        <v>Bant/Juv Girls</v>
      </c>
      <c r="D80" t="str">
        <f t="shared" si="3"/>
        <v xml:space="preserve">Bant/Juv Girls | Don Ross </v>
      </c>
      <c r="E80" t="str">
        <f>IF(COUNTIF($D$2:D80, D80)=1, 1, "")</f>
        <v/>
      </c>
      <c r="G80" t="str" cm="1">
        <f t="array" ref="G80">IFERROR(INDEX(A$2:A$120, SMALL(IF(E$2:E$120=1, ROW(A$2:A$120)-ROW(A$2)+1), ROW(79:79))), "")</f>
        <v>Juv Girls</v>
      </c>
      <c r="H80" t="str" cm="1">
        <f t="array" ref="H80">IFERROR(INDEX(B$2:B$120, SMALL(IF(E$2:E$120=1, ROW(B$2:B$120)-ROW(B$2)+1), ROW(79:79))), "")</f>
        <v>Windsor</v>
      </c>
      <c r="I80" t="str" cm="1">
        <f t="array" ref="I80">IFERROR(INDEX(C$2:C$120, SMALL(IF(E$2:E$120=1, ROW(C$2:C$120)-ROW(C$2)+1), ROW(79:79))), "")</f>
        <v>Bant/Juv Girls</v>
      </c>
    </row>
    <row r="81" spans="1:9" x14ac:dyDescent="0.3">
      <c r="A81" t="str">
        <v>Juv Girls</v>
      </c>
      <c r="B81" t="str">
        <v>Pemberton</v>
      </c>
      <c r="C81" t="str">
        <f t="shared" si="4"/>
        <v>Bant/Juv Girls</v>
      </c>
      <c r="D81" t="str">
        <f t="shared" si="3"/>
        <v>Bant/Juv Girls | Pemberton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Argyle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Seycove</v>
      </c>
      <c r="C82" t="str">
        <f t="shared" si="4"/>
        <v>Bant/Juv Girls</v>
      </c>
      <c r="D82" t="str">
        <f t="shared" si="3"/>
        <v>Bant/Juv Girls | Seycove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Brockton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Burnaby Mtn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Whistler</v>
      </c>
      <c r="C84" t="str">
        <f t="shared" si="4"/>
        <v>Bant/Juv Girls</v>
      </c>
      <c r="D84" t="str">
        <f t="shared" si="3"/>
        <v>Bant/Juv Girls | Whistler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Carson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Juv Girls</v>
      </c>
      <c r="B85" t="str">
        <v>Windsor</v>
      </c>
      <c r="C85" t="str">
        <f t="shared" si="4"/>
        <v>Bant/Juv Girls</v>
      </c>
      <c r="D85" t="str">
        <f t="shared" si="3"/>
        <v>Bant/Juv Girls | Windsor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Coast Mtn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Argyle</v>
      </c>
      <c r="C86" t="str">
        <f t="shared" si="4"/>
        <v>Sr Boys</v>
      </c>
      <c r="D86" t="str">
        <f t="shared" si="3"/>
        <v>Sr Boys | Argyle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Elphinstone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Brockton</v>
      </c>
      <c r="C87" t="str">
        <f t="shared" si="4"/>
        <v>Sr Boys</v>
      </c>
      <c r="D87" t="str">
        <f t="shared" si="3"/>
        <v>Sr Boys | Brockton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GW Graham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Burnaby Mtn</v>
      </c>
      <c r="C88" t="str">
        <f t="shared" si="4"/>
        <v>Sr Boys</v>
      </c>
      <c r="D88" t="str">
        <f t="shared" si="3"/>
        <v>Sr Boys | Burnaby Mtn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Handsworth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Carson</v>
      </c>
      <c r="C89" t="str">
        <f t="shared" si="4"/>
        <v>Sr Boys</v>
      </c>
      <c r="D89" t="str">
        <f t="shared" si="3"/>
        <v>Sr Boys | Carson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Howe Sound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Coast Mtn</v>
      </c>
      <c r="C90" t="str">
        <f t="shared" si="4"/>
        <v>Sr Boys</v>
      </c>
      <c r="D90" t="str">
        <f t="shared" si="3"/>
        <v>Sr Boys | Coast Mtn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Mulgrave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Elphinstone</v>
      </c>
      <c r="C91" t="str">
        <f t="shared" si="4"/>
        <v>Sr Boys</v>
      </c>
      <c r="D91" t="str">
        <f t="shared" si="3"/>
        <v>Sr Boys | Elphinstone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Pemberton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GW Graham</v>
      </c>
      <c r="C92" t="str">
        <f t="shared" si="4"/>
        <v>Sr Boys</v>
      </c>
      <c r="D92" t="str">
        <f t="shared" si="3"/>
        <v>Sr Boys | GW Graham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Rockridge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Handsworth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Handsworth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Seycove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Howe Sound</v>
      </c>
      <c r="C94" t="str">
        <f t="shared" si="5"/>
        <v>Sr Boys</v>
      </c>
      <c r="D94" t="str">
        <f t="shared" si="3"/>
        <v>Sr Boys | Howe Sound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St. Georges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Mulgrave</v>
      </c>
      <c r="C95" t="str">
        <f t="shared" si="5"/>
        <v>Sr Boys</v>
      </c>
      <c r="D95" t="str">
        <f t="shared" si="3"/>
        <v>Sr Boys | Mulgrave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STA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Pemberton</v>
      </c>
      <c r="C96" t="str">
        <f t="shared" si="5"/>
        <v>Sr Boys</v>
      </c>
      <c r="D96" t="str">
        <f t="shared" si="3"/>
        <v>Sr Boys | Pemberton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Sutherland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Rockridge</v>
      </c>
      <c r="C97" t="str">
        <f t="shared" si="5"/>
        <v>Sr Boys</v>
      </c>
      <c r="D97" t="str">
        <f t="shared" si="3"/>
        <v>Sr Boys | Rockridge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West Van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Seycove</v>
      </c>
      <c r="C98" t="str">
        <f t="shared" si="5"/>
        <v>Sr Boys</v>
      </c>
      <c r="D98" t="str">
        <f t="shared" si="3"/>
        <v>Sr Boys | Seycove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Whistler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St. Georges</v>
      </c>
      <c r="C99" t="str">
        <f t="shared" si="5"/>
        <v>Sr Boys</v>
      </c>
      <c r="D99" t="str">
        <f t="shared" si="3"/>
        <v>Sr Boys | St. Georges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Boys</v>
      </c>
      <c r="H99" t="str" cm="1">
        <f t="array" ref="H99">IFERROR(INDEX(B$2:B$120, SMALL(IF(E$2:E$120=1, ROW(B$2:B$120)-ROW(B$2)+1), ROW(98:98))), "")</f>
        <v>Windsor</v>
      </c>
      <c r="I99" t="str" cm="1">
        <f t="array" ref="I99">IFERROR(INDEX(C$2:C$120, SMALL(IF(E$2:E$120=1, ROW(C$2:C$120)-ROW(C$2)+1), ROW(98:98))), "")</f>
        <v>Sr Boys</v>
      </c>
    </row>
    <row r="100" spans="1:9" x14ac:dyDescent="0.3">
      <c r="A100" t="str">
        <v>Sr Boys</v>
      </c>
      <c r="B100" t="str">
        <v>STA</v>
      </c>
      <c r="C100" t="str">
        <f t="shared" si="5"/>
        <v>Sr Boys</v>
      </c>
      <c r="D100" t="str">
        <f t="shared" si="3"/>
        <v>Sr Boys | STA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Burnaby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Sutherland</v>
      </c>
      <c r="C101" t="str">
        <f t="shared" si="5"/>
        <v>Sr Boys</v>
      </c>
      <c r="D101" t="str">
        <f t="shared" si="3"/>
        <v>Sr Boys | Sutherland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West Van</v>
      </c>
      <c r="C102" t="str">
        <f t="shared" si="5"/>
        <v>Sr Boys</v>
      </c>
      <c r="D102" t="str">
        <f t="shared" si="3"/>
        <v>Sr Boys | West Van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>Sr Girls</v>
      </c>
      <c r="H102" t="str" cm="1">
        <f t="array" ref="H102">IFERROR(INDEX(B$2:B$120, SMALL(IF(E$2:E$120=1, ROW(B$2:B$120)-ROW(B$2)+1), ROW(101:101))), "")</f>
        <v>Sutherland</v>
      </c>
      <c r="I102" t="str" cm="1">
        <f t="array" ref="I102">IFERROR(INDEX(C$2:C$120, SMALL(IF(E$2:E$120=1, ROW(C$2:C$120)-ROW(C$2)+1), ROW(101:101))), "")</f>
        <v>Jr/Sr Girls</v>
      </c>
    </row>
    <row r="103" spans="1:9" x14ac:dyDescent="0.3">
      <c r="A103" t="str">
        <v>Sr Boys</v>
      </c>
      <c r="B103" t="str">
        <v>Whistler</v>
      </c>
      <c r="C103" t="str">
        <f t="shared" si="5"/>
        <v>Sr Boys</v>
      </c>
      <c r="D103" t="str">
        <f t="shared" si="3"/>
        <v>Sr Boys | Whistler</v>
      </c>
      <c r="E103">
        <f>IF(COUNTIF($D$2:D103, D103)=1, 1, "")</f>
        <v>1</v>
      </c>
      <c r="G103" cm="1">
        <f t="array" ref="G103">IFERROR(INDEX(A$2:A$120, SMALL(IF(E$2:E$120=1, ROW(A$2:A$120)-ROW(A$2)+1), ROW(102:102))), "")</f>
        <v>0</v>
      </c>
      <c r="H103" cm="1">
        <f t="array" ref="H103">IFERROR(INDEX(B$2:B$120, SMALL(IF(E$2:E$120=1, ROW(B$2:B$120)-ROW(B$2)+1), ROW(102:102))), "")</f>
        <v>0</v>
      </c>
      <c r="I103" cm="1">
        <f t="array" ref="I103">IFERROR(INDEX(C$2:C$120, SMALL(IF(E$2:E$120=1, ROW(C$2:C$120)-ROW(C$2)+1), ROW(102:102))), "")</f>
        <v>0</v>
      </c>
    </row>
    <row r="104" spans="1:9" x14ac:dyDescent="0.3">
      <c r="A104" t="str">
        <v>Sr Boys</v>
      </c>
      <c r="B104" t="str">
        <v>Windsor</v>
      </c>
      <c r="C104" t="str">
        <f t="shared" si="5"/>
        <v>Sr Boys</v>
      </c>
      <c r="D104" t="str">
        <f t="shared" si="3"/>
        <v>Sr Boys | Windsor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Argyle</v>
      </c>
      <c r="C105" t="str">
        <f t="shared" si="5"/>
        <v>Jr/Sr Girls</v>
      </c>
      <c r="D105" t="str">
        <f t="shared" si="3"/>
        <v>Jr/Sr Girls | Argyle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Carson</v>
      </c>
      <c r="C107" t="str">
        <f t="shared" si="5"/>
        <v>Jr/Sr Girls</v>
      </c>
      <c r="D107" t="str">
        <f t="shared" si="3"/>
        <v>Jr/Sr Girls | Carson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Coast Mtn</v>
      </c>
      <c r="C108" t="str">
        <f t="shared" si="5"/>
        <v>Jr/Sr Girls</v>
      </c>
      <c r="D108" t="str">
        <f t="shared" si="3"/>
        <v>Jr/Sr Girls | Coast Mtn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Handsworth</v>
      </c>
      <c r="C109" t="str">
        <f t="shared" si="5"/>
        <v>Jr/Sr Girls</v>
      </c>
      <c r="D109" t="str">
        <f t="shared" si="3"/>
        <v>Jr/Sr Girls | Handsworth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Howe Sound</v>
      </c>
      <c r="C110" t="str">
        <f t="shared" si="5"/>
        <v>Jr/Sr Girls</v>
      </c>
      <c r="D110" t="str">
        <f t="shared" si="3"/>
        <v>Jr/Sr Girls | Howe Sound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Pemberton</v>
      </c>
      <c r="C111" t="str">
        <f t="shared" si="5"/>
        <v>Jr/Sr Girls</v>
      </c>
      <c r="D111" t="str">
        <f t="shared" si="3"/>
        <v>Jr/Sr Girls | Pemberton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Sutherland</v>
      </c>
      <c r="C112" t="str">
        <f t="shared" si="5"/>
        <v>Jr/Sr Girls</v>
      </c>
      <c r="D112" t="str">
        <f t="shared" si="3"/>
        <v>Jr/Sr Girls | Sutherland</v>
      </c>
      <c r="E112">
        <f>IF(COUNTIF($D$2:D112, D112)=1, 1, "")</f>
        <v>1</v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Whistler</v>
      </c>
      <c r="C113" t="str">
        <f t="shared" si="5"/>
        <v>Jr/Sr Girls</v>
      </c>
      <c r="D113" t="str">
        <f t="shared" si="3"/>
        <v>Jr/Sr Girls | Whistler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A114" t="str">
        <v>Sr Girls</v>
      </c>
      <c r="B114" t="str">
        <v>Windsor</v>
      </c>
      <c r="C114" t="str">
        <f t="shared" si="5"/>
        <v>Jr/Sr Girls</v>
      </c>
      <c r="D114" t="str">
        <f t="shared" si="3"/>
        <v>Jr/Sr Girls | Windsor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>
        <f>IF(COUNTIF($D$2:D115, D115)=1, 1, "")</f>
        <v>1</v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247</v>
      </c>
    </row>
    <row r="2" spans="1:7" x14ac:dyDescent="0.3">
      <c r="A2" t="s">
        <v>20</v>
      </c>
      <c r="C2" t="s">
        <v>49</v>
      </c>
      <c r="E2" t="s">
        <v>53</v>
      </c>
      <c r="G2" t="s">
        <v>271</v>
      </c>
    </row>
    <row r="3" spans="1:7" x14ac:dyDescent="0.3">
      <c r="A3" t="s">
        <v>8</v>
      </c>
      <c r="C3" t="s">
        <v>29</v>
      </c>
      <c r="E3" t="s">
        <v>8</v>
      </c>
      <c r="G3" t="s">
        <v>281</v>
      </c>
    </row>
    <row r="4" spans="1:7" x14ac:dyDescent="0.3">
      <c r="A4" t="s">
        <v>21</v>
      </c>
      <c r="C4" t="s">
        <v>50</v>
      </c>
      <c r="E4" t="s">
        <v>9</v>
      </c>
      <c r="G4" t="s">
        <v>289</v>
      </c>
    </row>
    <row r="5" spans="1:7" x14ac:dyDescent="0.3">
      <c r="A5" t="s">
        <v>9</v>
      </c>
      <c r="C5" t="s">
        <v>51</v>
      </c>
      <c r="E5" t="s">
        <v>54</v>
      </c>
      <c r="G5" t="s">
        <v>447</v>
      </c>
    </row>
    <row r="6" spans="1:7" x14ac:dyDescent="0.3">
      <c r="A6" t="s">
        <v>22</v>
      </c>
      <c r="C6" t="s">
        <v>30</v>
      </c>
      <c r="E6" t="s">
        <v>10</v>
      </c>
      <c r="G6" t="s">
        <v>309</v>
      </c>
    </row>
    <row r="7" spans="1:7" x14ac:dyDescent="0.3">
      <c r="A7" t="s">
        <v>10</v>
      </c>
      <c r="G7" t="s">
        <v>343</v>
      </c>
    </row>
    <row r="8" spans="1:7" x14ac:dyDescent="0.3">
      <c r="A8" t="s">
        <v>23</v>
      </c>
      <c r="G8" t="s">
        <v>348</v>
      </c>
    </row>
    <row r="9" spans="1:7" x14ac:dyDescent="0.3">
      <c r="G9" t="s">
        <v>357</v>
      </c>
    </row>
    <row r="10" spans="1:7" x14ac:dyDescent="0.3">
      <c r="G10" t="s">
        <v>384</v>
      </c>
    </row>
    <row r="11" spans="1:7" x14ac:dyDescent="0.3">
      <c r="G11" t="s">
        <v>236</v>
      </c>
    </row>
    <row r="12" spans="1:7" x14ac:dyDescent="0.3">
      <c r="G12" t="s">
        <v>193</v>
      </c>
    </row>
    <row r="13" spans="1:7" x14ac:dyDescent="0.3">
      <c r="G13" t="s">
        <v>186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1"/>
  <sheetViews>
    <sheetView tabSelected="1" topLeftCell="B1" zoomScaleNormal="100" workbookViewId="0">
      <pane ySplit="1" topLeftCell="A237" activePane="bottomLeft" state="frozen"/>
      <selection pane="bottomLeft" activeCell="O290" sqref="O290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customWidth="1"/>
    <col min="3" max="4" width="13.6640625" style="44" customWidth="1"/>
    <col min="5" max="5" width="8.109375" style="51" customWidth="1"/>
    <col min="6" max="6" width="9.109375" style="46" customWidth="1"/>
    <col min="7" max="7" width="9.109375" style="42" customWidth="1"/>
    <col min="8" max="8" width="9.109375" style="46" customWidth="1"/>
    <col min="9" max="9" width="9.109375" style="42" customWidth="1"/>
    <col min="10" max="10" width="9.109375" style="46" customWidth="1"/>
    <col min="11" max="11" width="9.109375" style="42" customWidth="1"/>
    <col min="12" max="12" width="9.109375" style="46" customWidth="1"/>
    <col min="13" max="13" width="9.109375" style="42" customWidth="1"/>
    <col min="14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421</v>
      </c>
      <c r="B2" s="11" t="s">
        <v>6</v>
      </c>
      <c r="C2" s="12" t="s">
        <v>247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492</v>
      </c>
      <c r="I2" s="8">
        <f>IFERROR(VALUE(VLOOKUP(H2, PTS!$A$2:$B$76, 2, FALSE)), "")</f>
        <v>0</v>
      </c>
      <c r="J2" s="9" t="s">
        <v>492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>
        <v>25</v>
      </c>
      <c r="O2" s="8">
        <f>IFERROR(VALUE(VLOOKUP(N2, PTS!$A$2:$B$76, 2, FALSE)), "")</f>
        <v>35</v>
      </c>
      <c r="P2" s="9"/>
      <c r="Q2" s="8"/>
      <c r="R2" s="9">
        <f t="shared" ref="R2:R65" si="1">SUM(G2,I2,K2,M2,O2,Q2)</f>
        <v>127</v>
      </c>
      <c r="S2" s="9"/>
      <c r="T2" s="9" cm="1">
        <f t="array" ref="T2">SUM(LARGE(CHOOSE({1,2,3,4,5,6}, G2, I2, K2, M2, O2, Q2), _xlfn.SEQUENCE(MIN(5, COUNTA(G2, I2, K2, M2, O2, Q2)))))</f>
        <v>127</v>
      </c>
      <c r="U2" s="9">
        <f t="shared" ref="U2:U65" si="2">1+COUNTIFS(B:B,B2,R:R,"&gt;"&amp;R2)</f>
        <v>32</v>
      </c>
    </row>
    <row r="3" spans="1:21" s="10" customFormat="1" ht="20.100000000000001" customHeight="1" x14ac:dyDescent="0.3">
      <c r="A3" s="11" t="s">
        <v>422</v>
      </c>
      <c r="B3" s="11" t="s">
        <v>6</v>
      </c>
      <c r="C3" s="12" t="s">
        <v>247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492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>
        <v>9</v>
      </c>
      <c r="O3" s="8">
        <f>IFERROR(VALUE(VLOOKUP(N3, PTS!$A$2:$B$76, 2, FALSE)), "")</f>
        <v>60</v>
      </c>
      <c r="P3" s="9"/>
      <c r="Q3" s="8"/>
      <c r="R3" s="9">
        <f t="shared" si="1"/>
        <v>187</v>
      </c>
      <c r="S3" s="9"/>
      <c r="T3" s="9" cm="1">
        <f t="array" ref="T3">SUM(LARGE(CHOOSE({1,2,3,4,5,6}, G3, I3, K3, M3, O3, Q3), _xlfn.SEQUENCE(MIN(5, COUNTA(G3, I3, K3, M3, O3, Q3)))))</f>
        <v>187</v>
      </c>
      <c r="U3" s="9">
        <f t="shared" si="2"/>
        <v>15</v>
      </c>
    </row>
    <row r="4" spans="1:21" s="10" customFormat="1" ht="20.100000000000001" customHeight="1" x14ac:dyDescent="0.3">
      <c r="A4" s="11" t="s">
        <v>423</v>
      </c>
      <c r="B4" s="11" t="s">
        <v>6</v>
      </c>
      <c r="C4" s="12" t="s">
        <v>247</v>
      </c>
      <c r="D4" s="11" t="str">
        <f t="shared" si="0"/>
        <v>Bant Boys</v>
      </c>
      <c r="E4" s="55">
        <v>8120</v>
      </c>
      <c r="F4" s="9" t="s">
        <v>492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>
        <v>31</v>
      </c>
      <c r="O4" s="8">
        <f>IFERROR(VALUE(VLOOKUP(N4, PTS!$A$2:$B$76, 2, FALSE)), "")</f>
        <v>29</v>
      </c>
      <c r="P4" s="9"/>
      <c r="Q4" s="8"/>
      <c r="R4" s="9">
        <f t="shared" si="1"/>
        <v>107</v>
      </c>
      <c r="S4" s="9"/>
      <c r="T4" s="9" cm="1">
        <f t="array" ref="T4">SUM(LARGE(CHOOSE({1,2,3,4,5,6}, G4, I4, K4, M4, O4, Q4), _xlfn.SEQUENCE(MIN(5, COUNTA(G4, I4, K4, M4, O4, Q4)))))</f>
        <v>107</v>
      </c>
      <c r="U4" s="9">
        <f t="shared" si="2"/>
        <v>41</v>
      </c>
    </row>
    <row r="5" spans="1:21" s="10" customFormat="1" ht="20.100000000000001" customHeight="1" x14ac:dyDescent="0.3">
      <c r="A5" s="11" t="s">
        <v>253</v>
      </c>
      <c r="B5" s="11" t="s">
        <v>6</v>
      </c>
      <c r="C5" s="12" t="s">
        <v>247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>
        <v>3</v>
      </c>
      <c r="O5" s="8">
        <f>IFERROR(VALUE(VLOOKUP(N5, PTS!$A$2:$B$76, 2, FALSE)), "")</f>
        <v>90</v>
      </c>
      <c r="P5" s="8"/>
      <c r="Q5" s="8"/>
      <c r="R5" s="9">
        <f t="shared" si="1"/>
        <v>409</v>
      </c>
      <c r="S5" s="9"/>
      <c r="T5" s="9" cm="1">
        <f t="array" ref="T5">SUM(LARGE(CHOOSE({1,2,3,4,5,6}, G5, I5, K5, M5, O5, Q5), _xlfn.SEQUENCE(MIN(5, COUNTA(G5, I5, K5, M5, O5, Q5)))))</f>
        <v>409</v>
      </c>
      <c r="U5" s="9">
        <f t="shared" si="2"/>
        <v>2</v>
      </c>
    </row>
    <row r="6" spans="1:21" s="10" customFormat="1" ht="20.100000000000001" customHeight="1" x14ac:dyDescent="0.3">
      <c r="A6" s="11" t="s">
        <v>424</v>
      </c>
      <c r="B6" s="11" t="s">
        <v>6</v>
      </c>
      <c r="C6" s="12" t="s">
        <v>247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>
        <v>6</v>
      </c>
      <c r="O6" s="8">
        <f>IFERROR(VALUE(VLOOKUP(N6, PTS!$A$2:$B$76, 2, FALSE)), "")</f>
        <v>75</v>
      </c>
      <c r="P6" s="9"/>
      <c r="Q6" s="8"/>
      <c r="R6" s="9">
        <f t="shared" si="1"/>
        <v>335</v>
      </c>
      <c r="S6" s="9"/>
      <c r="T6" s="9" cm="1">
        <f t="array" ref="T6">SUM(LARGE(CHOOSE({1,2,3,4,5,6}, G6, I6, K6, M6, O6, Q6), _xlfn.SEQUENCE(MIN(5, COUNTA(G6, I6, K6, M6, O6, Q6)))))</f>
        <v>335</v>
      </c>
      <c r="U6" s="9">
        <f t="shared" si="2"/>
        <v>7</v>
      </c>
    </row>
    <row r="7" spans="1:21" s="10" customFormat="1" ht="20.100000000000001" customHeight="1" x14ac:dyDescent="0.3">
      <c r="A7" s="11" t="s">
        <v>425</v>
      </c>
      <c r="B7" s="11" t="s">
        <v>6</v>
      </c>
      <c r="C7" s="12" t="s">
        <v>247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45">
        <v>41</v>
      </c>
      <c r="O7" s="8">
        <f>IFERROR(VALUE(VLOOKUP(N7, PTS!$A$2:$B$76, 2, FALSE)), "")</f>
        <v>19</v>
      </c>
      <c r="P7" s="45"/>
      <c r="Q7" s="45"/>
      <c r="R7" s="9">
        <f t="shared" si="1"/>
        <v>169</v>
      </c>
      <c r="S7" s="9"/>
      <c r="T7" s="9" cm="1">
        <f t="array" ref="T7">SUM(LARGE(CHOOSE({1,2,3,4,5,6}, G7, I7, K7, M7, O7, Q7), _xlfn.SEQUENCE(MIN(5, COUNTA(G7, I7, K7, M7, O7, Q7)))))</f>
        <v>169</v>
      </c>
      <c r="U7" s="9">
        <f t="shared" si="2"/>
        <v>18</v>
      </c>
    </row>
    <row r="8" spans="1:21" s="10" customFormat="1" ht="20.100000000000001" customHeight="1" x14ac:dyDescent="0.3">
      <c r="A8" s="11" t="s">
        <v>426</v>
      </c>
      <c r="B8" s="11" t="s">
        <v>6</v>
      </c>
      <c r="C8" s="12" t="s">
        <v>247</v>
      </c>
      <c r="D8" s="11" t="str">
        <f t="shared" si="0"/>
        <v>Bant Boys</v>
      </c>
      <c r="E8" s="55">
        <v>8124</v>
      </c>
      <c r="F8" s="8" t="s">
        <v>492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>
        <v>17</v>
      </c>
      <c r="O8" s="8">
        <f>IFERROR(VALUE(VLOOKUP(N8, PTS!$A$2:$B$76, 2, FALSE)), "")</f>
        <v>43</v>
      </c>
      <c r="P8" s="8"/>
      <c r="Q8" s="8"/>
      <c r="R8" s="9">
        <f t="shared" si="1"/>
        <v>140</v>
      </c>
      <c r="S8" s="9"/>
      <c r="T8" s="9" cm="1">
        <f t="array" ref="T8">SUM(LARGE(CHOOSE({1,2,3,4,5,6}, G8, I8, K8, M8, O8, Q8), _xlfn.SEQUENCE(MIN(5, COUNTA(G8, I8, K8, M8, O8, Q8)))))</f>
        <v>140</v>
      </c>
      <c r="U8" s="9">
        <f t="shared" si="2"/>
        <v>24</v>
      </c>
    </row>
    <row r="9" spans="1:21" s="10" customFormat="1" ht="20.100000000000001" customHeight="1" x14ac:dyDescent="0.3">
      <c r="A9" s="20" t="s">
        <v>427</v>
      </c>
      <c r="B9" s="11" t="s">
        <v>6</v>
      </c>
      <c r="C9" s="12" t="s">
        <v>247</v>
      </c>
      <c r="D9" s="11" t="str">
        <f t="shared" si="0"/>
        <v>Bant Boys</v>
      </c>
      <c r="E9" s="55">
        <v>8143</v>
      </c>
      <c r="F9" s="8" t="s">
        <v>7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492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>
        <v>14</v>
      </c>
      <c r="O9" s="8">
        <f>IFERROR(VALUE(VLOOKUP(N9, PTS!$A$2:$B$76, 2, FALSE)), "")</f>
        <v>47</v>
      </c>
      <c r="P9" s="8"/>
      <c r="Q9" s="8"/>
      <c r="R9" s="9">
        <f t="shared" si="1"/>
        <v>133</v>
      </c>
      <c r="S9" s="9"/>
      <c r="T9" s="9" cm="1">
        <f t="array" ref="T9">SUM(LARGE(CHOOSE({1,2,3,4,5,6}, G9, I9, K9, M9, O9, Q9), _xlfn.SEQUENCE(MIN(5, COUNTA(G9, I9, K9, M9, O9, Q9)))))</f>
        <v>133</v>
      </c>
      <c r="U9" s="9">
        <f t="shared" si="2"/>
        <v>28</v>
      </c>
    </row>
    <row r="10" spans="1:21" s="10" customFormat="1" ht="20.100000000000001" customHeight="1" x14ac:dyDescent="0.3">
      <c r="A10" s="11" t="s">
        <v>270</v>
      </c>
      <c r="B10" s="11" t="s">
        <v>6</v>
      </c>
      <c r="C10" s="12" t="s">
        <v>271</v>
      </c>
      <c r="D10" s="11" t="str">
        <f t="shared" si="0"/>
        <v>Bant Boys</v>
      </c>
      <c r="E10" s="55">
        <v>8009</v>
      </c>
      <c r="F10" s="9" t="s">
        <v>492</v>
      </c>
      <c r="G10" s="8">
        <f>IFERROR(VALUE(VLOOKUP(F10, PTS!$A$2:$B$76, 2, FALSE)), "")</f>
        <v>0</v>
      </c>
      <c r="H10" s="9" t="s">
        <v>492</v>
      </c>
      <c r="I10" s="8">
        <f>IFERROR(VALUE(VLOOKUP(H10, PTS!$A$2:$B$76, 2, FALSE)), "")</f>
        <v>0</v>
      </c>
      <c r="J10" s="9" t="s">
        <v>492</v>
      </c>
      <c r="K10" s="8">
        <f>IFERROR(VALUE(VLOOKUP(J10, PTS!$A$2:$B$76, 2, FALSE)), "")</f>
        <v>0</v>
      </c>
      <c r="L10" s="8" t="s">
        <v>492</v>
      </c>
      <c r="M10" s="8">
        <f>IFERROR(VALUE(VLOOKUP(L10, PTS!$A$2:$B$76, 2, FALSE)), "")</f>
        <v>0</v>
      </c>
      <c r="N10" s="9" t="s">
        <v>492</v>
      </c>
      <c r="O10" s="8">
        <f>IFERROR(VALUE(VLOOKUP(N10, PTS!$A$2:$B$76, 2, FALSE)), "")</f>
        <v>0</v>
      </c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67</v>
      </c>
    </row>
    <row r="11" spans="1:21" s="10" customFormat="1" ht="20.100000000000001" customHeight="1" x14ac:dyDescent="0.3">
      <c r="A11" s="11" t="s">
        <v>272</v>
      </c>
      <c r="B11" s="11" t="s">
        <v>6</v>
      </c>
      <c r="C11" s="12" t="s">
        <v>271</v>
      </c>
      <c r="D11" s="11" t="str">
        <f t="shared" si="0"/>
        <v>Bant Boys</v>
      </c>
      <c r="E11" s="55">
        <v>8010</v>
      </c>
      <c r="F11" s="9" t="s">
        <v>492</v>
      </c>
      <c r="G11" s="8">
        <f>IFERROR(VALUE(VLOOKUP(F11, PTS!$A$2:$B$76, 2, FALSE)), "")</f>
        <v>0</v>
      </c>
      <c r="H11" s="9" t="s">
        <v>492</v>
      </c>
      <c r="I11" s="8">
        <f>IFERROR(VALUE(VLOOKUP(H11, PTS!$A$2:$B$76, 2, FALSE)), "")</f>
        <v>0</v>
      </c>
      <c r="J11" s="9" t="s">
        <v>492</v>
      </c>
      <c r="K11" s="8">
        <f>IFERROR(VALUE(VLOOKUP(J11, PTS!$A$2:$B$76, 2, FALSE)), "")</f>
        <v>0</v>
      </c>
      <c r="L11" s="8" t="s">
        <v>492</v>
      </c>
      <c r="M11" s="8">
        <f>IFERROR(VALUE(VLOOKUP(L11, PTS!$A$2:$B$76, 2, FALSE)), "")</f>
        <v>0</v>
      </c>
      <c r="N11" s="8" t="s">
        <v>492</v>
      </c>
      <c r="O11" s="8">
        <f>IFERROR(VALUE(VLOOKUP(N11, PTS!$A$2:$B$76, 2, FALSE)), "")</f>
        <v>0</v>
      </c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67</v>
      </c>
    </row>
    <row r="12" spans="1:21" s="10" customFormat="1" ht="20.100000000000001" customHeight="1" x14ac:dyDescent="0.3">
      <c r="A12" s="11" t="s">
        <v>288</v>
      </c>
      <c r="B12" s="11" t="s">
        <v>6</v>
      </c>
      <c r="C12" s="12" t="s">
        <v>289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PTS!$A$2:$B$76, 2, FALSE)), "")</f>
        <v>24</v>
      </c>
      <c r="H12" s="9">
        <v>25</v>
      </c>
      <c r="I12" s="8">
        <f>IFERROR(VALUE(VLOOKUP(H12, PTS!$A$2:$B$76, 2, FALSE)), "")</f>
        <v>35</v>
      </c>
      <c r="J12" s="45">
        <v>34</v>
      </c>
      <c r="K12" s="8">
        <f>IFERROR(VALUE(VLOOKUP(J12, PTS!$A$2:$B$76, 2, FALSE)), "")</f>
        <v>26</v>
      </c>
      <c r="L12" s="9">
        <v>21</v>
      </c>
      <c r="M12" s="8">
        <f>IFERROR(VALUE(VLOOKUP(L12, PTS!$A$2:$B$76, 2, FALSE)), "")</f>
        <v>39</v>
      </c>
      <c r="N12" s="9">
        <v>32</v>
      </c>
      <c r="O12" s="8">
        <f>IFERROR(VALUE(VLOOKUP(N12, PTS!$A$2:$B$76, 2, FALSE)), "")</f>
        <v>28</v>
      </c>
      <c r="P12" s="9"/>
      <c r="Q12" s="8"/>
      <c r="R12" s="9">
        <f t="shared" si="1"/>
        <v>152</v>
      </c>
      <c r="S12" s="9"/>
      <c r="T12" s="9" cm="1">
        <f t="array" ref="T12">SUM(LARGE(CHOOSE({1,2,3,4,5,6}, G12, I12, K12, M12, O12, Q12), _xlfn.SEQUENCE(MIN(5, COUNTA(G12, I12, K12, M12, O12, Q12)))))</f>
        <v>152</v>
      </c>
      <c r="U12" s="9">
        <f t="shared" si="2"/>
        <v>20</v>
      </c>
    </row>
    <row r="13" spans="1:21" s="10" customFormat="1" ht="20.100000000000001" customHeight="1" x14ac:dyDescent="0.3">
      <c r="A13" s="11" t="s">
        <v>476</v>
      </c>
      <c r="B13" s="20" t="s">
        <v>6</v>
      </c>
      <c r="C13" s="12" t="s">
        <v>447</v>
      </c>
      <c r="D13" s="11" t="str">
        <f t="shared" si="0"/>
        <v>Bant Boys</v>
      </c>
      <c r="E13" s="55">
        <v>8181</v>
      </c>
      <c r="F13" s="8" t="s">
        <v>492</v>
      </c>
      <c r="G13" s="8">
        <f>IFERROR(VALUE(VLOOKUP(F13, PTS!$A$2:$B$76, 2, FALSE)), "")</f>
        <v>0</v>
      </c>
      <c r="H13" s="9" t="s">
        <v>492</v>
      </c>
      <c r="I13" s="8">
        <f>IFERROR(VALUE(VLOOKUP(H13, PTS!$A$2:$B$76, 2, FALSE)), "")</f>
        <v>0</v>
      </c>
      <c r="J13" s="8" t="s">
        <v>492</v>
      </c>
      <c r="K13" s="8">
        <f>IFERROR(VALUE(VLOOKUP(J13, PTS!$A$2:$B$76, 2, FALSE)), "")</f>
        <v>0</v>
      </c>
      <c r="L13" s="8" t="s">
        <v>492</v>
      </c>
      <c r="M13" s="8">
        <f>IFERROR(VALUE(VLOOKUP(L13, PTS!$A$2:$B$76, 2, FALSE)), "")</f>
        <v>0</v>
      </c>
      <c r="N13" s="9" t="s">
        <v>7</v>
      </c>
      <c r="O13" s="8">
        <f>IFERROR(VALUE(VLOOKUP(N13, PTS!$A$2:$B$76, 2, FALSE)), "")</f>
        <v>1</v>
      </c>
      <c r="P13" s="9"/>
      <c r="Q13" s="8"/>
      <c r="R13" s="9">
        <f t="shared" si="1"/>
        <v>1</v>
      </c>
      <c r="S13" s="9"/>
      <c r="T13" s="9" cm="1">
        <f t="array" ref="T13">SUM(LARGE(CHOOSE({1,2,3,4,5,6}, G13, I13, K13, M13, O13, Q13), _xlfn.SEQUENCE(MIN(5, COUNTA(G13, I13, K13, M13, O13, Q13)))))</f>
        <v>1</v>
      </c>
      <c r="U13" s="9">
        <f t="shared" si="2"/>
        <v>66</v>
      </c>
    </row>
    <row r="14" spans="1:21" s="10" customFormat="1" ht="20.100000000000001" customHeight="1" x14ac:dyDescent="0.3">
      <c r="A14" s="11" t="s">
        <v>308</v>
      </c>
      <c r="B14" s="11" t="s">
        <v>6</v>
      </c>
      <c r="C14" s="12" t="s">
        <v>309</v>
      </c>
      <c r="D14" s="11" t="str">
        <f t="shared" si="0"/>
        <v>Bant Boys</v>
      </c>
      <c r="E14" s="55">
        <v>8093</v>
      </c>
      <c r="F14" s="9" t="s">
        <v>492</v>
      </c>
      <c r="G14" s="8">
        <f>IFERROR(VALUE(VLOOKUP(F14, PTS!$A$2:$B$76, 2, FALSE)), "")</f>
        <v>0</v>
      </c>
      <c r="H14" s="9">
        <v>1</v>
      </c>
      <c r="I14" s="8">
        <f>IFERROR(VALUE(VLOOKUP(H14, PTS!$A$2:$B$76, 2, FALSE)), "")</f>
        <v>100</v>
      </c>
      <c r="J14" s="8">
        <v>5</v>
      </c>
      <c r="K14" s="8">
        <f>IFERROR(VALUE(VLOOKUP(J14, PTS!$A$2:$B$76, 2, FALSE)), "")</f>
        <v>80</v>
      </c>
      <c r="L14" s="8" t="s">
        <v>492</v>
      </c>
      <c r="M14" s="8">
        <f>IFERROR(VALUE(VLOOKUP(L14, PTS!$A$2:$B$76, 2, FALSE)), "")</f>
        <v>0</v>
      </c>
      <c r="N14" s="9">
        <v>12</v>
      </c>
      <c r="O14" s="8">
        <f>IFERROR(VALUE(VLOOKUP(N14, PTS!$A$2:$B$76, 2, FALSE)), "")</f>
        <v>51</v>
      </c>
      <c r="P14" s="9"/>
      <c r="Q14" s="8"/>
      <c r="R14" s="9">
        <f t="shared" si="1"/>
        <v>231</v>
      </c>
      <c r="S14" s="9"/>
      <c r="T14" s="9" cm="1">
        <f t="array" ref="T14">SUM(LARGE(CHOOSE({1,2,3,4,5,6}, G14, I14, K14, M14, O14, Q14), _xlfn.SEQUENCE(MIN(5, COUNTA(G14, I14, K14, M14, O14, Q14)))))</f>
        <v>231</v>
      </c>
      <c r="U14" s="9">
        <f t="shared" si="2"/>
        <v>9</v>
      </c>
    </row>
    <row r="15" spans="1:21" s="10" customFormat="1" ht="20.100000000000001" customHeight="1" x14ac:dyDescent="0.3">
      <c r="A15" s="11" t="s">
        <v>489</v>
      </c>
      <c r="B15" s="11" t="s">
        <v>6</v>
      </c>
      <c r="C15" s="12" t="s">
        <v>309</v>
      </c>
      <c r="D15" s="11" t="str">
        <f t="shared" si="0"/>
        <v>Bant Boys</v>
      </c>
      <c r="E15" s="55">
        <v>8184</v>
      </c>
      <c r="F15" s="9" t="s">
        <v>492</v>
      </c>
      <c r="G15" s="8">
        <f>IFERROR(VALUE(VLOOKUP(F15, PTS!$A$2:$B$76, 2, FALSE)), "")</f>
        <v>0</v>
      </c>
      <c r="H15" s="9">
        <v>22</v>
      </c>
      <c r="I15" s="8">
        <f>IFERROR(VALUE(VLOOKUP(H15, PTS!$A$2:$B$76, 2, FALSE)), "")</f>
        <v>38</v>
      </c>
      <c r="J15" s="9" t="s">
        <v>492</v>
      </c>
      <c r="K15" s="8">
        <f>IFERROR(VALUE(VLOOKUP(J15, PTS!$A$2:$B$76, 2, FALSE)), "")</f>
        <v>0</v>
      </c>
      <c r="L15" s="8" t="s">
        <v>492</v>
      </c>
      <c r="M15" s="8">
        <f>IFERROR(VALUE(VLOOKUP(L15, PTS!$A$2:$B$76, 2, FALSE)), "")</f>
        <v>0</v>
      </c>
      <c r="N15" s="9">
        <v>8</v>
      </c>
      <c r="O15" s="8">
        <f>IFERROR(VALUE(VLOOKUP(N15, PTS!$A$2:$B$76, 2, FALSE)), "")</f>
        <v>65</v>
      </c>
      <c r="P15" s="9"/>
      <c r="Q15" s="8"/>
      <c r="R15" s="9">
        <f t="shared" si="1"/>
        <v>103</v>
      </c>
      <c r="S15" s="9"/>
      <c r="T15" s="9" cm="1">
        <f t="array" ref="T15">SUM(LARGE(CHOOSE({1,2,3,4,5,6}, G15, I15, K15, M15, O15, Q15), _xlfn.SEQUENCE(MIN(5, COUNTA(G15, I15, K15, M15, O15, Q15)))))</f>
        <v>103</v>
      </c>
      <c r="U15" s="9">
        <f t="shared" si="2"/>
        <v>42</v>
      </c>
    </row>
    <row r="16" spans="1:21" s="10" customFormat="1" ht="20.100000000000001" customHeight="1" x14ac:dyDescent="0.3">
      <c r="A16" s="20" t="s">
        <v>455</v>
      </c>
      <c r="B16" s="11" t="s">
        <v>6</v>
      </c>
      <c r="C16" s="12" t="s">
        <v>319</v>
      </c>
      <c r="D16" s="11" t="str">
        <f t="shared" si="0"/>
        <v>Bant Boys</v>
      </c>
      <c r="E16" s="55">
        <v>8049</v>
      </c>
      <c r="F16" s="8" t="s">
        <v>492</v>
      </c>
      <c r="G16" s="8">
        <f>IFERROR(VALUE(VLOOKUP(F16, PTS!$A$2:$B$76, 2, FALSE)), "")</f>
        <v>0</v>
      </c>
      <c r="H16" s="8" t="s">
        <v>492</v>
      </c>
      <c r="I16" s="8">
        <f>IFERROR(VALUE(VLOOKUP(H16, PTS!$A$2:$B$76, 2, FALSE)), "")</f>
        <v>0</v>
      </c>
      <c r="J16" s="9" t="s">
        <v>492</v>
      </c>
      <c r="K16" s="8">
        <f>IFERROR(VALUE(VLOOKUP(J16, PTS!$A$2:$B$76, 2, FALSE)), "")</f>
        <v>0</v>
      </c>
      <c r="L16" s="8" t="s">
        <v>492</v>
      </c>
      <c r="M16" s="8">
        <f>IFERROR(VALUE(VLOOKUP(L16, PTS!$A$2:$B$76, 2, FALSE)), "")</f>
        <v>0</v>
      </c>
      <c r="N16" s="8" t="s">
        <v>492</v>
      </c>
      <c r="O16" s="8">
        <f>IFERROR(VALUE(VLOOKUP(N16, PTS!$A$2:$B$76, 2, FALSE)), "")</f>
        <v>0</v>
      </c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67</v>
      </c>
    </row>
    <row r="17" spans="1:21" s="10" customFormat="1" ht="20.100000000000001" customHeight="1" x14ac:dyDescent="0.3">
      <c r="A17" s="11" t="s">
        <v>318</v>
      </c>
      <c r="B17" s="11" t="s">
        <v>6</v>
      </c>
      <c r="C17" s="12" t="s">
        <v>319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PTS!$A$2:$B$76, 2, FALSE)), "")</f>
        <v>43</v>
      </c>
      <c r="H17" s="8">
        <v>21</v>
      </c>
      <c r="I17" s="8">
        <f>IFERROR(VALUE(VLOOKUP(H17, PTS!$A$2:$B$76, 2, FALSE)), "")</f>
        <v>39</v>
      </c>
      <c r="J17" s="8">
        <v>11</v>
      </c>
      <c r="K17" s="8">
        <f>IFERROR(VALUE(VLOOKUP(J17, PTS!$A$2:$B$76, 2, FALSE)), "")</f>
        <v>53</v>
      </c>
      <c r="L17" s="8" t="s">
        <v>492</v>
      </c>
      <c r="M17" s="8">
        <f>IFERROR(VALUE(VLOOKUP(L17, PTS!$A$2:$B$76, 2, FALSE)), "")</f>
        <v>0</v>
      </c>
      <c r="N17" s="8" t="s">
        <v>492</v>
      </c>
      <c r="O17" s="8">
        <f>IFERROR(VALUE(VLOOKUP(N17, PTS!$A$2:$B$76, 2, FALSE)), "")</f>
        <v>0</v>
      </c>
      <c r="P17" s="8"/>
      <c r="Q17" s="8"/>
      <c r="R17" s="9">
        <f t="shared" si="1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 t="shared" si="2"/>
        <v>27</v>
      </c>
    </row>
    <row r="18" spans="1:21" s="10" customFormat="1" ht="20.100000000000001" customHeight="1" x14ac:dyDescent="0.3">
      <c r="A18" s="11" t="s">
        <v>450</v>
      </c>
      <c r="B18" s="11" t="s">
        <v>6</v>
      </c>
      <c r="C18" s="12" t="s">
        <v>319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PTS!$A$2:$B$76, 2, FALSE)), "")</f>
        <v>22</v>
      </c>
      <c r="H18" s="8">
        <v>40</v>
      </c>
      <c r="I18" s="8">
        <f>IFERROR(VALUE(VLOOKUP(H18, PTS!$A$2:$B$76, 2, FALSE)), "")</f>
        <v>20</v>
      </c>
      <c r="J18" s="9" t="s">
        <v>492</v>
      </c>
      <c r="K18" s="8">
        <f>IFERROR(VALUE(VLOOKUP(J18, PTS!$A$2:$B$76, 2, FALSE)), "")</f>
        <v>0</v>
      </c>
      <c r="L18" s="8" t="s">
        <v>492</v>
      </c>
      <c r="M18" s="8">
        <f>IFERROR(VALUE(VLOOKUP(L18, PTS!$A$2:$B$76, 2, FALSE)), "")</f>
        <v>0</v>
      </c>
      <c r="N18" s="8" t="s">
        <v>492</v>
      </c>
      <c r="O18" s="8">
        <f>IFERROR(VALUE(VLOOKUP(N18, PTS!$A$2:$B$76, 2, FALSE)), "")</f>
        <v>0</v>
      </c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61</v>
      </c>
    </row>
    <row r="19" spans="1:21" s="10" customFormat="1" ht="20.100000000000001" customHeight="1" x14ac:dyDescent="0.3">
      <c r="A19" s="11" t="s">
        <v>320</v>
      </c>
      <c r="B19" s="11" t="s">
        <v>6</v>
      </c>
      <c r="C19" s="12" t="s">
        <v>319</v>
      </c>
      <c r="D19" s="11" t="str">
        <f t="shared" si="0"/>
        <v>Bant Boys</v>
      </c>
      <c r="E19" s="55">
        <v>8127</v>
      </c>
      <c r="F19" s="9" t="s">
        <v>492</v>
      </c>
      <c r="G19" s="8">
        <f>IFERROR(VALUE(VLOOKUP(F19, PTS!$A$2:$B$76, 2, FALSE)), "")</f>
        <v>0</v>
      </c>
      <c r="H19" s="9">
        <v>4</v>
      </c>
      <c r="I19" s="8">
        <f>IFERROR(VALUE(VLOOKUP(H19, PTS!$A$2:$B$76, 2, FALSE)), "")</f>
        <v>85</v>
      </c>
      <c r="J19" s="9" t="s">
        <v>492</v>
      </c>
      <c r="K19" s="8">
        <f>IFERROR(VALUE(VLOOKUP(J19, PTS!$A$2:$B$76, 2, FALSE)), "")</f>
        <v>0</v>
      </c>
      <c r="L19" s="8" t="s">
        <v>492</v>
      </c>
      <c r="M19" s="8">
        <f>IFERROR(VALUE(VLOOKUP(L19, PTS!$A$2:$B$76, 2, FALSE)), "")</f>
        <v>0</v>
      </c>
      <c r="N19" s="9">
        <v>27</v>
      </c>
      <c r="O19" s="8">
        <f>IFERROR(VALUE(VLOOKUP(N19, PTS!$A$2:$B$76, 2, FALSE)), "")</f>
        <v>33</v>
      </c>
      <c r="P19" s="9"/>
      <c r="Q19" s="8"/>
      <c r="R19" s="9">
        <f t="shared" si="1"/>
        <v>118</v>
      </c>
      <c r="S19" s="9"/>
      <c r="T19" s="9" cm="1">
        <f t="array" ref="T19">SUM(LARGE(CHOOSE({1,2,3,4,5,6}, G19, I19, K19, M19, O19, Q19), _xlfn.SEQUENCE(MIN(5, COUNTA(G19, I19, K19, M19, O19, Q19)))))</f>
        <v>118</v>
      </c>
      <c r="U19" s="9">
        <f t="shared" si="2"/>
        <v>33</v>
      </c>
    </row>
    <row r="20" spans="1:21" s="10" customFormat="1" ht="20.100000000000001" customHeight="1" x14ac:dyDescent="0.3">
      <c r="A20" s="11" t="s">
        <v>321</v>
      </c>
      <c r="B20" s="11" t="s">
        <v>6</v>
      </c>
      <c r="C20" s="12" t="s">
        <v>319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PTS!$A$2:$B$76, 2, FALSE)), "")</f>
        <v>36</v>
      </c>
      <c r="H20" s="8">
        <v>17</v>
      </c>
      <c r="I20" s="8">
        <f>IFERROR(VALUE(VLOOKUP(H20, PTS!$A$2:$B$76, 2, FALSE)), "")</f>
        <v>43</v>
      </c>
      <c r="J20" s="8">
        <v>9</v>
      </c>
      <c r="K20" s="8">
        <f>IFERROR(VALUE(VLOOKUP(J20, PTS!$A$2:$B$76, 2, FALSE)), "")</f>
        <v>60</v>
      </c>
      <c r="L20" s="8" t="s">
        <v>492</v>
      </c>
      <c r="M20" s="8">
        <f>IFERROR(VALUE(VLOOKUP(L20, PTS!$A$2:$B$76, 2, FALSE)), "")</f>
        <v>0</v>
      </c>
      <c r="N20" s="8">
        <v>11</v>
      </c>
      <c r="O20" s="8">
        <f>IFERROR(VALUE(VLOOKUP(N20, PTS!$A$2:$B$76, 2, FALSE)), "")</f>
        <v>53</v>
      </c>
      <c r="P20" s="8"/>
      <c r="Q20" s="8"/>
      <c r="R20" s="9">
        <f t="shared" si="1"/>
        <v>192</v>
      </c>
      <c r="S20" s="9"/>
      <c r="T20" s="9" cm="1">
        <f t="array" ref="T20">SUM(LARGE(CHOOSE({1,2,3,4,5,6}, G20, I20, K20, M20, O20, Q20), _xlfn.SEQUENCE(MIN(5, COUNTA(G20, I20, K20, M20, O20, Q20)))))</f>
        <v>192</v>
      </c>
      <c r="U20" s="9">
        <f t="shared" si="2"/>
        <v>14</v>
      </c>
    </row>
    <row r="21" spans="1:21" s="10" customFormat="1" ht="20.100000000000001" customHeight="1" x14ac:dyDescent="0.3">
      <c r="A21" s="20" t="s">
        <v>322</v>
      </c>
      <c r="B21" s="11" t="s">
        <v>6</v>
      </c>
      <c r="C21" s="12" t="s">
        <v>319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PTS!$A$2:$B$76, 2, FALSE)), "")</f>
        <v>29</v>
      </c>
      <c r="H21" s="8">
        <v>41</v>
      </c>
      <c r="I21" s="8">
        <f>IFERROR(VALUE(VLOOKUP(H21, PTS!$A$2:$B$76, 2, FALSE)), "")</f>
        <v>19</v>
      </c>
      <c r="J21" s="45">
        <v>26</v>
      </c>
      <c r="K21" s="8">
        <f>IFERROR(VALUE(VLOOKUP(J21, PTS!$A$2:$B$76, 2, FALSE)), "")</f>
        <v>34</v>
      </c>
      <c r="L21" s="8" t="s">
        <v>492</v>
      </c>
      <c r="M21" s="8">
        <f>IFERROR(VALUE(VLOOKUP(L21, PTS!$A$2:$B$76, 2, FALSE)), "")</f>
        <v>0</v>
      </c>
      <c r="N21" s="8">
        <v>33</v>
      </c>
      <c r="O21" s="8">
        <f>IFERROR(VALUE(VLOOKUP(N21, PTS!$A$2:$B$76, 2, FALSE)), "")</f>
        <v>27</v>
      </c>
      <c r="P21" s="8"/>
      <c r="Q21" s="8"/>
      <c r="R21" s="9">
        <f t="shared" si="1"/>
        <v>109</v>
      </c>
      <c r="S21" s="9"/>
      <c r="T21" s="9" cm="1">
        <f t="array" ref="T21">SUM(LARGE(CHOOSE({1,2,3,4,5,6}, G21, I21, K21, M21, O21, Q21), _xlfn.SEQUENCE(MIN(5, COUNTA(G21, I21, K21, M21, O21, Q21)))))</f>
        <v>109</v>
      </c>
      <c r="U21" s="9">
        <f t="shared" si="2"/>
        <v>37</v>
      </c>
    </row>
    <row r="22" spans="1:21" s="10" customFormat="1" ht="20.100000000000001" customHeight="1" x14ac:dyDescent="0.3">
      <c r="A22" s="20" t="s">
        <v>456</v>
      </c>
      <c r="B22" s="11" t="s">
        <v>6</v>
      </c>
      <c r="C22" s="12" t="s">
        <v>319</v>
      </c>
      <c r="D22" s="11" t="str">
        <f t="shared" si="0"/>
        <v>Bant Boys</v>
      </c>
      <c r="E22" s="55">
        <v>8180</v>
      </c>
      <c r="F22" s="8" t="s">
        <v>492</v>
      </c>
      <c r="G22" s="8">
        <f>IFERROR(VALUE(VLOOKUP(F22, PTS!$A$2:$B$76, 2, FALSE)), "")</f>
        <v>0</v>
      </c>
      <c r="H22" s="8">
        <v>37</v>
      </c>
      <c r="I22" s="8">
        <f>IFERROR(VALUE(VLOOKUP(H22, PTS!$A$2:$B$76, 2, FALSE)), "")</f>
        <v>23</v>
      </c>
      <c r="J22" s="45">
        <v>16</v>
      </c>
      <c r="K22" s="8">
        <f>IFERROR(VALUE(VLOOKUP(J22, PTS!$A$2:$B$76, 2, FALSE)), "")</f>
        <v>44</v>
      </c>
      <c r="L22" s="8" t="s">
        <v>492</v>
      </c>
      <c r="M22" s="8">
        <f>IFERROR(VALUE(VLOOKUP(L22, PTS!$A$2:$B$76, 2, FALSE)), "")</f>
        <v>0</v>
      </c>
      <c r="N22" s="8" t="s">
        <v>492</v>
      </c>
      <c r="O22" s="8">
        <f>IFERROR(VALUE(VLOOKUP(N22, PTS!$A$2:$B$76, 2, FALSE)), "")</f>
        <v>0</v>
      </c>
      <c r="P22" s="8"/>
      <c r="Q22" s="8"/>
      <c r="R22" s="9">
        <f t="shared" si="1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 t="shared" si="2"/>
        <v>58</v>
      </c>
    </row>
    <row r="23" spans="1:21" s="10" customFormat="1" ht="20.100000000000001" customHeight="1" x14ac:dyDescent="0.3">
      <c r="A23" s="20" t="s">
        <v>328</v>
      </c>
      <c r="B23" s="11" t="s">
        <v>6</v>
      </c>
      <c r="C23" s="12" t="s">
        <v>453</v>
      </c>
      <c r="D23" s="11" t="str">
        <f t="shared" si="0"/>
        <v>Bant Boys</v>
      </c>
      <c r="E23" s="55">
        <v>8130</v>
      </c>
      <c r="F23" s="8" t="s">
        <v>492</v>
      </c>
      <c r="G23" s="8">
        <f>IFERROR(VALUE(VLOOKUP(F23, PTS!$A$2:$B$76, 2, FALSE)), "")</f>
        <v>0</v>
      </c>
      <c r="H23" s="8" t="s">
        <v>492</v>
      </c>
      <c r="I23" s="8">
        <f>IFERROR(VALUE(VLOOKUP(H23, PTS!$A$2:$B$76, 2, FALSE)), "")</f>
        <v>0</v>
      </c>
      <c r="J23" s="9" t="s">
        <v>492</v>
      </c>
      <c r="K23" s="8">
        <f>IFERROR(VALUE(VLOOKUP(J23, PTS!$A$2:$B$76, 2, FALSE)), "")</f>
        <v>0</v>
      </c>
      <c r="L23" s="8" t="s">
        <v>492</v>
      </c>
      <c r="M23" s="8">
        <f>IFERROR(VALUE(VLOOKUP(L23, PTS!$A$2:$B$76, 2, FALSE)), "")</f>
        <v>0</v>
      </c>
      <c r="N23" s="8">
        <v>29</v>
      </c>
      <c r="O23" s="8">
        <f>IFERROR(VALUE(VLOOKUP(N23, PTS!$A$2:$B$76, 2, FALSE)), "")</f>
        <v>31</v>
      </c>
      <c r="P23" s="8"/>
      <c r="Q23" s="8"/>
      <c r="R23" s="9">
        <f t="shared" si="1"/>
        <v>31</v>
      </c>
      <c r="S23" s="9"/>
      <c r="T23" s="9" cm="1">
        <f t="array" ref="T23">SUM(LARGE(CHOOSE({1,2,3,4,5,6}, G23, I23, K23, M23, O23, Q23), _xlfn.SEQUENCE(MIN(5, COUNTA(G23, I23, K23, M23, O23, Q23)))))</f>
        <v>31</v>
      </c>
      <c r="U23" s="9">
        <f t="shared" si="2"/>
        <v>62</v>
      </c>
    </row>
    <row r="24" spans="1:21" s="10" customFormat="1" ht="20.100000000000001" customHeight="1" x14ac:dyDescent="0.3">
      <c r="A24" s="20" t="s">
        <v>329</v>
      </c>
      <c r="B24" s="11" t="s">
        <v>6</v>
      </c>
      <c r="C24" s="12" t="s">
        <v>453</v>
      </c>
      <c r="D24" s="11" t="str">
        <f t="shared" si="0"/>
        <v>Bant Boys</v>
      </c>
      <c r="E24" s="55">
        <v>8131</v>
      </c>
      <c r="F24" s="9" t="s">
        <v>492</v>
      </c>
      <c r="G24" s="8">
        <f>IFERROR(VALUE(VLOOKUP(F24, PTS!$A$2:$B$76, 2, FALSE)), "")</f>
        <v>0</v>
      </c>
      <c r="H24" s="9" t="s">
        <v>492</v>
      </c>
      <c r="I24" s="8">
        <f>IFERROR(VALUE(VLOOKUP(H24, PTS!$A$2:$B$76, 2, FALSE)), "")</f>
        <v>0</v>
      </c>
      <c r="J24" s="9" t="s">
        <v>492</v>
      </c>
      <c r="K24" s="8">
        <f>IFERROR(VALUE(VLOOKUP(J24, PTS!$A$2:$B$76, 2, FALSE)), "")</f>
        <v>0</v>
      </c>
      <c r="L24" s="9">
        <v>7</v>
      </c>
      <c r="M24" s="8">
        <f>IFERROR(VALUE(VLOOKUP(L24, PTS!$A$2:$B$76, 2, FALSE)), "")</f>
        <v>70</v>
      </c>
      <c r="N24" s="8" t="s">
        <v>492</v>
      </c>
      <c r="O24" s="8">
        <f>IFERROR(VALUE(VLOOKUP(N24, PTS!$A$2:$B$76, 2, FALSE)), "")</f>
        <v>0</v>
      </c>
      <c r="P24" s="9"/>
      <c r="Q24" s="8"/>
      <c r="R24" s="9">
        <f t="shared" si="1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2"/>
        <v>56</v>
      </c>
    </row>
    <row r="25" spans="1:21" s="10" customFormat="1" ht="20.100000000000001" customHeight="1" x14ac:dyDescent="0.3">
      <c r="A25" s="11" t="s">
        <v>330</v>
      </c>
      <c r="B25" s="11" t="s">
        <v>6</v>
      </c>
      <c r="C25" s="12" t="s">
        <v>453</v>
      </c>
      <c r="D25" s="11" t="str">
        <f t="shared" si="0"/>
        <v>Bant Boys</v>
      </c>
      <c r="E25" s="55">
        <v>8132</v>
      </c>
      <c r="F25" s="14" t="s">
        <v>492</v>
      </c>
      <c r="G25" s="8">
        <f>IFERROR(VALUE(VLOOKUP(F25, PTS!$A$2:$B$76, 2, FALSE)), "")</f>
        <v>0</v>
      </c>
      <c r="H25" s="15" t="s">
        <v>492</v>
      </c>
      <c r="I25" s="8">
        <f>IFERROR(VALUE(VLOOKUP(H25, PTS!$A$2:$B$76, 2, FALSE)), "")</f>
        <v>0</v>
      </c>
      <c r="J25" s="9" t="s">
        <v>492</v>
      </c>
      <c r="K25" s="8">
        <f>IFERROR(VALUE(VLOOKUP(J25, PTS!$A$2:$B$76, 2, FALSE)), "")</f>
        <v>0</v>
      </c>
      <c r="L25" s="8" t="s">
        <v>492</v>
      </c>
      <c r="M25" s="8">
        <f>IFERROR(VALUE(VLOOKUP(L25, PTS!$A$2:$B$76, 2, FALSE)), "")</f>
        <v>0</v>
      </c>
      <c r="N25" s="8" t="s">
        <v>492</v>
      </c>
      <c r="O25" s="8">
        <f>IFERROR(VALUE(VLOOKUP(N25, PTS!$A$2:$B$76, 2, FALSE)), "")</f>
        <v>0</v>
      </c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67</v>
      </c>
    </row>
    <row r="26" spans="1:21" s="10" customFormat="1" ht="20.100000000000001" customHeight="1" x14ac:dyDescent="0.3">
      <c r="A26" s="20" t="s">
        <v>331</v>
      </c>
      <c r="B26" s="11" t="s">
        <v>6</v>
      </c>
      <c r="C26" s="12" t="s">
        <v>453</v>
      </c>
      <c r="D26" s="11" t="str">
        <f t="shared" si="0"/>
        <v>Bant Boys</v>
      </c>
      <c r="E26" s="55">
        <v>8133</v>
      </c>
      <c r="F26" s="8" t="s">
        <v>492</v>
      </c>
      <c r="G26" s="8">
        <f>IFERROR(VALUE(VLOOKUP(F26, PTS!$A$2:$B$76, 2, FALSE)), "")</f>
        <v>0</v>
      </c>
      <c r="H26" s="8">
        <v>2</v>
      </c>
      <c r="I26" s="8">
        <f>IFERROR(VALUE(VLOOKUP(H26, PTS!$A$2:$B$76, 2, FALSE)), "")</f>
        <v>95</v>
      </c>
      <c r="J26" s="45">
        <v>10</v>
      </c>
      <c r="K26" s="8">
        <f>IFERROR(VALUE(VLOOKUP(J26, PTS!$A$2:$B$76, 2, FALSE)), "")</f>
        <v>55</v>
      </c>
      <c r="L26" s="8">
        <v>2</v>
      </c>
      <c r="M26" s="8">
        <f>IFERROR(VALUE(VLOOKUP(L26, PTS!$A$2:$B$76, 2, FALSE)), "")</f>
        <v>95</v>
      </c>
      <c r="N26" s="8">
        <v>2</v>
      </c>
      <c r="O26" s="8">
        <f>IFERROR(VALUE(VLOOKUP(N26, PTS!$A$2:$B$76, 2, FALSE)), "")</f>
        <v>95</v>
      </c>
      <c r="P26" s="8"/>
      <c r="Q26" s="8"/>
      <c r="R26" s="9">
        <f t="shared" si="1"/>
        <v>340</v>
      </c>
      <c r="S26" s="9"/>
      <c r="T26" s="9" cm="1">
        <f t="array" ref="T26">SUM(LARGE(CHOOSE({1,2,3,4,5,6}, G26, I26, K26, M26, O26, Q26), _xlfn.SEQUENCE(MIN(5, COUNTA(G26, I26, K26, M26, O26, Q26)))))</f>
        <v>340</v>
      </c>
      <c r="U26" s="9">
        <f t="shared" si="2"/>
        <v>6</v>
      </c>
    </row>
    <row r="27" spans="1:21" s="10" customFormat="1" ht="20.100000000000001" customHeight="1" x14ac:dyDescent="0.3">
      <c r="A27" s="20" t="s">
        <v>332</v>
      </c>
      <c r="B27" s="11" t="s">
        <v>6</v>
      </c>
      <c r="C27" s="12" t="s">
        <v>453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PTS!$A$2:$B$76, 2, FALSE)), "")</f>
        <v>70</v>
      </c>
      <c r="H27" s="9" t="s">
        <v>492</v>
      </c>
      <c r="I27" s="8">
        <f>IFERROR(VALUE(VLOOKUP(H27, PTS!$A$2:$B$76, 2, FALSE)), "")</f>
        <v>0</v>
      </c>
      <c r="J27" s="9" t="s">
        <v>492</v>
      </c>
      <c r="K27" s="8">
        <f>IFERROR(VALUE(VLOOKUP(J27, PTS!$A$2:$B$76, 2, FALSE)), "")</f>
        <v>0</v>
      </c>
      <c r="L27" s="8" t="s">
        <v>492</v>
      </c>
      <c r="M27" s="8">
        <f>IFERROR(VALUE(VLOOKUP(L27, PTS!$A$2:$B$76, 2, FALSE)), "")</f>
        <v>0</v>
      </c>
      <c r="N27" s="8" t="s">
        <v>492</v>
      </c>
      <c r="O27" s="8">
        <f>IFERROR(VALUE(VLOOKUP(N27, PTS!$A$2:$B$76, 2, FALSE)), "")</f>
        <v>0</v>
      </c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56</v>
      </c>
    </row>
    <row r="28" spans="1:21" s="10" customFormat="1" ht="20.100000000000001" customHeight="1" x14ac:dyDescent="0.3">
      <c r="A28" s="20" t="s">
        <v>499</v>
      </c>
      <c r="B28" s="11" t="s">
        <v>6</v>
      </c>
      <c r="C28" s="12" t="s">
        <v>453</v>
      </c>
      <c r="D28" s="11" t="str">
        <f t="shared" si="0"/>
        <v>Bant Boys</v>
      </c>
      <c r="E28" s="55">
        <v>8135</v>
      </c>
      <c r="F28" s="15" t="s">
        <v>492</v>
      </c>
      <c r="G28" s="8">
        <f>IFERROR(VALUE(VLOOKUP(F28, PTS!$A$2:$B$76, 2, FALSE)), "")</f>
        <v>0</v>
      </c>
      <c r="H28" s="15" t="s">
        <v>492</v>
      </c>
      <c r="I28" s="8">
        <f>IFERROR(VALUE(VLOOKUP(H28, PTS!$A$2:$B$76, 2, FALSE)), "")</f>
        <v>0</v>
      </c>
      <c r="J28" s="9" t="s">
        <v>492</v>
      </c>
      <c r="K28" s="8">
        <f>IFERROR(VALUE(VLOOKUP(J28, PTS!$A$2:$B$76, 2, FALSE)), "")</f>
        <v>0</v>
      </c>
      <c r="L28" s="15">
        <v>1</v>
      </c>
      <c r="M28" s="8">
        <f>IFERROR(VALUE(VLOOKUP(L28, PTS!$A$2:$B$76, 2, FALSE)), "")</f>
        <v>100</v>
      </c>
      <c r="N28" s="15" t="s">
        <v>492</v>
      </c>
      <c r="O28" s="8">
        <f>IFERROR(VALUE(VLOOKUP(N28, PTS!$A$2:$B$76, 2, FALSE)), "")</f>
        <v>0</v>
      </c>
      <c r="P28" s="15"/>
      <c r="Q28" s="8"/>
      <c r="R28" s="9">
        <f t="shared" si="1"/>
        <v>100</v>
      </c>
      <c r="S28" s="9"/>
      <c r="T28" s="9" cm="1">
        <f t="array" ref="T28">SUM(LARGE(CHOOSE({1,2,3,4,5,6}, G28, I28, K28, M28, O28, Q28), _xlfn.SEQUENCE(MIN(5, COUNTA(G28, I28, K28, M28, O28, Q28)))))</f>
        <v>100</v>
      </c>
      <c r="U28" s="9">
        <f t="shared" si="2"/>
        <v>43</v>
      </c>
    </row>
    <row r="29" spans="1:21" s="10" customFormat="1" ht="20.100000000000001" customHeight="1" x14ac:dyDescent="0.3">
      <c r="A29" s="20" t="s">
        <v>342</v>
      </c>
      <c r="B29" s="11" t="s">
        <v>6</v>
      </c>
      <c r="C29" s="21" t="s">
        <v>343</v>
      </c>
      <c r="D29" s="11" t="str">
        <f t="shared" si="0"/>
        <v>Bant Boys</v>
      </c>
      <c r="E29" s="55">
        <v>8136</v>
      </c>
      <c r="F29" s="15" t="s">
        <v>492</v>
      </c>
      <c r="G29" s="8">
        <f>IFERROR(VALUE(VLOOKUP(F29, PTS!$A$2:$B$76, 2, FALSE)), "")</f>
        <v>0</v>
      </c>
      <c r="H29" s="15">
        <v>12</v>
      </c>
      <c r="I29" s="8">
        <f>IFERROR(VALUE(VLOOKUP(H29, PTS!$A$2:$B$76, 2, FALSE)), "")</f>
        <v>51</v>
      </c>
      <c r="J29" s="8">
        <v>7</v>
      </c>
      <c r="K29" s="8">
        <f>IFERROR(VALUE(VLOOKUP(J29, PTS!$A$2:$B$76, 2, FALSE)), "")</f>
        <v>70</v>
      </c>
      <c r="L29" s="15">
        <v>44</v>
      </c>
      <c r="M29" s="8">
        <f>IFERROR(VALUE(VLOOKUP(L29, PTS!$A$2:$B$76, 2, FALSE)), "")</f>
        <v>16</v>
      </c>
      <c r="N29" s="8" t="s">
        <v>492</v>
      </c>
      <c r="O29" s="8">
        <f>IFERROR(VALUE(VLOOKUP(N29, PTS!$A$2:$B$76, 2, FALSE)), "")</f>
        <v>0</v>
      </c>
      <c r="P29" s="15"/>
      <c r="Q29" s="8"/>
      <c r="R29" s="9">
        <f t="shared" si="1"/>
        <v>137</v>
      </c>
      <c r="S29" s="9"/>
      <c r="T29" s="9" cm="1">
        <f t="array" ref="T29">SUM(LARGE(CHOOSE({1,2,3,4,5,6}, G29, I29, K29, M29, O29, Q29), _xlfn.SEQUENCE(MIN(5, COUNTA(G29, I29, K29, M29, O29, Q29)))))</f>
        <v>137</v>
      </c>
      <c r="U29" s="9">
        <f t="shared" si="2"/>
        <v>26</v>
      </c>
    </row>
    <row r="30" spans="1:21" s="10" customFormat="1" ht="20.100000000000001" customHeight="1" x14ac:dyDescent="0.3">
      <c r="A30" s="20" t="s">
        <v>478</v>
      </c>
      <c r="B30" s="11" t="s">
        <v>6</v>
      </c>
      <c r="C30" s="21" t="s">
        <v>343</v>
      </c>
      <c r="D30" s="11" t="str">
        <f t="shared" si="0"/>
        <v>Bant Boys</v>
      </c>
      <c r="E30" s="55">
        <v>8182</v>
      </c>
      <c r="F30" s="15" t="s">
        <v>492</v>
      </c>
      <c r="G30" s="8">
        <f>IFERROR(VALUE(VLOOKUP(F30, PTS!$A$2:$B$76, 2, FALSE)), "")</f>
        <v>0</v>
      </c>
      <c r="H30" s="15">
        <v>5</v>
      </c>
      <c r="I30" s="8">
        <f>IFERROR(VALUE(VLOOKUP(H30, PTS!$A$2:$B$76, 2, FALSE)), "")</f>
        <v>80</v>
      </c>
      <c r="J30" s="45">
        <v>8</v>
      </c>
      <c r="K30" s="8">
        <f>IFERROR(VALUE(VLOOKUP(J30, PTS!$A$2:$B$76, 2, FALSE)), "")</f>
        <v>65</v>
      </c>
      <c r="L30" s="15">
        <v>4</v>
      </c>
      <c r="M30" s="8">
        <f>IFERROR(VALUE(VLOOKUP(L30, PTS!$A$2:$B$76, 2, FALSE)), "")</f>
        <v>85</v>
      </c>
      <c r="N30" s="8" t="s">
        <v>492</v>
      </c>
      <c r="O30" s="8">
        <f>IFERROR(VALUE(VLOOKUP(N30, PTS!$A$2:$B$76, 2, FALSE)), "")</f>
        <v>0</v>
      </c>
      <c r="P30" s="15"/>
      <c r="Q30" s="8"/>
      <c r="R30" s="9">
        <f t="shared" si="1"/>
        <v>230</v>
      </c>
      <c r="S30" s="9"/>
      <c r="T30" s="9" cm="1">
        <f t="array" ref="T30">SUM(LARGE(CHOOSE({1,2,3,4,5,6}, G30, I30, K30, M30, O30, Q30), _xlfn.SEQUENCE(MIN(5, COUNTA(G30, I30, K30, M30, O30, Q30)))))</f>
        <v>230</v>
      </c>
      <c r="U30" s="9">
        <f t="shared" si="2"/>
        <v>10</v>
      </c>
    </row>
    <row r="31" spans="1:21" s="10" customFormat="1" ht="20.100000000000001" customHeight="1" x14ac:dyDescent="0.3">
      <c r="A31" s="20" t="s">
        <v>493</v>
      </c>
      <c r="B31" s="11" t="s">
        <v>6</v>
      </c>
      <c r="C31" s="21" t="s">
        <v>343</v>
      </c>
      <c r="D31" s="11" t="str">
        <f t="shared" si="0"/>
        <v>Bant Boys</v>
      </c>
      <c r="E31" s="55">
        <v>8186</v>
      </c>
      <c r="F31" s="15" t="s">
        <v>492</v>
      </c>
      <c r="G31" s="8">
        <f>IFERROR(VALUE(VLOOKUP(F31, PTS!$A$2:$B$76, 2, FALSE)), "")</f>
        <v>0</v>
      </c>
      <c r="H31" s="15" t="s">
        <v>492</v>
      </c>
      <c r="I31" s="8">
        <f>IFERROR(VALUE(VLOOKUP(H31, PTS!$A$2:$B$76, 2, FALSE)), "")</f>
        <v>0</v>
      </c>
      <c r="J31" s="8">
        <v>41</v>
      </c>
      <c r="K31" s="8">
        <f>IFERROR(VALUE(VLOOKUP(J31, PTS!$A$2:$B$76, 2, FALSE)), "")</f>
        <v>19</v>
      </c>
      <c r="L31" s="8" t="s">
        <v>492</v>
      </c>
      <c r="M31" s="8">
        <f>IFERROR(VALUE(VLOOKUP(L31, PTS!$A$2:$B$76, 2, FALSE)), "")</f>
        <v>0</v>
      </c>
      <c r="N31" s="8" t="s">
        <v>492</v>
      </c>
      <c r="O31" s="8">
        <f>IFERROR(VALUE(VLOOKUP(N31, PTS!$A$2:$B$76, 2, FALSE)), "")</f>
        <v>0</v>
      </c>
      <c r="P31" s="15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65</v>
      </c>
    </row>
    <row r="32" spans="1:21" s="10" customFormat="1" ht="20.100000000000001" customHeight="1" x14ac:dyDescent="0.3">
      <c r="A32" s="20" t="s">
        <v>356</v>
      </c>
      <c r="B32" s="11" t="s">
        <v>6</v>
      </c>
      <c r="C32" s="21" t="s">
        <v>357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PTS!$A$2:$B$76, 2, FALSE)), "")</f>
        <v>90</v>
      </c>
      <c r="H32" s="8">
        <v>6</v>
      </c>
      <c r="I32" s="8">
        <f>IFERROR(VALUE(VLOOKUP(H32, PTS!$A$2:$B$76, 2, FALSE)), "")</f>
        <v>75</v>
      </c>
      <c r="J32" s="45">
        <v>4</v>
      </c>
      <c r="K32" s="8">
        <f>IFERROR(VALUE(VLOOKUP(J32, PTS!$A$2:$B$76, 2, FALSE)), "")</f>
        <v>85</v>
      </c>
      <c r="L32" s="8">
        <v>6</v>
      </c>
      <c r="M32" s="8">
        <f>IFERROR(VALUE(VLOOKUP(L32, PTS!$A$2:$B$76, 2, FALSE)), "")</f>
        <v>75</v>
      </c>
      <c r="N32" s="8">
        <v>4</v>
      </c>
      <c r="O32" s="8">
        <f>IFERROR(VALUE(VLOOKUP(N32, PTS!$A$2:$B$76, 2, FALSE)), "")</f>
        <v>85</v>
      </c>
      <c r="P32" s="8"/>
      <c r="Q32" s="8"/>
      <c r="R32" s="9">
        <f t="shared" si="1"/>
        <v>410</v>
      </c>
      <c r="S32" s="9"/>
      <c r="T32" s="9" cm="1">
        <f t="array" ref="T32">SUM(LARGE(CHOOSE({1,2,3,4,5,6}, G32, I32, K32, M32, O32, Q32), _xlfn.SEQUENCE(MIN(5, COUNTA(G32, I32, K32, M32, O32, Q32)))))</f>
        <v>410</v>
      </c>
      <c r="U32" s="9">
        <f t="shared" si="2"/>
        <v>1</v>
      </c>
    </row>
    <row r="33" spans="1:21" s="10" customFormat="1" ht="20.100000000000001" customHeight="1" x14ac:dyDescent="0.3">
      <c r="A33" s="20" t="s">
        <v>358</v>
      </c>
      <c r="B33" s="11" t="s">
        <v>6</v>
      </c>
      <c r="C33" s="21" t="s">
        <v>357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PTS!$A$2:$B$76, 2, FALSE)), "")</f>
        <v>19</v>
      </c>
      <c r="H33" s="8">
        <v>39</v>
      </c>
      <c r="I33" s="8">
        <f>IFERROR(VALUE(VLOOKUP(H33, PTS!$A$2:$B$76, 2, FALSE)), "")</f>
        <v>21</v>
      </c>
      <c r="J33" s="45">
        <v>42</v>
      </c>
      <c r="K33" s="8">
        <f>IFERROR(VALUE(VLOOKUP(J33, PTS!$A$2:$B$76, 2, FALSE)), "")</f>
        <v>18</v>
      </c>
      <c r="L33" s="8" t="s">
        <v>492</v>
      </c>
      <c r="M33" s="8">
        <f>IFERROR(VALUE(VLOOKUP(L33, PTS!$A$2:$B$76, 2, FALSE)), "")</f>
        <v>0</v>
      </c>
      <c r="N33" s="8">
        <v>42</v>
      </c>
      <c r="O33" s="8">
        <f>IFERROR(VALUE(VLOOKUP(N33, PTS!$A$2:$B$76, 2, FALSE)), "")</f>
        <v>18</v>
      </c>
      <c r="P33" s="8"/>
      <c r="Q33" s="8"/>
      <c r="R33" s="9">
        <f t="shared" si="1"/>
        <v>76</v>
      </c>
      <c r="S33" s="9"/>
      <c r="T33" s="9" cm="1">
        <f t="array" ref="T33">SUM(LARGE(CHOOSE({1,2,3,4,5,6}, G33, I33, K33, M33, O33, Q33), _xlfn.SEQUENCE(MIN(5, COUNTA(G33, I33, K33, M33, O33, Q33)))))</f>
        <v>76</v>
      </c>
      <c r="U33" s="9">
        <f t="shared" si="2"/>
        <v>52</v>
      </c>
    </row>
    <row r="34" spans="1:21" s="10" customFormat="1" ht="20.100000000000001" customHeight="1" x14ac:dyDescent="0.3">
      <c r="A34" s="11" t="s">
        <v>359</v>
      </c>
      <c r="B34" s="11" t="s">
        <v>6</v>
      </c>
      <c r="C34" s="21" t="s">
        <v>357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PTS!$A$2:$B$76, 2, FALSE)), "")</f>
        <v>44</v>
      </c>
      <c r="H34" s="8">
        <v>9</v>
      </c>
      <c r="I34" s="8">
        <f>IFERROR(VALUE(VLOOKUP(H34, PTS!$A$2:$B$76, 2, FALSE)), "")</f>
        <v>60</v>
      </c>
      <c r="J34" s="45">
        <v>14</v>
      </c>
      <c r="K34" s="8">
        <f>IFERROR(VALUE(VLOOKUP(J34, PTS!$A$2:$B$76, 2, FALSE)), "")</f>
        <v>47</v>
      </c>
      <c r="L34" s="8" t="s">
        <v>492</v>
      </c>
      <c r="M34" s="8">
        <f>IFERROR(VALUE(VLOOKUP(L34, PTS!$A$2:$B$76, 2, FALSE)), "")</f>
        <v>0</v>
      </c>
      <c r="N34" s="8" t="s">
        <v>492</v>
      </c>
      <c r="O34" s="8">
        <f>IFERROR(VALUE(VLOOKUP(N34, PTS!$A$2:$B$76, 2, FALSE)), "")</f>
        <v>0</v>
      </c>
      <c r="P34" s="9"/>
      <c r="Q34" s="8"/>
      <c r="R34" s="9">
        <f t="shared" si="1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 t="shared" si="2"/>
        <v>21</v>
      </c>
    </row>
    <row r="35" spans="1:21" s="10" customFormat="1" ht="20.100000000000001" customHeight="1" x14ac:dyDescent="0.3">
      <c r="A35" s="20" t="s">
        <v>360</v>
      </c>
      <c r="B35" s="11" t="s">
        <v>6</v>
      </c>
      <c r="C35" s="21" t="s">
        <v>357</v>
      </c>
      <c r="D35" s="11" t="str">
        <f t="shared" si="0"/>
        <v>Bant Boys</v>
      </c>
      <c r="E35" s="55">
        <v>8140</v>
      </c>
      <c r="F35" s="8" t="s">
        <v>492</v>
      </c>
      <c r="G35" s="8">
        <f>IFERROR(VALUE(VLOOKUP(F35, PTS!$A$2:$B$76, 2, FALSE)), "")</f>
        <v>0</v>
      </c>
      <c r="H35" s="8" t="s">
        <v>492</v>
      </c>
      <c r="I35" s="8">
        <f>IFERROR(VALUE(VLOOKUP(H35, PTS!$A$2:$B$76, 2, FALSE)), "")</f>
        <v>0</v>
      </c>
      <c r="J35" s="9" t="s">
        <v>492</v>
      </c>
      <c r="K35" s="8">
        <f>IFERROR(VALUE(VLOOKUP(J35, PTS!$A$2:$B$76, 2, FALSE)), "")</f>
        <v>0</v>
      </c>
      <c r="L35" s="8" t="s">
        <v>492</v>
      </c>
      <c r="M35" s="8">
        <f>IFERROR(VALUE(VLOOKUP(L35, PTS!$A$2:$B$76, 2, FALSE)), "")</f>
        <v>0</v>
      </c>
      <c r="N35" s="8" t="s">
        <v>492</v>
      </c>
      <c r="O35" s="8">
        <f>IFERROR(VALUE(VLOOKUP(N35, PTS!$A$2:$B$76, 2, FALSE)), "")</f>
        <v>0</v>
      </c>
      <c r="P35" s="9"/>
      <c r="Q35" s="8"/>
      <c r="R35" s="9">
        <f t="shared" si="1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 t="shared" si="2"/>
        <v>67</v>
      </c>
    </row>
    <row r="36" spans="1:21" s="10" customFormat="1" ht="20.100000000000001" customHeight="1" x14ac:dyDescent="0.3">
      <c r="A36" s="20" t="s">
        <v>361</v>
      </c>
      <c r="B36" s="11" t="s">
        <v>6</v>
      </c>
      <c r="C36" s="21" t="s">
        <v>357</v>
      </c>
      <c r="D36" s="11" t="str">
        <f t="shared" si="0"/>
        <v>Bant Boys</v>
      </c>
      <c r="E36" s="55">
        <v>8141</v>
      </c>
      <c r="F36" s="9">
        <v>33</v>
      </c>
      <c r="G36" s="8">
        <f>IFERROR(VALUE(VLOOKUP(F36, PTS!$A$2:$B$76, 2, FALSE)), "")</f>
        <v>27</v>
      </c>
      <c r="H36" s="9">
        <v>42</v>
      </c>
      <c r="I36" s="8">
        <f>IFERROR(VALUE(VLOOKUP(H36, PTS!$A$2:$B$76, 2, FALSE)), "")</f>
        <v>18</v>
      </c>
      <c r="J36" s="8">
        <v>13</v>
      </c>
      <c r="K36" s="8">
        <f>IFERROR(VALUE(VLOOKUP(J36, PTS!$A$2:$B$76, 2, FALSE)), "")</f>
        <v>49</v>
      </c>
      <c r="L36" s="8" t="s">
        <v>492</v>
      </c>
      <c r="M36" s="8">
        <f>IFERROR(VALUE(VLOOKUP(L36, PTS!$A$2:$B$76, 2, FALSE)), "")</f>
        <v>0</v>
      </c>
      <c r="N36" s="8">
        <v>44</v>
      </c>
      <c r="O36" s="8">
        <f>IFERROR(VALUE(VLOOKUP(N36, PTS!$A$2:$B$76, 2, FALSE)), "")</f>
        <v>16</v>
      </c>
      <c r="P36" s="9"/>
      <c r="Q36" s="8"/>
      <c r="R36" s="9">
        <f t="shared" si="1"/>
        <v>110</v>
      </c>
      <c r="S36" s="9"/>
      <c r="T36" s="9" cm="1">
        <f t="array" ref="T36">SUM(LARGE(CHOOSE({1,2,3,4,5,6}, G36, I36, K36, M36, O36, Q36), _xlfn.SEQUENCE(MIN(5, COUNTA(G36, I36, K36, M36, O36, Q36)))))</f>
        <v>110</v>
      </c>
      <c r="U36" s="9">
        <f t="shared" si="2"/>
        <v>35</v>
      </c>
    </row>
    <row r="37" spans="1:21" s="10" customFormat="1" ht="20.100000000000001" customHeight="1" x14ac:dyDescent="0.3">
      <c r="A37" s="20" t="s">
        <v>362</v>
      </c>
      <c r="B37" s="11" t="s">
        <v>6</v>
      </c>
      <c r="C37" s="21" t="s">
        <v>357</v>
      </c>
      <c r="D37" s="11" t="str">
        <f t="shared" si="0"/>
        <v>Bant Boys</v>
      </c>
      <c r="E37" s="55">
        <v>8142</v>
      </c>
      <c r="F37" s="9">
        <v>12</v>
      </c>
      <c r="G37" s="8">
        <f>IFERROR(VALUE(VLOOKUP(F37, PTS!$A$2:$B$76, 2, FALSE)), "")</f>
        <v>51</v>
      </c>
      <c r="H37" s="9">
        <v>36</v>
      </c>
      <c r="I37" s="8">
        <f>IFERROR(VALUE(VLOOKUP(H37, PTS!$A$2:$B$76, 2, FALSE)), "")</f>
        <v>24</v>
      </c>
      <c r="J37" s="8">
        <v>23</v>
      </c>
      <c r="K37" s="8">
        <f>IFERROR(VALUE(VLOOKUP(J37, PTS!$A$2:$B$76, 2, FALSE)), "")</f>
        <v>37</v>
      </c>
      <c r="L37" s="8" t="s">
        <v>14</v>
      </c>
      <c r="M37" s="8">
        <f>IFERROR(VALUE(VLOOKUP(L37, PTS!$A$2:$B$76, 2, FALSE)), "")</f>
        <v>0</v>
      </c>
      <c r="N37" s="8">
        <v>39</v>
      </c>
      <c r="O37" s="8">
        <f>IFERROR(VALUE(VLOOKUP(N37, PTS!$A$2:$B$76, 2, FALSE)), "")</f>
        <v>21</v>
      </c>
      <c r="P37" s="9"/>
      <c r="Q37" s="8"/>
      <c r="R37" s="9">
        <f t="shared" si="1"/>
        <v>133</v>
      </c>
      <c r="S37" s="9"/>
      <c r="T37" s="9" cm="1">
        <f t="array" ref="T37">SUM(LARGE(CHOOSE({1,2,3,4,5,6}, G37, I37, K37, M37, O37, Q37), _xlfn.SEQUENCE(MIN(5, COUNTA(G37, I37, K37, M37, O37, Q37)))))</f>
        <v>133</v>
      </c>
      <c r="U37" s="9">
        <f t="shared" si="2"/>
        <v>28</v>
      </c>
    </row>
    <row r="38" spans="1:21" s="10" customFormat="1" ht="20.100000000000001" customHeight="1" x14ac:dyDescent="0.3">
      <c r="A38" s="20" t="s">
        <v>419</v>
      </c>
      <c r="B38" s="11" t="s">
        <v>6</v>
      </c>
      <c r="C38" s="21" t="s">
        <v>357</v>
      </c>
      <c r="D38" s="11" t="str">
        <f t="shared" si="0"/>
        <v>Bant Boys</v>
      </c>
      <c r="E38" s="55">
        <v>8178</v>
      </c>
      <c r="F38" s="9">
        <v>13</v>
      </c>
      <c r="G38" s="8">
        <f>IFERROR(VALUE(VLOOKUP(F38, PTS!$A$2:$B$76, 2, FALSE)), "")</f>
        <v>49</v>
      </c>
      <c r="H38" s="9">
        <v>15</v>
      </c>
      <c r="I38" s="8">
        <f>IFERROR(VALUE(VLOOKUP(H38, PTS!$A$2:$B$76, 2, FALSE)), "")</f>
        <v>45</v>
      </c>
      <c r="J38" s="9" t="s">
        <v>492</v>
      </c>
      <c r="K38" s="8">
        <f>IFERROR(VALUE(VLOOKUP(J38, PTS!$A$2:$B$76, 2, FALSE)), "")</f>
        <v>0</v>
      </c>
      <c r="L38" s="8" t="s">
        <v>492</v>
      </c>
      <c r="M38" s="8">
        <f>IFERROR(VALUE(VLOOKUP(L38, PTS!$A$2:$B$76, 2, FALSE)), "")</f>
        <v>0</v>
      </c>
      <c r="N38" s="8" t="s">
        <v>492</v>
      </c>
      <c r="O38" s="8">
        <f>IFERROR(VALUE(VLOOKUP(N38, PTS!$A$2:$B$76, 2, FALSE)), "")</f>
        <v>0</v>
      </c>
      <c r="P38" s="9"/>
      <c r="Q38" s="8"/>
      <c r="R38" s="9">
        <f t="shared" si="1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 t="shared" si="2"/>
        <v>46</v>
      </c>
    </row>
    <row r="39" spans="1:21" s="10" customFormat="1" ht="20.100000000000001" customHeight="1" x14ac:dyDescent="0.3">
      <c r="A39" s="20" t="s">
        <v>235</v>
      </c>
      <c r="B39" s="11" t="s">
        <v>6</v>
      </c>
      <c r="C39" s="12" t="s">
        <v>236</v>
      </c>
      <c r="D39" s="11" t="str">
        <f t="shared" si="0"/>
        <v>Bant Boys</v>
      </c>
      <c r="E39" s="55">
        <v>8144</v>
      </c>
      <c r="F39" s="9">
        <v>9</v>
      </c>
      <c r="G39" s="8">
        <f>IFERROR(VALUE(VLOOKUP(F39, PTS!$A$2:$B$76, 2, FALSE)), "")</f>
        <v>60</v>
      </c>
      <c r="H39" s="9">
        <v>14</v>
      </c>
      <c r="I39" s="8">
        <f>IFERROR(VALUE(VLOOKUP(H39, PTS!$A$2:$B$76, 2, FALSE)), "")</f>
        <v>47</v>
      </c>
      <c r="J39" s="45">
        <v>18</v>
      </c>
      <c r="K39" s="8">
        <f>IFERROR(VALUE(VLOOKUP(J39, PTS!$A$2:$B$76, 2, FALSE)), "")</f>
        <v>42</v>
      </c>
      <c r="L39" s="9">
        <v>20</v>
      </c>
      <c r="M39" s="8">
        <f>IFERROR(VALUE(VLOOKUP(L39, PTS!$A$2:$B$76, 2, FALSE)), "")</f>
        <v>40</v>
      </c>
      <c r="N39" s="9">
        <v>19</v>
      </c>
      <c r="O39" s="8">
        <f>IFERROR(VALUE(VLOOKUP(N39, PTS!$A$2:$B$76, 2, FALSE)), "")</f>
        <v>41</v>
      </c>
      <c r="P39" s="9"/>
      <c r="Q39" s="8"/>
      <c r="R39" s="9">
        <f t="shared" si="1"/>
        <v>230</v>
      </c>
      <c r="S39" s="9"/>
      <c r="T39" s="9" cm="1">
        <f t="array" ref="T39">SUM(LARGE(CHOOSE({1,2,3,4,5,6}, G39, I39, K39, M39, O39, Q39), _xlfn.SEQUENCE(MIN(5, COUNTA(G39, I39, K39, M39, O39, Q39)))))</f>
        <v>230</v>
      </c>
      <c r="U39" s="9">
        <f t="shared" si="2"/>
        <v>10</v>
      </c>
    </row>
    <row r="40" spans="1:21" s="10" customFormat="1" ht="20.100000000000001" customHeight="1" x14ac:dyDescent="0.3">
      <c r="A40" s="20" t="s">
        <v>237</v>
      </c>
      <c r="B40" s="11" t="s">
        <v>6</v>
      </c>
      <c r="C40" s="12" t="s">
        <v>236</v>
      </c>
      <c r="D40" s="11" t="str">
        <f t="shared" si="0"/>
        <v>Bant Boys</v>
      </c>
      <c r="E40" s="55">
        <v>8145</v>
      </c>
      <c r="F40" s="9">
        <v>34</v>
      </c>
      <c r="G40" s="8">
        <f>IFERROR(VALUE(VLOOKUP(F40, PTS!$A$2:$B$76, 2, FALSE)), "")</f>
        <v>26</v>
      </c>
      <c r="H40" s="9" t="s">
        <v>492</v>
      </c>
      <c r="I40" s="8">
        <f>IFERROR(VALUE(VLOOKUP(H40, PTS!$A$2:$B$76, 2, FALSE)), "")</f>
        <v>0</v>
      </c>
      <c r="J40" s="8">
        <v>35</v>
      </c>
      <c r="K40" s="8">
        <f>IFERROR(VALUE(VLOOKUP(J40, PTS!$A$2:$B$76, 2, FALSE)), "")</f>
        <v>25</v>
      </c>
      <c r="L40" s="8" t="s">
        <v>492</v>
      </c>
      <c r="M40" s="8">
        <f>IFERROR(VALUE(VLOOKUP(L40, PTS!$A$2:$B$76, 2, FALSE)), "")</f>
        <v>0</v>
      </c>
      <c r="N40" s="9">
        <v>35</v>
      </c>
      <c r="O40" s="8">
        <f>IFERROR(VALUE(VLOOKUP(N40, PTS!$A$2:$B$76, 2, FALSE)), "")</f>
        <v>25</v>
      </c>
      <c r="P40" s="9"/>
      <c r="Q40" s="8"/>
      <c r="R40" s="9">
        <f t="shared" si="1"/>
        <v>76</v>
      </c>
      <c r="S40" s="9"/>
      <c r="T40" s="9" cm="1">
        <f t="array" ref="T40">SUM(LARGE(CHOOSE({1,2,3,4,5,6}, G40, I40, K40, M40, O40, Q40), _xlfn.SEQUENCE(MIN(5, COUNTA(G40, I40, K40, M40, O40, Q40)))))</f>
        <v>76</v>
      </c>
      <c r="U40" s="9">
        <f t="shared" si="2"/>
        <v>52</v>
      </c>
    </row>
    <row r="41" spans="1:21" s="10" customFormat="1" ht="20.100000000000001" customHeight="1" x14ac:dyDescent="0.3">
      <c r="A41" s="11" t="s">
        <v>192</v>
      </c>
      <c r="B41" s="11" t="s">
        <v>6</v>
      </c>
      <c r="C41" s="21" t="s">
        <v>454</v>
      </c>
      <c r="D41" s="11" t="str">
        <f t="shared" si="0"/>
        <v>Bant Boys</v>
      </c>
      <c r="E41" s="55">
        <v>8146</v>
      </c>
      <c r="F41" s="8" t="s">
        <v>492</v>
      </c>
      <c r="G41" s="8">
        <f>IFERROR(VALUE(VLOOKUP(F41, PTS!$A$2:$B$76, 2, FALSE)), "")</f>
        <v>0</v>
      </c>
      <c r="H41" s="8" t="s">
        <v>492</v>
      </c>
      <c r="I41" s="8">
        <f>IFERROR(VALUE(VLOOKUP(H41, PTS!$A$2:$B$76, 2, FALSE)), "")</f>
        <v>0</v>
      </c>
      <c r="J41" s="8">
        <v>29</v>
      </c>
      <c r="K41" s="8">
        <f>IFERROR(VALUE(VLOOKUP(J41, PTS!$A$2:$B$76, 2, FALSE)), "")</f>
        <v>31</v>
      </c>
      <c r="L41" s="8">
        <v>37</v>
      </c>
      <c r="M41" s="8">
        <f>IFERROR(VALUE(VLOOKUP(L41, PTS!$A$2:$B$76, 2, FALSE)), "")</f>
        <v>23</v>
      </c>
      <c r="N41" s="8">
        <v>37</v>
      </c>
      <c r="O41" s="8">
        <f>IFERROR(VALUE(VLOOKUP(N41, PTS!$A$2:$B$76, 2, FALSE)), "")</f>
        <v>23</v>
      </c>
      <c r="P41" s="9"/>
      <c r="Q41" s="8"/>
      <c r="R41" s="9">
        <f t="shared" si="1"/>
        <v>77</v>
      </c>
      <c r="S41" s="9"/>
      <c r="T41" s="9" cm="1">
        <f t="array" ref="T41">SUM(LARGE(CHOOSE({1,2,3,4,5,6}, G41, I41, K41, M41, O41, Q41), _xlfn.SEQUENCE(MIN(5, COUNTA(G41, I41, K41, M41, O41, Q41)))))</f>
        <v>77</v>
      </c>
      <c r="U41" s="9">
        <f t="shared" si="2"/>
        <v>51</v>
      </c>
    </row>
    <row r="42" spans="1:21" s="10" customFormat="1" ht="20.100000000000001" customHeight="1" x14ac:dyDescent="0.3">
      <c r="A42" s="20" t="s">
        <v>194</v>
      </c>
      <c r="B42" s="11" t="s">
        <v>6</v>
      </c>
      <c r="C42" s="21" t="s">
        <v>454</v>
      </c>
      <c r="D42" s="11" t="str">
        <f t="shared" si="0"/>
        <v>Bant Boys</v>
      </c>
      <c r="E42" s="55">
        <v>8147</v>
      </c>
      <c r="F42" s="9" t="s">
        <v>492</v>
      </c>
      <c r="G42" s="8">
        <f>IFERROR(VALUE(VLOOKUP(F42, PTS!$A$2:$B$76, 2, FALSE)), "")</f>
        <v>0</v>
      </c>
      <c r="H42" s="9" t="s">
        <v>492</v>
      </c>
      <c r="I42" s="8">
        <f>IFERROR(VALUE(VLOOKUP(H42, PTS!$A$2:$B$76, 2, FALSE)), "")</f>
        <v>0</v>
      </c>
      <c r="J42" s="9" t="s">
        <v>492</v>
      </c>
      <c r="K42" s="8">
        <f>IFERROR(VALUE(VLOOKUP(J42, PTS!$A$2:$B$76, 2, FALSE)), "")</f>
        <v>0</v>
      </c>
      <c r="L42" s="8" t="s">
        <v>492</v>
      </c>
      <c r="M42" s="8">
        <f>IFERROR(VALUE(VLOOKUP(L42, PTS!$A$2:$B$76, 2, FALSE)), "")</f>
        <v>0</v>
      </c>
      <c r="N42" s="8" t="s">
        <v>492</v>
      </c>
      <c r="O42" s="8">
        <f>IFERROR(VALUE(VLOOKUP(N42, PTS!$A$2:$B$76, 2, FALSE)), "")</f>
        <v>0</v>
      </c>
      <c r="P42" s="9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67</v>
      </c>
    </row>
    <row r="43" spans="1:21" s="10" customFormat="1" ht="20.100000000000001" customHeight="1" x14ac:dyDescent="0.3">
      <c r="A43" s="20" t="s">
        <v>195</v>
      </c>
      <c r="B43" s="11" t="s">
        <v>6</v>
      </c>
      <c r="C43" s="21" t="s">
        <v>454</v>
      </c>
      <c r="D43" s="11" t="str">
        <f t="shared" si="0"/>
        <v>Bant Boys</v>
      </c>
      <c r="E43" s="55">
        <v>8148</v>
      </c>
      <c r="F43" s="8" t="s">
        <v>492</v>
      </c>
      <c r="G43" s="8">
        <f>IFERROR(VALUE(VLOOKUP(F43, PTS!$A$2:$B$76, 2, FALSE)), "")</f>
        <v>0</v>
      </c>
      <c r="H43" s="8" t="s">
        <v>492</v>
      </c>
      <c r="I43" s="8">
        <f>IFERROR(VALUE(VLOOKUP(H43, PTS!$A$2:$B$76, 2, FALSE)), "")</f>
        <v>0</v>
      </c>
      <c r="J43" s="45">
        <v>28</v>
      </c>
      <c r="K43" s="8">
        <f>IFERROR(VALUE(VLOOKUP(J43, PTS!$A$2:$B$76, 2, FALSE)), "")</f>
        <v>32</v>
      </c>
      <c r="L43" s="9">
        <v>27</v>
      </c>
      <c r="M43" s="8">
        <f>IFERROR(VALUE(VLOOKUP(L43, PTS!$A$2:$B$76, 2, FALSE)), "")</f>
        <v>33</v>
      </c>
      <c r="N43" s="9">
        <v>33</v>
      </c>
      <c r="O43" s="8">
        <f>IFERROR(VALUE(VLOOKUP(N43, PTS!$A$2:$B$76, 2, FALSE)), "")</f>
        <v>27</v>
      </c>
      <c r="P43" s="8"/>
      <c r="Q43" s="8"/>
      <c r="R43" s="9">
        <f t="shared" si="1"/>
        <v>92</v>
      </c>
      <c r="S43" s="9"/>
      <c r="T43" s="9" cm="1">
        <f t="array" ref="T43">SUM(LARGE(CHOOSE({1,2,3,4,5,6}, G43, I43, K43, M43, O43, Q43), _xlfn.SEQUENCE(MIN(5, COUNTA(G43, I43, K43, M43, O43, Q43)))))</f>
        <v>92</v>
      </c>
      <c r="U43" s="9">
        <f t="shared" si="2"/>
        <v>47</v>
      </c>
    </row>
    <row r="44" spans="1:21" s="10" customFormat="1" ht="20.100000000000001" customHeight="1" x14ac:dyDescent="0.3">
      <c r="A44" s="11" t="s">
        <v>196</v>
      </c>
      <c r="B44" s="11" t="s">
        <v>6</v>
      </c>
      <c r="C44" s="21" t="s">
        <v>454</v>
      </c>
      <c r="D44" s="11" t="str">
        <f t="shared" si="0"/>
        <v>Bant Boys</v>
      </c>
      <c r="E44" s="55">
        <v>8149</v>
      </c>
      <c r="F44" s="9">
        <v>1</v>
      </c>
      <c r="G44" s="8">
        <f>IFERROR(VALUE(VLOOKUP(F44, PTS!$A$2:$B$76, 2, FALSE)), "")</f>
        <v>100</v>
      </c>
      <c r="H44" s="9">
        <v>8</v>
      </c>
      <c r="I44" s="8">
        <f>IFERROR(VALUE(VLOOKUP(H44, PTS!$A$2:$B$76, 2, FALSE)), "")</f>
        <v>65</v>
      </c>
      <c r="J44" s="8">
        <v>1</v>
      </c>
      <c r="K44" s="8">
        <f>IFERROR(VALUE(VLOOKUP(J44, PTS!$A$2:$B$76, 2, FALSE)), "")</f>
        <v>100</v>
      </c>
      <c r="L44" s="9">
        <v>10</v>
      </c>
      <c r="M44" s="8">
        <f>IFERROR(VALUE(VLOOKUP(L44, PTS!$A$2:$B$76, 2, FALSE)), "")</f>
        <v>55</v>
      </c>
      <c r="N44" s="9">
        <v>16</v>
      </c>
      <c r="O44" s="8">
        <f>IFERROR(VALUE(VLOOKUP(N44, PTS!$A$2:$B$76, 2, FALSE)), "")</f>
        <v>44</v>
      </c>
      <c r="P44" s="8"/>
      <c r="Q44" s="8"/>
      <c r="R44" s="9">
        <f t="shared" si="1"/>
        <v>364</v>
      </c>
      <c r="S44" s="9"/>
      <c r="T44" s="9" cm="1">
        <f t="array" ref="T44">SUM(LARGE(CHOOSE({1,2,3,4,5,6}, G44, I44, K44, M44, O44, Q44), _xlfn.SEQUENCE(MIN(5, COUNTA(G44, I44, K44, M44, O44, Q44)))))</f>
        <v>364</v>
      </c>
      <c r="U44" s="9">
        <f t="shared" si="2"/>
        <v>4</v>
      </c>
    </row>
    <row r="45" spans="1:21" s="10" customFormat="1" ht="20.100000000000001" customHeight="1" x14ac:dyDescent="0.3">
      <c r="A45" s="11" t="s">
        <v>185</v>
      </c>
      <c r="B45" s="11" t="s">
        <v>6</v>
      </c>
      <c r="C45" s="12" t="s">
        <v>186</v>
      </c>
      <c r="D45" s="11" t="str">
        <f t="shared" si="0"/>
        <v>Bant Boys</v>
      </c>
      <c r="E45" s="55">
        <v>8150</v>
      </c>
      <c r="F45" s="8">
        <v>42</v>
      </c>
      <c r="G45" s="8">
        <f>IFERROR(VALUE(VLOOKUP(F45, PTS!$A$2:$B$76, 2, FALSE)), "")</f>
        <v>18</v>
      </c>
      <c r="H45" s="8">
        <v>38</v>
      </c>
      <c r="I45" s="8">
        <f>IFERROR(VALUE(VLOOKUP(H45, PTS!$A$2:$B$76, 2, FALSE)), "")</f>
        <v>22</v>
      </c>
      <c r="J45" s="9" t="s">
        <v>492</v>
      </c>
      <c r="K45" s="8">
        <f>IFERROR(VALUE(VLOOKUP(J45, PTS!$A$2:$B$76, 2, FALSE)), "")</f>
        <v>0</v>
      </c>
      <c r="L45" s="8">
        <v>35</v>
      </c>
      <c r="M45" s="8">
        <f>IFERROR(VALUE(VLOOKUP(L45, PTS!$A$2:$B$76, 2, FALSE)), "")</f>
        <v>25</v>
      </c>
      <c r="N45" s="8" t="s">
        <v>492</v>
      </c>
      <c r="O45" s="8">
        <f>IFERROR(VALUE(VLOOKUP(N45, PTS!$A$2:$B$76, 2, FALSE)), "")</f>
        <v>0</v>
      </c>
      <c r="P45" s="8"/>
      <c r="Q45" s="8"/>
      <c r="R45" s="9">
        <f t="shared" si="1"/>
        <v>65</v>
      </c>
      <c r="S45" s="9"/>
      <c r="T45" s="9" cm="1">
        <f t="array" ref="T45">SUM(LARGE(CHOOSE({1,2,3,4,5,6}, G45, I45, K45, M45, O45, Q45), _xlfn.SEQUENCE(MIN(5, COUNTA(G45, I45, K45, M45, O45, Q45)))))</f>
        <v>65</v>
      </c>
      <c r="U45" s="9">
        <f t="shared" si="2"/>
        <v>59</v>
      </c>
    </row>
    <row r="46" spans="1:21" s="10" customFormat="1" ht="20.100000000000001" customHeight="1" x14ac:dyDescent="0.3">
      <c r="A46" s="20" t="s">
        <v>187</v>
      </c>
      <c r="B46" s="11" t="s">
        <v>6</v>
      </c>
      <c r="C46" s="12" t="s">
        <v>186</v>
      </c>
      <c r="D46" s="11" t="str">
        <f t="shared" si="0"/>
        <v>Bant Boys</v>
      </c>
      <c r="E46" s="55">
        <v>8151</v>
      </c>
      <c r="F46" s="8">
        <v>32</v>
      </c>
      <c r="G46" s="8">
        <f>IFERROR(VALUE(VLOOKUP(F46, PTS!$A$2:$B$76, 2, FALSE)), "")</f>
        <v>28</v>
      </c>
      <c r="H46" s="8" t="s">
        <v>492</v>
      </c>
      <c r="I46" s="8">
        <f>IFERROR(VALUE(VLOOKUP(H46, PTS!$A$2:$B$76, 2, FALSE)), "")</f>
        <v>0</v>
      </c>
      <c r="J46" s="9" t="s">
        <v>492</v>
      </c>
      <c r="K46" s="8">
        <f>IFERROR(VALUE(VLOOKUP(J46, PTS!$A$2:$B$76, 2, FALSE)), "")</f>
        <v>0</v>
      </c>
      <c r="L46" s="8">
        <v>33</v>
      </c>
      <c r="M46" s="8">
        <f>IFERROR(VALUE(VLOOKUP(L46, PTS!$A$2:$B$76, 2, FALSE)), "")</f>
        <v>27</v>
      </c>
      <c r="N46" s="8">
        <v>28</v>
      </c>
      <c r="O46" s="8">
        <f>IFERROR(VALUE(VLOOKUP(N46, PTS!$A$2:$B$76, 2, FALSE)), "")</f>
        <v>32</v>
      </c>
      <c r="P46" s="8"/>
      <c r="Q46" s="8"/>
      <c r="R46" s="9">
        <f t="shared" si="1"/>
        <v>87</v>
      </c>
      <c r="S46" s="9"/>
      <c r="T46" s="9" cm="1">
        <f t="array" ref="T46">SUM(LARGE(CHOOSE({1,2,3,4,5,6}, G46, I46, K46, M46, O46, Q46), _xlfn.SEQUENCE(MIN(5, COUNTA(G46, I46, K46, M46, O46, Q46)))))</f>
        <v>87</v>
      </c>
      <c r="U46" s="9">
        <f t="shared" si="2"/>
        <v>49</v>
      </c>
    </row>
    <row r="47" spans="1:21" s="10" customFormat="1" ht="20.100000000000001" customHeight="1" x14ac:dyDescent="0.3">
      <c r="A47" s="11" t="s">
        <v>167</v>
      </c>
      <c r="B47" s="11" t="s">
        <v>6</v>
      </c>
      <c r="C47" s="12" t="s">
        <v>168</v>
      </c>
      <c r="D47" s="11" t="str">
        <f t="shared" si="0"/>
        <v>Bant Boys</v>
      </c>
      <c r="E47" s="55">
        <v>8152</v>
      </c>
      <c r="F47" s="45">
        <v>35</v>
      </c>
      <c r="G47" s="8">
        <f>IFERROR(VALUE(VLOOKUP(F47, PTS!$A$2:$B$76, 2, FALSE)), "")</f>
        <v>25</v>
      </c>
      <c r="H47" s="45">
        <v>29</v>
      </c>
      <c r="I47" s="8">
        <f>IFERROR(VALUE(VLOOKUP(H47, PTS!$A$2:$B$76, 2, FALSE)), "")</f>
        <v>31</v>
      </c>
      <c r="J47" s="9" t="s">
        <v>492</v>
      </c>
      <c r="K47" s="8">
        <f>IFERROR(VALUE(VLOOKUP(J47, PTS!$A$2:$B$76, 2, FALSE)), "")</f>
        <v>0</v>
      </c>
      <c r="L47" s="8" t="s">
        <v>492</v>
      </c>
      <c r="M47" s="8">
        <f>IFERROR(VALUE(VLOOKUP(L47, PTS!$A$2:$B$76, 2, FALSE)), "")</f>
        <v>0</v>
      </c>
      <c r="N47" s="45">
        <v>36</v>
      </c>
      <c r="O47" s="8">
        <f>IFERROR(VALUE(VLOOKUP(N47, PTS!$A$2:$B$76, 2, FALSE)), "")</f>
        <v>24</v>
      </c>
      <c r="P47" s="45"/>
      <c r="Q47" s="45"/>
      <c r="R47" s="9">
        <f t="shared" si="1"/>
        <v>80</v>
      </c>
      <c r="S47" s="9"/>
      <c r="T47" s="9" cm="1">
        <f t="array" ref="T47">SUM(LARGE(CHOOSE({1,2,3,4,5,6}, G47, I47, K47, M47, O47, Q47), _xlfn.SEQUENCE(MIN(5, COUNTA(G47, I47, K47, M47, O47, Q47)))))</f>
        <v>80</v>
      </c>
      <c r="U47" s="9">
        <f t="shared" si="2"/>
        <v>50</v>
      </c>
    </row>
    <row r="48" spans="1:21" s="10" customFormat="1" ht="20.100000000000001" customHeight="1" x14ac:dyDescent="0.3">
      <c r="A48" s="11" t="s">
        <v>169</v>
      </c>
      <c r="B48" s="11" t="s">
        <v>6</v>
      </c>
      <c r="C48" s="12" t="s">
        <v>168</v>
      </c>
      <c r="D48" s="11" t="str">
        <f t="shared" si="0"/>
        <v>Bant Boys</v>
      </c>
      <c r="E48" s="55">
        <v>8153</v>
      </c>
      <c r="F48" s="45">
        <v>14</v>
      </c>
      <c r="G48" s="8">
        <f>IFERROR(VALUE(VLOOKUP(F48, PTS!$A$2:$B$76, 2, FALSE)), "")</f>
        <v>47</v>
      </c>
      <c r="H48" s="45">
        <v>13</v>
      </c>
      <c r="I48" s="8">
        <f>IFERROR(VALUE(VLOOKUP(H48, PTS!$A$2:$B$76, 2, FALSE)), "")</f>
        <v>49</v>
      </c>
      <c r="J48" s="9" t="s">
        <v>492</v>
      </c>
      <c r="K48" s="8">
        <f>IFERROR(VALUE(VLOOKUP(J48, PTS!$A$2:$B$76, 2, FALSE)), "")</f>
        <v>0</v>
      </c>
      <c r="L48" s="8" t="s">
        <v>492</v>
      </c>
      <c r="M48" s="8">
        <f>IFERROR(VALUE(VLOOKUP(L48, PTS!$A$2:$B$76, 2, FALSE)), "")</f>
        <v>0</v>
      </c>
      <c r="N48" s="8" t="s">
        <v>492</v>
      </c>
      <c r="O48" s="8">
        <f>IFERROR(VALUE(VLOOKUP(N48, PTS!$A$2:$B$76, 2, FALSE)), "")</f>
        <v>0</v>
      </c>
      <c r="P48" s="45"/>
      <c r="Q48" s="45"/>
      <c r="R48" s="9">
        <f t="shared" si="1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 t="shared" si="2"/>
        <v>45</v>
      </c>
    </row>
    <row r="49" spans="1:21" s="10" customFormat="1" ht="20.100000000000001" customHeight="1" x14ac:dyDescent="0.3">
      <c r="A49" s="20" t="s">
        <v>170</v>
      </c>
      <c r="B49" s="11" t="s">
        <v>6</v>
      </c>
      <c r="C49" s="12" t="s">
        <v>168</v>
      </c>
      <c r="D49" s="11" t="str">
        <f t="shared" si="0"/>
        <v>Bant Boys</v>
      </c>
      <c r="E49" s="55">
        <v>8154</v>
      </c>
      <c r="F49" s="45" t="s">
        <v>492</v>
      </c>
      <c r="G49" s="8">
        <f>IFERROR(VALUE(VLOOKUP(F49, PTS!$A$2:$B$76, 2, FALSE)), "")</f>
        <v>0</v>
      </c>
      <c r="H49" s="45" t="s">
        <v>492</v>
      </c>
      <c r="I49" s="8">
        <f>IFERROR(VALUE(VLOOKUP(H49, PTS!$A$2:$B$76, 2, FALSE)), "")</f>
        <v>0</v>
      </c>
      <c r="J49" s="9" t="s">
        <v>492</v>
      </c>
      <c r="K49" s="8">
        <f>IFERROR(VALUE(VLOOKUP(J49, PTS!$A$2:$B$76, 2, FALSE)), "")</f>
        <v>0</v>
      </c>
      <c r="L49" s="8" t="s">
        <v>492</v>
      </c>
      <c r="M49" s="8">
        <f>IFERROR(VALUE(VLOOKUP(L49, PTS!$A$2:$B$76, 2, FALSE)), "")</f>
        <v>0</v>
      </c>
      <c r="N49" s="8" t="s">
        <v>492</v>
      </c>
      <c r="O49" s="8">
        <f>IFERROR(VALUE(VLOOKUP(N49, PTS!$A$2:$B$76, 2, FALSE)), "")</f>
        <v>0</v>
      </c>
      <c r="P49" s="45"/>
      <c r="Q49" s="45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67</v>
      </c>
    </row>
    <row r="50" spans="1:21" s="10" customFormat="1" ht="20.100000000000001" customHeight="1" x14ac:dyDescent="0.3">
      <c r="A50" s="20" t="s">
        <v>171</v>
      </c>
      <c r="B50" s="11" t="s">
        <v>6</v>
      </c>
      <c r="C50" s="12" t="s">
        <v>168</v>
      </c>
      <c r="D50" s="11" t="str">
        <f t="shared" si="0"/>
        <v>Bant Boys</v>
      </c>
      <c r="E50" s="55">
        <v>8155</v>
      </c>
      <c r="F50" s="45">
        <v>22</v>
      </c>
      <c r="G50" s="8">
        <f>IFERROR(VALUE(VLOOKUP(F50, PTS!$A$2:$B$76, 2, FALSE)), "")</f>
        <v>38</v>
      </c>
      <c r="H50" s="45" t="s">
        <v>492</v>
      </c>
      <c r="I50" s="8">
        <f>IFERROR(VALUE(VLOOKUP(H50, PTS!$A$2:$B$76, 2, FALSE)), "")</f>
        <v>0</v>
      </c>
      <c r="J50" s="9" t="s">
        <v>492</v>
      </c>
      <c r="K50" s="8">
        <f>IFERROR(VALUE(VLOOKUP(J50, PTS!$A$2:$B$76, 2, FALSE)), "")</f>
        <v>0</v>
      </c>
      <c r="L50" s="45">
        <v>15</v>
      </c>
      <c r="M50" s="8">
        <f>IFERROR(VALUE(VLOOKUP(L50, PTS!$A$2:$B$76, 2, FALSE)), "")</f>
        <v>45</v>
      </c>
      <c r="N50" s="45">
        <v>15</v>
      </c>
      <c r="O50" s="8">
        <f>IFERROR(VALUE(VLOOKUP(N50, PTS!$A$2:$B$76, 2, FALSE)), "")</f>
        <v>45</v>
      </c>
      <c r="P50" s="45"/>
      <c r="Q50" s="45"/>
      <c r="R50" s="9">
        <f t="shared" si="1"/>
        <v>128</v>
      </c>
      <c r="S50" s="9"/>
      <c r="T50" s="9" cm="1">
        <f t="array" ref="T50">SUM(LARGE(CHOOSE({1,2,3,4,5,6}, G50, I50, K50, M50, O50, Q50), _xlfn.SEQUENCE(MIN(5, COUNTA(G50, I50, K50, M50, O50, Q50)))))</f>
        <v>128</v>
      </c>
      <c r="U50" s="9">
        <f t="shared" si="2"/>
        <v>31</v>
      </c>
    </row>
    <row r="51" spans="1:21" s="10" customFormat="1" ht="20.100000000000001" customHeight="1" x14ac:dyDescent="0.3">
      <c r="A51" s="20" t="s">
        <v>496</v>
      </c>
      <c r="B51" s="11" t="s">
        <v>6</v>
      </c>
      <c r="C51" s="12" t="s">
        <v>168</v>
      </c>
      <c r="D51" s="11" t="str">
        <f t="shared" si="0"/>
        <v>Bant Boys</v>
      </c>
      <c r="E51" s="55">
        <v>8156</v>
      </c>
      <c r="F51" s="45">
        <v>11</v>
      </c>
      <c r="G51" s="8">
        <f>IFERROR(VALUE(VLOOKUP(F51, PTS!$A$2:$B$76, 2, FALSE)), "")</f>
        <v>53</v>
      </c>
      <c r="H51" s="45" t="s">
        <v>492</v>
      </c>
      <c r="I51" s="8">
        <f>IFERROR(VALUE(VLOOKUP(H51, PTS!$A$2:$B$76, 2, FALSE)), "")</f>
        <v>0</v>
      </c>
      <c r="J51" s="45">
        <v>12</v>
      </c>
      <c r="K51" s="8">
        <f>IFERROR(VALUE(VLOOKUP(J51, PTS!$A$2:$B$76, 2, FALSE)), "")</f>
        <v>51</v>
      </c>
      <c r="L51" s="45">
        <v>30</v>
      </c>
      <c r="M51" s="8">
        <f>IFERROR(VALUE(VLOOKUP(L51, PTS!$A$2:$B$76, 2, FALSE)), "")</f>
        <v>30</v>
      </c>
      <c r="N51" s="45">
        <v>18</v>
      </c>
      <c r="O51" s="8">
        <f>IFERROR(VALUE(VLOOKUP(N51, PTS!$A$2:$B$76, 2, FALSE)), "")</f>
        <v>42</v>
      </c>
      <c r="P51" s="45"/>
      <c r="Q51" s="45"/>
      <c r="R51" s="9">
        <f t="shared" si="1"/>
        <v>176</v>
      </c>
      <c r="S51" s="9"/>
      <c r="T51" s="9" cm="1">
        <f t="array" ref="T51">SUM(LARGE(CHOOSE({1,2,3,4,5,6}, G51, I51, K51, M51, O51, Q51), _xlfn.SEQUENCE(MIN(5, COUNTA(G51, I51, K51, M51, O51, Q51)))))</f>
        <v>176</v>
      </c>
      <c r="U51" s="9">
        <f t="shared" si="2"/>
        <v>17</v>
      </c>
    </row>
    <row r="52" spans="1:21" s="10" customFormat="1" ht="20.100000000000001" customHeight="1" x14ac:dyDescent="0.3">
      <c r="A52" s="20" t="s">
        <v>449</v>
      </c>
      <c r="B52" s="11" t="s">
        <v>6</v>
      </c>
      <c r="C52" s="12" t="s">
        <v>168</v>
      </c>
      <c r="D52" s="11" t="str">
        <f t="shared" si="0"/>
        <v>Bant Boys</v>
      </c>
      <c r="E52" s="55">
        <v>8179</v>
      </c>
      <c r="F52" s="45">
        <v>43</v>
      </c>
      <c r="G52" s="8">
        <f>IFERROR(VALUE(VLOOKUP(F52, PTS!$A$2:$B$76, 2, FALSE)), "")</f>
        <v>17</v>
      </c>
      <c r="H52" s="45">
        <v>48</v>
      </c>
      <c r="I52" s="8">
        <f>IFERROR(VALUE(VLOOKUP(H52, PTS!$A$2:$B$76, 2, FALSE)), "")</f>
        <v>12</v>
      </c>
      <c r="J52" s="9" t="s">
        <v>492</v>
      </c>
      <c r="K52" s="8">
        <f>IFERROR(VALUE(VLOOKUP(J52, PTS!$A$2:$B$76, 2, FALSE)), "")</f>
        <v>0</v>
      </c>
      <c r="L52" s="8" t="s">
        <v>492</v>
      </c>
      <c r="M52" s="8">
        <f>IFERROR(VALUE(VLOOKUP(L52, PTS!$A$2:$B$76, 2, FALSE)), "")</f>
        <v>0</v>
      </c>
      <c r="N52" s="8" t="s">
        <v>492</v>
      </c>
      <c r="O52" s="8">
        <f>IFERROR(VALUE(VLOOKUP(N52, PTS!$A$2:$B$76, 2, FALSE)), "")</f>
        <v>0</v>
      </c>
      <c r="P52" s="45"/>
      <c r="Q52" s="45"/>
      <c r="R52" s="9">
        <f t="shared" si="1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 t="shared" si="2"/>
        <v>64</v>
      </c>
    </row>
    <row r="53" spans="1:21" s="10" customFormat="1" ht="20.100000000000001" customHeight="1" x14ac:dyDescent="0.3">
      <c r="A53" s="11" t="s">
        <v>159</v>
      </c>
      <c r="B53" s="11" t="s">
        <v>6</v>
      </c>
      <c r="C53" s="12" t="s">
        <v>160</v>
      </c>
      <c r="D53" s="11" t="str">
        <f t="shared" si="0"/>
        <v>Bant Boys</v>
      </c>
      <c r="E53" s="55">
        <v>8157</v>
      </c>
      <c r="F53" s="9">
        <v>30</v>
      </c>
      <c r="G53" s="8">
        <f>IFERROR(VALUE(VLOOKUP(F53, PTS!$A$2:$B$76, 2, FALSE)), "")</f>
        <v>30</v>
      </c>
      <c r="H53" s="9">
        <v>31</v>
      </c>
      <c r="I53" s="8">
        <f>IFERROR(VALUE(VLOOKUP(H53, PTS!$A$2:$B$76, 2, FALSE)), "")</f>
        <v>29</v>
      </c>
      <c r="J53" s="45">
        <v>24</v>
      </c>
      <c r="K53" s="8">
        <f>IFERROR(VALUE(VLOOKUP(J53, PTS!$A$2:$B$76, 2, FALSE)), "")</f>
        <v>36</v>
      </c>
      <c r="L53" s="9">
        <v>29</v>
      </c>
      <c r="M53" s="8">
        <f>IFERROR(VALUE(VLOOKUP(L53, PTS!$A$2:$B$76, 2, FALSE)), "")</f>
        <v>31</v>
      </c>
      <c r="N53" s="9">
        <v>24</v>
      </c>
      <c r="O53" s="8">
        <f>IFERROR(VALUE(VLOOKUP(N53, PTS!$A$2:$B$76, 2, FALSE)), "")</f>
        <v>36</v>
      </c>
      <c r="P53" s="9"/>
      <c r="Q53" s="8"/>
      <c r="R53" s="9">
        <f t="shared" si="1"/>
        <v>162</v>
      </c>
      <c r="S53" s="9"/>
      <c r="T53" s="9" cm="1">
        <f t="array" ref="T53">SUM(LARGE(CHOOSE({1,2,3,4,5,6}, G53, I53, K53, M53, O53, Q53), _xlfn.SEQUENCE(MIN(5, COUNTA(G53, I53, K53, M53, O53, Q53)))))</f>
        <v>162</v>
      </c>
      <c r="U53" s="9">
        <f t="shared" si="2"/>
        <v>19</v>
      </c>
    </row>
    <row r="54" spans="1:21" s="10" customFormat="1" ht="20.100000000000001" customHeight="1" x14ac:dyDescent="0.3">
      <c r="A54" s="11" t="s">
        <v>161</v>
      </c>
      <c r="B54" s="11" t="s">
        <v>6</v>
      </c>
      <c r="C54" s="12" t="s">
        <v>160</v>
      </c>
      <c r="D54" s="11" t="str">
        <f t="shared" si="0"/>
        <v>Bant Boys</v>
      </c>
      <c r="E54" s="55">
        <v>8158</v>
      </c>
      <c r="F54" s="45" t="s">
        <v>492</v>
      </c>
      <c r="G54" s="8">
        <f>IFERROR(VALUE(VLOOKUP(F54, PTS!$A$2:$B$76, 2, FALSE)), "")</f>
        <v>0</v>
      </c>
      <c r="H54" s="45">
        <v>30</v>
      </c>
      <c r="I54" s="8">
        <f>IFERROR(VALUE(VLOOKUP(H54, PTS!$A$2:$B$76, 2, FALSE)), "")</f>
        <v>30</v>
      </c>
      <c r="J54" s="9" t="s">
        <v>492</v>
      </c>
      <c r="K54" s="8">
        <f>IFERROR(VALUE(VLOOKUP(J54, PTS!$A$2:$B$76, 2, FALSE)), "")</f>
        <v>0</v>
      </c>
      <c r="L54" s="45">
        <v>32</v>
      </c>
      <c r="M54" s="8">
        <f>IFERROR(VALUE(VLOOKUP(L54, PTS!$A$2:$B$76, 2, FALSE)), "")</f>
        <v>28</v>
      </c>
      <c r="N54" s="45">
        <v>20</v>
      </c>
      <c r="O54" s="8">
        <f>IFERROR(VALUE(VLOOKUP(N54, PTS!$A$2:$B$76, 2, FALSE)), "")</f>
        <v>40</v>
      </c>
      <c r="P54" s="45"/>
      <c r="Q54" s="45"/>
      <c r="R54" s="9">
        <f t="shared" si="1"/>
        <v>98</v>
      </c>
      <c r="S54" s="9"/>
      <c r="T54" s="9" cm="1">
        <f t="array" ref="T54">SUM(LARGE(CHOOSE({1,2,3,4,5,6}, G54, I54, K54, M54, O54, Q54), _xlfn.SEQUENCE(MIN(5, COUNTA(G54, I54, K54, M54, O54, Q54)))))</f>
        <v>98</v>
      </c>
      <c r="U54" s="9">
        <f t="shared" si="2"/>
        <v>44</v>
      </c>
    </row>
    <row r="55" spans="1:21" s="10" customFormat="1" ht="20.100000000000001" customHeight="1" x14ac:dyDescent="0.3">
      <c r="A55" s="11" t="s">
        <v>137</v>
      </c>
      <c r="B55" s="11" t="s">
        <v>6</v>
      </c>
      <c r="C55" s="12" t="s">
        <v>138</v>
      </c>
      <c r="D55" s="11" t="str">
        <f t="shared" si="0"/>
        <v>Bant Boys</v>
      </c>
      <c r="E55" s="55">
        <v>8159</v>
      </c>
      <c r="F55" s="45">
        <v>8</v>
      </c>
      <c r="G55" s="8">
        <f>IFERROR(VALUE(VLOOKUP(F55, PTS!$A$2:$B$76, 2, FALSE)), "")</f>
        <v>65</v>
      </c>
      <c r="H55" s="45">
        <v>27</v>
      </c>
      <c r="I55" s="8">
        <f>IFERROR(VALUE(VLOOKUP(H55, PTS!$A$2:$B$76, 2, FALSE)), "")</f>
        <v>33</v>
      </c>
      <c r="J55" s="45">
        <v>22</v>
      </c>
      <c r="K55" s="8">
        <f>IFERROR(VALUE(VLOOKUP(J55, PTS!$A$2:$B$76, 2, FALSE)), "")</f>
        <v>38</v>
      </c>
      <c r="L55" s="45">
        <v>25</v>
      </c>
      <c r="M55" s="8">
        <f>IFERROR(VALUE(VLOOKUP(L55, PTS!$A$2:$B$76, 2, FALSE)), "")</f>
        <v>35</v>
      </c>
      <c r="N55" s="45">
        <v>21</v>
      </c>
      <c r="O55" s="8">
        <f>IFERROR(VALUE(VLOOKUP(N55, PTS!$A$2:$B$76, 2, FALSE)), "")</f>
        <v>39</v>
      </c>
      <c r="P55" s="45"/>
      <c r="Q55" s="45"/>
      <c r="R55" s="9">
        <f t="shared" si="1"/>
        <v>210</v>
      </c>
      <c r="S55" s="9"/>
      <c r="T55" s="9" cm="1">
        <f t="array" ref="T55">SUM(LARGE(CHOOSE({1,2,3,4,5,6}, G55, I55, K55, M55, O55, Q55), _xlfn.SEQUENCE(MIN(5, COUNTA(G55, I55, K55, M55, O55, Q55)))))</f>
        <v>210</v>
      </c>
      <c r="U55" s="9">
        <f t="shared" si="2"/>
        <v>13</v>
      </c>
    </row>
    <row r="56" spans="1:21" s="10" customFormat="1" ht="20.100000000000001" customHeight="1" x14ac:dyDescent="0.3">
      <c r="A56" s="11" t="s">
        <v>139</v>
      </c>
      <c r="B56" s="11" t="s">
        <v>6</v>
      </c>
      <c r="C56" s="12" t="s">
        <v>138</v>
      </c>
      <c r="D56" s="11" t="str">
        <f t="shared" si="0"/>
        <v>Bant Boys</v>
      </c>
      <c r="E56" s="55">
        <v>8160</v>
      </c>
      <c r="F56" s="45">
        <v>23</v>
      </c>
      <c r="G56" s="8">
        <f>IFERROR(VALUE(VLOOKUP(F56, PTS!$A$2:$B$76, 2, FALSE)), "")</f>
        <v>37</v>
      </c>
      <c r="H56" s="45">
        <v>35</v>
      </c>
      <c r="I56" s="8">
        <f>IFERROR(VALUE(VLOOKUP(H56, PTS!$A$2:$B$76, 2, FALSE)), "")</f>
        <v>25</v>
      </c>
      <c r="J56" s="9" t="s">
        <v>492</v>
      </c>
      <c r="K56" s="8">
        <f>IFERROR(VALUE(VLOOKUP(J56, PTS!$A$2:$B$76, 2, FALSE)), "")</f>
        <v>0</v>
      </c>
      <c r="L56" s="45">
        <v>34</v>
      </c>
      <c r="M56" s="8">
        <f>IFERROR(VALUE(VLOOKUP(L56, PTS!$A$2:$B$76, 2, FALSE)), "")</f>
        <v>26</v>
      </c>
      <c r="N56" s="45">
        <v>38</v>
      </c>
      <c r="O56" s="8">
        <f>IFERROR(VALUE(VLOOKUP(N56, PTS!$A$2:$B$76, 2, FALSE)), "")</f>
        <v>22</v>
      </c>
      <c r="P56" s="45"/>
      <c r="Q56" s="45"/>
      <c r="R56" s="9">
        <f t="shared" si="1"/>
        <v>110</v>
      </c>
      <c r="S56" s="9"/>
      <c r="T56" s="9" cm="1">
        <f t="array" ref="T56">SUM(LARGE(CHOOSE({1,2,3,4,5,6}, G56, I56, K56, M56, O56, Q56), _xlfn.SEQUENCE(MIN(5, COUNTA(G56, I56, K56, M56, O56, Q56)))))</f>
        <v>110</v>
      </c>
      <c r="U56" s="9">
        <f t="shared" si="2"/>
        <v>35</v>
      </c>
    </row>
    <row r="57" spans="1:21" s="10" customFormat="1" ht="20.100000000000001" customHeight="1" x14ac:dyDescent="0.3">
      <c r="A57" s="11" t="s">
        <v>140</v>
      </c>
      <c r="B57" s="11" t="s">
        <v>6</v>
      </c>
      <c r="C57" s="12" t="s">
        <v>138</v>
      </c>
      <c r="D57" s="11" t="str">
        <f t="shared" si="0"/>
        <v>Bant Boys</v>
      </c>
      <c r="E57" s="55">
        <v>8161</v>
      </c>
      <c r="F57" s="45">
        <v>10</v>
      </c>
      <c r="G57" s="8">
        <f>IFERROR(VALUE(VLOOKUP(F57, PTS!$A$2:$B$76, 2, FALSE)), "")</f>
        <v>55</v>
      </c>
      <c r="H57" s="45">
        <v>10</v>
      </c>
      <c r="I57" s="8">
        <f>IFERROR(VALUE(VLOOKUP(H57, PTS!$A$2:$B$76, 2, FALSE)), "")</f>
        <v>55</v>
      </c>
      <c r="J57" s="45">
        <v>20</v>
      </c>
      <c r="K57" s="8">
        <f>IFERROR(VALUE(VLOOKUP(J57, PTS!$A$2:$B$76, 2, FALSE)), "")</f>
        <v>40</v>
      </c>
      <c r="L57" s="45">
        <v>13</v>
      </c>
      <c r="M57" s="8">
        <f>IFERROR(VALUE(VLOOKUP(L57, PTS!$A$2:$B$76, 2, FALSE)), "")</f>
        <v>49</v>
      </c>
      <c r="N57" s="45">
        <v>13</v>
      </c>
      <c r="O57" s="8">
        <f>IFERROR(VALUE(VLOOKUP(N57, PTS!$A$2:$B$76, 2, FALSE)), "")</f>
        <v>49</v>
      </c>
      <c r="P57" s="45"/>
      <c r="Q57" s="45"/>
      <c r="R57" s="9">
        <f t="shared" si="1"/>
        <v>248</v>
      </c>
      <c r="S57" s="9"/>
      <c r="T57" s="9" cm="1">
        <f t="array" ref="T57">SUM(LARGE(CHOOSE({1,2,3,4,5,6}, G57, I57, K57, M57, O57, Q57), _xlfn.SEQUENCE(MIN(5, COUNTA(G57, I57, K57, M57, O57, Q57)))))</f>
        <v>248</v>
      </c>
      <c r="U57" s="9">
        <f t="shared" si="2"/>
        <v>8</v>
      </c>
    </row>
    <row r="58" spans="1:21" s="10" customFormat="1" ht="20.100000000000001" customHeight="1" x14ac:dyDescent="0.3">
      <c r="A58" s="11" t="s">
        <v>141</v>
      </c>
      <c r="B58" s="11" t="s">
        <v>6</v>
      </c>
      <c r="C58" s="12" t="s">
        <v>138</v>
      </c>
      <c r="D58" s="11" t="str">
        <f t="shared" si="0"/>
        <v>Bant Boys</v>
      </c>
      <c r="E58" s="55">
        <v>8162</v>
      </c>
      <c r="F58" s="45">
        <v>28</v>
      </c>
      <c r="G58" s="8">
        <f>IFERROR(VALUE(VLOOKUP(F58, PTS!$A$2:$B$76, 2, FALSE)), "")</f>
        <v>32</v>
      </c>
      <c r="H58" s="45">
        <v>46</v>
      </c>
      <c r="I58" s="8">
        <f>IFERROR(VALUE(VLOOKUP(H58, PTS!$A$2:$B$76, 2, FALSE)), "")</f>
        <v>14</v>
      </c>
      <c r="J58" s="8">
        <v>33</v>
      </c>
      <c r="K58" s="8">
        <f>IFERROR(VALUE(VLOOKUP(J58, PTS!$A$2:$B$76, 2, FALSE)), "")</f>
        <v>27</v>
      </c>
      <c r="L58" s="45">
        <v>43</v>
      </c>
      <c r="M58" s="8">
        <f>IFERROR(VALUE(VLOOKUP(L58, PTS!$A$2:$B$76, 2, FALSE)), "")</f>
        <v>17</v>
      </c>
      <c r="N58" s="8" t="s">
        <v>492</v>
      </c>
      <c r="O58" s="8">
        <f>IFERROR(VALUE(VLOOKUP(N58, PTS!$A$2:$B$76, 2, FALSE)), "")</f>
        <v>0</v>
      </c>
      <c r="P58" s="45"/>
      <c r="Q58" s="45"/>
      <c r="R58" s="9">
        <f t="shared" si="1"/>
        <v>90</v>
      </c>
      <c r="S58" s="9"/>
      <c r="T58" s="9" cm="1">
        <f t="array" ref="T58">SUM(LARGE(CHOOSE({1,2,3,4,5,6}, G58, I58, K58, M58, O58, Q58), _xlfn.SEQUENCE(MIN(5, COUNTA(G58, I58, K58, M58, O58, Q58)))))</f>
        <v>90</v>
      </c>
      <c r="U58" s="9">
        <f t="shared" si="2"/>
        <v>48</v>
      </c>
    </row>
    <row r="59" spans="1:21" s="10" customFormat="1" ht="20.100000000000001" customHeight="1" x14ac:dyDescent="0.3">
      <c r="A59" s="11" t="s">
        <v>142</v>
      </c>
      <c r="B59" s="11" t="s">
        <v>6</v>
      </c>
      <c r="C59" s="12" t="s">
        <v>138</v>
      </c>
      <c r="D59" s="11" t="str">
        <f t="shared" si="0"/>
        <v>Bant Boys</v>
      </c>
      <c r="E59" s="55">
        <v>8163</v>
      </c>
      <c r="F59" s="45">
        <v>5</v>
      </c>
      <c r="G59" s="8">
        <f>IFERROR(VALUE(VLOOKUP(F59, PTS!$A$2:$B$76, 2, FALSE)), "")</f>
        <v>80</v>
      </c>
      <c r="H59" s="45">
        <v>3</v>
      </c>
      <c r="I59" s="8">
        <f>IFERROR(VALUE(VLOOKUP(H59, PTS!$A$2:$B$76, 2, FALSE)), "")</f>
        <v>90</v>
      </c>
      <c r="J59" s="8">
        <v>19</v>
      </c>
      <c r="K59" s="8">
        <f>IFERROR(VALUE(VLOOKUP(J59, PTS!$A$2:$B$76, 2, FALSE)), "")</f>
        <v>41</v>
      </c>
      <c r="L59" s="45">
        <v>9</v>
      </c>
      <c r="M59" s="8">
        <f>IFERROR(VALUE(VLOOKUP(L59, PTS!$A$2:$B$76, 2, FALSE)), "")</f>
        <v>60</v>
      </c>
      <c r="N59" s="45">
        <v>5</v>
      </c>
      <c r="O59" s="8">
        <f>IFERROR(VALUE(VLOOKUP(N59, PTS!$A$2:$B$76, 2, FALSE)), "")</f>
        <v>80</v>
      </c>
      <c r="P59" s="45"/>
      <c r="Q59" s="45"/>
      <c r="R59" s="9">
        <f t="shared" si="1"/>
        <v>351</v>
      </c>
      <c r="S59" s="9"/>
      <c r="T59" s="9" cm="1">
        <f t="array" ref="T59">SUM(LARGE(CHOOSE({1,2,3,4,5,6}, G59, I59, K59, M59, O59, Q59), _xlfn.SEQUENCE(MIN(5, COUNTA(G59, I59, K59, M59, O59, Q59)))))</f>
        <v>351</v>
      </c>
      <c r="U59" s="9">
        <f t="shared" si="2"/>
        <v>5</v>
      </c>
    </row>
    <row r="60" spans="1:21" s="10" customFormat="1" ht="20.100000000000001" customHeight="1" x14ac:dyDescent="0.3">
      <c r="A60" s="11" t="s">
        <v>143</v>
      </c>
      <c r="B60" s="11" t="s">
        <v>6</v>
      </c>
      <c r="C60" s="12" t="s">
        <v>138</v>
      </c>
      <c r="D60" s="11" t="str">
        <f t="shared" si="0"/>
        <v>Bant Boys</v>
      </c>
      <c r="E60" s="55">
        <v>8164</v>
      </c>
      <c r="F60" s="45">
        <v>29</v>
      </c>
      <c r="G60" s="8">
        <f>IFERROR(VALUE(VLOOKUP(F60, PTS!$A$2:$B$76, 2, FALSE)), "")</f>
        <v>31</v>
      </c>
      <c r="H60" s="45" t="s">
        <v>492</v>
      </c>
      <c r="I60" s="8">
        <f>IFERROR(VALUE(VLOOKUP(H60, PTS!$A$2:$B$76, 2, FALSE)), "")</f>
        <v>0</v>
      </c>
      <c r="J60" s="9" t="s">
        <v>492</v>
      </c>
      <c r="K60" s="8">
        <f>IFERROR(VALUE(VLOOKUP(J60, PTS!$A$2:$B$76, 2, FALSE)), "")</f>
        <v>0</v>
      </c>
      <c r="L60" s="8" t="s">
        <v>492</v>
      </c>
      <c r="M60" s="8">
        <f>IFERROR(VALUE(VLOOKUP(L60, PTS!$A$2:$B$76, 2, FALSE)), "")</f>
        <v>0</v>
      </c>
      <c r="N60" s="8" t="s">
        <v>492</v>
      </c>
      <c r="O60" s="8">
        <f>IFERROR(VALUE(VLOOKUP(N60, PTS!$A$2:$B$76, 2, FALSE)), "")</f>
        <v>0</v>
      </c>
      <c r="P60" s="45"/>
      <c r="Q60" s="45"/>
      <c r="R60" s="9">
        <f t="shared" si="1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 t="shared" si="2"/>
        <v>62</v>
      </c>
    </row>
    <row r="61" spans="1:21" s="10" customFormat="1" ht="20.100000000000001" customHeight="1" x14ac:dyDescent="0.3">
      <c r="A61" s="11" t="s">
        <v>144</v>
      </c>
      <c r="B61" s="11" t="s">
        <v>6</v>
      </c>
      <c r="C61" s="12" t="s">
        <v>138</v>
      </c>
      <c r="D61" s="11" t="str">
        <f t="shared" si="0"/>
        <v>Bant Boys</v>
      </c>
      <c r="E61" s="55">
        <v>8165</v>
      </c>
      <c r="F61" s="45">
        <v>6</v>
      </c>
      <c r="G61" s="8">
        <f>IFERROR(VALUE(VLOOKUP(F61, PTS!$A$2:$B$76, 2, FALSE)), "")</f>
        <v>75</v>
      </c>
      <c r="H61" s="45">
        <v>7</v>
      </c>
      <c r="I61" s="8">
        <f>IFERROR(VALUE(VLOOKUP(H61, PTS!$A$2:$B$76, 2, FALSE)), "")</f>
        <v>70</v>
      </c>
      <c r="J61" s="45">
        <v>2</v>
      </c>
      <c r="K61" s="8">
        <f>IFERROR(VALUE(VLOOKUP(J61, PTS!$A$2:$B$76, 2, FALSE)), "")</f>
        <v>95</v>
      </c>
      <c r="L61" s="45">
        <v>8</v>
      </c>
      <c r="M61" s="8">
        <f>IFERROR(VALUE(VLOOKUP(L61, PTS!$A$2:$B$76, 2, FALSE)), "")</f>
        <v>65</v>
      </c>
      <c r="N61" s="45">
        <v>7</v>
      </c>
      <c r="O61" s="8">
        <f>IFERROR(VALUE(VLOOKUP(N61, PTS!$A$2:$B$76, 2, FALSE)), "")</f>
        <v>70</v>
      </c>
      <c r="P61" s="45"/>
      <c r="Q61" s="45"/>
      <c r="R61" s="9">
        <f t="shared" si="1"/>
        <v>375</v>
      </c>
      <c r="S61" s="9"/>
      <c r="T61" s="9" cm="1">
        <f t="array" ref="T61">SUM(LARGE(CHOOSE({1,2,3,4,5,6}, G61, I61, K61, M61, O61, Q61), _xlfn.SEQUENCE(MIN(5, COUNTA(G61, I61, K61, M61, O61, Q61)))))</f>
        <v>375</v>
      </c>
      <c r="U61" s="9">
        <f t="shared" si="2"/>
        <v>3</v>
      </c>
    </row>
    <row r="62" spans="1:21" s="10" customFormat="1" ht="20.100000000000001" customHeight="1" x14ac:dyDescent="0.3">
      <c r="A62" s="11" t="s">
        <v>494</v>
      </c>
      <c r="B62" s="11" t="s">
        <v>6</v>
      </c>
      <c r="C62" s="12" t="s">
        <v>138</v>
      </c>
      <c r="D62" s="11" t="str">
        <f t="shared" si="0"/>
        <v>Bant Boys</v>
      </c>
      <c r="E62" s="55">
        <v>8187</v>
      </c>
      <c r="F62" s="45" t="s">
        <v>492</v>
      </c>
      <c r="G62" s="8">
        <f>IFERROR(VALUE(VLOOKUP(F62, PTS!$A$2:$B$76, 2, FALSE)), "")</f>
        <v>0</v>
      </c>
      <c r="H62" s="45" t="s">
        <v>492</v>
      </c>
      <c r="I62" s="8">
        <f>IFERROR(VALUE(VLOOKUP(H62, PTS!$A$2:$B$76, 2, FALSE)), "")</f>
        <v>0</v>
      </c>
      <c r="J62" s="45" t="s">
        <v>492</v>
      </c>
      <c r="K62" s="8">
        <f>IFERROR(VALUE(VLOOKUP(J62, PTS!$A$2:$B$76, 2, FALSE)), "")</f>
        <v>0</v>
      </c>
      <c r="L62" s="45">
        <v>22</v>
      </c>
      <c r="M62" s="8">
        <f>IFERROR(VALUE(VLOOKUP(L62, PTS!$A$2:$B$76, 2, FALSE)), "")</f>
        <v>38</v>
      </c>
      <c r="N62" s="45">
        <v>23</v>
      </c>
      <c r="O62" s="8">
        <f>IFERROR(VALUE(VLOOKUP(N62, PTS!$A$2:$B$76, 2, FALSE)), "")</f>
        <v>37</v>
      </c>
      <c r="P62" s="45"/>
      <c r="Q62" s="45"/>
      <c r="R62" s="9">
        <f t="shared" si="1"/>
        <v>75</v>
      </c>
      <c r="S62" s="9"/>
      <c r="T62" s="9" cm="1">
        <f t="array" ref="T62">SUM(LARGE(CHOOSE({1,2,3,4,5,6}, G62, I62, K62, M62, O62, Q62), _xlfn.SEQUENCE(MIN(5, COUNTA(G62, I62, K62, M62, O62, Q62)))))</f>
        <v>75</v>
      </c>
      <c r="U62" s="9">
        <f t="shared" si="2"/>
        <v>54</v>
      </c>
    </row>
    <row r="63" spans="1:21" s="10" customFormat="1" ht="20.100000000000001" customHeight="1" x14ac:dyDescent="0.3">
      <c r="A63" s="11" t="s">
        <v>117</v>
      </c>
      <c r="B63" s="11" t="s">
        <v>6</v>
      </c>
      <c r="C63" s="12" t="s">
        <v>118</v>
      </c>
      <c r="D63" s="11" t="str">
        <f t="shared" si="0"/>
        <v>Bant Boys</v>
      </c>
      <c r="E63" s="55">
        <v>8166</v>
      </c>
      <c r="F63" s="9">
        <v>40</v>
      </c>
      <c r="G63" s="8">
        <f>IFERROR(VALUE(VLOOKUP(F63, PTS!$A$2:$B$76, 2, FALSE)), "")</f>
        <v>20</v>
      </c>
      <c r="H63" s="9">
        <v>43</v>
      </c>
      <c r="I63" s="8">
        <f>IFERROR(VALUE(VLOOKUP(H63, PTS!$A$2:$B$76, 2, FALSE)), "")</f>
        <v>17</v>
      </c>
      <c r="J63" s="8">
        <v>27</v>
      </c>
      <c r="K63" s="8">
        <f>IFERROR(VALUE(VLOOKUP(J63, PTS!$A$2:$B$76, 2, FALSE)), "")</f>
        <v>33</v>
      </c>
      <c r="L63" s="9">
        <v>39</v>
      </c>
      <c r="M63" s="8">
        <f>IFERROR(VALUE(VLOOKUP(L63, PTS!$A$2:$B$76, 2, FALSE)), "")</f>
        <v>21</v>
      </c>
      <c r="N63" s="9">
        <v>43</v>
      </c>
      <c r="O63" s="8">
        <f>IFERROR(VALUE(VLOOKUP(N63, PTS!$A$2:$B$76, 2, FALSE)), "")</f>
        <v>17</v>
      </c>
      <c r="P63" s="9"/>
      <c r="Q63" s="8"/>
      <c r="R63" s="9">
        <f t="shared" si="1"/>
        <v>108</v>
      </c>
      <c r="S63" s="9"/>
      <c r="T63" s="9" cm="1">
        <f t="array" ref="T63">SUM(LARGE(CHOOSE({1,2,3,4,5,6}, G63, I63, K63, M63, O63, Q63), _xlfn.SEQUENCE(MIN(5, COUNTA(G63, I63, K63, M63, O63, Q63)))))</f>
        <v>108</v>
      </c>
      <c r="U63" s="9">
        <f t="shared" si="2"/>
        <v>39</v>
      </c>
    </row>
    <row r="64" spans="1:21" s="10" customFormat="1" ht="20.100000000000001" customHeight="1" x14ac:dyDescent="0.3">
      <c r="A64" s="11" t="s">
        <v>119</v>
      </c>
      <c r="B64" s="11" t="s">
        <v>6</v>
      </c>
      <c r="C64" s="12" t="s">
        <v>118</v>
      </c>
      <c r="D64" s="11" t="str">
        <f t="shared" si="0"/>
        <v>Bant Boys</v>
      </c>
      <c r="E64" s="55">
        <v>8167</v>
      </c>
      <c r="F64" s="45">
        <v>27</v>
      </c>
      <c r="G64" s="8">
        <f>IFERROR(VALUE(VLOOKUP(F64, PTS!$A$2:$B$76, 2, FALSE)), "")</f>
        <v>33</v>
      </c>
      <c r="H64" s="45" t="s">
        <v>492</v>
      </c>
      <c r="I64" s="8">
        <f>IFERROR(VALUE(VLOOKUP(H64, PTS!$A$2:$B$76, 2, FALSE)), "")</f>
        <v>0</v>
      </c>
      <c r="J64" s="8">
        <v>21</v>
      </c>
      <c r="K64" s="8">
        <f>IFERROR(VALUE(VLOOKUP(J64, PTS!$A$2:$B$76, 2, FALSE)), "")</f>
        <v>39</v>
      </c>
      <c r="L64" s="45">
        <v>36</v>
      </c>
      <c r="M64" s="8">
        <f>IFERROR(VALUE(VLOOKUP(L64, PTS!$A$2:$B$76, 2, FALSE)), "")</f>
        <v>24</v>
      </c>
      <c r="N64" s="45">
        <v>40</v>
      </c>
      <c r="O64" s="8">
        <f>IFERROR(VALUE(VLOOKUP(N64, PTS!$A$2:$B$76, 2, FALSE)), "")</f>
        <v>20</v>
      </c>
      <c r="P64" s="45"/>
      <c r="Q64" s="45"/>
      <c r="R64" s="9">
        <f t="shared" si="1"/>
        <v>116</v>
      </c>
      <c r="S64" s="9"/>
      <c r="T64" s="9" cm="1">
        <f t="array" ref="T64">SUM(LARGE(CHOOSE({1,2,3,4,5,6}, G64, I64, K64, M64, O64, Q64), _xlfn.SEQUENCE(MIN(5, COUNTA(G64, I64, K64, M64, O64, Q64)))))</f>
        <v>116</v>
      </c>
      <c r="U64" s="9">
        <f t="shared" si="2"/>
        <v>34</v>
      </c>
    </row>
    <row r="65" spans="1:21" s="10" customFormat="1" ht="20.100000000000001" customHeight="1" x14ac:dyDescent="0.3">
      <c r="A65" s="11" t="s">
        <v>120</v>
      </c>
      <c r="B65" s="11" t="s">
        <v>6</v>
      </c>
      <c r="C65" s="12" t="s">
        <v>118</v>
      </c>
      <c r="D65" s="11" t="str">
        <f t="shared" si="0"/>
        <v>Bant Boys</v>
      </c>
      <c r="E65" s="55">
        <v>8168</v>
      </c>
      <c r="F65" s="9">
        <v>20</v>
      </c>
      <c r="G65" s="8">
        <f>IFERROR(VALUE(VLOOKUP(F65, PTS!$A$2:$B$76, 2, FALSE)), "")</f>
        <v>40</v>
      </c>
      <c r="H65" s="9">
        <v>24</v>
      </c>
      <c r="I65" s="8">
        <f>IFERROR(VALUE(VLOOKUP(H65, PTS!$A$2:$B$76, 2, FALSE)), "")</f>
        <v>36</v>
      </c>
      <c r="J65" s="8">
        <v>15</v>
      </c>
      <c r="K65" s="8">
        <f>IFERROR(VALUE(VLOOKUP(J65, PTS!$A$2:$B$76, 2, FALSE)), "")</f>
        <v>45</v>
      </c>
      <c r="L65" s="9">
        <v>19</v>
      </c>
      <c r="M65" s="8">
        <f>IFERROR(VALUE(VLOOKUP(L65, PTS!$A$2:$B$76, 2, FALSE)), "")</f>
        <v>41</v>
      </c>
      <c r="N65" s="8">
        <v>45</v>
      </c>
      <c r="O65" s="8">
        <f>IFERROR(VALUE(VLOOKUP(N65, PTS!$A$2:$B$76, 2, FALSE)), "")</f>
        <v>15</v>
      </c>
      <c r="P65" s="9"/>
      <c r="Q65" s="8"/>
      <c r="R65" s="9">
        <f t="shared" si="1"/>
        <v>177</v>
      </c>
      <c r="S65" s="9"/>
      <c r="T65" s="9" cm="1">
        <f t="array" ref="T65">SUM(LARGE(CHOOSE({1,2,3,4,5,6}, G65, I65, K65, M65, O65, Q65), _xlfn.SEQUENCE(MIN(5, COUNTA(G65, I65, K65, M65, O65, Q65)))))</f>
        <v>177</v>
      </c>
      <c r="U65" s="9">
        <f t="shared" si="2"/>
        <v>16</v>
      </c>
    </row>
    <row r="66" spans="1:21" s="10" customFormat="1" ht="20.100000000000001" customHeight="1" x14ac:dyDescent="0.3">
      <c r="A66" s="11" t="s">
        <v>121</v>
      </c>
      <c r="B66" s="11" t="s">
        <v>6</v>
      </c>
      <c r="C66" s="12" t="s">
        <v>118</v>
      </c>
      <c r="D66" s="11" t="str">
        <f t="shared" ref="D66:D129" si="3">IF(OR(B66="Bant Girls", B66="Juv Girls"), "Bant/Juv Girls",
 IF(OR(B66="Jr Girls", B66="Sr Girls"), "Jr/Sr Girls", B66))</f>
        <v>Bant Boys</v>
      </c>
      <c r="E66" s="55">
        <v>8169</v>
      </c>
      <c r="F66" s="8">
        <v>37</v>
      </c>
      <c r="G66" s="8">
        <f>IFERROR(VALUE(VLOOKUP(F66, PTS!$A$2:$B$76, 2, FALSE)), "")</f>
        <v>23</v>
      </c>
      <c r="H66" s="8">
        <v>32</v>
      </c>
      <c r="I66" s="8">
        <f>IFERROR(VALUE(VLOOKUP(H66, PTS!$A$2:$B$76, 2, FALSE)), "")</f>
        <v>28</v>
      </c>
      <c r="J66" s="8">
        <v>39</v>
      </c>
      <c r="K66" s="8">
        <f>IFERROR(VALUE(VLOOKUP(J66, PTS!$A$2:$B$76, 2, FALSE)), "")</f>
        <v>21</v>
      </c>
      <c r="L66" s="8">
        <v>26</v>
      </c>
      <c r="M66" s="8">
        <f>IFERROR(VALUE(VLOOKUP(L66, PTS!$A$2:$B$76, 2, FALSE)), "")</f>
        <v>34</v>
      </c>
      <c r="N66" s="8">
        <v>22</v>
      </c>
      <c r="O66" s="8">
        <f>IFERROR(VALUE(VLOOKUP(N66, PTS!$A$2:$B$76, 2, FALSE)), "")</f>
        <v>38</v>
      </c>
      <c r="P66" s="8"/>
      <c r="Q66" s="8"/>
      <c r="R66" s="9">
        <f t="shared" ref="R66:R129" si="4">SUM(G66,I66,K66,M66,O66,Q66)</f>
        <v>144</v>
      </c>
      <c r="S66" s="9"/>
      <c r="T66" s="9" cm="1">
        <f t="array" ref="T66">SUM(LARGE(CHOOSE({1,2,3,4,5,6}, G66, I66, K66, M66, O66, Q66), _xlfn.SEQUENCE(MIN(5, COUNTA(G66, I66, K66, M66, O66, Q66)))))</f>
        <v>144</v>
      </c>
      <c r="U66" s="9">
        <f t="shared" ref="U66:U129" si="5">1+COUNTIFS(B:B,B66,R:R,"&gt;"&amp;R66)</f>
        <v>23</v>
      </c>
    </row>
    <row r="67" spans="1:21" s="10" customFormat="1" ht="20.100000000000001" customHeight="1" x14ac:dyDescent="0.3">
      <c r="A67" s="11" t="s">
        <v>122</v>
      </c>
      <c r="B67" s="11" t="s">
        <v>6</v>
      </c>
      <c r="C67" s="12" t="s">
        <v>118</v>
      </c>
      <c r="D67" s="11" t="str">
        <f t="shared" si="3"/>
        <v>Bant Boys</v>
      </c>
      <c r="E67" s="55">
        <v>8170</v>
      </c>
      <c r="F67" s="9">
        <v>19</v>
      </c>
      <c r="G67" s="8">
        <f>IFERROR(VALUE(VLOOKUP(F67, PTS!$A$2:$B$76, 2, FALSE)), "")</f>
        <v>41</v>
      </c>
      <c r="H67" s="9">
        <v>26</v>
      </c>
      <c r="I67" s="8">
        <f>IFERROR(VALUE(VLOOKUP(H67, PTS!$A$2:$B$76, 2, FALSE)), "")</f>
        <v>34</v>
      </c>
      <c r="J67" s="9" t="s">
        <v>492</v>
      </c>
      <c r="K67" s="8">
        <f>IFERROR(VALUE(VLOOKUP(J67, PTS!$A$2:$B$76, 2, FALSE)), "")</f>
        <v>0</v>
      </c>
      <c r="L67" s="9">
        <v>31</v>
      </c>
      <c r="M67" s="8">
        <f>IFERROR(VALUE(VLOOKUP(L67, PTS!$A$2:$B$76, 2, FALSE)), "")</f>
        <v>29</v>
      </c>
      <c r="N67" s="9">
        <v>26</v>
      </c>
      <c r="O67" s="8">
        <f>IFERROR(VALUE(VLOOKUP(N67, PTS!$A$2:$B$76, 2, FALSE)), "")</f>
        <v>34</v>
      </c>
      <c r="P67" s="8"/>
      <c r="Q67" s="8"/>
      <c r="R67" s="9">
        <f t="shared" si="4"/>
        <v>138</v>
      </c>
      <c r="S67" s="9"/>
      <c r="T67" s="9" cm="1">
        <f t="array" ref="T67">SUM(LARGE(CHOOSE({1,2,3,4,5,6}, G67, I67, K67, M67, O67, Q67), _xlfn.SEQUENCE(MIN(5, COUNTA(G67, I67, K67, M67, O67, Q67)))))</f>
        <v>138</v>
      </c>
      <c r="U67" s="9">
        <f t="shared" si="5"/>
        <v>25</v>
      </c>
    </row>
    <row r="68" spans="1:21" s="10" customFormat="1" ht="20.100000000000001" customHeight="1" x14ac:dyDescent="0.3">
      <c r="A68" s="11" t="s">
        <v>480</v>
      </c>
      <c r="B68" s="11" t="s">
        <v>6</v>
      </c>
      <c r="C68" s="12" t="s">
        <v>118</v>
      </c>
      <c r="D68" s="11" t="str">
        <f t="shared" si="3"/>
        <v>Bant Boys</v>
      </c>
      <c r="E68" s="55">
        <v>8183</v>
      </c>
      <c r="F68" s="9" t="s">
        <v>492</v>
      </c>
      <c r="G68" s="8">
        <f>IFERROR(VALUE(VLOOKUP(F68, PTS!$A$2:$B$76, 2, FALSE)), "")</f>
        <v>0</v>
      </c>
      <c r="H68" s="9">
        <v>18</v>
      </c>
      <c r="I68" s="8">
        <f>IFERROR(VALUE(VLOOKUP(H68, PTS!$A$2:$B$76, 2, FALSE)), "")</f>
        <v>42</v>
      </c>
      <c r="J68" s="9" t="s">
        <v>492</v>
      </c>
      <c r="K68" s="8">
        <f>IFERROR(VALUE(VLOOKUP(J68, PTS!$A$2:$B$76, 2, FALSE)), "")</f>
        <v>0</v>
      </c>
      <c r="L68" s="9">
        <v>11</v>
      </c>
      <c r="M68" s="8">
        <f>IFERROR(VALUE(VLOOKUP(L68, PTS!$A$2:$B$76, 2, FALSE)), "")</f>
        <v>53</v>
      </c>
      <c r="N68" s="9">
        <v>10</v>
      </c>
      <c r="O68" s="8">
        <f>IFERROR(VALUE(VLOOKUP(N68, PTS!$A$2:$B$76, 2, FALSE)), "")</f>
        <v>55</v>
      </c>
      <c r="P68" s="8"/>
      <c r="Q68" s="8"/>
      <c r="R68" s="9">
        <f t="shared" si="4"/>
        <v>150</v>
      </c>
      <c r="S68" s="9"/>
      <c r="T68" s="9" cm="1">
        <f t="array" ref="T68">SUM(LARGE(CHOOSE({1,2,3,4,5,6}, G68, I68, K68, M68, O68, Q68), _xlfn.SEQUENCE(MIN(5, COUNTA(G68, I68, K68, M68, O68, Q68)))))</f>
        <v>150</v>
      </c>
      <c r="U68" s="9">
        <f t="shared" si="5"/>
        <v>22</v>
      </c>
    </row>
    <row r="69" spans="1:21" s="10" customFormat="1" ht="20.100000000000001" customHeight="1" x14ac:dyDescent="0.3">
      <c r="A69" s="20" t="s">
        <v>109</v>
      </c>
      <c r="B69" s="11" t="s">
        <v>6</v>
      </c>
      <c r="C69" s="21" t="s">
        <v>110</v>
      </c>
      <c r="D69" s="11" t="str">
        <f t="shared" si="3"/>
        <v>Bant Boys</v>
      </c>
      <c r="E69" s="55">
        <v>8171</v>
      </c>
      <c r="F69" s="8">
        <v>25</v>
      </c>
      <c r="G69" s="8">
        <f>IFERROR(VALUE(VLOOKUP(F69, PTS!$A$2:$B$76, 2, FALSE)), "")</f>
        <v>35</v>
      </c>
      <c r="H69" s="8">
        <v>47</v>
      </c>
      <c r="I69" s="8">
        <f>IFERROR(VALUE(VLOOKUP(H69, PTS!$A$2:$B$76, 2, FALSE)), "")</f>
        <v>13</v>
      </c>
      <c r="J69" s="8">
        <v>31</v>
      </c>
      <c r="K69" s="8">
        <f>IFERROR(VALUE(VLOOKUP(J69, PTS!$A$2:$B$76, 2, FALSE)), "")</f>
        <v>29</v>
      </c>
      <c r="L69" s="8">
        <v>41</v>
      </c>
      <c r="M69" s="8">
        <f>IFERROR(VALUE(VLOOKUP(L69, PTS!$A$2:$B$76, 2, FALSE)), "")</f>
        <v>19</v>
      </c>
      <c r="N69" s="8">
        <v>48</v>
      </c>
      <c r="O69" s="8">
        <f>IFERROR(VALUE(VLOOKUP(N69, PTS!$A$2:$B$76, 2, FALSE)), "")</f>
        <v>12</v>
      </c>
      <c r="P69" s="8"/>
      <c r="Q69" s="8"/>
      <c r="R69" s="9">
        <f t="shared" si="4"/>
        <v>108</v>
      </c>
      <c r="S69" s="9"/>
      <c r="T69" s="9" cm="1">
        <f t="array" ref="T69">SUM(LARGE(CHOOSE({1,2,3,4,5,6}, G69, I69, K69, M69, O69, Q69), _xlfn.SEQUENCE(MIN(5, COUNTA(G69, I69, K69, M69, O69, Q69)))))</f>
        <v>108</v>
      </c>
      <c r="U69" s="9">
        <f t="shared" si="5"/>
        <v>39</v>
      </c>
    </row>
    <row r="70" spans="1:21" s="10" customFormat="1" ht="20.100000000000001" customHeight="1" x14ac:dyDescent="0.3">
      <c r="A70" s="11" t="s">
        <v>111</v>
      </c>
      <c r="B70" s="11" t="s">
        <v>6</v>
      </c>
      <c r="C70" s="21" t="s">
        <v>110</v>
      </c>
      <c r="D70" s="11" t="str">
        <f t="shared" si="3"/>
        <v>Bant Boys</v>
      </c>
      <c r="E70" s="55">
        <v>8172</v>
      </c>
      <c r="F70" s="9">
        <v>26</v>
      </c>
      <c r="G70" s="8">
        <f>IFERROR(VALUE(VLOOKUP(F70, PTS!$A$2:$B$76, 2, FALSE)), "")</f>
        <v>34</v>
      </c>
      <c r="H70" s="9">
        <v>45</v>
      </c>
      <c r="I70" s="8">
        <f>IFERROR(VALUE(VLOOKUP(H70, PTS!$A$2:$B$76, 2, FALSE)), "")</f>
        <v>15</v>
      </c>
      <c r="J70" s="45">
        <v>32</v>
      </c>
      <c r="K70" s="8">
        <f>IFERROR(VALUE(VLOOKUP(J70, PTS!$A$2:$B$76, 2, FALSE)), "")</f>
        <v>28</v>
      </c>
      <c r="L70" s="9">
        <v>42</v>
      </c>
      <c r="M70" s="8">
        <f>IFERROR(VALUE(VLOOKUP(L70, PTS!$A$2:$B$76, 2, FALSE)), "")</f>
        <v>18</v>
      </c>
      <c r="N70" s="9">
        <v>46</v>
      </c>
      <c r="O70" s="8">
        <f>IFERROR(VALUE(VLOOKUP(N70, PTS!$A$2:$B$76, 2, FALSE)), "")</f>
        <v>14</v>
      </c>
      <c r="P70" s="9"/>
      <c r="Q70" s="8"/>
      <c r="R70" s="9">
        <f t="shared" si="4"/>
        <v>109</v>
      </c>
      <c r="S70" s="9"/>
      <c r="T70" s="9" cm="1">
        <f t="array" ref="T70">SUM(LARGE(CHOOSE({1,2,3,4,5,6}, G70, I70, K70, M70, O70, Q70), _xlfn.SEQUENCE(MIN(5, COUNTA(G70, I70, K70, M70, O70, Q70)))))</f>
        <v>109</v>
      </c>
      <c r="U70" s="9">
        <f t="shared" si="5"/>
        <v>37</v>
      </c>
    </row>
    <row r="71" spans="1:21" s="10" customFormat="1" ht="20.100000000000001" customHeight="1" x14ac:dyDescent="0.3">
      <c r="A71" s="20" t="s">
        <v>74</v>
      </c>
      <c r="B71" s="11" t="s">
        <v>6</v>
      </c>
      <c r="C71" s="21" t="s">
        <v>71</v>
      </c>
      <c r="D71" s="11" t="str">
        <f t="shared" si="3"/>
        <v>Bant Boys</v>
      </c>
      <c r="E71" s="55">
        <v>8173</v>
      </c>
      <c r="F71" s="8" t="s">
        <v>492</v>
      </c>
      <c r="G71" s="8">
        <f>IFERROR(VALUE(VLOOKUP(F71, PTS!$A$2:$B$76, 2, FALSE)), "")</f>
        <v>0</v>
      </c>
      <c r="H71" s="8" t="s">
        <v>492</v>
      </c>
      <c r="I71" s="8">
        <f>IFERROR(VALUE(VLOOKUP(H71, PTS!$A$2:$B$76, 2, FALSE)), "")</f>
        <v>0</v>
      </c>
      <c r="J71" s="8">
        <v>17</v>
      </c>
      <c r="K71" s="8">
        <f>IFERROR(VALUE(VLOOKUP(J71, PTS!$A$2:$B$76, 2, FALSE)), "")</f>
        <v>43</v>
      </c>
      <c r="L71" s="9">
        <v>5</v>
      </c>
      <c r="M71" s="8">
        <f>IFERROR(VALUE(VLOOKUP(L71, PTS!$A$2:$B$76, 2, FALSE)), "")</f>
        <v>80</v>
      </c>
      <c r="N71" s="9">
        <v>1</v>
      </c>
      <c r="O71" s="8">
        <f>IFERROR(VALUE(VLOOKUP(N71, PTS!$A$2:$B$76, 2, FALSE)), "")</f>
        <v>100</v>
      </c>
      <c r="P71" s="8"/>
      <c r="Q71" s="8"/>
      <c r="R71" s="9">
        <f t="shared" si="4"/>
        <v>223</v>
      </c>
      <c r="S71" s="9"/>
      <c r="T71" s="9" cm="1">
        <f t="array" ref="T71">SUM(LARGE(CHOOSE({1,2,3,4,5,6}, G71, I71, K71, M71, O71, Q71), _xlfn.SEQUENCE(MIN(5, COUNTA(G71, I71, K71, M71, O71, Q71)))))</f>
        <v>223</v>
      </c>
      <c r="U71" s="9">
        <f t="shared" si="5"/>
        <v>12</v>
      </c>
    </row>
    <row r="72" spans="1:21" s="10" customFormat="1" ht="20.100000000000001" customHeight="1" x14ac:dyDescent="0.3">
      <c r="A72" s="20" t="s">
        <v>75</v>
      </c>
      <c r="B72" s="11" t="s">
        <v>6</v>
      </c>
      <c r="C72" s="21" t="s">
        <v>71</v>
      </c>
      <c r="D72" s="11" t="str">
        <f t="shared" si="3"/>
        <v>Bant Boys</v>
      </c>
      <c r="E72" s="55">
        <v>8174</v>
      </c>
      <c r="F72" s="9" t="s">
        <v>492</v>
      </c>
      <c r="G72" s="8">
        <f>IFERROR(VALUE(VLOOKUP(F72, PTS!$A$2:$B$76, 2, FALSE)), "")</f>
        <v>0</v>
      </c>
      <c r="H72" s="9" t="s">
        <v>492</v>
      </c>
      <c r="I72" s="8">
        <f>IFERROR(VALUE(VLOOKUP(H72, PTS!$A$2:$B$76, 2, FALSE)), "")</f>
        <v>0</v>
      </c>
      <c r="J72" s="45">
        <v>36</v>
      </c>
      <c r="K72" s="8">
        <f>IFERROR(VALUE(VLOOKUP(J72, PTS!$A$2:$B$76, 2, FALSE)), "")</f>
        <v>24</v>
      </c>
      <c r="L72" s="9">
        <v>23</v>
      </c>
      <c r="M72" s="8">
        <f>IFERROR(VALUE(VLOOKUP(L72, PTS!$A$2:$B$76, 2, FALSE)), "")</f>
        <v>37</v>
      </c>
      <c r="N72" s="8" t="s">
        <v>492</v>
      </c>
      <c r="O72" s="8">
        <f>IFERROR(VALUE(VLOOKUP(N72, PTS!$A$2:$B$76, 2, FALSE)), "")</f>
        <v>0</v>
      </c>
      <c r="P72" s="8"/>
      <c r="Q72" s="8"/>
      <c r="R72" s="9">
        <f t="shared" si="4"/>
        <v>61</v>
      </c>
      <c r="S72" s="9"/>
      <c r="T72" s="9" cm="1">
        <f t="array" ref="T72">SUM(LARGE(CHOOSE({1,2,3,4,5,6}, G72, I72, K72, M72, O72, Q72), _xlfn.SEQUENCE(MIN(5, COUNTA(G72, I72, K72, M72, O72, Q72)))))</f>
        <v>61</v>
      </c>
      <c r="U72" s="9">
        <f t="shared" si="5"/>
        <v>60</v>
      </c>
    </row>
    <row r="73" spans="1:21" s="10" customFormat="1" ht="20.100000000000001" customHeight="1" x14ac:dyDescent="0.3">
      <c r="A73" s="20" t="s">
        <v>59</v>
      </c>
      <c r="B73" s="11" t="s">
        <v>6</v>
      </c>
      <c r="C73" s="21" t="s">
        <v>60</v>
      </c>
      <c r="D73" s="11" t="str">
        <f t="shared" si="3"/>
        <v>Bant Boys</v>
      </c>
      <c r="E73" s="55">
        <v>8175</v>
      </c>
      <c r="F73" s="9">
        <v>39</v>
      </c>
      <c r="G73" s="8">
        <f>IFERROR(VALUE(VLOOKUP(F73, PTS!$A$2:$B$76, 2, FALSE)), "")</f>
        <v>21</v>
      </c>
      <c r="H73" s="9">
        <v>33</v>
      </c>
      <c r="I73" s="8">
        <f>IFERROR(VALUE(VLOOKUP(H73, PTS!$A$2:$B$76, 2, FALSE)), "")</f>
        <v>27</v>
      </c>
      <c r="J73" s="45">
        <v>40</v>
      </c>
      <c r="K73" s="8">
        <f>IFERROR(VALUE(VLOOKUP(J73, PTS!$A$2:$B$76, 2, FALSE)), "")</f>
        <v>20</v>
      </c>
      <c r="L73" s="9">
        <v>28</v>
      </c>
      <c r="M73" s="8">
        <f>IFERROR(VALUE(VLOOKUP(L73, PTS!$A$2:$B$76, 2, FALSE)), "")</f>
        <v>32</v>
      </c>
      <c r="N73" s="9">
        <v>30</v>
      </c>
      <c r="O73" s="8">
        <f>IFERROR(VALUE(VLOOKUP(N73, PTS!$A$2:$B$76, 2, FALSE)), "")</f>
        <v>30</v>
      </c>
      <c r="P73" s="9"/>
      <c r="Q73" s="8"/>
      <c r="R73" s="9">
        <f t="shared" si="4"/>
        <v>130</v>
      </c>
      <c r="S73" s="9"/>
      <c r="T73" s="9" cm="1">
        <f t="array" ref="T73">SUM(LARGE(CHOOSE({1,2,3,4,5,6}, G73, I73, K73, M73, O73, Q73), _xlfn.SEQUENCE(MIN(5, COUNTA(G73, I73, K73, M73, O73, Q73)))))</f>
        <v>130</v>
      </c>
      <c r="U73" s="9">
        <f t="shared" si="5"/>
        <v>30</v>
      </c>
    </row>
    <row r="74" spans="1:21" s="10" customFormat="1" ht="20.100000000000001" customHeight="1" x14ac:dyDescent="0.3">
      <c r="A74" s="20" t="s">
        <v>61</v>
      </c>
      <c r="B74" s="11" t="s">
        <v>6</v>
      </c>
      <c r="C74" s="21" t="s">
        <v>60</v>
      </c>
      <c r="D74" s="11" t="str">
        <f t="shared" si="3"/>
        <v>Bant Boys</v>
      </c>
      <c r="E74" s="55">
        <v>8176</v>
      </c>
      <c r="F74" s="9" t="s">
        <v>492</v>
      </c>
      <c r="G74" s="8">
        <f>IFERROR(VALUE(VLOOKUP(F74, PTS!$A$2:$B$76, 2, FALSE)), "")</f>
        <v>0</v>
      </c>
      <c r="H74" s="9">
        <v>44</v>
      </c>
      <c r="I74" s="8">
        <f>IFERROR(VALUE(VLOOKUP(H74, PTS!$A$2:$B$76, 2, FALSE)), "")</f>
        <v>16</v>
      </c>
      <c r="J74" s="8">
        <v>37</v>
      </c>
      <c r="K74" s="8">
        <f>IFERROR(VALUE(VLOOKUP(J74, PTS!$A$2:$B$76, 2, FALSE)), "")</f>
        <v>23</v>
      </c>
      <c r="L74" s="9">
        <v>40</v>
      </c>
      <c r="M74" s="8">
        <f>IFERROR(VALUE(VLOOKUP(L74, PTS!$A$2:$B$76, 2, FALSE)), "")</f>
        <v>20</v>
      </c>
      <c r="N74" s="9">
        <v>47</v>
      </c>
      <c r="O74" s="8">
        <f>IFERROR(VALUE(VLOOKUP(N74, PTS!$A$2:$B$76, 2, FALSE)), "")</f>
        <v>13</v>
      </c>
      <c r="P74" s="9"/>
      <c r="Q74" s="8"/>
      <c r="R74" s="9">
        <f t="shared" si="4"/>
        <v>72</v>
      </c>
      <c r="S74" s="9"/>
      <c r="T74" s="9" cm="1">
        <f t="array" ref="T74">SUM(LARGE(CHOOSE({1,2,3,4,5,6}, G74, I74, K74, M74, O74, Q74), _xlfn.SEQUENCE(MIN(5, COUNTA(G74, I74, K74, M74, O74, Q74)))))</f>
        <v>72</v>
      </c>
      <c r="U74" s="9">
        <f t="shared" si="5"/>
        <v>55</v>
      </c>
    </row>
    <row r="75" spans="1:21" s="10" customFormat="1" ht="20.100000000000001" customHeight="1" x14ac:dyDescent="0.3">
      <c r="A75" s="11" t="s">
        <v>429</v>
      </c>
      <c r="B75" s="11" t="s">
        <v>20</v>
      </c>
      <c r="C75" s="12" t="s">
        <v>247</v>
      </c>
      <c r="D75" s="11" t="str">
        <f t="shared" si="3"/>
        <v>Bant/Juv Girls</v>
      </c>
      <c r="E75" s="54">
        <v>812</v>
      </c>
      <c r="F75" s="45">
        <v>7</v>
      </c>
      <c r="G75" s="8">
        <f>IFERROR(VALUE(VLOOKUP(F75, PTS!$A$2:$B$76, 2, FALSE)), "")</f>
        <v>70</v>
      </c>
      <c r="H75" s="45">
        <v>8</v>
      </c>
      <c r="I75" s="8">
        <f>IFERROR(VALUE(VLOOKUP(H75, PTS!$A$2:$B$76, 2, FALSE)), "")</f>
        <v>65</v>
      </c>
      <c r="J75" s="9">
        <v>10</v>
      </c>
      <c r="K75" s="8">
        <f>IFERROR(VALUE(VLOOKUP(J75, PTS!$A$2:$B$76, 2, FALSE)), "")</f>
        <v>55</v>
      </c>
      <c r="L75" s="45">
        <v>12</v>
      </c>
      <c r="M75" s="8">
        <f>IFERROR(VALUE(VLOOKUP(L75, PTS!$A$2:$B$76, 2, FALSE)), "")</f>
        <v>51</v>
      </c>
      <c r="N75" s="45">
        <v>9</v>
      </c>
      <c r="O75" s="8">
        <f>IFERROR(VALUE(VLOOKUP(N75, PTS!$A$2:$B$76, 2, FALSE)), "")</f>
        <v>60</v>
      </c>
      <c r="P75" s="45"/>
      <c r="Q75" s="45"/>
      <c r="R75" s="9">
        <f t="shared" si="4"/>
        <v>301</v>
      </c>
      <c r="S75" s="9"/>
      <c r="T75" s="9" cm="1">
        <f t="array" ref="T75">SUM(LARGE(CHOOSE({1,2,3,4,5,6}, G75, I75, K75, M75, O75, Q75), _xlfn.SEQUENCE(MIN(5, COUNTA(G75, I75, K75, M75, O75, Q75)))))</f>
        <v>301</v>
      </c>
      <c r="U75" s="9">
        <f t="shared" si="5"/>
        <v>7</v>
      </c>
    </row>
    <row r="76" spans="1:21" s="10" customFormat="1" ht="20.100000000000001" customHeight="1" x14ac:dyDescent="0.3">
      <c r="A76" s="11" t="s">
        <v>430</v>
      </c>
      <c r="B76" s="11" t="s">
        <v>20</v>
      </c>
      <c r="C76" s="12" t="s">
        <v>247</v>
      </c>
      <c r="D76" s="11" t="str">
        <f t="shared" si="3"/>
        <v>Bant/Juv Girls</v>
      </c>
      <c r="E76" s="54">
        <v>819</v>
      </c>
      <c r="F76" s="45">
        <v>4</v>
      </c>
      <c r="G76" s="8">
        <f>IFERROR(VALUE(VLOOKUP(F76, PTS!$A$2:$B$76, 2, FALSE)), "")</f>
        <v>85</v>
      </c>
      <c r="H76" s="45">
        <v>7</v>
      </c>
      <c r="I76" s="8">
        <f>IFERROR(VALUE(VLOOKUP(H76, PTS!$A$2:$B$76, 2, FALSE)), "")</f>
        <v>70</v>
      </c>
      <c r="J76" s="9">
        <v>6</v>
      </c>
      <c r="K76" s="8">
        <f>IFERROR(VALUE(VLOOKUP(J76, PTS!$A$2:$B$76, 2, FALSE)), "")</f>
        <v>75</v>
      </c>
      <c r="L76" s="45">
        <v>9</v>
      </c>
      <c r="M76" s="8">
        <f>IFERROR(VALUE(VLOOKUP(L76, PTS!$A$2:$B$76, 2, FALSE)), "")</f>
        <v>60</v>
      </c>
      <c r="N76" s="45">
        <v>15</v>
      </c>
      <c r="O76" s="8">
        <f>IFERROR(VALUE(VLOOKUP(N76, PTS!$A$2:$B$76, 2, FALSE)), "")</f>
        <v>45</v>
      </c>
      <c r="P76" s="45"/>
      <c r="Q76" s="45"/>
      <c r="R76" s="9">
        <f t="shared" si="4"/>
        <v>335</v>
      </c>
      <c r="S76" s="9"/>
      <c r="T76" s="9" cm="1">
        <f t="array" ref="T76">SUM(LARGE(CHOOSE({1,2,3,4,5,6}, G76, I76, K76, M76, O76, Q76), _xlfn.SEQUENCE(MIN(5, COUNTA(G76, I76, K76, M76, O76, Q76)))))</f>
        <v>335</v>
      </c>
      <c r="U76" s="9">
        <f t="shared" si="5"/>
        <v>6</v>
      </c>
    </row>
    <row r="77" spans="1:21" s="10" customFormat="1" ht="20.100000000000001" customHeight="1" x14ac:dyDescent="0.3">
      <c r="A77" s="11" t="s">
        <v>431</v>
      </c>
      <c r="B77" s="11" t="s">
        <v>20</v>
      </c>
      <c r="C77" s="12" t="s">
        <v>247</v>
      </c>
      <c r="D77" s="11" t="str">
        <f t="shared" si="3"/>
        <v>Bant/Juv Girls</v>
      </c>
      <c r="E77" s="54">
        <v>831</v>
      </c>
      <c r="F77" s="8">
        <v>9</v>
      </c>
      <c r="G77" s="8">
        <f>IFERROR(VALUE(VLOOKUP(F77, PTS!$A$2:$B$76, 2, FALSE)), "")</f>
        <v>60</v>
      </c>
      <c r="H77" s="8">
        <v>12</v>
      </c>
      <c r="I77" s="8">
        <f>IFERROR(VALUE(VLOOKUP(H77, PTS!$A$2:$B$76, 2, FALSE)), "")</f>
        <v>51</v>
      </c>
      <c r="J77" s="9">
        <v>9</v>
      </c>
      <c r="K77" s="8">
        <f>IFERROR(VALUE(VLOOKUP(J77, PTS!$A$2:$B$76, 2, FALSE)), "")</f>
        <v>60</v>
      </c>
      <c r="L77" s="8">
        <v>11</v>
      </c>
      <c r="M77" s="8">
        <f>IFERROR(VALUE(VLOOKUP(L77, PTS!$A$2:$B$76, 2, FALSE)), "")</f>
        <v>53</v>
      </c>
      <c r="N77" s="8">
        <v>12</v>
      </c>
      <c r="O77" s="8">
        <f>IFERROR(VALUE(VLOOKUP(N77, PTS!$A$2:$B$76, 2, FALSE)), "")</f>
        <v>51</v>
      </c>
      <c r="P77" s="8"/>
      <c r="Q77" s="8"/>
      <c r="R77" s="9">
        <f t="shared" si="4"/>
        <v>275</v>
      </c>
      <c r="S77" s="9"/>
      <c r="T77" s="9" cm="1">
        <f t="array" ref="T77">SUM(LARGE(CHOOSE({1,2,3,4,5,6}, G77, I77, K77, M77, O77, Q77), _xlfn.SEQUENCE(MIN(5, COUNTA(G77, I77, K77, M77, O77, Q77)))))</f>
        <v>275</v>
      </c>
      <c r="U77" s="9">
        <f t="shared" si="5"/>
        <v>9</v>
      </c>
    </row>
    <row r="78" spans="1:21" s="10" customFormat="1" ht="20.100000000000001" customHeight="1" x14ac:dyDescent="0.3">
      <c r="A78" s="11" t="s">
        <v>432</v>
      </c>
      <c r="B78" s="11" t="s">
        <v>20</v>
      </c>
      <c r="C78" s="12" t="s">
        <v>247</v>
      </c>
      <c r="D78" s="11" t="str">
        <f t="shared" si="3"/>
        <v>Bant/Juv Girls</v>
      </c>
      <c r="E78" s="54">
        <v>832</v>
      </c>
      <c r="F78" s="8">
        <v>5</v>
      </c>
      <c r="G78" s="8">
        <f>IFERROR(VALUE(VLOOKUP(F78, PTS!$A$2:$B$76, 2, FALSE)), "")</f>
        <v>80</v>
      </c>
      <c r="H78" s="8">
        <v>5</v>
      </c>
      <c r="I78" s="8">
        <f>IFERROR(VALUE(VLOOKUP(H78, PTS!$A$2:$B$76, 2, FALSE)), "")</f>
        <v>80</v>
      </c>
      <c r="J78" s="9">
        <v>7</v>
      </c>
      <c r="K78" s="8">
        <f>IFERROR(VALUE(VLOOKUP(J78, PTS!$A$2:$B$76, 2, FALSE)), "")</f>
        <v>70</v>
      </c>
      <c r="L78" s="8">
        <v>8</v>
      </c>
      <c r="M78" s="8">
        <f>IFERROR(VALUE(VLOOKUP(L78, PTS!$A$2:$B$76, 2, FALSE)), "")</f>
        <v>65</v>
      </c>
      <c r="N78" s="8">
        <v>5</v>
      </c>
      <c r="O78" s="8">
        <f>IFERROR(VALUE(VLOOKUP(N78, PTS!$A$2:$B$76, 2, FALSE)), "")</f>
        <v>80</v>
      </c>
      <c r="P78" s="8"/>
      <c r="Q78" s="8"/>
      <c r="R78" s="9">
        <f t="shared" si="4"/>
        <v>375</v>
      </c>
      <c r="S78" s="9"/>
      <c r="T78" s="9" cm="1">
        <f t="array" ref="T78">SUM(LARGE(CHOOSE({1,2,3,4,5,6}, G78, I78, K78, M78, O78, Q78), _xlfn.SEQUENCE(MIN(5, COUNTA(G78, I78, K78, M78, O78, Q78)))))</f>
        <v>375</v>
      </c>
      <c r="U78" s="9">
        <f t="shared" si="5"/>
        <v>5</v>
      </c>
    </row>
    <row r="79" spans="1:21" s="10" customFormat="1" ht="20.100000000000001" customHeight="1" x14ac:dyDescent="0.3">
      <c r="A79" s="20" t="s">
        <v>273</v>
      </c>
      <c r="B79" s="11" t="s">
        <v>20</v>
      </c>
      <c r="C79" s="12" t="s">
        <v>271</v>
      </c>
      <c r="D79" s="11" t="str">
        <f t="shared" si="3"/>
        <v>Bant/Juv Girls</v>
      </c>
      <c r="E79" s="54">
        <v>833</v>
      </c>
      <c r="F79" s="9" t="s">
        <v>492</v>
      </c>
      <c r="G79" s="8">
        <f>IFERROR(VALUE(VLOOKUP(F79, PTS!$A$2:$B$76, 2, FALSE)), "")</f>
        <v>0</v>
      </c>
      <c r="H79" s="8" t="s">
        <v>492</v>
      </c>
      <c r="I79" s="8">
        <f>IFERROR(VALUE(VLOOKUP(H79, PTS!$A$2:$B$76, 2, FALSE)), "")</f>
        <v>0</v>
      </c>
      <c r="J79" s="8" t="s">
        <v>492</v>
      </c>
      <c r="K79" s="8">
        <f>IFERROR(VALUE(VLOOKUP(J79, PTS!$A$2:$B$76, 2, FALSE)), "")</f>
        <v>0</v>
      </c>
      <c r="L79" s="8">
        <v>7</v>
      </c>
      <c r="M79" s="8">
        <f>IFERROR(VALUE(VLOOKUP(L79, PTS!$A$2:$B$76, 2, FALSE)), "")</f>
        <v>70</v>
      </c>
      <c r="N79" s="8">
        <v>11</v>
      </c>
      <c r="O79" s="8">
        <f>IFERROR(VALUE(VLOOKUP(N79, PTS!$A$2:$B$76, 2, FALSE)), "")</f>
        <v>53</v>
      </c>
      <c r="P79" s="8"/>
      <c r="Q79" s="8"/>
      <c r="R79" s="9">
        <f t="shared" si="4"/>
        <v>123</v>
      </c>
      <c r="S79" s="9"/>
      <c r="T79" s="9" cm="1">
        <f t="array" ref="T79">SUM(LARGE(CHOOSE({1,2,3,4,5,6}, G79, I79, K79, M79, O79, Q79), _xlfn.SEQUENCE(MIN(5, COUNTA(G79, I79, K79, M79, O79, Q79)))))</f>
        <v>123</v>
      </c>
      <c r="U79" s="9">
        <f t="shared" si="5"/>
        <v>14</v>
      </c>
    </row>
    <row r="80" spans="1:21" s="10" customFormat="1" ht="20.100000000000001" customHeight="1" x14ac:dyDescent="0.3">
      <c r="A80" s="11" t="s">
        <v>310</v>
      </c>
      <c r="B80" s="11" t="s">
        <v>20</v>
      </c>
      <c r="C80" s="12" t="s">
        <v>309</v>
      </c>
      <c r="D80" s="11" t="str">
        <f t="shared" si="3"/>
        <v>Bant/Juv Girls</v>
      </c>
      <c r="E80" s="54">
        <v>834</v>
      </c>
      <c r="F80" s="9" t="s">
        <v>492</v>
      </c>
      <c r="G80" s="8">
        <f>IFERROR(VALUE(VLOOKUP(F80, PTS!$A$2:$B$76, 2, FALSE)), "")</f>
        <v>0</v>
      </c>
      <c r="H80" s="9">
        <v>6</v>
      </c>
      <c r="I80" s="8">
        <f>IFERROR(VALUE(VLOOKUP(H80, PTS!$A$2:$B$76, 2, FALSE)), "")</f>
        <v>75</v>
      </c>
      <c r="J80" s="9">
        <v>3</v>
      </c>
      <c r="K80" s="8">
        <f>IFERROR(VALUE(VLOOKUP(J80, PTS!$A$2:$B$76, 2, FALSE)), "")</f>
        <v>90</v>
      </c>
      <c r="L80" s="9" t="s">
        <v>492</v>
      </c>
      <c r="M80" s="8">
        <f>IFERROR(VALUE(VLOOKUP(L80, PTS!$A$2:$B$76, 2, FALSE)), "")</f>
        <v>0</v>
      </c>
      <c r="N80" s="9">
        <v>6</v>
      </c>
      <c r="O80" s="8">
        <f>IFERROR(VALUE(VLOOKUP(N80, PTS!$A$2:$B$76, 2, FALSE)), "")</f>
        <v>75</v>
      </c>
      <c r="P80" s="9"/>
      <c r="Q80" s="8"/>
      <c r="R80" s="9">
        <f t="shared" si="4"/>
        <v>240</v>
      </c>
      <c r="S80" s="9"/>
      <c r="T80" s="9" cm="1">
        <f t="array" ref="T80">SUM(LARGE(CHOOSE({1,2,3,4,5,6}, G80, I80, K80, M80, O80, Q80), _xlfn.SEQUENCE(MIN(5, COUNTA(G80, I80, K80, M80, O80, Q80)))))</f>
        <v>240</v>
      </c>
      <c r="U80" s="9">
        <f t="shared" si="5"/>
        <v>10</v>
      </c>
    </row>
    <row r="81" spans="1:21" s="10" customFormat="1" ht="20.100000000000001" customHeight="1" x14ac:dyDescent="0.3">
      <c r="A81" s="11" t="s">
        <v>323</v>
      </c>
      <c r="B81" s="11" t="s">
        <v>20</v>
      </c>
      <c r="C81" s="12" t="s">
        <v>319</v>
      </c>
      <c r="D81" s="11" t="str">
        <f t="shared" si="3"/>
        <v>Bant/Juv Girls</v>
      </c>
      <c r="E81" s="54">
        <v>837</v>
      </c>
      <c r="F81" s="9" t="s">
        <v>492</v>
      </c>
      <c r="G81" s="8">
        <f>IFERROR(VALUE(VLOOKUP(F81, PTS!$A$2:$B$76, 2, FALSE)), "")</f>
        <v>0</v>
      </c>
      <c r="H81" s="9" t="s">
        <v>492</v>
      </c>
      <c r="I81" s="8">
        <f>IFERROR(VALUE(VLOOKUP(H81, PTS!$A$2:$B$76, 2, FALSE)), "")</f>
        <v>0</v>
      </c>
      <c r="J81" s="9" t="s">
        <v>492</v>
      </c>
      <c r="K81" s="8">
        <f>IFERROR(VALUE(VLOOKUP(J81, PTS!$A$2:$B$76, 2, FALSE)), "")</f>
        <v>0</v>
      </c>
      <c r="L81" s="9" t="s">
        <v>492</v>
      </c>
      <c r="M81" s="8">
        <f>IFERROR(VALUE(VLOOKUP(L81, PTS!$A$2:$B$76, 2, FALSE)), "")</f>
        <v>0</v>
      </c>
      <c r="N81" s="9">
        <v>2</v>
      </c>
      <c r="O81" s="8">
        <f>IFERROR(VALUE(VLOOKUP(N81, PTS!$A$2:$B$76, 2, FALSE)), "")</f>
        <v>95</v>
      </c>
      <c r="P81" s="9"/>
      <c r="Q81" s="8"/>
      <c r="R81" s="9">
        <f t="shared" si="4"/>
        <v>95</v>
      </c>
      <c r="S81" s="9"/>
      <c r="T81" s="9" cm="1">
        <f t="array" ref="T81">SUM(LARGE(CHOOSE({1,2,3,4,5,6}, G81, I81, K81, M81, O81, Q81), _xlfn.SEQUENCE(MIN(5, COUNTA(G81, I81, K81, M81, O81, Q81)))))</f>
        <v>95</v>
      </c>
      <c r="U81" s="9">
        <f t="shared" si="5"/>
        <v>16</v>
      </c>
    </row>
    <row r="82" spans="1:21" s="10" customFormat="1" ht="20.100000000000001" customHeight="1" x14ac:dyDescent="0.3">
      <c r="A82" s="20" t="s">
        <v>334</v>
      </c>
      <c r="B82" s="11" t="s">
        <v>20</v>
      </c>
      <c r="C82" s="12" t="s">
        <v>453</v>
      </c>
      <c r="D82" s="11" t="str">
        <f t="shared" si="3"/>
        <v>Bant/Juv Girls</v>
      </c>
      <c r="E82" s="54">
        <v>844</v>
      </c>
      <c r="F82" s="9">
        <v>3</v>
      </c>
      <c r="G82" s="8">
        <f>IFERROR(VALUE(VLOOKUP(F82, PTS!$A$2:$B$76, 2, FALSE)), "")</f>
        <v>90</v>
      </c>
      <c r="H82" s="9">
        <v>4</v>
      </c>
      <c r="I82" s="8">
        <f>IFERROR(VALUE(VLOOKUP(H82, PTS!$A$2:$B$76, 2, FALSE)), "")</f>
        <v>85</v>
      </c>
      <c r="J82" s="9">
        <v>2</v>
      </c>
      <c r="K82" s="8">
        <f>IFERROR(VALUE(VLOOKUP(J82, PTS!$A$2:$B$76, 2, FALSE)), "")</f>
        <v>95</v>
      </c>
      <c r="L82" s="9">
        <v>3</v>
      </c>
      <c r="M82" s="8">
        <f>IFERROR(VALUE(VLOOKUP(L82, PTS!$A$2:$B$76, 2, FALSE)), "")</f>
        <v>90</v>
      </c>
      <c r="N82" s="9">
        <v>10</v>
      </c>
      <c r="O82" s="8">
        <f>IFERROR(VALUE(VLOOKUP(N82, PTS!$A$2:$B$76, 2, FALSE)), "")</f>
        <v>55</v>
      </c>
      <c r="P82" s="9"/>
      <c r="Q82" s="8"/>
      <c r="R82" s="9">
        <f t="shared" si="4"/>
        <v>415</v>
      </c>
      <c r="S82" s="9"/>
      <c r="T82" s="9" cm="1">
        <f t="array" ref="T82">SUM(LARGE(CHOOSE({1,2,3,4,5,6}, G82, I82, K82, M82, O82, Q82), _xlfn.SEQUENCE(MIN(5, COUNTA(G82, I82, K82, M82, O82, Q82)))))</f>
        <v>415</v>
      </c>
      <c r="U82" s="9">
        <f t="shared" si="5"/>
        <v>3</v>
      </c>
    </row>
    <row r="83" spans="1:21" s="10" customFormat="1" ht="20.100000000000001" customHeight="1" x14ac:dyDescent="0.3">
      <c r="A83" s="20" t="s">
        <v>335</v>
      </c>
      <c r="B83" s="11" t="s">
        <v>20</v>
      </c>
      <c r="C83" s="12" t="s">
        <v>453</v>
      </c>
      <c r="D83" s="11" t="str">
        <f t="shared" si="3"/>
        <v>Bant/Juv Girls</v>
      </c>
      <c r="E83" s="54">
        <v>845</v>
      </c>
      <c r="F83" s="9" t="s">
        <v>492</v>
      </c>
      <c r="G83" s="8">
        <f>IFERROR(VALUE(VLOOKUP(F83, PTS!$A$2:$B$76, 2, FALSE)), "")</f>
        <v>0</v>
      </c>
      <c r="H83" s="9">
        <v>11</v>
      </c>
      <c r="I83" s="8">
        <f>IFERROR(VALUE(VLOOKUP(H83, PTS!$A$2:$B$76, 2, FALSE)), "")</f>
        <v>53</v>
      </c>
      <c r="J83" s="9">
        <v>5</v>
      </c>
      <c r="K83" s="8">
        <f>IFERROR(VALUE(VLOOKUP(J83, PTS!$A$2:$B$76, 2, FALSE)), "")</f>
        <v>80</v>
      </c>
      <c r="L83" s="9">
        <v>6</v>
      </c>
      <c r="M83" s="8">
        <f>IFERROR(VALUE(VLOOKUP(L83, PTS!$A$2:$B$76, 2, FALSE)), "")</f>
        <v>75</v>
      </c>
      <c r="N83" s="9">
        <v>7</v>
      </c>
      <c r="O83" s="8">
        <f>IFERROR(VALUE(VLOOKUP(N83, PTS!$A$2:$B$76, 2, FALSE)), "")</f>
        <v>70</v>
      </c>
      <c r="P83" s="9"/>
      <c r="Q83" s="8"/>
      <c r="R83" s="9">
        <f t="shared" si="4"/>
        <v>278</v>
      </c>
      <c r="S83" s="9"/>
      <c r="T83" s="9" cm="1">
        <f t="array" ref="T83">SUM(LARGE(CHOOSE({1,2,3,4,5,6}, G83, I83, K83, M83, O83, Q83), _xlfn.SEQUENCE(MIN(5, COUNTA(G83, I83, K83, M83, O83, Q83)))))</f>
        <v>278</v>
      </c>
      <c r="U83" s="9">
        <f t="shared" si="5"/>
        <v>8</v>
      </c>
    </row>
    <row r="84" spans="1:21" s="10" customFormat="1" ht="20.100000000000001" customHeight="1" x14ac:dyDescent="0.3">
      <c r="A84" s="20" t="s">
        <v>363</v>
      </c>
      <c r="B84" s="11" t="s">
        <v>20</v>
      </c>
      <c r="C84" s="21" t="s">
        <v>357</v>
      </c>
      <c r="D84" s="11" t="str">
        <f t="shared" si="3"/>
        <v>Bant/Juv Girls</v>
      </c>
      <c r="E84" s="54">
        <v>846</v>
      </c>
      <c r="F84" s="9" t="s">
        <v>492</v>
      </c>
      <c r="G84" s="8">
        <f>IFERROR(VALUE(VLOOKUP(F84, PTS!$A$2:$B$76, 2, FALSE)), "")</f>
        <v>0</v>
      </c>
      <c r="H84" s="8">
        <v>2</v>
      </c>
      <c r="I84" s="8">
        <f>IFERROR(VALUE(VLOOKUP(H84, PTS!$A$2:$B$76, 2, FALSE)), "")</f>
        <v>95</v>
      </c>
      <c r="J84" s="9">
        <v>8</v>
      </c>
      <c r="K84" s="8">
        <f>IFERROR(VALUE(VLOOKUP(J84, PTS!$A$2:$B$76, 2, FALSE)), "")</f>
        <v>65</v>
      </c>
      <c r="L84" s="8">
        <v>5</v>
      </c>
      <c r="M84" s="8">
        <f>IFERROR(VALUE(VLOOKUP(L84, PTS!$A$2:$B$76, 2, FALSE)), "")</f>
        <v>80</v>
      </c>
      <c r="N84" s="8" t="s">
        <v>492</v>
      </c>
      <c r="O84" s="8">
        <f>IFERROR(VALUE(VLOOKUP(N84, PTS!$A$2:$B$76, 2, FALSE)), "")</f>
        <v>0</v>
      </c>
      <c r="P84" s="8"/>
      <c r="Q84" s="8"/>
      <c r="R84" s="9">
        <f t="shared" si="4"/>
        <v>240</v>
      </c>
      <c r="S84" s="9"/>
      <c r="T84" s="9" cm="1">
        <f t="array" ref="T84">SUM(LARGE(CHOOSE({1,2,3,4,5,6}, G84, I84, K84, M84, O84, Q84), _xlfn.SEQUENCE(MIN(5, COUNTA(G84, I84, K84, M84, O84, Q84)))))</f>
        <v>240</v>
      </c>
      <c r="U84" s="9">
        <f t="shared" si="5"/>
        <v>10</v>
      </c>
    </row>
    <row r="85" spans="1:21" s="10" customFormat="1" ht="20.100000000000001" customHeight="1" x14ac:dyDescent="0.3">
      <c r="A85" s="20" t="s">
        <v>420</v>
      </c>
      <c r="B85" s="11" t="s">
        <v>20</v>
      </c>
      <c r="C85" s="21" t="s">
        <v>357</v>
      </c>
      <c r="D85" s="11" t="str">
        <f t="shared" si="3"/>
        <v>Bant/Juv Girls</v>
      </c>
      <c r="E85" s="54">
        <v>858</v>
      </c>
      <c r="F85" s="9">
        <v>8</v>
      </c>
      <c r="G85" s="8">
        <f>IFERROR(VALUE(VLOOKUP(F85, PTS!$A$2:$B$76, 2, FALSE)), "")</f>
        <v>65</v>
      </c>
      <c r="H85" s="9">
        <v>14</v>
      </c>
      <c r="I85" s="8">
        <f>IFERROR(VALUE(VLOOKUP(H85, PTS!$A$2:$B$76, 2, FALSE)), "")</f>
        <v>47</v>
      </c>
      <c r="J85" s="9">
        <v>12</v>
      </c>
      <c r="K85" s="8">
        <f>IFERROR(VALUE(VLOOKUP(J85, PTS!$A$2:$B$76, 2, FALSE)), "")</f>
        <v>51</v>
      </c>
      <c r="L85" s="9" t="s">
        <v>492</v>
      </c>
      <c r="M85" s="8">
        <f>IFERROR(VALUE(VLOOKUP(L85, PTS!$A$2:$B$76, 2, FALSE)), "")</f>
        <v>0</v>
      </c>
      <c r="N85" s="9">
        <v>13</v>
      </c>
      <c r="O85" s="8">
        <f>IFERROR(VALUE(VLOOKUP(N85, PTS!$A$2:$B$76, 2, FALSE)), "")</f>
        <v>49</v>
      </c>
      <c r="P85" s="9"/>
      <c r="Q85" s="8"/>
      <c r="R85" s="9">
        <f t="shared" si="4"/>
        <v>212</v>
      </c>
      <c r="S85" s="9"/>
      <c r="T85" s="9" cm="1">
        <f t="array" ref="T85">SUM(LARGE(CHOOSE({1,2,3,4,5,6}, G85, I85, K85, M85, O85, Q85), _xlfn.SEQUENCE(MIN(5, COUNTA(G85, I85, K85, M85, O85, Q85)))))</f>
        <v>212</v>
      </c>
      <c r="U85" s="9">
        <f t="shared" si="5"/>
        <v>12</v>
      </c>
    </row>
    <row r="86" spans="1:21" s="10" customFormat="1" ht="20.100000000000001" customHeight="1" x14ac:dyDescent="0.3">
      <c r="A86" s="11" t="s">
        <v>172</v>
      </c>
      <c r="B86" s="11" t="s">
        <v>20</v>
      </c>
      <c r="C86" s="12" t="s">
        <v>168</v>
      </c>
      <c r="D86" s="11" t="str">
        <f t="shared" si="3"/>
        <v>Bant/Juv Girls</v>
      </c>
      <c r="E86" s="54">
        <v>852</v>
      </c>
      <c r="F86" s="45">
        <v>1</v>
      </c>
      <c r="G86" s="8">
        <f>IFERROR(VALUE(VLOOKUP(F86, PTS!$A$2:$B$76, 2, FALSE)), "")</f>
        <v>100</v>
      </c>
      <c r="H86" s="45">
        <v>9</v>
      </c>
      <c r="I86" s="8">
        <f>IFERROR(VALUE(VLOOKUP(H86, PTS!$A$2:$B$76, 2, FALSE)), "")</f>
        <v>60</v>
      </c>
      <c r="J86" s="9">
        <v>4</v>
      </c>
      <c r="K86" s="8">
        <f>IFERROR(VALUE(VLOOKUP(J86, PTS!$A$2:$B$76, 2, FALSE)), "")</f>
        <v>85</v>
      </c>
      <c r="L86" s="45">
        <v>2</v>
      </c>
      <c r="M86" s="8">
        <f>IFERROR(VALUE(VLOOKUP(L86, PTS!$A$2:$B$76, 2, FALSE)), "")</f>
        <v>95</v>
      </c>
      <c r="N86" s="45">
        <v>4</v>
      </c>
      <c r="O86" s="8">
        <f>IFERROR(VALUE(VLOOKUP(N86, PTS!$A$2:$B$76, 2, FALSE)), "")</f>
        <v>85</v>
      </c>
      <c r="P86" s="45"/>
      <c r="Q86" s="45"/>
      <c r="R86" s="9">
        <f t="shared" si="4"/>
        <v>425</v>
      </c>
      <c r="S86" s="9"/>
      <c r="T86" s="9" cm="1">
        <f t="array" ref="T86">SUM(LARGE(CHOOSE({1,2,3,4,5,6}, G86, I86, K86, M86, O86, Q86), _xlfn.SEQUENCE(MIN(5, COUNTA(G86, I86, K86, M86, O86, Q86)))))</f>
        <v>425</v>
      </c>
      <c r="U86" s="9">
        <f t="shared" si="5"/>
        <v>2</v>
      </c>
    </row>
    <row r="87" spans="1:21" s="10" customFormat="1" ht="20.100000000000001" customHeight="1" x14ac:dyDescent="0.3">
      <c r="A87" s="11" t="s">
        <v>173</v>
      </c>
      <c r="B87" s="11" t="s">
        <v>20</v>
      </c>
      <c r="C87" s="12" t="s">
        <v>168</v>
      </c>
      <c r="D87" s="11" t="str">
        <f t="shared" si="3"/>
        <v>Bant/Juv Girls</v>
      </c>
      <c r="E87" s="54">
        <v>853</v>
      </c>
      <c r="F87" s="45">
        <v>10</v>
      </c>
      <c r="G87" s="8">
        <f>IFERROR(VALUE(VLOOKUP(F87, PTS!$A$2:$B$76, 2, FALSE)), "")</f>
        <v>55</v>
      </c>
      <c r="H87" s="45">
        <v>13</v>
      </c>
      <c r="I87" s="8">
        <f>IFERROR(VALUE(VLOOKUP(H87, PTS!$A$2:$B$76, 2, FALSE)), "")</f>
        <v>49</v>
      </c>
      <c r="J87" s="45" t="s">
        <v>492</v>
      </c>
      <c r="K87" s="8">
        <f>IFERROR(VALUE(VLOOKUP(J87, PTS!$A$2:$B$76, 2, FALSE)), "")</f>
        <v>0</v>
      </c>
      <c r="L87" s="9" t="s">
        <v>492</v>
      </c>
      <c r="M87" s="8">
        <f>IFERROR(VALUE(VLOOKUP(L87, PTS!$A$2:$B$76, 2, FALSE)), "")</f>
        <v>0</v>
      </c>
      <c r="N87" s="45" t="s">
        <v>492</v>
      </c>
      <c r="O87" s="8">
        <f>IFERROR(VALUE(VLOOKUP(N87, PTS!$A$2:$B$76, 2, FALSE)), "")</f>
        <v>0</v>
      </c>
      <c r="P87" s="45"/>
      <c r="Q87" s="45"/>
      <c r="R87" s="9">
        <f t="shared" si="4"/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 t="shared" si="5"/>
        <v>15</v>
      </c>
    </row>
    <row r="88" spans="1:21" s="10" customFormat="1" ht="20.100000000000001" customHeight="1" x14ac:dyDescent="0.3">
      <c r="A88" s="11" t="s">
        <v>174</v>
      </c>
      <c r="B88" s="11" t="s">
        <v>20</v>
      </c>
      <c r="C88" s="12" t="s">
        <v>168</v>
      </c>
      <c r="D88" s="11" t="str">
        <f t="shared" si="3"/>
        <v>Bant/Juv Girls</v>
      </c>
      <c r="E88" s="54">
        <v>854</v>
      </c>
      <c r="F88" s="9" t="s">
        <v>492</v>
      </c>
      <c r="G88" s="8">
        <f>IFERROR(VALUE(VLOOKUP(F88, PTS!$A$2:$B$76, 2, FALSE)), "")</f>
        <v>0</v>
      </c>
      <c r="H88" s="9" t="s">
        <v>492</v>
      </c>
      <c r="I88" s="8">
        <f>IFERROR(VALUE(VLOOKUP(H88, PTS!$A$2:$B$76, 2, FALSE)), "")</f>
        <v>0</v>
      </c>
      <c r="J88" s="9" t="s">
        <v>492</v>
      </c>
      <c r="K88" s="8">
        <f>IFERROR(VALUE(VLOOKUP(J88, PTS!$A$2:$B$76, 2, FALSE)), "")</f>
        <v>0</v>
      </c>
      <c r="L88" s="9" t="s">
        <v>492</v>
      </c>
      <c r="M88" s="8">
        <f>IFERROR(VALUE(VLOOKUP(L88, PTS!$A$2:$B$76, 2, FALSE)), "")</f>
        <v>0</v>
      </c>
      <c r="N88" s="9" t="s">
        <v>492</v>
      </c>
      <c r="O88" s="8">
        <f>IFERROR(VALUE(VLOOKUP(N88, PTS!$A$2:$B$76, 2, FALSE)), "")</f>
        <v>0</v>
      </c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17</v>
      </c>
    </row>
    <row r="89" spans="1:21" s="13" customFormat="1" ht="20.100000000000001" customHeight="1" x14ac:dyDescent="0.3">
      <c r="A89" s="20" t="s">
        <v>70</v>
      </c>
      <c r="B89" s="11" t="s">
        <v>20</v>
      </c>
      <c r="C89" s="21" t="s">
        <v>71</v>
      </c>
      <c r="D89" s="11" t="str">
        <f t="shared" si="3"/>
        <v>Bant/Juv Girls</v>
      </c>
      <c r="E89" s="54">
        <v>855</v>
      </c>
      <c r="F89" s="9">
        <v>2</v>
      </c>
      <c r="G89" s="8">
        <f>IFERROR(VALUE(VLOOKUP(F89, PTS!$A$2:$B$76, 2, FALSE)), "")</f>
        <v>95</v>
      </c>
      <c r="H89" s="9">
        <v>1</v>
      </c>
      <c r="I89" s="8">
        <f>IFERROR(VALUE(VLOOKUP(H89, PTS!$A$2:$B$76, 2, FALSE)), "")</f>
        <v>100</v>
      </c>
      <c r="J89" s="9">
        <v>1</v>
      </c>
      <c r="K89" s="8">
        <f>IFERROR(VALUE(VLOOKUP(J89, PTS!$A$2:$B$76, 2, FALSE)), "")</f>
        <v>100</v>
      </c>
      <c r="L89" s="9">
        <v>1</v>
      </c>
      <c r="M89" s="8">
        <f>IFERROR(VALUE(VLOOKUP(L89, PTS!$A$2:$B$76, 2, FALSE)), "")</f>
        <v>100</v>
      </c>
      <c r="N89" s="9">
        <v>1</v>
      </c>
      <c r="O89" s="8">
        <f>IFERROR(VALUE(VLOOKUP(N89, PTS!$A$2:$B$76, 2, FALSE)), "")</f>
        <v>100</v>
      </c>
      <c r="P89" s="9"/>
      <c r="Q89" s="8"/>
      <c r="R89" s="9">
        <f t="shared" si="4"/>
        <v>495</v>
      </c>
      <c r="S89" s="9"/>
      <c r="T89" s="9" cm="1">
        <f t="array" ref="T89">SUM(LARGE(CHOOSE({1,2,3,4,5,6}, G89, I89, K89, M89, O89, Q89), _xlfn.SEQUENCE(MIN(5, COUNTA(G89, I89, K89, M89, O89, Q89)))))</f>
        <v>495</v>
      </c>
      <c r="U89" s="9">
        <f t="shared" si="5"/>
        <v>1</v>
      </c>
    </row>
    <row r="90" spans="1:21" s="13" customFormat="1" ht="20.100000000000001" customHeight="1" x14ac:dyDescent="0.3">
      <c r="A90" s="20" t="s">
        <v>487</v>
      </c>
      <c r="B90" s="11" t="s">
        <v>20</v>
      </c>
      <c r="C90" s="21" t="s">
        <v>71</v>
      </c>
      <c r="D90" s="11" t="str">
        <f t="shared" si="3"/>
        <v>Bant/Juv Girls</v>
      </c>
      <c r="E90" s="54">
        <v>856</v>
      </c>
      <c r="F90" s="8">
        <v>6</v>
      </c>
      <c r="G90" s="8">
        <f>IFERROR(VALUE(VLOOKUP(F90, PTS!$A$2:$B$76, 2, FALSE)), "")</f>
        <v>75</v>
      </c>
      <c r="H90" s="8">
        <v>3</v>
      </c>
      <c r="I90" s="8">
        <f>IFERROR(VALUE(VLOOKUP(H90, PTS!$A$2:$B$76, 2, FALSE)), "")</f>
        <v>90</v>
      </c>
      <c r="J90" s="9">
        <v>11</v>
      </c>
      <c r="K90" s="8">
        <f>IFERROR(VALUE(VLOOKUP(J90, PTS!$A$2:$B$76, 2, FALSE)), "")</f>
        <v>53</v>
      </c>
      <c r="L90" s="8">
        <v>4</v>
      </c>
      <c r="M90" s="8">
        <f>IFERROR(VALUE(VLOOKUP(L90, PTS!$A$2:$B$76, 2, FALSE)), "")</f>
        <v>85</v>
      </c>
      <c r="N90" s="8">
        <v>3</v>
      </c>
      <c r="O90" s="8">
        <f>IFERROR(VALUE(VLOOKUP(N90, PTS!$A$2:$B$76, 2, FALSE)), "")</f>
        <v>90</v>
      </c>
      <c r="P90" s="8"/>
      <c r="Q90" s="8"/>
      <c r="R90" s="9">
        <f t="shared" si="4"/>
        <v>393</v>
      </c>
      <c r="S90" s="9"/>
      <c r="T90" s="9" cm="1">
        <f t="array" ref="T90">SUM(LARGE(CHOOSE({1,2,3,4,5,6}, G90, I90, K90, M90, O90, Q90), _xlfn.SEQUENCE(MIN(5, COUNTA(G90, I90, K90, M90, O90, Q90)))))</f>
        <v>393</v>
      </c>
      <c r="U90" s="9">
        <f t="shared" si="5"/>
        <v>4</v>
      </c>
    </row>
    <row r="91" spans="1:21" s="13" customFormat="1" ht="20.100000000000001" customHeight="1" x14ac:dyDescent="0.3">
      <c r="A91" s="20" t="s">
        <v>73</v>
      </c>
      <c r="B91" s="11" t="s">
        <v>20</v>
      </c>
      <c r="C91" s="21" t="s">
        <v>71</v>
      </c>
      <c r="D91" s="11" t="str">
        <f t="shared" si="3"/>
        <v>Bant/Juv Girls</v>
      </c>
      <c r="E91" s="54">
        <v>857</v>
      </c>
      <c r="F91" s="9" t="s">
        <v>492</v>
      </c>
      <c r="G91" s="8">
        <f>IFERROR(VALUE(VLOOKUP(F91, PTS!$A$2:$B$76, 2, FALSE)), "")</f>
        <v>0</v>
      </c>
      <c r="H91" s="9">
        <v>10</v>
      </c>
      <c r="I91" s="8">
        <f>IFERROR(VALUE(VLOOKUP(H91, PTS!$A$2:$B$76, 2, FALSE)), "")</f>
        <v>55</v>
      </c>
      <c r="J91" s="9" t="s">
        <v>492</v>
      </c>
      <c r="K91" s="8">
        <f>IFERROR(VALUE(VLOOKUP(J91, PTS!$A$2:$B$76, 2, FALSE)), "")</f>
        <v>0</v>
      </c>
      <c r="L91" s="9">
        <v>10</v>
      </c>
      <c r="M91" s="8">
        <f>IFERROR(VALUE(VLOOKUP(L91, PTS!$A$2:$B$76, 2, FALSE)), "")</f>
        <v>55</v>
      </c>
      <c r="N91" s="9">
        <v>8</v>
      </c>
      <c r="O91" s="8">
        <f>IFERROR(VALUE(VLOOKUP(N91, PTS!$A$2:$B$76, 2, FALSE)), "")</f>
        <v>65</v>
      </c>
      <c r="P91" s="9"/>
      <c r="Q91" s="8"/>
      <c r="R91" s="9">
        <f t="shared" si="4"/>
        <v>175</v>
      </c>
      <c r="S91" s="9"/>
      <c r="T91" s="9" cm="1">
        <f t="array" ref="T91">SUM(LARGE(CHOOSE({1,2,3,4,5,6}, G91, I91, K91, M91, O91, Q91), _xlfn.SEQUENCE(MIN(5, COUNTA(G91, I91, K91, M91, O91, Q91)))))</f>
        <v>175</v>
      </c>
      <c r="U91" s="9">
        <f t="shared" si="5"/>
        <v>13</v>
      </c>
    </row>
    <row r="92" spans="1:21" s="13" customFormat="1" ht="20.100000000000001" customHeight="1" x14ac:dyDescent="0.3">
      <c r="A92" s="11" t="s">
        <v>249</v>
      </c>
      <c r="B92" s="11" t="s">
        <v>9</v>
      </c>
      <c r="C92" s="12" t="s">
        <v>247</v>
      </c>
      <c r="D92" s="11" t="str">
        <f t="shared" si="3"/>
        <v>Jr Boys</v>
      </c>
      <c r="E92" s="56">
        <v>10029</v>
      </c>
      <c r="F92" s="9">
        <v>18</v>
      </c>
      <c r="G92" s="8">
        <f>IFERROR(VALUE(VLOOKUP(F92, PTS!$A$2:$B$76, 2, FALSE)), "")</f>
        <v>42</v>
      </c>
      <c r="H92" s="9">
        <v>35</v>
      </c>
      <c r="I92" s="8">
        <f>IFERROR(VALUE(VLOOKUP(H92, PTS!$A$2:$B$76, 2, FALSE)), "")</f>
        <v>25</v>
      </c>
      <c r="J92" s="8">
        <v>13</v>
      </c>
      <c r="K92" s="8">
        <f>IFERROR(VALUE(VLOOKUP(J92, PTS!$A$2:$B$76, 2, FALSE)), "")</f>
        <v>49</v>
      </c>
      <c r="L92" s="9">
        <v>32</v>
      </c>
      <c r="M92" s="8">
        <f>IFERROR(VALUE(VLOOKUP(L92, PTS!$A$2:$B$76, 2, FALSE)), "")</f>
        <v>28</v>
      </c>
      <c r="N92" s="9">
        <v>36</v>
      </c>
      <c r="O92" s="8">
        <f>IFERROR(VALUE(VLOOKUP(N92, PTS!$A$2:$B$76, 2, FALSE)), "")</f>
        <v>24</v>
      </c>
      <c r="P92" s="9"/>
      <c r="Q92" s="8"/>
      <c r="R92" s="9">
        <f t="shared" si="4"/>
        <v>168</v>
      </c>
      <c r="S92" s="9"/>
      <c r="T92" s="9" cm="1">
        <f t="array" ref="T92">SUM(LARGE(CHOOSE({1,2,3,4,5,6}, G92, I92, K92, M92, O92, Q92), _xlfn.SEQUENCE(MIN(5, COUNTA(G92, I92, K92, M92, O92, Q92)))))</f>
        <v>168</v>
      </c>
      <c r="U92" s="9">
        <f t="shared" si="5"/>
        <v>21</v>
      </c>
    </row>
    <row r="93" spans="1:21" s="13" customFormat="1" ht="20.100000000000001" customHeight="1" x14ac:dyDescent="0.3">
      <c r="A93" s="20" t="s">
        <v>250</v>
      </c>
      <c r="B93" s="11" t="s">
        <v>9</v>
      </c>
      <c r="C93" s="12" t="s">
        <v>247</v>
      </c>
      <c r="D93" s="11" t="str">
        <f t="shared" si="3"/>
        <v>Jr Boys</v>
      </c>
      <c r="E93" s="56">
        <v>10035</v>
      </c>
      <c r="F93" s="15">
        <v>3</v>
      </c>
      <c r="G93" s="8">
        <f>IFERROR(VALUE(VLOOKUP(F93, PTS!$A$2:$B$76, 2, FALSE)), "")</f>
        <v>90</v>
      </c>
      <c r="H93" s="14">
        <v>36</v>
      </c>
      <c r="I93" s="8">
        <f>IFERROR(VALUE(VLOOKUP(H93, PTS!$A$2:$B$76, 2, FALSE)), "")</f>
        <v>24</v>
      </c>
      <c r="J93" s="8">
        <v>3</v>
      </c>
      <c r="K93" s="8">
        <f>IFERROR(VALUE(VLOOKUP(J93, PTS!$A$2:$B$76, 2, FALSE)), "")</f>
        <v>90</v>
      </c>
      <c r="L93" s="15">
        <v>35</v>
      </c>
      <c r="M93" s="8">
        <f>IFERROR(VALUE(VLOOKUP(L93, PTS!$A$2:$B$76, 2, FALSE)), "")</f>
        <v>25</v>
      </c>
      <c r="N93" s="15">
        <v>26</v>
      </c>
      <c r="O93" s="8">
        <f>IFERROR(VALUE(VLOOKUP(N93, PTS!$A$2:$B$76, 2, FALSE)), "")</f>
        <v>34</v>
      </c>
      <c r="P93" s="15"/>
      <c r="Q93" s="8"/>
      <c r="R93" s="9">
        <f t="shared" si="4"/>
        <v>263</v>
      </c>
      <c r="S93" s="9"/>
      <c r="T93" s="9" cm="1">
        <f t="array" ref="T93">SUM(LARGE(CHOOSE({1,2,3,4,5,6}, G93, I93, K93, M93, O93, Q93), _xlfn.SEQUENCE(MIN(5, COUNTA(G93, I93, K93, M93, O93, Q93)))))</f>
        <v>263</v>
      </c>
      <c r="U93" s="9">
        <f t="shared" si="5"/>
        <v>9</v>
      </c>
    </row>
    <row r="94" spans="1:21" s="13" customFormat="1" ht="20.100000000000001" customHeight="1" x14ac:dyDescent="0.3">
      <c r="A94" s="20" t="s">
        <v>252</v>
      </c>
      <c r="B94" s="11" t="s">
        <v>9</v>
      </c>
      <c r="C94" s="12" t="s">
        <v>247</v>
      </c>
      <c r="D94" s="11" t="str">
        <f t="shared" si="3"/>
        <v>Jr Boys</v>
      </c>
      <c r="E94" s="56">
        <v>10076</v>
      </c>
      <c r="F94" s="9" t="s">
        <v>492</v>
      </c>
      <c r="G94" s="8">
        <f>IFERROR(VALUE(VLOOKUP(F94, PTS!$A$2:$B$76, 2, FALSE)), "")</f>
        <v>0</v>
      </c>
      <c r="H94" s="45">
        <v>20</v>
      </c>
      <c r="I94" s="8">
        <f>IFERROR(VALUE(VLOOKUP(H94, PTS!$A$2:$B$76, 2, FALSE)), "")</f>
        <v>40</v>
      </c>
      <c r="J94" s="45">
        <v>26</v>
      </c>
      <c r="K94" s="8">
        <f>IFERROR(VALUE(VLOOKUP(J94, PTS!$A$2:$B$76, 2, FALSE)), "")</f>
        <v>34</v>
      </c>
      <c r="L94" s="45">
        <v>28</v>
      </c>
      <c r="M94" s="8">
        <f>IFERROR(VALUE(VLOOKUP(L94, PTS!$A$2:$B$76, 2, FALSE)), "")</f>
        <v>32</v>
      </c>
      <c r="N94" s="45">
        <v>20</v>
      </c>
      <c r="O94" s="8">
        <f>IFERROR(VALUE(VLOOKUP(N94, PTS!$A$2:$B$76, 2, FALSE)), "")</f>
        <v>40</v>
      </c>
      <c r="P94" s="45"/>
      <c r="Q94" s="45"/>
      <c r="R94" s="9">
        <f t="shared" si="4"/>
        <v>146</v>
      </c>
      <c r="S94" s="9"/>
      <c r="T94" s="9" cm="1">
        <f t="array" ref="T94">SUM(LARGE(CHOOSE({1,2,3,4,5,6}, G94, I94, K94, M94, O94, Q94), _xlfn.SEQUENCE(MIN(5, COUNTA(G94, I94, K94, M94, O94, Q94)))))</f>
        <v>146</v>
      </c>
      <c r="U94" s="9">
        <f t="shared" si="5"/>
        <v>27</v>
      </c>
    </row>
    <row r="95" spans="1:21" s="13" customFormat="1" ht="20.100000000000001" customHeight="1" x14ac:dyDescent="0.3">
      <c r="A95" s="11" t="s">
        <v>254</v>
      </c>
      <c r="B95" s="11" t="s">
        <v>9</v>
      </c>
      <c r="C95" s="12" t="s">
        <v>247</v>
      </c>
      <c r="D95" s="11" t="str">
        <f t="shared" si="3"/>
        <v>Jr Boys</v>
      </c>
      <c r="E95" s="56">
        <v>10080</v>
      </c>
      <c r="F95" s="9" t="s">
        <v>492</v>
      </c>
      <c r="G95" s="8">
        <f>IFERROR(VALUE(VLOOKUP(F95, PTS!$A$2:$B$76, 2, FALSE)), "")</f>
        <v>0</v>
      </c>
      <c r="H95" s="45">
        <v>34</v>
      </c>
      <c r="I95" s="8">
        <f>IFERROR(VALUE(VLOOKUP(H95, PTS!$A$2:$B$76, 2, FALSE)), "")</f>
        <v>26</v>
      </c>
      <c r="J95" s="8">
        <v>31</v>
      </c>
      <c r="K95" s="8">
        <f>IFERROR(VALUE(VLOOKUP(J95, PTS!$A$2:$B$76, 2, FALSE)), "")</f>
        <v>29</v>
      </c>
      <c r="L95" s="45">
        <v>36</v>
      </c>
      <c r="M95" s="8">
        <f>IFERROR(VALUE(VLOOKUP(L95, PTS!$A$2:$B$76, 2, FALSE)), "")</f>
        <v>24</v>
      </c>
      <c r="N95" s="45">
        <v>33</v>
      </c>
      <c r="O95" s="8">
        <f>IFERROR(VALUE(VLOOKUP(N95, PTS!$A$2:$B$76, 2, FALSE)), "")</f>
        <v>27</v>
      </c>
      <c r="P95" s="45"/>
      <c r="Q95" s="45"/>
      <c r="R95" s="9">
        <f t="shared" si="4"/>
        <v>106</v>
      </c>
      <c r="S95" s="9"/>
      <c r="T95" s="9" cm="1">
        <f t="array" ref="T95">SUM(LARGE(CHOOSE({1,2,3,4,5,6}, G95, I95, K95, M95, O95, Q95), _xlfn.SEQUENCE(MIN(5, COUNTA(G95, I95, K95, M95, O95, Q95)))))</f>
        <v>106</v>
      </c>
      <c r="U95" s="9">
        <f t="shared" si="5"/>
        <v>39</v>
      </c>
    </row>
    <row r="96" spans="1:21" s="13" customFormat="1" ht="20.100000000000001" customHeight="1" x14ac:dyDescent="0.3">
      <c r="A96" s="11" t="s">
        <v>248</v>
      </c>
      <c r="B96" s="11" t="s">
        <v>9</v>
      </c>
      <c r="C96" s="12" t="s">
        <v>247</v>
      </c>
      <c r="D96" s="11" t="str">
        <f t="shared" si="3"/>
        <v>Jr Boys</v>
      </c>
      <c r="E96" s="56">
        <v>10149</v>
      </c>
      <c r="F96" s="9" t="s">
        <v>492</v>
      </c>
      <c r="G96" s="8">
        <f>IFERROR(VALUE(VLOOKUP(F96, PTS!$A$2:$B$76, 2, FALSE)), "")</f>
        <v>0</v>
      </c>
      <c r="H96" s="16" t="s">
        <v>492</v>
      </c>
      <c r="I96" s="8">
        <f>IFERROR(VALUE(VLOOKUP(H96, PTS!$A$2:$B$76, 2, FALSE)), "")</f>
        <v>0</v>
      </c>
      <c r="J96" s="8">
        <v>23</v>
      </c>
      <c r="K96" s="8">
        <f>IFERROR(VALUE(VLOOKUP(J96, PTS!$A$2:$B$76, 2, FALSE)), "")</f>
        <v>37</v>
      </c>
      <c r="L96" s="45">
        <v>41</v>
      </c>
      <c r="M96" s="8">
        <f>IFERROR(VALUE(VLOOKUP(L96, PTS!$A$2:$B$76, 2, FALSE)), "")</f>
        <v>19</v>
      </c>
      <c r="N96" s="45">
        <v>39</v>
      </c>
      <c r="O96" s="8">
        <f>IFERROR(VALUE(VLOOKUP(N96, PTS!$A$2:$B$76, 2, FALSE)), "")</f>
        <v>21</v>
      </c>
      <c r="P96" s="45"/>
      <c r="Q96" s="45"/>
      <c r="R96" s="9">
        <f t="shared" si="4"/>
        <v>77</v>
      </c>
      <c r="S96" s="9"/>
      <c r="T96" s="9" cm="1">
        <f t="array" ref="T96">SUM(LARGE(CHOOSE({1,2,3,4,5,6}, G96, I96, K96, M96, O96, Q96), _xlfn.SEQUENCE(MIN(5, COUNTA(G96, I96, K96, M96, O96, Q96)))))</f>
        <v>77</v>
      </c>
      <c r="U96" s="9">
        <f t="shared" si="5"/>
        <v>45</v>
      </c>
    </row>
    <row r="97" spans="1:21" s="13" customFormat="1" ht="20.100000000000001" customHeight="1" x14ac:dyDescent="0.3">
      <c r="A97" s="11" t="s">
        <v>282</v>
      </c>
      <c r="B97" s="11" t="s">
        <v>9</v>
      </c>
      <c r="C97" s="12" t="s">
        <v>281</v>
      </c>
      <c r="D97" s="11" t="str">
        <f t="shared" si="3"/>
        <v>Jr Boys</v>
      </c>
      <c r="E97" s="56">
        <v>10088</v>
      </c>
      <c r="F97" s="45">
        <v>26</v>
      </c>
      <c r="G97" s="8">
        <f>IFERROR(VALUE(VLOOKUP(F97, PTS!$A$2:$B$76, 2, FALSE)), "")</f>
        <v>34</v>
      </c>
      <c r="H97" s="45">
        <v>41</v>
      </c>
      <c r="I97" s="8">
        <f>IFERROR(VALUE(VLOOKUP(H97, PTS!$A$2:$B$76, 2, FALSE)), "")</f>
        <v>19</v>
      </c>
      <c r="J97" s="45">
        <v>32</v>
      </c>
      <c r="K97" s="8">
        <f>IFERROR(VALUE(VLOOKUP(J97, PTS!$A$2:$B$76, 2, FALSE)), "")</f>
        <v>28</v>
      </c>
      <c r="L97" s="45">
        <v>46</v>
      </c>
      <c r="M97" s="8">
        <f>IFERROR(VALUE(VLOOKUP(L97, PTS!$A$2:$B$76, 2, FALSE)), "")</f>
        <v>14</v>
      </c>
      <c r="N97" s="45">
        <v>40</v>
      </c>
      <c r="O97" s="8">
        <f>IFERROR(VALUE(VLOOKUP(N97, PTS!$A$2:$B$76, 2, FALSE)), "")</f>
        <v>20</v>
      </c>
      <c r="P97" s="45"/>
      <c r="Q97" s="45"/>
      <c r="R97" s="9">
        <f t="shared" si="4"/>
        <v>115</v>
      </c>
      <c r="S97" s="9"/>
      <c r="T97" s="9" cm="1">
        <f t="array" ref="T97">SUM(LARGE(CHOOSE({1,2,3,4,5,6}, G97, I97, K97, M97, O97, Q97), _xlfn.SEQUENCE(MIN(5, COUNTA(G97, I97, K97, M97, O97, Q97)))))</f>
        <v>115</v>
      </c>
      <c r="U97" s="9">
        <f t="shared" si="5"/>
        <v>35</v>
      </c>
    </row>
    <row r="98" spans="1:21" s="13" customFormat="1" ht="20.100000000000001" customHeight="1" x14ac:dyDescent="0.3">
      <c r="A98" s="20" t="s">
        <v>293</v>
      </c>
      <c r="B98" s="11" t="s">
        <v>9</v>
      </c>
      <c r="C98" s="12" t="s">
        <v>289</v>
      </c>
      <c r="D98" s="11" t="str">
        <f t="shared" si="3"/>
        <v>Jr Boys</v>
      </c>
      <c r="E98" s="56">
        <v>10090</v>
      </c>
      <c r="F98" s="9" t="s">
        <v>492</v>
      </c>
      <c r="G98" s="8">
        <f>IFERROR(VALUE(VLOOKUP(F98, PTS!$A$2:$B$76, 2, FALSE)), "")</f>
        <v>0</v>
      </c>
      <c r="H98" s="16" t="s">
        <v>492</v>
      </c>
      <c r="I98" s="8">
        <f>IFERROR(VALUE(VLOOKUP(H98, PTS!$A$2:$B$76, 2, FALSE)), "")</f>
        <v>0</v>
      </c>
      <c r="J98" s="45">
        <v>4</v>
      </c>
      <c r="K98" s="8">
        <f>IFERROR(VALUE(VLOOKUP(J98, PTS!$A$2:$B$76, 2, FALSE)), "")</f>
        <v>85</v>
      </c>
      <c r="L98" s="45">
        <v>19</v>
      </c>
      <c r="M98" s="8">
        <f>IFERROR(VALUE(VLOOKUP(L98, PTS!$A$2:$B$76, 2, FALSE)), "")</f>
        <v>41</v>
      </c>
      <c r="N98" s="45">
        <v>22</v>
      </c>
      <c r="O98" s="8">
        <f>IFERROR(VALUE(VLOOKUP(N98, PTS!$A$2:$B$76, 2, FALSE)), "")</f>
        <v>38</v>
      </c>
      <c r="P98" s="45"/>
      <c r="Q98" s="45"/>
      <c r="R98" s="9">
        <f t="shared" si="4"/>
        <v>164</v>
      </c>
      <c r="S98" s="9"/>
      <c r="T98" s="9" cm="1">
        <f t="array" ref="T98">SUM(LARGE(CHOOSE({1,2,3,4,5,6}, G98, I98, K98, M98, O98, Q98), _xlfn.SEQUENCE(MIN(5, COUNTA(G98, I98, K98, M98, O98, Q98)))))</f>
        <v>164</v>
      </c>
      <c r="U98" s="9">
        <f t="shared" si="5"/>
        <v>23</v>
      </c>
    </row>
    <row r="99" spans="1:21" s="13" customFormat="1" ht="20.100000000000001" customHeight="1" x14ac:dyDescent="0.3">
      <c r="A99" s="20" t="s">
        <v>307</v>
      </c>
      <c r="B99" s="11" t="s">
        <v>9</v>
      </c>
      <c r="C99" s="12" t="s">
        <v>447</v>
      </c>
      <c r="D99" s="11" t="str">
        <f t="shared" si="3"/>
        <v>Jr Boys</v>
      </c>
      <c r="E99" s="56">
        <v>10092</v>
      </c>
      <c r="F99" s="9">
        <v>30</v>
      </c>
      <c r="G99" s="8">
        <f>IFERROR(VALUE(VLOOKUP(F99, PTS!$A$2:$B$76, 2, FALSE)), "")</f>
        <v>30</v>
      </c>
      <c r="H99" s="16" t="s">
        <v>492</v>
      </c>
      <c r="I99" s="8">
        <f>IFERROR(VALUE(VLOOKUP(H99, PTS!$A$2:$B$76, 2, FALSE)), "")</f>
        <v>0</v>
      </c>
      <c r="J99" s="8">
        <v>17</v>
      </c>
      <c r="K99" s="8">
        <f>IFERROR(VALUE(VLOOKUP(J99, PTS!$A$2:$B$76, 2, FALSE)), "")</f>
        <v>43</v>
      </c>
      <c r="L99" s="8">
        <v>34</v>
      </c>
      <c r="M99" s="8">
        <f>IFERROR(VALUE(VLOOKUP(L99, PTS!$A$2:$B$76, 2, FALSE)), "")</f>
        <v>26</v>
      </c>
      <c r="N99" s="8">
        <v>31</v>
      </c>
      <c r="O99" s="8">
        <f>IFERROR(VALUE(VLOOKUP(N99, PTS!$A$2:$B$76, 2, FALSE)), "")</f>
        <v>29</v>
      </c>
      <c r="P99" s="8"/>
      <c r="Q99" s="8"/>
      <c r="R99" s="9">
        <f t="shared" si="4"/>
        <v>128</v>
      </c>
      <c r="S99" s="9"/>
      <c r="T99" s="9" cm="1">
        <f t="array" ref="T99">SUM(LARGE(CHOOSE({1,2,3,4,5,6}, G99, I99, K99, M99, O99, Q99), _xlfn.SEQUENCE(MIN(5, COUNTA(G99, I99, K99, M99, O99, Q99)))))</f>
        <v>128</v>
      </c>
      <c r="U99" s="9">
        <f t="shared" si="5"/>
        <v>33</v>
      </c>
    </row>
    <row r="100" spans="1:21" s="13" customFormat="1" ht="20.100000000000001" customHeight="1" x14ac:dyDescent="0.3">
      <c r="A100" s="11" t="s">
        <v>314</v>
      </c>
      <c r="B100" s="11" t="s">
        <v>9</v>
      </c>
      <c r="C100" s="12" t="s">
        <v>309</v>
      </c>
      <c r="D100" s="11" t="str">
        <f t="shared" si="3"/>
        <v>Jr Boys</v>
      </c>
      <c r="E100" s="56">
        <v>10093</v>
      </c>
      <c r="F100" s="9" t="s">
        <v>492</v>
      </c>
      <c r="G100" s="8">
        <f>IFERROR(VALUE(VLOOKUP(F100, PTS!$A$2:$B$76, 2, FALSE)), "")</f>
        <v>0</v>
      </c>
      <c r="H100" s="16" t="s">
        <v>492</v>
      </c>
      <c r="I100" s="8">
        <f>IFERROR(VALUE(VLOOKUP(H100, PTS!$A$2:$B$76, 2, FALSE)), "")</f>
        <v>0</v>
      </c>
      <c r="J100" s="15" t="s">
        <v>492</v>
      </c>
      <c r="K100" s="8">
        <f>IFERROR(VALUE(VLOOKUP(J100, PTS!$A$2:$B$76, 2, FALSE)), "")</f>
        <v>0</v>
      </c>
      <c r="L100" s="9">
        <v>21</v>
      </c>
      <c r="M100" s="8">
        <f>IFERROR(VALUE(VLOOKUP(L100, PTS!$A$2:$B$76, 2, FALSE)), "")</f>
        <v>39</v>
      </c>
      <c r="N100" s="9">
        <v>27</v>
      </c>
      <c r="O100" s="8">
        <f>IFERROR(VALUE(VLOOKUP(N100, PTS!$A$2:$B$76, 2, FALSE)), "")</f>
        <v>33</v>
      </c>
      <c r="P100" s="9"/>
      <c r="Q100" s="8"/>
      <c r="R100" s="9">
        <f t="shared" si="4"/>
        <v>72</v>
      </c>
      <c r="S100" s="9"/>
      <c r="T100" s="9" cm="1">
        <f t="array" ref="T100">SUM(LARGE(CHOOSE({1,2,3,4,5,6}, G100, I100, K100, M100, O100, Q100), _xlfn.SEQUENCE(MIN(5, COUNTA(G100, I100, K100, M100, O100, Q100)))))</f>
        <v>72</v>
      </c>
      <c r="U100" s="9">
        <f t="shared" si="5"/>
        <v>47</v>
      </c>
    </row>
    <row r="101" spans="1:21" s="13" customFormat="1" ht="20.100000000000001" customHeight="1" x14ac:dyDescent="0.3">
      <c r="A101" s="11" t="s">
        <v>315</v>
      </c>
      <c r="B101" s="11" t="s">
        <v>9</v>
      </c>
      <c r="C101" s="12" t="s">
        <v>309</v>
      </c>
      <c r="D101" s="11" t="str">
        <f t="shared" si="3"/>
        <v>Jr Boys</v>
      </c>
      <c r="E101" s="56">
        <v>10094</v>
      </c>
      <c r="F101" s="9" t="s">
        <v>492</v>
      </c>
      <c r="G101" s="8">
        <f>IFERROR(VALUE(VLOOKUP(F101, PTS!$A$2:$B$76, 2, FALSE)), "")</f>
        <v>0</v>
      </c>
      <c r="H101" s="16" t="s">
        <v>492</v>
      </c>
      <c r="I101" s="8">
        <f>IFERROR(VALUE(VLOOKUP(H101, PTS!$A$2:$B$76, 2, FALSE)), "")</f>
        <v>0</v>
      </c>
      <c r="J101" s="15" t="s">
        <v>492</v>
      </c>
      <c r="K101" s="8">
        <f>IFERROR(VALUE(VLOOKUP(J101, PTS!$A$2:$B$76, 2, FALSE)), "")</f>
        <v>0</v>
      </c>
      <c r="L101" s="45">
        <v>2</v>
      </c>
      <c r="M101" s="8">
        <f>IFERROR(VALUE(VLOOKUP(L101, PTS!$A$2:$B$76, 2, FALSE)), "")</f>
        <v>95</v>
      </c>
      <c r="N101" s="45">
        <v>5</v>
      </c>
      <c r="O101" s="8">
        <f>IFERROR(VALUE(VLOOKUP(N101, PTS!$A$2:$B$76, 2, FALSE)), "")</f>
        <v>80</v>
      </c>
      <c r="P101" s="45"/>
      <c r="Q101" s="45"/>
      <c r="R101" s="9">
        <f t="shared" si="4"/>
        <v>175</v>
      </c>
      <c r="S101" s="9"/>
      <c r="T101" s="9" cm="1">
        <f t="array" ref="T101">SUM(LARGE(CHOOSE({1,2,3,4,5,6}, G101, I101, K101, M101, O101, Q101), _xlfn.SEQUENCE(MIN(5, COUNTA(G101, I101, K101, M101, O101, Q101)))))</f>
        <v>175</v>
      </c>
      <c r="U101" s="9">
        <f t="shared" si="5"/>
        <v>20</v>
      </c>
    </row>
    <row r="102" spans="1:21" s="13" customFormat="1" ht="20.100000000000001" customHeight="1" x14ac:dyDescent="0.3">
      <c r="A102" s="11" t="s">
        <v>326</v>
      </c>
      <c r="B102" s="11" t="s">
        <v>9</v>
      </c>
      <c r="C102" s="12" t="s">
        <v>319</v>
      </c>
      <c r="D102" s="11" t="str">
        <f t="shared" si="3"/>
        <v>Jr Boys</v>
      </c>
      <c r="E102" s="56">
        <v>10095</v>
      </c>
      <c r="F102" s="9" t="s">
        <v>492</v>
      </c>
      <c r="G102" s="8">
        <f>IFERROR(VALUE(VLOOKUP(F102, PTS!$A$2:$B$76, 2, FALSE)), "")</f>
        <v>0</v>
      </c>
      <c r="H102" s="16" t="s">
        <v>492</v>
      </c>
      <c r="I102" s="8">
        <f>IFERROR(VALUE(VLOOKUP(H102, PTS!$A$2:$B$76, 2, FALSE)), "")</f>
        <v>0</v>
      </c>
      <c r="J102" s="15" t="s">
        <v>492</v>
      </c>
      <c r="K102" s="8">
        <f>IFERROR(VALUE(VLOOKUP(J102, PTS!$A$2:$B$76, 2, FALSE)), "")</f>
        <v>0</v>
      </c>
      <c r="L102" s="9" t="s">
        <v>492</v>
      </c>
      <c r="M102" s="8">
        <f>IFERROR(VALUE(VLOOKUP(L102, PTS!$A$2:$B$76, 2, FALSE)), "")</f>
        <v>0</v>
      </c>
      <c r="N102" s="45">
        <v>37</v>
      </c>
      <c r="O102" s="8">
        <f>IFERROR(VALUE(VLOOKUP(N102, PTS!$A$2:$B$76, 2, FALSE)), "")</f>
        <v>23</v>
      </c>
      <c r="P102" s="45"/>
      <c r="Q102" s="45"/>
      <c r="R102" s="9">
        <f t="shared" si="4"/>
        <v>23</v>
      </c>
      <c r="S102" s="9"/>
      <c r="T102" s="9" cm="1">
        <f t="array" ref="T102">SUM(LARGE(CHOOSE({1,2,3,4,5,6}, G102, I102, K102, M102, O102, Q102), _xlfn.SEQUENCE(MIN(5, COUNTA(G102, I102, K102, M102, O102, Q102)))))</f>
        <v>23</v>
      </c>
      <c r="U102" s="9">
        <f t="shared" si="5"/>
        <v>55</v>
      </c>
    </row>
    <row r="103" spans="1:21" s="13" customFormat="1" ht="20.100000000000001" customHeight="1" x14ac:dyDescent="0.3">
      <c r="A103" s="11" t="s">
        <v>327</v>
      </c>
      <c r="B103" s="11" t="s">
        <v>9</v>
      </c>
      <c r="C103" s="12" t="s">
        <v>319</v>
      </c>
      <c r="D103" s="11" t="str">
        <f t="shared" si="3"/>
        <v>Jr Boys</v>
      </c>
      <c r="E103" s="56">
        <v>10096</v>
      </c>
      <c r="F103" s="9" t="s">
        <v>492</v>
      </c>
      <c r="G103" s="8">
        <f>IFERROR(VALUE(VLOOKUP(F103, PTS!$A$2:$B$76, 2, FALSE)), "")</f>
        <v>0</v>
      </c>
      <c r="H103" s="16" t="s">
        <v>492</v>
      </c>
      <c r="I103" s="8">
        <f>IFERROR(VALUE(VLOOKUP(H103, PTS!$A$2:$B$76, 2, FALSE)), "")</f>
        <v>0</v>
      </c>
      <c r="J103" s="15" t="s">
        <v>492</v>
      </c>
      <c r="K103" s="8">
        <f>IFERROR(VALUE(VLOOKUP(J103, PTS!$A$2:$B$76, 2, FALSE)), "")</f>
        <v>0</v>
      </c>
      <c r="L103" s="45">
        <v>38</v>
      </c>
      <c r="M103" s="8">
        <f>IFERROR(VALUE(VLOOKUP(L103, PTS!$A$2:$B$76, 2, FALSE)), "")</f>
        <v>22</v>
      </c>
      <c r="N103" s="45">
        <v>32</v>
      </c>
      <c r="O103" s="8">
        <f>IFERROR(VALUE(VLOOKUP(N103, PTS!$A$2:$B$76, 2, FALSE)), "")</f>
        <v>28</v>
      </c>
      <c r="P103" s="45"/>
      <c r="Q103" s="45"/>
      <c r="R103" s="9">
        <f t="shared" si="4"/>
        <v>50</v>
      </c>
      <c r="S103" s="9"/>
      <c r="T103" s="9" cm="1">
        <f t="array" ref="T103">SUM(LARGE(CHOOSE({1,2,3,4,5,6}, G103, I103, K103, M103, O103, Q103), _xlfn.SEQUENCE(MIN(5, COUNTA(G103, I103, K103, M103, O103, Q103)))))</f>
        <v>50</v>
      </c>
      <c r="U103" s="9">
        <f t="shared" si="5"/>
        <v>50</v>
      </c>
    </row>
    <row r="104" spans="1:21" s="13" customFormat="1" ht="20.100000000000001" customHeight="1" x14ac:dyDescent="0.3">
      <c r="A104" s="20" t="s">
        <v>345</v>
      </c>
      <c r="B104" s="11" t="s">
        <v>9</v>
      </c>
      <c r="C104" s="21" t="s">
        <v>343</v>
      </c>
      <c r="D104" s="11" t="str">
        <f t="shared" si="3"/>
        <v>Jr Boys</v>
      </c>
      <c r="E104" s="56">
        <v>10097</v>
      </c>
      <c r="F104" s="9" t="s">
        <v>492</v>
      </c>
      <c r="G104" s="8">
        <f>IFERROR(VALUE(VLOOKUP(F104, PTS!$A$2:$B$76, 2, FALSE)), "")</f>
        <v>0</v>
      </c>
      <c r="H104" s="16" t="s">
        <v>492</v>
      </c>
      <c r="I104" s="8">
        <f>IFERROR(VALUE(VLOOKUP(H104, PTS!$A$2:$B$76, 2, FALSE)), "")</f>
        <v>0</v>
      </c>
      <c r="J104" s="15" t="s">
        <v>492</v>
      </c>
      <c r="K104" s="8">
        <f>IFERROR(VALUE(VLOOKUP(J104, PTS!$A$2:$B$76, 2, FALSE)), "")</f>
        <v>0</v>
      </c>
      <c r="L104" s="9" t="s">
        <v>492</v>
      </c>
      <c r="M104" s="8">
        <f>IFERROR(VALUE(VLOOKUP(L104, PTS!$A$2:$B$76, 2, FALSE)), "")</f>
        <v>0</v>
      </c>
      <c r="N104" s="45" t="s">
        <v>492</v>
      </c>
      <c r="O104" s="8">
        <f>IFERROR(VALUE(VLOOKUP(N104, PTS!$A$2:$B$76, 2, FALSE)), "")</f>
        <v>0</v>
      </c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57</v>
      </c>
    </row>
    <row r="105" spans="1:21" s="13" customFormat="1" ht="20.100000000000001" customHeight="1" x14ac:dyDescent="0.3">
      <c r="A105" s="20" t="s">
        <v>351</v>
      </c>
      <c r="B105" s="11" t="s">
        <v>9</v>
      </c>
      <c r="C105" s="21" t="s">
        <v>348</v>
      </c>
      <c r="D105" s="11" t="str">
        <f t="shared" si="3"/>
        <v>Jr Boys</v>
      </c>
      <c r="E105" s="56">
        <v>10098</v>
      </c>
      <c r="F105" s="9" t="s">
        <v>492</v>
      </c>
      <c r="G105" s="8">
        <f>IFERROR(VALUE(VLOOKUP(F105, PTS!$A$2:$B$76, 2, FALSE)), "")</f>
        <v>0</v>
      </c>
      <c r="H105" s="16" t="s">
        <v>492</v>
      </c>
      <c r="I105" s="8">
        <f>IFERROR(VALUE(VLOOKUP(H105, PTS!$A$2:$B$76, 2, FALSE)), "")</f>
        <v>0</v>
      </c>
      <c r="J105" s="45">
        <v>38</v>
      </c>
      <c r="K105" s="8">
        <f>IFERROR(VALUE(VLOOKUP(J105, PTS!$A$2:$B$76, 2, FALSE)), "")</f>
        <v>22</v>
      </c>
      <c r="L105" s="9" t="s">
        <v>492</v>
      </c>
      <c r="M105" s="8">
        <f>IFERROR(VALUE(VLOOKUP(L105, PTS!$A$2:$B$76, 2, FALSE)), "")</f>
        <v>0</v>
      </c>
      <c r="N105" s="9">
        <v>43</v>
      </c>
      <c r="O105" s="8">
        <f>IFERROR(VALUE(VLOOKUP(N105, PTS!$A$2:$B$76, 2, FALSE)), "")</f>
        <v>17</v>
      </c>
      <c r="P105" s="9"/>
      <c r="Q105" s="8"/>
      <c r="R105" s="9">
        <f t="shared" si="4"/>
        <v>39</v>
      </c>
      <c r="S105" s="9"/>
      <c r="T105" s="9" cm="1">
        <f t="array" ref="T105">SUM(LARGE(CHOOSE({1,2,3,4,5,6}, G105, I105, K105, M105, O105, Q105), _xlfn.SEQUENCE(MIN(5, COUNTA(G105, I105, K105, M105, O105, Q105)))))</f>
        <v>39</v>
      </c>
      <c r="U105" s="9">
        <f t="shared" si="5"/>
        <v>52</v>
      </c>
    </row>
    <row r="106" spans="1:21" s="13" customFormat="1" ht="20.100000000000001" customHeight="1" x14ac:dyDescent="0.3">
      <c r="A106" s="20" t="s">
        <v>352</v>
      </c>
      <c r="B106" s="11" t="s">
        <v>9</v>
      </c>
      <c r="C106" s="21" t="s">
        <v>348</v>
      </c>
      <c r="D106" s="11" t="str">
        <f t="shared" si="3"/>
        <v>Jr Boys</v>
      </c>
      <c r="E106" s="56">
        <v>10099</v>
      </c>
      <c r="F106" s="9" t="s">
        <v>492</v>
      </c>
      <c r="G106" s="8">
        <f>IFERROR(VALUE(VLOOKUP(F106, PTS!$A$2:$B$76, 2, FALSE)), "")</f>
        <v>0</v>
      </c>
      <c r="H106" s="16" t="s">
        <v>492</v>
      </c>
      <c r="I106" s="8">
        <f>IFERROR(VALUE(VLOOKUP(H106, PTS!$A$2:$B$76, 2, FALSE)), "")</f>
        <v>0</v>
      </c>
      <c r="J106" s="45">
        <v>34</v>
      </c>
      <c r="K106" s="8">
        <f>IFERROR(VALUE(VLOOKUP(J106, PTS!$A$2:$B$76, 2, FALSE)), "")</f>
        <v>26</v>
      </c>
      <c r="L106" s="9" t="s">
        <v>492</v>
      </c>
      <c r="M106" s="8">
        <f>IFERROR(VALUE(VLOOKUP(L106, PTS!$A$2:$B$76, 2, FALSE)), "")</f>
        <v>0</v>
      </c>
      <c r="N106" s="9">
        <v>35</v>
      </c>
      <c r="O106" s="8">
        <f>IFERROR(VALUE(VLOOKUP(N106, PTS!$A$2:$B$76, 2, FALSE)), "")</f>
        <v>25</v>
      </c>
      <c r="P106" s="9"/>
      <c r="Q106" s="8"/>
      <c r="R106" s="9">
        <f t="shared" si="4"/>
        <v>51</v>
      </c>
      <c r="S106" s="9"/>
      <c r="T106" s="9" cm="1">
        <f t="array" ref="T106">SUM(LARGE(CHOOSE({1,2,3,4,5,6}, G106, I106, K106, M106, O106, Q106), _xlfn.SEQUENCE(MIN(5, COUNTA(G106, I106, K106, M106, O106, Q106)))))</f>
        <v>51</v>
      </c>
      <c r="U106" s="9">
        <f t="shared" si="5"/>
        <v>49</v>
      </c>
    </row>
    <row r="107" spans="1:21" s="13" customFormat="1" ht="20.100000000000001" customHeight="1" x14ac:dyDescent="0.3">
      <c r="A107" s="11" t="s">
        <v>503</v>
      </c>
      <c r="B107" s="11" t="s">
        <v>9</v>
      </c>
      <c r="C107" s="21" t="s">
        <v>357</v>
      </c>
      <c r="D107" s="11" t="str">
        <f t="shared" si="3"/>
        <v>Jr Boys</v>
      </c>
      <c r="E107" s="56">
        <v>10100</v>
      </c>
      <c r="F107" s="9">
        <v>8</v>
      </c>
      <c r="G107" s="8">
        <f>IFERROR(VALUE(VLOOKUP(F107, PTS!$A$2:$B$76, 2, FALSE)), "")</f>
        <v>65</v>
      </c>
      <c r="H107" s="9">
        <v>22</v>
      </c>
      <c r="I107" s="8">
        <f>IFERROR(VALUE(VLOOKUP(H107, PTS!$A$2:$B$76, 2, FALSE)), "")</f>
        <v>38</v>
      </c>
      <c r="J107" s="15" t="s">
        <v>492</v>
      </c>
      <c r="K107" s="8">
        <f>IFERROR(VALUE(VLOOKUP(J107, PTS!$A$2:$B$76, 2, FALSE)), "")</f>
        <v>0</v>
      </c>
      <c r="L107" s="9" t="s">
        <v>492</v>
      </c>
      <c r="M107" s="8">
        <f>IFERROR(VALUE(VLOOKUP(L107, PTS!$A$2:$B$76, 2, FALSE)), "")</f>
        <v>0</v>
      </c>
      <c r="N107" s="9">
        <v>12</v>
      </c>
      <c r="O107" s="8">
        <f>IFERROR(VALUE(VLOOKUP(N107, PTS!$A$2:$B$76, 2, FALSE)), "")</f>
        <v>51</v>
      </c>
      <c r="P107" s="9"/>
      <c r="Q107" s="8"/>
      <c r="R107" s="9">
        <f t="shared" si="4"/>
        <v>154</v>
      </c>
      <c r="S107" s="9"/>
      <c r="T107" s="9" cm="1">
        <f t="array" ref="T107">SUM(LARGE(CHOOSE({1,2,3,4,5,6}, G107, I107, K107, M107, O107, Q107), _xlfn.SEQUENCE(MIN(5, COUNTA(G107, I107, K107, M107, O107, Q107)))))</f>
        <v>154</v>
      </c>
      <c r="U107" s="9">
        <f t="shared" si="5"/>
        <v>25</v>
      </c>
    </row>
    <row r="108" spans="1:21" s="13" customFormat="1" ht="20.100000000000001" customHeight="1" x14ac:dyDescent="0.3">
      <c r="A108" s="11" t="s">
        <v>371</v>
      </c>
      <c r="B108" s="11" t="s">
        <v>9</v>
      </c>
      <c r="C108" s="21" t="s">
        <v>357</v>
      </c>
      <c r="D108" s="11" t="str">
        <f t="shared" si="3"/>
        <v>Jr Boys</v>
      </c>
      <c r="E108" s="56">
        <v>10101</v>
      </c>
      <c r="F108" s="45">
        <v>2</v>
      </c>
      <c r="G108" s="8">
        <f>IFERROR(VALUE(VLOOKUP(F108, PTS!$A$2:$B$76, 2, FALSE)), "")</f>
        <v>95</v>
      </c>
      <c r="H108" s="45">
        <v>9</v>
      </c>
      <c r="I108" s="8">
        <f>IFERROR(VALUE(VLOOKUP(H108, PTS!$A$2:$B$76, 2, FALSE)), "")</f>
        <v>60</v>
      </c>
      <c r="J108" s="45">
        <v>2</v>
      </c>
      <c r="K108" s="8">
        <f>IFERROR(VALUE(VLOOKUP(J108, PTS!$A$2:$B$76, 2, FALSE)), "")</f>
        <v>95</v>
      </c>
      <c r="L108" s="45">
        <v>4</v>
      </c>
      <c r="M108" s="8">
        <f>IFERROR(VALUE(VLOOKUP(L108, PTS!$A$2:$B$76, 2, FALSE)), "")</f>
        <v>85</v>
      </c>
      <c r="N108" s="45">
        <v>2</v>
      </c>
      <c r="O108" s="8">
        <f>IFERROR(VALUE(VLOOKUP(N108, PTS!$A$2:$B$76, 2, FALSE)), "")</f>
        <v>95</v>
      </c>
      <c r="P108" s="45"/>
      <c r="Q108" s="45"/>
      <c r="R108" s="9">
        <f t="shared" si="4"/>
        <v>430</v>
      </c>
      <c r="S108" s="9"/>
      <c r="T108" s="9" cm="1">
        <f t="array" ref="T108">SUM(LARGE(CHOOSE({1,2,3,4,5,6}, G108, I108, K108, M108, O108, Q108), _xlfn.SEQUENCE(MIN(5, COUNTA(G108, I108, K108, M108, O108, Q108)))))</f>
        <v>430</v>
      </c>
      <c r="U108" s="9">
        <f t="shared" si="5"/>
        <v>2</v>
      </c>
    </row>
    <row r="109" spans="1:21" s="13" customFormat="1" ht="20.100000000000001" customHeight="1" x14ac:dyDescent="0.3">
      <c r="A109" s="20" t="s">
        <v>372</v>
      </c>
      <c r="B109" s="11" t="s">
        <v>9</v>
      </c>
      <c r="C109" s="21" t="s">
        <v>357</v>
      </c>
      <c r="D109" s="11" t="str">
        <f t="shared" si="3"/>
        <v>Jr Boys</v>
      </c>
      <c r="E109" s="56">
        <v>10102</v>
      </c>
      <c r="F109" s="45">
        <v>17</v>
      </c>
      <c r="G109" s="8">
        <f>IFERROR(VALUE(VLOOKUP(F109, PTS!$A$2:$B$76, 2, FALSE)), "")</f>
        <v>43</v>
      </c>
      <c r="H109" s="45">
        <v>23</v>
      </c>
      <c r="I109" s="8">
        <f>IFERROR(VALUE(VLOOKUP(H109, PTS!$A$2:$B$76, 2, FALSE)), "")</f>
        <v>37</v>
      </c>
      <c r="J109" s="45">
        <v>24</v>
      </c>
      <c r="K109" s="8">
        <f>IFERROR(VALUE(VLOOKUP(J109, PTS!$A$2:$B$76, 2, FALSE)), "")</f>
        <v>36</v>
      </c>
      <c r="L109" s="45">
        <v>25</v>
      </c>
      <c r="M109" s="8">
        <f>IFERROR(VALUE(VLOOKUP(L109, PTS!$A$2:$B$76, 2, FALSE)), "")</f>
        <v>35</v>
      </c>
      <c r="N109" s="45">
        <v>17</v>
      </c>
      <c r="O109" s="8">
        <f>IFERROR(VALUE(VLOOKUP(N109, PTS!$A$2:$B$76, 2, FALSE)), "")</f>
        <v>43</v>
      </c>
      <c r="P109" s="45"/>
      <c r="Q109" s="45"/>
      <c r="R109" s="9">
        <f t="shared" si="4"/>
        <v>194</v>
      </c>
      <c r="S109" s="9"/>
      <c r="T109" s="9" cm="1">
        <f t="array" ref="T109">SUM(LARGE(CHOOSE({1,2,3,4,5,6}, G109, I109, K109, M109, O109, Q109), _xlfn.SEQUENCE(MIN(5, COUNTA(G109, I109, K109, M109, O109, Q109)))))</f>
        <v>194</v>
      </c>
      <c r="U109" s="9">
        <f t="shared" si="5"/>
        <v>14</v>
      </c>
    </row>
    <row r="110" spans="1:21" s="13" customFormat="1" ht="20.100000000000001" customHeight="1" x14ac:dyDescent="0.3">
      <c r="A110" s="20" t="s">
        <v>373</v>
      </c>
      <c r="B110" s="11" t="s">
        <v>9</v>
      </c>
      <c r="C110" s="21" t="s">
        <v>357</v>
      </c>
      <c r="D110" s="11" t="str">
        <f t="shared" si="3"/>
        <v>Jr Boys</v>
      </c>
      <c r="E110" s="56">
        <v>10103</v>
      </c>
      <c r="F110" s="8" t="s">
        <v>7</v>
      </c>
      <c r="G110" s="8">
        <f>IFERROR(VALUE(VLOOKUP(F110, PTS!$A$2:$B$76, 2, FALSE)), "")</f>
        <v>1</v>
      </c>
      <c r="H110" s="8">
        <v>17</v>
      </c>
      <c r="I110" s="8">
        <f>IFERROR(VALUE(VLOOKUP(H110, PTS!$A$2:$B$76, 2, FALSE)), "")</f>
        <v>43</v>
      </c>
      <c r="J110" s="8">
        <v>11</v>
      </c>
      <c r="K110" s="8">
        <f>IFERROR(VALUE(VLOOKUP(J110, PTS!$A$2:$B$76, 2, FALSE)), "")</f>
        <v>53</v>
      </c>
      <c r="L110" s="9" t="s">
        <v>492</v>
      </c>
      <c r="M110" s="8">
        <f>IFERROR(VALUE(VLOOKUP(L110, PTS!$A$2:$B$76, 2, FALSE)), "")</f>
        <v>0</v>
      </c>
      <c r="N110" s="8">
        <v>14</v>
      </c>
      <c r="O110" s="8">
        <f>IFERROR(VALUE(VLOOKUP(N110, PTS!$A$2:$B$76, 2, FALSE)), "")</f>
        <v>47</v>
      </c>
      <c r="P110" s="8"/>
      <c r="Q110" s="8"/>
      <c r="R110" s="9">
        <f t="shared" si="4"/>
        <v>144</v>
      </c>
      <c r="S110" s="9"/>
      <c r="T110" s="9" cm="1">
        <f t="array" ref="T110">SUM(LARGE(CHOOSE({1,2,3,4,5,6}, G110, I110, K110, M110, O110, Q110), _xlfn.SEQUENCE(MIN(5, COUNTA(G110, I110, K110, M110, O110, Q110)))))</f>
        <v>144</v>
      </c>
      <c r="U110" s="9">
        <f t="shared" si="5"/>
        <v>28</v>
      </c>
    </row>
    <row r="111" spans="1:21" s="13" customFormat="1" ht="20.100000000000001" customHeight="1" x14ac:dyDescent="0.3">
      <c r="A111" s="20" t="s">
        <v>374</v>
      </c>
      <c r="B111" s="11" t="s">
        <v>9</v>
      </c>
      <c r="C111" s="21" t="s">
        <v>357</v>
      </c>
      <c r="D111" s="11" t="str">
        <f t="shared" si="3"/>
        <v>Jr Boys</v>
      </c>
      <c r="E111" s="56">
        <v>10104</v>
      </c>
      <c r="F111" s="9">
        <v>11</v>
      </c>
      <c r="G111" s="8">
        <f>IFERROR(VALUE(VLOOKUP(F111, PTS!$A$2:$B$76, 2, FALSE)), "")</f>
        <v>53</v>
      </c>
      <c r="H111" s="9">
        <v>25</v>
      </c>
      <c r="I111" s="8">
        <f>IFERROR(VALUE(VLOOKUP(H111, PTS!$A$2:$B$76, 2, FALSE)), "")</f>
        <v>35</v>
      </c>
      <c r="J111" s="45">
        <v>18</v>
      </c>
      <c r="K111" s="8">
        <f>IFERROR(VALUE(VLOOKUP(J111, PTS!$A$2:$B$76, 2, FALSE)), "")</f>
        <v>42</v>
      </c>
      <c r="L111" s="9">
        <v>42</v>
      </c>
      <c r="M111" s="8">
        <f>IFERROR(VALUE(VLOOKUP(L111, PTS!$A$2:$B$76, 2, FALSE)), "")</f>
        <v>18</v>
      </c>
      <c r="N111" s="9">
        <v>27</v>
      </c>
      <c r="O111" s="8">
        <f>IFERROR(VALUE(VLOOKUP(N111, PTS!$A$2:$B$76, 2, FALSE)), "")</f>
        <v>33</v>
      </c>
      <c r="P111" s="9"/>
      <c r="Q111" s="8"/>
      <c r="R111" s="9">
        <f t="shared" si="4"/>
        <v>181</v>
      </c>
      <c r="S111" s="9"/>
      <c r="T111" s="9" cm="1">
        <f t="array" ref="T111">SUM(LARGE(CHOOSE({1,2,3,4,5,6}, G111, I111, K111, M111, O111, Q111), _xlfn.SEQUENCE(MIN(5, COUNTA(G111, I111, K111, M111, O111, Q111)))))</f>
        <v>181</v>
      </c>
      <c r="U111" s="9">
        <f t="shared" si="5"/>
        <v>19</v>
      </c>
    </row>
    <row r="112" spans="1:21" s="13" customFormat="1" ht="20.100000000000001" customHeight="1" x14ac:dyDescent="0.3">
      <c r="A112" s="20" t="s">
        <v>375</v>
      </c>
      <c r="B112" s="11" t="s">
        <v>9</v>
      </c>
      <c r="C112" s="21" t="s">
        <v>357</v>
      </c>
      <c r="D112" s="11" t="str">
        <f t="shared" si="3"/>
        <v>Jr Boys</v>
      </c>
      <c r="E112" s="56">
        <v>10105</v>
      </c>
      <c r="F112" s="8">
        <v>1</v>
      </c>
      <c r="G112" s="8">
        <f>IFERROR(VALUE(VLOOKUP(F112, PTS!$A$2:$B$76, 2, FALSE)), "")</f>
        <v>100</v>
      </c>
      <c r="H112" s="8">
        <v>5</v>
      </c>
      <c r="I112" s="8">
        <f>IFERROR(VALUE(VLOOKUP(H112, PTS!$A$2:$B$76, 2, FALSE)), "")</f>
        <v>80</v>
      </c>
      <c r="J112" s="8">
        <v>1</v>
      </c>
      <c r="K112" s="8">
        <f>IFERROR(VALUE(VLOOKUP(J112, PTS!$A$2:$B$76, 2, FALSE)), "")</f>
        <v>100</v>
      </c>
      <c r="L112" s="8">
        <v>5</v>
      </c>
      <c r="M112" s="8">
        <f>IFERROR(VALUE(VLOOKUP(L112, PTS!$A$2:$B$76, 2, FALSE)), "")</f>
        <v>80</v>
      </c>
      <c r="N112" s="8">
        <v>1</v>
      </c>
      <c r="O112" s="8">
        <f>IFERROR(VALUE(VLOOKUP(N112, PTS!$A$2:$B$76, 2, FALSE)), "")</f>
        <v>100</v>
      </c>
      <c r="P112" s="8"/>
      <c r="Q112" s="8"/>
      <c r="R112" s="9">
        <f t="shared" si="4"/>
        <v>460</v>
      </c>
      <c r="S112" s="9"/>
      <c r="T112" s="9" cm="1">
        <f t="array" ref="T112">SUM(LARGE(CHOOSE({1,2,3,4,5,6}, G112, I112, K112, M112, O112, Q112), _xlfn.SEQUENCE(MIN(5, COUNTA(G112, I112, K112, M112, O112, Q112)))))</f>
        <v>460</v>
      </c>
      <c r="U112" s="9">
        <f t="shared" si="5"/>
        <v>1</v>
      </c>
    </row>
    <row r="113" spans="1:21" s="13" customFormat="1" ht="20.100000000000001" customHeight="1" x14ac:dyDescent="0.3">
      <c r="A113" s="11" t="s">
        <v>376</v>
      </c>
      <c r="B113" s="11" t="s">
        <v>9</v>
      </c>
      <c r="C113" s="21" t="s">
        <v>357</v>
      </c>
      <c r="D113" s="11" t="str">
        <f t="shared" si="3"/>
        <v>Jr Boys</v>
      </c>
      <c r="E113" s="56">
        <v>10106</v>
      </c>
      <c r="F113" s="9">
        <v>5</v>
      </c>
      <c r="G113" s="8">
        <f>IFERROR(VALUE(VLOOKUP(F113, PTS!$A$2:$B$76, 2, FALSE)), "")</f>
        <v>80</v>
      </c>
      <c r="H113" s="9">
        <v>4</v>
      </c>
      <c r="I113" s="8">
        <f>IFERROR(VALUE(VLOOKUP(H113, PTS!$A$2:$B$76, 2, FALSE)), "")</f>
        <v>85</v>
      </c>
      <c r="J113" s="8">
        <v>5</v>
      </c>
      <c r="K113" s="8">
        <f>IFERROR(VALUE(VLOOKUP(J113, PTS!$A$2:$B$76, 2, FALSE)), "")</f>
        <v>80</v>
      </c>
      <c r="L113" s="9">
        <v>10</v>
      </c>
      <c r="M113" s="8">
        <f>IFERROR(VALUE(VLOOKUP(L113, PTS!$A$2:$B$76, 2, FALSE)), "")</f>
        <v>55</v>
      </c>
      <c r="N113" s="9">
        <v>6</v>
      </c>
      <c r="O113" s="8">
        <f>IFERROR(VALUE(VLOOKUP(N113, PTS!$A$2:$B$76, 2, FALSE)), "")</f>
        <v>75</v>
      </c>
      <c r="P113" s="9"/>
      <c r="Q113" s="8"/>
      <c r="R113" s="9">
        <f t="shared" si="4"/>
        <v>375</v>
      </c>
      <c r="S113" s="9"/>
      <c r="T113" s="9" cm="1">
        <f t="array" ref="T113">SUM(LARGE(CHOOSE({1,2,3,4,5,6}, G113, I113, K113, M113, O113, Q113), _xlfn.SEQUENCE(MIN(5, COUNTA(G113, I113, K113, M113, O113, Q113)))))</f>
        <v>375</v>
      </c>
      <c r="U113" s="9">
        <f t="shared" si="5"/>
        <v>3</v>
      </c>
    </row>
    <row r="114" spans="1:21" s="13" customFormat="1" ht="20.100000000000001" customHeight="1" x14ac:dyDescent="0.3">
      <c r="A114" s="20" t="s">
        <v>383</v>
      </c>
      <c r="B114" s="11" t="s">
        <v>9</v>
      </c>
      <c r="C114" s="21" t="s">
        <v>384</v>
      </c>
      <c r="D114" s="11" t="str">
        <f t="shared" si="3"/>
        <v>Jr Boys</v>
      </c>
      <c r="E114" s="56">
        <v>10107</v>
      </c>
      <c r="F114" s="15">
        <v>27</v>
      </c>
      <c r="G114" s="8">
        <f>IFERROR(VALUE(VLOOKUP(F114, PTS!$A$2:$B$76, 2, FALSE)), "")</f>
        <v>33</v>
      </c>
      <c r="H114" s="15">
        <v>24</v>
      </c>
      <c r="I114" s="8">
        <f>IFERROR(VALUE(VLOOKUP(H114, PTS!$A$2:$B$76, 2, FALSE)), "")</f>
        <v>36</v>
      </c>
      <c r="J114" s="45">
        <v>30</v>
      </c>
      <c r="K114" s="8">
        <f>IFERROR(VALUE(VLOOKUP(J114, PTS!$A$2:$B$76, 2, FALSE)), "")</f>
        <v>30</v>
      </c>
      <c r="L114" s="14">
        <v>13</v>
      </c>
      <c r="M114" s="8">
        <f>IFERROR(VALUE(VLOOKUP(L114, PTS!$A$2:$B$76, 2, FALSE)), "")</f>
        <v>49</v>
      </c>
      <c r="N114" s="14">
        <v>21</v>
      </c>
      <c r="O114" s="8">
        <f>IFERROR(VALUE(VLOOKUP(N114, PTS!$A$2:$B$76, 2, FALSE)), "")</f>
        <v>39</v>
      </c>
      <c r="P114" s="15"/>
      <c r="Q114" s="8"/>
      <c r="R114" s="9">
        <f t="shared" si="4"/>
        <v>187</v>
      </c>
      <c r="S114" s="9"/>
      <c r="T114" s="9" cm="1">
        <f t="array" ref="T114">SUM(LARGE(CHOOSE({1,2,3,4,5,6}, G114, I114, K114, M114, O114, Q114), _xlfn.SEQUENCE(MIN(5, COUNTA(G114, I114, K114, M114, O114, Q114)))))</f>
        <v>187</v>
      </c>
      <c r="U114" s="9">
        <f t="shared" si="5"/>
        <v>18</v>
      </c>
    </row>
    <row r="115" spans="1:21" s="13" customFormat="1" ht="20.100000000000001" customHeight="1" x14ac:dyDescent="0.3">
      <c r="A115" s="20" t="s">
        <v>385</v>
      </c>
      <c r="B115" s="11" t="s">
        <v>9</v>
      </c>
      <c r="C115" s="21" t="s">
        <v>384</v>
      </c>
      <c r="D115" s="11" t="str">
        <f t="shared" si="3"/>
        <v>Jr Boys</v>
      </c>
      <c r="E115" s="56">
        <v>10108</v>
      </c>
      <c r="F115" s="45">
        <v>7</v>
      </c>
      <c r="G115" s="8">
        <f>IFERROR(VALUE(VLOOKUP(F115, PTS!$A$2:$B$76, 2, FALSE)), "")</f>
        <v>70</v>
      </c>
      <c r="H115" s="45">
        <v>8</v>
      </c>
      <c r="I115" s="8">
        <f>IFERROR(VALUE(VLOOKUP(H115, PTS!$A$2:$B$76, 2, FALSE)), "")</f>
        <v>65</v>
      </c>
      <c r="J115" s="45">
        <v>6</v>
      </c>
      <c r="K115" s="8">
        <f>IFERROR(VALUE(VLOOKUP(J115, PTS!$A$2:$B$76, 2, FALSE)), "")</f>
        <v>75</v>
      </c>
      <c r="L115" s="45">
        <v>3</v>
      </c>
      <c r="M115" s="8">
        <f>IFERROR(VALUE(VLOOKUP(L115, PTS!$A$2:$B$76, 2, FALSE)), "")</f>
        <v>90</v>
      </c>
      <c r="N115" s="45">
        <v>19</v>
      </c>
      <c r="O115" s="8">
        <f>IFERROR(VALUE(VLOOKUP(N115, PTS!$A$2:$B$76, 2, FALSE)), "")</f>
        <v>41</v>
      </c>
      <c r="P115" s="45"/>
      <c r="Q115" s="45"/>
      <c r="R115" s="9">
        <f t="shared" si="4"/>
        <v>341</v>
      </c>
      <c r="S115" s="9"/>
      <c r="T115" s="9" cm="1">
        <f t="array" ref="T115">SUM(LARGE(CHOOSE({1,2,3,4,5,6}, G115, I115, K115, M115, O115, Q115), _xlfn.SEQUENCE(MIN(5, COUNTA(G115, I115, K115, M115, O115, Q115)))))</f>
        <v>341</v>
      </c>
      <c r="U115" s="9">
        <f t="shared" si="5"/>
        <v>4</v>
      </c>
    </row>
    <row r="116" spans="1:21" s="13" customFormat="1" ht="20.100000000000001" customHeight="1" x14ac:dyDescent="0.3">
      <c r="A116" s="11" t="s">
        <v>490</v>
      </c>
      <c r="B116" s="11" t="s">
        <v>9</v>
      </c>
      <c r="C116" s="21" t="s">
        <v>384</v>
      </c>
      <c r="D116" s="11" t="str">
        <f t="shared" si="3"/>
        <v>Jr Boys</v>
      </c>
      <c r="E116" s="56">
        <v>10109</v>
      </c>
      <c r="F116" s="45">
        <v>28</v>
      </c>
      <c r="G116" s="8">
        <f>IFERROR(VALUE(VLOOKUP(F116, PTS!$A$2:$B$76, 2, FALSE)), "")</f>
        <v>32</v>
      </c>
      <c r="H116" s="45">
        <v>29</v>
      </c>
      <c r="I116" s="8">
        <f>IFERROR(VALUE(VLOOKUP(H116, PTS!$A$2:$B$76, 2, FALSE)), "")</f>
        <v>31</v>
      </c>
      <c r="J116" s="8">
        <v>29</v>
      </c>
      <c r="K116" s="8">
        <f>IFERROR(VALUE(VLOOKUP(J116, PTS!$A$2:$B$76, 2, FALSE)), "")</f>
        <v>31</v>
      </c>
      <c r="L116" s="45">
        <v>40</v>
      </c>
      <c r="M116" s="8">
        <f>IFERROR(VALUE(VLOOKUP(L116, PTS!$A$2:$B$76, 2, FALSE)), "")</f>
        <v>20</v>
      </c>
      <c r="N116" s="45">
        <v>41</v>
      </c>
      <c r="O116" s="8">
        <f>IFERROR(VALUE(VLOOKUP(N116, PTS!$A$2:$B$76, 2, FALSE)), "")</f>
        <v>19</v>
      </c>
      <c r="P116" s="45"/>
      <c r="Q116" s="45"/>
      <c r="R116" s="9">
        <f t="shared" si="4"/>
        <v>133</v>
      </c>
      <c r="S116" s="9"/>
      <c r="T116" s="9" cm="1">
        <f t="array" ref="T116">SUM(LARGE(CHOOSE({1,2,3,4,5,6}, G116, I116, K116, M116, O116, Q116), _xlfn.SEQUENCE(MIN(5, COUNTA(G116, I116, K116, M116, O116, Q116)))))</f>
        <v>133</v>
      </c>
      <c r="U116" s="9">
        <f t="shared" si="5"/>
        <v>31</v>
      </c>
    </row>
    <row r="117" spans="1:21" s="13" customFormat="1" ht="20.100000000000001" customHeight="1" x14ac:dyDescent="0.3">
      <c r="A117" s="11" t="s">
        <v>387</v>
      </c>
      <c r="B117" s="11" t="s">
        <v>9</v>
      </c>
      <c r="C117" s="21" t="s">
        <v>384</v>
      </c>
      <c r="D117" s="11" t="str">
        <f t="shared" si="3"/>
        <v>Jr Boys</v>
      </c>
      <c r="E117" s="56">
        <v>10113</v>
      </c>
      <c r="F117" s="9" t="s">
        <v>492</v>
      </c>
      <c r="G117" s="8">
        <f>IFERROR(VALUE(VLOOKUP(F117, PTS!$A$2:$B$76, 2, FALSE)), "")</f>
        <v>0</v>
      </c>
      <c r="H117" s="45">
        <v>14</v>
      </c>
      <c r="I117" s="8">
        <f>IFERROR(VALUE(VLOOKUP(H117, PTS!$A$2:$B$76, 2, FALSE)), "")</f>
        <v>47</v>
      </c>
      <c r="J117" s="15" t="s">
        <v>492</v>
      </c>
      <c r="K117" s="8">
        <f>IFERROR(VALUE(VLOOKUP(J117, PTS!$A$2:$B$76, 2, FALSE)), "")</f>
        <v>0</v>
      </c>
      <c r="L117" s="8">
        <v>14</v>
      </c>
      <c r="M117" s="8">
        <f>IFERROR(VALUE(VLOOKUP(L117, PTS!$A$2:$B$76, 2, FALSE)), "")</f>
        <v>47</v>
      </c>
      <c r="N117" s="8">
        <v>16</v>
      </c>
      <c r="O117" s="8">
        <f>IFERROR(VALUE(VLOOKUP(N117, PTS!$A$2:$B$76, 2, FALSE)), "")</f>
        <v>44</v>
      </c>
      <c r="P117" s="9"/>
      <c r="Q117" s="8"/>
      <c r="R117" s="9">
        <f t="shared" si="4"/>
        <v>138</v>
      </c>
      <c r="S117" s="9"/>
      <c r="T117" s="9" cm="1">
        <f t="array" ref="T117">SUM(LARGE(CHOOSE({1,2,3,4,5,6}, G117, I117, K117, M117, O117, Q117), _xlfn.SEQUENCE(MIN(5, COUNTA(G117, I117, K117, M117, O117, Q117)))))</f>
        <v>138</v>
      </c>
      <c r="U117" s="9">
        <f t="shared" si="5"/>
        <v>30</v>
      </c>
    </row>
    <row r="118" spans="1:21" s="13" customFormat="1" ht="20.100000000000001" customHeight="1" x14ac:dyDescent="0.3">
      <c r="A118" s="11" t="s">
        <v>388</v>
      </c>
      <c r="B118" s="11" t="s">
        <v>9</v>
      </c>
      <c r="C118" s="21" t="s">
        <v>384</v>
      </c>
      <c r="D118" s="11" t="str">
        <f t="shared" si="3"/>
        <v>Jr Boys</v>
      </c>
      <c r="E118" s="56">
        <v>10147</v>
      </c>
      <c r="F118" s="45">
        <v>10</v>
      </c>
      <c r="G118" s="8">
        <f>IFERROR(VALUE(VLOOKUP(F118, PTS!$A$2:$B$76, 2, FALSE)), "")</f>
        <v>55</v>
      </c>
      <c r="H118" s="45">
        <v>10</v>
      </c>
      <c r="I118" s="8">
        <f>IFERROR(VALUE(VLOOKUP(H118, PTS!$A$2:$B$76, 2, FALSE)), "")</f>
        <v>55</v>
      </c>
      <c r="J118" s="15" t="s">
        <v>492</v>
      </c>
      <c r="K118" s="8">
        <f>IFERROR(VALUE(VLOOKUP(J118, PTS!$A$2:$B$76, 2, FALSE)), "")</f>
        <v>0</v>
      </c>
      <c r="L118" s="45">
        <v>6</v>
      </c>
      <c r="M118" s="8">
        <f>IFERROR(VALUE(VLOOKUP(L118, PTS!$A$2:$B$76, 2, FALSE)), "")</f>
        <v>75</v>
      </c>
      <c r="N118" s="45">
        <v>10</v>
      </c>
      <c r="O118" s="8">
        <f>IFERROR(VALUE(VLOOKUP(N118, PTS!$A$2:$B$76, 2, FALSE)), "")</f>
        <v>55</v>
      </c>
      <c r="P118" s="45"/>
      <c r="Q118" s="45"/>
      <c r="R118" s="9">
        <f t="shared" si="4"/>
        <v>240</v>
      </c>
      <c r="S118" s="9"/>
      <c r="T118" s="9" cm="1">
        <f t="array" ref="T118">SUM(LARGE(CHOOSE({1,2,3,4,5,6}, G118, I118, K118, M118, O118, Q118), _xlfn.SEQUENCE(MIN(5, COUNTA(G118, I118, K118, M118, O118, Q118)))))</f>
        <v>240</v>
      </c>
      <c r="U118" s="9">
        <f t="shared" si="5"/>
        <v>10</v>
      </c>
    </row>
    <row r="119" spans="1:21" s="13" customFormat="1" ht="20.100000000000001" customHeight="1" x14ac:dyDescent="0.3">
      <c r="A119" s="11" t="s">
        <v>389</v>
      </c>
      <c r="B119" s="11" t="s">
        <v>9</v>
      </c>
      <c r="C119" s="21" t="s">
        <v>384</v>
      </c>
      <c r="D119" s="11" t="str">
        <f t="shared" si="3"/>
        <v>Jr Boys</v>
      </c>
      <c r="E119" s="56">
        <v>10148</v>
      </c>
      <c r="F119" s="9" t="s">
        <v>492</v>
      </c>
      <c r="G119" s="8">
        <f>IFERROR(VALUE(VLOOKUP(F119, PTS!$A$2:$B$76, 2, FALSE)), "")</f>
        <v>0</v>
      </c>
      <c r="H119" s="45">
        <v>3</v>
      </c>
      <c r="I119" s="8">
        <f>IFERROR(VALUE(VLOOKUP(H119, PTS!$A$2:$B$76, 2, FALSE)), "")</f>
        <v>90</v>
      </c>
      <c r="J119" s="45">
        <v>10</v>
      </c>
      <c r="K119" s="8">
        <f>IFERROR(VALUE(VLOOKUP(J119, PTS!$A$2:$B$76, 2, FALSE)), "")</f>
        <v>55</v>
      </c>
      <c r="L119" s="45">
        <v>1</v>
      </c>
      <c r="M119" s="8">
        <f>IFERROR(VALUE(VLOOKUP(L119, PTS!$A$2:$B$76, 2, FALSE)), "")</f>
        <v>100</v>
      </c>
      <c r="N119" s="45">
        <v>3</v>
      </c>
      <c r="O119" s="8">
        <f>IFERROR(VALUE(VLOOKUP(N119, PTS!$A$2:$B$76, 2, FALSE)), "")</f>
        <v>90</v>
      </c>
      <c r="P119" s="45"/>
      <c r="Q119" s="45"/>
      <c r="R119" s="9">
        <f t="shared" si="4"/>
        <v>335</v>
      </c>
      <c r="S119" s="9"/>
      <c r="T119" s="9" cm="1">
        <f t="array" ref="T119">SUM(LARGE(CHOOSE({1,2,3,4,5,6}, G119, I119, K119, M119, O119, Q119), _xlfn.SEQUENCE(MIN(5, COUNTA(G119, I119, K119, M119, O119, Q119)))))</f>
        <v>335</v>
      </c>
      <c r="U119" s="9">
        <f t="shared" si="5"/>
        <v>5</v>
      </c>
    </row>
    <row r="120" spans="1:21" s="13" customFormat="1" ht="20.100000000000001" customHeight="1" x14ac:dyDescent="0.3">
      <c r="A120" s="20" t="s">
        <v>482</v>
      </c>
      <c r="B120" s="20" t="s">
        <v>9</v>
      </c>
      <c r="C120" s="21" t="s">
        <v>483</v>
      </c>
      <c r="D120" s="11" t="str">
        <f t="shared" si="3"/>
        <v>Jr Boys</v>
      </c>
      <c r="E120" s="56">
        <v>10077</v>
      </c>
      <c r="F120" s="45" t="s">
        <v>492</v>
      </c>
      <c r="G120" s="8">
        <f>IFERROR(VALUE(VLOOKUP(F120, PTS!$A$2:$B$76, 2, FALSE)), "")</f>
        <v>0</v>
      </c>
      <c r="H120" s="45">
        <v>16</v>
      </c>
      <c r="I120" s="8">
        <f>IFERROR(VALUE(VLOOKUP(H120, PTS!$A$2:$B$76, 2, FALSE)), "")</f>
        <v>44</v>
      </c>
      <c r="J120" s="15" t="s">
        <v>492</v>
      </c>
      <c r="K120" s="8">
        <f>IFERROR(VALUE(VLOOKUP(J120, PTS!$A$2:$B$76, 2, FALSE)), "")</f>
        <v>0</v>
      </c>
      <c r="L120" s="9">
        <v>15</v>
      </c>
      <c r="M120" s="8">
        <f>IFERROR(VALUE(VLOOKUP(L120, PTS!$A$2:$B$76, 2, FALSE)), "")</f>
        <v>45</v>
      </c>
      <c r="N120" s="45" t="s">
        <v>492</v>
      </c>
      <c r="O120" s="8">
        <f>IFERROR(VALUE(VLOOKUP(N120, PTS!$A$2:$B$76, 2, FALSE)), "")</f>
        <v>0</v>
      </c>
      <c r="P120" s="9"/>
      <c r="Q120" s="8"/>
      <c r="R120" s="9">
        <f t="shared" si="4"/>
        <v>89</v>
      </c>
      <c r="S120" s="9"/>
      <c r="T120" s="9" cm="1">
        <f t="array" ref="T120">SUM(LARGE(CHOOSE({1,2,3,4,5,6}, G120, I120, K120, M120, O120, Q120), _xlfn.SEQUENCE(MIN(5, COUNTA(G120, I120, K120, M120, O120, Q120)))))</f>
        <v>89</v>
      </c>
      <c r="U120" s="9">
        <f t="shared" si="5"/>
        <v>43</v>
      </c>
    </row>
    <row r="121" spans="1:21" s="13" customFormat="1" ht="20.100000000000001" customHeight="1" x14ac:dyDescent="0.3">
      <c r="A121" s="20" t="s">
        <v>241</v>
      </c>
      <c r="B121" s="11" t="s">
        <v>9</v>
      </c>
      <c r="C121" s="12" t="s">
        <v>236</v>
      </c>
      <c r="D121" s="11" t="str">
        <f t="shared" si="3"/>
        <v>Jr Boys</v>
      </c>
      <c r="E121" s="56">
        <v>10110</v>
      </c>
      <c r="F121" s="9" t="s">
        <v>492</v>
      </c>
      <c r="G121" s="8">
        <f>IFERROR(VALUE(VLOOKUP(F121, PTS!$A$2:$B$76, 2, FALSE)), "")</f>
        <v>0</v>
      </c>
      <c r="H121" s="16" t="s">
        <v>492</v>
      </c>
      <c r="I121" s="8">
        <f>IFERROR(VALUE(VLOOKUP(H121, PTS!$A$2:$B$76, 2, FALSE)), "")</f>
        <v>0</v>
      </c>
      <c r="J121" s="15" t="s">
        <v>492</v>
      </c>
      <c r="K121" s="8">
        <f>IFERROR(VALUE(VLOOKUP(J121, PTS!$A$2:$B$76, 2, FALSE)), "")</f>
        <v>0</v>
      </c>
      <c r="L121" s="9" t="s">
        <v>492</v>
      </c>
      <c r="M121" s="8">
        <f>IFERROR(VALUE(VLOOKUP(L121, PTS!$A$2:$B$76, 2, FALSE)), "")</f>
        <v>0</v>
      </c>
      <c r="N121" s="45" t="s">
        <v>492</v>
      </c>
      <c r="O121" s="8">
        <f>IFERROR(VALUE(VLOOKUP(N121, PTS!$A$2:$B$76, 2, FALSE)), "")</f>
        <v>0</v>
      </c>
      <c r="P121" s="45"/>
      <c r="Q121" s="45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57</v>
      </c>
    </row>
    <row r="122" spans="1:21" s="13" customFormat="1" ht="20.100000000000001" customHeight="1" x14ac:dyDescent="0.3">
      <c r="A122" s="20" t="s">
        <v>242</v>
      </c>
      <c r="B122" s="11" t="s">
        <v>9</v>
      </c>
      <c r="C122" s="12" t="s">
        <v>236</v>
      </c>
      <c r="D122" s="11" t="str">
        <f t="shared" si="3"/>
        <v>Jr Boys</v>
      </c>
      <c r="E122" s="56">
        <v>10111</v>
      </c>
      <c r="F122" s="9" t="s">
        <v>492</v>
      </c>
      <c r="G122" s="8">
        <f>IFERROR(VALUE(VLOOKUP(F122, PTS!$A$2:$B$76, 2, FALSE)), "")</f>
        <v>0</v>
      </c>
      <c r="H122" s="16" t="s">
        <v>492</v>
      </c>
      <c r="I122" s="8">
        <f>IFERROR(VALUE(VLOOKUP(H122, PTS!$A$2:$B$76, 2, FALSE)), "")</f>
        <v>0</v>
      </c>
      <c r="J122" s="15" t="s">
        <v>492</v>
      </c>
      <c r="K122" s="8">
        <f>IFERROR(VALUE(VLOOKUP(J122, PTS!$A$2:$B$76, 2, FALSE)), "")</f>
        <v>0</v>
      </c>
      <c r="L122" s="9" t="s">
        <v>492</v>
      </c>
      <c r="M122" s="8">
        <f>IFERROR(VALUE(VLOOKUP(L122, PTS!$A$2:$B$76, 2, FALSE)), "")</f>
        <v>0</v>
      </c>
      <c r="N122" s="45" t="s">
        <v>492</v>
      </c>
      <c r="O122" s="8">
        <f>IFERROR(VALUE(VLOOKUP(N122, PTS!$A$2:$B$76, 2, FALSE)), "")</f>
        <v>0</v>
      </c>
      <c r="P122" s="45"/>
      <c r="Q122" s="45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57</v>
      </c>
    </row>
    <row r="123" spans="1:21" s="13" customFormat="1" ht="20.100000000000001" customHeight="1" x14ac:dyDescent="0.3">
      <c r="A123" s="20" t="s">
        <v>243</v>
      </c>
      <c r="B123" s="11" t="s">
        <v>9</v>
      </c>
      <c r="C123" s="12" t="s">
        <v>236</v>
      </c>
      <c r="D123" s="11" t="str">
        <f t="shared" si="3"/>
        <v>Jr Boys</v>
      </c>
      <c r="E123" s="56">
        <v>10112</v>
      </c>
      <c r="F123" s="9" t="s">
        <v>492</v>
      </c>
      <c r="G123" s="8">
        <f>IFERROR(VALUE(VLOOKUP(F123, PTS!$A$2:$B$76, 2, FALSE)), "")</f>
        <v>0</v>
      </c>
      <c r="H123" s="45">
        <v>40</v>
      </c>
      <c r="I123" s="8">
        <f>IFERROR(VALUE(VLOOKUP(H123, PTS!$A$2:$B$76, 2, FALSE)), "")</f>
        <v>20</v>
      </c>
      <c r="J123" s="15" t="s">
        <v>492</v>
      </c>
      <c r="K123" s="8">
        <f>IFERROR(VALUE(VLOOKUP(J123, PTS!$A$2:$B$76, 2, FALSE)), "")</f>
        <v>0</v>
      </c>
      <c r="L123" s="9" t="s">
        <v>492</v>
      </c>
      <c r="M123" s="8">
        <f>IFERROR(VALUE(VLOOKUP(L123, PTS!$A$2:$B$76, 2, FALSE)), "")</f>
        <v>0</v>
      </c>
      <c r="N123" s="45" t="s">
        <v>492</v>
      </c>
      <c r="O123" s="8">
        <f>IFERROR(VALUE(VLOOKUP(N123, PTS!$A$2:$B$76, 2, FALSE)), "")</f>
        <v>0</v>
      </c>
      <c r="P123" s="45"/>
      <c r="Q123" s="45"/>
      <c r="R123" s="9">
        <f t="shared" si="4"/>
        <v>20</v>
      </c>
      <c r="S123" s="9"/>
      <c r="T123" s="9" cm="1">
        <f t="array" ref="T123">SUM(LARGE(CHOOSE({1,2,3,4,5,6}, G123, I123, K123, M123, O123, Q123), _xlfn.SEQUENCE(MIN(5, COUNTA(G123, I123, K123, M123, O123, Q123)))))</f>
        <v>20</v>
      </c>
      <c r="U123" s="9">
        <f t="shared" si="5"/>
        <v>56</v>
      </c>
    </row>
    <row r="124" spans="1:21" s="13" customFormat="1" ht="20.100000000000001" customHeight="1" x14ac:dyDescent="0.3">
      <c r="A124" s="11" t="s">
        <v>205</v>
      </c>
      <c r="B124" s="11" t="s">
        <v>9</v>
      </c>
      <c r="C124" s="21" t="s">
        <v>454</v>
      </c>
      <c r="D124" s="11" t="str">
        <f t="shared" si="3"/>
        <v>Jr Boys</v>
      </c>
      <c r="E124" s="56">
        <v>10114</v>
      </c>
      <c r="F124" s="9" t="s">
        <v>492</v>
      </c>
      <c r="G124" s="8">
        <f>IFERROR(VALUE(VLOOKUP(F124, PTS!$A$2:$B$76, 2, FALSE)), "")</f>
        <v>0</v>
      </c>
      <c r="H124" s="16" t="s">
        <v>492</v>
      </c>
      <c r="I124" s="8">
        <f>IFERROR(VALUE(VLOOKUP(H124, PTS!$A$2:$B$76, 2, FALSE)), "")</f>
        <v>0</v>
      </c>
      <c r="J124" s="15" t="s">
        <v>492</v>
      </c>
      <c r="K124" s="8">
        <f>IFERROR(VALUE(VLOOKUP(J124, PTS!$A$2:$B$76, 2, FALSE)), "")</f>
        <v>0</v>
      </c>
      <c r="L124" s="9" t="s">
        <v>492</v>
      </c>
      <c r="M124" s="8">
        <f>IFERROR(VALUE(VLOOKUP(L124, PTS!$A$2:$B$76, 2, FALSE)), "")</f>
        <v>0</v>
      </c>
      <c r="N124" s="45" t="s">
        <v>492</v>
      </c>
      <c r="O124" s="8">
        <f>IFERROR(VALUE(VLOOKUP(N124, PTS!$A$2:$B$76, 2, FALSE)), "")</f>
        <v>0</v>
      </c>
      <c r="P124" s="45"/>
      <c r="Q124" s="45"/>
      <c r="R124" s="9">
        <f t="shared" si="4"/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 t="shared" si="5"/>
        <v>57</v>
      </c>
    </row>
    <row r="125" spans="1:21" s="13" customFormat="1" ht="20.100000000000001" customHeight="1" x14ac:dyDescent="0.3">
      <c r="A125" s="11" t="s">
        <v>206</v>
      </c>
      <c r="B125" s="11" t="s">
        <v>9</v>
      </c>
      <c r="C125" s="21" t="s">
        <v>454</v>
      </c>
      <c r="D125" s="11" t="str">
        <f t="shared" si="3"/>
        <v>Jr Boys</v>
      </c>
      <c r="E125" s="56">
        <v>10116</v>
      </c>
      <c r="F125" s="45">
        <v>22</v>
      </c>
      <c r="G125" s="8">
        <f>IFERROR(VALUE(VLOOKUP(F125, PTS!$A$2:$B$76, 2, FALSE)), "")</f>
        <v>38</v>
      </c>
      <c r="H125" s="16" t="s">
        <v>492</v>
      </c>
      <c r="I125" s="8">
        <f>IFERROR(VALUE(VLOOKUP(H125, PTS!$A$2:$B$76, 2, FALSE)), "")</f>
        <v>0</v>
      </c>
      <c r="J125" s="15" t="s">
        <v>492</v>
      </c>
      <c r="K125" s="8">
        <f>IFERROR(VALUE(VLOOKUP(J125, PTS!$A$2:$B$76, 2, FALSE)), "")</f>
        <v>0</v>
      </c>
      <c r="L125" s="9" t="s">
        <v>492</v>
      </c>
      <c r="M125" s="8">
        <f>IFERROR(VALUE(VLOOKUP(L125, PTS!$A$2:$B$76, 2, FALSE)), "")</f>
        <v>0</v>
      </c>
      <c r="N125" s="45" t="s">
        <v>492</v>
      </c>
      <c r="O125" s="8">
        <f>IFERROR(VALUE(VLOOKUP(N125, PTS!$A$2:$B$76, 2, FALSE)), "")</f>
        <v>0</v>
      </c>
      <c r="P125" s="45"/>
      <c r="Q125" s="45"/>
      <c r="R125" s="9">
        <f t="shared" si="4"/>
        <v>38</v>
      </c>
      <c r="S125" s="9"/>
      <c r="T125" s="9" cm="1">
        <f t="array" ref="T125">SUM(LARGE(CHOOSE({1,2,3,4,5,6}, G125, I125, K125, M125, O125, Q125), _xlfn.SEQUENCE(MIN(5, COUNTA(G125, I125, K125, M125, O125, Q125)))))</f>
        <v>38</v>
      </c>
      <c r="U125" s="9">
        <f t="shared" si="5"/>
        <v>53</v>
      </c>
    </row>
    <row r="126" spans="1:21" s="13" customFormat="1" ht="20.100000000000001" customHeight="1" x14ac:dyDescent="0.3">
      <c r="A126" s="11" t="s">
        <v>189</v>
      </c>
      <c r="B126" s="11" t="s">
        <v>9</v>
      </c>
      <c r="C126" s="12" t="s">
        <v>186</v>
      </c>
      <c r="D126" s="11" t="str">
        <f t="shared" si="3"/>
        <v>Jr Boys</v>
      </c>
      <c r="E126" s="56">
        <v>10118</v>
      </c>
      <c r="F126" s="45">
        <v>25</v>
      </c>
      <c r="G126" s="8">
        <f>IFERROR(VALUE(VLOOKUP(F126, PTS!$A$2:$B$76, 2, FALSE)), "")</f>
        <v>35</v>
      </c>
      <c r="H126" s="45">
        <v>30</v>
      </c>
      <c r="I126" s="8">
        <f>IFERROR(VALUE(VLOOKUP(H126, PTS!$A$2:$B$76, 2, FALSE)), "")</f>
        <v>30</v>
      </c>
      <c r="J126" s="8">
        <v>33</v>
      </c>
      <c r="K126" s="8">
        <f>IFERROR(VALUE(VLOOKUP(J126, PTS!$A$2:$B$76, 2, FALSE)), "")</f>
        <v>27</v>
      </c>
      <c r="L126" s="45">
        <v>31</v>
      </c>
      <c r="M126" s="8">
        <f>IFERROR(VALUE(VLOOKUP(L126, PTS!$A$2:$B$76, 2, FALSE)), "")</f>
        <v>29</v>
      </c>
      <c r="N126" s="45">
        <v>29</v>
      </c>
      <c r="O126" s="8">
        <f>IFERROR(VALUE(VLOOKUP(N126, PTS!$A$2:$B$76, 2, FALSE)), "")</f>
        <v>31</v>
      </c>
      <c r="P126" s="45"/>
      <c r="Q126" s="45"/>
      <c r="R126" s="9">
        <f t="shared" si="4"/>
        <v>152</v>
      </c>
      <c r="S126" s="9"/>
      <c r="T126" s="9" cm="1">
        <f t="array" ref="T126">SUM(LARGE(CHOOSE({1,2,3,4,5,6}, G126, I126, K126, M126, O126, Q126), _xlfn.SEQUENCE(MIN(5, COUNTA(G126, I126, K126, M126, O126, Q126)))))</f>
        <v>152</v>
      </c>
      <c r="U126" s="9">
        <f t="shared" si="5"/>
        <v>26</v>
      </c>
    </row>
    <row r="127" spans="1:21" s="13" customFormat="1" ht="20.100000000000001" customHeight="1" x14ac:dyDescent="0.3">
      <c r="A127" s="20" t="s">
        <v>180</v>
      </c>
      <c r="B127" s="11" t="s">
        <v>9</v>
      </c>
      <c r="C127" s="12" t="s">
        <v>168</v>
      </c>
      <c r="D127" s="11" t="str">
        <f t="shared" si="3"/>
        <v>Jr Boys</v>
      </c>
      <c r="E127" s="56">
        <v>10120</v>
      </c>
      <c r="F127" s="9" t="s">
        <v>492</v>
      </c>
      <c r="G127" s="8">
        <f>IFERROR(VALUE(VLOOKUP(F127, PTS!$A$2:$B$76, 2, FALSE)), "")</f>
        <v>0</v>
      </c>
      <c r="H127" s="45">
        <v>19</v>
      </c>
      <c r="I127" s="8">
        <f>IFERROR(VALUE(VLOOKUP(H127, PTS!$A$2:$B$76, 2, FALSE)), "")</f>
        <v>41</v>
      </c>
      <c r="J127" s="45">
        <v>20</v>
      </c>
      <c r="K127" s="8">
        <f>IFERROR(VALUE(VLOOKUP(J127, PTS!$A$2:$B$76, 2, FALSE)), "")</f>
        <v>40</v>
      </c>
      <c r="L127" s="45">
        <v>20</v>
      </c>
      <c r="M127" s="8">
        <f>IFERROR(VALUE(VLOOKUP(L127, PTS!$A$2:$B$76, 2, FALSE)), "")</f>
        <v>40</v>
      </c>
      <c r="N127" s="45" t="s">
        <v>7</v>
      </c>
      <c r="O127" s="8">
        <f>IFERROR(VALUE(VLOOKUP(N127, PTS!$A$2:$B$76, 2, FALSE)), "")</f>
        <v>1</v>
      </c>
      <c r="P127" s="45"/>
      <c r="Q127" s="45"/>
      <c r="R127" s="9">
        <f t="shared" si="4"/>
        <v>122</v>
      </c>
      <c r="S127" s="9"/>
      <c r="T127" s="9" cm="1">
        <f t="array" ref="T127">SUM(LARGE(CHOOSE({1,2,3,4,5,6}, G127, I127, K127, M127, O127, Q127), _xlfn.SEQUENCE(MIN(5, COUNTA(G127, I127, K127, M127, O127, Q127)))))</f>
        <v>122</v>
      </c>
      <c r="U127" s="9">
        <f t="shared" si="5"/>
        <v>34</v>
      </c>
    </row>
    <row r="128" spans="1:21" s="13" customFormat="1" ht="20.100000000000001" customHeight="1" x14ac:dyDescent="0.3">
      <c r="A128" s="11" t="s">
        <v>181</v>
      </c>
      <c r="B128" s="11" t="s">
        <v>9</v>
      </c>
      <c r="C128" s="12" t="s">
        <v>168</v>
      </c>
      <c r="D128" s="11" t="str">
        <f t="shared" si="3"/>
        <v>Jr Boys</v>
      </c>
      <c r="E128" s="56">
        <v>10121</v>
      </c>
      <c r="F128" s="9">
        <v>19</v>
      </c>
      <c r="G128" s="8">
        <f>IFERROR(VALUE(VLOOKUP(F128, PTS!$A$2:$B$76, 2, FALSE)), "")</f>
        <v>41</v>
      </c>
      <c r="H128" s="9">
        <v>11</v>
      </c>
      <c r="I128" s="8">
        <f>IFERROR(VALUE(VLOOKUP(H128, PTS!$A$2:$B$76, 2, FALSE)), "")</f>
        <v>53</v>
      </c>
      <c r="J128" s="15" t="s">
        <v>492</v>
      </c>
      <c r="K128" s="8">
        <f>IFERROR(VALUE(VLOOKUP(J128, PTS!$A$2:$B$76, 2, FALSE)), "")</f>
        <v>0</v>
      </c>
      <c r="L128" s="9" t="s">
        <v>492</v>
      </c>
      <c r="M128" s="8">
        <f>IFERROR(VALUE(VLOOKUP(L128, PTS!$A$2:$B$76, 2, FALSE)), "")</f>
        <v>0</v>
      </c>
      <c r="N128" s="8">
        <v>13</v>
      </c>
      <c r="O128" s="8">
        <f>IFERROR(VALUE(VLOOKUP(N128, PTS!$A$2:$B$76, 2, FALSE)), "")</f>
        <v>49</v>
      </c>
      <c r="P128" s="8"/>
      <c r="Q128" s="8"/>
      <c r="R128" s="9">
        <f t="shared" si="4"/>
        <v>143</v>
      </c>
      <c r="S128" s="9"/>
      <c r="T128" s="9" cm="1">
        <f t="array" ref="T128">SUM(LARGE(CHOOSE({1,2,3,4,5,6}, G128, I128, K128, M128, O128, Q128), _xlfn.SEQUENCE(MIN(5, COUNTA(G128, I128, K128, M128, O128, Q128)))))</f>
        <v>143</v>
      </c>
      <c r="U128" s="9">
        <f t="shared" si="5"/>
        <v>29</v>
      </c>
    </row>
    <row r="129" spans="1:21" s="13" customFormat="1" ht="20.100000000000001" customHeight="1" x14ac:dyDescent="0.3">
      <c r="A129" s="11" t="s">
        <v>163</v>
      </c>
      <c r="B129" s="11" t="s">
        <v>9</v>
      </c>
      <c r="C129" s="12" t="s">
        <v>160</v>
      </c>
      <c r="D129" s="11" t="str">
        <f t="shared" si="3"/>
        <v>Jr Boys</v>
      </c>
      <c r="E129" s="56">
        <v>10122</v>
      </c>
      <c r="F129" s="45">
        <v>23</v>
      </c>
      <c r="G129" s="8">
        <f>IFERROR(VALUE(VLOOKUP(F129, PTS!$A$2:$B$76, 2, FALSE)), "")</f>
        <v>37</v>
      </c>
      <c r="H129" s="45">
        <v>28</v>
      </c>
      <c r="I129" s="8">
        <f>IFERROR(VALUE(VLOOKUP(H129, PTS!$A$2:$B$76, 2, FALSE)), "")</f>
        <v>32</v>
      </c>
      <c r="J129" s="8">
        <v>27</v>
      </c>
      <c r="K129" s="8">
        <f>IFERROR(VALUE(VLOOKUP(J129, PTS!$A$2:$B$76, 2, FALSE)), "")</f>
        <v>33</v>
      </c>
      <c r="L129" s="45">
        <v>29</v>
      </c>
      <c r="M129" s="8">
        <f>IFERROR(VALUE(VLOOKUP(L129, PTS!$A$2:$B$76, 2, FALSE)), "")</f>
        <v>31</v>
      </c>
      <c r="N129" s="45" t="s">
        <v>492</v>
      </c>
      <c r="O129" s="8">
        <f>IFERROR(VALUE(VLOOKUP(N129, PTS!$A$2:$B$76, 2, FALSE)), "")</f>
        <v>0</v>
      </c>
      <c r="P129" s="45"/>
      <c r="Q129" s="45"/>
      <c r="R129" s="9">
        <f t="shared" si="4"/>
        <v>133</v>
      </c>
      <c r="S129" s="9"/>
      <c r="T129" s="9" cm="1">
        <f t="array" ref="T129">SUM(LARGE(CHOOSE({1,2,3,4,5,6}, G129, I129, K129, M129, O129, Q129), _xlfn.SEQUENCE(MIN(5, COUNTA(G129, I129, K129, M129, O129, Q129)))))</f>
        <v>133</v>
      </c>
      <c r="U129" s="9">
        <f t="shared" si="5"/>
        <v>31</v>
      </c>
    </row>
    <row r="130" spans="1:21" s="13" customFormat="1" ht="20.100000000000001" customHeight="1" x14ac:dyDescent="0.3">
      <c r="A130" s="11" t="s">
        <v>164</v>
      </c>
      <c r="B130" s="11" t="s">
        <v>9</v>
      </c>
      <c r="C130" s="12" t="s">
        <v>160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6">
        <v>10123</v>
      </c>
      <c r="F130" s="45">
        <v>4</v>
      </c>
      <c r="G130" s="8">
        <f>IFERROR(VALUE(VLOOKUP(F130, PTS!$A$2:$B$76, 2, FALSE)), "")</f>
        <v>85</v>
      </c>
      <c r="H130" s="16" t="s">
        <v>492</v>
      </c>
      <c r="I130" s="8">
        <f>IFERROR(VALUE(VLOOKUP(H130, PTS!$A$2:$B$76, 2, FALSE)), "")</f>
        <v>0</v>
      </c>
      <c r="J130" s="45">
        <v>8</v>
      </c>
      <c r="K130" s="8">
        <f>IFERROR(VALUE(VLOOKUP(J130, PTS!$A$2:$B$76, 2, FALSE)), "")</f>
        <v>65</v>
      </c>
      <c r="L130" s="45">
        <v>16</v>
      </c>
      <c r="M130" s="8">
        <f>IFERROR(VALUE(VLOOKUP(L130, PTS!$A$2:$B$76, 2, FALSE)), "")</f>
        <v>44</v>
      </c>
      <c r="N130" s="45" t="s">
        <v>492</v>
      </c>
      <c r="O130" s="8">
        <f>IFERROR(VALUE(VLOOKUP(N130, PTS!$A$2:$B$76, 2, FALSE)), "")</f>
        <v>0</v>
      </c>
      <c r="P130" s="45"/>
      <c r="Q130" s="45"/>
      <c r="R130" s="9">
        <f t="shared" ref="R130:R193" si="7">SUM(G130,I130,K130,M130,O130,Q130)</f>
        <v>194</v>
      </c>
      <c r="S130" s="9"/>
      <c r="T130" s="9" cm="1">
        <f t="array" ref="T130">SUM(LARGE(CHOOSE({1,2,3,4,5,6}, G130, I130, K130, M130, O130, Q130), _xlfn.SEQUENCE(MIN(5, COUNTA(G130, I130, K130, M130, O130, Q130)))))</f>
        <v>194</v>
      </c>
      <c r="U130" s="9">
        <f t="shared" ref="U130:U193" si="8">1+COUNTIFS(B:B,B130,R:R,"&gt;"&amp;R130)</f>
        <v>14</v>
      </c>
    </row>
    <row r="131" spans="1:21" s="13" customFormat="1" ht="20.100000000000001" customHeight="1" x14ac:dyDescent="0.3">
      <c r="A131" s="11" t="s">
        <v>165</v>
      </c>
      <c r="B131" s="11" t="s">
        <v>9</v>
      </c>
      <c r="C131" s="12" t="s">
        <v>160</v>
      </c>
      <c r="D131" s="11" t="str">
        <f t="shared" si="6"/>
        <v>Jr Boys</v>
      </c>
      <c r="E131" s="56">
        <v>10124</v>
      </c>
      <c r="F131" s="9" t="s">
        <v>492</v>
      </c>
      <c r="G131" s="8">
        <f>IFERROR(VALUE(VLOOKUP(F131, PTS!$A$2:$B$76, 2, FALSE)), "")</f>
        <v>0</v>
      </c>
      <c r="H131" s="45">
        <v>39</v>
      </c>
      <c r="I131" s="8">
        <f>IFERROR(VALUE(VLOOKUP(H131, PTS!$A$2:$B$76, 2, FALSE)), "")</f>
        <v>21</v>
      </c>
      <c r="J131" s="45">
        <v>22</v>
      </c>
      <c r="K131" s="8">
        <f>IFERROR(VALUE(VLOOKUP(J131, PTS!$A$2:$B$76, 2, FALSE)), "")</f>
        <v>38</v>
      </c>
      <c r="L131" s="45">
        <v>45</v>
      </c>
      <c r="M131" s="8">
        <f>IFERROR(VALUE(VLOOKUP(L131, PTS!$A$2:$B$76, 2, FALSE)), "")</f>
        <v>15</v>
      </c>
      <c r="N131" s="45">
        <v>38</v>
      </c>
      <c r="O131" s="8">
        <f>IFERROR(VALUE(VLOOKUP(N131, PTS!$A$2:$B$76, 2, FALSE)), "")</f>
        <v>22</v>
      </c>
      <c r="P131" s="45"/>
      <c r="Q131" s="45"/>
      <c r="R131" s="9">
        <f t="shared" si="7"/>
        <v>96</v>
      </c>
      <c r="S131" s="9"/>
      <c r="T131" s="9" cm="1">
        <f t="array" ref="T131">SUM(LARGE(CHOOSE({1,2,3,4,5,6}, G131, I131, K131, M131, O131, Q131), _xlfn.SEQUENCE(MIN(5, COUNTA(G131, I131, K131, M131, O131, Q131)))))</f>
        <v>96</v>
      </c>
      <c r="U131" s="9">
        <f t="shared" si="8"/>
        <v>40</v>
      </c>
    </row>
    <row r="132" spans="1:21" s="13" customFormat="1" ht="20.100000000000001" customHeight="1" x14ac:dyDescent="0.3">
      <c r="A132" s="11" t="s">
        <v>149</v>
      </c>
      <c r="B132" s="11" t="s">
        <v>9</v>
      </c>
      <c r="C132" s="12" t="s">
        <v>138</v>
      </c>
      <c r="D132" s="11" t="str">
        <f t="shared" si="6"/>
        <v>Jr Boys</v>
      </c>
      <c r="E132" s="56">
        <v>10125</v>
      </c>
      <c r="F132" s="45">
        <v>21</v>
      </c>
      <c r="G132" s="8">
        <f>IFERROR(VALUE(VLOOKUP(F132, PTS!$A$2:$B$76, 2, FALSE)), "")</f>
        <v>39</v>
      </c>
      <c r="H132" s="45">
        <v>31</v>
      </c>
      <c r="I132" s="8">
        <f>IFERROR(VALUE(VLOOKUP(H132, PTS!$A$2:$B$76, 2, FALSE)), "")</f>
        <v>29</v>
      </c>
      <c r="J132" s="8">
        <v>21</v>
      </c>
      <c r="K132" s="8">
        <f>IFERROR(VALUE(VLOOKUP(J132, PTS!$A$2:$B$76, 2, FALSE)), "")</f>
        <v>39</v>
      </c>
      <c r="L132" s="45">
        <v>33</v>
      </c>
      <c r="M132" s="8">
        <f>IFERROR(VALUE(VLOOKUP(L132, PTS!$A$2:$B$76, 2, FALSE)), "")</f>
        <v>27</v>
      </c>
      <c r="N132" s="45">
        <v>30</v>
      </c>
      <c r="O132" s="8">
        <f>IFERROR(VALUE(VLOOKUP(N132, PTS!$A$2:$B$76, 2, FALSE)), "")</f>
        <v>30</v>
      </c>
      <c r="P132" s="45"/>
      <c r="Q132" s="45"/>
      <c r="R132" s="9">
        <f t="shared" si="7"/>
        <v>164</v>
      </c>
      <c r="S132" s="9"/>
      <c r="T132" s="9" cm="1">
        <f t="array" ref="T132">SUM(LARGE(CHOOSE({1,2,3,4,5,6}, G132, I132, K132, M132, O132, Q132), _xlfn.SEQUENCE(MIN(5, COUNTA(G132, I132, K132, M132, O132, Q132)))))</f>
        <v>164</v>
      </c>
      <c r="U132" s="9">
        <f t="shared" si="8"/>
        <v>23</v>
      </c>
    </row>
    <row r="133" spans="1:21" s="13" customFormat="1" ht="20.100000000000001" customHeight="1" x14ac:dyDescent="0.3">
      <c r="A133" s="11" t="s">
        <v>150</v>
      </c>
      <c r="B133" s="11" t="s">
        <v>9</v>
      </c>
      <c r="C133" s="12" t="s">
        <v>138</v>
      </c>
      <c r="D133" s="11" t="str">
        <f t="shared" si="6"/>
        <v>Jr Boys</v>
      </c>
      <c r="E133" s="56">
        <v>10126</v>
      </c>
      <c r="F133" s="9" t="s">
        <v>492</v>
      </c>
      <c r="G133" s="8">
        <f>IFERROR(VALUE(VLOOKUP(F133, PTS!$A$2:$B$76, 2, FALSE)), "")</f>
        <v>0</v>
      </c>
      <c r="H133" s="16" t="s">
        <v>492</v>
      </c>
      <c r="I133" s="8">
        <f>IFERROR(VALUE(VLOOKUP(H133, PTS!$A$2:$B$76, 2, FALSE)), "")</f>
        <v>0</v>
      </c>
      <c r="J133" s="15" t="s">
        <v>492</v>
      </c>
      <c r="K133" s="8">
        <f>IFERROR(VALUE(VLOOKUP(J133, PTS!$A$2:$B$76, 2, FALSE)), "")</f>
        <v>0</v>
      </c>
      <c r="L133" s="9" t="s">
        <v>492</v>
      </c>
      <c r="M133" s="8">
        <f>IFERROR(VALUE(VLOOKUP(L133, PTS!$A$2:$B$76, 2, FALSE)), "")</f>
        <v>0</v>
      </c>
      <c r="N133" s="45" t="s">
        <v>492</v>
      </c>
      <c r="O133" s="8">
        <f>IFERROR(VALUE(VLOOKUP(N133, PTS!$A$2:$B$76, 2, FALSE)), "")</f>
        <v>0</v>
      </c>
      <c r="P133" s="45"/>
      <c r="Q133" s="45"/>
      <c r="R133" s="9">
        <f t="shared" si="7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8"/>
        <v>57</v>
      </c>
    </row>
    <row r="134" spans="1:21" s="13" customFormat="1" ht="20.100000000000001" customHeight="1" x14ac:dyDescent="0.3">
      <c r="A134" s="11" t="s">
        <v>151</v>
      </c>
      <c r="B134" s="11" t="s">
        <v>9</v>
      </c>
      <c r="C134" s="12" t="s">
        <v>138</v>
      </c>
      <c r="D134" s="11" t="str">
        <f t="shared" si="6"/>
        <v>Jr Boys</v>
      </c>
      <c r="E134" s="56">
        <v>10127</v>
      </c>
      <c r="F134" s="45">
        <v>24</v>
      </c>
      <c r="G134" s="8">
        <f>IFERROR(VALUE(VLOOKUP(F134, PTS!$A$2:$B$76, 2, FALSE)), "")</f>
        <v>36</v>
      </c>
      <c r="H134" s="45">
        <v>27</v>
      </c>
      <c r="I134" s="8">
        <f>IFERROR(VALUE(VLOOKUP(H134, PTS!$A$2:$B$76, 2, FALSE)), "")</f>
        <v>33</v>
      </c>
      <c r="J134" s="45">
        <v>28</v>
      </c>
      <c r="K134" s="8">
        <f>IFERROR(VALUE(VLOOKUP(J134, PTS!$A$2:$B$76, 2, FALSE)), "")</f>
        <v>32</v>
      </c>
      <c r="L134" s="45">
        <v>30</v>
      </c>
      <c r="M134" s="8">
        <f>IFERROR(VALUE(VLOOKUP(L134, PTS!$A$2:$B$76, 2, FALSE)), "")</f>
        <v>30</v>
      </c>
      <c r="N134" s="45">
        <v>24</v>
      </c>
      <c r="O134" s="8">
        <f>IFERROR(VALUE(VLOOKUP(N134, PTS!$A$2:$B$76, 2, FALSE)), "")</f>
        <v>36</v>
      </c>
      <c r="P134" s="45"/>
      <c r="Q134" s="45"/>
      <c r="R134" s="9">
        <f t="shared" si="7"/>
        <v>167</v>
      </c>
      <c r="S134" s="9"/>
      <c r="T134" s="9" cm="1">
        <f t="array" ref="T134">SUM(LARGE(CHOOSE({1,2,3,4,5,6}, G134, I134, K134, M134, O134, Q134), _xlfn.SEQUENCE(MIN(5, COUNTA(G134, I134, K134, M134, O134, Q134)))))</f>
        <v>167</v>
      </c>
      <c r="U134" s="9">
        <f t="shared" si="8"/>
        <v>22</v>
      </c>
    </row>
    <row r="135" spans="1:21" s="13" customFormat="1" ht="20.100000000000001" customHeight="1" x14ac:dyDescent="0.3">
      <c r="A135" s="11" t="s">
        <v>152</v>
      </c>
      <c r="B135" s="11" t="s">
        <v>9</v>
      </c>
      <c r="C135" s="12" t="s">
        <v>138</v>
      </c>
      <c r="D135" s="11" t="str">
        <f t="shared" si="6"/>
        <v>Jr Boys</v>
      </c>
      <c r="E135" s="56">
        <v>10128</v>
      </c>
      <c r="F135" s="9" t="s">
        <v>492</v>
      </c>
      <c r="G135" s="8">
        <f>IFERROR(VALUE(VLOOKUP(F135, PTS!$A$2:$B$76, 2, FALSE)), "")</f>
        <v>0</v>
      </c>
      <c r="H135" s="16" t="s">
        <v>492</v>
      </c>
      <c r="I135" s="8">
        <f>IFERROR(VALUE(VLOOKUP(H135, PTS!$A$2:$B$76, 2, FALSE)), "")</f>
        <v>0</v>
      </c>
      <c r="J135" s="8">
        <v>25</v>
      </c>
      <c r="K135" s="8">
        <f>IFERROR(VALUE(VLOOKUP(J135, PTS!$A$2:$B$76, 2, FALSE)), "")</f>
        <v>35</v>
      </c>
      <c r="L135" s="45">
        <v>22</v>
      </c>
      <c r="M135" s="8">
        <f>IFERROR(VALUE(VLOOKUP(L135, PTS!$A$2:$B$76, 2, FALSE)), "")</f>
        <v>38</v>
      </c>
      <c r="N135" s="45">
        <v>23</v>
      </c>
      <c r="O135" s="8">
        <f>IFERROR(VALUE(VLOOKUP(N135, PTS!$A$2:$B$76, 2, FALSE)), "")</f>
        <v>37</v>
      </c>
      <c r="P135" s="45"/>
      <c r="Q135" s="45"/>
      <c r="R135" s="9">
        <f t="shared" si="7"/>
        <v>110</v>
      </c>
      <c r="S135" s="9"/>
      <c r="T135" s="9" cm="1">
        <f t="array" ref="T135">SUM(LARGE(CHOOSE({1,2,3,4,5,6}, G135, I135, K135, M135, O135, Q135), _xlfn.SEQUENCE(MIN(5, COUNTA(G135, I135, K135, M135, O135, Q135)))))</f>
        <v>110</v>
      </c>
      <c r="U135" s="9">
        <f t="shared" si="8"/>
        <v>36</v>
      </c>
    </row>
    <row r="136" spans="1:21" s="13" customFormat="1" ht="20.100000000000001" customHeight="1" x14ac:dyDescent="0.3">
      <c r="A136" s="11" t="s">
        <v>153</v>
      </c>
      <c r="B136" s="11" t="s">
        <v>9</v>
      </c>
      <c r="C136" s="12" t="s">
        <v>138</v>
      </c>
      <c r="D136" s="11" t="str">
        <f t="shared" si="6"/>
        <v>Jr Boys</v>
      </c>
      <c r="E136" s="56">
        <v>10129</v>
      </c>
      <c r="F136" s="9" t="s">
        <v>492</v>
      </c>
      <c r="G136" s="8">
        <f>IFERROR(VALUE(VLOOKUP(F136, PTS!$A$2:$B$76, 2, FALSE)), "")</f>
        <v>0</v>
      </c>
      <c r="H136" s="45">
        <v>32</v>
      </c>
      <c r="I136" s="8">
        <f>IFERROR(VALUE(VLOOKUP(H136, PTS!$A$2:$B$76, 2, FALSE)), "")</f>
        <v>28</v>
      </c>
      <c r="J136" s="15" t="s">
        <v>492</v>
      </c>
      <c r="K136" s="8">
        <f>IFERROR(VALUE(VLOOKUP(J136, PTS!$A$2:$B$76, 2, FALSE)), "")</f>
        <v>0</v>
      </c>
      <c r="L136" s="45">
        <v>39</v>
      </c>
      <c r="M136" s="8">
        <f>IFERROR(VALUE(VLOOKUP(L136, PTS!$A$2:$B$76, 2, FALSE)), "")</f>
        <v>21</v>
      </c>
      <c r="N136" s="45" t="s">
        <v>492</v>
      </c>
      <c r="O136" s="8">
        <f>IFERROR(VALUE(VLOOKUP(N136, PTS!$A$2:$B$76, 2, FALSE)), "")</f>
        <v>0</v>
      </c>
      <c r="P136" s="45"/>
      <c r="Q136" s="45"/>
      <c r="R136" s="9">
        <f t="shared" si="7"/>
        <v>49</v>
      </c>
      <c r="S136" s="9"/>
      <c r="T136" s="9" cm="1">
        <f t="array" ref="T136">SUM(LARGE(CHOOSE({1,2,3,4,5,6}, G136, I136, K136, M136, O136, Q136), _xlfn.SEQUENCE(MIN(5, COUNTA(G136, I136, K136, M136, O136, Q136)))))</f>
        <v>49</v>
      </c>
      <c r="U136" s="9">
        <f t="shared" si="8"/>
        <v>51</v>
      </c>
    </row>
    <row r="137" spans="1:21" s="13" customFormat="1" ht="20.100000000000001" customHeight="1" x14ac:dyDescent="0.3">
      <c r="A137" s="11" t="s">
        <v>154</v>
      </c>
      <c r="B137" s="11" t="s">
        <v>9</v>
      </c>
      <c r="C137" s="12" t="s">
        <v>138</v>
      </c>
      <c r="D137" s="11" t="str">
        <f t="shared" si="6"/>
        <v>Jr Boys</v>
      </c>
      <c r="E137" s="56">
        <v>10130</v>
      </c>
      <c r="F137" s="9" t="s">
        <v>492</v>
      </c>
      <c r="G137" s="8">
        <f>IFERROR(VALUE(VLOOKUP(F137, PTS!$A$2:$B$76, 2, FALSE)), "")</f>
        <v>0</v>
      </c>
      <c r="H137" s="16" t="s">
        <v>492</v>
      </c>
      <c r="I137" s="8">
        <f>IFERROR(VALUE(VLOOKUP(H137, PTS!$A$2:$B$76, 2, FALSE)), "")</f>
        <v>0</v>
      </c>
      <c r="J137" s="8">
        <v>35</v>
      </c>
      <c r="K137" s="8">
        <f>IFERROR(VALUE(VLOOKUP(J137, PTS!$A$2:$B$76, 2, FALSE)), "")</f>
        <v>25</v>
      </c>
      <c r="L137" s="45">
        <v>27</v>
      </c>
      <c r="M137" s="8">
        <f>IFERROR(VALUE(VLOOKUP(L137, PTS!$A$2:$B$76, 2, FALSE)), "")</f>
        <v>33</v>
      </c>
      <c r="N137" s="45">
        <v>25</v>
      </c>
      <c r="O137" s="8">
        <f>IFERROR(VALUE(VLOOKUP(N137, PTS!$A$2:$B$76, 2, FALSE)), "")</f>
        <v>35</v>
      </c>
      <c r="P137" s="45"/>
      <c r="Q137" s="45"/>
      <c r="R137" s="9">
        <f t="shared" si="7"/>
        <v>93</v>
      </c>
      <c r="S137" s="9"/>
      <c r="T137" s="9" cm="1">
        <f t="array" ref="T137">SUM(LARGE(CHOOSE({1,2,3,4,5,6}, G137, I137, K137, M137, O137, Q137), _xlfn.SEQUENCE(MIN(5, COUNTA(G137, I137, K137, M137, O137, Q137)))))</f>
        <v>93</v>
      </c>
      <c r="U137" s="9">
        <f t="shared" si="8"/>
        <v>42</v>
      </c>
    </row>
    <row r="138" spans="1:21" s="13" customFormat="1" ht="20.100000000000001" customHeight="1" x14ac:dyDescent="0.3">
      <c r="A138" s="11" t="s">
        <v>445</v>
      </c>
      <c r="B138" s="11" t="s">
        <v>9</v>
      </c>
      <c r="C138" s="12" t="s">
        <v>138</v>
      </c>
      <c r="D138" s="11" t="str">
        <f t="shared" si="6"/>
        <v>Jr Boys</v>
      </c>
      <c r="E138" s="56">
        <v>10131</v>
      </c>
      <c r="F138" s="45">
        <v>12</v>
      </c>
      <c r="G138" s="8">
        <f>IFERROR(VALUE(VLOOKUP(F138, PTS!$A$2:$B$76, 2, FALSE)), "")</f>
        <v>51</v>
      </c>
      <c r="H138" s="45">
        <v>7</v>
      </c>
      <c r="I138" s="8">
        <f>IFERROR(VALUE(VLOOKUP(H138, PTS!$A$2:$B$76, 2, FALSE)), "")</f>
        <v>70</v>
      </c>
      <c r="J138" s="45">
        <v>16</v>
      </c>
      <c r="K138" s="8">
        <f>IFERROR(VALUE(VLOOKUP(J138, PTS!$A$2:$B$76, 2, FALSE)), "")</f>
        <v>44</v>
      </c>
      <c r="L138" s="45">
        <v>7</v>
      </c>
      <c r="M138" s="8">
        <f>IFERROR(VALUE(VLOOKUP(L138, PTS!$A$2:$B$76, 2, FALSE)), "")</f>
        <v>70</v>
      </c>
      <c r="N138" s="45">
        <v>8</v>
      </c>
      <c r="O138" s="8">
        <f>IFERROR(VALUE(VLOOKUP(N138, PTS!$A$2:$B$76, 2, FALSE)), "")</f>
        <v>65</v>
      </c>
      <c r="P138" s="45"/>
      <c r="Q138" s="45"/>
      <c r="R138" s="9">
        <f t="shared" si="7"/>
        <v>300</v>
      </c>
      <c r="S138" s="9"/>
      <c r="T138" s="9" cm="1">
        <f t="array" ref="T138">SUM(LARGE(CHOOSE({1,2,3,4,5,6}, G138, I138, K138, M138, O138, Q138), _xlfn.SEQUENCE(MIN(5, COUNTA(G138, I138, K138, M138, O138, Q138)))))</f>
        <v>300</v>
      </c>
      <c r="U138" s="9">
        <f t="shared" si="8"/>
        <v>7</v>
      </c>
    </row>
    <row r="139" spans="1:21" s="17" customFormat="1" ht="20.100000000000001" customHeight="1" x14ac:dyDescent="0.3">
      <c r="A139" s="11" t="s">
        <v>155</v>
      </c>
      <c r="B139" s="11" t="s">
        <v>9</v>
      </c>
      <c r="C139" s="12" t="s">
        <v>138</v>
      </c>
      <c r="D139" s="11" t="str">
        <f t="shared" si="6"/>
        <v>Jr Boys</v>
      </c>
      <c r="E139" s="56">
        <v>10132</v>
      </c>
      <c r="F139" s="9" t="s">
        <v>492</v>
      </c>
      <c r="G139" s="8">
        <f>IFERROR(VALUE(VLOOKUP(F139, PTS!$A$2:$B$76, 2, FALSE)), "")</f>
        <v>0</v>
      </c>
      <c r="H139" s="8">
        <v>13</v>
      </c>
      <c r="I139" s="8">
        <f>IFERROR(VALUE(VLOOKUP(H139, PTS!$A$2:$B$76, 2, FALSE)), "")</f>
        <v>49</v>
      </c>
      <c r="J139" s="45">
        <v>12</v>
      </c>
      <c r="K139" s="8">
        <f>IFERROR(VALUE(VLOOKUP(J139, PTS!$A$2:$B$76, 2, FALSE)), "")</f>
        <v>51</v>
      </c>
      <c r="L139" s="9">
        <v>8</v>
      </c>
      <c r="M139" s="8">
        <f>IFERROR(VALUE(VLOOKUP(L139, PTS!$A$2:$B$76, 2, FALSE)), "")</f>
        <v>65</v>
      </c>
      <c r="N139" s="8">
        <v>9</v>
      </c>
      <c r="O139" s="8">
        <f>IFERROR(VALUE(VLOOKUP(N139, PTS!$A$2:$B$76, 2, FALSE)), "")</f>
        <v>60</v>
      </c>
      <c r="P139" s="8"/>
      <c r="Q139" s="8"/>
      <c r="R139" s="9">
        <f t="shared" si="7"/>
        <v>225</v>
      </c>
      <c r="S139" s="9"/>
      <c r="T139" s="9" cm="1">
        <f t="array" ref="T139">SUM(LARGE(CHOOSE({1,2,3,4,5,6}, G139, I139, K139, M139, O139, Q139), _xlfn.SEQUENCE(MIN(5, COUNTA(G139, I139, K139, M139, O139, Q139)))))</f>
        <v>225</v>
      </c>
      <c r="U139" s="9">
        <f t="shared" si="8"/>
        <v>12</v>
      </c>
    </row>
    <row r="140" spans="1:21" s="17" customFormat="1" ht="20.100000000000001" customHeight="1" x14ac:dyDescent="0.3">
      <c r="A140" s="11" t="s">
        <v>156</v>
      </c>
      <c r="B140" s="11" t="s">
        <v>9</v>
      </c>
      <c r="C140" s="12" t="s">
        <v>138</v>
      </c>
      <c r="D140" s="11" t="str">
        <f t="shared" si="6"/>
        <v>Jr Boys</v>
      </c>
      <c r="E140" s="56">
        <v>10133</v>
      </c>
      <c r="F140" s="8">
        <v>13</v>
      </c>
      <c r="G140" s="8">
        <f>IFERROR(VALUE(VLOOKUP(F140, PTS!$A$2:$B$76, 2, FALSE)), "")</f>
        <v>49</v>
      </c>
      <c r="H140" s="8">
        <v>15</v>
      </c>
      <c r="I140" s="8">
        <f>IFERROR(VALUE(VLOOKUP(H140, PTS!$A$2:$B$76, 2, FALSE)), "")</f>
        <v>45</v>
      </c>
      <c r="J140" s="15" t="s">
        <v>492</v>
      </c>
      <c r="K140" s="8">
        <f>IFERROR(VALUE(VLOOKUP(J140, PTS!$A$2:$B$76, 2, FALSE)), "")</f>
        <v>0</v>
      </c>
      <c r="L140" s="45">
        <v>11</v>
      </c>
      <c r="M140" s="8">
        <f>IFERROR(VALUE(VLOOKUP(L140, PTS!$A$2:$B$76, 2, FALSE)), "")</f>
        <v>53</v>
      </c>
      <c r="N140" s="45">
        <v>11</v>
      </c>
      <c r="O140" s="8">
        <f>IFERROR(VALUE(VLOOKUP(N140, PTS!$A$2:$B$76, 2, FALSE)), "")</f>
        <v>53</v>
      </c>
      <c r="P140" s="45"/>
      <c r="Q140" s="45"/>
      <c r="R140" s="9">
        <f t="shared" si="7"/>
        <v>200</v>
      </c>
      <c r="S140" s="9"/>
      <c r="T140" s="9" cm="1">
        <f t="array" ref="T140">SUM(LARGE(CHOOSE({1,2,3,4,5,6}, G140, I140, K140, M140, O140, Q140), _xlfn.SEQUENCE(MIN(5, COUNTA(G140, I140, K140, M140, O140, Q140)))))</f>
        <v>200</v>
      </c>
      <c r="U140" s="9">
        <f t="shared" si="8"/>
        <v>13</v>
      </c>
    </row>
    <row r="141" spans="1:21" s="17" customFormat="1" ht="20.100000000000001" customHeight="1" x14ac:dyDescent="0.3">
      <c r="A141" s="11" t="s">
        <v>125</v>
      </c>
      <c r="B141" s="11" t="s">
        <v>9</v>
      </c>
      <c r="C141" s="12" t="s">
        <v>118</v>
      </c>
      <c r="D141" s="11" t="str">
        <f t="shared" si="6"/>
        <v>Jr Boys</v>
      </c>
      <c r="E141" s="56">
        <v>10134</v>
      </c>
      <c r="F141" s="9">
        <v>14</v>
      </c>
      <c r="G141" s="8">
        <f>IFERROR(VALUE(VLOOKUP(F141, PTS!$A$2:$B$76, 2, FALSE)), "")</f>
        <v>47</v>
      </c>
      <c r="H141" s="9" t="s">
        <v>7</v>
      </c>
      <c r="I141" s="8">
        <f>IFERROR(VALUE(VLOOKUP(H141, PTS!$A$2:$B$76, 2, FALSE)), "")</f>
        <v>1</v>
      </c>
      <c r="J141" s="8">
        <v>9</v>
      </c>
      <c r="K141" s="8">
        <f>IFERROR(VALUE(VLOOKUP(J141, PTS!$A$2:$B$76, 2, FALSE)), "")</f>
        <v>60</v>
      </c>
      <c r="L141" s="9">
        <v>18</v>
      </c>
      <c r="M141" s="8">
        <f>IFERROR(VALUE(VLOOKUP(L141, PTS!$A$2:$B$76, 2, FALSE)), "")</f>
        <v>42</v>
      </c>
      <c r="N141" s="9">
        <v>18</v>
      </c>
      <c r="O141" s="8">
        <f>IFERROR(VALUE(VLOOKUP(N141, PTS!$A$2:$B$76, 2, FALSE)), "")</f>
        <v>42</v>
      </c>
      <c r="P141" s="9"/>
      <c r="Q141" s="8"/>
      <c r="R141" s="9">
        <f t="shared" si="7"/>
        <v>192</v>
      </c>
      <c r="S141" s="9"/>
      <c r="T141" s="9" cm="1">
        <f t="array" ref="T141">SUM(LARGE(CHOOSE({1,2,3,4,5,6}, G141, I141, K141, M141, O141, Q141), _xlfn.SEQUENCE(MIN(5, COUNTA(G141, I141, K141, M141, O141, Q141)))))</f>
        <v>192</v>
      </c>
      <c r="U141" s="9">
        <f t="shared" si="8"/>
        <v>16</v>
      </c>
    </row>
    <row r="142" spans="1:21" s="17" customFormat="1" ht="20.100000000000001" customHeight="1" x14ac:dyDescent="0.3">
      <c r="A142" s="20" t="s">
        <v>112</v>
      </c>
      <c r="B142" s="11" t="s">
        <v>9</v>
      </c>
      <c r="C142" s="21" t="s">
        <v>110</v>
      </c>
      <c r="D142" s="11" t="str">
        <f t="shared" si="6"/>
        <v>Jr Boys</v>
      </c>
      <c r="E142" s="56">
        <v>10135</v>
      </c>
      <c r="F142" s="9" t="s">
        <v>492</v>
      </c>
      <c r="G142" s="8">
        <f>IFERROR(VALUE(VLOOKUP(F142, PTS!$A$2:$B$76, 2, FALSE)), "")</f>
        <v>0</v>
      </c>
      <c r="H142" s="45">
        <v>26</v>
      </c>
      <c r="I142" s="8">
        <f>IFERROR(VALUE(VLOOKUP(H142, PTS!$A$2:$B$76, 2, FALSE)), "")</f>
        <v>34</v>
      </c>
      <c r="J142" s="8">
        <v>19</v>
      </c>
      <c r="K142" s="8">
        <f>IFERROR(VALUE(VLOOKUP(J142, PTS!$A$2:$B$76, 2, FALSE)), "")</f>
        <v>41</v>
      </c>
      <c r="L142" s="45">
        <v>26</v>
      </c>
      <c r="M142" s="8">
        <f>IFERROR(VALUE(VLOOKUP(L142, PTS!$A$2:$B$76, 2, FALSE)), "")</f>
        <v>34</v>
      </c>
      <c r="N142" s="45" t="s">
        <v>492</v>
      </c>
      <c r="O142" s="8">
        <f>IFERROR(VALUE(VLOOKUP(N142, PTS!$A$2:$B$76, 2, FALSE)), "")</f>
        <v>0</v>
      </c>
      <c r="P142" s="45"/>
      <c r="Q142" s="45"/>
      <c r="R142" s="9">
        <f t="shared" si="7"/>
        <v>109</v>
      </c>
      <c r="S142" s="9"/>
      <c r="T142" s="9" cm="1">
        <f t="array" ref="T142">SUM(LARGE(CHOOSE({1,2,3,4,5,6}, G142, I142, K142, M142, O142, Q142), _xlfn.SEQUENCE(MIN(5, COUNTA(G142, I142, K142, M142, O142, Q142)))))</f>
        <v>109</v>
      </c>
      <c r="U142" s="9">
        <f t="shared" si="8"/>
        <v>38</v>
      </c>
    </row>
    <row r="143" spans="1:21" s="17" customFormat="1" ht="20.100000000000001" customHeight="1" x14ac:dyDescent="0.3">
      <c r="A143" s="20" t="s">
        <v>113</v>
      </c>
      <c r="B143" s="11" t="s">
        <v>9</v>
      </c>
      <c r="C143" s="21" t="s">
        <v>110</v>
      </c>
      <c r="D143" s="11" t="str">
        <f t="shared" si="6"/>
        <v>Jr Boys</v>
      </c>
      <c r="E143" s="56">
        <v>10136</v>
      </c>
      <c r="F143" s="9" t="s">
        <v>492</v>
      </c>
      <c r="G143" s="8">
        <f>IFERROR(VALUE(VLOOKUP(F143, PTS!$A$2:$B$76, 2, FALSE)), "")</f>
        <v>0</v>
      </c>
      <c r="H143" s="8">
        <v>37</v>
      </c>
      <c r="I143" s="8">
        <f>IFERROR(VALUE(VLOOKUP(H143, PTS!$A$2:$B$76, 2, FALSE)), "")</f>
        <v>23</v>
      </c>
      <c r="J143" s="45">
        <v>36</v>
      </c>
      <c r="K143" s="8">
        <f>IFERROR(VALUE(VLOOKUP(J143, PTS!$A$2:$B$76, 2, FALSE)), "")</f>
        <v>24</v>
      </c>
      <c r="L143" s="8">
        <v>43</v>
      </c>
      <c r="M143" s="8">
        <f>IFERROR(VALUE(VLOOKUP(L143, PTS!$A$2:$B$76, 2, FALSE)), "")</f>
        <v>17</v>
      </c>
      <c r="N143" s="8">
        <v>45</v>
      </c>
      <c r="O143" s="8">
        <f>IFERROR(VALUE(VLOOKUP(N143, PTS!$A$2:$B$76, 2, FALSE)), "")</f>
        <v>15</v>
      </c>
      <c r="P143" s="8"/>
      <c r="Q143" s="8"/>
      <c r="R143" s="9">
        <f t="shared" si="7"/>
        <v>79</v>
      </c>
      <c r="S143" s="9"/>
      <c r="T143" s="9" cm="1">
        <f t="array" ref="T143">SUM(LARGE(CHOOSE({1,2,3,4,5,6}, G143, I143, K143, M143, O143, Q143), _xlfn.SEQUENCE(MIN(5, COUNTA(G143, I143, K143, M143, O143, Q143)))))</f>
        <v>79</v>
      </c>
      <c r="U143" s="9">
        <f t="shared" si="8"/>
        <v>44</v>
      </c>
    </row>
    <row r="144" spans="1:21" s="17" customFormat="1" ht="20.100000000000001" customHeight="1" x14ac:dyDescent="0.3">
      <c r="A144" s="20" t="s">
        <v>114</v>
      </c>
      <c r="B144" s="11" t="s">
        <v>9</v>
      </c>
      <c r="C144" s="21" t="s">
        <v>110</v>
      </c>
      <c r="D144" s="11" t="str">
        <f t="shared" si="6"/>
        <v>Jr Boys</v>
      </c>
      <c r="E144" s="56">
        <v>10137</v>
      </c>
      <c r="F144" s="45">
        <v>29</v>
      </c>
      <c r="G144" s="8">
        <f>IFERROR(VALUE(VLOOKUP(F144, PTS!$A$2:$B$76, 2, FALSE)), "")</f>
        <v>31</v>
      </c>
      <c r="H144" s="45">
        <v>38</v>
      </c>
      <c r="I144" s="8">
        <f>IFERROR(VALUE(VLOOKUP(H144, PTS!$A$2:$B$76, 2, FALSE)), "")</f>
        <v>22</v>
      </c>
      <c r="J144" s="8">
        <v>37</v>
      </c>
      <c r="K144" s="8">
        <f>IFERROR(VALUE(VLOOKUP(J144, PTS!$A$2:$B$76, 2, FALSE)), "")</f>
        <v>23</v>
      </c>
      <c r="L144" s="45">
        <v>44</v>
      </c>
      <c r="M144" s="8">
        <f>IFERROR(VALUE(VLOOKUP(L144, PTS!$A$2:$B$76, 2, FALSE)), "")</f>
        <v>16</v>
      </c>
      <c r="N144" s="45">
        <v>42</v>
      </c>
      <c r="O144" s="8">
        <f>IFERROR(VALUE(VLOOKUP(N144, PTS!$A$2:$B$76, 2, FALSE)), "")</f>
        <v>18</v>
      </c>
      <c r="P144" s="45"/>
      <c r="Q144" s="45"/>
      <c r="R144" s="9">
        <f t="shared" si="7"/>
        <v>110</v>
      </c>
      <c r="S144" s="9"/>
      <c r="T144" s="9" cm="1">
        <f t="array" ref="T144">SUM(LARGE(CHOOSE({1,2,3,4,5,6}, G144, I144, K144, M144, O144, Q144), _xlfn.SEQUENCE(MIN(5, COUNTA(G144, I144, K144, M144, O144, Q144)))))</f>
        <v>110</v>
      </c>
      <c r="U144" s="9">
        <f t="shared" si="8"/>
        <v>36</v>
      </c>
    </row>
    <row r="145" spans="1:21" s="17" customFormat="1" ht="20.100000000000001" customHeight="1" x14ac:dyDescent="0.3">
      <c r="A145" s="20" t="s">
        <v>115</v>
      </c>
      <c r="B145" s="11" t="s">
        <v>9</v>
      </c>
      <c r="C145" s="21" t="s">
        <v>110</v>
      </c>
      <c r="D145" s="11" t="str">
        <f t="shared" si="6"/>
        <v>Jr Boys</v>
      </c>
      <c r="E145" s="56">
        <v>10138</v>
      </c>
      <c r="F145" s="9" t="s">
        <v>492</v>
      </c>
      <c r="G145" s="8">
        <f>IFERROR(VALUE(VLOOKUP(F145, PTS!$A$2:$B$76, 2, FALSE)), "")</f>
        <v>0</v>
      </c>
      <c r="H145" s="45">
        <v>33</v>
      </c>
      <c r="I145" s="8">
        <f>IFERROR(VALUE(VLOOKUP(H145, PTS!$A$2:$B$76, 2, FALSE)), "")</f>
        <v>27</v>
      </c>
      <c r="J145" s="143" t="s">
        <v>492</v>
      </c>
      <c r="K145" s="8">
        <f>IFERROR(VALUE(VLOOKUP(J145, PTS!$A$2:$B$76, 2, FALSE)), "")</f>
        <v>0</v>
      </c>
      <c r="L145" s="9">
        <v>37</v>
      </c>
      <c r="M145" s="8">
        <f>IFERROR(VALUE(VLOOKUP(L145, PTS!$A$2:$B$76, 2, FALSE)), "")</f>
        <v>23</v>
      </c>
      <c r="N145" s="9">
        <v>34</v>
      </c>
      <c r="O145" s="8">
        <f>IFERROR(VALUE(VLOOKUP(N145, PTS!$A$2:$B$76, 2, FALSE)), "")</f>
        <v>26</v>
      </c>
      <c r="P145" s="9"/>
      <c r="Q145" s="8"/>
      <c r="R145" s="9">
        <f t="shared" si="7"/>
        <v>76</v>
      </c>
      <c r="S145" s="9"/>
      <c r="T145" s="9" cm="1">
        <f t="array" ref="T145">SUM(LARGE(CHOOSE({1,2,3,4,5,6}, G145, I145, K145, M145, O145, Q145), _xlfn.SEQUENCE(MIN(5, COUNTA(G145, I145, K145, M145, O145, Q145)))))</f>
        <v>76</v>
      </c>
      <c r="U145" s="9">
        <f t="shared" si="8"/>
        <v>46</v>
      </c>
    </row>
    <row r="146" spans="1:21" s="17" customFormat="1" ht="20.100000000000001" customHeight="1" x14ac:dyDescent="0.3">
      <c r="A146" s="20" t="s">
        <v>488</v>
      </c>
      <c r="B146" s="11" t="s">
        <v>9</v>
      </c>
      <c r="C146" s="21" t="s">
        <v>71</v>
      </c>
      <c r="D146" s="11" t="str">
        <f t="shared" si="6"/>
        <v>Jr Boys</v>
      </c>
      <c r="E146" s="56">
        <v>10139</v>
      </c>
      <c r="F146" s="45">
        <v>16</v>
      </c>
      <c r="G146" s="8">
        <f>IFERROR(VALUE(VLOOKUP(F146, PTS!$A$2:$B$76, 2, FALSE)), "")</f>
        <v>44</v>
      </c>
      <c r="H146" s="45">
        <v>18</v>
      </c>
      <c r="I146" s="8">
        <f>IFERROR(VALUE(VLOOKUP(H146, PTS!$A$2:$B$76, 2, FALSE)), "")</f>
        <v>42</v>
      </c>
      <c r="J146" s="45">
        <v>14</v>
      </c>
      <c r="K146" s="8">
        <f>IFERROR(VALUE(VLOOKUP(J146, PTS!$A$2:$B$76, 2, FALSE)), "")</f>
        <v>47</v>
      </c>
      <c r="L146" s="45">
        <v>9</v>
      </c>
      <c r="M146" s="8">
        <f>IFERROR(VALUE(VLOOKUP(L146, PTS!$A$2:$B$76, 2, FALSE)), "")</f>
        <v>60</v>
      </c>
      <c r="N146" s="45">
        <v>15</v>
      </c>
      <c r="O146" s="8">
        <f>IFERROR(VALUE(VLOOKUP(N146, PTS!$A$2:$B$76, 2, FALSE)), "")</f>
        <v>45</v>
      </c>
      <c r="P146" s="45"/>
      <c r="Q146" s="45"/>
      <c r="R146" s="9">
        <f t="shared" si="7"/>
        <v>238</v>
      </c>
      <c r="S146" s="9"/>
      <c r="T146" s="9" cm="1">
        <f t="array" ref="T146">SUM(LARGE(CHOOSE({1,2,3,4,5,6}, G146, I146, K146, M146, O146, Q146), _xlfn.SEQUENCE(MIN(5, COUNTA(G146, I146, K146, M146, O146, Q146)))))</f>
        <v>238</v>
      </c>
      <c r="U146" s="9">
        <f t="shared" si="8"/>
        <v>11</v>
      </c>
    </row>
    <row r="147" spans="1:21" s="17" customFormat="1" ht="20.100000000000001" customHeight="1" x14ac:dyDescent="0.3">
      <c r="A147" s="20" t="s">
        <v>89</v>
      </c>
      <c r="B147" s="11" t="s">
        <v>9</v>
      </c>
      <c r="C147" s="21" t="s">
        <v>71</v>
      </c>
      <c r="D147" s="11" t="str">
        <f t="shared" si="6"/>
        <v>Jr Boys</v>
      </c>
      <c r="E147" s="56">
        <v>10140</v>
      </c>
      <c r="F147" s="9" t="s">
        <v>492</v>
      </c>
      <c r="G147" s="8">
        <f>IFERROR(VALUE(VLOOKUP(F147, PTS!$A$2:$B$76, 2, FALSE)), "")</f>
        <v>0</v>
      </c>
      <c r="H147" s="16" t="s">
        <v>492</v>
      </c>
      <c r="I147" s="8">
        <f>IFERROR(VALUE(VLOOKUP(H147, PTS!$A$2:$B$76, 2, FALSE)), "")</f>
        <v>0</v>
      </c>
      <c r="J147" s="45" t="s">
        <v>492</v>
      </c>
      <c r="K147" s="8">
        <f>IFERROR(VALUE(VLOOKUP(J147, PTS!$A$2:$B$76, 2, FALSE)), "")</f>
        <v>0</v>
      </c>
      <c r="L147" s="45">
        <v>24</v>
      </c>
      <c r="M147" s="8">
        <f>IFERROR(VALUE(VLOOKUP(L147, PTS!$A$2:$B$76, 2, FALSE)), "")</f>
        <v>36</v>
      </c>
      <c r="N147" s="45" t="s">
        <v>492</v>
      </c>
      <c r="O147" s="8">
        <f>IFERROR(VALUE(VLOOKUP(N147, PTS!$A$2:$B$76, 2, FALSE)), "")</f>
        <v>0</v>
      </c>
      <c r="P147" s="45"/>
      <c r="Q147" s="45"/>
      <c r="R147" s="9">
        <f t="shared" si="7"/>
        <v>36</v>
      </c>
      <c r="S147" s="9"/>
      <c r="T147" s="9" cm="1">
        <f t="array" ref="T147">SUM(LARGE(CHOOSE({1,2,3,4,5,6}, G147, I147, K147, M147, O147, Q147), _xlfn.SEQUENCE(MIN(5, COUNTA(G147, I147, K147, M147, O147, Q147)))))</f>
        <v>36</v>
      </c>
      <c r="U147" s="9">
        <f t="shared" si="8"/>
        <v>54</v>
      </c>
    </row>
    <row r="148" spans="1:21" s="17" customFormat="1" ht="20.100000000000001" customHeight="1" x14ac:dyDescent="0.3">
      <c r="A148" s="20" t="s">
        <v>90</v>
      </c>
      <c r="B148" s="11" t="s">
        <v>9</v>
      </c>
      <c r="C148" s="21" t="s">
        <v>71</v>
      </c>
      <c r="D148" s="11" t="str">
        <f t="shared" si="6"/>
        <v>Jr Boys</v>
      </c>
      <c r="E148" s="56">
        <v>10141</v>
      </c>
      <c r="F148" s="9" t="s">
        <v>492</v>
      </c>
      <c r="G148" s="8">
        <f>IFERROR(VALUE(VLOOKUP(F148, PTS!$A$2:$B$76, 2, FALSE)), "")</f>
        <v>0</v>
      </c>
      <c r="H148" s="45">
        <v>2</v>
      </c>
      <c r="I148" s="8">
        <f>IFERROR(VALUE(VLOOKUP(H148, PTS!$A$2:$B$76, 2, FALSE)), "")</f>
        <v>95</v>
      </c>
      <c r="J148" s="45" t="s">
        <v>492</v>
      </c>
      <c r="K148" s="8">
        <f>IFERROR(VALUE(VLOOKUP(J148, PTS!$A$2:$B$76, 2, FALSE)), "")</f>
        <v>0</v>
      </c>
      <c r="L148" s="14" t="s">
        <v>14</v>
      </c>
      <c r="M148" s="8">
        <f>IFERROR(VALUE(VLOOKUP(L148, PTS!$A$2:$B$76, 2, FALSE)), "")</f>
        <v>0</v>
      </c>
      <c r="N148" s="45" t="s">
        <v>492</v>
      </c>
      <c r="O148" s="8">
        <f>IFERROR(VALUE(VLOOKUP(N148, PTS!$A$2:$B$76, 2, FALSE)), "")</f>
        <v>0</v>
      </c>
      <c r="P148" s="16"/>
      <c r="Q148" s="8"/>
      <c r="R148" s="9">
        <f t="shared" si="7"/>
        <v>95</v>
      </c>
      <c r="S148" s="9"/>
      <c r="T148" s="9" cm="1">
        <f t="array" ref="T148">SUM(LARGE(CHOOSE({1,2,3,4,5,6}, G148, I148, K148, M148, O148, Q148), _xlfn.SEQUENCE(MIN(5, COUNTA(G148, I148, K148, M148, O148, Q148)))))</f>
        <v>95</v>
      </c>
      <c r="U148" s="9">
        <f t="shared" si="8"/>
        <v>41</v>
      </c>
    </row>
    <row r="149" spans="1:21" s="17" customFormat="1" ht="20.100000000000001" customHeight="1" x14ac:dyDescent="0.3">
      <c r="A149" s="20" t="s">
        <v>91</v>
      </c>
      <c r="B149" s="11" t="s">
        <v>9</v>
      </c>
      <c r="C149" s="21" t="s">
        <v>71</v>
      </c>
      <c r="D149" s="11" t="str">
        <f t="shared" si="6"/>
        <v>Jr Boys</v>
      </c>
      <c r="E149" s="56">
        <v>10142</v>
      </c>
      <c r="F149" s="9" t="s">
        <v>492</v>
      </c>
      <c r="G149" s="8">
        <f>IFERROR(VALUE(VLOOKUP(F149, PTS!$A$2:$B$76, 2, FALSE)), "")</f>
        <v>0</v>
      </c>
      <c r="H149" s="45">
        <v>12</v>
      </c>
      <c r="I149" s="8">
        <f>IFERROR(VALUE(VLOOKUP(H149, PTS!$A$2:$B$76, 2, FALSE)), "")</f>
        <v>51</v>
      </c>
      <c r="J149" s="45" t="s">
        <v>492</v>
      </c>
      <c r="K149" s="8">
        <f>IFERROR(VALUE(VLOOKUP(J149, PTS!$A$2:$B$76, 2, FALSE)), "")</f>
        <v>0</v>
      </c>
      <c r="L149" s="45" t="s">
        <v>7</v>
      </c>
      <c r="M149" s="8">
        <f>IFERROR(VALUE(VLOOKUP(L149, PTS!$A$2:$B$76, 2, FALSE)), "")</f>
        <v>1</v>
      </c>
      <c r="N149" s="45" t="s">
        <v>492</v>
      </c>
      <c r="O149" s="8">
        <f>IFERROR(VALUE(VLOOKUP(N149, PTS!$A$2:$B$76, 2, FALSE)), "")</f>
        <v>0</v>
      </c>
      <c r="P149" s="45"/>
      <c r="Q149" s="45"/>
      <c r="R149" s="9">
        <f t="shared" si="7"/>
        <v>52</v>
      </c>
      <c r="S149" s="9"/>
      <c r="T149" s="9" cm="1">
        <f t="array" ref="T149">SUM(LARGE(CHOOSE({1,2,3,4,5,6}, G149, I149, K149, M149, O149, Q149), _xlfn.SEQUENCE(MIN(5, COUNTA(G149, I149, K149, M149, O149, Q149)))))</f>
        <v>52</v>
      </c>
      <c r="U149" s="9">
        <f t="shared" si="8"/>
        <v>48</v>
      </c>
    </row>
    <row r="150" spans="1:21" s="17" customFormat="1" ht="20.100000000000001" customHeight="1" x14ac:dyDescent="0.3">
      <c r="A150" s="20" t="s">
        <v>92</v>
      </c>
      <c r="B150" s="11" t="s">
        <v>9</v>
      </c>
      <c r="C150" s="21" t="s">
        <v>71</v>
      </c>
      <c r="D150" s="11" t="str">
        <f t="shared" si="6"/>
        <v>Jr Boys</v>
      </c>
      <c r="E150" s="56">
        <v>10143</v>
      </c>
      <c r="F150" s="45">
        <v>15</v>
      </c>
      <c r="G150" s="8">
        <f>IFERROR(VALUE(VLOOKUP(F150, PTS!$A$2:$B$76, 2, FALSE)), "")</f>
        <v>45</v>
      </c>
      <c r="H150" s="45">
        <v>21</v>
      </c>
      <c r="I150" s="8">
        <f>IFERROR(VALUE(VLOOKUP(H150, PTS!$A$2:$B$76, 2, FALSE)), "")</f>
        <v>39</v>
      </c>
      <c r="J150" s="8">
        <v>15</v>
      </c>
      <c r="K150" s="8">
        <f>IFERROR(VALUE(VLOOKUP(J150, PTS!$A$2:$B$76, 2, FALSE)), "")</f>
        <v>45</v>
      </c>
      <c r="L150" s="45">
        <v>17</v>
      </c>
      <c r="M150" s="8">
        <f>IFERROR(VALUE(VLOOKUP(L150, PTS!$A$2:$B$76, 2, FALSE)), "")</f>
        <v>43</v>
      </c>
      <c r="N150" s="45">
        <v>44</v>
      </c>
      <c r="O150" s="8">
        <f>IFERROR(VALUE(VLOOKUP(N150, PTS!$A$2:$B$76, 2, FALSE)), "")</f>
        <v>16</v>
      </c>
      <c r="P150" s="45"/>
      <c r="Q150" s="45"/>
      <c r="R150" s="9">
        <f t="shared" si="7"/>
        <v>188</v>
      </c>
      <c r="S150" s="9"/>
      <c r="T150" s="9" cm="1">
        <f t="array" ref="T150">SUM(LARGE(CHOOSE({1,2,3,4,5,6}, G150, I150, K150, M150, O150, Q150), _xlfn.SEQUENCE(MIN(5, COUNTA(G150, I150, K150, M150, O150, Q150)))))</f>
        <v>188</v>
      </c>
      <c r="U150" s="9">
        <f t="shared" si="8"/>
        <v>17</v>
      </c>
    </row>
    <row r="151" spans="1:21" s="17" customFormat="1" ht="20.100000000000001" customHeight="1" x14ac:dyDescent="0.3">
      <c r="A151" s="20" t="s">
        <v>93</v>
      </c>
      <c r="B151" s="11" t="s">
        <v>9</v>
      </c>
      <c r="C151" s="21" t="s">
        <v>71</v>
      </c>
      <c r="D151" s="11" t="str">
        <f t="shared" si="6"/>
        <v>Jr Boys</v>
      </c>
      <c r="E151" s="56">
        <v>10144</v>
      </c>
      <c r="F151" s="45">
        <v>6</v>
      </c>
      <c r="G151" s="8">
        <f>IFERROR(VALUE(VLOOKUP(F151, PTS!$A$2:$B$76, 2, FALSE)), "")</f>
        <v>75</v>
      </c>
      <c r="H151" s="45">
        <v>1</v>
      </c>
      <c r="I151" s="8">
        <f>IFERROR(VALUE(VLOOKUP(H151, PTS!$A$2:$B$76, 2, FALSE)), "")</f>
        <v>100</v>
      </c>
      <c r="J151" s="45" t="s">
        <v>492</v>
      </c>
      <c r="K151" s="8">
        <f>IFERROR(VALUE(VLOOKUP(J151, PTS!$A$2:$B$76, 2, FALSE)), "")</f>
        <v>0</v>
      </c>
      <c r="L151" s="45">
        <v>23</v>
      </c>
      <c r="M151" s="8">
        <f>IFERROR(VALUE(VLOOKUP(L151, PTS!$A$2:$B$76, 2, FALSE)), "")</f>
        <v>37</v>
      </c>
      <c r="N151" s="45">
        <v>4</v>
      </c>
      <c r="O151" s="8">
        <f>IFERROR(VALUE(VLOOKUP(N151, PTS!$A$2:$B$76, 2, FALSE)), "")</f>
        <v>85</v>
      </c>
      <c r="P151" s="45"/>
      <c r="Q151" s="45"/>
      <c r="R151" s="9">
        <f t="shared" si="7"/>
        <v>297</v>
      </c>
      <c r="S151" s="9"/>
      <c r="T151" s="9" cm="1">
        <f t="array" ref="T151">SUM(LARGE(CHOOSE({1,2,3,4,5,6}, G151, I151, K151, M151, O151, Q151), _xlfn.SEQUENCE(MIN(5, COUNTA(G151, I151, K151, M151, O151, Q151)))))</f>
        <v>297</v>
      </c>
      <c r="U151" s="9">
        <f t="shared" si="8"/>
        <v>8</v>
      </c>
    </row>
    <row r="152" spans="1:21" s="17" customFormat="1" ht="20.100000000000001" customHeight="1" x14ac:dyDescent="0.3">
      <c r="A152" s="20" t="s">
        <v>64</v>
      </c>
      <c r="B152" s="11" t="s">
        <v>9</v>
      </c>
      <c r="C152" s="21" t="s">
        <v>60</v>
      </c>
      <c r="D152" s="11" t="str">
        <f t="shared" si="6"/>
        <v>Jr Boys</v>
      </c>
      <c r="E152" s="56">
        <v>10145</v>
      </c>
      <c r="F152" s="45">
        <v>9</v>
      </c>
      <c r="G152" s="8">
        <f>IFERROR(VALUE(VLOOKUP(F152, PTS!$A$2:$B$76, 2, FALSE)), "")</f>
        <v>60</v>
      </c>
      <c r="H152" s="45">
        <v>6</v>
      </c>
      <c r="I152" s="8">
        <f>IFERROR(VALUE(VLOOKUP(H152, PTS!$A$2:$B$76, 2, FALSE)), "")</f>
        <v>75</v>
      </c>
      <c r="J152" s="8">
        <v>7</v>
      </c>
      <c r="K152" s="8">
        <f>IFERROR(VALUE(VLOOKUP(J152, PTS!$A$2:$B$76, 2, FALSE)), "")</f>
        <v>70</v>
      </c>
      <c r="L152" s="45">
        <v>12</v>
      </c>
      <c r="M152" s="8">
        <f>IFERROR(VALUE(VLOOKUP(L152, PTS!$A$2:$B$76, 2, FALSE)), "")</f>
        <v>51</v>
      </c>
      <c r="N152" s="45">
        <v>7</v>
      </c>
      <c r="O152" s="8">
        <f>IFERROR(VALUE(VLOOKUP(N152, PTS!$A$2:$B$76, 2, FALSE)), "")</f>
        <v>70</v>
      </c>
      <c r="P152" s="45"/>
      <c r="Q152" s="45"/>
      <c r="R152" s="9">
        <f t="shared" si="7"/>
        <v>326</v>
      </c>
      <c r="S152" s="9"/>
      <c r="T152" s="9" cm="1">
        <f t="array" ref="T152">SUM(LARGE(CHOOSE({1,2,3,4,5,6}, G152, I152, K152, M152, O152, Q152), _xlfn.SEQUENCE(MIN(5, COUNTA(G152, I152, K152, M152, O152, Q152)))))</f>
        <v>326</v>
      </c>
      <c r="U152" s="9">
        <f t="shared" si="8"/>
        <v>6</v>
      </c>
    </row>
    <row r="153" spans="1:21" s="17" customFormat="1" ht="20.100000000000001" customHeight="1" x14ac:dyDescent="0.3">
      <c r="A153" s="20" t="s">
        <v>65</v>
      </c>
      <c r="B153" s="11" t="s">
        <v>9</v>
      </c>
      <c r="C153" s="21" t="s">
        <v>60</v>
      </c>
      <c r="D153" s="11" t="str">
        <f t="shared" si="6"/>
        <v>Jr Boys</v>
      </c>
      <c r="E153" s="56">
        <v>10146</v>
      </c>
      <c r="F153" s="9" t="s">
        <v>492</v>
      </c>
      <c r="G153" s="8">
        <f>IFERROR(VALUE(VLOOKUP(F153, PTS!$A$2:$B$76, 2, FALSE)), "")</f>
        <v>0</v>
      </c>
      <c r="H153" s="16" t="s">
        <v>492</v>
      </c>
      <c r="I153" s="8">
        <f>IFERROR(VALUE(VLOOKUP(H153, PTS!$A$2:$B$76, 2, FALSE)), "")</f>
        <v>0</v>
      </c>
      <c r="J153" s="45" t="s">
        <v>492</v>
      </c>
      <c r="K153" s="8">
        <f>IFERROR(VALUE(VLOOKUP(J153, PTS!$A$2:$B$76, 2, FALSE)), "")</f>
        <v>0</v>
      </c>
      <c r="L153" s="9" t="s">
        <v>492</v>
      </c>
      <c r="M153" s="8">
        <f>IFERROR(VALUE(VLOOKUP(L153, PTS!$A$2:$B$76, 2, FALSE)), "")</f>
        <v>0</v>
      </c>
      <c r="N153" s="45" t="s">
        <v>492</v>
      </c>
      <c r="O153" s="8">
        <f>IFERROR(VALUE(VLOOKUP(N153, PTS!$A$2:$B$76, 2, FALSE)), "")</f>
        <v>0</v>
      </c>
      <c r="P153" s="16"/>
      <c r="Q153" s="8"/>
      <c r="R153" s="9">
        <f t="shared" si="7"/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 t="shared" si="8"/>
        <v>57</v>
      </c>
    </row>
    <row r="154" spans="1:21" s="17" customFormat="1" ht="20.100000000000001" customHeight="1" x14ac:dyDescent="0.3">
      <c r="A154" s="11" t="s">
        <v>443</v>
      </c>
      <c r="B154" s="11" t="s">
        <v>22</v>
      </c>
      <c r="C154" s="12" t="s">
        <v>247</v>
      </c>
      <c r="D154" s="11" t="str">
        <f t="shared" si="6"/>
        <v>Jr/Sr Girls</v>
      </c>
      <c r="E154" s="57">
        <v>1002</v>
      </c>
      <c r="F154" s="9">
        <v>5</v>
      </c>
      <c r="G154" s="8">
        <f>IFERROR(VALUE(VLOOKUP(F154, PTS!$A$2:$B$76, 2, FALSE)), "")</f>
        <v>80</v>
      </c>
      <c r="H154" s="9">
        <v>4</v>
      </c>
      <c r="I154" s="8">
        <f>IFERROR(VALUE(VLOOKUP(H154, PTS!$A$2:$B$76, 2, FALSE)), "")</f>
        <v>85</v>
      </c>
      <c r="J154" s="14">
        <v>5</v>
      </c>
      <c r="K154" s="8">
        <f>IFERROR(VALUE(VLOOKUP(J154, PTS!$A$2:$B$76, 2, FALSE)), "")</f>
        <v>80</v>
      </c>
      <c r="L154" s="9">
        <v>5</v>
      </c>
      <c r="M154" s="8">
        <f>IFERROR(VALUE(VLOOKUP(L154, PTS!$A$2:$B$76, 2, FALSE)), "")</f>
        <v>80</v>
      </c>
      <c r="N154" s="9">
        <v>4</v>
      </c>
      <c r="O154" s="8">
        <f>IFERROR(VALUE(VLOOKUP(N154, PTS!$A$2:$B$76, 2, FALSE)), "")</f>
        <v>85</v>
      </c>
      <c r="P154" s="9"/>
      <c r="Q154" s="8"/>
      <c r="R154" s="9">
        <f t="shared" si="7"/>
        <v>410</v>
      </c>
      <c r="S154" s="9"/>
      <c r="T154" s="9" cm="1">
        <f t="array" ref="T154">SUM(LARGE(CHOOSE({1,2,3,4,5,6}, G154, I154, K154, M154, O154, Q154), _xlfn.SEQUENCE(MIN(5, COUNTA(G154, I154, K154, M154, O154, Q154)))))</f>
        <v>410</v>
      </c>
      <c r="U154" s="9">
        <f t="shared" si="8"/>
        <v>3</v>
      </c>
    </row>
    <row r="155" spans="1:21" s="17" customFormat="1" ht="20.100000000000001" customHeight="1" x14ac:dyDescent="0.3">
      <c r="A155" s="11" t="s">
        <v>294</v>
      </c>
      <c r="B155" s="11" t="s">
        <v>22</v>
      </c>
      <c r="C155" s="12" t="s">
        <v>289</v>
      </c>
      <c r="D155" s="11" t="str">
        <f t="shared" si="6"/>
        <v>Jr/Sr Girls</v>
      </c>
      <c r="E155" s="57">
        <v>1008</v>
      </c>
      <c r="F155" s="9" t="s">
        <v>492</v>
      </c>
      <c r="G155" s="8">
        <f>IFERROR(VALUE(VLOOKUP(F155, PTS!$A$2:$B$76, 2, FALSE)), "")</f>
        <v>0</v>
      </c>
      <c r="H155" s="9" t="s">
        <v>7</v>
      </c>
      <c r="I155" s="8">
        <f>IFERROR(VALUE(VLOOKUP(H155, PTS!$A$2:$B$76, 2, FALSE)), "")</f>
        <v>1</v>
      </c>
      <c r="J155" s="9" t="s">
        <v>492</v>
      </c>
      <c r="K155" s="8">
        <f>IFERROR(VALUE(VLOOKUP(J155, PTS!$A$2:$B$76, 2, FALSE)), "")</f>
        <v>0</v>
      </c>
      <c r="L155" s="9" t="s">
        <v>492</v>
      </c>
      <c r="M155" s="8">
        <f>IFERROR(VALUE(VLOOKUP(L155, PTS!$A$2:$B$76, 2, FALSE)), "")</f>
        <v>0</v>
      </c>
      <c r="N155" s="9" t="s">
        <v>492</v>
      </c>
      <c r="O155" s="8">
        <f>IFERROR(VALUE(VLOOKUP(N155, PTS!$A$2:$B$76, 2, FALSE)), "")</f>
        <v>0</v>
      </c>
      <c r="P155" s="9"/>
      <c r="Q155" s="8"/>
      <c r="R155" s="9">
        <f t="shared" si="7"/>
        <v>1</v>
      </c>
      <c r="S155" s="9"/>
      <c r="T155" s="9" cm="1">
        <f t="array" ref="T155">SUM(LARGE(CHOOSE({1,2,3,4,5,6}, G155, I155, K155, M155, O155, Q155), _xlfn.SEQUENCE(MIN(5, COUNTA(G155, I155, K155, M155, O155, Q155)))))</f>
        <v>1</v>
      </c>
      <c r="U155" s="9">
        <f t="shared" si="8"/>
        <v>11</v>
      </c>
    </row>
    <row r="156" spans="1:21" s="17" customFormat="1" ht="20.100000000000001" customHeight="1" x14ac:dyDescent="0.3">
      <c r="A156" s="11" t="s">
        <v>377</v>
      </c>
      <c r="B156" s="11" t="s">
        <v>22</v>
      </c>
      <c r="C156" s="21" t="s">
        <v>357</v>
      </c>
      <c r="D156" s="11" t="str">
        <f t="shared" si="6"/>
        <v>Jr/Sr Girls</v>
      </c>
      <c r="E156" s="57">
        <v>1013</v>
      </c>
      <c r="F156" s="8">
        <v>3</v>
      </c>
      <c r="G156" s="8">
        <f>IFERROR(VALUE(VLOOKUP(F156, PTS!$A$2:$B$76, 2, FALSE)), "")</f>
        <v>90</v>
      </c>
      <c r="H156" s="8">
        <v>2</v>
      </c>
      <c r="I156" s="8">
        <f>IFERROR(VALUE(VLOOKUP(H156, PTS!$A$2:$B$76, 2, FALSE)), "")</f>
        <v>95</v>
      </c>
      <c r="J156" s="14">
        <v>3</v>
      </c>
      <c r="K156" s="8">
        <f>IFERROR(VALUE(VLOOKUP(J156, PTS!$A$2:$B$76, 2, FALSE)), "")</f>
        <v>90</v>
      </c>
      <c r="L156" s="8">
        <v>2</v>
      </c>
      <c r="M156" s="8">
        <f>IFERROR(VALUE(VLOOKUP(L156, PTS!$A$2:$B$76, 2, FALSE)), "")</f>
        <v>95</v>
      </c>
      <c r="N156" s="8">
        <v>3</v>
      </c>
      <c r="O156" s="8">
        <f>IFERROR(VALUE(VLOOKUP(N156, PTS!$A$2:$B$76, 2, FALSE)), "")</f>
        <v>90</v>
      </c>
      <c r="P156" s="8"/>
      <c r="Q156" s="8"/>
      <c r="R156" s="9">
        <f t="shared" si="7"/>
        <v>460</v>
      </c>
      <c r="S156" s="9"/>
      <c r="T156" s="9" cm="1">
        <f t="array" ref="T156">SUM(LARGE(CHOOSE({1,2,3,4,5,6}, G156, I156, K156, M156, O156, Q156), _xlfn.SEQUENCE(MIN(5, COUNTA(G156, I156, K156, M156, O156, Q156)))))</f>
        <v>460</v>
      </c>
      <c r="U156" s="9">
        <f t="shared" si="8"/>
        <v>2</v>
      </c>
    </row>
    <row r="157" spans="1:21" s="17" customFormat="1" ht="20.100000000000001" customHeight="1" x14ac:dyDescent="0.3">
      <c r="A157" s="20" t="s">
        <v>390</v>
      </c>
      <c r="B157" s="11" t="s">
        <v>22</v>
      </c>
      <c r="C157" s="21" t="s">
        <v>384</v>
      </c>
      <c r="D157" s="11" t="str">
        <f t="shared" si="6"/>
        <v>Jr/Sr Girls</v>
      </c>
      <c r="E157" s="57">
        <v>1016</v>
      </c>
      <c r="F157" s="8">
        <v>4</v>
      </c>
      <c r="G157" s="8">
        <f>IFERROR(VALUE(VLOOKUP(F157, PTS!$A$2:$B$76, 2, FALSE)), "")</f>
        <v>85</v>
      </c>
      <c r="H157" s="8">
        <v>6</v>
      </c>
      <c r="I157" s="8">
        <f>IFERROR(VALUE(VLOOKUP(H157, PTS!$A$2:$B$76, 2, FALSE)), "")</f>
        <v>75</v>
      </c>
      <c r="J157" s="8">
        <v>2</v>
      </c>
      <c r="K157" s="8">
        <f>IFERROR(VALUE(VLOOKUP(J157, PTS!$A$2:$B$76, 2, FALSE)), "")</f>
        <v>95</v>
      </c>
      <c r="L157" s="9" t="s">
        <v>492</v>
      </c>
      <c r="M157" s="8">
        <f>IFERROR(VALUE(VLOOKUP(L157, PTS!$A$2:$B$76, 2, FALSE)), "")</f>
        <v>0</v>
      </c>
      <c r="N157" s="8" t="s">
        <v>492</v>
      </c>
      <c r="O157" s="8">
        <f>IFERROR(VALUE(VLOOKUP(N157, PTS!$A$2:$B$76, 2, FALSE)), "")</f>
        <v>0</v>
      </c>
      <c r="P157" s="8"/>
      <c r="Q157" s="8"/>
      <c r="R157" s="9">
        <f t="shared" si="7"/>
        <v>255</v>
      </c>
      <c r="S157" s="9"/>
      <c r="T157" s="9" cm="1">
        <f t="array" ref="T157">SUM(LARGE(CHOOSE({1,2,3,4,5,6}, G157, I157, K157, M157, O157, Q157), _xlfn.SEQUENCE(MIN(5, COUNTA(G157, I157, K157, M157, O157, Q157)))))</f>
        <v>255</v>
      </c>
      <c r="U157" s="9">
        <f t="shared" si="8"/>
        <v>6</v>
      </c>
    </row>
    <row r="158" spans="1:21" s="17" customFormat="1" ht="20.100000000000001" customHeight="1" x14ac:dyDescent="0.3">
      <c r="A158" s="40" t="s">
        <v>204</v>
      </c>
      <c r="B158" s="11" t="s">
        <v>22</v>
      </c>
      <c r="C158" s="21" t="s">
        <v>454</v>
      </c>
      <c r="D158" s="11" t="str">
        <f t="shared" si="6"/>
        <v>Jr/Sr Girls</v>
      </c>
      <c r="E158" s="57">
        <v>1017</v>
      </c>
      <c r="F158" s="9" t="s">
        <v>492</v>
      </c>
      <c r="G158" s="8">
        <f>IFERROR(VALUE(VLOOKUP(F158, PTS!$A$2:$B$76, 2, FALSE)), "")</f>
        <v>0</v>
      </c>
      <c r="H158" s="9" t="s">
        <v>492</v>
      </c>
      <c r="I158" s="8">
        <f>IFERROR(VALUE(VLOOKUP(H158, PTS!$A$2:$B$76, 2, FALSE)), "")</f>
        <v>0</v>
      </c>
      <c r="J158" s="9" t="s">
        <v>492</v>
      </c>
      <c r="K158" s="8">
        <f>IFERROR(VALUE(VLOOKUP(J158, PTS!$A$2:$B$76, 2, FALSE)), "")</f>
        <v>0</v>
      </c>
      <c r="L158" s="9" t="s">
        <v>492</v>
      </c>
      <c r="M158" s="8">
        <f>IFERROR(VALUE(VLOOKUP(L158, PTS!$A$2:$B$76, 2, FALSE)), "")</f>
        <v>0</v>
      </c>
      <c r="N158" s="8" t="s">
        <v>492</v>
      </c>
      <c r="O158" s="8">
        <f>IFERROR(VALUE(VLOOKUP(N158, PTS!$A$2:$B$76, 2, FALSE)), "")</f>
        <v>0</v>
      </c>
      <c r="P158" s="8"/>
      <c r="Q158" s="8"/>
      <c r="R158" s="9">
        <f t="shared" si="7"/>
        <v>0</v>
      </c>
      <c r="S158" s="9"/>
      <c r="T158" s="9" cm="1">
        <f t="array" ref="T158">SUM(LARGE(CHOOSE({1,2,3,4,5,6}, G158, I158, K158, M158, O158, Q158), _xlfn.SEQUENCE(MIN(5, COUNTA(G158, I158, K158, M158, O158, Q158)))))</f>
        <v>0</v>
      </c>
      <c r="U158" s="9">
        <f t="shared" si="8"/>
        <v>12</v>
      </c>
    </row>
    <row r="159" spans="1:21" s="17" customFormat="1" ht="20.100000000000001" customHeight="1" x14ac:dyDescent="0.3">
      <c r="A159" s="11" t="s">
        <v>148</v>
      </c>
      <c r="B159" s="11" t="s">
        <v>22</v>
      </c>
      <c r="C159" s="12" t="s">
        <v>138</v>
      </c>
      <c r="D159" s="11" t="str">
        <f t="shared" si="6"/>
        <v>Jr/Sr Girls</v>
      </c>
      <c r="E159" s="57">
        <v>1018</v>
      </c>
      <c r="F159" s="9">
        <v>7</v>
      </c>
      <c r="G159" s="8">
        <f>IFERROR(VALUE(VLOOKUP(F159, PTS!$A$2:$B$76, 2, FALSE)), "")</f>
        <v>70</v>
      </c>
      <c r="H159" s="9">
        <v>3</v>
      </c>
      <c r="I159" s="8">
        <f>IFERROR(VALUE(VLOOKUP(H159, PTS!$A$2:$B$76, 2, FALSE)), "")</f>
        <v>90</v>
      </c>
      <c r="J159" s="8">
        <v>8</v>
      </c>
      <c r="K159" s="8">
        <f>IFERROR(VALUE(VLOOKUP(J159, PTS!$A$2:$B$76, 2, FALSE)), "")</f>
        <v>65</v>
      </c>
      <c r="L159" s="9">
        <v>6</v>
      </c>
      <c r="M159" s="8">
        <f>IFERROR(VALUE(VLOOKUP(L159, PTS!$A$2:$B$76, 2, FALSE)), "")</f>
        <v>75</v>
      </c>
      <c r="N159" s="9">
        <v>5</v>
      </c>
      <c r="O159" s="8">
        <f>IFERROR(VALUE(VLOOKUP(N159, PTS!$A$2:$B$76, 2, FALSE)), "")</f>
        <v>80</v>
      </c>
      <c r="P159" s="9"/>
      <c r="Q159" s="8"/>
      <c r="R159" s="9">
        <f t="shared" si="7"/>
        <v>380</v>
      </c>
      <c r="S159" s="9"/>
      <c r="T159" s="9" cm="1">
        <f t="array" ref="T159">SUM(LARGE(CHOOSE({1,2,3,4,5,6}, G159, I159, K159, M159, O159, Q159), _xlfn.SEQUENCE(MIN(5, COUNTA(G159, I159, K159, M159, O159, Q159)))))</f>
        <v>380</v>
      </c>
      <c r="U159" s="9">
        <f t="shared" si="8"/>
        <v>4</v>
      </c>
    </row>
    <row r="160" spans="1:21" s="17" customFormat="1" ht="20.100000000000001" customHeight="1" x14ac:dyDescent="0.3">
      <c r="A160" s="20" t="s">
        <v>94</v>
      </c>
      <c r="B160" s="11" t="s">
        <v>22</v>
      </c>
      <c r="C160" s="21" t="s">
        <v>71</v>
      </c>
      <c r="D160" s="11" t="str">
        <f t="shared" si="6"/>
        <v>Jr/Sr Girls</v>
      </c>
      <c r="E160" s="57">
        <v>1019</v>
      </c>
      <c r="F160" s="9" t="s">
        <v>492</v>
      </c>
      <c r="G160" s="8">
        <f>IFERROR(VALUE(VLOOKUP(F160, PTS!$A$2:$B$76, 2, FALSE)), "")</f>
        <v>0</v>
      </c>
      <c r="H160" s="9" t="s">
        <v>492</v>
      </c>
      <c r="I160" s="8">
        <f>IFERROR(VALUE(VLOOKUP(H160, PTS!$A$2:$B$76, 2, FALSE)), "")</f>
        <v>0</v>
      </c>
      <c r="J160" s="9" t="s">
        <v>492</v>
      </c>
      <c r="K160" s="8">
        <f>IFERROR(VALUE(VLOOKUP(J160, PTS!$A$2:$B$76, 2, FALSE)), "")</f>
        <v>0</v>
      </c>
      <c r="L160" s="9" t="s">
        <v>492</v>
      </c>
      <c r="M160" s="8">
        <f>IFERROR(VALUE(VLOOKUP(L160, PTS!$A$2:$B$76, 2, FALSE)), "")</f>
        <v>0</v>
      </c>
      <c r="N160" s="14" t="s">
        <v>492</v>
      </c>
      <c r="O160" s="8">
        <f>IFERROR(VALUE(VLOOKUP(N160, PTS!$A$2:$B$76, 2, FALSE)), "")</f>
        <v>0</v>
      </c>
      <c r="P160" s="15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12</v>
      </c>
    </row>
    <row r="161" spans="1:21" s="17" customFormat="1" ht="20.100000000000001" customHeight="1" x14ac:dyDescent="0.3">
      <c r="A161" s="20" t="s">
        <v>95</v>
      </c>
      <c r="B161" s="11" t="s">
        <v>22</v>
      </c>
      <c r="C161" s="21" t="s">
        <v>71</v>
      </c>
      <c r="D161" s="11" t="str">
        <f t="shared" si="6"/>
        <v>Jr/Sr Girls</v>
      </c>
      <c r="E161" s="57">
        <v>1020</v>
      </c>
      <c r="F161" s="9" t="s">
        <v>492</v>
      </c>
      <c r="G161" s="8">
        <f>IFERROR(VALUE(VLOOKUP(F161, PTS!$A$2:$B$76, 2, FALSE)), "")</f>
        <v>0</v>
      </c>
      <c r="H161" s="9" t="s">
        <v>492</v>
      </c>
      <c r="I161" s="8">
        <f>IFERROR(VALUE(VLOOKUP(H161, PTS!$A$2:$B$76, 2, FALSE)), "")</f>
        <v>0</v>
      </c>
      <c r="J161" s="9" t="s">
        <v>492</v>
      </c>
      <c r="K161" s="8">
        <f>IFERROR(VALUE(VLOOKUP(J161, PTS!$A$2:$B$76, 2, FALSE)), "")</f>
        <v>0</v>
      </c>
      <c r="L161" s="9" t="s">
        <v>492</v>
      </c>
      <c r="M161" s="8">
        <f>IFERROR(VALUE(VLOOKUP(L161, PTS!$A$2:$B$76, 2, FALSE)), "")</f>
        <v>0</v>
      </c>
      <c r="N161" s="9" t="s">
        <v>492</v>
      </c>
      <c r="O161" s="8">
        <f>IFERROR(VALUE(VLOOKUP(N161, PTS!$A$2:$B$76, 2, FALSE)), "")</f>
        <v>0</v>
      </c>
      <c r="P161" s="9"/>
      <c r="Q161" s="8"/>
      <c r="R161" s="9">
        <f t="shared" si="7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12</v>
      </c>
    </row>
    <row r="162" spans="1:21" s="17" customFormat="1" ht="20.100000000000001" customHeight="1" x14ac:dyDescent="0.3">
      <c r="A162" s="20" t="s">
        <v>96</v>
      </c>
      <c r="B162" s="11" t="s">
        <v>22</v>
      </c>
      <c r="C162" s="21" t="s">
        <v>71</v>
      </c>
      <c r="D162" s="11" t="str">
        <f t="shared" si="6"/>
        <v>Jr/Sr Girls</v>
      </c>
      <c r="E162" s="57">
        <v>1021</v>
      </c>
      <c r="F162" s="9">
        <v>8</v>
      </c>
      <c r="G162" s="8">
        <f>IFERROR(VALUE(VLOOKUP(F162, PTS!$A$2:$B$76, 2, FALSE)), "")</f>
        <v>65</v>
      </c>
      <c r="H162" s="9" t="s">
        <v>492</v>
      </c>
      <c r="I162" s="8">
        <f>IFERROR(VALUE(VLOOKUP(H162, PTS!$A$2:$B$76, 2, FALSE)), "")</f>
        <v>0</v>
      </c>
      <c r="J162" s="14">
        <v>9</v>
      </c>
      <c r="K162" s="8">
        <f>IFERROR(VALUE(VLOOKUP(J162, PTS!$A$2:$B$76, 2, FALSE)), "")</f>
        <v>60</v>
      </c>
      <c r="L162" s="9" t="s">
        <v>492</v>
      </c>
      <c r="M162" s="8">
        <f>IFERROR(VALUE(VLOOKUP(L162, PTS!$A$2:$B$76, 2, FALSE)), "")</f>
        <v>0</v>
      </c>
      <c r="N162" s="9" t="s">
        <v>492</v>
      </c>
      <c r="O162" s="8">
        <f>IFERROR(VALUE(VLOOKUP(N162, PTS!$A$2:$B$76, 2, FALSE)), "")</f>
        <v>0</v>
      </c>
      <c r="P162" s="9"/>
      <c r="Q162" s="8"/>
      <c r="R162" s="9">
        <f t="shared" si="7"/>
        <v>125</v>
      </c>
      <c r="S162" s="9"/>
      <c r="T162" s="9" cm="1">
        <f t="array" ref="T162">SUM(LARGE(CHOOSE({1,2,3,4,5,6}, G162, I162, K162, M162, O162, Q162), _xlfn.SEQUENCE(MIN(5, COUNTA(G162, I162, K162, M162, O162, Q162)))))</f>
        <v>125</v>
      </c>
      <c r="U162" s="9">
        <f t="shared" si="8"/>
        <v>8</v>
      </c>
    </row>
    <row r="163" spans="1:21" s="17" customFormat="1" ht="20.100000000000001" customHeight="1" x14ac:dyDescent="0.3">
      <c r="A163" s="20" t="s">
        <v>97</v>
      </c>
      <c r="B163" s="11" t="s">
        <v>22</v>
      </c>
      <c r="C163" s="21" t="s">
        <v>71</v>
      </c>
      <c r="D163" s="11" t="str">
        <f t="shared" si="6"/>
        <v>Jr/Sr Girls</v>
      </c>
      <c r="E163" s="57">
        <v>1022</v>
      </c>
      <c r="F163" s="45">
        <v>2</v>
      </c>
      <c r="G163" s="8">
        <f>IFERROR(VALUE(VLOOKUP(F163, PTS!$A$2:$B$76, 2, FALSE)), "")</f>
        <v>95</v>
      </c>
      <c r="H163" s="9" t="s">
        <v>492</v>
      </c>
      <c r="I163" s="8">
        <f>IFERROR(VALUE(VLOOKUP(H163, PTS!$A$2:$B$76, 2, FALSE)), "")</f>
        <v>0</v>
      </c>
      <c r="J163" s="8">
        <v>4</v>
      </c>
      <c r="K163" s="8">
        <f>IFERROR(VALUE(VLOOKUP(J163, PTS!$A$2:$B$76, 2, FALSE)), "")</f>
        <v>85</v>
      </c>
      <c r="L163" s="45">
        <v>3</v>
      </c>
      <c r="M163" s="8">
        <f>IFERROR(VALUE(VLOOKUP(L163, PTS!$A$2:$B$76, 2, FALSE)), "")</f>
        <v>90</v>
      </c>
      <c r="N163" s="45">
        <v>2</v>
      </c>
      <c r="O163" s="8">
        <f>IFERROR(VALUE(VLOOKUP(N163, PTS!$A$2:$B$76, 2, FALSE)), "")</f>
        <v>95</v>
      </c>
      <c r="P163" s="45"/>
      <c r="Q163" s="45"/>
      <c r="R163" s="9">
        <f t="shared" si="7"/>
        <v>365</v>
      </c>
      <c r="S163" s="9"/>
      <c r="T163" s="9" cm="1">
        <f t="array" ref="T163">SUM(LARGE(CHOOSE({1,2,3,4,5,6}, G163, I163, K163, M163, O163, Q163), _xlfn.SEQUENCE(MIN(5, COUNTA(G163, I163, K163, M163, O163, Q163)))))</f>
        <v>365</v>
      </c>
      <c r="U163" s="9">
        <f t="shared" si="8"/>
        <v>5</v>
      </c>
    </row>
    <row r="164" spans="1:21" s="17" customFormat="1" ht="20.100000000000001" customHeight="1" x14ac:dyDescent="0.3">
      <c r="A164" s="20" t="s">
        <v>98</v>
      </c>
      <c r="B164" s="11" t="s">
        <v>22</v>
      </c>
      <c r="C164" s="21" t="s">
        <v>71</v>
      </c>
      <c r="D164" s="11" t="str">
        <f t="shared" si="6"/>
        <v>Jr/Sr Girls</v>
      </c>
      <c r="E164" s="57">
        <v>1023</v>
      </c>
      <c r="F164" s="45">
        <v>6</v>
      </c>
      <c r="G164" s="8">
        <f>IFERROR(VALUE(VLOOKUP(F164, PTS!$A$2:$B$76, 2, FALSE)), "")</f>
        <v>75</v>
      </c>
      <c r="H164" s="45">
        <v>5</v>
      </c>
      <c r="I164" s="8">
        <f>IFERROR(VALUE(VLOOKUP(H164, PTS!$A$2:$B$76, 2, FALSE)), "")</f>
        <v>80</v>
      </c>
      <c r="J164" s="9" t="s">
        <v>492</v>
      </c>
      <c r="K164" s="8">
        <f>IFERROR(VALUE(VLOOKUP(J164, PTS!$A$2:$B$76, 2, FALSE)), "")</f>
        <v>0</v>
      </c>
      <c r="L164" s="45">
        <v>4</v>
      </c>
      <c r="M164" s="8">
        <f>IFERROR(VALUE(VLOOKUP(L164, PTS!$A$2:$B$76, 2, FALSE)), "")</f>
        <v>85</v>
      </c>
      <c r="N164" s="45" t="s">
        <v>492</v>
      </c>
      <c r="O164" s="8">
        <f>IFERROR(VALUE(VLOOKUP(N164, PTS!$A$2:$B$76, 2, FALSE)), "")</f>
        <v>0</v>
      </c>
      <c r="P164" s="45"/>
      <c r="Q164" s="45"/>
      <c r="R164" s="9">
        <f t="shared" si="7"/>
        <v>240</v>
      </c>
      <c r="S164" s="9"/>
      <c r="T164" s="9" cm="1">
        <f t="array" ref="T164">SUM(LARGE(CHOOSE({1,2,3,4,5,6}, G164, I164, K164, M164, O164, Q164), _xlfn.SEQUENCE(MIN(5, COUNTA(G164, I164, K164, M164, O164, Q164)))))</f>
        <v>240</v>
      </c>
      <c r="U164" s="9">
        <f t="shared" si="8"/>
        <v>7</v>
      </c>
    </row>
    <row r="165" spans="1:21" s="17" customFormat="1" ht="20.100000000000001" customHeight="1" x14ac:dyDescent="0.3">
      <c r="A165" s="20" t="s">
        <v>66</v>
      </c>
      <c r="B165" s="11" t="s">
        <v>22</v>
      </c>
      <c r="C165" s="21" t="s">
        <v>60</v>
      </c>
      <c r="D165" s="11" t="str">
        <f t="shared" si="6"/>
        <v>Jr/Sr Girls</v>
      </c>
      <c r="E165" s="57">
        <v>1024</v>
      </c>
      <c r="F165" s="14">
        <v>1</v>
      </c>
      <c r="G165" s="8">
        <f>IFERROR(VALUE(VLOOKUP(F165, PTS!$A$2:$B$76, 2, FALSE)), "")</f>
        <v>100</v>
      </c>
      <c r="H165" s="14">
        <v>1</v>
      </c>
      <c r="I165" s="8">
        <f>IFERROR(VALUE(VLOOKUP(H165, PTS!$A$2:$B$76, 2, FALSE)), "")</f>
        <v>100</v>
      </c>
      <c r="J165" s="14">
        <v>1</v>
      </c>
      <c r="K165" s="8">
        <f>IFERROR(VALUE(VLOOKUP(J165, PTS!$A$2:$B$76, 2, FALSE)), "")</f>
        <v>100</v>
      </c>
      <c r="L165" s="14">
        <v>1</v>
      </c>
      <c r="M165" s="8">
        <f>IFERROR(VALUE(VLOOKUP(L165, PTS!$A$2:$B$76, 2, FALSE)), "")</f>
        <v>100</v>
      </c>
      <c r="N165" s="14">
        <v>1</v>
      </c>
      <c r="O165" s="8">
        <f>IFERROR(VALUE(VLOOKUP(N165, PTS!$A$2:$B$76, 2, FALSE)), "")</f>
        <v>100</v>
      </c>
      <c r="P165" s="14"/>
      <c r="Q165" s="8"/>
      <c r="R165" s="9">
        <f t="shared" si="7"/>
        <v>500</v>
      </c>
      <c r="S165" s="9"/>
      <c r="T165" s="9" cm="1">
        <f t="array" ref="T165">SUM(LARGE(CHOOSE({1,2,3,4,5,6}, G165, I165, K165, M165, O165, Q165), _xlfn.SEQUENCE(MIN(5, COUNTA(G165, I165, K165, M165, O165, Q165)))))</f>
        <v>500</v>
      </c>
      <c r="U165" s="9">
        <f t="shared" si="8"/>
        <v>1</v>
      </c>
    </row>
    <row r="166" spans="1:21" s="17" customFormat="1" ht="20.100000000000001" customHeight="1" x14ac:dyDescent="0.3">
      <c r="A166" s="20" t="s">
        <v>67</v>
      </c>
      <c r="B166" s="11" t="s">
        <v>22</v>
      </c>
      <c r="C166" s="21" t="s">
        <v>60</v>
      </c>
      <c r="D166" s="11" t="str">
        <f t="shared" si="6"/>
        <v>Jr/Sr Girls</v>
      </c>
      <c r="E166" s="57">
        <v>1025</v>
      </c>
      <c r="F166" s="9" t="s">
        <v>492</v>
      </c>
      <c r="G166" s="8">
        <f>IFERROR(VALUE(VLOOKUP(F166, PTS!$A$2:$B$76, 2, FALSE)), "")</f>
        <v>0</v>
      </c>
      <c r="H166" s="9" t="s">
        <v>7</v>
      </c>
      <c r="I166" s="8">
        <f>IFERROR(VALUE(VLOOKUP(H166, PTS!$A$2:$B$76, 2, FALSE)), "")</f>
        <v>1</v>
      </c>
      <c r="J166" s="8">
        <v>6</v>
      </c>
      <c r="K166" s="8">
        <f>IFERROR(VALUE(VLOOKUP(J166, PTS!$A$2:$B$76, 2, FALSE)), "")</f>
        <v>75</v>
      </c>
      <c r="L166" s="9" t="s">
        <v>492</v>
      </c>
      <c r="M166" s="8">
        <f>IFERROR(VALUE(VLOOKUP(L166, PTS!$A$2:$B$76, 2, FALSE)), "")</f>
        <v>0</v>
      </c>
      <c r="N166" s="9" t="s">
        <v>492</v>
      </c>
      <c r="O166" s="8">
        <f>IFERROR(VALUE(VLOOKUP(N166, PTS!$A$2:$B$76, 2, FALSE)), "")</f>
        <v>0</v>
      </c>
      <c r="P166" s="9"/>
      <c r="Q166" s="8"/>
      <c r="R166" s="9">
        <f t="shared" si="7"/>
        <v>76</v>
      </c>
      <c r="S166" s="9"/>
      <c r="T166" s="9" cm="1">
        <f t="array" ref="T166">SUM(LARGE(CHOOSE({1,2,3,4,5,6}, G166, I166, K166, M166, O166, Q166), _xlfn.SEQUENCE(MIN(5, COUNTA(G166, I166, K166, M166, O166, Q166)))))</f>
        <v>76</v>
      </c>
      <c r="U166" s="9">
        <f t="shared" si="8"/>
        <v>9</v>
      </c>
    </row>
    <row r="167" spans="1:21" s="17" customFormat="1" ht="20.100000000000001" customHeight="1" x14ac:dyDescent="0.3">
      <c r="A167" s="20" t="s">
        <v>68</v>
      </c>
      <c r="B167" s="11" t="s">
        <v>22</v>
      </c>
      <c r="C167" s="21" t="s">
        <v>60</v>
      </c>
      <c r="D167" s="11" t="str">
        <f t="shared" si="6"/>
        <v>Jr/Sr Girls</v>
      </c>
      <c r="E167" s="57">
        <v>1026</v>
      </c>
      <c r="F167" s="9" t="s">
        <v>492</v>
      </c>
      <c r="G167" s="8">
        <f>IFERROR(VALUE(VLOOKUP(F167, PTS!$A$2:$B$76, 2, FALSE)), "")</f>
        <v>0</v>
      </c>
      <c r="H167" s="8" t="s">
        <v>7</v>
      </c>
      <c r="I167" s="8">
        <f>IFERROR(VALUE(VLOOKUP(H167, PTS!$A$2:$B$76, 2, FALSE)), "")</f>
        <v>1</v>
      </c>
      <c r="J167" s="14">
        <v>7</v>
      </c>
      <c r="K167" s="8">
        <f>IFERROR(VALUE(VLOOKUP(J167, PTS!$A$2:$B$76, 2, FALSE)), "")</f>
        <v>70</v>
      </c>
      <c r="L167" s="9" t="s">
        <v>492</v>
      </c>
      <c r="M167" s="8">
        <f>IFERROR(VALUE(VLOOKUP(L167, PTS!$A$2:$B$76, 2, FALSE)), "")</f>
        <v>0</v>
      </c>
      <c r="N167" s="8" t="s">
        <v>492</v>
      </c>
      <c r="O167" s="8">
        <f>IFERROR(VALUE(VLOOKUP(N167, PTS!$A$2:$B$76, 2, FALSE)), "")</f>
        <v>0</v>
      </c>
      <c r="P167" s="8"/>
      <c r="Q167" s="8"/>
      <c r="R167" s="9">
        <f t="shared" si="7"/>
        <v>71</v>
      </c>
      <c r="S167" s="9"/>
      <c r="T167" s="9" cm="1">
        <f t="array" ref="T167">SUM(LARGE(CHOOSE({1,2,3,4,5,6}, G167, I167, K167, M167, O167, Q167), _xlfn.SEQUENCE(MIN(5, COUNTA(G167, I167, K167, M167, O167, Q167)))))</f>
        <v>71</v>
      </c>
      <c r="U167" s="9">
        <f t="shared" si="8"/>
        <v>10</v>
      </c>
    </row>
    <row r="168" spans="1:21" s="17" customFormat="1" ht="20.100000000000001" customHeight="1" x14ac:dyDescent="0.3">
      <c r="A168" s="11" t="s">
        <v>433</v>
      </c>
      <c r="B168" s="11" t="s">
        <v>8</v>
      </c>
      <c r="C168" s="12" t="s">
        <v>247</v>
      </c>
      <c r="D168" s="11" t="str">
        <f t="shared" si="6"/>
        <v>Juv Boys</v>
      </c>
      <c r="E168" s="58">
        <v>952</v>
      </c>
      <c r="F168" s="9" t="s">
        <v>492</v>
      </c>
      <c r="G168" s="8">
        <f>IFERROR(VALUE(VLOOKUP(F168, PTS!$A$2:$B$76, 2, FALSE)), "")</f>
        <v>0</v>
      </c>
      <c r="H168" s="8">
        <v>12</v>
      </c>
      <c r="I168" s="8">
        <f>IFERROR(VALUE(VLOOKUP(H168, PTS!$A$2:$B$76, 2, FALSE)), "")</f>
        <v>51</v>
      </c>
      <c r="J168" s="9">
        <v>17</v>
      </c>
      <c r="K168" s="8">
        <f>IFERROR(VALUE(VLOOKUP(J168, PTS!$A$2:$B$76, 2, FALSE)), "")</f>
        <v>43</v>
      </c>
      <c r="L168" s="8" t="s">
        <v>14</v>
      </c>
      <c r="M168" s="8">
        <f>IFERROR(VALUE(VLOOKUP(L168, PTS!$A$2:$B$76, 2, FALSE)), "")</f>
        <v>0</v>
      </c>
      <c r="N168" s="9" t="s">
        <v>492</v>
      </c>
      <c r="O168" s="8">
        <f>IFERROR(VALUE(VLOOKUP(N168, PTS!$A$2:$B$76, 2, FALSE)), "")</f>
        <v>0</v>
      </c>
      <c r="P168" s="8"/>
      <c r="Q168" s="8"/>
      <c r="R168" s="9">
        <f t="shared" si="7"/>
        <v>94</v>
      </c>
      <c r="S168" s="9"/>
      <c r="T168" s="9" cm="1">
        <f t="array" ref="T168">SUM(LARGE(CHOOSE({1,2,3,4,5,6}, G168, I168, K168, M168, O168, Q168), _xlfn.SEQUENCE(MIN(5, COUNTA(G168, I168, K168, M168, O168, Q168)))))</f>
        <v>94</v>
      </c>
      <c r="U168" s="9">
        <f t="shared" si="8"/>
        <v>46</v>
      </c>
    </row>
    <row r="169" spans="1:21" s="17" customFormat="1" ht="20.100000000000001" customHeight="1" x14ac:dyDescent="0.3">
      <c r="A169" s="20" t="s">
        <v>434</v>
      </c>
      <c r="B169" s="11" t="s">
        <v>8</v>
      </c>
      <c r="C169" s="12" t="s">
        <v>247</v>
      </c>
      <c r="D169" s="11" t="str">
        <f t="shared" si="6"/>
        <v>Juv Boys</v>
      </c>
      <c r="E169" s="58">
        <v>976</v>
      </c>
      <c r="F169" s="8">
        <v>17</v>
      </c>
      <c r="G169" s="8">
        <f>IFERROR(VALUE(VLOOKUP(F169, PTS!$A$2:$B$76, 2, FALSE)), "")</f>
        <v>43</v>
      </c>
      <c r="H169" s="8">
        <v>11</v>
      </c>
      <c r="I169" s="8">
        <f>IFERROR(VALUE(VLOOKUP(H169, PTS!$A$2:$B$76, 2, FALSE)), "")</f>
        <v>53</v>
      </c>
      <c r="J169" s="9">
        <v>19</v>
      </c>
      <c r="K169" s="8">
        <f>IFERROR(VALUE(VLOOKUP(J169, PTS!$A$2:$B$76, 2, FALSE)), "")</f>
        <v>41</v>
      </c>
      <c r="L169" s="8">
        <v>13</v>
      </c>
      <c r="M169" s="8">
        <f>IFERROR(VALUE(VLOOKUP(L169, PTS!$A$2:$B$76, 2, FALSE)), "")</f>
        <v>49</v>
      </c>
      <c r="N169" s="8">
        <v>6</v>
      </c>
      <c r="O169" s="8">
        <f>IFERROR(VALUE(VLOOKUP(N169, PTS!$A$2:$B$76, 2, FALSE)), "")</f>
        <v>75</v>
      </c>
      <c r="P169" s="8"/>
      <c r="Q169" s="8"/>
      <c r="R169" s="9">
        <f t="shared" si="7"/>
        <v>261</v>
      </c>
      <c r="S169" s="9"/>
      <c r="T169" s="9" cm="1">
        <f t="array" ref="T169">SUM(LARGE(CHOOSE({1,2,3,4,5,6}, G169, I169, K169, M169, O169, Q169), _xlfn.SEQUENCE(MIN(5, COUNTA(G169, I169, K169, M169, O169, Q169)))))</f>
        <v>261</v>
      </c>
      <c r="U169" s="9">
        <f t="shared" si="8"/>
        <v>11</v>
      </c>
    </row>
    <row r="170" spans="1:21" s="17" customFormat="1" ht="20.100000000000001" customHeight="1" x14ac:dyDescent="0.3">
      <c r="A170" s="11" t="s">
        <v>435</v>
      </c>
      <c r="B170" s="11" t="s">
        <v>8</v>
      </c>
      <c r="C170" s="12" t="s">
        <v>247</v>
      </c>
      <c r="D170" s="11" t="str">
        <f t="shared" si="6"/>
        <v>Juv Boys</v>
      </c>
      <c r="E170" s="58">
        <v>982</v>
      </c>
      <c r="F170" s="8">
        <v>12</v>
      </c>
      <c r="G170" s="8">
        <f>IFERROR(VALUE(VLOOKUP(F170, PTS!$A$2:$B$76, 2, FALSE)), "")</f>
        <v>51</v>
      </c>
      <c r="H170" s="8">
        <v>14</v>
      </c>
      <c r="I170" s="8">
        <f>IFERROR(VALUE(VLOOKUP(H170, PTS!$A$2:$B$76, 2, FALSE)), "")</f>
        <v>47</v>
      </c>
      <c r="J170" s="8">
        <v>16</v>
      </c>
      <c r="K170" s="8">
        <f>IFERROR(VALUE(VLOOKUP(J170, PTS!$A$2:$B$76, 2, FALSE)), "")</f>
        <v>44</v>
      </c>
      <c r="L170" s="45" t="s">
        <v>492</v>
      </c>
      <c r="M170" s="8">
        <f>IFERROR(VALUE(VLOOKUP(L170, PTS!$A$2:$B$76, 2, FALSE)), "")</f>
        <v>0</v>
      </c>
      <c r="N170" s="8">
        <v>16</v>
      </c>
      <c r="O170" s="8">
        <f>IFERROR(VALUE(VLOOKUP(N170, PTS!$A$2:$B$76, 2, FALSE)), "")</f>
        <v>44</v>
      </c>
      <c r="P170" s="8"/>
      <c r="Q170" s="8"/>
      <c r="R170" s="9">
        <f t="shared" si="7"/>
        <v>186</v>
      </c>
      <c r="S170" s="9"/>
      <c r="T170" s="9" cm="1">
        <f t="array" ref="T170">SUM(LARGE(CHOOSE({1,2,3,4,5,6}, G170, I170, K170, M170, O170, Q170), _xlfn.SEQUENCE(MIN(5, COUNTA(G170, I170, K170, M170, O170, Q170)))))</f>
        <v>186</v>
      </c>
      <c r="U170" s="9">
        <f t="shared" si="8"/>
        <v>19</v>
      </c>
    </row>
    <row r="171" spans="1:21" s="17" customFormat="1" ht="20.100000000000001" customHeight="1" x14ac:dyDescent="0.3">
      <c r="A171" s="11" t="s">
        <v>436</v>
      </c>
      <c r="B171" s="11" t="s">
        <v>8</v>
      </c>
      <c r="C171" s="12" t="s">
        <v>247</v>
      </c>
      <c r="D171" s="11" t="str">
        <f t="shared" si="6"/>
        <v>Juv Boys</v>
      </c>
      <c r="E171" s="58">
        <v>991</v>
      </c>
      <c r="F171" s="8">
        <v>7</v>
      </c>
      <c r="G171" s="8">
        <f>IFERROR(VALUE(VLOOKUP(F171, PTS!$A$2:$B$76, 2, FALSE)), "")</f>
        <v>70</v>
      </c>
      <c r="H171" s="8">
        <v>2</v>
      </c>
      <c r="I171" s="8">
        <f>IFERROR(VALUE(VLOOKUP(H171, PTS!$A$2:$B$76, 2, FALSE)), "")</f>
        <v>95</v>
      </c>
      <c r="J171" s="8">
        <v>2</v>
      </c>
      <c r="K171" s="8">
        <f>IFERROR(VALUE(VLOOKUP(J171, PTS!$A$2:$B$76, 2, FALSE)), "")</f>
        <v>95</v>
      </c>
      <c r="L171" s="8">
        <v>2</v>
      </c>
      <c r="M171" s="8">
        <f>IFERROR(VALUE(VLOOKUP(L171, PTS!$A$2:$B$76, 2, FALSE)), "")</f>
        <v>95</v>
      </c>
      <c r="N171" s="8">
        <v>7</v>
      </c>
      <c r="O171" s="8">
        <f>IFERROR(VALUE(VLOOKUP(N171, PTS!$A$2:$B$76, 2, FALSE)), "")</f>
        <v>70</v>
      </c>
      <c r="P171" s="8"/>
      <c r="Q171" s="8"/>
      <c r="R171" s="9">
        <f t="shared" si="7"/>
        <v>425</v>
      </c>
      <c r="S171" s="9"/>
      <c r="T171" s="9" cm="1">
        <f t="array" ref="T171">SUM(LARGE(CHOOSE({1,2,3,4,5,6}, G171, I171, K171, M171, O171, Q171), _xlfn.SEQUENCE(MIN(5, COUNTA(G171, I171, K171, M171, O171, Q171)))))</f>
        <v>425</v>
      </c>
      <c r="U171" s="9">
        <f t="shared" si="8"/>
        <v>2</v>
      </c>
    </row>
    <row r="172" spans="1:21" s="17" customFormat="1" ht="20.100000000000001" customHeight="1" x14ac:dyDescent="0.3">
      <c r="A172" s="11" t="s">
        <v>437</v>
      </c>
      <c r="B172" s="11" t="s">
        <v>8</v>
      </c>
      <c r="C172" s="12" t="s">
        <v>247</v>
      </c>
      <c r="D172" s="11" t="str">
        <f t="shared" si="6"/>
        <v>Juv Boys</v>
      </c>
      <c r="E172" s="58">
        <v>997</v>
      </c>
      <c r="F172" s="9" t="s">
        <v>492</v>
      </c>
      <c r="G172" s="8">
        <f>IFERROR(VALUE(VLOOKUP(F172, PTS!$A$2:$B$76, 2, FALSE)), "")</f>
        <v>0</v>
      </c>
      <c r="H172" s="9">
        <v>18</v>
      </c>
      <c r="I172" s="8">
        <f>IFERROR(VALUE(VLOOKUP(H172, PTS!$A$2:$B$76, 2, FALSE)), "")</f>
        <v>42</v>
      </c>
      <c r="J172" s="9">
        <v>47</v>
      </c>
      <c r="K172" s="8">
        <f>IFERROR(VALUE(VLOOKUP(J172, PTS!$A$2:$B$76, 2, FALSE)), "")</f>
        <v>13</v>
      </c>
      <c r="L172" s="9" t="s">
        <v>14</v>
      </c>
      <c r="M172" s="8">
        <f>IFERROR(VALUE(VLOOKUP(L172, PTS!$A$2:$B$76, 2, FALSE)), "")</f>
        <v>0</v>
      </c>
      <c r="N172" s="9">
        <v>33</v>
      </c>
      <c r="O172" s="8">
        <f>IFERROR(VALUE(VLOOKUP(N172, PTS!$A$2:$B$76, 2, FALSE)), "")</f>
        <v>27</v>
      </c>
      <c r="P172" s="9"/>
      <c r="Q172" s="8"/>
      <c r="R172" s="9">
        <f t="shared" si="7"/>
        <v>82</v>
      </c>
      <c r="S172" s="9"/>
      <c r="T172" s="9" cm="1">
        <f t="array" ref="T172">SUM(LARGE(CHOOSE({1,2,3,4,5,6}, G172, I172, K172, M172, O172, Q172), _xlfn.SEQUENCE(MIN(5, COUNTA(G172, I172, K172, M172, O172, Q172)))))</f>
        <v>82</v>
      </c>
      <c r="U172" s="9">
        <f t="shared" si="8"/>
        <v>48</v>
      </c>
    </row>
    <row r="173" spans="1:21" s="17" customFormat="1" ht="20.100000000000001" customHeight="1" x14ac:dyDescent="0.3">
      <c r="A173" s="11" t="s">
        <v>438</v>
      </c>
      <c r="B173" s="11" t="s">
        <v>8</v>
      </c>
      <c r="C173" s="12" t="s">
        <v>247</v>
      </c>
      <c r="D173" s="11" t="str">
        <f t="shared" si="6"/>
        <v>Juv Boys</v>
      </c>
      <c r="E173" s="58">
        <v>9003</v>
      </c>
      <c r="F173" s="8">
        <v>31</v>
      </c>
      <c r="G173" s="8">
        <f>IFERROR(VALUE(VLOOKUP(F173, PTS!$A$2:$B$76, 2, FALSE)), "")</f>
        <v>29</v>
      </c>
      <c r="H173" s="8">
        <v>22</v>
      </c>
      <c r="I173" s="8">
        <f>IFERROR(VALUE(VLOOKUP(H173, PTS!$A$2:$B$76, 2, FALSE)), "")</f>
        <v>38</v>
      </c>
      <c r="J173" s="8">
        <v>22</v>
      </c>
      <c r="K173" s="8">
        <f>IFERROR(VALUE(VLOOKUP(J173, PTS!$A$2:$B$76, 2, FALSE)), "")</f>
        <v>38</v>
      </c>
      <c r="L173" s="45" t="s">
        <v>492</v>
      </c>
      <c r="M173" s="8">
        <f>IFERROR(VALUE(VLOOKUP(L173, PTS!$A$2:$B$76, 2, FALSE)), "")</f>
        <v>0</v>
      </c>
      <c r="N173" s="9" t="s">
        <v>492</v>
      </c>
      <c r="O173" s="8">
        <f>IFERROR(VALUE(VLOOKUP(N173, PTS!$A$2:$B$76, 2, FALSE)), "")</f>
        <v>0</v>
      </c>
      <c r="P173" s="8"/>
      <c r="Q173" s="8"/>
      <c r="R173" s="9">
        <f t="shared" si="7"/>
        <v>105</v>
      </c>
      <c r="S173" s="9"/>
      <c r="T173" s="9" cm="1">
        <f t="array" ref="T173">SUM(LARGE(CHOOSE({1,2,3,4,5,6}, G173, I173, K173, M173, O173, Q173), _xlfn.SEQUENCE(MIN(5, COUNTA(G173, I173, K173, M173, O173, Q173)))))</f>
        <v>105</v>
      </c>
      <c r="U173" s="9">
        <f t="shared" si="8"/>
        <v>41</v>
      </c>
    </row>
    <row r="174" spans="1:21" s="17" customFormat="1" ht="20.100000000000001" customHeight="1" x14ac:dyDescent="0.3">
      <c r="A174" s="11" t="s">
        <v>439</v>
      </c>
      <c r="B174" s="11" t="s">
        <v>8</v>
      </c>
      <c r="C174" s="12" t="s">
        <v>247</v>
      </c>
      <c r="D174" s="11" t="str">
        <f t="shared" si="6"/>
        <v>Juv Boys</v>
      </c>
      <c r="E174" s="58">
        <v>9006</v>
      </c>
      <c r="F174" s="45">
        <v>33</v>
      </c>
      <c r="G174" s="8">
        <f>IFERROR(VALUE(VLOOKUP(F174, PTS!$A$2:$B$76, 2, FALSE)), "")</f>
        <v>27</v>
      </c>
      <c r="H174" s="45">
        <v>42</v>
      </c>
      <c r="I174" s="8">
        <f>IFERROR(VALUE(VLOOKUP(H174, PTS!$A$2:$B$76, 2, FALSE)), "")</f>
        <v>18</v>
      </c>
      <c r="J174" s="9">
        <v>45</v>
      </c>
      <c r="K174" s="8">
        <f>IFERROR(VALUE(VLOOKUP(J174, PTS!$A$2:$B$76, 2, FALSE)), "")</f>
        <v>15</v>
      </c>
      <c r="L174" s="45" t="s">
        <v>14</v>
      </c>
      <c r="M174" s="8">
        <f>IFERROR(VALUE(VLOOKUP(L174, PTS!$A$2:$B$76, 2, FALSE)), "")</f>
        <v>0</v>
      </c>
      <c r="N174" s="45">
        <v>20</v>
      </c>
      <c r="O174" s="8">
        <f>IFERROR(VALUE(VLOOKUP(N174, PTS!$A$2:$B$76, 2, FALSE)), "")</f>
        <v>40</v>
      </c>
      <c r="P174" s="45"/>
      <c r="Q174" s="45"/>
      <c r="R174" s="9">
        <f t="shared" si="7"/>
        <v>100</v>
      </c>
      <c r="S174" s="9"/>
      <c r="T174" s="9" cm="1">
        <f t="array" ref="T174">SUM(LARGE(CHOOSE({1,2,3,4,5,6}, G174, I174, K174, M174, O174, Q174), _xlfn.SEQUENCE(MIN(5, COUNTA(G174, I174, K174, M174, O174, Q174)))))</f>
        <v>100</v>
      </c>
      <c r="U174" s="9">
        <f t="shared" si="8"/>
        <v>44</v>
      </c>
    </row>
    <row r="175" spans="1:21" s="17" customFormat="1" ht="20.100000000000001" customHeight="1" x14ac:dyDescent="0.3">
      <c r="A175" s="11" t="s">
        <v>440</v>
      </c>
      <c r="B175" s="11" t="s">
        <v>8</v>
      </c>
      <c r="C175" s="12" t="s">
        <v>247</v>
      </c>
      <c r="D175" s="11" t="str">
        <f t="shared" si="6"/>
        <v>Juv Boys</v>
      </c>
      <c r="E175" s="58">
        <v>9014</v>
      </c>
      <c r="F175" s="9">
        <v>9</v>
      </c>
      <c r="G175" s="8">
        <f>IFERROR(VALUE(VLOOKUP(F175, PTS!$A$2:$B$76, 2, FALSE)), "")</f>
        <v>60</v>
      </c>
      <c r="H175" s="9">
        <v>24</v>
      </c>
      <c r="I175" s="8">
        <f>IFERROR(VALUE(VLOOKUP(H175, PTS!$A$2:$B$76, 2, FALSE)), "")</f>
        <v>36</v>
      </c>
      <c r="J175" s="8">
        <v>8</v>
      </c>
      <c r="K175" s="8">
        <f>IFERROR(VALUE(VLOOKUP(J175, PTS!$A$2:$B$76, 2, FALSE)), "")</f>
        <v>65</v>
      </c>
      <c r="L175" s="9" t="s">
        <v>14</v>
      </c>
      <c r="M175" s="8">
        <f>IFERROR(VALUE(VLOOKUP(L175, PTS!$A$2:$B$76, 2, FALSE)), "")</f>
        <v>0</v>
      </c>
      <c r="N175" s="9">
        <v>24</v>
      </c>
      <c r="O175" s="8">
        <f>IFERROR(VALUE(VLOOKUP(N175, PTS!$A$2:$B$76, 2, FALSE)), "")</f>
        <v>36</v>
      </c>
      <c r="P175" s="9"/>
      <c r="Q175" s="8"/>
      <c r="R175" s="9">
        <f t="shared" si="7"/>
        <v>197</v>
      </c>
      <c r="S175" s="9"/>
      <c r="T175" s="9" cm="1">
        <f t="array" ref="T175">SUM(LARGE(CHOOSE({1,2,3,4,5,6}, G175, I175, K175, M175, O175, Q175), _xlfn.SEQUENCE(MIN(5, COUNTA(G175, I175, K175, M175, O175, Q175)))))</f>
        <v>197</v>
      </c>
      <c r="U175" s="9">
        <f t="shared" si="8"/>
        <v>16</v>
      </c>
    </row>
    <row r="176" spans="1:21" s="17" customFormat="1" ht="20.100000000000001" customHeight="1" x14ac:dyDescent="0.3">
      <c r="A176" s="11" t="s">
        <v>274</v>
      </c>
      <c r="B176" s="11" t="s">
        <v>8</v>
      </c>
      <c r="C176" s="12" t="s">
        <v>271</v>
      </c>
      <c r="D176" s="11" t="str">
        <f t="shared" si="6"/>
        <v>Juv Boys</v>
      </c>
      <c r="E176" s="58">
        <v>9015</v>
      </c>
      <c r="F176" s="45">
        <v>38</v>
      </c>
      <c r="G176" s="8">
        <f>IFERROR(VALUE(VLOOKUP(F176, PTS!$A$2:$B$76, 2, FALSE)), "")</f>
        <v>22</v>
      </c>
      <c r="H176" s="45" t="s">
        <v>492</v>
      </c>
      <c r="I176" s="8">
        <f>IFERROR(VALUE(VLOOKUP(H176, PTS!$A$2:$B$76, 2, FALSE)), "")</f>
        <v>0</v>
      </c>
      <c r="J176" s="8">
        <v>46</v>
      </c>
      <c r="K176" s="8">
        <f>IFERROR(VALUE(VLOOKUP(J176, PTS!$A$2:$B$76, 2, FALSE)), "")</f>
        <v>14</v>
      </c>
      <c r="L176" s="45">
        <v>37</v>
      </c>
      <c r="M176" s="8">
        <f>IFERROR(VALUE(VLOOKUP(L176, PTS!$A$2:$B$76, 2, FALSE)), "")</f>
        <v>23</v>
      </c>
      <c r="N176" s="45">
        <v>44</v>
      </c>
      <c r="O176" s="8">
        <f>IFERROR(VALUE(VLOOKUP(N176, PTS!$A$2:$B$76, 2, FALSE)), "")</f>
        <v>16</v>
      </c>
      <c r="P176" s="45"/>
      <c r="Q176" s="45"/>
      <c r="R176" s="9">
        <f t="shared" si="7"/>
        <v>75</v>
      </c>
      <c r="S176" s="9"/>
      <c r="T176" s="9" cm="1">
        <f t="array" ref="T176">SUM(LARGE(CHOOSE({1,2,3,4,5,6}, G176, I176, K176, M176, O176, Q176), _xlfn.SEQUENCE(MIN(5, COUNTA(G176, I176, K176, M176, O176, Q176)))))</f>
        <v>75</v>
      </c>
      <c r="U176" s="9">
        <f t="shared" si="8"/>
        <v>49</v>
      </c>
    </row>
    <row r="177" spans="1:21" s="17" customFormat="1" ht="20.100000000000001" customHeight="1" x14ac:dyDescent="0.3">
      <c r="A177" s="11" t="s">
        <v>275</v>
      </c>
      <c r="B177" s="11" t="s">
        <v>8</v>
      </c>
      <c r="C177" s="12" t="s">
        <v>271</v>
      </c>
      <c r="D177" s="11" t="str">
        <f t="shared" si="6"/>
        <v>Juv Boys</v>
      </c>
      <c r="E177" s="58">
        <v>9016</v>
      </c>
      <c r="F177" s="9">
        <v>28</v>
      </c>
      <c r="G177" s="8">
        <f>IFERROR(VALUE(VLOOKUP(F177, PTS!$A$2:$B$76, 2, FALSE)), "")</f>
        <v>32</v>
      </c>
      <c r="H177" s="45" t="s">
        <v>492</v>
      </c>
      <c r="I177" s="8">
        <f>IFERROR(VALUE(VLOOKUP(H177, PTS!$A$2:$B$76, 2, FALSE)), "")</f>
        <v>0</v>
      </c>
      <c r="J177" s="9">
        <v>41</v>
      </c>
      <c r="K177" s="8">
        <f>IFERROR(VALUE(VLOOKUP(J177, PTS!$A$2:$B$76, 2, FALSE)), "")</f>
        <v>19</v>
      </c>
      <c r="L177" s="9">
        <v>10</v>
      </c>
      <c r="M177" s="8">
        <f>IFERROR(VALUE(VLOOKUP(L177, PTS!$A$2:$B$76, 2, FALSE)), "")</f>
        <v>55</v>
      </c>
      <c r="N177" s="9">
        <v>49</v>
      </c>
      <c r="O177" s="8">
        <f>IFERROR(VALUE(VLOOKUP(N177, PTS!$A$2:$B$76, 2, FALSE)), "")</f>
        <v>11</v>
      </c>
      <c r="P177" s="9"/>
      <c r="Q177" s="8"/>
      <c r="R177" s="9">
        <f t="shared" si="7"/>
        <v>117</v>
      </c>
      <c r="S177" s="9"/>
      <c r="T177" s="9" cm="1">
        <f t="array" ref="T177">SUM(LARGE(CHOOSE({1,2,3,4,5,6}, G177, I177, K177, M177, O177, Q177), _xlfn.SEQUENCE(MIN(5, COUNTA(G177, I177, K177, M177, O177, Q177)))))</f>
        <v>117</v>
      </c>
      <c r="U177" s="9">
        <f t="shared" si="8"/>
        <v>36</v>
      </c>
    </row>
    <row r="178" spans="1:21" ht="20.100000000000001" customHeight="1" x14ac:dyDescent="0.3">
      <c r="A178" s="11" t="s">
        <v>276</v>
      </c>
      <c r="B178" s="11" t="s">
        <v>8</v>
      </c>
      <c r="C178" s="12" t="s">
        <v>271</v>
      </c>
      <c r="D178" s="11" t="str">
        <f t="shared" si="6"/>
        <v>Juv Boys</v>
      </c>
      <c r="E178" s="58">
        <v>9018</v>
      </c>
      <c r="F178" s="9">
        <v>37</v>
      </c>
      <c r="G178" s="8">
        <f>IFERROR(VALUE(VLOOKUP(F178, PTS!$A$2:$B$76, 2, FALSE)), "")</f>
        <v>23</v>
      </c>
      <c r="H178" s="45" t="s">
        <v>492</v>
      </c>
      <c r="I178" s="8">
        <f>IFERROR(VALUE(VLOOKUP(H178, PTS!$A$2:$B$76, 2, FALSE)), "")</f>
        <v>0</v>
      </c>
      <c r="J178" s="9">
        <v>39</v>
      </c>
      <c r="K178" s="8">
        <f>IFERROR(VALUE(VLOOKUP(J178, PTS!$A$2:$B$76, 2, FALSE)), "")</f>
        <v>21</v>
      </c>
      <c r="L178" s="9">
        <v>21</v>
      </c>
      <c r="M178" s="8">
        <f>IFERROR(VALUE(VLOOKUP(L178, PTS!$A$2:$B$76, 2, FALSE)), "")</f>
        <v>39</v>
      </c>
      <c r="N178" s="8">
        <v>39</v>
      </c>
      <c r="O178" s="8">
        <f>IFERROR(VALUE(VLOOKUP(N178, PTS!$A$2:$B$76, 2, FALSE)), "")</f>
        <v>21</v>
      </c>
      <c r="P178" s="8"/>
      <c r="Q178" s="8"/>
      <c r="R178" s="9">
        <f t="shared" si="7"/>
        <v>104</v>
      </c>
      <c r="S178" s="9"/>
      <c r="T178" s="9" cm="1">
        <f t="array" ref="T178">SUM(LARGE(CHOOSE({1,2,3,4,5,6}, G178, I178, K178, M178, O178, Q178), _xlfn.SEQUENCE(MIN(5, COUNTA(G178, I178, K178, M178, O178, Q178)))))</f>
        <v>104</v>
      </c>
      <c r="U178" s="9">
        <f t="shared" si="8"/>
        <v>42</v>
      </c>
    </row>
    <row r="179" spans="1:21" ht="20.100000000000001" customHeight="1" x14ac:dyDescent="0.3">
      <c r="A179" s="11" t="s">
        <v>280</v>
      </c>
      <c r="B179" s="11" t="s">
        <v>8</v>
      </c>
      <c r="C179" s="12" t="s">
        <v>281</v>
      </c>
      <c r="D179" s="11" t="str">
        <f t="shared" si="6"/>
        <v>Juv Boys</v>
      </c>
      <c r="E179" s="58">
        <v>9022</v>
      </c>
      <c r="F179" s="8">
        <v>23</v>
      </c>
      <c r="G179" s="8">
        <f>IFERROR(VALUE(VLOOKUP(F179, PTS!$A$2:$B$76, 2, FALSE)), "")</f>
        <v>37</v>
      </c>
      <c r="H179" s="8">
        <v>41</v>
      </c>
      <c r="I179" s="8">
        <f>IFERROR(VALUE(VLOOKUP(H179, PTS!$A$2:$B$76, 2, FALSE)), "")</f>
        <v>19</v>
      </c>
      <c r="J179" s="9">
        <v>31</v>
      </c>
      <c r="K179" s="8">
        <f>IFERROR(VALUE(VLOOKUP(J179, PTS!$A$2:$B$76, 2, FALSE)), "")</f>
        <v>29</v>
      </c>
      <c r="L179" s="8">
        <v>38</v>
      </c>
      <c r="M179" s="8">
        <f>IFERROR(VALUE(VLOOKUP(L179, PTS!$A$2:$B$76, 2, FALSE)), "")</f>
        <v>22</v>
      </c>
      <c r="N179" s="8">
        <v>37</v>
      </c>
      <c r="O179" s="8">
        <f>IFERROR(VALUE(VLOOKUP(N179, PTS!$A$2:$B$76, 2, FALSE)), "")</f>
        <v>23</v>
      </c>
      <c r="P179" s="8"/>
      <c r="Q179" s="8"/>
      <c r="R179" s="9">
        <f t="shared" si="7"/>
        <v>130</v>
      </c>
      <c r="S179" s="9"/>
      <c r="T179" s="9" cm="1">
        <f t="array" ref="T179">SUM(LARGE(CHOOSE({1,2,3,4,5,6}, G179, I179, K179, M179, O179, Q179), _xlfn.SEQUENCE(MIN(5, COUNTA(G179, I179, K179, M179, O179, Q179)))))</f>
        <v>130</v>
      </c>
      <c r="U179" s="9">
        <f t="shared" si="8"/>
        <v>31</v>
      </c>
    </row>
    <row r="180" spans="1:21" ht="20.100000000000001" customHeight="1" x14ac:dyDescent="0.3">
      <c r="A180" s="20" t="s">
        <v>290</v>
      </c>
      <c r="B180" s="11" t="s">
        <v>8</v>
      </c>
      <c r="C180" s="12" t="s">
        <v>289</v>
      </c>
      <c r="D180" s="11" t="str">
        <f t="shared" si="6"/>
        <v>Juv Boys</v>
      </c>
      <c r="E180" s="58">
        <v>9023</v>
      </c>
      <c r="F180" s="9">
        <v>1</v>
      </c>
      <c r="G180" s="8">
        <f>IFERROR(VALUE(VLOOKUP(F180, PTS!$A$2:$B$76, 2, FALSE)), "")</f>
        <v>100</v>
      </c>
      <c r="H180" s="9">
        <v>4</v>
      </c>
      <c r="I180" s="8">
        <f>IFERROR(VALUE(VLOOKUP(H180, PTS!$A$2:$B$76, 2, FALSE)), "")</f>
        <v>85</v>
      </c>
      <c r="J180" s="9">
        <v>1</v>
      </c>
      <c r="K180" s="8">
        <f>IFERROR(VALUE(VLOOKUP(J180, PTS!$A$2:$B$76, 2, FALSE)), "")</f>
        <v>100</v>
      </c>
      <c r="L180" s="9">
        <v>1</v>
      </c>
      <c r="M180" s="8">
        <f>IFERROR(VALUE(VLOOKUP(L180, PTS!$A$2:$B$76, 2, FALSE)), "")</f>
        <v>100</v>
      </c>
      <c r="N180" s="9">
        <v>5</v>
      </c>
      <c r="O180" s="8">
        <f>IFERROR(VALUE(VLOOKUP(N180, PTS!$A$2:$B$76, 2, FALSE)), "")</f>
        <v>80</v>
      </c>
      <c r="P180" s="9"/>
      <c r="Q180" s="8"/>
      <c r="R180" s="9">
        <f t="shared" si="7"/>
        <v>465</v>
      </c>
      <c r="S180" s="9"/>
      <c r="T180" s="9" cm="1">
        <f t="array" ref="T180">SUM(LARGE(CHOOSE({1,2,3,4,5,6}, G180, I180, K180, M180, O180, Q180), _xlfn.SEQUENCE(MIN(5, COUNTA(G180, I180, K180, M180, O180, Q180)))))</f>
        <v>465</v>
      </c>
      <c r="U180" s="9">
        <f t="shared" si="8"/>
        <v>1</v>
      </c>
    </row>
    <row r="181" spans="1:21" ht="20.100000000000001" customHeight="1" x14ac:dyDescent="0.3">
      <c r="A181" s="20" t="s">
        <v>291</v>
      </c>
      <c r="B181" s="11" t="s">
        <v>8</v>
      </c>
      <c r="C181" s="12" t="s">
        <v>289</v>
      </c>
      <c r="D181" s="11" t="str">
        <f t="shared" si="6"/>
        <v>Juv Boys</v>
      </c>
      <c r="E181" s="58">
        <v>9024</v>
      </c>
      <c r="F181" s="9" t="s">
        <v>492</v>
      </c>
      <c r="G181" s="8">
        <f>IFERROR(VALUE(VLOOKUP(F181, PTS!$A$2:$B$76, 2, FALSE)), "")</f>
        <v>0</v>
      </c>
      <c r="H181" s="9">
        <v>39</v>
      </c>
      <c r="I181" s="8">
        <f>IFERROR(VALUE(VLOOKUP(H181, PTS!$A$2:$B$76, 2, FALSE)), "")</f>
        <v>21</v>
      </c>
      <c r="J181" s="8">
        <v>24</v>
      </c>
      <c r="K181" s="8">
        <f>IFERROR(VALUE(VLOOKUP(J181, PTS!$A$2:$B$76, 2, FALSE)), "")</f>
        <v>36</v>
      </c>
      <c r="L181" s="9">
        <v>28</v>
      </c>
      <c r="M181" s="8">
        <f>IFERROR(VALUE(VLOOKUP(L181, PTS!$A$2:$B$76, 2, FALSE)), "")</f>
        <v>32</v>
      </c>
      <c r="N181" s="9">
        <v>26</v>
      </c>
      <c r="O181" s="8">
        <f>IFERROR(VALUE(VLOOKUP(N181, PTS!$A$2:$B$76, 2, FALSE)), "")</f>
        <v>34</v>
      </c>
      <c r="P181" s="9"/>
      <c r="Q181" s="8"/>
      <c r="R181" s="9">
        <f t="shared" si="7"/>
        <v>123</v>
      </c>
      <c r="S181" s="9"/>
      <c r="T181" s="9" cm="1">
        <f t="array" ref="T181">SUM(LARGE(CHOOSE({1,2,3,4,5,6}, G181, I181, K181, M181, O181, Q181), _xlfn.SEQUENCE(MIN(5, COUNTA(G181, I181, K181, M181, O181, Q181)))))</f>
        <v>123</v>
      </c>
      <c r="U181" s="9">
        <f t="shared" si="8"/>
        <v>33</v>
      </c>
    </row>
    <row r="182" spans="1:21" ht="20.100000000000001" customHeight="1" x14ac:dyDescent="0.3">
      <c r="A182" s="20" t="s">
        <v>292</v>
      </c>
      <c r="B182" s="11" t="s">
        <v>8</v>
      </c>
      <c r="C182" s="12" t="s">
        <v>289</v>
      </c>
      <c r="D182" s="11" t="str">
        <f t="shared" si="6"/>
        <v>Juv Boys</v>
      </c>
      <c r="E182" s="58">
        <v>9025</v>
      </c>
      <c r="F182" s="9" t="s">
        <v>7</v>
      </c>
      <c r="G182" s="8">
        <f>IFERROR(VALUE(VLOOKUP(F182, PTS!$A$2:$B$76, 2, FALSE)), "")</f>
        <v>1</v>
      </c>
      <c r="H182" s="45" t="s">
        <v>492</v>
      </c>
      <c r="I182" s="8">
        <f>IFERROR(VALUE(VLOOKUP(H182, PTS!$A$2:$B$76, 2, FALSE)), "")</f>
        <v>0</v>
      </c>
      <c r="J182" s="9" t="s">
        <v>492</v>
      </c>
      <c r="K182" s="8">
        <f>IFERROR(VALUE(VLOOKUP(J182, PTS!$A$2:$B$76, 2, FALSE)), "")</f>
        <v>0</v>
      </c>
      <c r="L182" s="9">
        <v>45</v>
      </c>
      <c r="M182" s="8">
        <f>IFERROR(VALUE(VLOOKUP(L182, PTS!$A$2:$B$76, 2, FALSE)), "")</f>
        <v>15</v>
      </c>
      <c r="N182" s="9">
        <v>47</v>
      </c>
      <c r="O182" s="8">
        <f>IFERROR(VALUE(VLOOKUP(N182, PTS!$A$2:$B$76, 2, FALSE)), "")</f>
        <v>13</v>
      </c>
      <c r="P182" s="9"/>
      <c r="Q182" s="8"/>
      <c r="R182" s="9">
        <f t="shared" si="7"/>
        <v>29</v>
      </c>
      <c r="S182" s="9"/>
      <c r="T182" s="9" cm="1">
        <f t="array" ref="T182">SUM(LARGE(CHOOSE({1,2,3,4,5,6}, G182, I182, K182, M182, O182, Q182), _xlfn.SEQUENCE(MIN(5, COUNTA(G182, I182, K182, M182, O182, Q182)))))</f>
        <v>29</v>
      </c>
      <c r="U182" s="9">
        <f t="shared" si="8"/>
        <v>62</v>
      </c>
    </row>
    <row r="183" spans="1:21" ht="20.100000000000001" customHeight="1" x14ac:dyDescent="0.3">
      <c r="A183" s="20" t="s">
        <v>475</v>
      </c>
      <c r="B183" s="11" t="s">
        <v>8</v>
      </c>
      <c r="C183" s="12" t="s">
        <v>447</v>
      </c>
      <c r="D183" s="11" t="str">
        <f t="shared" si="6"/>
        <v>Juv Boys</v>
      </c>
      <c r="E183" s="58">
        <v>9026</v>
      </c>
      <c r="F183" s="9" t="s">
        <v>492</v>
      </c>
      <c r="G183" s="8">
        <f>IFERROR(VALUE(VLOOKUP(F183, PTS!$A$2:$B$76, 2, FALSE)), "")</f>
        <v>0</v>
      </c>
      <c r="H183" s="9">
        <v>36</v>
      </c>
      <c r="I183" s="8">
        <f>IFERROR(VALUE(VLOOKUP(H183, PTS!$A$2:$B$76, 2, FALSE)), "")</f>
        <v>24</v>
      </c>
      <c r="J183" s="8">
        <v>50</v>
      </c>
      <c r="K183" s="8">
        <f>IFERROR(VALUE(VLOOKUP(J183, PTS!$A$2:$B$76, 2, FALSE)), "")</f>
        <v>10</v>
      </c>
      <c r="L183" s="45" t="s">
        <v>492</v>
      </c>
      <c r="M183" s="8">
        <f>IFERROR(VALUE(VLOOKUP(L183, PTS!$A$2:$B$76, 2, FALSE)), "")</f>
        <v>0</v>
      </c>
      <c r="N183" s="9">
        <v>34</v>
      </c>
      <c r="O183" s="8">
        <f>IFERROR(VALUE(VLOOKUP(N183, PTS!$A$2:$B$76, 2, FALSE)), "")</f>
        <v>26</v>
      </c>
      <c r="P183" s="9"/>
      <c r="Q183" s="8"/>
      <c r="R183" s="9">
        <f t="shared" si="7"/>
        <v>60</v>
      </c>
      <c r="S183" s="9"/>
      <c r="T183" s="9" cm="1">
        <f t="array" ref="T183">SUM(LARGE(CHOOSE({1,2,3,4,5,6}, G183, I183, K183, M183, O183, Q183), _xlfn.SEQUENCE(MIN(5, COUNTA(G183, I183, K183, M183, O183, Q183)))))</f>
        <v>60</v>
      </c>
      <c r="U183" s="9">
        <f t="shared" si="8"/>
        <v>53</v>
      </c>
    </row>
    <row r="184" spans="1:21" ht="20.100000000000001" customHeight="1" x14ac:dyDescent="0.3">
      <c r="A184" s="11" t="s">
        <v>305</v>
      </c>
      <c r="B184" s="11" t="s">
        <v>8</v>
      </c>
      <c r="C184" s="12" t="s">
        <v>447</v>
      </c>
      <c r="D184" s="11" t="str">
        <f t="shared" si="6"/>
        <v>Juv Boys</v>
      </c>
      <c r="E184" s="58">
        <v>9027</v>
      </c>
      <c r="F184" s="9">
        <v>19</v>
      </c>
      <c r="G184" s="8">
        <f>IFERROR(VALUE(VLOOKUP(F184, PTS!$A$2:$B$76, 2, FALSE)), "")</f>
        <v>41</v>
      </c>
      <c r="H184" s="9">
        <v>27</v>
      </c>
      <c r="I184" s="8">
        <f>IFERROR(VALUE(VLOOKUP(H184, PTS!$A$2:$B$76, 2, FALSE)), "")</f>
        <v>33</v>
      </c>
      <c r="J184" s="8">
        <v>30</v>
      </c>
      <c r="K184" s="8">
        <f>IFERROR(VALUE(VLOOKUP(J184, PTS!$A$2:$B$76, 2, FALSE)), "")</f>
        <v>30</v>
      </c>
      <c r="L184" s="9">
        <v>31</v>
      </c>
      <c r="M184" s="8">
        <f>IFERROR(VALUE(VLOOKUP(L184, PTS!$A$2:$B$76, 2, FALSE)), "")</f>
        <v>29</v>
      </c>
      <c r="N184" s="9">
        <v>31</v>
      </c>
      <c r="O184" s="8">
        <f>IFERROR(VALUE(VLOOKUP(N184, PTS!$A$2:$B$76, 2, FALSE)), "")</f>
        <v>29</v>
      </c>
      <c r="P184" s="9"/>
      <c r="Q184" s="8"/>
      <c r="R184" s="9">
        <f t="shared" si="7"/>
        <v>162</v>
      </c>
      <c r="S184" s="9"/>
      <c r="T184" s="9" cm="1">
        <f t="array" ref="T184">SUM(LARGE(CHOOSE({1,2,3,4,5,6}, G184, I184, K184, M184, O184, Q184), _xlfn.SEQUENCE(MIN(5, COUNTA(G184, I184, K184, M184, O184, Q184)))))</f>
        <v>162</v>
      </c>
      <c r="U184" s="9">
        <f t="shared" si="8"/>
        <v>24</v>
      </c>
    </row>
    <row r="185" spans="1:21" ht="20.100000000000001" customHeight="1" x14ac:dyDescent="0.3">
      <c r="A185" s="20" t="s">
        <v>306</v>
      </c>
      <c r="B185" s="11" t="s">
        <v>8</v>
      </c>
      <c r="C185" s="12" t="s">
        <v>447</v>
      </c>
      <c r="D185" s="11" t="str">
        <f t="shared" si="6"/>
        <v>Juv Boys</v>
      </c>
      <c r="E185" s="58">
        <v>9028</v>
      </c>
      <c r="F185" s="9">
        <v>39</v>
      </c>
      <c r="G185" s="8">
        <f>IFERROR(VALUE(VLOOKUP(F185, PTS!$A$2:$B$76, 2, FALSE)), "")</f>
        <v>21</v>
      </c>
      <c r="H185" s="9">
        <v>50</v>
      </c>
      <c r="I185" s="8">
        <f>IFERROR(VALUE(VLOOKUP(H185, PTS!$A$2:$B$76, 2, FALSE)), "")</f>
        <v>10</v>
      </c>
      <c r="J185" s="9" t="s">
        <v>492</v>
      </c>
      <c r="K185" s="8">
        <f>IFERROR(VALUE(VLOOKUP(J185, PTS!$A$2:$B$76, 2, FALSE)), "")</f>
        <v>0</v>
      </c>
      <c r="L185" s="45" t="s">
        <v>492</v>
      </c>
      <c r="M185" s="8">
        <f>IFERROR(VALUE(VLOOKUP(L185, PTS!$A$2:$B$76, 2, FALSE)), "")</f>
        <v>0</v>
      </c>
      <c r="N185" s="9">
        <v>45</v>
      </c>
      <c r="O185" s="8">
        <f>IFERROR(VALUE(VLOOKUP(N185, PTS!$A$2:$B$76, 2, FALSE)), "")</f>
        <v>15</v>
      </c>
      <c r="P185" s="9"/>
      <c r="Q185" s="8"/>
      <c r="R185" s="9">
        <f t="shared" si="7"/>
        <v>46</v>
      </c>
      <c r="S185" s="9"/>
      <c r="T185" s="9" cm="1">
        <f t="array" ref="T185">SUM(LARGE(CHOOSE({1,2,3,4,5,6}, G185, I185, K185, M185, O185, Q185), _xlfn.SEQUENCE(MIN(5, COUNTA(G185, I185, K185, M185, O185, Q185)))))</f>
        <v>46</v>
      </c>
      <c r="U185" s="9">
        <f t="shared" si="8"/>
        <v>57</v>
      </c>
    </row>
    <row r="186" spans="1:21" ht="20.100000000000001" customHeight="1" x14ac:dyDescent="0.3">
      <c r="A186" s="20" t="s">
        <v>474</v>
      </c>
      <c r="B186" s="11" t="s">
        <v>8</v>
      </c>
      <c r="C186" s="12" t="s">
        <v>447</v>
      </c>
      <c r="D186" s="11" t="str">
        <f t="shared" si="6"/>
        <v>Juv Boys</v>
      </c>
      <c r="E186" s="58">
        <v>9029</v>
      </c>
      <c r="F186" s="9" t="s">
        <v>492</v>
      </c>
      <c r="G186" s="8">
        <f>IFERROR(VALUE(VLOOKUP(F186, PTS!$A$2:$B$76, 2, FALSE)), "")</f>
        <v>0</v>
      </c>
      <c r="H186" s="45" t="s">
        <v>492</v>
      </c>
      <c r="I186" s="8">
        <f>IFERROR(VALUE(VLOOKUP(H186, PTS!$A$2:$B$76, 2, FALSE)), "")</f>
        <v>0</v>
      </c>
      <c r="J186" s="8">
        <v>52</v>
      </c>
      <c r="K186" s="8">
        <f>IFERROR(VALUE(VLOOKUP(J186, PTS!$A$2:$B$76, 2, FALSE)), "")</f>
        <v>8</v>
      </c>
      <c r="L186" s="45" t="s">
        <v>492</v>
      </c>
      <c r="M186" s="8">
        <f>IFERROR(VALUE(VLOOKUP(L186, PTS!$A$2:$B$76, 2, FALSE)), "")</f>
        <v>0</v>
      </c>
      <c r="N186" s="9" t="s">
        <v>492</v>
      </c>
      <c r="O186" s="8">
        <f>IFERROR(VALUE(VLOOKUP(N186, PTS!$A$2:$B$76, 2, FALSE)), "")</f>
        <v>0</v>
      </c>
      <c r="P186" s="9"/>
      <c r="Q186" s="8"/>
      <c r="R186" s="9">
        <f t="shared" si="7"/>
        <v>8</v>
      </c>
      <c r="S186" s="9"/>
      <c r="T186" s="9" cm="1">
        <f t="array" ref="T186">SUM(LARGE(CHOOSE({1,2,3,4,5,6}, G186, I186, K186, M186, O186, Q186), _xlfn.SEQUENCE(MIN(5, COUNTA(G186, I186, K186, M186, O186, Q186)))))</f>
        <v>8</v>
      </c>
      <c r="U186" s="9">
        <f t="shared" si="8"/>
        <v>66</v>
      </c>
    </row>
    <row r="187" spans="1:21" ht="20.100000000000001" customHeight="1" x14ac:dyDescent="0.3">
      <c r="A187" s="20" t="s">
        <v>473</v>
      </c>
      <c r="B187" s="11" t="s">
        <v>8</v>
      </c>
      <c r="C187" s="12" t="s">
        <v>447</v>
      </c>
      <c r="D187" s="11" t="str">
        <f t="shared" si="6"/>
        <v>Juv Boys</v>
      </c>
      <c r="E187" s="58">
        <v>9079</v>
      </c>
      <c r="F187" s="9" t="s">
        <v>492</v>
      </c>
      <c r="G187" s="8">
        <f>IFERROR(VALUE(VLOOKUP(F187, PTS!$A$2:$B$76, 2, FALSE)), "")</f>
        <v>0</v>
      </c>
      <c r="H187" s="9">
        <v>44</v>
      </c>
      <c r="I187" s="8">
        <f>IFERROR(VALUE(VLOOKUP(H187, PTS!$A$2:$B$76, 2, FALSE)), "")</f>
        <v>16</v>
      </c>
      <c r="J187" s="9" t="s">
        <v>492</v>
      </c>
      <c r="K187" s="8">
        <f>IFERROR(VALUE(VLOOKUP(J187, PTS!$A$2:$B$76, 2, FALSE)), "")</f>
        <v>0</v>
      </c>
      <c r="L187" s="45" t="s">
        <v>492</v>
      </c>
      <c r="M187" s="8">
        <f>IFERROR(VALUE(VLOOKUP(L187, PTS!$A$2:$B$76, 2, FALSE)), "")</f>
        <v>0</v>
      </c>
      <c r="N187" s="9" t="s">
        <v>492</v>
      </c>
      <c r="O187" s="8">
        <f>IFERROR(VALUE(VLOOKUP(N187, PTS!$A$2:$B$76, 2, FALSE)), "")</f>
        <v>0</v>
      </c>
      <c r="P187" s="9"/>
      <c r="Q187" s="8"/>
      <c r="R187" s="9">
        <f t="shared" si="7"/>
        <v>16</v>
      </c>
      <c r="S187" s="9"/>
      <c r="T187" s="9" cm="1">
        <f t="array" ref="T187">SUM(LARGE(CHOOSE({1,2,3,4,5,6}, G187, I187, K187, M187, O187, Q187), _xlfn.SEQUENCE(MIN(5, COUNTA(G187, I187, K187, M187, O187, Q187)))))</f>
        <v>16</v>
      </c>
      <c r="U187" s="9">
        <f t="shared" si="8"/>
        <v>63</v>
      </c>
    </row>
    <row r="188" spans="1:21" ht="20.100000000000001" customHeight="1" x14ac:dyDescent="0.3">
      <c r="A188" s="20" t="s">
        <v>486</v>
      </c>
      <c r="B188" s="11" t="s">
        <v>8</v>
      </c>
      <c r="C188" s="12" t="s">
        <v>447</v>
      </c>
      <c r="D188" s="11" t="str">
        <f t="shared" si="6"/>
        <v>Juv Boys</v>
      </c>
      <c r="E188" s="58">
        <v>9080</v>
      </c>
      <c r="F188" s="9" t="s">
        <v>492</v>
      </c>
      <c r="G188" s="8">
        <f>IFERROR(VALUE(VLOOKUP(F188, PTS!$A$2:$B$76, 2, FALSE)), "")</f>
        <v>0</v>
      </c>
      <c r="H188" s="45" t="s">
        <v>492</v>
      </c>
      <c r="I188" s="8">
        <f>IFERROR(VALUE(VLOOKUP(H188, PTS!$A$2:$B$76, 2, FALSE)), "")</f>
        <v>0</v>
      </c>
      <c r="J188" s="9" t="s">
        <v>492</v>
      </c>
      <c r="K188" s="8">
        <f>IFERROR(VALUE(VLOOKUP(J188, PTS!$A$2:$B$76, 2, FALSE)), "")</f>
        <v>0</v>
      </c>
      <c r="L188" s="45" t="s">
        <v>492</v>
      </c>
      <c r="M188" s="8">
        <f>IFERROR(VALUE(VLOOKUP(L188, PTS!$A$2:$B$76, 2, FALSE)), "")</f>
        <v>0</v>
      </c>
      <c r="N188" s="9" t="s">
        <v>492</v>
      </c>
      <c r="O188" s="8">
        <f>IFERROR(VALUE(VLOOKUP(N188, PTS!$A$2:$B$76, 2, FALSE)), "")</f>
        <v>0</v>
      </c>
      <c r="P188" s="9"/>
      <c r="Q188" s="8"/>
      <c r="R188" s="9">
        <f t="shared" si="7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67</v>
      </c>
    </row>
    <row r="189" spans="1:21" ht="20.100000000000001" customHeight="1" x14ac:dyDescent="0.3">
      <c r="A189" s="11" t="s">
        <v>311</v>
      </c>
      <c r="B189" s="11" t="s">
        <v>8</v>
      </c>
      <c r="C189" s="12" t="s">
        <v>309</v>
      </c>
      <c r="D189" s="11" t="str">
        <f t="shared" si="6"/>
        <v>Juv Boys</v>
      </c>
      <c r="E189" s="58">
        <v>9030</v>
      </c>
      <c r="F189" s="9" t="s">
        <v>492</v>
      </c>
      <c r="G189" s="8">
        <f>IFERROR(VALUE(VLOOKUP(F189, PTS!$A$2:$B$76, 2, FALSE)), "")</f>
        <v>0</v>
      </c>
      <c r="H189" s="9">
        <v>21</v>
      </c>
      <c r="I189" s="8">
        <f>IFERROR(VALUE(VLOOKUP(H189, PTS!$A$2:$B$76, 2, FALSE)), "")</f>
        <v>39</v>
      </c>
      <c r="J189" s="8">
        <v>12</v>
      </c>
      <c r="K189" s="8">
        <f>IFERROR(VALUE(VLOOKUP(J189, PTS!$A$2:$B$76, 2, FALSE)), "")</f>
        <v>51</v>
      </c>
      <c r="L189" s="9">
        <v>9</v>
      </c>
      <c r="M189" s="8">
        <f>IFERROR(VALUE(VLOOKUP(L189, PTS!$A$2:$B$76, 2, FALSE)), "")</f>
        <v>60</v>
      </c>
      <c r="N189" s="9">
        <v>15</v>
      </c>
      <c r="O189" s="8">
        <f>IFERROR(VALUE(VLOOKUP(N189, PTS!$A$2:$B$76, 2, FALSE)), "")</f>
        <v>45</v>
      </c>
      <c r="P189" s="9"/>
      <c r="Q189" s="8"/>
      <c r="R189" s="9">
        <f t="shared" si="7"/>
        <v>195</v>
      </c>
      <c r="S189" s="9"/>
      <c r="T189" s="9" cm="1">
        <f t="array" ref="T189">SUM(LARGE(CHOOSE({1,2,3,4,5,6}, G189, I189, K189, M189, O189, Q189), _xlfn.SEQUENCE(MIN(5, COUNTA(G189, I189, K189, M189, O189, Q189)))))</f>
        <v>195</v>
      </c>
      <c r="U189" s="9">
        <f t="shared" si="8"/>
        <v>17</v>
      </c>
    </row>
    <row r="190" spans="1:21" ht="20.100000000000001" customHeight="1" x14ac:dyDescent="0.3">
      <c r="A190" s="11" t="s">
        <v>471</v>
      </c>
      <c r="B190" s="11" t="s">
        <v>8</v>
      </c>
      <c r="C190" s="12" t="s">
        <v>309</v>
      </c>
      <c r="D190" s="11" t="str">
        <f t="shared" si="6"/>
        <v>Juv Boys</v>
      </c>
      <c r="E190" s="58">
        <v>9081</v>
      </c>
      <c r="F190" s="9" t="s">
        <v>492</v>
      </c>
      <c r="G190" s="8">
        <f>IFERROR(VALUE(VLOOKUP(F190, PTS!$A$2:$B$76, 2, FALSE)), "")</f>
        <v>0</v>
      </c>
      <c r="H190" s="9">
        <v>15</v>
      </c>
      <c r="I190" s="8">
        <f>IFERROR(VALUE(VLOOKUP(H190, PTS!$A$2:$B$76, 2, FALSE)), "")</f>
        <v>45</v>
      </c>
      <c r="J190" s="8" t="s">
        <v>492</v>
      </c>
      <c r="K190" s="8">
        <f>IFERROR(VALUE(VLOOKUP(J190, PTS!$A$2:$B$76, 2, FALSE)), "")</f>
        <v>0</v>
      </c>
      <c r="L190" s="9">
        <v>42</v>
      </c>
      <c r="M190" s="8">
        <f>IFERROR(VALUE(VLOOKUP(L190, PTS!$A$2:$B$76, 2, FALSE)), "")</f>
        <v>18</v>
      </c>
      <c r="N190" s="9">
        <v>12</v>
      </c>
      <c r="O190" s="8">
        <f>IFERROR(VALUE(VLOOKUP(N190, PTS!$A$2:$B$76, 2, FALSE)), "")</f>
        <v>51</v>
      </c>
      <c r="P190" s="9"/>
      <c r="Q190" s="8"/>
      <c r="R190" s="9">
        <f t="shared" si="7"/>
        <v>114</v>
      </c>
      <c r="S190" s="9"/>
      <c r="T190" s="9" cm="1">
        <f t="array" ref="T190">SUM(LARGE(CHOOSE({1,2,3,4,5,6}, G190, I190, K190, M190, O190, Q190), _xlfn.SEQUENCE(MIN(5, COUNTA(G190, I190, K190, M190, O190, Q190)))))</f>
        <v>114</v>
      </c>
      <c r="U190" s="9">
        <f t="shared" si="8"/>
        <v>38</v>
      </c>
    </row>
    <row r="191" spans="1:21" ht="20.100000000000001" customHeight="1" x14ac:dyDescent="0.3">
      <c r="A191" s="20" t="s">
        <v>324</v>
      </c>
      <c r="B191" s="11" t="s">
        <v>8</v>
      </c>
      <c r="C191" s="12" t="s">
        <v>319</v>
      </c>
      <c r="D191" s="11" t="str">
        <f t="shared" si="6"/>
        <v>Juv Boys</v>
      </c>
      <c r="E191" s="58">
        <v>9032</v>
      </c>
      <c r="F191" s="9">
        <v>30</v>
      </c>
      <c r="G191" s="8">
        <f>IFERROR(VALUE(VLOOKUP(F191, PTS!$A$2:$B$76, 2, FALSE)), "")</f>
        <v>30</v>
      </c>
      <c r="H191" s="9">
        <v>31</v>
      </c>
      <c r="I191" s="8">
        <f>IFERROR(VALUE(VLOOKUP(H191, PTS!$A$2:$B$76, 2, FALSE)), "")</f>
        <v>29</v>
      </c>
      <c r="J191" s="8">
        <v>40</v>
      </c>
      <c r="K191" s="8">
        <f>IFERROR(VALUE(VLOOKUP(J191, PTS!$A$2:$B$76, 2, FALSE)), "")</f>
        <v>20</v>
      </c>
      <c r="L191" s="9">
        <v>32</v>
      </c>
      <c r="M191" s="8">
        <f>IFERROR(VALUE(VLOOKUP(L191, PTS!$A$2:$B$76, 2, FALSE)), "")</f>
        <v>28</v>
      </c>
      <c r="N191" s="9">
        <v>27</v>
      </c>
      <c r="O191" s="8">
        <f>IFERROR(VALUE(VLOOKUP(N191, PTS!$A$2:$B$76, 2, FALSE)), "")</f>
        <v>33</v>
      </c>
      <c r="P191" s="9"/>
      <c r="Q191" s="8"/>
      <c r="R191" s="9">
        <f t="shared" si="7"/>
        <v>140</v>
      </c>
      <c r="S191" s="9"/>
      <c r="T191" s="9" cm="1">
        <f t="array" ref="T191">SUM(LARGE(CHOOSE({1,2,3,4,5,6}, G191, I191, K191, M191, O191, Q191), _xlfn.SEQUENCE(MIN(5, COUNTA(G191, I191, K191, M191, O191, Q191)))))</f>
        <v>140</v>
      </c>
      <c r="U191" s="9">
        <f t="shared" si="8"/>
        <v>28</v>
      </c>
    </row>
    <row r="192" spans="1:21" ht="20.100000000000001" customHeight="1" x14ac:dyDescent="0.3">
      <c r="A192" s="11" t="s">
        <v>325</v>
      </c>
      <c r="B192" s="11" t="s">
        <v>8</v>
      </c>
      <c r="C192" s="12" t="s">
        <v>319</v>
      </c>
      <c r="D192" s="11" t="str">
        <f t="shared" si="6"/>
        <v>Juv Boys</v>
      </c>
      <c r="E192" s="58">
        <v>9033</v>
      </c>
      <c r="F192" s="9" t="s">
        <v>492</v>
      </c>
      <c r="G192" s="8">
        <f>IFERROR(VALUE(VLOOKUP(F192, PTS!$A$2:$B$76, 2, FALSE)), "")</f>
        <v>0</v>
      </c>
      <c r="H192" s="9">
        <v>49</v>
      </c>
      <c r="I192" s="8">
        <f>IFERROR(VALUE(VLOOKUP(H192, PTS!$A$2:$B$76, 2, FALSE)), "")</f>
        <v>11</v>
      </c>
      <c r="J192" s="8">
        <v>48</v>
      </c>
      <c r="K192" s="8">
        <f>IFERROR(VALUE(VLOOKUP(J192, PTS!$A$2:$B$76, 2, FALSE)), "")</f>
        <v>12</v>
      </c>
      <c r="L192" s="9">
        <v>44</v>
      </c>
      <c r="M192" s="8">
        <f>IFERROR(VALUE(VLOOKUP(L192, PTS!$A$2:$B$76, 2, FALSE)), "")</f>
        <v>16</v>
      </c>
      <c r="N192" s="9" t="s">
        <v>492</v>
      </c>
      <c r="O192" s="8">
        <f>IFERROR(VALUE(VLOOKUP(N192, PTS!$A$2:$B$76, 2, FALSE)), "")</f>
        <v>0</v>
      </c>
      <c r="P192" s="9"/>
      <c r="Q192" s="8"/>
      <c r="R192" s="9">
        <f t="shared" si="7"/>
        <v>39</v>
      </c>
      <c r="S192" s="9"/>
      <c r="T192" s="9" cm="1">
        <f t="array" ref="T192">SUM(LARGE(CHOOSE({1,2,3,4,5,6}, G192, I192, K192, M192, O192, Q192), _xlfn.SEQUENCE(MIN(5, COUNTA(G192, I192, K192, M192, O192, Q192)))))</f>
        <v>39</v>
      </c>
      <c r="U192" s="9">
        <f t="shared" si="8"/>
        <v>58</v>
      </c>
    </row>
    <row r="193" spans="1:21" ht="20.100000000000001" customHeight="1" x14ac:dyDescent="0.3">
      <c r="A193" s="20" t="s">
        <v>336</v>
      </c>
      <c r="B193" s="11" t="s">
        <v>8</v>
      </c>
      <c r="C193" s="12" t="s">
        <v>453</v>
      </c>
      <c r="D193" s="11" t="str">
        <f t="shared" si="6"/>
        <v>Juv Boys</v>
      </c>
      <c r="E193" s="58">
        <v>9034</v>
      </c>
      <c r="F193" s="9">
        <v>5</v>
      </c>
      <c r="G193" s="8">
        <f>IFERROR(VALUE(VLOOKUP(F193, PTS!$A$2:$B$76, 2, FALSE)), "")</f>
        <v>80</v>
      </c>
      <c r="H193" s="45" t="s">
        <v>492</v>
      </c>
      <c r="I193" s="8">
        <f>IFERROR(VALUE(VLOOKUP(H193, PTS!$A$2:$B$76, 2, FALSE)), "")</f>
        <v>0</v>
      </c>
      <c r="J193" s="9">
        <v>5</v>
      </c>
      <c r="K193" s="8">
        <f>IFERROR(VALUE(VLOOKUP(J193, PTS!$A$2:$B$76, 2, FALSE)), "")</f>
        <v>80</v>
      </c>
      <c r="L193" s="9">
        <v>5</v>
      </c>
      <c r="M193" s="8">
        <f>IFERROR(VALUE(VLOOKUP(L193, PTS!$A$2:$B$76, 2, FALSE)), "")</f>
        <v>80</v>
      </c>
      <c r="N193" s="9">
        <v>8</v>
      </c>
      <c r="O193" s="8">
        <f>IFERROR(VALUE(VLOOKUP(N193, PTS!$A$2:$B$76, 2, FALSE)), "")</f>
        <v>65</v>
      </c>
      <c r="P193" s="9"/>
      <c r="Q193" s="8"/>
      <c r="R193" s="9">
        <f t="shared" si="7"/>
        <v>305</v>
      </c>
      <c r="S193" s="9"/>
      <c r="T193" s="9" cm="1">
        <f t="array" ref="T193">SUM(LARGE(CHOOSE({1,2,3,4,5,6}, G193, I193, K193, M193, O193, Q193), _xlfn.SEQUENCE(MIN(5, COUNTA(G193, I193, K193, M193, O193, Q193)))))</f>
        <v>305</v>
      </c>
      <c r="U193" s="9">
        <f t="shared" si="8"/>
        <v>6</v>
      </c>
    </row>
    <row r="194" spans="1:21" ht="20.100000000000001" customHeight="1" x14ac:dyDescent="0.3">
      <c r="A194" s="20" t="s">
        <v>337</v>
      </c>
      <c r="B194" s="11" t="s">
        <v>8</v>
      </c>
      <c r="C194" s="12" t="s">
        <v>453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8">
        <v>9035</v>
      </c>
      <c r="F194" s="9">
        <v>4</v>
      </c>
      <c r="G194" s="8">
        <f>IFERROR(VALUE(VLOOKUP(F194, PTS!$A$2:$B$76, 2, FALSE)), "")</f>
        <v>85</v>
      </c>
      <c r="H194" s="9">
        <v>1</v>
      </c>
      <c r="I194" s="8">
        <f>IFERROR(VALUE(VLOOKUP(H194, PTS!$A$2:$B$76, 2, FALSE)), "")</f>
        <v>100</v>
      </c>
      <c r="J194" s="9" t="s">
        <v>492</v>
      </c>
      <c r="K194" s="8">
        <f>IFERROR(VALUE(VLOOKUP(J194, PTS!$A$2:$B$76, 2, FALSE)), "")</f>
        <v>0</v>
      </c>
      <c r="L194" s="45" t="s">
        <v>492</v>
      </c>
      <c r="M194" s="8">
        <f>IFERROR(VALUE(VLOOKUP(L194, PTS!$A$2:$B$76, 2, FALSE)), "")</f>
        <v>0</v>
      </c>
      <c r="N194" s="9">
        <v>2</v>
      </c>
      <c r="O194" s="8">
        <f>IFERROR(VALUE(VLOOKUP(N194, PTS!$A$2:$B$76, 2, FALSE)), "")</f>
        <v>95</v>
      </c>
      <c r="P194" s="9"/>
      <c r="Q194" s="8"/>
      <c r="R194" s="9">
        <f t="shared" ref="R194:R251" si="10">SUM(G194,I194,K194,M194,O194,Q194)</f>
        <v>280</v>
      </c>
      <c r="S194" s="9"/>
      <c r="T194" s="9" cm="1">
        <f t="array" ref="T194">SUM(LARGE(CHOOSE({1,2,3,4,5,6}, G194, I194, K194, M194, O194, Q194), _xlfn.SEQUENCE(MIN(5, COUNTA(G194, I194, K194, M194, O194, Q194)))))</f>
        <v>280</v>
      </c>
      <c r="U194" s="9">
        <f t="shared" ref="U194:U251" si="11">1+COUNTIFS(B:B,B194,R:R,"&gt;"&amp;R194)</f>
        <v>8</v>
      </c>
    </row>
    <row r="195" spans="1:21" ht="20.100000000000001" customHeight="1" x14ac:dyDescent="0.3">
      <c r="A195" s="20" t="s">
        <v>338</v>
      </c>
      <c r="B195" s="11" t="s">
        <v>8</v>
      </c>
      <c r="C195" s="12" t="s">
        <v>453</v>
      </c>
      <c r="D195" s="11" t="str">
        <f t="shared" si="9"/>
        <v>Juv Boys</v>
      </c>
      <c r="E195" s="58">
        <v>9036</v>
      </c>
      <c r="F195" s="9" t="s">
        <v>492</v>
      </c>
      <c r="G195" s="8">
        <f>IFERROR(VALUE(VLOOKUP(F195, PTS!$A$2:$B$76, 2, FALSE)), "")</f>
        <v>0</v>
      </c>
      <c r="H195" s="45" t="s">
        <v>492</v>
      </c>
      <c r="I195" s="8">
        <f>IFERROR(VALUE(VLOOKUP(H195, PTS!$A$2:$B$76, 2, FALSE)), "")</f>
        <v>0</v>
      </c>
      <c r="J195" s="9" t="s">
        <v>492</v>
      </c>
      <c r="K195" s="8">
        <f>IFERROR(VALUE(VLOOKUP(J195, PTS!$A$2:$B$76, 2, FALSE)), "")</f>
        <v>0</v>
      </c>
      <c r="L195" s="45" t="s">
        <v>492</v>
      </c>
      <c r="M195" s="8">
        <f>IFERROR(VALUE(VLOOKUP(L195, PTS!$A$2:$B$76, 2, FALSE)), "")</f>
        <v>0</v>
      </c>
      <c r="N195" s="9" t="s">
        <v>492</v>
      </c>
      <c r="O195" s="8">
        <f>IFERROR(VALUE(VLOOKUP(N195, PTS!$A$2:$B$76, 2, FALSE)), "")</f>
        <v>0</v>
      </c>
      <c r="P195" s="9"/>
      <c r="Q195" s="8"/>
      <c r="R195" s="9">
        <f t="shared" si="10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11"/>
        <v>67</v>
      </c>
    </row>
    <row r="196" spans="1:21" ht="20.100000000000001" customHeight="1" x14ac:dyDescent="0.3">
      <c r="A196" s="20" t="s">
        <v>339</v>
      </c>
      <c r="B196" s="11" t="s">
        <v>8</v>
      </c>
      <c r="C196" s="12" t="s">
        <v>453</v>
      </c>
      <c r="D196" s="11" t="str">
        <f t="shared" si="9"/>
        <v>Juv Boys</v>
      </c>
      <c r="E196" s="58">
        <v>9037</v>
      </c>
      <c r="F196" s="9" t="s">
        <v>492</v>
      </c>
      <c r="G196" s="8">
        <f>IFERROR(VALUE(VLOOKUP(F196, PTS!$A$2:$B$76, 2, FALSE)), "")</f>
        <v>0</v>
      </c>
      <c r="H196" s="8">
        <v>9</v>
      </c>
      <c r="I196" s="8">
        <f>IFERROR(VALUE(VLOOKUP(H196, PTS!$A$2:$B$76, 2, FALSE)), "")</f>
        <v>60</v>
      </c>
      <c r="J196" s="8" t="s">
        <v>492</v>
      </c>
      <c r="K196" s="8">
        <f>IFERROR(VALUE(VLOOKUP(J196, PTS!$A$2:$B$76, 2, FALSE)), "")</f>
        <v>0</v>
      </c>
      <c r="L196" s="45" t="s">
        <v>492</v>
      </c>
      <c r="M196" s="8">
        <f>IFERROR(VALUE(VLOOKUP(L196, PTS!$A$2:$B$76, 2, FALSE)), "")</f>
        <v>0</v>
      </c>
      <c r="N196" s="9" t="s">
        <v>492</v>
      </c>
      <c r="O196" s="8">
        <f>IFERROR(VALUE(VLOOKUP(N196, PTS!$A$2:$B$76, 2, FALSE)), "")</f>
        <v>0</v>
      </c>
      <c r="P196" s="9"/>
      <c r="Q196" s="8"/>
      <c r="R196" s="9">
        <f t="shared" si="10"/>
        <v>60</v>
      </c>
      <c r="S196" s="9"/>
      <c r="T196" s="9" cm="1">
        <f t="array" ref="T196">SUM(LARGE(CHOOSE({1,2,3,4,5,6}, G196, I196, K196, M196, O196, Q196), _xlfn.SEQUENCE(MIN(5, COUNTA(G196, I196, K196, M196, O196, Q196)))))</f>
        <v>60</v>
      </c>
      <c r="U196" s="9">
        <f t="shared" si="11"/>
        <v>53</v>
      </c>
    </row>
    <row r="197" spans="1:21" ht="20.100000000000001" customHeight="1" x14ac:dyDescent="0.3">
      <c r="A197" s="20" t="s">
        <v>340</v>
      </c>
      <c r="B197" s="11" t="s">
        <v>8</v>
      </c>
      <c r="C197" s="12" t="s">
        <v>453</v>
      </c>
      <c r="D197" s="11" t="str">
        <f t="shared" si="9"/>
        <v>Juv Boys</v>
      </c>
      <c r="E197" s="58">
        <v>9038</v>
      </c>
      <c r="F197" s="9">
        <v>6</v>
      </c>
      <c r="G197" s="8">
        <f>IFERROR(VALUE(VLOOKUP(F197, PTS!$A$2:$B$76, 2, FALSE)), "")</f>
        <v>75</v>
      </c>
      <c r="H197" s="45" t="s">
        <v>492</v>
      </c>
      <c r="I197" s="8">
        <f>IFERROR(VALUE(VLOOKUP(H197, PTS!$A$2:$B$76, 2, FALSE)), "")</f>
        <v>0</v>
      </c>
      <c r="J197" s="9" t="s">
        <v>492</v>
      </c>
      <c r="K197" s="8">
        <f>IFERROR(VALUE(VLOOKUP(J197, PTS!$A$2:$B$76, 2, FALSE)), "")</f>
        <v>0</v>
      </c>
      <c r="L197" s="9">
        <v>40</v>
      </c>
      <c r="M197" s="8">
        <f>IFERROR(VALUE(VLOOKUP(L197, PTS!$A$2:$B$76, 2, FALSE)), "")</f>
        <v>20</v>
      </c>
      <c r="N197" s="9">
        <v>28</v>
      </c>
      <c r="O197" s="8">
        <f>IFERROR(VALUE(VLOOKUP(N197, PTS!$A$2:$B$76, 2, FALSE)), "")</f>
        <v>32</v>
      </c>
      <c r="P197" s="9"/>
      <c r="Q197" s="8"/>
      <c r="R197" s="9">
        <f t="shared" si="10"/>
        <v>127</v>
      </c>
      <c r="S197" s="9"/>
      <c r="T197" s="9" cm="1">
        <f t="array" ref="T197">SUM(LARGE(CHOOSE({1,2,3,4,5,6}, G197, I197, K197, M197, O197, Q197), _xlfn.SEQUENCE(MIN(5, COUNTA(G197, I197, K197, M197, O197, Q197)))))</f>
        <v>127</v>
      </c>
      <c r="U197" s="9">
        <f t="shared" si="11"/>
        <v>32</v>
      </c>
    </row>
    <row r="198" spans="1:21" ht="20.100000000000001" customHeight="1" x14ac:dyDescent="0.3">
      <c r="A198" s="20" t="s">
        <v>344</v>
      </c>
      <c r="B198" s="11" t="s">
        <v>8</v>
      </c>
      <c r="C198" s="21" t="s">
        <v>343</v>
      </c>
      <c r="D198" s="11" t="str">
        <f t="shared" si="9"/>
        <v>Juv Boys</v>
      </c>
      <c r="E198" s="58">
        <v>9039</v>
      </c>
      <c r="F198" s="9" t="s">
        <v>492</v>
      </c>
      <c r="G198" s="8">
        <f>IFERROR(VALUE(VLOOKUP(F198, PTS!$A$2:$B$76, 2, FALSE)), "")</f>
        <v>0</v>
      </c>
      <c r="H198" s="9">
        <v>48</v>
      </c>
      <c r="I198" s="8">
        <f>IFERROR(VALUE(VLOOKUP(H198, PTS!$A$2:$B$76, 2, FALSE)), "")</f>
        <v>12</v>
      </c>
      <c r="J198" s="9" t="s">
        <v>492</v>
      </c>
      <c r="K198" s="8">
        <f>IFERROR(VALUE(VLOOKUP(J198, PTS!$A$2:$B$76, 2, FALSE)), "")</f>
        <v>0</v>
      </c>
      <c r="L198" s="45" t="s">
        <v>492</v>
      </c>
      <c r="M198" s="8">
        <f>IFERROR(VALUE(VLOOKUP(L198, PTS!$A$2:$B$76, 2, FALSE)), "")</f>
        <v>0</v>
      </c>
      <c r="N198" s="9" t="s">
        <v>492</v>
      </c>
      <c r="O198" s="8">
        <f>IFERROR(VALUE(VLOOKUP(N198, PTS!$A$2:$B$76, 2, FALSE)), "")</f>
        <v>0</v>
      </c>
      <c r="P198" s="9"/>
      <c r="Q198" s="8"/>
      <c r="R198" s="9">
        <f t="shared" si="10"/>
        <v>12</v>
      </c>
      <c r="S198" s="9"/>
      <c r="T198" s="9" cm="1">
        <f t="array" ref="T198">SUM(LARGE(CHOOSE({1,2,3,4,5,6}, G198, I198, K198, M198, O198, Q198), _xlfn.SEQUENCE(MIN(5, COUNTA(G198, I198, K198, M198, O198, Q198)))))</f>
        <v>12</v>
      </c>
      <c r="U198" s="9">
        <f t="shared" si="11"/>
        <v>64</v>
      </c>
    </row>
    <row r="199" spans="1:21" ht="20.100000000000001" customHeight="1" x14ac:dyDescent="0.3">
      <c r="A199" s="20" t="s">
        <v>347</v>
      </c>
      <c r="B199" s="11" t="s">
        <v>8</v>
      </c>
      <c r="C199" s="21" t="s">
        <v>348</v>
      </c>
      <c r="D199" s="11" t="str">
        <f t="shared" si="9"/>
        <v>Juv Boys</v>
      </c>
      <c r="E199" s="58">
        <v>9040</v>
      </c>
      <c r="F199" s="9" t="s">
        <v>492</v>
      </c>
      <c r="G199" s="8">
        <f>IFERROR(VALUE(VLOOKUP(F199, PTS!$A$2:$B$76, 2, FALSE)), "")</f>
        <v>0</v>
      </c>
      <c r="H199" s="45" t="s">
        <v>492</v>
      </c>
      <c r="I199" s="8">
        <f>IFERROR(VALUE(VLOOKUP(H199, PTS!$A$2:$B$76, 2, FALSE)), "")</f>
        <v>0</v>
      </c>
      <c r="J199" s="9">
        <v>51</v>
      </c>
      <c r="K199" s="8">
        <f>IFERROR(VALUE(VLOOKUP(J199, PTS!$A$2:$B$76, 2, FALSE)), "")</f>
        <v>9</v>
      </c>
      <c r="L199" s="45" t="s">
        <v>492</v>
      </c>
      <c r="M199" s="8">
        <f>IFERROR(VALUE(VLOOKUP(L199, PTS!$A$2:$B$76, 2, FALSE)), "")</f>
        <v>0</v>
      </c>
      <c r="N199" s="9" t="s">
        <v>7</v>
      </c>
      <c r="O199" s="8">
        <f>IFERROR(VALUE(VLOOKUP(N199, PTS!$A$2:$B$76, 2, FALSE)), "")</f>
        <v>1</v>
      </c>
      <c r="P199" s="9"/>
      <c r="Q199" s="8"/>
      <c r="R199" s="9">
        <f t="shared" si="10"/>
        <v>10</v>
      </c>
      <c r="S199" s="9"/>
      <c r="T199" s="9" cm="1">
        <f t="array" ref="T199">SUM(LARGE(CHOOSE({1,2,3,4,5,6}, G199, I199, K199, M199, O199, Q199), _xlfn.SEQUENCE(MIN(5, COUNTA(G199, I199, K199, M199, O199, Q199)))))</f>
        <v>10</v>
      </c>
      <c r="U199" s="9">
        <f t="shared" si="11"/>
        <v>65</v>
      </c>
    </row>
    <row r="200" spans="1:21" ht="20.100000000000001" customHeight="1" x14ac:dyDescent="0.3">
      <c r="A200" s="20" t="s">
        <v>349</v>
      </c>
      <c r="B200" s="11" t="s">
        <v>8</v>
      </c>
      <c r="C200" s="21" t="s">
        <v>348</v>
      </c>
      <c r="D200" s="11" t="str">
        <f t="shared" si="9"/>
        <v>Juv Boys</v>
      </c>
      <c r="E200" s="58">
        <v>9041</v>
      </c>
      <c r="F200" s="9" t="s">
        <v>492</v>
      </c>
      <c r="G200" s="8">
        <f>IFERROR(VALUE(VLOOKUP(F200, PTS!$A$2:$B$76, 2, FALSE)), "")</f>
        <v>0</v>
      </c>
      <c r="H200" s="45" t="s">
        <v>492</v>
      </c>
      <c r="I200" s="8">
        <f>IFERROR(VALUE(VLOOKUP(H200, PTS!$A$2:$B$76, 2, FALSE)), "")</f>
        <v>0</v>
      </c>
      <c r="J200" s="8">
        <v>28</v>
      </c>
      <c r="K200" s="8">
        <f>IFERROR(VALUE(VLOOKUP(J200, PTS!$A$2:$B$76, 2, FALSE)), "")</f>
        <v>32</v>
      </c>
      <c r="L200" s="45" t="s">
        <v>492</v>
      </c>
      <c r="M200" s="8">
        <f>IFERROR(VALUE(VLOOKUP(L200, PTS!$A$2:$B$76, 2, FALSE)), "")</f>
        <v>0</v>
      </c>
      <c r="N200" s="9">
        <v>43</v>
      </c>
      <c r="O200" s="8">
        <f>IFERROR(VALUE(VLOOKUP(N200, PTS!$A$2:$B$76, 2, FALSE)), "")</f>
        <v>17</v>
      </c>
      <c r="P200" s="9"/>
      <c r="Q200" s="8"/>
      <c r="R200" s="9">
        <f t="shared" si="10"/>
        <v>49</v>
      </c>
      <c r="S200" s="9"/>
      <c r="T200" s="9" cm="1">
        <f t="array" ref="T200">SUM(LARGE(CHOOSE({1,2,3,4,5,6}, G200, I200, K200, M200, O200, Q200), _xlfn.SEQUENCE(MIN(5, COUNTA(G200, I200, K200, M200, O200, Q200)))))</f>
        <v>49</v>
      </c>
      <c r="U200" s="9">
        <f t="shared" si="11"/>
        <v>56</v>
      </c>
    </row>
    <row r="201" spans="1:21" ht="20.100000000000001" customHeight="1" x14ac:dyDescent="0.3">
      <c r="A201" s="20" t="s">
        <v>350</v>
      </c>
      <c r="B201" s="11" t="s">
        <v>8</v>
      </c>
      <c r="C201" s="21" t="s">
        <v>348</v>
      </c>
      <c r="D201" s="11" t="str">
        <f t="shared" si="9"/>
        <v>Juv Boys</v>
      </c>
      <c r="E201" s="58">
        <v>9042</v>
      </c>
      <c r="F201" s="9" t="s">
        <v>492</v>
      </c>
      <c r="G201" s="8">
        <f>IFERROR(VALUE(VLOOKUP(F201, PTS!$A$2:$B$76, 2, FALSE)), "")</f>
        <v>0</v>
      </c>
      <c r="H201" s="45" t="s">
        <v>492</v>
      </c>
      <c r="I201" s="8">
        <f>IFERROR(VALUE(VLOOKUP(H201, PTS!$A$2:$B$76, 2, FALSE)), "")</f>
        <v>0</v>
      </c>
      <c r="J201" s="8">
        <v>42</v>
      </c>
      <c r="K201" s="8">
        <f>IFERROR(VALUE(VLOOKUP(J201, PTS!$A$2:$B$76, 2, FALSE)), "")</f>
        <v>18</v>
      </c>
      <c r="L201" s="45" t="s">
        <v>492</v>
      </c>
      <c r="M201" s="8">
        <f>IFERROR(VALUE(VLOOKUP(L201, PTS!$A$2:$B$76, 2, FALSE)), "")</f>
        <v>0</v>
      </c>
      <c r="N201" s="45">
        <v>42</v>
      </c>
      <c r="O201" s="8">
        <f>IFERROR(VALUE(VLOOKUP(N201, PTS!$A$2:$B$76, 2, FALSE)), "")</f>
        <v>18</v>
      </c>
      <c r="P201" s="45"/>
      <c r="Q201" s="45"/>
      <c r="R201" s="9">
        <f t="shared" si="10"/>
        <v>36</v>
      </c>
      <c r="S201" s="9"/>
      <c r="T201" s="9" cm="1">
        <f t="array" ref="T201">SUM(LARGE(CHOOSE({1,2,3,4,5,6}, G201, I201, K201, M201, O201, Q201), _xlfn.SEQUENCE(MIN(5, COUNTA(G201, I201, K201, M201, O201, Q201)))))</f>
        <v>36</v>
      </c>
      <c r="U201" s="9">
        <f t="shared" si="11"/>
        <v>59</v>
      </c>
    </row>
    <row r="202" spans="1:21" ht="20.100000000000001" customHeight="1" x14ac:dyDescent="0.3">
      <c r="A202" s="20" t="s">
        <v>364</v>
      </c>
      <c r="B202" s="11" t="s">
        <v>8</v>
      </c>
      <c r="C202" s="21" t="s">
        <v>357</v>
      </c>
      <c r="D202" s="11" t="str">
        <f t="shared" si="9"/>
        <v>Juv Boys</v>
      </c>
      <c r="E202" s="58">
        <v>9043</v>
      </c>
      <c r="F202" s="9" t="s">
        <v>492</v>
      </c>
      <c r="G202" s="8">
        <f>IFERROR(VALUE(VLOOKUP(F202, PTS!$A$2:$B$76, 2, FALSE)), "")</f>
        <v>0</v>
      </c>
      <c r="H202" s="45" t="s">
        <v>492</v>
      </c>
      <c r="I202" s="8">
        <f>IFERROR(VALUE(VLOOKUP(H202, PTS!$A$2:$B$76, 2, FALSE)), "")</f>
        <v>0</v>
      </c>
      <c r="J202" s="9">
        <v>3</v>
      </c>
      <c r="K202" s="8">
        <f>IFERROR(VALUE(VLOOKUP(J202, PTS!$A$2:$B$76, 2, FALSE)), "")</f>
        <v>90</v>
      </c>
      <c r="L202" s="45">
        <v>25</v>
      </c>
      <c r="M202" s="8">
        <f>IFERROR(VALUE(VLOOKUP(L202, PTS!$A$2:$B$76, 2, FALSE)), "")</f>
        <v>35</v>
      </c>
      <c r="N202" s="45">
        <v>22</v>
      </c>
      <c r="O202" s="8">
        <f>IFERROR(VALUE(VLOOKUP(N202, PTS!$A$2:$B$76, 2, FALSE)), "")</f>
        <v>38</v>
      </c>
      <c r="P202" s="45"/>
      <c r="Q202" s="45"/>
      <c r="R202" s="9">
        <f t="shared" si="10"/>
        <v>163</v>
      </c>
      <c r="S202" s="9"/>
      <c r="T202" s="9" cm="1">
        <f t="array" ref="T202">SUM(LARGE(CHOOSE({1,2,3,4,5,6}, G202, I202, K202, M202, O202, Q202), _xlfn.SEQUENCE(MIN(5, COUNTA(G202, I202, K202, M202, O202, Q202)))))</f>
        <v>163</v>
      </c>
      <c r="U202" s="9">
        <f t="shared" si="11"/>
        <v>23</v>
      </c>
    </row>
    <row r="203" spans="1:21" ht="20.100000000000001" customHeight="1" x14ac:dyDescent="0.3">
      <c r="A203" s="11" t="s">
        <v>365</v>
      </c>
      <c r="B203" s="11" t="s">
        <v>8</v>
      </c>
      <c r="C203" s="21" t="s">
        <v>357</v>
      </c>
      <c r="D203" s="11" t="str">
        <f t="shared" si="9"/>
        <v>Juv Boys</v>
      </c>
      <c r="E203" s="58">
        <v>9044</v>
      </c>
      <c r="F203" s="45">
        <v>35</v>
      </c>
      <c r="G203" s="8">
        <f>IFERROR(VALUE(VLOOKUP(F203, PTS!$A$2:$B$76, 2, FALSE)), "")</f>
        <v>25</v>
      </c>
      <c r="H203" s="45">
        <v>43</v>
      </c>
      <c r="I203" s="8">
        <f>IFERROR(VALUE(VLOOKUP(H203, PTS!$A$2:$B$76, 2, FALSE)), "")</f>
        <v>17</v>
      </c>
      <c r="J203" s="8">
        <v>36</v>
      </c>
      <c r="K203" s="8">
        <f>IFERROR(VALUE(VLOOKUP(J203, PTS!$A$2:$B$76, 2, FALSE)), "")</f>
        <v>24</v>
      </c>
      <c r="L203" s="45">
        <v>43</v>
      </c>
      <c r="M203" s="8">
        <f>IFERROR(VALUE(VLOOKUP(L203, PTS!$A$2:$B$76, 2, FALSE)), "")</f>
        <v>17</v>
      </c>
      <c r="N203" s="45">
        <v>46</v>
      </c>
      <c r="O203" s="8">
        <f>IFERROR(VALUE(VLOOKUP(N203, PTS!$A$2:$B$76, 2, FALSE)), "")</f>
        <v>14</v>
      </c>
      <c r="P203" s="45"/>
      <c r="Q203" s="45"/>
      <c r="R203" s="9">
        <f t="shared" si="10"/>
        <v>97</v>
      </c>
      <c r="S203" s="9"/>
      <c r="T203" s="9" cm="1">
        <f t="array" ref="T203">SUM(LARGE(CHOOSE({1,2,3,4,5,6}, G203, I203, K203, M203, O203, Q203), _xlfn.SEQUENCE(MIN(5, COUNTA(G203, I203, K203, M203, O203, Q203)))))</f>
        <v>97</v>
      </c>
      <c r="U203" s="9">
        <f t="shared" si="11"/>
        <v>45</v>
      </c>
    </row>
    <row r="204" spans="1:21" ht="20.100000000000001" customHeight="1" x14ac:dyDescent="0.3">
      <c r="A204" s="20" t="s">
        <v>366</v>
      </c>
      <c r="B204" s="11" t="s">
        <v>8</v>
      </c>
      <c r="C204" s="21" t="s">
        <v>357</v>
      </c>
      <c r="D204" s="11" t="str">
        <f t="shared" si="9"/>
        <v>Juv Boys</v>
      </c>
      <c r="E204" s="58">
        <v>9045</v>
      </c>
      <c r="F204" s="9" t="s">
        <v>492</v>
      </c>
      <c r="G204" s="8">
        <f>IFERROR(VALUE(VLOOKUP(F204, PTS!$A$2:$B$76, 2, FALSE)), "")</f>
        <v>0</v>
      </c>
      <c r="H204" s="45">
        <v>32</v>
      </c>
      <c r="I204" s="8">
        <f>IFERROR(VALUE(VLOOKUP(H204, PTS!$A$2:$B$76, 2, FALSE)), "")</f>
        <v>28</v>
      </c>
      <c r="J204" s="9">
        <v>21</v>
      </c>
      <c r="K204" s="8">
        <f>IFERROR(VALUE(VLOOKUP(J204, PTS!$A$2:$B$76, 2, FALSE)), "")</f>
        <v>39</v>
      </c>
      <c r="L204" s="45">
        <v>23</v>
      </c>
      <c r="M204" s="8">
        <f>IFERROR(VALUE(VLOOKUP(L204, PTS!$A$2:$B$76, 2, FALSE)), "")</f>
        <v>37</v>
      </c>
      <c r="N204" s="45">
        <v>48</v>
      </c>
      <c r="O204" s="8">
        <f>IFERROR(VALUE(VLOOKUP(N204, PTS!$A$2:$B$76, 2, FALSE)), "")</f>
        <v>12</v>
      </c>
      <c r="P204" s="45"/>
      <c r="Q204" s="45"/>
      <c r="R204" s="9">
        <f t="shared" si="10"/>
        <v>116</v>
      </c>
      <c r="S204" s="9"/>
      <c r="T204" s="9" cm="1">
        <f t="array" ref="T204">SUM(LARGE(CHOOSE({1,2,3,4,5,6}, G204, I204, K204, M204, O204, Q204), _xlfn.SEQUENCE(MIN(5, COUNTA(G204, I204, K204, M204, O204, Q204)))))</f>
        <v>116</v>
      </c>
      <c r="U204" s="9">
        <f t="shared" si="11"/>
        <v>37</v>
      </c>
    </row>
    <row r="205" spans="1:21" ht="20.100000000000001" customHeight="1" x14ac:dyDescent="0.3">
      <c r="A205" s="20" t="s">
        <v>367</v>
      </c>
      <c r="B205" s="11" t="s">
        <v>8</v>
      </c>
      <c r="C205" s="21" t="s">
        <v>357</v>
      </c>
      <c r="D205" s="11" t="str">
        <f t="shared" si="9"/>
        <v>Juv Boys</v>
      </c>
      <c r="E205" s="58">
        <v>9046</v>
      </c>
      <c r="F205" s="9" t="s">
        <v>492</v>
      </c>
      <c r="G205" s="8">
        <f>IFERROR(VALUE(VLOOKUP(F205, PTS!$A$2:$B$76, 2, FALSE)), "")</f>
        <v>0</v>
      </c>
      <c r="H205" s="45">
        <v>35</v>
      </c>
      <c r="I205" s="8">
        <f>IFERROR(VALUE(VLOOKUP(H205, PTS!$A$2:$B$76, 2, FALSE)), "")</f>
        <v>25</v>
      </c>
      <c r="J205" s="9">
        <v>43</v>
      </c>
      <c r="K205" s="8">
        <f>IFERROR(VALUE(VLOOKUP(J205, PTS!$A$2:$B$76, 2, FALSE)), "")</f>
        <v>17</v>
      </c>
      <c r="L205" s="45">
        <v>22</v>
      </c>
      <c r="M205" s="8">
        <f>IFERROR(VALUE(VLOOKUP(L205, PTS!$A$2:$B$76, 2, FALSE)), "")</f>
        <v>38</v>
      </c>
      <c r="N205" s="45">
        <v>18</v>
      </c>
      <c r="O205" s="8">
        <f>IFERROR(VALUE(VLOOKUP(N205, PTS!$A$2:$B$76, 2, FALSE)), "")</f>
        <v>42</v>
      </c>
      <c r="P205" s="45"/>
      <c r="Q205" s="45"/>
      <c r="R205" s="9">
        <f t="shared" si="10"/>
        <v>122</v>
      </c>
      <c r="S205" s="9"/>
      <c r="T205" s="9" cm="1">
        <f t="array" ref="T205">SUM(LARGE(CHOOSE({1,2,3,4,5,6}, G205, I205, K205, M205, O205, Q205), _xlfn.SEQUENCE(MIN(5, COUNTA(G205, I205, K205, M205, O205, Q205)))))</f>
        <v>122</v>
      </c>
      <c r="U205" s="9">
        <f t="shared" si="11"/>
        <v>34</v>
      </c>
    </row>
    <row r="206" spans="1:21" ht="20.100000000000001" customHeight="1" x14ac:dyDescent="0.3">
      <c r="A206" s="11" t="s">
        <v>368</v>
      </c>
      <c r="B206" s="11" t="s">
        <v>8</v>
      </c>
      <c r="C206" s="21" t="s">
        <v>357</v>
      </c>
      <c r="D206" s="11" t="str">
        <f t="shared" si="9"/>
        <v>Juv Boys</v>
      </c>
      <c r="E206" s="58">
        <v>9047</v>
      </c>
      <c r="F206" s="45">
        <v>18</v>
      </c>
      <c r="G206" s="8">
        <f>IFERROR(VALUE(VLOOKUP(F206, PTS!$A$2:$B$76, 2, FALSE)), "")</f>
        <v>42</v>
      </c>
      <c r="H206" s="45">
        <v>3</v>
      </c>
      <c r="I206" s="8">
        <f>IFERROR(VALUE(VLOOKUP(H206, PTS!$A$2:$B$76, 2, FALSE)), "")</f>
        <v>90</v>
      </c>
      <c r="J206" s="9">
        <v>15</v>
      </c>
      <c r="K206" s="8">
        <f>IFERROR(VALUE(VLOOKUP(J206, PTS!$A$2:$B$76, 2, FALSE)), "")</f>
        <v>45</v>
      </c>
      <c r="L206" s="45">
        <v>17</v>
      </c>
      <c r="M206" s="8">
        <f>IFERROR(VALUE(VLOOKUP(L206, PTS!$A$2:$B$76, 2, FALSE)), "")</f>
        <v>43</v>
      </c>
      <c r="N206" s="45" t="s">
        <v>7</v>
      </c>
      <c r="O206" s="8">
        <f>IFERROR(VALUE(VLOOKUP(N206, PTS!$A$2:$B$76, 2, FALSE)), "")</f>
        <v>1</v>
      </c>
      <c r="P206" s="45"/>
      <c r="Q206" s="45"/>
      <c r="R206" s="9">
        <f t="shared" si="10"/>
        <v>221</v>
      </c>
      <c r="S206" s="9"/>
      <c r="T206" s="9" cm="1">
        <f t="array" ref="T206">SUM(LARGE(CHOOSE({1,2,3,4,5,6}, G206, I206, K206, M206, O206, Q206), _xlfn.SEQUENCE(MIN(5, COUNTA(G206, I206, K206, M206, O206, Q206)))))</f>
        <v>221</v>
      </c>
      <c r="U206" s="9">
        <f t="shared" si="11"/>
        <v>12</v>
      </c>
    </row>
    <row r="207" spans="1:21" ht="20.100000000000001" customHeight="1" x14ac:dyDescent="0.3">
      <c r="A207" s="11" t="s">
        <v>369</v>
      </c>
      <c r="B207" s="11" t="s">
        <v>8</v>
      </c>
      <c r="C207" s="21" t="s">
        <v>357</v>
      </c>
      <c r="D207" s="11" t="str">
        <f t="shared" si="9"/>
        <v>Juv Boys</v>
      </c>
      <c r="E207" s="58">
        <v>9048</v>
      </c>
      <c r="F207" s="45">
        <v>2</v>
      </c>
      <c r="G207" s="8">
        <f>IFERROR(VALUE(VLOOKUP(F207, PTS!$A$2:$B$76, 2, FALSE)), "")</f>
        <v>95</v>
      </c>
      <c r="H207" s="45">
        <v>10</v>
      </c>
      <c r="I207" s="8">
        <f>IFERROR(VALUE(VLOOKUP(H207, PTS!$A$2:$B$76, 2, FALSE)), "")</f>
        <v>55</v>
      </c>
      <c r="J207" s="8">
        <v>4</v>
      </c>
      <c r="K207" s="8">
        <f>IFERROR(VALUE(VLOOKUP(J207, PTS!$A$2:$B$76, 2, FALSE)), "")</f>
        <v>85</v>
      </c>
      <c r="L207" s="45">
        <v>14</v>
      </c>
      <c r="M207" s="8">
        <f>IFERROR(VALUE(VLOOKUP(L207, PTS!$A$2:$B$76, 2, FALSE)), "")</f>
        <v>47</v>
      </c>
      <c r="N207" s="45">
        <v>9</v>
      </c>
      <c r="O207" s="8">
        <f>IFERROR(VALUE(VLOOKUP(N207, PTS!$A$2:$B$76, 2, FALSE)), "")</f>
        <v>60</v>
      </c>
      <c r="P207" s="45"/>
      <c r="Q207" s="45"/>
      <c r="R207" s="9">
        <f t="shared" si="10"/>
        <v>342</v>
      </c>
      <c r="S207" s="9"/>
      <c r="T207" s="9" cm="1">
        <f t="array" ref="T207">SUM(LARGE(CHOOSE({1,2,3,4,5,6}, G207, I207, K207, M207, O207, Q207), _xlfn.SEQUENCE(MIN(5, COUNTA(G207, I207, K207, M207, O207, Q207)))))</f>
        <v>342</v>
      </c>
      <c r="U207" s="9">
        <f t="shared" si="11"/>
        <v>3</v>
      </c>
    </row>
    <row r="208" spans="1:21" ht="20.100000000000001" customHeight="1" x14ac:dyDescent="0.3">
      <c r="A208" s="20" t="s">
        <v>238</v>
      </c>
      <c r="B208" s="11" t="s">
        <v>8</v>
      </c>
      <c r="C208" s="12" t="s">
        <v>236</v>
      </c>
      <c r="D208" s="11" t="str">
        <f t="shared" si="9"/>
        <v>Juv Boys</v>
      </c>
      <c r="E208" s="58">
        <v>9049</v>
      </c>
      <c r="F208" s="45">
        <v>26</v>
      </c>
      <c r="G208" s="8">
        <f>IFERROR(VALUE(VLOOKUP(F208, PTS!$A$2:$B$76, 2, FALSE)), "")</f>
        <v>34</v>
      </c>
      <c r="H208" s="45" t="s">
        <v>492</v>
      </c>
      <c r="I208" s="8">
        <f>IFERROR(VALUE(VLOOKUP(H208, PTS!$A$2:$B$76, 2, FALSE)), "")</f>
        <v>0</v>
      </c>
      <c r="J208" s="45" t="s">
        <v>492</v>
      </c>
      <c r="K208" s="8">
        <f>IFERROR(VALUE(VLOOKUP(J208, PTS!$A$2:$B$76, 2, FALSE)), "")</f>
        <v>0</v>
      </c>
      <c r="L208" s="45" t="s">
        <v>492</v>
      </c>
      <c r="M208" s="8">
        <f>IFERROR(VALUE(VLOOKUP(L208, PTS!$A$2:$B$76, 2, FALSE)), "")</f>
        <v>0</v>
      </c>
      <c r="N208" s="9" t="s">
        <v>492</v>
      </c>
      <c r="O208" s="8">
        <f>IFERROR(VALUE(VLOOKUP(N208, PTS!$A$2:$B$76, 2, FALSE)), "")</f>
        <v>0</v>
      </c>
      <c r="P208" s="45"/>
      <c r="Q208" s="45"/>
      <c r="R208" s="9">
        <f t="shared" si="10"/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 t="shared" si="11"/>
        <v>60</v>
      </c>
    </row>
    <row r="209" spans="1:21" ht="20.100000000000001" customHeight="1" x14ac:dyDescent="0.3">
      <c r="A209" s="20" t="s">
        <v>239</v>
      </c>
      <c r="B209" s="11" t="s">
        <v>8</v>
      </c>
      <c r="C209" s="12" t="s">
        <v>236</v>
      </c>
      <c r="D209" s="11" t="str">
        <f t="shared" si="9"/>
        <v>Juv Boys</v>
      </c>
      <c r="E209" s="58">
        <v>9050</v>
      </c>
      <c r="F209" s="45">
        <v>24</v>
      </c>
      <c r="G209" s="8">
        <f>IFERROR(VALUE(VLOOKUP(F209, PTS!$A$2:$B$76, 2, FALSE)), "")</f>
        <v>36</v>
      </c>
      <c r="H209" s="45">
        <v>37</v>
      </c>
      <c r="I209" s="8">
        <f>IFERROR(VALUE(VLOOKUP(H209, PTS!$A$2:$B$76, 2, FALSE)), "")</f>
        <v>23</v>
      </c>
      <c r="J209" s="9">
        <v>33</v>
      </c>
      <c r="K209" s="8">
        <f>IFERROR(VALUE(VLOOKUP(J209, PTS!$A$2:$B$76, 2, FALSE)), "")</f>
        <v>27</v>
      </c>
      <c r="L209" s="45" t="s">
        <v>492</v>
      </c>
      <c r="M209" s="8">
        <f>IFERROR(VALUE(VLOOKUP(L209, PTS!$A$2:$B$76, 2, FALSE)), "")</f>
        <v>0</v>
      </c>
      <c r="N209" s="45">
        <v>37</v>
      </c>
      <c r="O209" s="8">
        <f>IFERROR(VALUE(VLOOKUP(N209, PTS!$A$2:$B$76, 2, FALSE)), "")</f>
        <v>23</v>
      </c>
      <c r="P209" s="45"/>
      <c r="Q209" s="45"/>
      <c r="R209" s="9">
        <f t="shared" si="10"/>
        <v>109</v>
      </c>
      <c r="S209" s="9"/>
      <c r="T209" s="9" cm="1">
        <f t="array" ref="T209">SUM(LARGE(CHOOSE({1,2,3,4,5,6}, G209, I209, K209, M209, O209, Q209), _xlfn.SEQUENCE(MIN(5, COUNTA(G209, I209, K209, M209, O209, Q209)))))</f>
        <v>109</v>
      </c>
      <c r="U209" s="9">
        <f t="shared" si="11"/>
        <v>40</v>
      </c>
    </row>
    <row r="210" spans="1:21" ht="20.100000000000001" customHeight="1" x14ac:dyDescent="0.3">
      <c r="A210" s="20" t="s">
        <v>240</v>
      </c>
      <c r="B210" s="11" t="s">
        <v>8</v>
      </c>
      <c r="C210" s="12" t="s">
        <v>236</v>
      </c>
      <c r="D210" s="11" t="str">
        <f t="shared" si="9"/>
        <v>Juv Boys</v>
      </c>
      <c r="E210" s="58">
        <v>9051</v>
      </c>
      <c r="F210" s="45">
        <v>25</v>
      </c>
      <c r="G210" s="8">
        <f>IFERROR(VALUE(VLOOKUP(F210, PTS!$A$2:$B$76, 2, FALSE)), "")</f>
        <v>35</v>
      </c>
      <c r="H210" s="45">
        <v>29</v>
      </c>
      <c r="I210" s="8">
        <f>IFERROR(VALUE(VLOOKUP(H210, PTS!$A$2:$B$76, 2, FALSE)), "")</f>
        <v>31</v>
      </c>
      <c r="J210" s="45" t="s">
        <v>492</v>
      </c>
      <c r="K210" s="8">
        <f>IFERROR(VALUE(VLOOKUP(J210, PTS!$A$2:$B$76, 2, FALSE)), "")</f>
        <v>0</v>
      </c>
      <c r="L210" s="45" t="s">
        <v>492</v>
      </c>
      <c r="M210" s="8">
        <f>IFERROR(VALUE(VLOOKUP(L210, PTS!$A$2:$B$76, 2, FALSE)), "")</f>
        <v>0</v>
      </c>
      <c r="N210" s="9" t="s">
        <v>492</v>
      </c>
      <c r="O210" s="8">
        <f>IFERROR(VALUE(VLOOKUP(N210, PTS!$A$2:$B$76, 2, FALSE)), "")</f>
        <v>0</v>
      </c>
      <c r="P210" s="45"/>
      <c r="Q210" s="45"/>
      <c r="R210" s="9">
        <f t="shared" si="10"/>
        <v>66</v>
      </c>
      <c r="S210" s="9"/>
      <c r="T210" s="9" cm="1">
        <f t="array" ref="T210">SUM(LARGE(CHOOSE({1,2,3,4,5,6}, G210, I210, K210, M210, O210, Q210), _xlfn.SEQUENCE(MIN(5, COUNTA(G210, I210, K210, M210, O210, Q210)))))</f>
        <v>66</v>
      </c>
      <c r="U210" s="9">
        <f t="shared" si="11"/>
        <v>51</v>
      </c>
    </row>
    <row r="211" spans="1:21" ht="20.100000000000001" customHeight="1" x14ac:dyDescent="0.3">
      <c r="A211" s="20" t="s">
        <v>236</v>
      </c>
      <c r="B211" s="11" t="s">
        <v>8</v>
      </c>
      <c r="C211" s="12" t="s">
        <v>236</v>
      </c>
      <c r="D211" s="11" t="str">
        <f t="shared" si="9"/>
        <v>Juv Boys</v>
      </c>
      <c r="E211" s="58">
        <v>9052</v>
      </c>
      <c r="F211" s="9" t="s">
        <v>492</v>
      </c>
      <c r="G211" s="8">
        <f>IFERROR(VALUE(VLOOKUP(F211, PTS!$A$2:$B$76, 2, FALSE)), "")</f>
        <v>0</v>
      </c>
      <c r="H211" s="45" t="s">
        <v>492</v>
      </c>
      <c r="I211" s="8">
        <f>IFERROR(VALUE(VLOOKUP(H211, PTS!$A$2:$B$76, 2, FALSE)), "")</f>
        <v>0</v>
      </c>
      <c r="J211" s="45" t="s">
        <v>492</v>
      </c>
      <c r="K211" s="8">
        <f>IFERROR(VALUE(VLOOKUP(J211, PTS!$A$2:$B$76, 2, FALSE)), "")</f>
        <v>0</v>
      </c>
      <c r="L211" s="45" t="s">
        <v>492</v>
      </c>
      <c r="M211" s="8">
        <f>IFERROR(VALUE(VLOOKUP(L211, PTS!$A$2:$B$76, 2, FALSE)), "")</f>
        <v>0</v>
      </c>
      <c r="N211" s="9" t="s">
        <v>492</v>
      </c>
      <c r="O211" s="8">
        <f>IFERROR(VALUE(VLOOKUP(N211, PTS!$A$2:$B$76, 2, FALSE)), "")</f>
        <v>0</v>
      </c>
      <c r="P211" s="45"/>
      <c r="Q211" s="45"/>
      <c r="R211" s="9">
        <f t="shared" si="10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 t="shared" si="11"/>
        <v>67</v>
      </c>
    </row>
    <row r="212" spans="1:21" ht="20.100000000000001" customHeight="1" x14ac:dyDescent="0.3">
      <c r="A212" s="11" t="s">
        <v>197</v>
      </c>
      <c r="B212" s="11" t="s">
        <v>8</v>
      </c>
      <c r="C212" s="21" t="s">
        <v>454</v>
      </c>
      <c r="D212" s="11" t="str">
        <f t="shared" si="9"/>
        <v>Juv Boys</v>
      </c>
      <c r="E212" s="58">
        <v>9053</v>
      </c>
      <c r="F212" s="9" t="s">
        <v>492</v>
      </c>
      <c r="G212" s="8">
        <f>IFERROR(VALUE(VLOOKUP(F212, PTS!$A$2:$B$76, 2, FALSE)), "")</f>
        <v>0</v>
      </c>
      <c r="H212" s="45" t="s">
        <v>492</v>
      </c>
      <c r="I212" s="8">
        <f>IFERROR(VALUE(VLOOKUP(H212, PTS!$A$2:$B$76, 2, FALSE)), "")</f>
        <v>0</v>
      </c>
      <c r="J212" s="9">
        <v>7</v>
      </c>
      <c r="K212" s="8">
        <f>IFERROR(VALUE(VLOOKUP(J212, PTS!$A$2:$B$76, 2, FALSE)), "")</f>
        <v>70</v>
      </c>
      <c r="L212" s="45" t="s">
        <v>492</v>
      </c>
      <c r="M212" s="8">
        <f>IFERROR(VALUE(VLOOKUP(L212, PTS!$A$2:$B$76, 2, FALSE)), "")</f>
        <v>0</v>
      </c>
      <c r="N212" s="9" t="s">
        <v>492</v>
      </c>
      <c r="O212" s="8">
        <f>IFERROR(VALUE(VLOOKUP(N212, PTS!$A$2:$B$76, 2, FALSE)), "")</f>
        <v>0</v>
      </c>
      <c r="P212" s="45"/>
      <c r="Q212" s="45"/>
      <c r="R212" s="9">
        <f t="shared" si="10"/>
        <v>70</v>
      </c>
      <c r="S212" s="9"/>
      <c r="T212" s="9" cm="1">
        <f t="array" ref="T212">SUM(LARGE(CHOOSE({1,2,3,4,5,6}, G212, I212, K212, M212, O212, Q212), _xlfn.SEQUENCE(MIN(5, COUNTA(G212, I212, K212, M212, O212, Q212)))))</f>
        <v>70</v>
      </c>
      <c r="U212" s="9">
        <f t="shared" si="11"/>
        <v>50</v>
      </c>
    </row>
    <row r="213" spans="1:21" ht="20.100000000000001" customHeight="1" x14ac:dyDescent="0.3">
      <c r="A213" s="11" t="s">
        <v>198</v>
      </c>
      <c r="B213" s="11" t="s">
        <v>8</v>
      </c>
      <c r="C213" s="21" t="s">
        <v>454</v>
      </c>
      <c r="D213" s="11" t="str">
        <f t="shared" si="9"/>
        <v>Juv Boys</v>
      </c>
      <c r="E213" s="58">
        <v>9054</v>
      </c>
      <c r="F213" s="45">
        <v>29</v>
      </c>
      <c r="G213" s="8">
        <f>IFERROR(VALUE(VLOOKUP(F213, PTS!$A$2:$B$76, 2, FALSE)), "")</f>
        <v>31</v>
      </c>
      <c r="H213" s="45">
        <v>16</v>
      </c>
      <c r="I213" s="8">
        <f>IFERROR(VALUE(VLOOKUP(H213, PTS!$A$2:$B$76, 2, FALSE)), "")</f>
        <v>44</v>
      </c>
      <c r="J213" s="9">
        <v>37</v>
      </c>
      <c r="K213" s="8">
        <f>IFERROR(VALUE(VLOOKUP(J213, PTS!$A$2:$B$76, 2, FALSE)), "")</f>
        <v>23</v>
      </c>
      <c r="L213" s="45">
        <v>20</v>
      </c>
      <c r="M213" s="8">
        <f>IFERROR(VALUE(VLOOKUP(L213, PTS!$A$2:$B$76, 2, FALSE)), "")</f>
        <v>40</v>
      </c>
      <c r="N213" s="45">
        <v>13</v>
      </c>
      <c r="O213" s="8">
        <f>IFERROR(VALUE(VLOOKUP(N213, PTS!$A$2:$B$76, 2, FALSE)), "")</f>
        <v>49</v>
      </c>
      <c r="P213" s="45"/>
      <c r="Q213" s="45"/>
      <c r="R213" s="9">
        <f t="shared" si="10"/>
        <v>187</v>
      </c>
      <c r="S213" s="9"/>
      <c r="T213" s="9" cm="1">
        <f t="array" ref="T213">SUM(LARGE(CHOOSE({1,2,3,4,5,6}, G213, I213, K213, M213, O213, Q213), _xlfn.SEQUENCE(MIN(5, COUNTA(G213, I213, K213, M213, O213, Q213)))))</f>
        <v>187</v>
      </c>
      <c r="U213" s="9">
        <f t="shared" si="11"/>
        <v>18</v>
      </c>
    </row>
    <row r="214" spans="1:21" ht="20.100000000000001" customHeight="1" x14ac:dyDescent="0.3">
      <c r="A214" s="11" t="s">
        <v>199</v>
      </c>
      <c r="B214" s="11" t="s">
        <v>8</v>
      </c>
      <c r="C214" s="21" t="s">
        <v>454</v>
      </c>
      <c r="D214" s="11" t="str">
        <f t="shared" si="9"/>
        <v>Juv Boys</v>
      </c>
      <c r="E214" s="58">
        <v>9055</v>
      </c>
      <c r="F214" s="9" t="s">
        <v>492</v>
      </c>
      <c r="G214" s="8">
        <f>IFERROR(VALUE(VLOOKUP(F214, PTS!$A$2:$B$76, 2, FALSE)), "")</f>
        <v>0</v>
      </c>
      <c r="H214" s="45" t="s">
        <v>492</v>
      </c>
      <c r="I214" s="8">
        <f>IFERROR(VALUE(VLOOKUP(H214, PTS!$A$2:$B$76, 2, FALSE)), "")</f>
        <v>0</v>
      </c>
      <c r="J214" s="45" t="s">
        <v>492</v>
      </c>
      <c r="K214" s="8">
        <f>IFERROR(VALUE(VLOOKUP(J214, PTS!$A$2:$B$76, 2, FALSE)), "")</f>
        <v>0</v>
      </c>
      <c r="L214" s="45" t="s">
        <v>492</v>
      </c>
      <c r="M214" s="8">
        <f>IFERROR(VALUE(VLOOKUP(L214, PTS!$A$2:$B$76, 2, FALSE)), "")</f>
        <v>0</v>
      </c>
      <c r="N214" s="9" t="s">
        <v>492</v>
      </c>
      <c r="O214" s="8">
        <f>IFERROR(VALUE(VLOOKUP(N214, PTS!$A$2:$B$76, 2, FALSE)), "")</f>
        <v>0</v>
      </c>
      <c r="P214" s="45"/>
      <c r="Q214" s="45"/>
      <c r="R214" s="9">
        <f t="shared" si="10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11"/>
        <v>67</v>
      </c>
    </row>
    <row r="215" spans="1:21" ht="20.100000000000001" customHeight="1" x14ac:dyDescent="0.3">
      <c r="A215" s="20" t="s">
        <v>200</v>
      </c>
      <c r="B215" s="11" t="s">
        <v>8</v>
      </c>
      <c r="C215" s="21" t="s">
        <v>454</v>
      </c>
      <c r="D215" s="11" t="str">
        <f t="shared" si="9"/>
        <v>Juv Boys</v>
      </c>
      <c r="E215" s="58">
        <v>9056</v>
      </c>
      <c r="F215" s="9" t="s">
        <v>492</v>
      </c>
      <c r="G215" s="8">
        <f>IFERROR(VALUE(VLOOKUP(F215, PTS!$A$2:$B$76, 2, FALSE)), "")</f>
        <v>0</v>
      </c>
      <c r="H215" s="45">
        <v>7</v>
      </c>
      <c r="I215" s="8">
        <f>IFERROR(VALUE(VLOOKUP(H215, PTS!$A$2:$B$76, 2, FALSE)), "")</f>
        <v>70</v>
      </c>
      <c r="J215" s="9">
        <v>35</v>
      </c>
      <c r="K215" s="8">
        <f>IFERROR(VALUE(VLOOKUP(J215, PTS!$A$2:$B$76, 2, FALSE)), "")</f>
        <v>25</v>
      </c>
      <c r="L215" s="45">
        <v>4</v>
      </c>
      <c r="M215" s="8">
        <f>IFERROR(VALUE(VLOOKUP(L215, PTS!$A$2:$B$76, 2, FALSE)), "")</f>
        <v>85</v>
      </c>
      <c r="N215" s="45">
        <v>4</v>
      </c>
      <c r="O215" s="8">
        <f>IFERROR(VALUE(VLOOKUP(N215, PTS!$A$2:$B$76, 2, FALSE)), "")</f>
        <v>85</v>
      </c>
      <c r="P215" s="45"/>
      <c r="Q215" s="45"/>
      <c r="R215" s="9">
        <f t="shared" si="10"/>
        <v>265</v>
      </c>
      <c r="S215" s="9"/>
      <c r="T215" s="9" cm="1">
        <f t="array" ref="T215">SUM(LARGE(CHOOSE({1,2,3,4,5,6}, G215, I215, K215, M215, O215, Q215), _xlfn.SEQUENCE(MIN(5, COUNTA(G215, I215, K215, M215, O215, Q215)))))</f>
        <v>265</v>
      </c>
      <c r="U215" s="9">
        <f t="shared" si="11"/>
        <v>9</v>
      </c>
    </row>
    <row r="216" spans="1:21" ht="20.100000000000001" customHeight="1" x14ac:dyDescent="0.3">
      <c r="A216" s="20" t="s">
        <v>452</v>
      </c>
      <c r="B216" s="11" t="s">
        <v>8</v>
      </c>
      <c r="C216" s="21" t="s">
        <v>454</v>
      </c>
      <c r="D216" s="11" t="str">
        <f t="shared" si="9"/>
        <v>Juv Boys</v>
      </c>
      <c r="E216" s="58">
        <v>9057</v>
      </c>
      <c r="F216" s="45">
        <v>3</v>
      </c>
      <c r="G216" s="8">
        <f>IFERROR(VALUE(VLOOKUP(F216, PTS!$A$2:$B$76, 2, FALSE)), "")</f>
        <v>90</v>
      </c>
      <c r="H216" s="45">
        <v>25</v>
      </c>
      <c r="I216" s="8">
        <f>IFERROR(VALUE(VLOOKUP(H216, PTS!$A$2:$B$76, 2, FALSE)), "")</f>
        <v>35</v>
      </c>
      <c r="J216" s="9">
        <v>29</v>
      </c>
      <c r="K216" s="8">
        <f>IFERROR(VALUE(VLOOKUP(J216, PTS!$A$2:$B$76, 2, FALSE)), "")</f>
        <v>31</v>
      </c>
      <c r="L216" s="45">
        <v>39</v>
      </c>
      <c r="M216" s="8">
        <f>IFERROR(VALUE(VLOOKUP(L216, PTS!$A$2:$B$76, 2, FALSE)), "")</f>
        <v>21</v>
      </c>
      <c r="N216" s="9" t="s">
        <v>492</v>
      </c>
      <c r="O216" s="8">
        <f>IFERROR(VALUE(VLOOKUP(N216, PTS!$A$2:$B$76, 2, FALSE)), "")</f>
        <v>0</v>
      </c>
      <c r="P216" s="45"/>
      <c r="Q216" s="45"/>
      <c r="R216" s="9">
        <f t="shared" si="10"/>
        <v>177</v>
      </c>
      <c r="S216" s="9"/>
      <c r="T216" s="9" cm="1">
        <f t="array" ref="T216">SUM(LARGE(CHOOSE({1,2,3,4,5,6}, G216, I216, K216, M216, O216, Q216), _xlfn.SEQUENCE(MIN(5, COUNTA(G216, I216, K216, M216, O216, Q216)))))</f>
        <v>177</v>
      </c>
      <c r="U216" s="9">
        <f t="shared" si="11"/>
        <v>21</v>
      </c>
    </row>
    <row r="217" spans="1:21" ht="20.100000000000001" customHeight="1" x14ac:dyDescent="0.3">
      <c r="A217" s="20" t="s">
        <v>418</v>
      </c>
      <c r="B217" s="11" t="s">
        <v>8</v>
      </c>
      <c r="C217" s="21" t="s">
        <v>454</v>
      </c>
      <c r="D217" s="11" t="str">
        <f t="shared" si="9"/>
        <v>Juv Boys</v>
      </c>
      <c r="E217" s="58">
        <v>9078</v>
      </c>
      <c r="F217" s="8" t="s">
        <v>7</v>
      </c>
      <c r="G217" s="8">
        <f>IFERROR(VALUE(VLOOKUP(F217, PTS!$A$2:$B$76, 2, FALSE)), "")</f>
        <v>1</v>
      </c>
      <c r="H217" s="45" t="s">
        <v>492</v>
      </c>
      <c r="I217" s="8">
        <f>IFERROR(VALUE(VLOOKUP(H217, PTS!$A$2:$B$76, 2, FALSE)), "")</f>
        <v>0</v>
      </c>
      <c r="J217" s="9" t="s">
        <v>492</v>
      </c>
      <c r="K217" s="8">
        <f>IFERROR(VALUE(VLOOKUP(J217, PTS!$A$2:$B$76, 2, FALSE)), "")</f>
        <v>0</v>
      </c>
      <c r="L217" s="45" t="s">
        <v>492</v>
      </c>
      <c r="M217" s="8">
        <f>IFERROR(VALUE(VLOOKUP(L217, PTS!$A$2:$B$76, 2, FALSE)), "")</f>
        <v>0</v>
      </c>
      <c r="N217" s="9">
        <v>1</v>
      </c>
      <c r="O217" s="8">
        <f>IFERROR(VALUE(VLOOKUP(N217, PTS!$A$2:$B$76, 2, FALSE)), "")</f>
        <v>100</v>
      </c>
      <c r="P217" s="8"/>
      <c r="Q217" s="8"/>
      <c r="R217" s="9">
        <f t="shared" si="10"/>
        <v>101</v>
      </c>
      <c r="S217" s="9"/>
      <c r="T217" s="9" cm="1">
        <f t="array" ref="T217">SUM(LARGE(CHOOSE({1,2,3,4,5,6}, G217, I217, K217, M217, O217, Q217), _xlfn.SEQUENCE(MIN(5, COUNTA(G217, I217, K217, M217, O217, Q217)))))</f>
        <v>101</v>
      </c>
      <c r="U217" s="9">
        <f t="shared" si="11"/>
        <v>43</v>
      </c>
    </row>
    <row r="218" spans="1:21" ht="20.100000000000001" customHeight="1" x14ac:dyDescent="0.3">
      <c r="A218" s="40" t="s">
        <v>188</v>
      </c>
      <c r="B218" s="11" t="s">
        <v>8</v>
      </c>
      <c r="C218" s="12" t="s">
        <v>186</v>
      </c>
      <c r="D218" s="11" t="str">
        <f t="shared" si="9"/>
        <v>Juv Boys</v>
      </c>
      <c r="E218" s="58">
        <v>9058</v>
      </c>
      <c r="F218" s="9">
        <v>32</v>
      </c>
      <c r="G218" s="8">
        <f>IFERROR(VALUE(VLOOKUP(F218, PTS!$A$2:$B$76, 2, FALSE)), "")</f>
        <v>28</v>
      </c>
      <c r="H218" s="9">
        <v>33</v>
      </c>
      <c r="I218" s="8">
        <f>IFERROR(VALUE(VLOOKUP(H218, PTS!$A$2:$B$76, 2, FALSE)), "")</f>
        <v>27</v>
      </c>
      <c r="J218" s="8">
        <v>32</v>
      </c>
      <c r="K218" s="8">
        <f>IFERROR(VALUE(VLOOKUP(J218, PTS!$A$2:$B$76, 2, FALSE)), "")</f>
        <v>28</v>
      </c>
      <c r="L218" s="9">
        <v>35</v>
      </c>
      <c r="M218" s="8">
        <f>IFERROR(VALUE(VLOOKUP(L218, PTS!$A$2:$B$76, 2, FALSE)), "")</f>
        <v>25</v>
      </c>
      <c r="N218" s="9">
        <v>30</v>
      </c>
      <c r="O218" s="8">
        <f>IFERROR(VALUE(VLOOKUP(N218, PTS!$A$2:$B$76, 2, FALSE)), "")</f>
        <v>30</v>
      </c>
      <c r="P218" s="9"/>
      <c r="Q218" s="8"/>
      <c r="R218" s="9">
        <f t="shared" si="10"/>
        <v>138</v>
      </c>
      <c r="S218" s="9"/>
      <c r="T218" s="9" cm="1">
        <f t="array" ref="T218">SUM(LARGE(CHOOSE({1,2,3,4,5,6}, G218, I218, K218, M218, O218, Q218), _xlfn.SEQUENCE(MIN(5, COUNTA(G218, I218, K218, M218, O218, Q218)))))</f>
        <v>138</v>
      </c>
      <c r="U218" s="9">
        <f t="shared" si="11"/>
        <v>30</v>
      </c>
    </row>
    <row r="219" spans="1:21" ht="20.100000000000001" customHeight="1" x14ac:dyDescent="0.3">
      <c r="A219" s="20" t="s">
        <v>175</v>
      </c>
      <c r="B219" s="11" t="s">
        <v>8</v>
      </c>
      <c r="C219" s="12" t="s">
        <v>168</v>
      </c>
      <c r="D219" s="11" t="str">
        <f t="shared" si="9"/>
        <v>Juv Boys</v>
      </c>
      <c r="E219" s="58">
        <v>9059</v>
      </c>
      <c r="F219" s="9">
        <v>16</v>
      </c>
      <c r="G219" s="8">
        <f>IFERROR(VALUE(VLOOKUP(F219, PTS!$A$2:$B$76, 2, FALSE)), "")</f>
        <v>44</v>
      </c>
      <c r="H219" s="9">
        <v>19</v>
      </c>
      <c r="I219" s="8">
        <f>IFERROR(VALUE(VLOOKUP(H219, PTS!$A$2:$B$76, 2, FALSE)), "")</f>
        <v>41</v>
      </c>
      <c r="J219" s="9">
        <v>27</v>
      </c>
      <c r="K219" s="8">
        <f>IFERROR(VALUE(VLOOKUP(J219, PTS!$A$2:$B$76, 2, FALSE)), "")</f>
        <v>33</v>
      </c>
      <c r="L219" s="9">
        <v>23</v>
      </c>
      <c r="M219" s="8">
        <f>IFERROR(VALUE(VLOOKUP(L219, PTS!$A$2:$B$76, 2, FALSE)), "")</f>
        <v>37</v>
      </c>
      <c r="N219" s="9" t="s">
        <v>492</v>
      </c>
      <c r="O219" s="8">
        <f>IFERROR(VALUE(VLOOKUP(N219, PTS!$A$2:$B$76, 2, FALSE)), "")</f>
        <v>0</v>
      </c>
      <c r="P219" s="9"/>
      <c r="Q219" s="8"/>
      <c r="R219" s="9">
        <f t="shared" si="10"/>
        <v>155</v>
      </c>
      <c r="S219" s="9"/>
      <c r="T219" s="9" cm="1">
        <f t="array" ref="T219">SUM(LARGE(CHOOSE({1,2,3,4,5,6}, G219, I219, K219, M219, O219, Q219), _xlfn.SEQUENCE(MIN(5, COUNTA(G219, I219, K219, M219, O219, Q219)))))</f>
        <v>155</v>
      </c>
      <c r="U219" s="9">
        <f t="shared" si="11"/>
        <v>25</v>
      </c>
    </row>
    <row r="220" spans="1:21" ht="20.100000000000001" customHeight="1" x14ac:dyDescent="0.3">
      <c r="A220" s="20" t="s">
        <v>176</v>
      </c>
      <c r="B220" s="11" t="s">
        <v>8</v>
      </c>
      <c r="C220" s="12" t="s">
        <v>168</v>
      </c>
      <c r="D220" s="11" t="str">
        <f t="shared" si="9"/>
        <v>Juv Boys</v>
      </c>
      <c r="E220" s="58">
        <v>9060</v>
      </c>
      <c r="F220" s="9">
        <v>14</v>
      </c>
      <c r="G220" s="8">
        <f>IFERROR(VALUE(VLOOKUP(F220, PTS!$A$2:$B$76, 2, FALSE)), "")</f>
        <v>47</v>
      </c>
      <c r="H220" s="9">
        <v>8</v>
      </c>
      <c r="I220" s="8">
        <f>IFERROR(VALUE(VLOOKUP(H220, PTS!$A$2:$B$76, 2, FALSE)), "")</f>
        <v>65</v>
      </c>
      <c r="J220" s="9">
        <v>13</v>
      </c>
      <c r="K220" s="8">
        <f>IFERROR(VALUE(VLOOKUP(J220, PTS!$A$2:$B$76, 2, FALSE)), "")</f>
        <v>49</v>
      </c>
      <c r="L220" s="9">
        <v>8</v>
      </c>
      <c r="M220" s="8">
        <f>IFERROR(VALUE(VLOOKUP(L220, PTS!$A$2:$B$76, 2, FALSE)), "")</f>
        <v>65</v>
      </c>
      <c r="N220" s="9">
        <v>10</v>
      </c>
      <c r="O220" s="8">
        <f>IFERROR(VALUE(VLOOKUP(N220, PTS!$A$2:$B$76, 2, FALSE)), "")</f>
        <v>55</v>
      </c>
      <c r="P220" s="9"/>
      <c r="Q220" s="8"/>
      <c r="R220" s="9">
        <f t="shared" si="10"/>
        <v>281</v>
      </c>
      <c r="S220" s="9"/>
      <c r="T220" s="9" cm="1">
        <f t="array" ref="T220">SUM(LARGE(CHOOSE({1,2,3,4,5,6}, G220, I220, K220, M220, O220, Q220), _xlfn.SEQUENCE(MIN(5, COUNTA(G220, I220, K220, M220, O220, Q220)))))</f>
        <v>281</v>
      </c>
      <c r="U220" s="9">
        <f t="shared" si="11"/>
        <v>7</v>
      </c>
    </row>
    <row r="221" spans="1:21" ht="20.100000000000001" customHeight="1" x14ac:dyDescent="0.3">
      <c r="A221" s="20" t="s">
        <v>177</v>
      </c>
      <c r="B221" s="11" t="s">
        <v>8</v>
      </c>
      <c r="C221" s="12" t="s">
        <v>168</v>
      </c>
      <c r="D221" s="11" t="str">
        <f t="shared" si="9"/>
        <v>Juv Boys</v>
      </c>
      <c r="E221" s="58">
        <v>9061</v>
      </c>
      <c r="F221" s="9">
        <v>13</v>
      </c>
      <c r="G221" s="8">
        <f>IFERROR(VALUE(VLOOKUP(F221, PTS!$A$2:$B$76, 2, FALSE)), "")</f>
        <v>49</v>
      </c>
      <c r="H221" s="9">
        <v>34</v>
      </c>
      <c r="I221" s="8">
        <f>IFERROR(VALUE(VLOOKUP(H221, PTS!$A$2:$B$76, 2, FALSE)), "")</f>
        <v>26</v>
      </c>
      <c r="J221" s="8">
        <v>20</v>
      </c>
      <c r="K221" s="8">
        <f>IFERROR(VALUE(VLOOKUP(J221, PTS!$A$2:$B$76, 2, FALSE)), "")</f>
        <v>40</v>
      </c>
      <c r="L221" s="9">
        <v>27</v>
      </c>
      <c r="M221" s="8">
        <f>IFERROR(VALUE(VLOOKUP(L221, PTS!$A$2:$B$76, 2, FALSE)), "")</f>
        <v>33</v>
      </c>
      <c r="N221" s="9">
        <v>32</v>
      </c>
      <c r="O221" s="8">
        <f>IFERROR(VALUE(VLOOKUP(N221, PTS!$A$2:$B$76, 2, FALSE)), "")</f>
        <v>28</v>
      </c>
      <c r="P221" s="9"/>
      <c r="Q221" s="8"/>
      <c r="R221" s="9">
        <f t="shared" si="10"/>
        <v>176</v>
      </c>
      <c r="S221" s="9"/>
      <c r="T221" s="9" cm="1">
        <f t="array" ref="T221">SUM(LARGE(CHOOSE({1,2,3,4,5,6}, G221, I221, K221, M221, O221, Q221), _xlfn.SEQUENCE(MIN(5, COUNTA(G221, I221, K221, M221, O221, Q221)))))</f>
        <v>176</v>
      </c>
      <c r="U221" s="9">
        <f t="shared" si="11"/>
        <v>22</v>
      </c>
    </row>
    <row r="222" spans="1:21" ht="20.100000000000001" customHeight="1" x14ac:dyDescent="0.3">
      <c r="A222" s="20" t="s">
        <v>162</v>
      </c>
      <c r="B222" s="11" t="s">
        <v>8</v>
      </c>
      <c r="C222" s="12" t="s">
        <v>160</v>
      </c>
      <c r="D222" s="11" t="str">
        <f t="shared" si="9"/>
        <v>Juv Boys</v>
      </c>
      <c r="E222" s="58">
        <v>9062</v>
      </c>
      <c r="F222" s="8">
        <v>27</v>
      </c>
      <c r="G222" s="8">
        <f>IFERROR(VALUE(VLOOKUP(F222, PTS!$A$2:$B$76, 2, FALSE)), "")</f>
        <v>33</v>
      </c>
      <c r="H222" s="8">
        <v>28</v>
      </c>
      <c r="I222" s="8">
        <f>IFERROR(VALUE(VLOOKUP(H222, PTS!$A$2:$B$76, 2, FALSE)), "")</f>
        <v>32</v>
      </c>
      <c r="J222" s="9">
        <v>23</v>
      </c>
      <c r="K222" s="8">
        <f>IFERROR(VALUE(VLOOKUP(J222, PTS!$A$2:$B$76, 2, FALSE)), "")</f>
        <v>37</v>
      </c>
      <c r="L222" s="8">
        <v>19</v>
      </c>
      <c r="M222" s="8">
        <f>IFERROR(VALUE(VLOOKUP(L222, PTS!$A$2:$B$76, 2, FALSE)), "")</f>
        <v>41</v>
      </c>
      <c r="N222" s="8">
        <v>50</v>
      </c>
      <c r="O222" s="8">
        <f>IFERROR(VALUE(VLOOKUP(N222, PTS!$A$2:$B$76, 2, FALSE)), "")</f>
        <v>10</v>
      </c>
      <c r="P222" s="8"/>
      <c r="Q222" s="8"/>
      <c r="R222" s="9">
        <f t="shared" si="10"/>
        <v>153</v>
      </c>
      <c r="S222" s="9"/>
      <c r="T222" s="9" cm="1">
        <f t="array" ref="T222">SUM(LARGE(CHOOSE({1,2,3,4,5,6}, G222, I222, K222, M222, O222, Q222), _xlfn.SEQUENCE(MIN(5, COUNTA(G222, I222, K222, M222, O222, Q222)))))</f>
        <v>153</v>
      </c>
      <c r="U222" s="9">
        <f t="shared" si="11"/>
        <v>26</v>
      </c>
    </row>
    <row r="223" spans="1:21" ht="20.100000000000001" customHeight="1" x14ac:dyDescent="0.3">
      <c r="A223" s="11" t="s">
        <v>145</v>
      </c>
      <c r="B223" s="11" t="s">
        <v>8</v>
      </c>
      <c r="C223" s="12" t="s">
        <v>138</v>
      </c>
      <c r="D223" s="11" t="str">
        <f t="shared" si="9"/>
        <v>Juv Boys</v>
      </c>
      <c r="E223" s="58">
        <v>9063</v>
      </c>
      <c r="F223" s="9" t="s">
        <v>492</v>
      </c>
      <c r="G223" s="8">
        <f>IFERROR(VALUE(VLOOKUP(F223, PTS!$A$2:$B$76, 2, FALSE)), "")</f>
        <v>0</v>
      </c>
      <c r="H223" s="45">
        <v>47</v>
      </c>
      <c r="I223" s="8">
        <f>IFERROR(VALUE(VLOOKUP(H223, PTS!$A$2:$B$76, 2, FALSE)), "")</f>
        <v>13</v>
      </c>
      <c r="J223" s="45" t="s">
        <v>492</v>
      </c>
      <c r="K223" s="8">
        <f>IFERROR(VALUE(VLOOKUP(J223, PTS!$A$2:$B$76, 2, FALSE)), "")</f>
        <v>0</v>
      </c>
      <c r="L223" s="45">
        <v>41</v>
      </c>
      <c r="M223" s="8">
        <f>IFERROR(VALUE(VLOOKUP(L223, PTS!$A$2:$B$76, 2, FALSE)), "")</f>
        <v>19</v>
      </c>
      <c r="N223" s="9" t="s">
        <v>492</v>
      </c>
      <c r="O223" s="8">
        <f>IFERROR(VALUE(VLOOKUP(N223, PTS!$A$2:$B$76, 2, FALSE)), "")</f>
        <v>0</v>
      </c>
      <c r="P223" s="45"/>
      <c r="Q223" s="45"/>
      <c r="R223" s="9">
        <f t="shared" si="10"/>
        <v>32</v>
      </c>
      <c r="S223" s="9"/>
      <c r="T223" s="9" cm="1">
        <f t="array" ref="T223">SUM(LARGE(CHOOSE({1,2,3,4,5,6}, G223, I223, K223, M223, O223, Q223), _xlfn.SEQUENCE(MIN(5, COUNTA(G223, I223, K223, M223, O223, Q223)))))</f>
        <v>32</v>
      </c>
      <c r="U223" s="9">
        <f t="shared" si="11"/>
        <v>61</v>
      </c>
    </row>
    <row r="224" spans="1:21" ht="20.100000000000001" customHeight="1" x14ac:dyDescent="0.3">
      <c r="A224" s="11" t="s">
        <v>146</v>
      </c>
      <c r="B224" s="11" t="s">
        <v>8</v>
      </c>
      <c r="C224" s="12" t="s">
        <v>138</v>
      </c>
      <c r="D224" s="11" t="str">
        <f t="shared" si="9"/>
        <v>Juv Boys</v>
      </c>
      <c r="E224" s="58">
        <v>9064</v>
      </c>
      <c r="F224" s="9" t="s">
        <v>492</v>
      </c>
      <c r="G224" s="8">
        <f>IFERROR(VALUE(VLOOKUP(F224, PTS!$A$2:$B$76, 2, FALSE)), "")</f>
        <v>0</v>
      </c>
      <c r="H224" s="45">
        <v>40</v>
      </c>
      <c r="I224" s="8">
        <f>IFERROR(VALUE(VLOOKUP(H224, PTS!$A$2:$B$76, 2, FALSE)), "")</f>
        <v>20</v>
      </c>
      <c r="J224" s="45" t="s">
        <v>492</v>
      </c>
      <c r="K224" s="8">
        <f>IFERROR(VALUE(VLOOKUP(J224, PTS!$A$2:$B$76, 2, FALSE)), "")</f>
        <v>0</v>
      </c>
      <c r="L224" s="45">
        <v>30</v>
      </c>
      <c r="M224" s="8">
        <f>IFERROR(VALUE(VLOOKUP(L224, PTS!$A$2:$B$76, 2, FALSE)), "")</f>
        <v>30</v>
      </c>
      <c r="N224" s="9" t="s">
        <v>492</v>
      </c>
      <c r="O224" s="8">
        <f>IFERROR(VALUE(VLOOKUP(N224, PTS!$A$2:$B$76, 2, FALSE)), "")</f>
        <v>0</v>
      </c>
      <c r="P224" s="45"/>
      <c r="Q224" s="45"/>
      <c r="R224" s="9">
        <f t="shared" si="10"/>
        <v>50</v>
      </c>
      <c r="S224" s="9"/>
      <c r="T224" s="9" cm="1">
        <f t="array" ref="T224">SUM(LARGE(CHOOSE({1,2,3,4,5,6}, G224, I224, K224, M224, O224, Q224), _xlfn.SEQUENCE(MIN(5, COUNTA(G224, I224, K224, M224, O224, Q224)))))</f>
        <v>50</v>
      </c>
      <c r="U224" s="9">
        <f t="shared" si="11"/>
        <v>55</v>
      </c>
    </row>
    <row r="225" spans="1:21" ht="20.100000000000001" customHeight="1" x14ac:dyDescent="0.3">
      <c r="A225" s="20" t="s">
        <v>123</v>
      </c>
      <c r="B225" s="11" t="s">
        <v>8</v>
      </c>
      <c r="C225" s="12" t="s">
        <v>118</v>
      </c>
      <c r="D225" s="11" t="str">
        <f t="shared" si="9"/>
        <v>Juv Boys</v>
      </c>
      <c r="E225" s="58">
        <v>9065</v>
      </c>
      <c r="F225" s="45">
        <v>11</v>
      </c>
      <c r="G225" s="8">
        <f>IFERROR(VALUE(VLOOKUP(F225, PTS!$A$2:$B$76, 2, FALSE)), "")</f>
        <v>53</v>
      </c>
      <c r="H225" s="45">
        <v>30</v>
      </c>
      <c r="I225" s="8">
        <f>IFERROR(VALUE(VLOOKUP(H225, PTS!$A$2:$B$76, 2, FALSE)), "")</f>
        <v>30</v>
      </c>
      <c r="J225" s="9">
        <v>11</v>
      </c>
      <c r="K225" s="8">
        <f>IFERROR(VALUE(VLOOKUP(J225, PTS!$A$2:$B$76, 2, FALSE)), "")</f>
        <v>53</v>
      </c>
      <c r="L225" s="45">
        <v>36</v>
      </c>
      <c r="M225" s="8">
        <f>IFERROR(VALUE(VLOOKUP(L225, PTS!$A$2:$B$76, 2, FALSE)), "")</f>
        <v>24</v>
      </c>
      <c r="N225" s="45">
        <v>35</v>
      </c>
      <c r="O225" s="8">
        <f>IFERROR(VALUE(VLOOKUP(N225, PTS!$A$2:$B$76, 2, FALSE)), "")</f>
        <v>25</v>
      </c>
      <c r="P225" s="45"/>
      <c r="Q225" s="45"/>
      <c r="R225" s="9">
        <f t="shared" si="10"/>
        <v>185</v>
      </c>
      <c r="S225" s="9"/>
      <c r="T225" s="9" cm="1">
        <f t="array" ref="T225">SUM(LARGE(CHOOSE({1,2,3,4,5,6}, G225, I225, K225, M225, O225, Q225), _xlfn.SEQUENCE(MIN(5, COUNTA(G225, I225, K225, M225, O225, Q225)))))</f>
        <v>185</v>
      </c>
      <c r="U225" s="9">
        <f t="shared" si="11"/>
        <v>20</v>
      </c>
    </row>
    <row r="226" spans="1:21" ht="20.100000000000001" customHeight="1" x14ac:dyDescent="0.3">
      <c r="A226" s="11" t="s">
        <v>78</v>
      </c>
      <c r="B226" s="11" t="s">
        <v>8</v>
      </c>
      <c r="C226" s="21" t="s">
        <v>71</v>
      </c>
      <c r="D226" s="11" t="str">
        <f t="shared" si="9"/>
        <v>Juv Boys</v>
      </c>
      <c r="E226" s="58">
        <v>9067</v>
      </c>
      <c r="F226" s="45">
        <v>36</v>
      </c>
      <c r="G226" s="8">
        <f>IFERROR(VALUE(VLOOKUP(F226, PTS!$A$2:$B$76, 2, FALSE)), "")</f>
        <v>24</v>
      </c>
      <c r="H226" s="45">
        <v>17</v>
      </c>
      <c r="I226" s="8">
        <f>IFERROR(VALUE(VLOOKUP(H226, PTS!$A$2:$B$76, 2, FALSE)), "")</f>
        <v>43</v>
      </c>
      <c r="J226" s="8">
        <v>44</v>
      </c>
      <c r="K226" s="8">
        <f>IFERROR(VALUE(VLOOKUP(J226, PTS!$A$2:$B$76, 2, FALSE)), "")</f>
        <v>16</v>
      </c>
      <c r="L226" s="45">
        <v>12</v>
      </c>
      <c r="M226" s="8">
        <f>IFERROR(VALUE(VLOOKUP(L226, PTS!$A$2:$B$76, 2, FALSE)), "")</f>
        <v>51</v>
      </c>
      <c r="N226" s="45">
        <v>41</v>
      </c>
      <c r="O226" s="8">
        <f>IFERROR(VALUE(VLOOKUP(N226, PTS!$A$2:$B$76, 2, FALSE)), "")</f>
        <v>19</v>
      </c>
      <c r="P226" s="45"/>
      <c r="Q226" s="45"/>
      <c r="R226" s="9">
        <f t="shared" si="10"/>
        <v>153</v>
      </c>
      <c r="S226" s="9"/>
      <c r="T226" s="9" cm="1">
        <f t="array" ref="T226">SUM(LARGE(CHOOSE({1,2,3,4,5,6}, G226, I226, K226, M226, O226, Q226), _xlfn.SEQUENCE(MIN(5, COUNTA(G226, I226, K226, M226, O226, Q226)))))</f>
        <v>153</v>
      </c>
      <c r="U226" s="9">
        <f t="shared" si="11"/>
        <v>26</v>
      </c>
    </row>
    <row r="227" spans="1:21" ht="20.100000000000001" customHeight="1" x14ac:dyDescent="0.3">
      <c r="A227" s="11" t="s">
        <v>79</v>
      </c>
      <c r="B227" s="11" t="s">
        <v>8</v>
      </c>
      <c r="C227" s="21" t="s">
        <v>71</v>
      </c>
      <c r="D227" s="11" t="str">
        <f t="shared" si="9"/>
        <v>Juv Boys</v>
      </c>
      <c r="E227" s="58">
        <v>9068</v>
      </c>
      <c r="F227" s="9" t="s">
        <v>492</v>
      </c>
      <c r="G227" s="8">
        <f>IFERROR(VALUE(VLOOKUP(F227, PTS!$A$2:$B$76, 2, FALSE)), "")</f>
        <v>0</v>
      </c>
      <c r="H227" s="9">
        <v>23</v>
      </c>
      <c r="I227" s="8">
        <f>IFERROR(VALUE(VLOOKUP(H227, PTS!$A$2:$B$76, 2, FALSE)), "")</f>
        <v>37</v>
      </c>
      <c r="J227" s="8">
        <v>10</v>
      </c>
      <c r="K227" s="8">
        <f>IFERROR(VALUE(VLOOKUP(J227, PTS!$A$2:$B$76, 2, FALSE)), "")</f>
        <v>55</v>
      </c>
      <c r="L227" s="9">
        <v>7</v>
      </c>
      <c r="M227" s="8">
        <f>IFERROR(VALUE(VLOOKUP(L227, PTS!$A$2:$B$76, 2, FALSE)), "")</f>
        <v>70</v>
      </c>
      <c r="N227" s="9">
        <v>11</v>
      </c>
      <c r="O227" s="8">
        <f>IFERROR(VALUE(VLOOKUP(N227, PTS!$A$2:$B$76, 2, FALSE)), "")</f>
        <v>53</v>
      </c>
      <c r="P227" s="9"/>
      <c r="Q227" s="8"/>
      <c r="R227" s="9">
        <f t="shared" si="10"/>
        <v>215</v>
      </c>
      <c r="S227" s="9"/>
      <c r="T227" s="9" cm="1">
        <f t="array" ref="T227">SUM(LARGE(CHOOSE({1,2,3,4,5,6}, G227, I227, K227, M227, O227, Q227), _xlfn.SEQUENCE(MIN(5, COUNTA(G227, I227, K227, M227, O227, Q227)))))</f>
        <v>215</v>
      </c>
      <c r="U227" s="9">
        <f t="shared" si="11"/>
        <v>14</v>
      </c>
    </row>
    <row r="228" spans="1:21" ht="20.100000000000001" customHeight="1" x14ac:dyDescent="0.3">
      <c r="A228" s="11" t="s">
        <v>80</v>
      </c>
      <c r="B228" s="11" t="s">
        <v>8</v>
      </c>
      <c r="C228" s="21" t="s">
        <v>71</v>
      </c>
      <c r="D228" s="11" t="str">
        <f t="shared" si="9"/>
        <v>Juv Boys</v>
      </c>
      <c r="E228" s="58">
        <v>9069</v>
      </c>
      <c r="F228" s="9">
        <v>21</v>
      </c>
      <c r="G228" s="8">
        <f>IFERROR(VALUE(VLOOKUP(F228, PTS!$A$2:$B$76, 2, FALSE)), "")</f>
        <v>39</v>
      </c>
      <c r="H228" s="9">
        <v>13</v>
      </c>
      <c r="I228" s="8">
        <f>IFERROR(VALUE(VLOOKUP(H228, PTS!$A$2:$B$76, 2, FALSE)), "")</f>
        <v>49</v>
      </c>
      <c r="J228" s="8">
        <v>26</v>
      </c>
      <c r="K228" s="8">
        <f>IFERROR(VALUE(VLOOKUP(J228, PTS!$A$2:$B$76, 2, FALSE)), "")</f>
        <v>34</v>
      </c>
      <c r="L228" s="9">
        <v>16</v>
      </c>
      <c r="M228" s="8">
        <f>IFERROR(VALUE(VLOOKUP(L228, PTS!$A$2:$B$76, 2, FALSE)), "")</f>
        <v>44</v>
      </c>
      <c r="N228" s="9">
        <v>21</v>
      </c>
      <c r="O228" s="8">
        <f>IFERROR(VALUE(VLOOKUP(N228, PTS!$A$2:$B$76, 2, FALSE)), "")</f>
        <v>39</v>
      </c>
      <c r="P228" s="9"/>
      <c r="Q228" s="8"/>
      <c r="R228" s="9">
        <f t="shared" si="10"/>
        <v>205</v>
      </c>
      <c r="S228" s="9"/>
      <c r="T228" s="9" cm="1">
        <f t="array" ref="T228">SUM(LARGE(CHOOSE({1,2,3,4,5,6}, G228, I228, K228, M228, O228, Q228), _xlfn.SEQUENCE(MIN(5, COUNTA(G228, I228, K228, M228, O228, Q228)))))</f>
        <v>205</v>
      </c>
      <c r="U228" s="9">
        <f t="shared" si="11"/>
        <v>15</v>
      </c>
    </row>
    <row r="229" spans="1:21" ht="20.100000000000001" customHeight="1" x14ac:dyDescent="0.3">
      <c r="A229" s="11" t="s">
        <v>451</v>
      </c>
      <c r="B229" s="11" t="s">
        <v>8</v>
      </c>
      <c r="C229" s="21" t="s">
        <v>71</v>
      </c>
      <c r="D229" s="11" t="str">
        <f t="shared" si="9"/>
        <v>Juv Boys</v>
      </c>
      <c r="E229" s="58">
        <v>9070</v>
      </c>
      <c r="F229" s="9">
        <v>20</v>
      </c>
      <c r="G229" s="8">
        <f>IFERROR(VALUE(VLOOKUP(F229, PTS!$A$2:$B$76, 2, FALSE)), "")</f>
        <v>40</v>
      </c>
      <c r="H229" s="8">
        <v>38</v>
      </c>
      <c r="I229" s="8">
        <f>IFERROR(VALUE(VLOOKUP(H229, PTS!$A$2:$B$76, 2, FALSE)), "")</f>
        <v>22</v>
      </c>
      <c r="J229" s="8">
        <v>34</v>
      </c>
      <c r="K229" s="8">
        <f>IFERROR(VALUE(VLOOKUP(J229, PTS!$A$2:$B$76, 2, FALSE)), "")</f>
        <v>26</v>
      </c>
      <c r="L229" s="8">
        <v>29</v>
      </c>
      <c r="M229" s="8">
        <f>IFERROR(VALUE(VLOOKUP(L229, PTS!$A$2:$B$76, 2, FALSE)), "")</f>
        <v>31</v>
      </c>
      <c r="N229" s="8">
        <v>40</v>
      </c>
      <c r="O229" s="8">
        <f>IFERROR(VALUE(VLOOKUP(N229, PTS!$A$2:$B$76, 2, FALSE)), "")</f>
        <v>20</v>
      </c>
      <c r="P229" s="8"/>
      <c r="Q229" s="8"/>
      <c r="R229" s="9">
        <f t="shared" si="10"/>
        <v>139</v>
      </c>
      <c r="S229" s="9"/>
      <c r="T229" s="9" cm="1">
        <f t="array" ref="T229">SUM(LARGE(CHOOSE({1,2,3,4,5,6}, G229, I229, K229, M229, O229, Q229), _xlfn.SEQUENCE(MIN(5, COUNTA(G229, I229, K229, M229, O229, Q229)))))</f>
        <v>139</v>
      </c>
      <c r="U229" s="9">
        <f t="shared" si="11"/>
        <v>29</v>
      </c>
    </row>
    <row r="230" spans="1:21" ht="20.100000000000001" customHeight="1" x14ac:dyDescent="0.3">
      <c r="A230" s="20" t="s">
        <v>81</v>
      </c>
      <c r="B230" s="11" t="s">
        <v>8</v>
      </c>
      <c r="C230" s="21" t="s">
        <v>71</v>
      </c>
      <c r="D230" s="11" t="str">
        <f t="shared" si="9"/>
        <v>Juv Boys</v>
      </c>
      <c r="E230" s="58">
        <v>9071</v>
      </c>
      <c r="F230" s="9" t="s">
        <v>492</v>
      </c>
      <c r="G230" s="8">
        <f>IFERROR(VALUE(VLOOKUP(F230, PTS!$A$2:$B$76, 2, FALSE)), "")</f>
        <v>0</v>
      </c>
      <c r="H230" s="9">
        <v>45</v>
      </c>
      <c r="I230" s="8">
        <f>IFERROR(VALUE(VLOOKUP(H230, PTS!$A$2:$B$76, 2, FALSE)), "")</f>
        <v>15</v>
      </c>
      <c r="J230" s="9">
        <v>49</v>
      </c>
      <c r="K230" s="8">
        <f>IFERROR(VALUE(VLOOKUP(J230, PTS!$A$2:$B$76, 2, FALSE)), "")</f>
        <v>11</v>
      </c>
      <c r="L230" s="9">
        <v>34</v>
      </c>
      <c r="M230" s="8">
        <f>IFERROR(VALUE(VLOOKUP(L230, PTS!$A$2:$B$76, 2, FALSE)), "")</f>
        <v>26</v>
      </c>
      <c r="N230" s="9">
        <v>24</v>
      </c>
      <c r="O230" s="8">
        <f>IFERROR(VALUE(VLOOKUP(N230, PTS!$A$2:$B$76, 2, FALSE)), "")</f>
        <v>36</v>
      </c>
      <c r="P230" s="9"/>
      <c r="Q230" s="8"/>
      <c r="R230" s="9">
        <f t="shared" si="10"/>
        <v>88</v>
      </c>
      <c r="S230" s="9"/>
      <c r="T230" s="9" cm="1">
        <f t="array" ref="T230">SUM(LARGE(CHOOSE({1,2,3,4,5,6}, G230, I230, K230, M230, O230, Q230), _xlfn.SEQUENCE(MIN(5, COUNTA(G230, I230, K230, M230, O230, Q230)))))</f>
        <v>88</v>
      </c>
      <c r="U230" s="9">
        <f t="shared" si="11"/>
        <v>47</v>
      </c>
    </row>
    <row r="231" spans="1:21" ht="20.100000000000001" customHeight="1" x14ac:dyDescent="0.3">
      <c r="A231" s="11" t="s">
        <v>82</v>
      </c>
      <c r="B231" s="11" t="s">
        <v>8</v>
      </c>
      <c r="C231" s="21" t="s">
        <v>71</v>
      </c>
      <c r="D231" s="11" t="str">
        <f t="shared" si="9"/>
        <v>Juv Boys</v>
      </c>
      <c r="E231" s="58">
        <v>9072</v>
      </c>
      <c r="F231" s="8">
        <v>22</v>
      </c>
      <c r="G231" s="8">
        <f>IFERROR(VALUE(VLOOKUP(F231, PTS!$A$2:$B$76, 2, FALSE)), "")</f>
        <v>38</v>
      </c>
      <c r="H231" s="9">
        <v>6</v>
      </c>
      <c r="I231" s="8">
        <f>IFERROR(VALUE(VLOOKUP(H231, PTS!$A$2:$B$76, 2, FALSE)), "")</f>
        <v>75</v>
      </c>
      <c r="J231" s="9">
        <v>25</v>
      </c>
      <c r="K231" s="8">
        <f>IFERROR(VALUE(VLOOKUP(J231, PTS!$A$2:$B$76, 2, FALSE)), "")</f>
        <v>35</v>
      </c>
      <c r="L231" s="9">
        <v>3</v>
      </c>
      <c r="M231" s="8">
        <f>IFERROR(VALUE(VLOOKUP(L231, PTS!$A$2:$B$76, 2, FALSE)), "")</f>
        <v>90</v>
      </c>
      <c r="N231" s="9">
        <v>3</v>
      </c>
      <c r="O231" s="8">
        <f>IFERROR(VALUE(VLOOKUP(N231, PTS!$A$2:$B$76, 2, FALSE)), "")</f>
        <v>90</v>
      </c>
      <c r="P231" s="8"/>
      <c r="Q231" s="8"/>
      <c r="R231" s="9">
        <f t="shared" si="10"/>
        <v>328</v>
      </c>
      <c r="S231" s="9"/>
      <c r="T231" s="9" cm="1">
        <f t="array" ref="T231">SUM(LARGE(CHOOSE({1,2,3,4,5,6}, G231, I231, K231, M231, O231, Q231), _xlfn.SEQUENCE(MIN(5, COUNTA(G231, I231, K231, M231, O231, Q231)))))</f>
        <v>328</v>
      </c>
      <c r="U231" s="9">
        <f t="shared" si="11"/>
        <v>4</v>
      </c>
    </row>
    <row r="232" spans="1:21" ht="20.100000000000001" customHeight="1" x14ac:dyDescent="0.3">
      <c r="A232" s="11" t="s">
        <v>83</v>
      </c>
      <c r="B232" s="11" t="s">
        <v>8</v>
      </c>
      <c r="C232" s="21" t="s">
        <v>71</v>
      </c>
      <c r="D232" s="11" t="str">
        <f t="shared" si="9"/>
        <v>Juv Boys</v>
      </c>
      <c r="E232" s="58">
        <v>9073</v>
      </c>
      <c r="F232" s="9">
        <v>8</v>
      </c>
      <c r="G232" s="8">
        <f>IFERROR(VALUE(VLOOKUP(F232, PTS!$A$2:$B$76, 2, FALSE)), "")</f>
        <v>65</v>
      </c>
      <c r="H232" s="9">
        <v>5</v>
      </c>
      <c r="I232" s="8">
        <f>IFERROR(VALUE(VLOOKUP(H232, PTS!$A$2:$B$76, 2, FALSE)), "")</f>
        <v>80</v>
      </c>
      <c r="J232" s="9">
        <v>9</v>
      </c>
      <c r="K232" s="8">
        <f>IFERROR(VALUE(VLOOKUP(J232, PTS!$A$2:$B$76, 2, FALSE)), "")</f>
        <v>60</v>
      </c>
      <c r="L232" s="9">
        <v>6</v>
      </c>
      <c r="M232" s="8">
        <f>IFERROR(VALUE(VLOOKUP(L232, PTS!$A$2:$B$76, 2, FALSE)), "")</f>
        <v>75</v>
      </c>
      <c r="N232" s="9">
        <v>17</v>
      </c>
      <c r="O232" s="8">
        <f>IFERROR(VALUE(VLOOKUP(N232, PTS!$A$2:$B$76, 2, FALSE)), "")</f>
        <v>43</v>
      </c>
      <c r="P232" s="9"/>
      <c r="Q232" s="8"/>
      <c r="R232" s="9">
        <f t="shared" si="10"/>
        <v>323</v>
      </c>
      <c r="S232" s="9"/>
      <c r="T232" s="9" cm="1">
        <f t="array" ref="T232">SUM(LARGE(CHOOSE({1,2,3,4,5,6}, G232, I232, K232, M232, O232, Q232), _xlfn.SEQUENCE(MIN(5, COUNTA(G232, I232, K232, M232, O232, Q232)))))</f>
        <v>323</v>
      </c>
      <c r="U232" s="9">
        <f t="shared" si="11"/>
        <v>5</v>
      </c>
    </row>
    <row r="233" spans="1:21" ht="20.100000000000001" customHeight="1" x14ac:dyDescent="0.3">
      <c r="A233" s="11" t="s">
        <v>84</v>
      </c>
      <c r="B233" s="11" t="s">
        <v>8</v>
      </c>
      <c r="C233" s="21" t="s">
        <v>71</v>
      </c>
      <c r="D233" s="11" t="str">
        <f t="shared" si="9"/>
        <v>Juv Boys</v>
      </c>
      <c r="E233" s="58">
        <v>9074</v>
      </c>
      <c r="F233" s="9">
        <v>10</v>
      </c>
      <c r="G233" s="8">
        <f>IFERROR(VALUE(VLOOKUP(F233, PTS!$A$2:$B$76, 2, FALSE)), "")</f>
        <v>55</v>
      </c>
      <c r="H233" s="9">
        <v>20</v>
      </c>
      <c r="I233" s="8">
        <f>IFERROR(VALUE(VLOOKUP(H233, PTS!$A$2:$B$76, 2, FALSE)), "")</f>
        <v>40</v>
      </c>
      <c r="J233" s="8">
        <v>6</v>
      </c>
      <c r="K233" s="8">
        <f>IFERROR(VALUE(VLOOKUP(J233, PTS!$A$2:$B$76, 2, FALSE)), "")</f>
        <v>75</v>
      </c>
      <c r="L233" s="9">
        <v>11</v>
      </c>
      <c r="M233" s="8">
        <f>IFERROR(VALUE(VLOOKUP(L233, PTS!$A$2:$B$76, 2, FALSE)), "")</f>
        <v>53</v>
      </c>
      <c r="N233" s="9">
        <v>19</v>
      </c>
      <c r="O233" s="8">
        <f>IFERROR(VALUE(VLOOKUP(N233, PTS!$A$2:$B$76, 2, FALSE)), "")</f>
        <v>41</v>
      </c>
      <c r="P233" s="9"/>
      <c r="Q233" s="8"/>
      <c r="R233" s="9">
        <f t="shared" si="10"/>
        <v>264</v>
      </c>
      <c r="S233" s="9"/>
      <c r="T233" s="9" cm="1">
        <f t="array" ref="T233">SUM(LARGE(CHOOSE({1,2,3,4,5,6}, G233, I233, K233, M233, O233, Q233), _xlfn.SEQUENCE(MIN(5, COUNTA(G233, I233, K233, M233, O233, Q233)))))</f>
        <v>264</v>
      </c>
      <c r="U233" s="9">
        <f t="shared" si="11"/>
        <v>10</v>
      </c>
    </row>
    <row r="234" spans="1:21" ht="20.100000000000001" customHeight="1" x14ac:dyDescent="0.3">
      <c r="A234" s="20" t="s">
        <v>85</v>
      </c>
      <c r="B234" s="11" t="s">
        <v>8</v>
      </c>
      <c r="C234" s="21" t="s">
        <v>71</v>
      </c>
      <c r="D234" s="11" t="str">
        <f t="shared" si="9"/>
        <v>Juv Boys</v>
      </c>
      <c r="E234" s="58">
        <v>9075</v>
      </c>
      <c r="F234" s="9">
        <v>15</v>
      </c>
      <c r="G234" s="8">
        <f>IFERROR(VALUE(VLOOKUP(F234, PTS!$A$2:$B$76, 2, FALSE)), "")</f>
        <v>45</v>
      </c>
      <c r="H234" s="9">
        <v>26</v>
      </c>
      <c r="I234" s="8">
        <f>IFERROR(VALUE(VLOOKUP(H234, PTS!$A$2:$B$76, 2, FALSE)), "")</f>
        <v>34</v>
      </c>
      <c r="J234" s="8">
        <v>14</v>
      </c>
      <c r="K234" s="8">
        <f>IFERROR(VALUE(VLOOKUP(J234, PTS!$A$2:$B$76, 2, FALSE)), "")</f>
        <v>47</v>
      </c>
      <c r="L234" s="9">
        <v>15</v>
      </c>
      <c r="M234" s="8">
        <f>IFERROR(VALUE(VLOOKUP(L234, PTS!$A$2:$B$76, 2, FALSE)), "")</f>
        <v>45</v>
      </c>
      <c r="N234" s="9">
        <v>14</v>
      </c>
      <c r="O234" s="8">
        <f>IFERROR(VALUE(VLOOKUP(N234, PTS!$A$2:$B$76, 2, FALSE)), "")</f>
        <v>47</v>
      </c>
      <c r="P234" s="9"/>
      <c r="Q234" s="8"/>
      <c r="R234" s="9">
        <f t="shared" si="10"/>
        <v>218</v>
      </c>
      <c r="S234" s="9"/>
      <c r="T234" s="9" cm="1">
        <f t="array" ref="T234">SUM(LARGE(CHOOSE({1,2,3,4,5,6}, G234, I234, K234, M234, O234, Q234), _xlfn.SEQUENCE(MIN(5, COUNTA(G234, I234, K234, M234, O234, Q234)))))</f>
        <v>218</v>
      </c>
      <c r="U234" s="9">
        <f t="shared" si="11"/>
        <v>13</v>
      </c>
    </row>
    <row r="235" spans="1:21" ht="20.100000000000001" customHeight="1" x14ac:dyDescent="0.3">
      <c r="A235" s="20" t="s">
        <v>86</v>
      </c>
      <c r="B235" s="11" t="s">
        <v>8</v>
      </c>
      <c r="C235" s="21" t="s">
        <v>71</v>
      </c>
      <c r="D235" s="11" t="str">
        <f t="shared" si="9"/>
        <v>Juv Boys</v>
      </c>
      <c r="E235" s="58">
        <v>9076</v>
      </c>
      <c r="F235" s="15" t="s">
        <v>492</v>
      </c>
      <c r="G235" s="8">
        <f>IFERROR(VALUE(VLOOKUP(F235, PTS!$A$2:$B$76, 2, FALSE)), "")</f>
        <v>0</v>
      </c>
      <c r="H235" s="45" t="s">
        <v>492</v>
      </c>
      <c r="I235" s="8">
        <f>IFERROR(VALUE(VLOOKUP(H235, PTS!$A$2:$B$76, 2, FALSE)), "")</f>
        <v>0</v>
      </c>
      <c r="J235" s="8">
        <v>18</v>
      </c>
      <c r="K235" s="8">
        <f>IFERROR(VALUE(VLOOKUP(J235, PTS!$A$2:$B$76, 2, FALSE)), "")</f>
        <v>42</v>
      </c>
      <c r="L235" s="14">
        <v>18</v>
      </c>
      <c r="M235" s="8">
        <f>IFERROR(VALUE(VLOOKUP(L235, PTS!$A$2:$B$76, 2, FALSE)), "")</f>
        <v>42</v>
      </c>
      <c r="N235" s="14">
        <v>23</v>
      </c>
      <c r="O235" s="8">
        <f>IFERROR(VALUE(VLOOKUP(N235, PTS!$A$2:$B$76, 2, FALSE)), "")</f>
        <v>37</v>
      </c>
      <c r="P235" s="15"/>
      <c r="Q235" s="8"/>
      <c r="R235" s="9">
        <f t="shared" si="10"/>
        <v>121</v>
      </c>
      <c r="S235" s="9"/>
      <c r="T235" s="9" cm="1">
        <f t="array" ref="T235">SUM(LARGE(CHOOSE({1,2,3,4,5,6}, G235, I235, K235, M235, O235, Q235), _xlfn.SEQUENCE(MIN(5, COUNTA(G235, I235, K235, M235, O235, Q235)))))</f>
        <v>121</v>
      </c>
      <c r="U235" s="9">
        <f t="shared" si="11"/>
        <v>35</v>
      </c>
    </row>
    <row r="236" spans="1:21" ht="20.100000000000001" customHeight="1" x14ac:dyDescent="0.3">
      <c r="A236" s="20" t="s">
        <v>87</v>
      </c>
      <c r="B236" s="11" t="s">
        <v>8</v>
      </c>
      <c r="C236" s="21" t="s">
        <v>71</v>
      </c>
      <c r="D236" s="11" t="str">
        <f t="shared" si="9"/>
        <v>Juv Boys</v>
      </c>
      <c r="E236" s="58">
        <v>9077</v>
      </c>
      <c r="F236" s="15">
        <v>34</v>
      </c>
      <c r="G236" s="8">
        <f>IFERROR(VALUE(VLOOKUP(F236, PTS!$A$2:$B$76, 2, FALSE)), "")</f>
        <v>26</v>
      </c>
      <c r="H236" s="15">
        <v>46</v>
      </c>
      <c r="I236" s="8">
        <f>IFERROR(VALUE(VLOOKUP(H236, PTS!$A$2:$B$76, 2, FALSE)), "")</f>
        <v>14</v>
      </c>
      <c r="J236" s="8">
        <v>38</v>
      </c>
      <c r="K236" s="8">
        <f>IFERROR(VALUE(VLOOKUP(J236, PTS!$A$2:$B$76, 2, FALSE)), "")</f>
        <v>22</v>
      </c>
      <c r="L236" s="14">
        <v>33</v>
      </c>
      <c r="M236" s="8">
        <f>IFERROR(VALUE(VLOOKUP(L236, PTS!$A$2:$B$76, 2, FALSE)), "")</f>
        <v>27</v>
      </c>
      <c r="N236" s="14">
        <v>36</v>
      </c>
      <c r="O236" s="8">
        <f>IFERROR(VALUE(VLOOKUP(N236, PTS!$A$2:$B$76, 2, FALSE)), "")</f>
        <v>24</v>
      </c>
      <c r="P236" s="15"/>
      <c r="Q236" s="8"/>
      <c r="R236" s="9">
        <f t="shared" si="10"/>
        <v>113</v>
      </c>
      <c r="S236" s="9"/>
      <c r="T236" s="9" cm="1">
        <f t="array" ref="T236">SUM(LARGE(CHOOSE({1,2,3,4,5,6}, G236, I236, K236, M236, O236, Q236), _xlfn.SEQUENCE(MIN(5, COUNTA(G236, I236, K236, M236, O236, Q236)))))</f>
        <v>113</v>
      </c>
      <c r="U236" s="9">
        <f t="shared" si="11"/>
        <v>39</v>
      </c>
    </row>
    <row r="237" spans="1:21" ht="20.100000000000001" customHeight="1" x14ac:dyDescent="0.3">
      <c r="A237" s="20" t="s">
        <v>500</v>
      </c>
      <c r="B237" s="11" t="s">
        <v>8</v>
      </c>
      <c r="C237" s="12" t="s">
        <v>60</v>
      </c>
      <c r="D237" s="11" t="str">
        <f t="shared" si="9"/>
        <v>Juv Boys</v>
      </c>
      <c r="E237" s="58">
        <v>9082</v>
      </c>
      <c r="F237" s="9" t="s">
        <v>492</v>
      </c>
      <c r="G237" s="8">
        <f>IFERROR(VALUE(VLOOKUP(F237, PTS!$A$2:$B$76, 2, FALSE)), "")</f>
        <v>0</v>
      </c>
      <c r="H237" s="45" t="s">
        <v>492</v>
      </c>
      <c r="I237" s="8">
        <f>IFERROR(VALUE(VLOOKUP(H237, PTS!$A$2:$B$76, 2, FALSE)), "")</f>
        <v>0</v>
      </c>
      <c r="J237" s="9" t="s">
        <v>492</v>
      </c>
      <c r="K237" s="8">
        <f>IFERROR(VALUE(VLOOKUP(J237, PTS!$A$2:$B$76, 2, FALSE)), "")</f>
        <v>0</v>
      </c>
      <c r="L237" s="9">
        <v>26</v>
      </c>
      <c r="M237" s="8">
        <f>IFERROR(VALUE(VLOOKUP(L237, PTS!$A$2:$B$76, 2, FALSE)), "")</f>
        <v>34</v>
      </c>
      <c r="N237" s="9">
        <v>29</v>
      </c>
      <c r="O237" s="8">
        <f>IFERROR(VALUE(VLOOKUP(N237, PTS!$A$2:$B$76, 2, FALSE)), "")</f>
        <v>31</v>
      </c>
      <c r="P237" s="9"/>
      <c r="Q237" s="8"/>
      <c r="R237" s="9">
        <f t="shared" si="10"/>
        <v>65</v>
      </c>
      <c r="S237" s="9"/>
      <c r="T237" s="9" cm="1">
        <f t="array" ref="T237">SUM(LARGE(CHOOSE({1,2,3,4,5,6}, G237, I237, K237, M237, O237, Q237), _xlfn.SEQUENCE(MIN(5, COUNTA(G237, I237, K237, M237, O237, Q237)))))</f>
        <v>65</v>
      </c>
      <c r="U237" s="9">
        <f t="shared" si="11"/>
        <v>52</v>
      </c>
    </row>
    <row r="238" spans="1:21" ht="20.100000000000001" customHeight="1" x14ac:dyDescent="0.3">
      <c r="A238" s="20" t="s">
        <v>441</v>
      </c>
      <c r="B238" s="20" t="s">
        <v>21</v>
      </c>
      <c r="C238" s="12" t="s">
        <v>247</v>
      </c>
      <c r="D238" s="11" t="str">
        <f t="shared" si="9"/>
        <v>Bant/Juv Girls</v>
      </c>
      <c r="E238" s="59">
        <v>900</v>
      </c>
      <c r="F238" s="8">
        <v>7</v>
      </c>
      <c r="G238" s="8">
        <f>IFERROR(VALUE(VLOOKUP(F238, PTS!$A$2:$B$76, 2, FALSE)), "")</f>
        <v>70</v>
      </c>
      <c r="H238" s="8">
        <v>11</v>
      </c>
      <c r="I238" s="8">
        <f>IFERROR(VALUE(VLOOKUP(H238, PTS!$A$2:$B$76, 2, FALSE)), "")</f>
        <v>53</v>
      </c>
      <c r="J238" s="8">
        <v>11</v>
      </c>
      <c r="K238" s="8">
        <f>IFERROR(VALUE(VLOOKUP(J238, PTS!$A$2:$B$76, 2, FALSE)), "")</f>
        <v>53</v>
      </c>
      <c r="L238" s="8">
        <v>8</v>
      </c>
      <c r="M238" s="8">
        <f>IFERROR(VALUE(VLOOKUP(L238, PTS!$A$2:$B$76, 2, FALSE)), "")</f>
        <v>65</v>
      </c>
      <c r="N238" s="8">
        <v>7</v>
      </c>
      <c r="O238" s="8">
        <f>IFERROR(VALUE(VLOOKUP(N238, PTS!$A$2:$B$76, 2, FALSE)), "")</f>
        <v>70</v>
      </c>
      <c r="P238" s="8"/>
      <c r="Q238" s="8"/>
      <c r="R238" s="9">
        <f t="shared" si="10"/>
        <v>311</v>
      </c>
      <c r="S238" s="9"/>
      <c r="T238" s="9" cm="1">
        <f t="array" ref="T238">SUM(LARGE(CHOOSE({1,2,3,4,5,6}, G238, I238, K238, M238, O238, Q238), _xlfn.SEQUENCE(MIN(5, COUNTA(G238, I238, K238, M238, O238, Q238)))))</f>
        <v>311</v>
      </c>
      <c r="U238" s="9">
        <f t="shared" si="11"/>
        <v>7</v>
      </c>
    </row>
    <row r="239" spans="1:21" ht="20.100000000000001" customHeight="1" x14ac:dyDescent="0.3">
      <c r="A239" s="20" t="s">
        <v>442</v>
      </c>
      <c r="B239" s="20" t="s">
        <v>21</v>
      </c>
      <c r="C239" s="12" t="s">
        <v>247</v>
      </c>
      <c r="D239" s="11" t="str">
        <f t="shared" si="9"/>
        <v>Bant/Juv Girls</v>
      </c>
      <c r="E239" s="59">
        <v>908</v>
      </c>
      <c r="F239" s="8">
        <v>5</v>
      </c>
      <c r="G239" s="8">
        <f>IFERROR(VALUE(VLOOKUP(F239, PTS!$A$2:$B$76, 2, FALSE)), "")</f>
        <v>80</v>
      </c>
      <c r="H239" s="8">
        <v>10</v>
      </c>
      <c r="I239" s="8">
        <f>IFERROR(VALUE(VLOOKUP(H239, PTS!$A$2:$B$76, 2, FALSE)), "")</f>
        <v>55</v>
      </c>
      <c r="J239" s="8">
        <v>10</v>
      </c>
      <c r="K239" s="8">
        <f>IFERROR(VALUE(VLOOKUP(J239, PTS!$A$2:$B$76, 2, FALSE)), "")</f>
        <v>55</v>
      </c>
      <c r="L239" s="8">
        <v>7</v>
      </c>
      <c r="M239" s="8">
        <f>IFERROR(VALUE(VLOOKUP(L239, PTS!$A$2:$B$76, 2, FALSE)), "")</f>
        <v>70</v>
      </c>
      <c r="N239" s="8">
        <v>9</v>
      </c>
      <c r="O239" s="8">
        <f>IFERROR(VALUE(VLOOKUP(N239, PTS!$A$2:$B$76, 2, FALSE)), "")</f>
        <v>60</v>
      </c>
      <c r="P239" s="8"/>
      <c r="Q239" s="8"/>
      <c r="R239" s="9">
        <f t="shared" si="10"/>
        <v>320</v>
      </c>
      <c r="S239" s="9"/>
      <c r="T239" s="9" cm="1">
        <f t="array" ref="T239">SUM(LARGE(CHOOSE({1,2,3,4,5,6}, G239, I239, K239, M239, O239, Q239), _xlfn.SEQUENCE(MIN(5, COUNTA(G239, I239, K239, M239, O239, Q239)))))</f>
        <v>320</v>
      </c>
      <c r="U239" s="9">
        <f t="shared" si="11"/>
        <v>5</v>
      </c>
    </row>
    <row r="240" spans="1:21" ht="20.100000000000001" customHeight="1" x14ac:dyDescent="0.3">
      <c r="A240" s="20" t="s">
        <v>267</v>
      </c>
      <c r="B240" s="20" t="s">
        <v>21</v>
      </c>
      <c r="C240" s="12" t="s">
        <v>247</v>
      </c>
      <c r="D240" s="11" t="str">
        <f t="shared" si="9"/>
        <v>Bant/Juv Girls</v>
      </c>
      <c r="E240" s="59">
        <v>9381</v>
      </c>
      <c r="F240" s="45" t="s">
        <v>492</v>
      </c>
      <c r="G240" s="8">
        <f>IFERROR(VALUE(VLOOKUP(F240, PTS!$A$2:$B$76, 2, FALSE)), "")</f>
        <v>0</v>
      </c>
      <c r="H240" s="45" t="s">
        <v>492</v>
      </c>
      <c r="I240" s="8">
        <f>IFERROR(VALUE(VLOOKUP(H240, PTS!$A$2:$B$76, 2, FALSE)), "")</f>
        <v>0</v>
      </c>
      <c r="J240" s="45" t="s">
        <v>492</v>
      </c>
      <c r="K240" s="8">
        <f>IFERROR(VALUE(VLOOKUP(J240, PTS!$A$2:$B$76, 2, FALSE)), "")</f>
        <v>0</v>
      </c>
      <c r="L240" s="45">
        <v>6</v>
      </c>
      <c r="M240" s="8">
        <f>IFERROR(VALUE(VLOOKUP(L240, PTS!$A$2:$B$76, 2, FALSE)), "")</f>
        <v>75</v>
      </c>
      <c r="N240" s="45" t="s">
        <v>492</v>
      </c>
      <c r="O240" s="8">
        <f>IFERROR(VALUE(VLOOKUP(N240, PTS!$A$2:$B$76, 2, FALSE)), "")</f>
        <v>0</v>
      </c>
      <c r="P240" s="45"/>
      <c r="Q240" s="45"/>
      <c r="R240" s="9">
        <f t="shared" si="10"/>
        <v>75</v>
      </c>
      <c r="S240" s="9"/>
      <c r="T240" s="9" cm="1">
        <f t="array" ref="T240">SUM(LARGE(CHOOSE({1,2,3,4,5,6}, G240, I240, K240, M240, O240, Q240), _xlfn.SEQUENCE(MIN(5, COUNTA(G240, I240, K240, M240, O240, Q240)))))</f>
        <v>75</v>
      </c>
      <c r="U240" s="9">
        <f t="shared" si="11"/>
        <v>14</v>
      </c>
    </row>
    <row r="241" spans="1:21" ht="20.100000000000001" customHeight="1" x14ac:dyDescent="0.3">
      <c r="A241" s="11" t="s">
        <v>313</v>
      </c>
      <c r="B241" s="20" t="s">
        <v>21</v>
      </c>
      <c r="C241" s="12" t="s">
        <v>309</v>
      </c>
      <c r="D241" s="11" t="str">
        <f t="shared" si="9"/>
        <v>Bant/Juv Girls</v>
      </c>
      <c r="E241" s="59">
        <v>913</v>
      </c>
      <c r="F241" s="9" t="s">
        <v>492</v>
      </c>
      <c r="G241" s="8">
        <f>IFERROR(VALUE(VLOOKUP(F241, PTS!$A$2:$B$76, 2, FALSE)), "")</f>
        <v>0</v>
      </c>
      <c r="H241" s="9">
        <v>3</v>
      </c>
      <c r="I241" s="8">
        <f>IFERROR(VALUE(VLOOKUP(H241, PTS!$A$2:$B$76, 2, FALSE)), "")</f>
        <v>90</v>
      </c>
      <c r="J241" s="9">
        <v>8</v>
      </c>
      <c r="K241" s="8">
        <f>IFERROR(VALUE(VLOOKUP(J241, PTS!$A$2:$B$76, 2, FALSE)), "")</f>
        <v>65</v>
      </c>
      <c r="L241" s="9" t="s">
        <v>7</v>
      </c>
      <c r="M241" s="8">
        <f>IFERROR(VALUE(VLOOKUP(L241, PTS!$A$2:$B$76, 2, FALSE)), "")</f>
        <v>1</v>
      </c>
      <c r="N241" s="9">
        <v>6</v>
      </c>
      <c r="O241" s="8">
        <f>IFERROR(VALUE(VLOOKUP(N241, PTS!$A$2:$B$76, 2, FALSE)), "")</f>
        <v>75</v>
      </c>
      <c r="P241" s="9"/>
      <c r="Q241" s="8"/>
      <c r="R241" s="9">
        <f t="shared" si="10"/>
        <v>231</v>
      </c>
      <c r="S241" s="9"/>
      <c r="T241" s="9" cm="1">
        <f t="array" ref="T241">SUM(LARGE(CHOOSE({1,2,3,4,5,6}, G241, I241, K241, M241, O241, Q241), _xlfn.SEQUENCE(MIN(5, COUNTA(G241, I241, K241, M241, O241, Q241)))))</f>
        <v>231</v>
      </c>
      <c r="U241" s="9">
        <f t="shared" si="11"/>
        <v>11</v>
      </c>
    </row>
    <row r="242" spans="1:21" ht="20.100000000000001" customHeight="1" x14ac:dyDescent="0.3">
      <c r="A242" s="11" t="s">
        <v>312</v>
      </c>
      <c r="B242" s="11" t="s">
        <v>21</v>
      </c>
      <c r="C242" s="12" t="s">
        <v>309</v>
      </c>
      <c r="D242" s="11" t="str">
        <f t="shared" si="9"/>
        <v>Bant/Juv Girls</v>
      </c>
      <c r="E242" s="59">
        <v>9401</v>
      </c>
      <c r="F242" s="9" t="s">
        <v>492</v>
      </c>
      <c r="G242" s="8">
        <f>IFERROR(VALUE(VLOOKUP(F242, PTS!$A$2:$B$76, 2, FALSE)), "")</f>
        <v>0</v>
      </c>
      <c r="H242" s="9">
        <v>4</v>
      </c>
      <c r="I242" s="8">
        <f>IFERROR(VALUE(VLOOKUP(H242, PTS!$A$2:$B$76, 2, FALSE)), "")</f>
        <v>85</v>
      </c>
      <c r="J242" s="9">
        <v>2</v>
      </c>
      <c r="K242" s="8">
        <f>IFERROR(VALUE(VLOOKUP(J242, PTS!$A$2:$B$76, 2, FALSE)), "")</f>
        <v>95</v>
      </c>
      <c r="L242" s="9" t="s">
        <v>492</v>
      </c>
      <c r="M242" s="8">
        <f>IFERROR(VALUE(VLOOKUP(L242, PTS!$A$2:$B$76, 2, FALSE)), "")</f>
        <v>0</v>
      </c>
      <c r="N242" s="9">
        <v>3</v>
      </c>
      <c r="O242" s="8">
        <f>IFERROR(VALUE(VLOOKUP(N242, PTS!$A$2:$B$76, 2, FALSE)), "")</f>
        <v>90</v>
      </c>
      <c r="P242" s="9"/>
      <c r="Q242" s="8"/>
      <c r="R242" s="9">
        <f t="shared" si="10"/>
        <v>270</v>
      </c>
      <c r="S242" s="9"/>
      <c r="T242" s="9" cm="1">
        <f t="array" ref="T242">SUM(LARGE(CHOOSE({1,2,3,4,5,6}, G242, I242, K242, M242, O242, Q242), _xlfn.SEQUENCE(MIN(5, COUNTA(G242, I242, K242, M242, O242, Q242)))))</f>
        <v>270</v>
      </c>
      <c r="U242" s="9">
        <f t="shared" si="11"/>
        <v>9</v>
      </c>
    </row>
    <row r="243" spans="1:21" ht="20.100000000000001" customHeight="1" x14ac:dyDescent="0.3">
      <c r="A243" s="20" t="s">
        <v>341</v>
      </c>
      <c r="B243" s="20" t="s">
        <v>21</v>
      </c>
      <c r="C243" s="12" t="s">
        <v>453</v>
      </c>
      <c r="D243" s="11" t="str">
        <f t="shared" si="9"/>
        <v>Bant/Juv Girls</v>
      </c>
      <c r="E243" s="59">
        <v>917</v>
      </c>
      <c r="F243" s="9" t="s">
        <v>492</v>
      </c>
      <c r="G243" s="8">
        <f>IFERROR(VALUE(VLOOKUP(F243, PTS!$A$2:$B$76, 2, FALSE)), "")</f>
        <v>0</v>
      </c>
      <c r="H243" s="9" t="s">
        <v>492</v>
      </c>
      <c r="I243" s="8">
        <f>IFERROR(VALUE(VLOOKUP(H243, PTS!$A$2:$B$76, 2, FALSE)), "")</f>
        <v>0</v>
      </c>
      <c r="J243" s="45" t="s">
        <v>492</v>
      </c>
      <c r="K243" s="8">
        <f>IFERROR(VALUE(VLOOKUP(J243, PTS!$A$2:$B$76, 2, FALSE)), "")</f>
        <v>0</v>
      </c>
      <c r="L243" s="9" t="s">
        <v>492</v>
      </c>
      <c r="M243" s="8">
        <f>IFERROR(VALUE(VLOOKUP(L243, PTS!$A$2:$B$76, 2, FALSE)), "")</f>
        <v>0</v>
      </c>
      <c r="N243" s="9" t="s">
        <v>492</v>
      </c>
      <c r="O243" s="8">
        <f>IFERROR(VALUE(VLOOKUP(N243, PTS!$A$2:$B$76, 2, FALSE)), "")</f>
        <v>0</v>
      </c>
      <c r="P243" s="9"/>
      <c r="Q243" s="8"/>
      <c r="R243" s="9">
        <f t="shared" si="10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1"/>
        <v>17</v>
      </c>
    </row>
    <row r="244" spans="1:21" ht="20.100000000000001" customHeight="1" x14ac:dyDescent="0.3">
      <c r="A244" s="20" t="s">
        <v>201</v>
      </c>
      <c r="B244" s="20" t="s">
        <v>21</v>
      </c>
      <c r="C244" s="21" t="s">
        <v>454</v>
      </c>
      <c r="D244" s="11" t="str">
        <f t="shared" si="9"/>
        <v>Bant/Juv Girls</v>
      </c>
      <c r="E244" s="59">
        <v>914</v>
      </c>
      <c r="F244" s="9" t="s">
        <v>492</v>
      </c>
      <c r="G244" s="8">
        <f>IFERROR(VALUE(VLOOKUP(F244, PTS!$A$2:$B$76, 2, FALSE)), "")</f>
        <v>0</v>
      </c>
      <c r="H244" s="9">
        <v>1</v>
      </c>
      <c r="I244" s="8">
        <f>IFERROR(VALUE(VLOOKUP(H244, PTS!$A$2:$B$76, 2, FALSE)), "")</f>
        <v>100</v>
      </c>
      <c r="J244" s="9">
        <v>5</v>
      </c>
      <c r="K244" s="8">
        <f>IFERROR(VALUE(VLOOKUP(J244, PTS!$A$2:$B$76, 2, FALSE)), "")</f>
        <v>80</v>
      </c>
      <c r="L244" s="9">
        <v>2</v>
      </c>
      <c r="M244" s="8">
        <f>IFERROR(VALUE(VLOOKUP(L244, PTS!$A$2:$B$76, 2, FALSE)), "")</f>
        <v>95</v>
      </c>
      <c r="N244" s="9">
        <v>2</v>
      </c>
      <c r="O244" s="8">
        <f>IFERROR(VALUE(VLOOKUP(N244, PTS!$A$2:$B$76, 2, FALSE)), "")</f>
        <v>95</v>
      </c>
      <c r="P244" s="9"/>
      <c r="Q244" s="8"/>
      <c r="R244" s="9">
        <f t="shared" si="10"/>
        <v>370</v>
      </c>
      <c r="S244" s="9"/>
      <c r="T244" s="9" cm="1">
        <f t="array" ref="T244">SUM(LARGE(CHOOSE({1,2,3,4,5,6}, G244, I244, K244, M244, O244, Q244), _xlfn.SEQUENCE(MIN(5, COUNTA(G244, I244, K244, M244, O244, Q244)))))</f>
        <v>370</v>
      </c>
      <c r="U244" s="9">
        <f t="shared" si="11"/>
        <v>4</v>
      </c>
    </row>
    <row r="245" spans="1:21" ht="20.100000000000001" customHeight="1" x14ac:dyDescent="0.3">
      <c r="A245" s="11" t="s">
        <v>202</v>
      </c>
      <c r="B245" s="20" t="s">
        <v>21</v>
      </c>
      <c r="C245" s="21" t="s">
        <v>454</v>
      </c>
      <c r="D245" s="11" t="str">
        <f t="shared" si="9"/>
        <v>Bant/Juv Girls</v>
      </c>
      <c r="E245" s="59">
        <v>915</v>
      </c>
      <c r="F245" s="9" t="s">
        <v>492</v>
      </c>
      <c r="G245" s="8">
        <f>IFERROR(VALUE(VLOOKUP(F245, PTS!$A$2:$B$76, 2, FALSE)), "")</f>
        <v>0</v>
      </c>
      <c r="H245" s="15">
        <v>2</v>
      </c>
      <c r="I245" s="8">
        <f>IFERROR(VALUE(VLOOKUP(H245, PTS!$A$2:$B$76, 2, FALSE)), "")</f>
        <v>95</v>
      </c>
      <c r="J245" s="15">
        <v>3</v>
      </c>
      <c r="K245" s="8">
        <f>IFERROR(VALUE(VLOOKUP(J245, PTS!$A$2:$B$76, 2, FALSE)), "")</f>
        <v>90</v>
      </c>
      <c r="L245" s="14">
        <v>1</v>
      </c>
      <c r="M245" s="8">
        <f>IFERROR(VALUE(VLOOKUP(L245, PTS!$A$2:$B$76, 2, FALSE)), "")</f>
        <v>100</v>
      </c>
      <c r="N245" s="15">
        <v>1</v>
      </c>
      <c r="O245" s="8">
        <f>IFERROR(VALUE(VLOOKUP(N245, PTS!$A$2:$B$76, 2, FALSE)), "")</f>
        <v>100</v>
      </c>
      <c r="P245" s="15"/>
      <c r="Q245" s="8"/>
      <c r="R245" s="9">
        <f t="shared" si="10"/>
        <v>385</v>
      </c>
      <c r="S245" s="9"/>
      <c r="T245" s="9" cm="1">
        <f t="array" ref="T245">SUM(LARGE(CHOOSE({1,2,3,4,5,6}, G245, I245, K245, M245, O245, Q245), _xlfn.SEQUENCE(MIN(5, COUNTA(G245, I245, K245, M245, O245, Q245)))))</f>
        <v>385</v>
      </c>
      <c r="U245" s="9">
        <f t="shared" si="11"/>
        <v>3</v>
      </c>
    </row>
    <row r="246" spans="1:21" ht="20.100000000000001" customHeight="1" x14ac:dyDescent="0.3">
      <c r="A246" s="11" t="s">
        <v>203</v>
      </c>
      <c r="B246" s="20" t="s">
        <v>21</v>
      </c>
      <c r="C246" s="21" t="s">
        <v>454</v>
      </c>
      <c r="D246" s="11" t="str">
        <f t="shared" si="9"/>
        <v>Bant/Juv Girls</v>
      </c>
      <c r="E246" s="59">
        <v>916</v>
      </c>
      <c r="F246" s="9">
        <v>4</v>
      </c>
      <c r="G246" s="8">
        <f>IFERROR(VALUE(VLOOKUP(F246, PTS!$A$2:$B$76, 2, FALSE)), "")</f>
        <v>85</v>
      </c>
      <c r="H246" s="9">
        <v>6</v>
      </c>
      <c r="I246" s="8">
        <f>IFERROR(VALUE(VLOOKUP(H246, PTS!$A$2:$B$76, 2, FALSE)), "")</f>
        <v>75</v>
      </c>
      <c r="J246" s="9">
        <v>6</v>
      </c>
      <c r="K246" s="8">
        <f>IFERROR(VALUE(VLOOKUP(J246, PTS!$A$2:$B$76, 2, FALSE)), "")</f>
        <v>75</v>
      </c>
      <c r="L246" s="9">
        <v>3</v>
      </c>
      <c r="M246" s="8">
        <f>IFERROR(VALUE(VLOOKUP(L246, PTS!$A$2:$B$76, 2, FALSE)), "")</f>
        <v>90</v>
      </c>
      <c r="N246" s="9">
        <v>4</v>
      </c>
      <c r="O246" s="8">
        <f>IFERROR(VALUE(VLOOKUP(N246, PTS!$A$2:$B$76, 2, FALSE)), "")</f>
        <v>85</v>
      </c>
      <c r="P246" s="9"/>
      <c r="Q246" s="8"/>
      <c r="R246" s="9">
        <f t="shared" si="10"/>
        <v>410</v>
      </c>
      <c r="S246" s="9"/>
      <c r="T246" s="9" cm="1">
        <f t="array" ref="T246">SUM(LARGE(CHOOSE({1,2,3,4,5,6}, G246, I246, K246, M246, O246, Q246), _xlfn.SEQUENCE(MIN(5, COUNTA(G246, I246, K246, M246, O246, Q246)))))</f>
        <v>410</v>
      </c>
      <c r="U246" s="9">
        <f t="shared" si="11"/>
        <v>2</v>
      </c>
    </row>
    <row r="247" spans="1:21" ht="20.100000000000001" customHeight="1" x14ac:dyDescent="0.3">
      <c r="A247" s="11" t="s">
        <v>178</v>
      </c>
      <c r="B247" s="20" t="s">
        <v>21</v>
      </c>
      <c r="C247" s="12" t="s">
        <v>168</v>
      </c>
      <c r="D247" s="11" t="str">
        <f t="shared" si="9"/>
        <v>Bant/Juv Girls</v>
      </c>
      <c r="E247" s="59">
        <v>918</v>
      </c>
      <c r="F247" s="9" t="s">
        <v>492</v>
      </c>
      <c r="G247" s="8">
        <f>IFERROR(VALUE(VLOOKUP(F247, PTS!$A$2:$B$76, 2, FALSE)), "")</f>
        <v>0</v>
      </c>
      <c r="H247" s="9" t="s">
        <v>492</v>
      </c>
      <c r="I247" s="8">
        <f>IFERROR(VALUE(VLOOKUP(H247, PTS!$A$2:$B$76, 2, FALSE)), "")</f>
        <v>0</v>
      </c>
      <c r="J247" s="45" t="s">
        <v>492</v>
      </c>
      <c r="K247" s="8">
        <f>IFERROR(VALUE(VLOOKUP(J247, PTS!$A$2:$B$76, 2, FALSE)), "")</f>
        <v>0</v>
      </c>
      <c r="L247" s="9" t="s">
        <v>492</v>
      </c>
      <c r="M247" s="8">
        <f>IFERROR(VALUE(VLOOKUP(L247, PTS!$A$2:$B$76, 2, FALSE)), "")</f>
        <v>0</v>
      </c>
      <c r="N247" s="9" t="s">
        <v>492</v>
      </c>
      <c r="O247" s="8">
        <f>IFERROR(VALUE(VLOOKUP(N247, PTS!$A$2:$B$76, 2, FALSE)), "")</f>
        <v>0</v>
      </c>
      <c r="P247" s="9"/>
      <c r="Q247" s="8"/>
      <c r="R247" s="9">
        <f t="shared" si="10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1"/>
        <v>17</v>
      </c>
    </row>
    <row r="248" spans="1:21" ht="20.100000000000001" customHeight="1" x14ac:dyDescent="0.3">
      <c r="A248" s="20" t="s">
        <v>179</v>
      </c>
      <c r="B248" s="20" t="s">
        <v>21</v>
      </c>
      <c r="C248" s="12" t="s">
        <v>168</v>
      </c>
      <c r="D248" s="11" t="str">
        <f t="shared" si="9"/>
        <v>Bant/Juv Girls</v>
      </c>
      <c r="E248" s="59">
        <v>919</v>
      </c>
      <c r="F248" s="14">
        <v>2</v>
      </c>
      <c r="G248" s="8">
        <f>IFERROR(VALUE(VLOOKUP(F248, PTS!$A$2:$B$76, 2, FALSE)), "")</f>
        <v>95</v>
      </c>
      <c r="H248" s="15">
        <v>5</v>
      </c>
      <c r="I248" s="8">
        <f>IFERROR(VALUE(VLOOKUP(H248, PTS!$A$2:$B$76, 2, FALSE)), "")</f>
        <v>80</v>
      </c>
      <c r="J248" s="15">
        <v>1</v>
      </c>
      <c r="K248" s="8">
        <f>IFERROR(VALUE(VLOOKUP(J248, PTS!$A$2:$B$76, 2, FALSE)), "")</f>
        <v>100</v>
      </c>
      <c r="L248" s="14">
        <v>4</v>
      </c>
      <c r="M248" s="8">
        <f>IFERROR(VALUE(VLOOKUP(L248, PTS!$A$2:$B$76, 2, FALSE)), "")</f>
        <v>85</v>
      </c>
      <c r="N248" s="16">
        <v>5</v>
      </c>
      <c r="O248" s="8">
        <f>IFERROR(VALUE(VLOOKUP(N248, PTS!$A$2:$B$76, 2, FALSE)), "")</f>
        <v>80</v>
      </c>
      <c r="P248" s="16"/>
      <c r="Q248" s="8"/>
      <c r="R248" s="9">
        <f t="shared" si="10"/>
        <v>440</v>
      </c>
      <c r="S248" s="9"/>
      <c r="T248" s="9" cm="1">
        <f t="array" ref="T248">SUM(LARGE(CHOOSE({1,2,3,4,5,6}, G248, I248, K248, M248, O248, Q248), _xlfn.SEQUENCE(MIN(5, COUNTA(G248, I248, K248, M248, O248, Q248)))))</f>
        <v>440</v>
      </c>
      <c r="U248" s="9">
        <f t="shared" si="11"/>
        <v>1</v>
      </c>
    </row>
    <row r="249" spans="1:21" ht="20.100000000000001" customHeight="1" x14ac:dyDescent="0.3">
      <c r="A249" s="11" t="s">
        <v>147</v>
      </c>
      <c r="B249" s="20" t="s">
        <v>21</v>
      </c>
      <c r="C249" s="12" t="s">
        <v>138</v>
      </c>
      <c r="D249" s="11" t="str">
        <f t="shared" si="9"/>
        <v>Bant/Juv Girls</v>
      </c>
      <c r="E249" s="59">
        <v>920</v>
      </c>
      <c r="F249" s="9">
        <v>8</v>
      </c>
      <c r="G249" s="8">
        <f>IFERROR(VALUE(VLOOKUP(F249, PTS!$A$2:$B$76, 2, FALSE)), "")</f>
        <v>65</v>
      </c>
      <c r="H249" s="9">
        <v>12</v>
      </c>
      <c r="I249" s="8">
        <f>IFERROR(VALUE(VLOOKUP(H249, PTS!$A$2:$B$76, 2, FALSE)), "")</f>
        <v>51</v>
      </c>
      <c r="J249" s="9">
        <v>9</v>
      </c>
      <c r="K249" s="8">
        <f>IFERROR(VALUE(VLOOKUP(J249, PTS!$A$2:$B$76, 2, FALSE)), "")</f>
        <v>60</v>
      </c>
      <c r="L249" s="9">
        <v>9</v>
      </c>
      <c r="M249" s="8">
        <f>IFERROR(VALUE(VLOOKUP(L249, PTS!$A$2:$B$76, 2, FALSE)), "")</f>
        <v>60</v>
      </c>
      <c r="N249" s="9" t="s">
        <v>492</v>
      </c>
      <c r="O249" s="8">
        <f>IFERROR(VALUE(VLOOKUP(N249, PTS!$A$2:$B$76, 2, FALSE)), "")</f>
        <v>0</v>
      </c>
      <c r="P249" s="9"/>
      <c r="Q249" s="8"/>
      <c r="R249" s="9">
        <f t="shared" si="10"/>
        <v>236</v>
      </c>
      <c r="S249" s="9"/>
      <c r="T249" s="9" cm="1">
        <f t="array" ref="T249">SUM(LARGE(CHOOSE({1,2,3,4,5,6}, G249, I249, K249, M249, O249, Q249), _xlfn.SEQUENCE(MIN(5, COUNTA(G249, I249, K249, M249, O249, Q249)))))</f>
        <v>236</v>
      </c>
      <c r="U249" s="9">
        <f t="shared" si="11"/>
        <v>10</v>
      </c>
    </row>
    <row r="250" spans="1:21" ht="20.100000000000001" customHeight="1" x14ac:dyDescent="0.3">
      <c r="A250" s="11" t="s">
        <v>76</v>
      </c>
      <c r="B250" s="20" t="s">
        <v>21</v>
      </c>
      <c r="C250" s="21" t="s">
        <v>71</v>
      </c>
      <c r="D250" s="11" t="str">
        <f t="shared" si="9"/>
        <v>Bant/Juv Girls</v>
      </c>
      <c r="E250" s="59">
        <v>921</v>
      </c>
      <c r="F250" s="9">
        <v>6</v>
      </c>
      <c r="G250" s="8">
        <f>IFERROR(VALUE(VLOOKUP(F250, PTS!$A$2:$B$76, 2, FALSE)), "")</f>
        <v>75</v>
      </c>
      <c r="H250" s="9">
        <v>9</v>
      </c>
      <c r="I250" s="8">
        <f>IFERROR(VALUE(VLOOKUP(H250, PTS!$A$2:$B$76, 2, FALSE)), "")</f>
        <v>60</v>
      </c>
      <c r="J250" s="45" t="s">
        <v>7</v>
      </c>
      <c r="K250" s="8">
        <f>IFERROR(VALUE(VLOOKUP(J250, PTS!$A$2:$B$76, 2, FALSE)), "")</f>
        <v>1</v>
      </c>
      <c r="L250" s="9">
        <v>5</v>
      </c>
      <c r="M250" s="8">
        <f>IFERROR(VALUE(VLOOKUP(L250, PTS!$A$2:$B$76, 2, FALSE)), "")</f>
        <v>80</v>
      </c>
      <c r="N250" s="9">
        <v>10</v>
      </c>
      <c r="O250" s="8">
        <f>IFERROR(VALUE(VLOOKUP(N250, PTS!$A$2:$B$76, 2, FALSE)), "")</f>
        <v>55</v>
      </c>
      <c r="P250" s="9"/>
      <c r="Q250" s="8"/>
      <c r="R250" s="9">
        <f t="shared" si="10"/>
        <v>271</v>
      </c>
      <c r="S250" s="9"/>
      <c r="T250" s="9" cm="1">
        <f t="array" ref="T250">SUM(LARGE(CHOOSE({1,2,3,4,5,6}, G250, I250, K250, M250, O250, Q250), _xlfn.SEQUENCE(MIN(5, COUNTA(G250, I250, K250, M250, O250, Q250)))))</f>
        <v>271</v>
      </c>
      <c r="U250" s="9">
        <f t="shared" si="11"/>
        <v>8</v>
      </c>
    </row>
    <row r="251" spans="1:21" ht="20.100000000000001" customHeight="1" x14ac:dyDescent="0.3">
      <c r="A251" s="11" t="s">
        <v>77</v>
      </c>
      <c r="B251" s="20" t="s">
        <v>21</v>
      </c>
      <c r="C251" s="21" t="s">
        <v>71</v>
      </c>
      <c r="D251" s="11" t="str">
        <f t="shared" si="9"/>
        <v>Bant/Juv Girls</v>
      </c>
      <c r="E251" s="59">
        <v>922</v>
      </c>
      <c r="F251" s="9">
        <v>9</v>
      </c>
      <c r="G251" s="8">
        <f>IFERROR(VALUE(VLOOKUP(F251, PTS!$A$2:$B$76, 2, FALSE)), "")</f>
        <v>60</v>
      </c>
      <c r="H251" s="9" t="s">
        <v>492</v>
      </c>
      <c r="I251" s="8">
        <f>IFERROR(VALUE(VLOOKUP(H251, PTS!$A$2:$B$76, 2, FALSE)), "")</f>
        <v>0</v>
      </c>
      <c r="J251" s="9">
        <v>12</v>
      </c>
      <c r="K251" s="8">
        <f>IFERROR(VALUE(VLOOKUP(J251, PTS!$A$2:$B$76, 2, FALSE)), "")</f>
        <v>51</v>
      </c>
      <c r="L251" s="9" t="s">
        <v>492</v>
      </c>
      <c r="M251" s="8">
        <f>IFERROR(VALUE(VLOOKUP(L251, PTS!$A$2:$B$76, 2, FALSE)), "")</f>
        <v>0</v>
      </c>
      <c r="N251" s="9">
        <v>12</v>
      </c>
      <c r="O251" s="8">
        <f>IFERROR(VALUE(VLOOKUP(N251, PTS!$A$2:$B$76, 2, FALSE)), "")</f>
        <v>51</v>
      </c>
      <c r="P251" s="9"/>
      <c r="Q251" s="8"/>
      <c r="R251" s="9">
        <f t="shared" si="10"/>
        <v>162</v>
      </c>
      <c r="S251" s="9"/>
      <c r="T251" s="9" cm="1">
        <f t="array" ref="T251">SUM(LARGE(CHOOSE({1,2,3,4,5,6}, G251, I251, K251, M251, O251, Q251), _xlfn.SEQUENCE(MIN(5, COUNTA(G251, I251, K251, M251, O251, Q251)))))</f>
        <v>162</v>
      </c>
      <c r="U251" s="9">
        <f t="shared" si="11"/>
        <v>13</v>
      </c>
    </row>
    <row r="252" spans="1:21" ht="20.100000000000001" customHeight="1" x14ac:dyDescent="0.3">
      <c r="A252" s="20" t="s">
        <v>502</v>
      </c>
      <c r="B252" s="20" t="s">
        <v>21</v>
      </c>
      <c r="C252" s="12" t="s">
        <v>71</v>
      </c>
      <c r="D252" s="11" t="str">
        <f t="shared" si="9"/>
        <v>Bant/Juv Girls</v>
      </c>
      <c r="E252" s="59">
        <v>9411</v>
      </c>
      <c r="F252" s="14" t="s">
        <v>492</v>
      </c>
      <c r="G252" s="8">
        <f>IFERROR(VALUE(VLOOKUP(F252, PTS!$A$2:$B$76, 2, FALSE)), "")</f>
        <v>0</v>
      </c>
      <c r="H252" s="15" t="s">
        <v>492</v>
      </c>
      <c r="I252" s="8">
        <f>IFERROR(VALUE(VLOOKUP(H252, PTS!$A$2:$B$76, 2, FALSE)), "")</f>
        <v>0</v>
      </c>
      <c r="J252" s="15" t="s">
        <v>492</v>
      </c>
      <c r="K252" s="8">
        <f>IFERROR(VALUE(VLOOKUP(J252, PTS!$A$2:$B$76, 2, FALSE)), "")</f>
        <v>0</v>
      </c>
      <c r="L252" s="14" t="s">
        <v>492</v>
      </c>
      <c r="M252" s="8">
        <f>IFERROR(VALUE(VLOOKUP(L252, PTS!$A$2:$B$76, 2, FALSE)), "")</f>
        <v>0</v>
      </c>
      <c r="N252" s="16">
        <v>11</v>
      </c>
      <c r="O252" s="8">
        <f>IFERROR(VALUE(VLOOKUP(N252, PTS!$A$2:$B$76, 2, FALSE)), "")</f>
        <v>53</v>
      </c>
      <c r="P252" s="16"/>
      <c r="Q252" s="8"/>
      <c r="R252" s="9">
        <f t="shared" ref="R252" si="12">SUM(G252,I252,K252,M252,O252,Q252)</f>
        <v>53</v>
      </c>
      <c r="S252" s="9"/>
      <c r="T252" s="9" cm="1">
        <f t="array" ref="T252">SUM(LARGE(CHOOSE({1,2,3,4,5,6}, G252, I252, K252, M252, O252, Q252), _xlfn.SEQUENCE(MIN(5, COUNTA(G252, I252, K252, M252, O252, Q252)))))</f>
        <v>53</v>
      </c>
      <c r="U252" s="9">
        <f t="shared" ref="U252" si="13">1+COUNTIFS(B:B,B252,R:R,"&gt;"&amp;R252)</f>
        <v>15</v>
      </c>
    </row>
    <row r="253" spans="1:21" ht="20.100000000000001" customHeight="1" x14ac:dyDescent="0.3">
      <c r="A253" s="20" t="s">
        <v>62</v>
      </c>
      <c r="B253" s="20" t="s">
        <v>21</v>
      </c>
      <c r="C253" s="21" t="s">
        <v>60</v>
      </c>
      <c r="D253" s="11" t="str">
        <f t="shared" si="9"/>
        <v>Bant/Juv Girls</v>
      </c>
      <c r="E253" s="59">
        <v>923</v>
      </c>
      <c r="F253" s="9">
        <v>3</v>
      </c>
      <c r="G253" s="8">
        <f>IFERROR(VALUE(VLOOKUP(F253, PTS!$A$2:$B$76, 2, FALSE)), "")</f>
        <v>90</v>
      </c>
      <c r="H253" s="9">
        <v>8</v>
      </c>
      <c r="I253" s="8">
        <f>IFERROR(VALUE(VLOOKUP(H253, PTS!$A$2:$B$76, 2, FALSE)), "")</f>
        <v>65</v>
      </c>
      <c r="J253" s="9">
        <v>7</v>
      </c>
      <c r="K253" s="8">
        <f>IFERROR(VALUE(VLOOKUP(J253, PTS!$A$2:$B$76, 2, FALSE)), "")</f>
        <v>70</v>
      </c>
      <c r="L253" s="9" t="s">
        <v>492</v>
      </c>
      <c r="M253" s="8">
        <f>IFERROR(VALUE(VLOOKUP(L253, PTS!$A$2:$B$76, 2, FALSE)), "")</f>
        <v>0</v>
      </c>
      <c r="N253" s="9" t="s">
        <v>492</v>
      </c>
      <c r="O253" s="8">
        <f>IFERROR(VALUE(VLOOKUP(N253, PTS!$A$2:$B$76, 2, FALSE)), "")</f>
        <v>0</v>
      </c>
      <c r="P253" s="9"/>
      <c r="Q253" s="8"/>
      <c r="R253" s="9">
        <f t="shared" ref="R253:R284" si="14">SUM(G253,I253,K253,M253,O253,Q253)</f>
        <v>225</v>
      </c>
      <c r="S253" s="9"/>
      <c r="T253" s="9" cm="1">
        <f t="array" ref="T253">SUM(LARGE(CHOOSE({1,2,3,4,5,6}, G253, I253, K253, M253, O253, Q253), _xlfn.SEQUENCE(MIN(5, COUNTA(G253, I253, K253, M253, O253, Q253)))))</f>
        <v>225</v>
      </c>
      <c r="U253" s="9">
        <f t="shared" ref="U253:U284" si="15">1+COUNTIFS(B:B,B253,R:R,"&gt;"&amp;R253)</f>
        <v>12</v>
      </c>
    </row>
    <row r="254" spans="1:21" ht="20.100000000000001" customHeight="1" x14ac:dyDescent="0.3">
      <c r="A254" s="20" t="s">
        <v>63</v>
      </c>
      <c r="B254" s="20" t="s">
        <v>21</v>
      </c>
      <c r="C254" s="21" t="s">
        <v>60</v>
      </c>
      <c r="D254" s="11" t="str">
        <f t="shared" si="9"/>
        <v>Bant/Juv Girls</v>
      </c>
      <c r="E254" s="59">
        <v>924</v>
      </c>
      <c r="F254" s="9">
        <v>1</v>
      </c>
      <c r="G254" s="8">
        <f>IFERROR(VALUE(VLOOKUP(F254, PTS!$A$2:$B$76, 2, FALSE)), "")</f>
        <v>100</v>
      </c>
      <c r="H254" s="9">
        <v>7</v>
      </c>
      <c r="I254" s="8">
        <f>IFERROR(VALUE(VLOOKUP(H254, PTS!$A$2:$B$76, 2, FALSE)), "")</f>
        <v>70</v>
      </c>
      <c r="J254" s="9">
        <v>4</v>
      </c>
      <c r="K254" s="8">
        <f>IFERROR(VALUE(VLOOKUP(J254, PTS!$A$2:$B$76, 2, FALSE)), "")</f>
        <v>85</v>
      </c>
      <c r="L254" s="9" t="s">
        <v>492</v>
      </c>
      <c r="M254" s="8">
        <f>IFERROR(VALUE(VLOOKUP(L254, PTS!$A$2:$B$76, 2, FALSE)), "")</f>
        <v>0</v>
      </c>
      <c r="N254" s="9">
        <v>8</v>
      </c>
      <c r="O254" s="8">
        <f>IFERROR(VALUE(VLOOKUP(N254, PTS!$A$2:$B$76, 2, FALSE)), "")</f>
        <v>65</v>
      </c>
      <c r="P254" s="9"/>
      <c r="Q254" s="8"/>
      <c r="R254" s="9">
        <f t="shared" si="14"/>
        <v>320</v>
      </c>
      <c r="S254" s="9"/>
      <c r="T254" s="9" cm="1">
        <f t="array" ref="T254">SUM(LARGE(CHOOSE({1,2,3,4,5,6}, G254, I254, K254, M254, O254, Q254), _xlfn.SEQUENCE(MIN(5, COUNTA(G254, I254, K254, M254, O254, Q254)))))</f>
        <v>320</v>
      </c>
      <c r="U254" s="9">
        <f t="shared" si="15"/>
        <v>5</v>
      </c>
    </row>
    <row r="255" spans="1:21" ht="20.100000000000001" customHeight="1" x14ac:dyDescent="0.3">
      <c r="A255" s="20" t="s">
        <v>485</v>
      </c>
      <c r="B255" s="20" t="s">
        <v>21</v>
      </c>
      <c r="C255" s="21" t="s">
        <v>60</v>
      </c>
      <c r="D255" s="11" t="str">
        <f t="shared" si="9"/>
        <v>Bant/Juv Girls</v>
      </c>
      <c r="E255" s="59">
        <v>9391</v>
      </c>
      <c r="F255" s="9" t="s">
        <v>492</v>
      </c>
      <c r="G255" s="8">
        <f>IFERROR(VALUE(VLOOKUP(F255, PTS!$A$2:$B$76, 2, FALSE)), "")</f>
        <v>0</v>
      </c>
      <c r="H255" s="9">
        <v>13</v>
      </c>
      <c r="I255" s="8">
        <f>IFERROR(VALUE(VLOOKUP(H255, PTS!$A$2:$B$76, 2, FALSE)), "")</f>
        <v>49</v>
      </c>
      <c r="J255" s="45" t="s">
        <v>492</v>
      </c>
      <c r="K255" s="8">
        <f>IFERROR(VALUE(VLOOKUP(J255, PTS!$A$2:$B$76, 2, FALSE)), "")</f>
        <v>0</v>
      </c>
      <c r="L255" s="9" t="s">
        <v>492</v>
      </c>
      <c r="M255" s="8">
        <f>IFERROR(VALUE(VLOOKUP(L255, PTS!$A$2:$B$76, 2, FALSE)), "")</f>
        <v>0</v>
      </c>
      <c r="N255" s="9" t="s">
        <v>492</v>
      </c>
      <c r="O255" s="8">
        <f>IFERROR(VALUE(VLOOKUP(N255, PTS!$A$2:$B$76, 2, FALSE)), "")</f>
        <v>0</v>
      </c>
      <c r="P255" s="9"/>
      <c r="Q255" s="8"/>
      <c r="R255" s="9">
        <f t="shared" si="14"/>
        <v>49</v>
      </c>
      <c r="S255" s="9"/>
      <c r="T255" s="9" cm="1">
        <f t="array" ref="T255">SUM(LARGE(CHOOSE({1,2,3,4,5,6}, G255, I255, K255, M255, O255, Q255), _xlfn.SEQUENCE(MIN(5, COUNTA(G255, I255, K255, M255, O255, Q255)))))</f>
        <v>49</v>
      </c>
      <c r="U255" s="9">
        <f t="shared" si="15"/>
        <v>16</v>
      </c>
    </row>
    <row r="256" spans="1:21" ht="20.100000000000001" customHeight="1" x14ac:dyDescent="0.3">
      <c r="A256" s="20" t="s">
        <v>415</v>
      </c>
      <c r="B256" s="20" t="s">
        <v>10</v>
      </c>
      <c r="C256" s="12" t="s">
        <v>247</v>
      </c>
      <c r="D256" s="11" t="str">
        <f t="shared" si="9"/>
        <v>Sr Boys</v>
      </c>
      <c r="E256" s="60">
        <v>12009</v>
      </c>
      <c r="F256" s="45" t="s">
        <v>492</v>
      </c>
      <c r="G256" s="8">
        <f>IFERROR(VALUE(VLOOKUP(F256, PTS!$A$2:$B$76, 2, FALSE)), "")</f>
        <v>0</v>
      </c>
      <c r="H256" s="45" t="s">
        <v>492</v>
      </c>
      <c r="I256" s="8">
        <f>IFERROR(VALUE(VLOOKUP(H256, PTS!$A$2:$B$76, 2, FALSE)), "")</f>
        <v>0</v>
      </c>
      <c r="J256" s="9" t="s">
        <v>492</v>
      </c>
      <c r="K256" s="8">
        <f>IFERROR(VALUE(VLOOKUP(J256, PTS!$A$2:$B$76, 2, FALSE)), "")</f>
        <v>0</v>
      </c>
      <c r="L256" s="45" t="s">
        <v>492</v>
      </c>
      <c r="M256" s="8">
        <f>IFERROR(VALUE(VLOOKUP(L256, PTS!$A$2:$B$76, 2, FALSE)), "")</f>
        <v>0</v>
      </c>
      <c r="N256" s="9" t="s">
        <v>492</v>
      </c>
      <c r="O256" s="8">
        <f>IFERROR(VALUE(VLOOKUP(N256, PTS!$A$2:$B$76, 2, FALSE)), "")</f>
        <v>0</v>
      </c>
      <c r="P256" s="8"/>
      <c r="Q256" s="8"/>
      <c r="R256" s="9">
        <f t="shared" si="14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5"/>
        <v>101</v>
      </c>
    </row>
    <row r="257" spans="1:21" ht="20.100000000000001" customHeight="1" x14ac:dyDescent="0.3">
      <c r="A257" s="20" t="s">
        <v>416</v>
      </c>
      <c r="B257" s="20" t="s">
        <v>10</v>
      </c>
      <c r="C257" s="12" t="s">
        <v>247</v>
      </c>
      <c r="D257" s="11" t="str">
        <f t="shared" si="9"/>
        <v>Sr Boys</v>
      </c>
      <c r="E257" s="60">
        <v>12010</v>
      </c>
      <c r="F257" s="45" t="s">
        <v>492</v>
      </c>
      <c r="G257" s="8">
        <f>IFERROR(VALUE(VLOOKUP(F257, PTS!$A$2:$B$76, 2, FALSE)), "")</f>
        <v>0</v>
      </c>
      <c r="H257" s="45" t="s">
        <v>492</v>
      </c>
      <c r="I257" s="8">
        <f>IFERROR(VALUE(VLOOKUP(H257, PTS!$A$2:$B$76, 2, FALSE)), "")</f>
        <v>0</v>
      </c>
      <c r="J257" s="9" t="s">
        <v>492</v>
      </c>
      <c r="K257" s="8">
        <f>IFERROR(VALUE(VLOOKUP(J257, PTS!$A$2:$B$76, 2, FALSE)), "")</f>
        <v>0</v>
      </c>
      <c r="L257" s="8">
        <v>46</v>
      </c>
      <c r="M257" s="8">
        <f>IFERROR(VALUE(VLOOKUP(L257, PTS!$A$2:$B$76, 2, FALSE)), "")</f>
        <v>14</v>
      </c>
      <c r="N257" s="14">
        <v>27</v>
      </c>
      <c r="O257" s="8">
        <f>IFERROR(VALUE(VLOOKUP(N257, PTS!$A$2:$B$76, 2, FALSE)), "")</f>
        <v>33</v>
      </c>
      <c r="P257" s="8"/>
      <c r="Q257" s="8"/>
      <c r="R257" s="9">
        <f t="shared" si="14"/>
        <v>47</v>
      </c>
      <c r="S257" s="9"/>
      <c r="T257" s="9" cm="1">
        <f t="array" ref="T257">SUM(LARGE(CHOOSE({1,2,3,4,5,6}, G257, I257, K257, M257, O257, Q257), _xlfn.SEQUENCE(MIN(5, COUNTA(G257, I257, K257, M257, O257, Q257)))))</f>
        <v>47</v>
      </c>
      <c r="U257" s="9">
        <f t="shared" si="15"/>
        <v>65</v>
      </c>
    </row>
    <row r="258" spans="1:21" ht="20.100000000000001" customHeight="1" x14ac:dyDescent="0.3">
      <c r="A258" s="20" t="s">
        <v>251</v>
      </c>
      <c r="B258" s="20" t="s">
        <v>10</v>
      </c>
      <c r="C258" s="12" t="s">
        <v>247</v>
      </c>
      <c r="D258" s="11" t="str">
        <f t="shared" ref="D258:D321" si="16">IF(OR(B258="Bant Girls", B258="Juv Girls"), "Bant/Juv Girls",
 IF(OR(B258="Jr Girls", B258="Sr Girls"), "Jr/Sr Girls", B258))</f>
        <v>Sr Boys</v>
      </c>
      <c r="E258" s="60">
        <v>12011</v>
      </c>
      <c r="F258" s="9">
        <v>49</v>
      </c>
      <c r="G258" s="8">
        <f>IFERROR(VALUE(VLOOKUP(F258, PTS!$A$2:$B$76, 2, FALSE)), "")</f>
        <v>11</v>
      </c>
      <c r="H258" s="9">
        <v>59</v>
      </c>
      <c r="I258" s="8">
        <f>IFERROR(VALUE(VLOOKUP(H258, PTS!$A$2:$B$76, 2, FALSE)), "")</f>
        <v>1</v>
      </c>
      <c r="J258" s="9" t="s">
        <v>492</v>
      </c>
      <c r="K258" s="8">
        <f>IFERROR(VALUE(VLOOKUP(J258, PTS!$A$2:$B$76, 2, FALSE)), "")</f>
        <v>0</v>
      </c>
      <c r="L258" s="45" t="s">
        <v>492</v>
      </c>
      <c r="M258" s="8">
        <f>IFERROR(VALUE(VLOOKUP(L258, PTS!$A$2:$B$76, 2, FALSE)), "")</f>
        <v>0</v>
      </c>
      <c r="N258" s="45">
        <v>47</v>
      </c>
      <c r="O258" s="8">
        <f>IFERROR(VALUE(VLOOKUP(N258, PTS!$A$2:$B$76, 2, FALSE)), "")</f>
        <v>13</v>
      </c>
      <c r="P258" s="45"/>
      <c r="Q258" s="45"/>
      <c r="R258" s="9">
        <f t="shared" si="14"/>
        <v>25</v>
      </c>
      <c r="S258" s="9"/>
      <c r="T258" s="9" cm="1">
        <f t="array" ref="T258">SUM(LARGE(CHOOSE({1,2,3,4,5,6}, G258, I258, K258, M258, O258, Q258), _xlfn.SEQUENCE(MIN(5, COUNTA(G258, I258, K258, M258, O258, Q258)))))</f>
        <v>25</v>
      </c>
      <c r="U258" s="9">
        <f t="shared" si="15"/>
        <v>72</v>
      </c>
    </row>
    <row r="259" spans="1:21" ht="20.100000000000001" customHeight="1" x14ac:dyDescent="0.3">
      <c r="A259" s="11" t="s">
        <v>255</v>
      </c>
      <c r="B259" s="20" t="s">
        <v>10</v>
      </c>
      <c r="C259" s="12" t="s">
        <v>247</v>
      </c>
      <c r="D259" s="11" t="str">
        <f t="shared" si="16"/>
        <v>Sr Boys</v>
      </c>
      <c r="E259" s="60">
        <v>12231</v>
      </c>
      <c r="F259" s="9">
        <v>9</v>
      </c>
      <c r="G259" s="8">
        <f>IFERROR(VALUE(VLOOKUP(F259, PTS!$A$2:$B$76, 2, FALSE)), "")</f>
        <v>60</v>
      </c>
      <c r="H259" s="9">
        <v>69</v>
      </c>
      <c r="I259" s="8">
        <v>1</v>
      </c>
      <c r="J259" s="9" t="s">
        <v>492</v>
      </c>
      <c r="K259" s="8">
        <f>IFERROR(VALUE(VLOOKUP(J259, PTS!$A$2:$B$76, 2, FALSE)), "")</f>
        <v>0</v>
      </c>
      <c r="L259" s="45" t="s">
        <v>492</v>
      </c>
      <c r="M259" s="8">
        <f>IFERROR(VALUE(VLOOKUP(L259, PTS!$A$2:$B$76, 2, FALSE)), "")</f>
        <v>0</v>
      </c>
      <c r="N259" s="45">
        <v>50</v>
      </c>
      <c r="O259" s="8">
        <f>IFERROR(VALUE(VLOOKUP(N259, PTS!$A$2:$B$76, 2, FALSE)), "")</f>
        <v>10</v>
      </c>
      <c r="P259" s="45"/>
      <c r="Q259" s="45"/>
      <c r="R259" s="9">
        <f t="shared" si="14"/>
        <v>71</v>
      </c>
      <c r="S259" s="9"/>
      <c r="T259" s="9" cm="1">
        <f t="array" ref="T259">SUM(LARGE(CHOOSE({1,2,3,4,5,6}, G259, I259, K259, M259, O259, Q259), _xlfn.SEQUENCE(MIN(5, COUNTA(G259, I259, K259, M259, O259, Q259)))))</f>
        <v>71</v>
      </c>
      <c r="U259" s="9">
        <f t="shared" si="15"/>
        <v>49</v>
      </c>
    </row>
    <row r="260" spans="1:21" ht="20.100000000000001" customHeight="1" x14ac:dyDescent="0.3">
      <c r="A260" s="20" t="s">
        <v>256</v>
      </c>
      <c r="B260" s="20" t="s">
        <v>10</v>
      </c>
      <c r="C260" s="12" t="s">
        <v>247</v>
      </c>
      <c r="D260" s="11" t="str">
        <f t="shared" si="16"/>
        <v>Sr Boys</v>
      </c>
      <c r="E260" s="60">
        <v>12232</v>
      </c>
      <c r="F260" s="15">
        <v>43</v>
      </c>
      <c r="G260" s="8">
        <f>IFERROR(VALUE(VLOOKUP(F260, PTS!$A$2:$B$76, 2, FALSE)), "")</f>
        <v>17</v>
      </c>
      <c r="H260" s="15">
        <v>68</v>
      </c>
      <c r="I260" s="8">
        <v>1</v>
      </c>
      <c r="J260" s="45">
        <v>41</v>
      </c>
      <c r="K260" s="8">
        <f>IFERROR(VALUE(VLOOKUP(J260, PTS!$A$2:$B$76, 2, FALSE)), "")</f>
        <v>19</v>
      </c>
      <c r="L260" s="9">
        <v>42</v>
      </c>
      <c r="M260" s="8">
        <f>IFERROR(VALUE(VLOOKUP(L260, PTS!$A$2:$B$76, 2, FALSE)), "")</f>
        <v>18</v>
      </c>
      <c r="N260" s="45">
        <v>49</v>
      </c>
      <c r="O260" s="8">
        <f>IFERROR(VALUE(VLOOKUP(N260, PTS!$A$2:$B$76, 2, FALSE)), "")</f>
        <v>11</v>
      </c>
      <c r="P260" s="8"/>
      <c r="Q260" s="8"/>
      <c r="R260" s="9">
        <f t="shared" si="14"/>
        <v>66</v>
      </c>
      <c r="S260" s="9"/>
      <c r="T260" s="9" cm="1">
        <f t="array" ref="T260">SUM(LARGE(CHOOSE({1,2,3,4,5,6}, G260, I260, K260, M260, O260, Q260), _xlfn.SEQUENCE(MIN(5, COUNTA(G260, I260, K260, M260, O260, Q260)))))</f>
        <v>66</v>
      </c>
      <c r="U260" s="9">
        <f t="shared" si="15"/>
        <v>53</v>
      </c>
    </row>
    <row r="261" spans="1:21" ht="20.100000000000001" customHeight="1" x14ac:dyDescent="0.3">
      <c r="A261" s="11" t="s">
        <v>257</v>
      </c>
      <c r="B261" s="20" t="s">
        <v>10</v>
      </c>
      <c r="C261" s="12" t="s">
        <v>247</v>
      </c>
      <c r="D261" s="11" t="str">
        <f t="shared" si="16"/>
        <v>Sr Boys</v>
      </c>
      <c r="E261" s="60">
        <v>12233</v>
      </c>
      <c r="F261" s="45" t="s">
        <v>492</v>
      </c>
      <c r="G261" s="8">
        <f>IFERROR(VALUE(VLOOKUP(F261, PTS!$A$2:$B$76, 2, FALSE)), "")</f>
        <v>0</v>
      </c>
      <c r="H261" s="45" t="s">
        <v>492</v>
      </c>
      <c r="I261" s="8">
        <f>IFERROR(VALUE(VLOOKUP(H261, PTS!$A$2:$B$76, 2, FALSE)), "")</f>
        <v>0</v>
      </c>
      <c r="J261" s="9" t="s">
        <v>492</v>
      </c>
      <c r="K261" s="8">
        <f>IFERROR(VALUE(VLOOKUP(J261, PTS!$A$2:$B$76, 2, FALSE)), "")</f>
        <v>0</v>
      </c>
      <c r="L261" s="8">
        <v>55</v>
      </c>
      <c r="M261" s="8">
        <f>IFERROR(VALUE(VLOOKUP(L261, PTS!$A$2:$B$76, 2, FALSE)), "")</f>
        <v>5</v>
      </c>
      <c r="N261" s="45">
        <v>44</v>
      </c>
      <c r="O261" s="8">
        <f>IFERROR(VALUE(VLOOKUP(N261, PTS!$A$2:$B$76, 2, FALSE)), "")</f>
        <v>16</v>
      </c>
      <c r="P261" s="9"/>
      <c r="Q261" s="8"/>
      <c r="R261" s="9">
        <f t="shared" si="14"/>
        <v>21</v>
      </c>
      <c r="S261" s="9"/>
      <c r="T261" s="9" cm="1">
        <f t="array" ref="T261">SUM(LARGE(CHOOSE({1,2,3,4,5,6}, G261, I261, K261, M261, O261, Q261), _xlfn.SEQUENCE(MIN(5, COUNTA(G261, I261, K261, M261, O261, Q261)))))</f>
        <v>21</v>
      </c>
      <c r="U261" s="9">
        <f t="shared" si="15"/>
        <v>76</v>
      </c>
    </row>
    <row r="262" spans="1:21" ht="20.100000000000001" customHeight="1" x14ac:dyDescent="0.3">
      <c r="A262" s="11" t="s">
        <v>258</v>
      </c>
      <c r="B262" s="20" t="s">
        <v>10</v>
      </c>
      <c r="C262" s="12" t="s">
        <v>247</v>
      </c>
      <c r="D262" s="11" t="str">
        <f t="shared" si="16"/>
        <v>Sr Boys</v>
      </c>
      <c r="E262" s="60">
        <v>12239</v>
      </c>
      <c r="F262" s="45" t="s">
        <v>492</v>
      </c>
      <c r="G262" s="8">
        <f>IFERROR(VALUE(VLOOKUP(F262, PTS!$A$2:$B$76, 2, FALSE)), "")</f>
        <v>0</v>
      </c>
      <c r="H262" s="9">
        <v>49</v>
      </c>
      <c r="I262" s="8">
        <f>IFERROR(VALUE(VLOOKUP(H262, PTS!$A$2:$B$76, 2, FALSE)), "")</f>
        <v>11</v>
      </c>
      <c r="J262" s="45">
        <v>39</v>
      </c>
      <c r="K262" s="8">
        <f>IFERROR(VALUE(VLOOKUP(J262, PTS!$A$2:$B$76, 2, FALSE)), "")</f>
        <v>21</v>
      </c>
      <c r="L262" s="9">
        <v>37</v>
      </c>
      <c r="M262" s="8">
        <f>IFERROR(VALUE(VLOOKUP(L262, PTS!$A$2:$B$76, 2, FALSE)), "")</f>
        <v>23</v>
      </c>
      <c r="N262" s="9">
        <v>54</v>
      </c>
      <c r="O262" s="8">
        <f>IFERROR(VALUE(VLOOKUP(N262, PTS!$A$2:$B$76, 2, FALSE)), "")</f>
        <v>6</v>
      </c>
      <c r="P262" s="8"/>
      <c r="Q262" s="8"/>
      <c r="R262" s="9">
        <f t="shared" si="14"/>
        <v>61</v>
      </c>
      <c r="S262" s="9"/>
      <c r="T262" s="9" cm="1">
        <f t="array" ref="T262">SUM(LARGE(CHOOSE({1,2,3,4,5,6}, G262, I262, K262, M262, O262, Q262), _xlfn.SEQUENCE(MIN(5, COUNTA(G262, I262, K262, M262, O262, Q262)))))</f>
        <v>61</v>
      </c>
      <c r="U262" s="9">
        <f t="shared" si="15"/>
        <v>56</v>
      </c>
    </row>
    <row r="263" spans="1:21" ht="20.100000000000001" customHeight="1" x14ac:dyDescent="0.3">
      <c r="A263" s="11" t="s">
        <v>259</v>
      </c>
      <c r="B263" s="20" t="s">
        <v>10</v>
      </c>
      <c r="C263" s="12" t="s">
        <v>247</v>
      </c>
      <c r="D263" s="11" t="str">
        <f t="shared" si="16"/>
        <v>Sr Boys</v>
      </c>
      <c r="E263" s="60">
        <v>12250</v>
      </c>
      <c r="F263" s="45" t="s">
        <v>492</v>
      </c>
      <c r="G263" s="8">
        <f>IFERROR(VALUE(VLOOKUP(F263, PTS!$A$2:$B$76, 2, FALSE)), "")</f>
        <v>0</v>
      </c>
      <c r="H263" s="45">
        <v>43</v>
      </c>
      <c r="I263" s="8">
        <f>IFERROR(VALUE(VLOOKUP(H263, PTS!$A$2:$B$76, 2, FALSE)), "")</f>
        <v>17</v>
      </c>
      <c r="J263" s="45">
        <v>31</v>
      </c>
      <c r="K263" s="8">
        <f>IFERROR(VALUE(VLOOKUP(J263, PTS!$A$2:$B$76, 2, FALSE)), "")</f>
        <v>29</v>
      </c>
      <c r="L263" s="8">
        <v>62</v>
      </c>
      <c r="M263" s="8">
        <f>IFERROR(VALUE(VLOOKUP(L263, PTS!$A$2:$B$76, 2, FALSE)), "")</f>
        <v>1</v>
      </c>
      <c r="N263" s="45">
        <v>34</v>
      </c>
      <c r="O263" s="8">
        <f>IFERROR(VALUE(VLOOKUP(N263, PTS!$A$2:$B$76, 2, FALSE)), "")</f>
        <v>26</v>
      </c>
      <c r="P263" s="45"/>
      <c r="Q263" s="45"/>
      <c r="R263" s="9">
        <f t="shared" si="14"/>
        <v>73</v>
      </c>
      <c r="S263" s="9"/>
      <c r="T263" s="9" cm="1">
        <f t="array" ref="T263">SUM(LARGE(CHOOSE({1,2,3,4,5,6}, G263, I263, K263, M263, O263, Q263), _xlfn.SEQUENCE(MIN(5, COUNTA(G263, I263, K263, M263, O263, Q263)))))</f>
        <v>73</v>
      </c>
      <c r="U263" s="9">
        <f t="shared" si="15"/>
        <v>48</v>
      </c>
    </row>
    <row r="264" spans="1:21" ht="20.100000000000001" customHeight="1" x14ac:dyDescent="0.3">
      <c r="A264" s="11" t="s">
        <v>260</v>
      </c>
      <c r="B264" s="20" t="s">
        <v>10</v>
      </c>
      <c r="C264" s="12" t="s">
        <v>247</v>
      </c>
      <c r="D264" s="11" t="str">
        <f t="shared" si="16"/>
        <v>Sr Boys</v>
      </c>
      <c r="E264" s="60">
        <v>12253</v>
      </c>
      <c r="F264" s="15">
        <v>38</v>
      </c>
      <c r="G264" s="8">
        <f>IFERROR(VALUE(VLOOKUP(F264, PTS!$A$2:$B$76, 2, FALSE)), "")</f>
        <v>22</v>
      </c>
      <c r="H264" s="45" t="s">
        <v>492</v>
      </c>
      <c r="I264" s="8">
        <f>IFERROR(VALUE(VLOOKUP(H264, PTS!$A$2:$B$76, 2, FALSE)), "")</f>
        <v>0</v>
      </c>
      <c r="J264" s="15" t="s">
        <v>492</v>
      </c>
      <c r="K264" s="8">
        <f>IFERROR(VALUE(VLOOKUP(J264, PTS!$A$2:$B$76, 2, FALSE)), "")</f>
        <v>0</v>
      </c>
      <c r="L264" s="45" t="s">
        <v>492</v>
      </c>
      <c r="M264" s="8">
        <f>IFERROR(VALUE(VLOOKUP(L264, PTS!$A$2:$B$76, 2, FALSE)), "")</f>
        <v>0</v>
      </c>
      <c r="N264" s="8">
        <v>67</v>
      </c>
      <c r="O264" s="8">
        <f>IFERROR(VALUE(VLOOKUP(N264, PTS!$A$2:$B$76, 2, FALSE)), "")</f>
        <v>1</v>
      </c>
      <c r="P264" s="9"/>
      <c r="Q264" s="8"/>
      <c r="R264" s="9">
        <f t="shared" si="14"/>
        <v>23</v>
      </c>
      <c r="S264" s="9"/>
      <c r="T264" s="9" cm="1">
        <f t="array" ref="T264">SUM(LARGE(CHOOSE({1,2,3,4,5,6}, G264, I264, K264, M264, O264, Q264), _xlfn.SEQUENCE(MIN(5, COUNTA(G264, I264, K264, M264, O264, Q264)))))</f>
        <v>23</v>
      </c>
      <c r="U264" s="9">
        <f t="shared" si="15"/>
        <v>75</v>
      </c>
    </row>
    <row r="265" spans="1:21" ht="20.100000000000001" customHeight="1" x14ac:dyDescent="0.3">
      <c r="A265" s="11" t="s">
        <v>261</v>
      </c>
      <c r="B265" s="20" t="s">
        <v>10</v>
      </c>
      <c r="C265" s="12" t="s">
        <v>247</v>
      </c>
      <c r="D265" s="11" t="str">
        <f t="shared" si="16"/>
        <v>Sr Boys</v>
      </c>
      <c r="E265" s="60">
        <v>12263</v>
      </c>
      <c r="F265" s="45" t="s">
        <v>492</v>
      </c>
      <c r="G265" s="8">
        <f>IFERROR(VALUE(VLOOKUP(F265, PTS!$A$2:$B$76, 2, FALSE)), "")</f>
        <v>0</v>
      </c>
      <c r="H265" s="45">
        <v>17</v>
      </c>
      <c r="I265" s="8">
        <f>IFERROR(VALUE(VLOOKUP(H265, PTS!$A$2:$B$76, 2, FALSE)), "")</f>
        <v>43</v>
      </c>
      <c r="J265" s="15">
        <v>52</v>
      </c>
      <c r="K265" s="8">
        <f>IFERROR(VALUE(VLOOKUP(J265, PTS!$A$2:$B$76, 2, FALSE)), "")</f>
        <v>8</v>
      </c>
      <c r="L265" s="45">
        <v>25</v>
      </c>
      <c r="M265" s="8">
        <f>IFERROR(VALUE(VLOOKUP(L265, PTS!$A$2:$B$76, 2, FALSE)), "")</f>
        <v>35</v>
      </c>
      <c r="N265" s="45">
        <v>15</v>
      </c>
      <c r="O265" s="8">
        <f>IFERROR(VALUE(VLOOKUP(N265, PTS!$A$2:$B$76, 2, FALSE)), "")</f>
        <v>45</v>
      </c>
      <c r="P265" s="45"/>
      <c r="Q265" s="45"/>
      <c r="R265" s="9">
        <f t="shared" si="14"/>
        <v>131</v>
      </c>
      <c r="S265" s="9"/>
      <c r="T265" s="9" cm="1">
        <f t="array" ref="T265">SUM(LARGE(CHOOSE({1,2,3,4,5,6}, G265, I265, K265, M265, O265, Q265), _xlfn.SEQUENCE(MIN(5, COUNTA(G265, I265, K265, M265, O265, Q265)))))</f>
        <v>131</v>
      </c>
      <c r="U265" s="9">
        <f t="shared" si="15"/>
        <v>28</v>
      </c>
    </row>
    <row r="266" spans="1:21" ht="20.100000000000001" customHeight="1" x14ac:dyDescent="0.3">
      <c r="A266" s="20" t="s">
        <v>262</v>
      </c>
      <c r="B266" s="20" t="s">
        <v>10</v>
      </c>
      <c r="C266" s="12" t="s">
        <v>247</v>
      </c>
      <c r="D266" s="11" t="str">
        <f t="shared" si="16"/>
        <v>Sr Boys</v>
      </c>
      <c r="E266" s="60">
        <v>12264</v>
      </c>
      <c r="F266" s="8">
        <v>55</v>
      </c>
      <c r="G266" s="8">
        <f>IFERROR(VALUE(VLOOKUP(F266, PTS!$A$2:$B$76, 2, FALSE)), "")</f>
        <v>5</v>
      </c>
      <c r="H266" s="8">
        <v>38</v>
      </c>
      <c r="I266" s="8">
        <f>IFERROR(VALUE(VLOOKUP(H266, PTS!$A$2:$B$76, 2, FALSE)), "")</f>
        <v>22</v>
      </c>
      <c r="J266" s="45">
        <v>51</v>
      </c>
      <c r="K266" s="8">
        <f>IFERROR(VALUE(VLOOKUP(J266, PTS!$A$2:$B$76, 2, FALSE)), "")</f>
        <v>9</v>
      </c>
      <c r="L266" s="45" t="s">
        <v>492</v>
      </c>
      <c r="M266" s="8">
        <f>IFERROR(VALUE(VLOOKUP(L266, PTS!$A$2:$B$76, 2, FALSE)), "")</f>
        <v>0</v>
      </c>
      <c r="N266" s="9">
        <v>29</v>
      </c>
      <c r="O266" s="8">
        <f>IFERROR(VALUE(VLOOKUP(N266, PTS!$A$2:$B$76, 2, FALSE)), "")</f>
        <v>31</v>
      </c>
      <c r="P266" s="45"/>
      <c r="Q266" s="45"/>
      <c r="R266" s="9">
        <f t="shared" si="14"/>
        <v>67</v>
      </c>
      <c r="S266" s="9"/>
      <c r="T266" s="9" cm="1">
        <f t="array" ref="T266">SUM(LARGE(CHOOSE({1,2,3,4,5,6}, G266, I266, K266, M266, O266, Q266), _xlfn.SEQUENCE(MIN(5, COUNTA(G266, I266, K266, M266, O266, Q266)))))</f>
        <v>67</v>
      </c>
      <c r="U266" s="9">
        <f t="shared" si="15"/>
        <v>52</v>
      </c>
    </row>
    <row r="267" spans="1:21" ht="20.100000000000001" customHeight="1" x14ac:dyDescent="0.3">
      <c r="A267" s="20" t="s">
        <v>263</v>
      </c>
      <c r="B267" s="20" t="s">
        <v>10</v>
      </c>
      <c r="C267" s="12" t="s">
        <v>247</v>
      </c>
      <c r="D267" s="11" t="str">
        <f t="shared" si="16"/>
        <v>Sr Boys</v>
      </c>
      <c r="E267" s="60">
        <v>12265</v>
      </c>
      <c r="F267" s="8">
        <v>15</v>
      </c>
      <c r="G267" s="8">
        <f>IFERROR(VALUE(VLOOKUP(F267, PTS!$A$2:$B$76, 2, FALSE)), "")</f>
        <v>45</v>
      </c>
      <c r="H267" s="8">
        <v>13</v>
      </c>
      <c r="I267" s="8">
        <f>IFERROR(VALUE(VLOOKUP(H267, PTS!$A$2:$B$76, 2, FALSE)), "")</f>
        <v>49</v>
      </c>
      <c r="J267" s="45">
        <v>23</v>
      </c>
      <c r="K267" s="8">
        <f>IFERROR(VALUE(VLOOKUP(J267, PTS!$A$2:$B$76, 2, FALSE)), "")</f>
        <v>37</v>
      </c>
      <c r="L267" s="8">
        <v>10</v>
      </c>
      <c r="M267" s="8">
        <f>IFERROR(VALUE(VLOOKUP(L267, PTS!$A$2:$B$76, 2, FALSE)), "")</f>
        <v>55</v>
      </c>
      <c r="N267" s="45">
        <v>7</v>
      </c>
      <c r="O267" s="8">
        <f>IFERROR(VALUE(VLOOKUP(N267, PTS!$A$2:$B$76, 2, FALSE)), "")</f>
        <v>70</v>
      </c>
      <c r="P267" s="45"/>
      <c r="Q267" s="45"/>
      <c r="R267" s="9">
        <f t="shared" si="14"/>
        <v>256</v>
      </c>
      <c r="S267" s="9"/>
      <c r="T267" s="9" cm="1">
        <f t="array" ref="T267">SUM(LARGE(CHOOSE({1,2,3,4,5,6}, G267, I267, K267, M267, O267, Q267), _xlfn.SEQUENCE(MIN(5, COUNTA(G267, I267, K267, M267, O267, Q267)))))</f>
        <v>256</v>
      </c>
      <c r="U267" s="9">
        <f t="shared" si="15"/>
        <v>10</v>
      </c>
    </row>
    <row r="268" spans="1:21" ht="20.100000000000001" customHeight="1" x14ac:dyDescent="0.3">
      <c r="A268" s="20" t="s">
        <v>264</v>
      </c>
      <c r="B268" s="20" t="s">
        <v>10</v>
      </c>
      <c r="C268" s="12" t="s">
        <v>247</v>
      </c>
      <c r="D268" s="11" t="str">
        <f t="shared" si="16"/>
        <v>Sr Boys</v>
      </c>
      <c r="E268" s="60">
        <v>12266</v>
      </c>
      <c r="F268" s="9">
        <v>58</v>
      </c>
      <c r="G268" s="8">
        <f>IFERROR(VALUE(VLOOKUP(F268, PTS!$A$2:$B$76, 2, FALSE)), "")</f>
        <v>2</v>
      </c>
      <c r="H268" s="9">
        <v>79</v>
      </c>
      <c r="I268" s="8">
        <v>1</v>
      </c>
      <c r="J268" s="15">
        <v>60</v>
      </c>
      <c r="K268" s="8">
        <v>1</v>
      </c>
      <c r="L268" s="45">
        <v>67</v>
      </c>
      <c r="M268" s="8">
        <f>IFERROR(VALUE(VLOOKUP(L268, PTS!$A$2:$B$76, 2, FALSE)), "")</f>
        <v>1</v>
      </c>
      <c r="N268" s="45">
        <v>69</v>
      </c>
      <c r="O268" s="8">
        <f>IFERROR(VALUE(VLOOKUP(N268, PTS!$A$2:$B$76, 2, FALSE)), "")</f>
        <v>1</v>
      </c>
      <c r="P268" s="9"/>
      <c r="Q268" s="8"/>
      <c r="R268" s="9">
        <f t="shared" si="14"/>
        <v>6</v>
      </c>
      <c r="S268" s="9"/>
      <c r="T268" s="9" cm="1">
        <f t="array" ref="T268">SUM(LARGE(CHOOSE({1,2,3,4,5,6}, G268, I268, K268, M268, O268, Q268), _xlfn.SEQUENCE(MIN(5, COUNTA(G268, I268, K268, M268, O268, Q268)))))</f>
        <v>6</v>
      </c>
      <c r="U268" s="9">
        <f t="shared" si="15"/>
        <v>88</v>
      </c>
    </row>
    <row r="269" spans="1:21" ht="20.100000000000001" customHeight="1" x14ac:dyDescent="0.3">
      <c r="A269" s="20" t="s">
        <v>265</v>
      </c>
      <c r="B269" s="20" t="s">
        <v>10</v>
      </c>
      <c r="C269" s="12" t="s">
        <v>247</v>
      </c>
      <c r="D269" s="11" t="str">
        <f t="shared" si="16"/>
        <v>Sr Boys</v>
      </c>
      <c r="E269" s="60">
        <v>12280</v>
      </c>
      <c r="F269" s="45" t="s">
        <v>492</v>
      </c>
      <c r="G269" s="8">
        <f>IFERROR(VALUE(VLOOKUP(F269, PTS!$A$2:$B$76, 2, FALSE)), "")</f>
        <v>0</v>
      </c>
      <c r="H269" s="45" t="s">
        <v>492</v>
      </c>
      <c r="I269" s="8">
        <f>IFERROR(VALUE(VLOOKUP(H269, PTS!$A$2:$B$76, 2, FALSE)), "")</f>
        <v>0</v>
      </c>
      <c r="J269" s="9" t="s">
        <v>492</v>
      </c>
      <c r="K269" s="8">
        <f>IFERROR(VALUE(VLOOKUP(J269, PTS!$A$2:$B$76, 2, FALSE)), "")</f>
        <v>0</v>
      </c>
      <c r="L269" s="45" t="s">
        <v>492</v>
      </c>
      <c r="M269" s="8">
        <f>IFERROR(VALUE(VLOOKUP(L269, PTS!$A$2:$B$76, 2, FALSE)), "")</f>
        <v>0</v>
      </c>
      <c r="N269" s="9" t="s">
        <v>492</v>
      </c>
      <c r="O269" s="8">
        <f>IFERROR(VALUE(VLOOKUP(N269, PTS!$A$2:$B$76, 2, FALSE)), "")</f>
        <v>0</v>
      </c>
      <c r="P269" s="45"/>
      <c r="Q269" s="45"/>
      <c r="R269" s="9">
        <f t="shared" si="14"/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 t="shared" si="15"/>
        <v>101</v>
      </c>
    </row>
    <row r="270" spans="1:21" ht="20.100000000000001" customHeight="1" x14ac:dyDescent="0.3">
      <c r="A270" s="20" t="s">
        <v>266</v>
      </c>
      <c r="B270" s="20" t="s">
        <v>10</v>
      </c>
      <c r="C270" s="12" t="s">
        <v>247</v>
      </c>
      <c r="D270" s="11" t="str">
        <f t="shared" si="16"/>
        <v>Sr Boys</v>
      </c>
      <c r="E270" s="60">
        <v>12285</v>
      </c>
      <c r="F270" s="8">
        <v>8</v>
      </c>
      <c r="G270" s="8">
        <f>IFERROR(VALUE(VLOOKUP(F270, PTS!$A$2:$B$76, 2, FALSE)), "")</f>
        <v>65</v>
      </c>
      <c r="H270" s="8">
        <v>74</v>
      </c>
      <c r="I270" s="8">
        <v>1</v>
      </c>
      <c r="J270" s="9" t="s">
        <v>492</v>
      </c>
      <c r="K270" s="8">
        <f>IFERROR(VALUE(VLOOKUP(J270, PTS!$A$2:$B$76, 2, FALSE)), "")</f>
        <v>0</v>
      </c>
      <c r="L270" s="45">
        <v>63</v>
      </c>
      <c r="M270" s="8">
        <f>IFERROR(VALUE(VLOOKUP(L270, PTS!$A$2:$B$76, 2, FALSE)), "")</f>
        <v>1</v>
      </c>
      <c r="N270" s="8">
        <v>59</v>
      </c>
      <c r="O270" s="8">
        <f>IFERROR(VALUE(VLOOKUP(N270, PTS!$A$2:$B$76, 2, FALSE)), "")</f>
        <v>1</v>
      </c>
      <c r="P270" s="9"/>
      <c r="Q270" s="8"/>
      <c r="R270" s="9">
        <f t="shared" si="14"/>
        <v>68</v>
      </c>
      <c r="S270" s="9"/>
      <c r="T270" s="9" cm="1">
        <f t="array" ref="T270">SUM(LARGE(CHOOSE({1,2,3,4,5,6}, G270, I270, K270, M270, O270, Q270), _xlfn.SEQUENCE(MIN(5, COUNTA(G270, I270, K270, M270, O270, Q270)))))</f>
        <v>68</v>
      </c>
      <c r="U270" s="9">
        <f t="shared" si="15"/>
        <v>51</v>
      </c>
    </row>
    <row r="271" spans="1:21" ht="20.100000000000001" customHeight="1" x14ac:dyDescent="0.3">
      <c r="A271" s="11" t="s">
        <v>277</v>
      </c>
      <c r="B271" s="20" t="s">
        <v>10</v>
      </c>
      <c r="C271" s="12" t="s">
        <v>271</v>
      </c>
      <c r="D271" s="11" t="str">
        <f t="shared" si="16"/>
        <v>Sr Boys</v>
      </c>
      <c r="E271" s="60">
        <v>12286</v>
      </c>
      <c r="F271" s="8">
        <v>42</v>
      </c>
      <c r="G271" s="8">
        <f>IFERROR(VALUE(VLOOKUP(F271, PTS!$A$2:$B$76, 2, FALSE)), "")</f>
        <v>18</v>
      </c>
      <c r="H271" s="8">
        <v>77</v>
      </c>
      <c r="I271" s="8">
        <v>1</v>
      </c>
      <c r="J271" s="45">
        <v>45</v>
      </c>
      <c r="K271" s="8">
        <f>IFERROR(VALUE(VLOOKUP(J271, PTS!$A$2:$B$76, 2, FALSE)), "")</f>
        <v>15</v>
      </c>
      <c r="L271" s="45" t="s">
        <v>492</v>
      </c>
      <c r="M271" s="8">
        <f>IFERROR(VALUE(VLOOKUP(L271, PTS!$A$2:$B$76, 2, FALSE)), "")</f>
        <v>0</v>
      </c>
      <c r="N271" s="8">
        <v>65</v>
      </c>
      <c r="O271" s="8">
        <f>IFERROR(VALUE(VLOOKUP(N271, PTS!$A$2:$B$76, 2, FALSE)), "")</f>
        <v>1</v>
      </c>
      <c r="P271" s="8"/>
      <c r="Q271" s="8"/>
      <c r="R271" s="9">
        <f t="shared" si="14"/>
        <v>35</v>
      </c>
      <c r="S271" s="9"/>
      <c r="T271" s="9" cm="1">
        <f t="array" ref="T271">SUM(LARGE(CHOOSE({1,2,3,4,5,6}, G271, I271, K271, M271, O271, Q271), _xlfn.SEQUENCE(MIN(5, COUNTA(G271, I271, K271, M271, O271, Q271)))))</f>
        <v>35</v>
      </c>
      <c r="U271" s="9">
        <f t="shared" si="15"/>
        <v>69</v>
      </c>
    </row>
    <row r="272" spans="1:21" ht="20.100000000000001" customHeight="1" x14ac:dyDescent="0.3">
      <c r="A272" s="11" t="s">
        <v>278</v>
      </c>
      <c r="B272" s="20" t="s">
        <v>10</v>
      </c>
      <c r="C272" s="12" t="s">
        <v>271</v>
      </c>
      <c r="D272" s="11" t="str">
        <f t="shared" si="16"/>
        <v>Sr Boys</v>
      </c>
      <c r="E272" s="60">
        <v>12287</v>
      </c>
      <c r="F272" s="45" t="s">
        <v>492</v>
      </c>
      <c r="G272" s="8">
        <f>IFERROR(VALUE(VLOOKUP(F272, PTS!$A$2:$B$76, 2, FALSE)), "")</f>
        <v>0</v>
      </c>
      <c r="H272" s="45" t="s">
        <v>492</v>
      </c>
      <c r="I272" s="8">
        <f>IFERROR(VALUE(VLOOKUP(H272, PTS!$A$2:$B$76, 2, FALSE)), "")</f>
        <v>0</v>
      </c>
      <c r="J272" s="9" t="s">
        <v>492</v>
      </c>
      <c r="K272" s="8">
        <f>IFERROR(VALUE(VLOOKUP(J272, PTS!$A$2:$B$76, 2, FALSE)), "")</f>
        <v>0</v>
      </c>
      <c r="L272" s="45" t="s">
        <v>492</v>
      </c>
      <c r="M272" s="8">
        <f>IFERROR(VALUE(VLOOKUP(L272, PTS!$A$2:$B$76, 2, FALSE)), "")</f>
        <v>0</v>
      </c>
      <c r="N272" s="9" t="s">
        <v>492</v>
      </c>
      <c r="O272" s="8">
        <f>IFERROR(VALUE(VLOOKUP(N272, PTS!$A$2:$B$76, 2, FALSE)), "")</f>
        <v>0</v>
      </c>
      <c r="P272" s="8"/>
      <c r="Q272" s="8"/>
      <c r="R272" s="9">
        <f t="shared" si="14"/>
        <v>0</v>
      </c>
      <c r="S272" s="9"/>
      <c r="T272" s="9" cm="1">
        <f t="array" ref="T272">SUM(LARGE(CHOOSE({1,2,3,4,5,6}, G272, I272, K272, M272, O272, Q272), _xlfn.SEQUENCE(MIN(5, COUNTA(G272, I272, K272, M272, O272, Q272)))))</f>
        <v>0</v>
      </c>
      <c r="U272" s="9">
        <f t="shared" si="15"/>
        <v>101</v>
      </c>
    </row>
    <row r="273" spans="1:21" ht="20.100000000000001" customHeight="1" x14ac:dyDescent="0.3">
      <c r="A273" s="11" t="s">
        <v>279</v>
      </c>
      <c r="B273" s="20" t="s">
        <v>10</v>
      </c>
      <c r="C273" s="12" t="s">
        <v>271</v>
      </c>
      <c r="D273" s="11" t="str">
        <f t="shared" si="16"/>
        <v>Sr Boys</v>
      </c>
      <c r="E273" s="60">
        <v>12288</v>
      </c>
      <c r="F273" s="45" t="s">
        <v>492</v>
      </c>
      <c r="G273" s="8">
        <f>IFERROR(VALUE(VLOOKUP(F273, PTS!$A$2:$B$76, 2, FALSE)), "")</f>
        <v>0</v>
      </c>
      <c r="H273" s="9">
        <v>61</v>
      </c>
      <c r="I273" s="8">
        <v>1</v>
      </c>
      <c r="J273" s="9" t="s">
        <v>492</v>
      </c>
      <c r="K273" s="8">
        <f>IFERROR(VALUE(VLOOKUP(J273, PTS!$A$2:$B$76, 2, FALSE)), "")</f>
        <v>0</v>
      </c>
      <c r="L273" s="45" t="s">
        <v>492</v>
      </c>
      <c r="M273" s="8">
        <f>IFERROR(VALUE(VLOOKUP(L273, PTS!$A$2:$B$76, 2, FALSE)), "")</f>
        <v>0</v>
      </c>
      <c r="N273" s="9" t="s">
        <v>492</v>
      </c>
      <c r="O273" s="8">
        <f>IFERROR(VALUE(VLOOKUP(N273, PTS!$A$2:$B$76, 2, FALSE)), "")</f>
        <v>0</v>
      </c>
      <c r="P273" s="8"/>
      <c r="Q273" s="8"/>
      <c r="R273" s="9">
        <f t="shared" si="14"/>
        <v>1</v>
      </c>
      <c r="S273" s="9"/>
      <c r="T273" s="9" cm="1">
        <f t="array" ref="T273">SUM(LARGE(CHOOSE({1,2,3,4,5,6}, G273, I273, K273, M273, O273, Q273), _xlfn.SEQUENCE(MIN(5, COUNTA(G273, I273, K273, M273, O273, Q273)))))</f>
        <v>1</v>
      </c>
      <c r="U273" s="9">
        <f t="shared" si="15"/>
        <v>95</v>
      </c>
    </row>
    <row r="274" spans="1:21" ht="20.100000000000001" customHeight="1" x14ac:dyDescent="0.3">
      <c r="A274" s="11" t="s">
        <v>283</v>
      </c>
      <c r="B274" s="20" t="s">
        <v>10</v>
      </c>
      <c r="C274" s="12" t="s">
        <v>281</v>
      </c>
      <c r="D274" s="11" t="str">
        <f t="shared" si="16"/>
        <v>Sr Boys</v>
      </c>
      <c r="E274" s="60">
        <v>12304</v>
      </c>
      <c r="F274" s="8">
        <v>47</v>
      </c>
      <c r="G274" s="8">
        <f>IFERROR(VALUE(VLOOKUP(F274, PTS!$A$2:$B$76, 2, FALSE)), "")</f>
        <v>13</v>
      </c>
      <c r="H274" s="8">
        <v>63</v>
      </c>
      <c r="I274" s="8">
        <v>1</v>
      </c>
      <c r="J274" s="9" t="s">
        <v>492</v>
      </c>
      <c r="K274" s="8">
        <f>IFERROR(VALUE(VLOOKUP(J274, PTS!$A$2:$B$76, 2, FALSE)), "")</f>
        <v>0</v>
      </c>
      <c r="L274" s="45">
        <v>65</v>
      </c>
      <c r="M274" s="8">
        <f>IFERROR(VALUE(VLOOKUP(L274, PTS!$A$2:$B$76, 2, FALSE)), "")</f>
        <v>1</v>
      </c>
      <c r="N274" s="45">
        <v>68</v>
      </c>
      <c r="O274" s="8">
        <f>IFERROR(VALUE(VLOOKUP(N274, PTS!$A$2:$B$76, 2, FALSE)), "")</f>
        <v>1</v>
      </c>
      <c r="P274" s="45"/>
      <c r="Q274" s="45"/>
      <c r="R274" s="9">
        <f t="shared" si="14"/>
        <v>16</v>
      </c>
      <c r="S274" s="9"/>
      <c r="T274" s="9" cm="1">
        <f t="array" ref="T274">SUM(LARGE(CHOOSE({1,2,3,4,5,6}, G274, I274, K274, M274, O274, Q274), _xlfn.SEQUENCE(MIN(5, COUNTA(G274, I274, K274, M274, O274, Q274)))))</f>
        <v>16</v>
      </c>
      <c r="U274" s="9">
        <f t="shared" si="15"/>
        <v>80</v>
      </c>
    </row>
    <row r="275" spans="1:21" ht="20.100000000000001" customHeight="1" x14ac:dyDescent="0.3">
      <c r="A275" s="20" t="s">
        <v>284</v>
      </c>
      <c r="B275" s="20" t="s">
        <v>10</v>
      </c>
      <c r="C275" s="12" t="s">
        <v>281</v>
      </c>
      <c r="D275" s="11" t="str">
        <f t="shared" si="16"/>
        <v>Sr Boys</v>
      </c>
      <c r="E275" s="60">
        <v>12305</v>
      </c>
      <c r="F275" s="8">
        <v>41</v>
      </c>
      <c r="G275" s="8">
        <f>IFERROR(VALUE(VLOOKUP(F275, PTS!$A$2:$B$76, 2, FALSE)), "")</f>
        <v>19</v>
      </c>
      <c r="H275" s="8">
        <v>56</v>
      </c>
      <c r="I275" s="8">
        <f>IFERROR(VALUE(VLOOKUP(H275, PTS!$A$2:$B$76, 2, FALSE)), "")</f>
        <v>4</v>
      </c>
      <c r="J275" s="45">
        <v>43</v>
      </c>
      <c r="K275" s="8">
        <f>IFERROR(VALUE(VLOOKUP(J275, PTS!$A$2:$B$76, 2, FALSE)), "")</f>
        <v>17</v>
      </c>
      <c r="L275" s="45">
        <v>51</v>
      </c>
      <c r="M275" s="8">
        <f>IFERROR(VALUE(VLOOKUP(L275, PTS!$A$2:$B$76, 2, FALSE)), "")</f>
        <v>9</v>
      </c>
      <c r="N275" s="9">
        <v>60</v>
      </c>
      <c r="O275" s="8">
        <f>IFERROR(VALUE(VLOOKUP(N275, PTS!$A$2:$B$76, 2, FALSE)), "")</f>
        <v>1</v>
      </c>
      <c r="P275" s="45"/>
      <c r="Q275" s="45"/>
      <c r="R275" s="9">
        <f t="shared" si="14"/>
        <v>50</v>
      </c>
      <c r="S275" s="9"/>
      <c r="T275" s="9" cm="1">
        <f t="array" ref="T275">SUM(LARGE(CHOOSE({1,2,3,4,5,6}, G275, I275, K275, M275, O275, Q275), _xlfn.SEQUENCE(MIN(5, COUNTA(G275, I275, K275, M275, O275, Q275)))))</f>
        <v>50</v>
      </c>
      <c r="U275" s="9">
        <f t="shared" si="15"/>
        <v>61</v>
      </c>
    </row>
    <row r="276" spans="1:21" ht="20.100000000000001" customHeight="1" x14ac:dyDescent="0.3">
      <c r="A276" s="20" t="s">
        <v>285</v>
      </c>
      <c r="B276" s="20" t="s">
        <v>10</v>
      </c>
      <c r="C276" s="12" t="s">
        <v>281</v>
      </c>
      <c r="D276" s="11" t="str">
        <f t="shared" si="16"/>
        <v>Sr Boys</v>
      </c>
      <c r="E276" s="60">
        <v>12306</v>
      </c>
      <c r="F276" s="8">
        <v>61</v>
      </c>
      <c r="G276" s="8">
        <v>1</v>
      </c>
      <c r="H276" s="45" t="s">
        <v>492</v>
      </c>
      <c r="I276" s="8">
        <f>IFERROR(VALUE(VLOOKUP(H276, PTS!$A$2:$B$76, 2, FALSE)), "")</f>
        <v>0</v>
      </c>
      <c r="J276" s="9" t="s">
        <v>492</v>
      </c>
      <c r="K276" s="8">
        <f>IFERROR(VALUE(VLOOKUP(J276, PTS!$A$2:$B$76, 2, FALSE)), "")</f>
        <v>0</v>
      </c>
      <c r="L276" s="45" t="s">
        <v>492</v>
      </c>
      <c r="M276" s="8">
        <f>IFERROR(VALUE(VLOOKUP(L276, PTS!$A$2:$B$76, 2, FALSE)), "")</f>
        <v>0</v>
      </c>
      <c r="N276" s="9" t="s">
        <v>492</v>
      </c>
      <c r="O276" s="8">
        <f>IFERROR(VALUE(VLOOKUP(N276, PTS!$A$2:$B$76, 2, FALSE)), "")</f>
        <v>0</v>
      </c>
      <c r="P276" s="8"/>
      <c r="Q276" s="8"/>
      <c r="R276" s="9">
        <f t="shared" si="14"/>
        <v>1</v>
      </c>
      <c r="S276" s="9"/>
      <c r="T276" s="9" cm="1">
        <f t="array" ref="T276">SUM(LARGE(CHOOSE({1,2,3,4,5,6}, G276, I276, K276, M276, O276, Q276), _xlfn.SEQUENCE(MIN(5, COUNTA(G276, I276, K276, M276, O276, Q276)))))</f>
        <v>1</v>
      </c>
      <c r="U276" s="9">
        <f t="shared" si="15"/>
        <v>95</v>
      </c>
    </row>
    <row r="277" spans="1:21" ht="20.100000000000001" customHeight="1" x14ac:dyDescent="0.3">
      <c r="A277" s="20" t="s">
        <v>286</v>
      </c>
      <c r="B277" s="20" t="s">
        <v>10</v>
      </c>
      <c r="C277" s="12" t="s">
        <v>281</v>
      </c>
      <c r="D277" s="11" t="str">
        <f t="shared" si="16"/>
        <v>Sr Boys</v>
      </c>
      <c r="E277" s="60">
        <v>12307</v>
      </c>
      <c r="F277" s="8">
        <v>33</v>
      </c>
      <c r="G277" s="8">
        <f>IFERROR(VALUE(VLOOKUP(F277, PTS!$A$2:$B$76, 2, FALSE)), "")</f>
        <v>27</v>
      </c>
      <c r="H277" s="45" t="s">
        <v>492</v>
      </c>
      <c r="I277" s="8">
        <f>IFERROR(VALUE(VLOOKUP(H277, PTS!$A$2:$B$76, 2, FALSE)), "")</f>
        <v>0</v>
      </c>
      <c r="J277" s="9" t="s">
        <v>492</v>
      </c>
      <c r="K277" s="8">
        <f>IFERROR(VALUE(VLOOKUP(J277, PTS!$A$2:$B$76, 2, FALSE)), "")</f>
        <v>0</v>
      </c>
      <c r="L277" s="45" t="s">
        <v>492</v>
      </c>
      <c r="M277" s="8">
        <f>IFERROR(VALUE(VLOOKUP(L277, PTS!$A$2:$B$76, 2, FALSE)), "")</f>
        <v>0</v>
      </c>
      <c r="N277" s="9" t="s">
        <v>492</v>
      </c>
      <c r="O277" s="8">
        <f>IFERROR(VALUE(VLOOKUP(N277, PTS!$A$2:$B$76, 2, FALSE)), "")</f>
        <v>0</v>
      </c>
      <c r="P277" s="8"/>
      <c r="Q277" s="8"/>
      <c r="R277" s="9">
        <f t="shared" si="14"/>
        <v>27</v>
      </c>
      <c r="S277" s="9"/>
      <c r="T277" s="9" cm="1">
        <f t="array" ref="T277">SUM(LARGE(CHOOSE({1,2,3,4,5,6}, G277, I277, K277, M277, O277, Q277), _xlfn.SEQUENCE(MIN(5, COUNTA(G277, I277, K277, M277, O277, Q277)))))</f>
        <v>27</v>
      </c>
      <c r="U277" s="9">
        <f t="shared" si="15"/>
        <v>71</v>
      </c>
    </row>
    <row r="278" spans="1:21" ht="20.100000000000001" customHeight="1" x14ac:dyDescent="0.3">
      <c r="A278" s="11" t="s">
        <v>295</v>
      </c>
      <c r="B278" s="20" t="s">
        <v>10</v>
      </c>
      <c r="C278" s="12" t="s">
        <v>289</v>
      </c>
      <c r="D278" s="11" t="str">
        <f t="shared" si="16"/>
        <v>Sr Boys</v>
      </c>
      <c r="E278" s="60">
        <v>12309</v>
      </c>
      <c r="F278" s="45" t="s">
        <v>492</v>
      </c>
      <c r="G278" s="8">
        <f>IFERROR(VALUE(VLOOKUP(F278, PTS!$A$2:$B$76, 2, FALSE)), "")</f>
        <v>0</v>
      </c>
      <c r="H278" s="8">
        <v>65</v>
      </c>
      <c r="I278" s="8">
        <v>1</v>
      </c>
      <c r="J278" s="45">
        <v>57</v>
      </c>
      <c r="K278" s="8">
        <f>IFERROR(VALUE(VLOOKUP(J278, PTS!$A$2:$B$76, 2, FALSE)), "")</f>
        <v>3</v>
      </c>
      <c r="L278" s="45">
        <v>59</v>
      </c>
      <c r="M278" s="8">
        <f>IFERROR(VALUE(VLOOKUP(L278, PTS!$A$2:$B$76, 2, FALSE)), "")</f>
        <v>1</v>
      </c>
      <c r="N278" s="45">
        <v>57</v>
      </c>
      <c r="O278" s="8">
        <f>IFERROR(VALUE(VLOOKUP(N278, PTS!$A$2:$B$76, 2, FALSE)), "")</f>
        <v>3</v>
      </c>
      <c r="P278" s="8"/>
      <c r="Q278" s="8"/>
      <c r="R278" s="9">
        <f t="shared" si="14"/>
        <v>8</v>
      </c>
      <c r="S278" s="9"/>
      <c r="T278" s="9" cm="1">
        <f t="array" ref="T278">SUM(LARGE(CHOOSE({1,2,3,4,5,6}, G278, I278, K278, M278, O278, Q278), _xlfn.SEQUENCE(MIN(5, COUNTA(G278, I278, K278, M278, O278, Q278)))))</f>
        <v>8</v>
      </c>
      <c r="U278" s="9">
        <f t="shared" si="15"/>
        <v>86</v>
      </c>
    </row>
    <row r="279" spans="1:21" ht="20.100000000000001" customHeight="1" x14ac:dyDescent="0.3">
      <c r="A279" s="11" t="s">
        <v>296</v>
      </c>
      <c r="B279" s="20" t="s">
        <v>10</v>
      </c>
      <c r="C279" s="12" t="s">
        <v>289</v>
      </c>
      <c r="D279" s="11" t="str">
        <f t="shared" si="16"/>
        <v>Sr Boys</v>
      </c>
      <c r="E279" s="60">
        <v>12311</v>
      </c>
      <c r="F279" s="8">
        <v>32</v>
      </c>
      <c r="G279" s="8">
        <f>IFERROR(VALUE(VLOOKUP(F279, PTS!$A$2:$B$76, 2, FALSE)), "")</f>
        <v>28</v>
      </c>
      <c r="H279" s="8">
        <v>8</v>
      </c>
      <c r="I279" s="8">
        <f>IFERROR(VALUE(VLOOKUP(H279, PTS!$A$2:$B$76, 2, FALSE)), "")</f>
        <v>65</v>
      </c>
      <c r="J279" s="45">
        <v>37</v>
      </c>
      <c r="K279" s="8">
        <f>IFERROR(VALUE(VLOOKUP(J279, PTS!$A$2:$B$76, 2, FALSE)), "")</f>
        <v>23</v>
      </c>
      <c r="L279" s="8">
        <v>7</v>
      </c>
      <c r="M279" s="8">
        <f>IFERROR(VALUE(VLOOKUP(L279, PTS!$A$2:$B$76, 2, FALSE)), "")</f>
        <v>70</v>
      </c>
      <c r="N279" s="9">
        <v>3</v>
      </c>
      <c r="O279" s="8">
        <f>IFERROR(VALUE(VLOOKUP(N279, PTS!$A$2:$B$76, 2, FALSE)), "")</f>
        <v>90</v>
      </c>
      <c r="P279" s="45"/>
      <c r="Q279" s="45"/>
      <c r="R279" s="9">
        <f t="shared" si="14"/>
        <v>276</v>
      </c>
      <c r="S279" s="9"/>
      <c r="T279" s="9" cm="1">
        <f t="array" ref="T279">SUM(LARGE(CHOOSE({1,2,3,4,5,6}, G279, I279, K279, M279, O279, Q279), _xlfn.SEQUENCE(MIN(5, COUNTA(G279, I279, K279, M279, O279, Q279)))))</f>
        <v>276</v>
      </c>
      <c r="U279" s="9">
        <f t="shared" si="15"/>
        <v>9</v>
      </c>
    </row>
    <row r="280" spans="1:21" ht="20.100000000000001" customHeight="1" x14ac:dyDescent="0.3">
      <c r="A280" s="11" t="s">
        <v>297</v>
      </c>
      <c r="B280" s="20" t="s">
        <v>10</v>
      </c>
      <c r="C280" s="12" t="s">
        <v>289</v>
      </c>
      <c r="D280" s="11" t="str">
        <f t="shared" si="16"/>
        <v>Sr Boys</v>
      </c>
      <c r="E280" s="60">
        <v>12315</v>
      </c>
      <c r="F280" s="45" t="s">
        <v>492</v>
      </c>
      <c r="G280" s="8">
        <f>IFERROR(VALUE(VLOOKUP(F280, PTS!$A$2:$B$76, 2, FALSE)), "")</f>
        <v>0</v>
      </c>
      <c r="H280" s="45" t="s">
        <v>492</v>
      </c>
      <c r="I280" s="8">
        <f>IFERROR(VALUE(VLOOKUP(H280, PTS!$A$2:$B$76, 2, FALSE)), "")</f>
        <v>0</v>
      </c>
      <c r="J280" s="9" t="s">
        <v>492</v>
      </c>
      <c r="K280" s="8">
        <f>IFERROR(VALUE(VLOOKUP(J280, PTS!$A$2:$B$76, 2, FALSE)), "")</f>
        <v>0</v>
      </c>
      <c r="L280" s="45" t="s">
        <v>492</v>
      </c>
      <c r="M280" s="8">
        <f>IFERROR(VALUE(VLOOKUP(L280, PTS!$A$2:$B$76, 2, FALSE)), "")</f>
        <v>0</v>
      </c>
      <c r="N280" s="9" t="s">
        <v>492</v>
      </c>
      <c r="O280" s="8">
        <f>IFERROR(VALUE(VLOOKUP(N280, PTS!$A$2:$B$76, 2, FALSE)), "")</f>
        <v>0</v>
      </c>
      <c r="P280" s="45"/>
      <c r="Q280" s="45"/>
      <c r="R280" s="9">
        <f t="shared" si="14"/>
        <v>0</v>
      </c>
      <c r="S280" s="9"/>
      <c r="T280" s="9" cm="1">
        <f t="array" ref="T280">SUM(LARGE(CHOOSE({1,2,3,4,5,6}, G280, I280, K280, M280, O280, Q280), _xlfn.SEQUENCE(MIN(5, COUNTA(G280, I280, K280, M280, O280, Q280)))))</f>
        <v>0</v>
      </c>
      <c r="U280" s="9">
        <f t="shared" si="15"/>
        <v>101</v>
      </c>
    </row>
    <row r="281" spans="1:21" ht="20.100000000000001" customHeight="1" x14ac:dyDescent="0.3">
      <c r="A281" s="11" t="s">
        <v>298</v>
      </c>
      <c r="B281" s="20" t="s">
        <v>10</v>
      </c>
      <c r="C281" s="12" t="s">
        <v>289</v>
      </c>
      <c r="D281" s="11" t="str">
        <f t="shared" si="16"/>
        <v>Sr Boys</v>
      </c>
      <c r="E281" s="60">
        <v>12316</v>
      </c>
      <c r="F281" s="15">
        <v>13</v>
      </c>
      <c r="G281" s="8">
        <f>IFERROR(VALUE(VLOOKUP(F281, PTS!$A$2:$B$76, 2, FALSE)), "")</f>
        <v>49</v>
      </c>
      <c r="H281" s="15">
        <v>4</v>
      </c>
      <c r="I281" s="8">
        <f>IFERROR(VALUE(VLOOKUP(H281, PTS!$A$2:$B$76, 2, FALSE)), "")</f>
        <v>85</v>
      </c>
      <c r="J281" s="15">
        <v>2</v>
      </c>
      <c r="K281" s="8">
        <f>IFERROR(VALUE(VLOOKUP(J281, PTS!$A$2:$B$76, 2, FALSE)), "")</f>
        <v>95</v>
      </c>
      <c r="L281" s="9" t="s">
        <v>7</v>
      </c>
      <c r="M281" s="8">
        <f>IFERROR(VALUE(VLOOKUP(L281, PTS!$A$2:$B$76, 2, FALSE)), "")</f>
        <v>1</v>
      </c>
      <c r="N281" s="45">
        <v>2</v>
      </c>
      <c r="O281" s="8">
        <f>IFERROR(VALUE(VLOOKUP(N281, PTS!$A$2:$B$76, 2, FALSE)), "")</f>
        <v>95</v>
      </c>
      <c r="P281" s="45"/>
      <c r="Q281" s="45"/>
      <c r="R281" s="9">
        <f t="shared" si="14"/>
        <v>325</v>
      </c>
      <c r="S281" s="9"/>
      <c r="T281" s="9" cm="1">
        <f t="array" ref="T281">SUM(LARGE(CHOOSE({1,2,3,4,5,6}, G281, I281, K281, M281, O281, Q281), _xlfn.SEQUENCE(MIN(5, COUNTA(G281, I281, K281, M281, O281, Q281)))))</f>
        <v>325</v>
      </c>
      <c r="U281" s="9">
        <f t="shared" si="15"/>
        <v>6</v>
      </c>
    </row>
    <row r="282" spans="1:21" ht="20.100000000000001" customHeight="1" x14ac:dyDescent="0.3">
      <c r="A282" s="11" t="s">
        <v>299</v>
      </c>
      <c r="B282" s="20" t="s">
        <v>10</v>
      </c>
      <c r="C282" s="12" t="s">
        <v>289</v>
      </c>
      <c r="D282" s="11" t="str">
        <f t="shared" si="16"/>
        <v>Sr Boys</v>
      </c>
      <c r="E282" s="60">
        <v>12317</v>
      </c>
      <c r="F282" s="45" t="s">
        <v>492</v>
      </c>
      <c r="G282" s="8">
        <f>IFERROR(VALUE(VLOOKUP(F282, PTS!$A$2:$B$76, 2, FALSE)), "")</f>
        <v>0</v>
      </c>
      <c r="H282" s="45" t="s">
        <v>492</v>
      </c>
      <c r="I282" s="8">
        <f>IFERROR(VALUE(VLOOKUP(H282, PTS!$A$2:$B$76, 2, FALSE)), "")</f>
        <v>0</v>
      </c>
      <c r="J282" s="9" t="s">
        <v>492</v>
      </c>
      <c r="K282" s="8">
        <f>IFERROR(VALUE(VLOOKUP(J282, PTS!$A$2:$B$76, 2, FALSE)), "")</f>
        <v>0</v>
      </c>
      <c r="L282" s="45" t="s">
        <v>492</v>
      </c>
      <c r="M282" s="8">
        <f>IFERROR(VALUE(VLOOKUP(L282, PTS!$A$2:$B$76, 2, FALSE)), "")</f>
        <v>0</v>
      </c>
      <c r="N282" s="9" t="s">
        <v>492</v>
      </c>
      <c r="O282" s="8">
        <f>IFERROR(VALUE(VLOOKUP(N282, PTS!$A$2:$B$76, 2, FALSE)), "")</f>
        <v>0</v>
      </c>
      <c r="P282" s="45"/>
      <c r="Q282" s="45"/>
      <c r="R282" s="9">
        <f t="shared" si="14"/>
        <v>0</v>
      </c>
      <c r="S282" s="9"/>
      <c r="T282" s="9" cm="1">
        <f t="array" ref="T282">SUM(LARGE(CHOOSE({1,2,3,4,5,6}, G282, I282, K282, M282, O282, Q282), _xlfn.SEQUENCE(MIN(5, COUNTA(G282, I282, K282, M282, O282, Q282)))))</f>
        <v>0</v>
      </c>
      <c r="U282" s="9">
        <f t="shared" si="15"/>
        <v>101</v>
      </c>
    </row>
    <row r="283" spans="1:21" ht="20.100000000000001" customHeight="1" x14ac:dyDescent="0.3">
      <c r="A283" s="20" t="s">
        <v>300</v>
      </c>
      <c r="B283" s="20" t="s">
        <v>10</v>
      </c>
      <c r="C283" s="12" t="s">
        <v>289</v>
      </c>
      <c r="D283" s="11" t="str">
        <f t="shared" si="16"/>
        <v>Sr Boys</v>
      </c>
      <c r="E283" s="60">
        <v>12318</v>
      </c>
      <c r="F283" s="8" t="s">
        <v>7</v>
      </c>
      <c r="G283" s="8">
        <f>IFERROR(VALUE(VLOOKUP(F283, PTS!$A$2:$B$76, 2, FALSE)), "")</f>
        <v>1</v>
      </c>
      <c r="H283" s="9">
        <v>60</v>
      </c>
      <c r="I283" s="8">
        <v>1</v>
      </c>
      <c r="J283" s="15">
        <v>58</v>
      </c>
      <c r="K283" s="8">
        <f>IFERROR(VALUE(VLOOKUP(J283, PTS!$A$2:$B$76, 2, FALSE)), "")</f>
        <v>2</v>
      </c>
      <c r="L283" s="45" t="s">
        <v>7</v>
      </c>
      <c r="M283" s="8">
        <f>IFERROR(VALUE(VLOOKUP(L283, PTS!$A$2:$B$76, 2, FALSE)), "")</f>
        <v>1</v>
      </c>
      <c r="N283" s="9" t="s">
        <v>492</v>
      </c>
      <c r="O283" s="8">
        <f>IFERROR(VALUE(VLOOKUP(N283, PTS!$A$2:$B$76, 2, FALSE)), "")</f>
        <v>0</v>
      </c>
      <c r="P283" s="45"/>
      <c r="Q283" s="45"/>
      <c r="R283" s="9">
        <f t="shared" si="14"/>
        <v>5</v>
      </c>
      <c r="S283" s="9"/>
      <c r="T283" s="9" cm="1">
        <f t="array" ref="T283">SUM(LARGE(CHOOSE({1,2,3,4,5,6}, G283, I283, K283, M283, O283, Q283), _xlfn.SEQUENCE(MIN(5, COUNTA(G283, I283, K283, M283, O283, Q283)))))</f>
        <v>5</v>
      </c>
      <c r="U283" s="9">
        <f t="shared" si="15"/>
        <v>89</v>
      </c>
    </row>
    <row r="284" spans="1:21" ht="20.100000000000001" customHeight="1" x14ac:dyDescent="0.3">
      <c r="A284" s="20" t="s">
        <v>301</v>
      </c>
      <c r="B284" s="20" t="s">
        <v>10</v>
      </c>
      <c r="C284" s="12" t="s">
        <v>289</v>
      </c>
      <c r="D284" s="11" t="str">
        <f t="shared" si="16"/>
        <v>Sr Boys</v>
      </c>
      <c r="E284" s="60">
        <v>12319</v>
      </c>
      <c r="F284" s="9">
        <v>51</v>
      </c>
      <c r="G284" s="8">
        <f>IFERROR(VALUE(VLOOKUP(F284, PTS!$A$2:$B$76, 2, FALSE)), "")</f>
        <v>9</v>
      </c>
      <c r="H284" s="9">
        <v>51</v>
      </c>
      <c r="I284" s="8">
        <f>IFERROR(VALUE(VLOOKUP(H284, PTS!$A$2:$B$76, 2, FALSE)), "")</f>
        <v>9</v>
      </c>
      <c r="J284" s="45">
        <v>55</v>
      </c>
      <c r="K284" s="8">
        <f>IFERROR(VALUE(VLOOKUP(J284, PTS!$A$2:$B$76, 2, FALSE)), "")</f>
        <v>5</v>
      </c>
      <c r="L284" s="45">
        <v>48</v>
      </c>
      <c r="M284" s="8">
        <f>IFERROR(VALUE(VLOOKUP(L284, PTS!$A$2:$B$76, 2, FALSE)), "")</f>
        <v>12</v>
      </c>
      <c r="N284" s="45">
        <v>38</v>
      </c>
      <c r="O284" s="8">
        <f>IFERROR(VALUE(VLOOKUP(N284, PTS!$A$2:$B$76, 2, FALSE)), "")</f>
        <v>22</v>
      </c>
      <c r="P284" s="45"/>
      <c r="Q284" s="45"/>
      <c r="R284" s="9">
        <f t="shared" si="14"/>
        <v>57</v>
      </c>
      <c r="S284" s="9"/>
      <c r="T284" s="9" cm="1">
        <f t="array" ref="T284">SUM(LARGE(CHOOSE({1,2,3,4,5,6}, G284, I284, K284, M284, O284, Q284), _xlfn.SEQUENCE(MIN(5, COUNTA(G284, I284, K284, M284, O284, Q284)))))</f>
        <v>57</v>
      </c>
      <c r="U284" s="9">
        <f t="shared" si="15"/>
        <v>59</v>
      </c>
    </row>
    <row r="285" spans="1:21" ht="20.100000000000001" customHeight="1" x14ac:dyDescent="0.3">
      <c r="A285" s="11" t="s">
        <v>302</v>
      </c>
      <c r="B285" s="20" t="s">
        <v>10</v>
      </c>
      <c r="C285" s="12" t="s">
        <v>289</v>
      </c>
      <c r="D285" s="11" t="str">
        <f t="shared" si="16"/>
        <v>Sr Boys</v>
      </c>
      <c r="E285" s="60">
        <v>12320</v>
      </c>
      <c r="F285" s="8">
        <v>27</v>
      </c>
      <c r="G285" s="8">
        <f>IFERROR(VALUE(VLOOKUP(F285, PTS!$A$2:$B$76, 2, FALSE)), "")</f>
        <v>33</v>
      </c>
      <c r="H285" s="8">
        <v>67</v>
      </c>
      <c r="I285" s="8">
        <v>1</v>
      </c>
      <c r="J285" s="45">
        <v>25</v>
      </c>
      <c r="K285" s="8">
        <f>IFERROR(VALUE(VLOOKUP(J285, PTS!$A$2:$B$76, 2, FALSE)), "")</f>
        <v>35</v>
      </c>
      <c r="L285" s="8">
        <v>44</v>
      </c>
      <c r="M285" s="8">
        <f>IFERROR(VALUE(VLOOKUP(L285, PTS!$A$2:$B$76, 2, FALSE)), "")</f>
        <v>16</v>
      </c>
      <c r="N285" s="9" t="s">
        <v>492</v>
      </c>
      <c r="O285" s="8">
        <f>IFERROR(VALUE(VLOOKUP(N285, PTS!$A$2:$B$76, 2, FALSE)), "")</f>
        <v>0</v>
      </c>
      <c r="P285" s="45"/>
      <c r="Q285" s="45"/>
      <c r="R285" s="9">
        <f t="shared" ref="R285:R316" si="17">SUM(G285,I285,K285,M285,O285,Q285)</f>
        <v>85</v>
      </c>
      <c r="S285" s="9"/>
      <c r="T285" s="9" cm="1">
        <f t="array" ref="T285">SUM(LARGE(CHOOSE({1,2,3,4,5,6}, G285, I285, K285, M285, O285, Q285), _xlfn.SEQUENCE(MIN(5, COUNTA(G285, I285, K285, M285, O285, Q285)))))</f>
        <v>85</v>
      </c>
      <c r="U285" s="9">
        <f t="shared" ref="U285:U316" si="18">1+COUNTIFS(B:B,B285,R:R,"&gt;"&amp;R285)</f>
        <v>44</v>
      </c>
    </row>
    <row r="286" spans="1:21" ht="20.100000000000001" customHeight="1" x14ac:dyDescent="0.3">
      <c r="A286" s="11" t="s">
        <v>303</v>
      </c>
      <c r="B286" s="20" t="s">
        <v>10</v>
      </c>
      <c r="C286" s="12" t="s">
        <v>289</v>
      </c>
      <c r="D286" s="11" t="str">
        <f t="shared" si="16"/>
        <v>Sr Boys</v>
      </c>
      <c r="E286" s="60">
        <v>12321</v>
      </c>
      <c r="F286" s="8">
        <v>34</v>
      </c>
      <c r="G286" s="8">
        <f>IFERROR(VALUE(VLOOKUP(F286, PTS!$A$2:$B$76, 2, FALSE)), "")</f>
        <v>26</v>
      </c>
      <c r="H286" s="9">
        <v>35</v>
      </c>
      <c r="I286" s="8">
        <f>IFERROR(VALUE(VLOOKUP(H286, PTS!$A$2:$B$76, 2, FALSE)), "")</f>
        <v>25</v>
      </c>
      <c r="J286" s="15">
        <v>56</v>
      </c>
      <c r="K286" s="8">
        <f>IFERROR(VALUE(VLOOKUP(J286, PTS!$A$2:$B$76, 2, FALSE)), "")</f>
        <v>4</v>
      </c>
      <c r="L286" s="45">
        <v>45</v>
      </c>
      <c r="M286" s="8">
        <f>IFERROR(VALUE(VLOOKUP(L286, PTS!$A$2:$B$76, 2, FALSE)), "")</f>
        <v>15</v>
      </c>
      <c r="N286" s="45">
        <v>70</v>
      </c>
      <c r="O286" s="8">
        <f>IFERROR(VALUE(VLOOKUP(N286, PTS!$A$2:$B$76, 2, FALSE)), "")</f>
        <v>1</v>
      </c>
      <c r="P286" s="45"/>
      <c r="Q286" s="45"/>
      <c r="R286" s="9">
        <f t="shared" si="17"/>
        <v>71</v>
      </c>
      <c r="S286" s="9"/>
      <c r="T286" s="9" cm="1">
        <f t="array" ref="T286">SUM(LARGE(CHOOSE({1,2,3,4,5,6}, G286, I286, K286, M286, O286, Q286), _xlfn.SEQUENCE(MIN(5, COUNTA(G286, I286, K286, M286, O286, Q286)))))</f>
        <v>71</v>
      </c>
      <c r="U286" s="9">
        <f t="shared" si="18"/>
        <v>49</v>
      </c>
    </row>
    <row r="287" spans="1:21" ht="20.100000000000001" customHeight="1" x14ac:dyDescent="0.3">
      <c r="A287" s="20" t="s">
        <v>316</v>
      </c>
      <c r="B287" s="20" t="s">
        <v>10</v>
      </c>
      <c r="C287" s="12" t="s">
        <v>309</v>
      </c>
      <c r="D287" s="11" t="str">
        <f t="shared" si="16"/>
        <v>Sr Boys</v>
      </c>
      <c r="E287" s="60">
        <v>12323</v>
      </c>
      <c r="F287" s="9" t="s">
        <v>492</v>
      </c>
      <c r="G287" s="8">
        <f>IFERROR(VALUE(VLOOKUP(F287, PTS!$A$2:$B$76, 2, FALSE)), "")</f>
        <v>0</v>
      </c>
      <c r="H287" s="9">
        <v>62</v>
      </c>
      <c r="I287" s="8">
        <v>1</v>
      </c>
      <c r="J287" s="9" t="s">
        <v>492</v>
      </c>
      <c r="K287" s="8">
        <f>IFERROR(VALUE(VLOOKUP(J287, PTS!$A$2:$B$76, 2, FALSE)), "")</f>
        <v>0</v>
      </c>
      <c r="L287" s="45">
        <v>53</v>
      </c>
      <c r="M287" s="8">
        <f>IFERROR(VALUE(VLOOKUP(L287, PTS!$A$2:$B$76, 2, FALSE)), "")</f>
        <v>7</v>
      </c>
      <c r="N287" s="9" t="s">
        <v>492</v>
      </c>
      <c r="O287" s="8">
        <f>IFERROR(VALUE(VLOOKUP(N287, PTS!$A$2:$B$76, 2, FALSE)), "")</f>
        <v>0</v>
      </c>
      <c r="P287" s="9"/>
      <c r="Q287" s="8"/>
      <c r="R287" s="9">
        <f t="shared" si="17"/>
        <v>8</v>
      </c>
      <c r="S287" s="9"/>
      <c r="T287" s="9" cm="1">
        <f t="array" ref="T287">SUM(LARGE(CHOOSE({1,2,3,4,5,6}, G287, I287, K287, M287, O287, Q287), _xlfn.SEQUENCE(MIN(5, COUNTA(G287, I287, K287, M287, O287, Q287)))))</f>
        <v>8</v>
      </c>
      <c r="U287" s="9">
        <f t="shared" si="18"/>
        <v>86</v>
      </c>
    </row>
    <row r="288" spans="1:21" ht="20.100000000000001" customHeight="1" x14ac:dyDescent="0.3">
      <c r="A288" s="20" t="s">
        <v>346</v>
      </c>
      <c r="B288" s="20" t="s">
        <v>10</v>
      </c>
      <c r="C288" s="21" t="s">
        <v>343</v>
      </c>
      <c r="D288" s="11" t="str">
        <f t="shared" si="16"/>
        <v>Sr Boys</v>
      </c>
      <c r="E288" s="60">
        <v>12324</v>
      </c>
      <c r="F288" s="45" t="s">
        <v>492</v>
      </c>
      <c r="G288" s="8">
        <f>IFERROR(VALUE(VLOOKUP(F288, PTS!$A$2:$B$76, 2, FALSE)), "")</f>
        <v>0</v>
      </c>
      <c r="H288" s="9">
        <v>73</v>
      </c>
      <c r="I288" s="8">
        <v>1</v>
      </c>
      <c r="J288" s="15">
        <v>42</v>
      </c>
      <c r="K288" s="8">
        <f>IFERROR(VALUE(VLOOKUP(J288, PTS!$A$2:$B$76, 2, FALSE)), "")</f>
        <v>18</v>
      </c>
      <c r="L288" s="45" t="s">
        <v>492</v>
      </c>
      <c r="M288" s="8">
        <f>IFERROR(VALUE(VLOOKUP(L288, PTS!$A$2:$B$76, 2, FALSE)), "")</f>
        <v>0</v>
      </c>
      <c r="N288" s="9" t="s">
        <v>492</v>
      </c>
      <c r="O288" s="8">
        <f>IFERROR(VALUE(VLOOKUP(N288, PTS!$A$2:$B$76, 2, FALSE)), "")</f>
        <v>0</v>
      </c>
      <c r="P288" s="8"/>
      <c r="Q288" s="8"/>
      <c r="R288" s="9">
        <f t="shared" si="17"/>
        <v>19</v>
      </c>
      <c r="S288" s="9"/>
      <c r="T288" s="9" cm="1">
        <f t="array" ref="T288">SUM(LARGE(CHOOSE({1,2,3,4,5,6}, G288, I288, K288, M288, O288, Q288), _xlfn.SEQUENCE(MIN(5, COUNTA(G288, I288, K288, M288, O288, Q288)))))</f>
        <v>19</v>
      </c>
      <c r="U288" s="9">
        <f t="shared" si="18"/>
        <v>78</v>
      </c>
    </row>
    <row r="289" spans="1:21" ht="20.100000000000001" customHeight="1" x14ac:dyDescent="0.3">
      <c r="A289" s="11" t="s">
        <v>353</v>
      </c>
      <c r="B289" s="20" t="s">
        <v>10</v>
      </c>
      <c r="C289" s="21" t="s">
        <v>348</v>
      </c>
      <c r="D289" s="11" t="str">
        <f t="shared" si="16"/>
        <v>Sr Boys</v>
      </c>
      <c r="E289" s="60">
        <v>12326</v>
      </c>
      <c r="F289" s="45" t="s">
        <v>492</v>
      </c>
      <c r="G289" s="8">
        <f>IFERROR(VALUE(VLOOKUP(F289, PTS!$A$2:$B$76, 2, FALSE)), "")</f>
        <v>0</v>
      </c>
      <c r="H289" s="45" t="s">
        <v>492</v>
      </c>
      <c r="I289" s="8">
        <f>IFERROR(VALUE(VLOOKUP(H289, PTS!$A$2:$B$76, 2, FALSE)), "")</f>
        <v>0</v>
      </c>
      <c r="J289" s="45">
        <v>63</v>
      </c>
      <c r="K289" s="8">
        <v>1</v>
      </c>
      <c r="L289" s="45" t="s">
        <v>492</v>
      </c>
      <c r="M289" s="8">
        <f>IFERROR(VALUE(VLOOKUP(L289, PTS!$A$2:$B$76, 2, FALSE)), "")</f>
        <v>0</v>
      </c>
      <c r="N289" s="8">
        <v>73</v>
      </c>
      <c r="O289" s="8">
        <v>1</v>
      </c>
      <c r="P289" s="45"/>
      <c r="Q289" s="45"/>
      <c r="R289" s="9">
        <f t="shared" si="17"/>
        <v>2</v>
      </c>
      <c r="S289" s="9"/>
      <c r="T289" s="9" cm="1">
        <f t="array" ref="T289">SUM(LARGE(CHOOSE({1,2,3,4,5,6}, G289, I289, K289, M289, O289, Q289), _xlfn.SEQUENCE(MIN(5, COUNTA(G289, I289, K289, M289, O289, Q289)))))</f>
        <v>2</v>
      </c>
      <c r="U289" s="9">
        <f t="shared" si="18"/>
        <v>93</v>
      </c>
    </row>
    <row r="290" spans="1:21" ht="20.100000000000001" customHeight="1" x14ac:dyDescent="0.3">
      <c r="A290" s="11" t="s">
        <v>354</v>
      </c>
      <c r="B290" s="20" t="s">
        <v>10</v>
      </c>
      <c r="C290" s="21" t="s">
        <v>348</v>
      </c>
      <c r="D290" s="11" t="str">
        <f t="shared" si="16"/>
        <v>Sr Boys</v>
      </c>
      <c r="E290" s="60">
        <v>12327</v>
      </c>
      <c r="F290" s="45" t="s">
        <v>492</v>
      </c>
      <c r="G290" s="8">
        <f>IFERROR(VALUE(VLOOKUP(F290, PTS!$A$2:$B$76, 2, FALSE)), "")</f>
        <v>0</v>
      </c>
      <c r="H290" s="45" t="s">
        <v>492</v>
      </c>
      <c r="I290" s="8">
        <f>IFERROR(VALUE(VLOOKUP(H290, PTS!$A$2:$B$76, 2, FALSE)), "")</f>
        <v>0</v>
      </c>
      <c r="J290" s="15">
        <v>64</v>
      </c>
      <c r="K290" s="8">
        <v>1</v>
      </c>
      <c r="L290" s="45" t="s">
        <v>492</v>
      </c>
      <c r="M290" s="8">
        <f>IFERROR(VALUE(VLOOKUP(L290, PTS!$A$2:$B$76, 2, FALSE)), "")</f>
        <v>0</v>
      </c>
      <c r="N290" s="9" t="s">
        <v>492</v>
      </c>
      <c r="O290" s="8">
        <f>IFERROR(VALUE(VLOOKUP(N290, PTS!$A$2:$B$76, 2, FALSE)), "")</f>
        <v>0</v>
      </c>
      <c r="P290" s="45"/>
      <c r="Q290" s="45"/>
      <c r="R290" s="9">
        <f t="shared" si="17"/>
        <v>1</v>
      </c>
      <c r="S290" s="9"/>
      <c r="T290" s="9" cm="1">
        <f t="array" ref="T290">SUM(LARGE(CHOOSE({1,2,3,4,5,6}, G290, I290, K290, M290, O290, Q290), _xlfn.SEQUENCE(MIN(5, COUNTA(G290, I290, K290, M290, O290, Q290)))))</f>
        <v>1</v>
      </c>
      <c r="U290" s="9">
        <f t="shared" si="18"/>
        <v>95</v>
      </c>
    </row>
    <row r="291" spans="1:21" ht="20.100000000000001" customHeight="1" x14ac:dyDescent="0.3">
      <c r="A291" s="11" t="s">
        <v>355</v>
      </c>
      <c r="B291" s="20" t="s">
        <v>10</v>
      </c>
      <c r="C291" s="21" t="s">
        <v>348</v>
      </c>
      <c r="D291" s="11" t="str">
        <f t="shared" si="16"/>
        <v>Sr Boys</v>
      </c>
      <c r="E291" s="60">
        <v>12328</v>
      </c>
      <c r="F291" s="45" t="s">
        <v>492</v>
      </c>
      <c r="G291" s="8">
        <f>IFERROR(VALUE(VLOOKUP(F291, PTS!$A$2:$B$76, 2, FALSE)), "")</f>
        <v>0</v>
      </c>
      <c r="H291" s="45" t="s">
        <v>492</v>
      </c>
      <c r="I291" s="8">
        <f>IFERROR(VALUE(VLOOKUP(H291, PTS!$A$2:$B$76, 2, FALSE)), "")</f>
        <v>0</v>
      </c>
      <c r="J291" s="9" t="s">
        <v>492</v>
      </c>
      <c r="K291" s="8">
        <f>IFERROR(VALUE(VLOOKUP(J291, PTS!$A$2:$B$76, 2, FALSE)), "")</f>
        <v>0</v>
      </c>
      <c r="L291" s="45" t="s">
        <v>492</v>
      </c>
      <c r="M291" s="8">
        <f>IFERROR(VALUE(VLOOKUP(L291, PTS!$A$2:$B$76, 2, FALSE)), "")</f>
        <v>0</v>
      </c>
      <c r="N291" s="8">
        <v>39</v>
      </c>
      <c r="O291" s="8">
        <f>IFERROR(VALUE(VLOOKUP(N291, PTS!$A$2:$B$76, 2, FALSE)), "")</f>
        <v>21</v>
      </c>
      <c r="P291" s="8"/>
      <c r="Q291" s="8"/>
      <c r="R291" s="9">
        <f t="shared" si="17"/>
        <v>21</v>
      </c>
      <c r="S291" s="9"/>
      <c r="T291" s="9" cm="1">
        <f t="array" ref="T291">SUM(LARGE(CHOOSE({1,2,3,4,5,6}, G291, I291, K291, M291, O291, Q291), _xlfn.SEQUENCE(MIN(5, COUNTA(G291, I291, K291, M291, O291, Q291)))))</f>
        <v>21</v>
      </c>
      <c r="U291" s="9">
        <f t="shared" si="18"/>
        <v>76</v>
      </c>
    </row>
    <row r="292" spans="1:21" ht="20.100000000000001" customHeight="1" x14ac:dyDescent="0.3">
      <c r="A292" s="11" t="s">
        <v>381</v>
      </c>
      <c r="B292" s="20" t="s">
        <v>10</v>
      </c>
      <c r="C292" s="21" t="s">
        <v>357</v>
      </c>
      <c r="D292" s="11" t="str">
        <f t="shared" si="16"/>
        <v>Sr Boys</v>
      </c>
      <c r="E292" s="60">
        <v>12006</v>
      </c>
      <c r="F292" s="8">
        <v>3</v>
      </c>
      <c r="G292" s="8">
        <f>IFERROR(VALUE(VLOOKUP(F292, PTS!$A$2:$B$76, 2, FALSE)), "")</f>
        <v>90</v>
      </c>
      <c r="H292" s="8">
        <v>28</v>
      </c>
      <c r="I292" s="8">
        <f>IFERROR(VALUE(VLOOKUP(H292, PTS!$A$2:$B$76, 2, FALSE)), "")</f>
        <v>32</v>
      </c>
      <c r="J292" s="45">
        <v>3</v>
      </c>
      <c r="K292" s="8">
        <f>IFERROR(VALUE(VLOOKUP(J292, PTS!$A$2:$B$76, 2, FALSE)), "")</f>
        <v>90</v>
      </c>
      <c r="L292" s="9">
        <v>8</v>
      </c>
      <c r="M292" s="8">
        <f>IFERROR(VALUE(VLOOKUP(L292, PTS!$A$2:$B$76, 2, FALSE)), "")</f>
        <v>65</v>
      </c>
      <c r="N292" s="9">
        <v>12</v>
      </c>
      <c r="O292" s="8">
        <f>IFERROR(VALUE(VLOOKUP(N292, PTS!$A$2:$B$76, 2, FALSE)), "")</f>
        <v>51</v>
      </c>
      <c r="P292" s="8"/>
      <c r="Q292" s="8"/>
      <c r="R292" s="9">
        <f t="shared" si="17"/>
        <v>328</v>
      </c>
      <c r="S292" s="9"/>
      <c r="T292" s="9" cm="1">
        <f t="array" ref="T292">SUM(LARGE(CHOOSE({1,2,3,4,5,6}, G292, I292, K292, M292, O292, Q292), _xlfn.SEQUENCE(MIN(5, COUNTA(G292, I292, K292, M292, O292, Q292)))))</f>
        <v>328</v>
      </c>
      <c r="U292" s="9">
        <f t="shared" si="18"/>
        <v>5</v>
      </c>
    </row>
    <row r="293" spans="1:21" ht="20.100000000000001" customHeight="1" x14ac:dyDescent="0.3">
      <c r="A293" s="11" t="s">
        <v>378</v>
      </c>
      <c r="B293" s="20" t="s">
        <v>10</v>
      </c>
      <c r="C293" s="21" t="s">
        <v>357</v>
      </c>
      <c r="D293" s="11" t="str">
        <f t="shared" si="16"/>
        <v>Sr Boys</v>
      </c>
      <c r="E293" s="60">
        <v>12329</v>
      </c>
      <c r="F293" s="8">
        <v>10</v>
      </c>
      <c r="G293" s="8">
        <f>IFERROR(VALUE(VLOOKUP(F293, PTS!$A$2:$B$76, 2, FALSE)), "")</f>
        <v>55</v>
      </c>
      <c r="H293" s="8">
        <v>42</v>
      </c>
      <c r="I293" s="8">
        <f>IFERROR(VALUE(VLOOKUP(H293, PTS!$A$2:$B$76, 2, FALSE)), "")</f>
        <v>18</v>
      </c>
      <c r="J293" s="15">
        <v>6</v>
      </c>
      <c r="K293" s="8">
        <f>IFERROR(VALUE(VLOOKUP(J293, PTS!$A$2:$B$76, 2, FALSE)), "")</f>
        <v>75</v>
      </c>
      <c r="L293" s="45">
        <v>23</v>
      </c>
      <c r="M293" s="8">
        <f>IFERROR(VALUE(VLOOKUP(L293, PTS!$A$2:$B$76, 2, FALSE)), "")</f>
        <v>37</v>
      </c>
      <c r="N293" s="45">
        <v>18</v>
      </c>
      <c r="O293" s="8">
        <f>IFERROR(VALUE(VLOOKUP(N293, PTS!$A$2:$B$76, 2, FALSE)), "")</f>
        <v>42</v>
      </c>
      <c r="P293" s="8"/>
      <c r="Q293" s="8"/>
      <c r="R293" s="9">
        <f t="shared" si="17"/>
        <v>227</v>
      </c>
      <c r="S293" s="9"/>
      <c r="T293" s="9" cm="1">
        <f t="array" ref="T293">SUM(LARGE(CHOOSE({1,2,3,4,5,6}, G293, I293, K293, M293, O293, Q293), _xlfn.SEQUENCE(MIN(5, COUNTA(G293, I293, K293, M293, O293, Q293)))))</f>
        <v>227</v>
      </c>
      <c r="U293" s="9">
        <f t="shared" si="18"/>
        <v>14</v>
      </c>
    </row>
    <row r="294" spans="1:21" ht="20.100000000000001" customHeight="1" x14ac:dyDescent="0.3">
      <c r="A294" s="11" t="s">
        <v>379</v>
      </c>
      <c r="B294" s="20" t="s">
        <v>10</v>
      </c>
      <c r="C294" s="21" t="s">
        <v>357</v>
      </c>
      <c r="D294" s="11" t="str">
        <f t="shared" si="16"/>
        <v>Sr Boys</v>
      </c>
      <c r="E294" s="60">
        <v>12330</v>
      </c>
      <c r="F294" s="9">
        <v>16</v>
      </c>
      <c r="G294" s="8">
        <f>IFERROR(VALUE(VLOOKUP(F294, PTS!$A$2:$B$76, 2, FALSE)), "")</f>
        <v>44</v>
      </c>
      <c r="H294" s="9">
        <v>9</v>
      </c>
      <c r="I294" s="8">
        <f>IFERROR(VALUE(VLOOKUP(H294, PTS!$A$2:$B$76, 2, FALSE)), "")</f>
        <v>60</v>
      </c>
      <c r="J294" s="15">
        <v>38</v>
      </c>
      <c r="K294" s="8">
        <f>IFERROR(VALUE(VLOOKUP(J294, PTS!$A$2:$B$76, 2, FALSE)), "")</f>
        <v>22</v>
      </c>
      <c r="L294" s="8">
        <v>6</v>
      </c>
      <c r="M294" s="8">
        <f>IFERROR(VALUE(VLOOKUP(L294, PTS!$A$2:$B$76, 2, FALSE)), "")</f>
        <v>75</v>
      </c>
      <c r="N294" s="8" t="s">
        <v>7</v>
      </c>
      <c r="O294" s="8">
        <f>IFERROR(VALUE(VLOOKUP(N294, PTS!$A$2:$B$76, 2, FALSE)), "")</f>
        <v>1</v>
      </c>
      <c r="P294" s="9"/>
      <c r="Q294" s="8"/>
      <c r="R294" s="9">
        <f t="shared" si="17"/>
        <v>202</v>
      </c>
      <c r="S294" s="9"/>
      <c r="T294" s="9" cm="1">
        <f t="array" ref="T294">SUM(LARGE(CHOOSE({1,2,3,4,5,6}, G294, I294, K294, M294, O294, Q294), _xlfn.SEQUENCE(MIN(5, COUNTA(G294, I294, K294, M294, O294, Q294)))))</f>
        <v>202</v>
      </c>
      <c r="U294" s="9">
        <f t="shared" si="18"/>
        <v>17</v>
      </c>
    </row>
    <row r="295" spans="1:21" ht="20.100000000000001" customHeight="1" x14ac:dyDescent="0.3">
      <c r="A295" s="11" t="s">
        <v>380</v>
      </c>
      <c r="B295" s="20" t="s">
        <v>10</v>
      </c>
      <c r="C295" s="21" t="s">
        <v>357</v>
      </c>
      <c r="D295" s="11" t="str">
        <f t="shared" si="16"/>
        <v>Sr Boys</v>
      </c>
      <c r="E295" s="60">
        <v>12331</v>
      </c>
      <c r="F295" s="45" t="s">
        <v>492</v>
      </c>
      <c r="G295" s="8">
        <f>IFERROR(VALUE(VLOOKUP(F295, PTS!$A$2:$B$76, 2, FALSE)), "")</f>
        <v>0</v>
      </c>
      <c r="H295" s="9">
        <v>7</v>
      </c>
      <c r="I295" s="8">
        <f>IFERROR(VALUE(VLOOKUP(H295, PTS!$A$2:$B$76, 2, FALSE)), "")</f>
        <v>70</v>
      </c>
      <c r="J295" s="45">
        <v>21</v>
      </c>
      <c r="K295" s="8">
        <f>IFERROR(VALUE(VLOOKUP(J295, PTS!$A$2:$B$76, 2, FALSE)), "")</f>
        <v>39</v>
      </c>
      <c r="L295" s="8">
        <v>3</v>
      </c>
      <c r="M295" s="8">
        <f>IFERROR(VALUE(VLOOKUP(L295, PTS!$A$2:$B$76, 2, FALSE)), "")</f>
        <v>90</v>
      </c>
      <c r="N295" s="8">
        <v>5</v>
      </c>
      <c r="O295" s="8">
        <f>IFERROR(VALUE(VLOOKUP(N295, PTS!$A$2:$B$76, 2, FALSE)), "")</f>
        <v>80</v>
      </c>
      <c r="P295" s="9"/>
      <c r="Q295" s="8"/>
      <c r="R295" s="9">
        <f t="shared" si="17"/>
        <v>279</v>
      </c>
      <c r="S295" s="9"/>
      <c r="T295" s="9" cm="1">
        <f t="array" ref="T295">SUM(LARGE(CHOOSE({1,2,3,4,5,6}, G295, I295, K295, M295, O295, Q295), _xlfn.SEQUENCE(MIN(5, COUNTA(G295, I295, K295, M295, O295, Q295)))))</f>
        <v>279</v>
      </c>
      <c r="U295" s="9">
        <f t="shared" si="18"/>
        <v>8</v>
      </c>
    </row>
    <row r="296" spans="1:21" ht="20.100000000000001" customHeight="1" x14ac:dyDescent="0.3">
      <c r="A296" s="11" t="s">
        <v>394</v>
      </c>
      <c r="B296" s="20" t="s">
        <v>10</v>
      </c>
      <c r="C296" s="21" t="s">
        <v>384</v>
      </c>
      <c r="D296" s="11" t="str">
        <f t="shared" si="16"/>
        <v>Sr Boys</v>
      </c>
      <c r="E296" s="60">
        <v>12332</v>
      </c>
      <c r="F296" s="9">
        <v>35</v>
      </c>
      <c r="G296" s="8">
        <f>IFERROR(VALUE(VLOOKUP(F296, PTS!$A$2:$B$76, 2, FALSE)), "")</f>
        <v>25</v>
      </c>
      <c r="H296" s="45">
        <v>55</v>
      </c>
      <c r="I296" s="8">
        <f>IFERROR(VALUE(VLOOKUP(H296, PTS!$A$2:$B$76, 2, FALSE)), "")</f>
        <v>5</v>
      </c>
      <c r="J296" s="45">
        <v>33</v>
      </c>
      <c r="K296" s="8">
        <f>IFERROR(VALUE(VLOOKUP(J296, PTS!$A$2:$B$76, 2, FALSE)), "")</f>
        <v>27</v>
      </c>
      <c r="L296" s="9">
        <v>29</v>
      </c>
      <c r="M296" s="8">
        <f>IFERROR(VALUE(VLOOKUP(L296, PTS!$A$2:$B$76, 2, FALSE)), "")</f>
        <v>31</v>
      </c>
      <c r="N296" s="45">
        <v>45</v>
      </c>
      <c r="O296" s="8">
        <f>IFERROR(VALUE(VLOOKUP(N296, PTS!$A$2:$B$76, 2, FALSE)), "")</f>
        <v>15</v>
      </c>
      <c r="P296" s="8"/>
      <c r="Q296" s="8"/>
      <c r="R296" s="9">
        <f t="shared" si="17"/>
        <v>103</v>
      </c>
      <c r="S296" s="9"/>
      <c r="T296" s="9" cm="1">
        <f t="array" ref="T296">SUM(LARGE(CHOOSE({1,2,3,4,5,6}, G296, I296, K296, M296, O296, Q296), _xlfn.SEQUENCE(MIN(5, COUNTA(G296, I296, K296, M296, O296, Q296)))))</f>
        <v>103</v>
      </c>
      <c r="U296" s="9">
        <f t="shared" si="18"/>
        <v>35</v>
      </c>
    </row>
    <row r="297" spans="1:21" ht="20.100000000000001" customHeight="1" x14ac:dyDescent="0.3">
      <c r="A297" s="11" t="s">
        <v>395</v>
      </c>
      <c r="B297" s="20" t="s">
        <v>10</v>
      </c>
      <c r="C297" s="21" t="s">
        <v>384</v>
      </c>
      <c r="D297" s="11" t="str">
        <f t="shared" si="16"/>
        <v>Sr Boys</v>
      </c>
      <c r="E297" s="60">
        <v>12333</v>
      </c>
      <c r="F297" s="45">
        <v>60</v>
      </c>
      <c r="G297" s="8">
        <v>1</v>
      </c>
      <c r="H297" s="45">
        <v>76</v>
      </c>
      <c r="I297" s="8">
        <v>1</v>
      </c>
      <c r="J297" s="45">
        <v>59</v>
      </c>
      <c r="K297" s="8">
        <f>IFERROR(VALUE(VLOOKUP(J297, PTS!$A$2:$B$76, 2, FALSE)), "")</f>
        <v>1</v>
      </c>
      <c r="L297" s="45">
        <v>64</v>
      </c>
      <c r="M297" s="8">
        <f>IFERROR(VALUE(VLOOKUP(L297, PTS!$A$2:$B$76, 2, FALSE)), "")</f>
        <v>1</v>
      </c>
      <c r="N297" s="9" t="s">
        <v>492</v>
      </c>
      <c r="O297" s="8">
        <f>IFERROR(VALUE(VLOOKUP(N297, PTS!$A$2:$B$76, 2, FALSE)), "")</f>
        <v>0</v>
      </c>
      <c r="P297" s="8"/>
      <c r="Q297" s="8"/>
      <c r="R297" s="9">
        <f t="shared" si="17"/>
        <v>4</v>
      </c>
      <c r="S297" s="9"/>
      <c r="T297" s="9" cm="1">
        <f t="array" ref="T297">SUM(LARGE(CHOOSE({1,2,3,4,5,6}, G297, I297, K297, M297, O297, Q297), _xlfn.SEQUENCE(MIN(5, COUNTA(G297, I297, K297, M297, O297, Q297)))))</f>
        <v>4</v>
      </c>
      <c r="U297" s="9">
        <f t="shared" si="18"/>
        <v>91</v>
      </c>
    </row>
    <row r="298" spans="1:21" ht="20.100000000000001" customHeight="1" x14ac:dyDescent="0.3">
      <c r="A298" s="20" t="s">
        <v>396</v>
      </c>
      <c r="B298" s="20" t="s">
        <v>10</v>
      </c>
      <c r="C298" s="21" t="s">
        <v>384</v>
      </c>
      <c r="D298" s="11" t="str">
        <f t="shared" si="16"/>
        <v>Sr Boys</v>
      </c>
      <c r="E298" s="60">
        <v>12334</v>
      </c>
      <c r="F298" s="45">
        <v>30</v>
      </c>
      <c r="G298" s="8">
        <f>IFERROR(VALUE(VLOOKUP(F298, PTS!$A$2:$B$76, 2, FALSE)), "")</f>
        <v>30</v>
      </c>
      <c r="H298" s="45">
        <v>19</v>
      </c>
      <c r="I298" s="8">
        <f>IFERROR(VALUE(VLOOKUP(H298, PTS!$A$2:$B$76, 2, FALSE)), "")</f>
        <v>41</v>
      </c>
      <c r="J298" s="15">
        <v>16</v>
      </c>
      <c r="K298" s="8">
        <f>IFERROR(VALUE(VLOOKUP(J298, PTS!$A$2:$B$76, 2, FALSE)), "")</f>
        <v>44</v>
      </c>
      <c r="L298" s="8">
        <v>9</v>
      </c>
      <c r="M298" s="8">
        <f>IFERROR(VALUE(VLOOKUP(L298, PTS!$A$2:$B$76, 2, FALSE)), "")</f>
        <v>60</v>
      </c>
      <c r="N298" s="45">
        <v>21</v>
      </c>
      <c r="O298" s="8">
        <f>IFERROR(VALUE(VLOOKUP(N298, PTS!$A$2:$B$76, 2, FALSE)), "")</f>
        <v>39</v>
      </c>
      <c r="P298" s="45"/>
      <c r="Q298" s="45"/>
      <c r="R298" s="9">
        <f t="shared" si="17"/>
        <v>214</v>
      </c>
      <c r="S298" s="9"/>
      <c r="T298" s="9" cm="1">
        <f t="array" ref="T298">SUM(LARGE(CHOOSE({1,2,3,4,5,6}, G298, I298, K298, M298, O298, Q298), _xlfn.SEQUENCE(MIN(5, COUNTA(G298, I298, K298, M298, O298, Q298)))))</f>
        <v>214</v>
      </c>
      <c r="U298" s="9">
        <f t="shared" si="18"/>
        <v>15</v>
      </c>
    </row>
    <row r="299" spans="1:21" ht="20.100000000000001" customHeight="1" x14ac:dyDescent="0.3">
      <c r="A299" s="20" t="s">
        <v>397</v>
      </c>
      <c r="B299" s="20" t="s">
        <v>10</v>
      </c>
      <c r="C299" s="21" t="s">
        <v>384</v>
      </c>
      <c r="D299" s="11" t="str">
        <f t="shared" si="16"/>
        <v>Sr Boys</v>
      </c>
      <c r="E299" s="60">
        <v>12335</v>
      </c>
      <c r="F299" s="45" t="s">
        <v>492</v>
      </c>
      <c r="G299" s="8">
        <f>IFERROR(VALUE(VLOOKUP(F299, PTS!$A$2:$B$76, 2, FALSE)), "")</f>
        <v>0</v>
      </c>
      <c r="H299" s="45">
        <v>29</v>
      </c>
      <c r="I299" s="8">
        <f>IFERROR(VALUE(VLOOKUP(H299, PTS!$A$2:$B$76, 2, FALSE)), "")</f>
        <v>31</v>
      </c>
      <c r="J299" s="9" t="s">
        <v>492</v>
      </c>
      <c r="K299" s="8">
        <f>IFERROR(VALUE(VLOOKUP(J299, PTS!$A$2:$B$76, 2, FALSE)), "")</f>
        <v>0</v>
      </c>
      <c r="L299" s="45" t="s">
        <v>492</v>
      </c>
      <c r="M299" s="8">
        <f>IFERROR(VALUE(VLOOKUP(L299, PTS!$A$2:$B$76, 2, FALSE)), "")</f>
        <v>0</v>
      </c>
      <c r="N299" s="8">
        <v>31</v>
      </c>
      <c r="O299" s="8">
        <f>IFERROR(VALUE(VLOOKUP(N299, PTS!$A$2:$B$76, 2, FALSE)), "")</f>
        <v>29</v>
      </c>
      <c r="P299" s="9"/>
      <c r="Q299" s="8"/>
      <c r="R299" s="9">
        <f t="shared" si="17"/>
        <v>60</v>
      </c>
      <c r="S299" s="9"/>
      <c r="T299" s="9" cm="1">
        <f t="array" ref="T299">SUM(LARGE(CHOOSE({1,2,3,4,5,6}, G299, I299, K299, M299, O299, Q299), _xlfn.SEQUENCE(MIN(5, COUNTA(G299, I299, K299, M299, O299, Q299)))))</f>
        <v>60</v>
      </c>
      <c r="U299" s="9">
        <f t="shared" si="18"/>
        <v>58</v>
      </c>
    </row>
    <row r="300" spans="1:21" ht="20.100000000000001" customHeight="1" x14ac:dyDescent="0.3">
      <c r="A300" s="20" t="s">
        <v>398</v>
      </c>
      <c r="B300" s="20" t="s">
        <v>10</v>
      </c>
      <c r="C300" s="21" t="s">
        <v>384</v>
      </c>
      <c r="D300" s="11" t="str">
        <f t="shared" si="16"/>
        <v>Sr Boys</v>
      </c>
      <c r="E300" s="60">
        <v>12336</v>
      </c>
      <c r="F300" s="45">
        <v>28</v>
      </c>
      <c r="G300" s="8">
        <f>IFERROR(VALUE(VLOOKUP(F300, PTS!$A$2:$B$76, 2, FALSE)), "")</f>
        <v>32</v>
      </c>
      <c r="H300" s="45">
        <v>33</v>
      </c>
      <c r="I300" s="8">
        <f>IFERROR(VALUE(VLOOKUP(H300, PTS!$A$2:$B$76, 2, FALSE)), "")</f>
        <v>27</v>
      </c>
      <c r="J300" s="45">
        <v>49</v>
      </c>
      <c r="K300" s="8">
        <f>IFERROR(VALUE(VLOOKUP(J300, PTS!$A$2:$B$76, 2, FALSE)), "")</f>
        <v>11</v>
      </c>
      <c r="L300" s="45">
        <v>31</v>
      </c>
      <c r="M300" s="8">
        <f>IFERROR(VALUE(VLOOKUP(L300, PTS!$A$2:$B$76, 2, FALSE)), "")</f>
        <v>29</v>
      </c>
      <c r="N300" s="9" t="s">
        <v>492</v>
      </c>
      <c r="O300" s="8">
        <f>IFERROR(VALUE(VLOOKUP(N300, PTS!$A$2:$B$76, 2, FALSE)), "")</f>
        <v>0</v>
      </c>
      <c r="P300" s="9"/>
      <c r="Q300" s="8"/>
      <c r="R300" s="9">
        <f t="shared" si="17"/>
        <v>99</v>
      </c>
      <c r="S300" s="9"/>
      <c r="T300" s="9" cm="1">
        <f t="array" ref="T300">SUM(LARGE(CHOOSE({1,2,3,4,5,6}, G300, I300, K300, M300, O300, Q300), _xlfn.SEQUENCE(MIN(5, COUNTA(G300, I300, K300, M300, O300, Q300)))))</f>
        <v>99</v>
      </c>
      <c r="U300" s="9">
        <f t="shared" si="18"/>
        <v>37</v>
      </c>
    </row>
    <row r="301" spans="1:21" ht="20.100000000000001" customHeight="1" x14ac:dyDescent="0.3">
      <c r="A301" s="20" t="s">
        <v>399</v>
      </c>
      <c r="B301" s="20" t="s">
        <v>10</v>
      </c>
      <c r="C301" s="21" t="s">
        <v>384</v>
      </c>
      <c r="D301" s="11" t="str">
        <f t="shared" si="16"/>
        <v>Sr Boys</v>
      </c>
      <c r="E301" s="60">
        <v>12337</v>
      </c>
      <c r="F301" s="45">
        <v>44</v>
      </c>
      <c r="G301" s="8">
        <f>IFERROR(VALUE(VLOOKUP(F301, PTS!$A$2:$B$76, 2, FALSE)), "")</f>
        <v>16</v>
      </c>
      <c r="H301" s="45">
        <v>21</v>
      </c>
      <c r="I301" s="8">
        <f>IFERROR(VALUE(VLOOKUP(H301, PTS!$A$2:$B$76, 2, FALSE)), "")</f>
        <v>39</v>
      </c>
      <c r="J301" s="15">
        <v>34</v>
      </c>
      <c r="K301" s="8">
        <f>IFERROR(VALUE(VLOOKUP(J301, PTS!$A$2:$B$76, 2, FALSE)), "")</f>
        <v>26</v>
      </c>
      <c r="L301" s="16">
        <v>18</v>
      </c>
      <c r="M301" s="8">
        <f>IFERROR(VALUE(VLOOKUP(L301, PTS!$A$2:$B$76, 2, FALSE)), "")</f>
        <v>42</v>
      </c>
      <c r="N301" s="9" t="s">
        <v>492</v>
      </c>
      <c r="O301" s="8">
        <f>IFERROR(VALUE(VLOOKUP(N301, PTS!$A$2:$B$76, 2, FALSE)), "")</f>
        <v>0</v>
      </c>
      <c r="P301" s="8"/>
      <c r="Q301" s="8"/>
      <c r="R301" s="9">
        <f t="shared" si="17"/>
        <v>123</v>
      </c>
      <c r="S301" s="9"/>
      <c r="T301" s="9" cm="1">
        <f t="array" ref="T301">SUM(LARGE(CHOOSE({1,2,3,4,5,6}, G301, I301, K301, M301, O301, Q301), _xlfn.SEQUENCE(MIN(5, COUNTA(G301, I301, K301, M301, O301, Q301)))))</f>
        <v>123</v>
      </c>
      <c r="U301" s="9">
        <f t="shared" si="18"/>
        <v>30</v>
      </c>
    </row>
    <row r="302" spans="1:21" ht="20.100000000000001" customHeight="1" x14ac:dyDescent="0.3">
      <c r="A302" s="11" t="s">
        <v>400</v>
      </c>
      <c r="B302" s="20" t="s">
        <v>10</v>
      </c>
      <c r="C302" s="21" t="s">
        <v>384</v>
      </c>
      <c r="D302" s="11" t="str">
        <f t="shared" si="16"/>
        <v>Sr Boys</v>
      </c>
      <c r="E302" s="60">
        <v>12338</v>
      </c>
      <c r="F302" s="45">
        <v>14</v>
      </c>
      <c r="G302" s="8">
        <f>IFERROR(VALUE(VLOOKUP(F302, PTS!$A$2:$B$76, 2, FALSE)), "")</f>
        <v>47</v>
      </c>
      <c r="H302" s="45">
        <v>3</v>
      </c>
      <c r="I302" s="8">
        <f>IFERROR(VALUE(VLOOKUP(H302, PTS!$A$2:$B$76, 2, FALSE)), "")</f>
        <v>90</v>
      </c>
      <c r="J302" s="15">
        <v>14</v>
      </c>
      <c r="K302" s="8">
        <f>IFERROR(VALUE(VLOOKUP(J302, PTS!$A$2:$B$76, 2, FALSE)), "")</f>
        <v>47</v>
      </c>
      <c r="L302" s="9">
        <v>2</v>
      </c>
      <c r="M302" s="8">
        <f>IFERROR(VALUE(VLOOKUP(L302, PTS!$A$2:$B$76, 2, FALSE)), "")</f>
        <v>95</v>
      </c>
      <c r="N302" s="9">
        <v>4</v>
      </c>
      <c r="O302" s="8">
        <f>IFERROR(VALUE(VLOOKUP(N302, PTS!$A$2:$B$76, 2, FALSE)), "")</f>
        <v>85</v>
      </c>
      <c r="P302" s="9"/>
      <c r="Q302" s="8"/>
      <c r="R302" s="9">
        <f t="shared" si="17"/>
        <v>364</v>
      </c>
      <c r="S302" s="9"/>
      <c r="T302" s="9" cm="1">
        <f t="array" ref="T302">SUM(LARGE(CHOOSE({1,2,3,4,5,6}, G302, I302, K302, M302, O302, Q302), _xlfn.SEQUENCE(MIN(5, COUNTA(G302, I302, K302, M302, O302, Q302)))))</f>
        <v>364</v>
      </c>
      <c r="U302" s="9">
        <f t="shared" si="18"/>
        <v>2</v>
      </c>
    </row>
    <row r="303" spans="1:21" ht="20.100000000000001" customHeight="1" x14ac:dyDescent="0.3">
      <c r="A303" s="11" t="s">
        <v>401</v>
      </c>
      <c r="B303" s="20" t="s">
        <v>10</v>
      </c>
      <c r="C303" s="21" t="s">
        <v>384</v>
      </c>
      <c r="D303" s="11" t="str">
        <f t="shared" si="16"/>
        <v>Sr Boys</v>
      </c>
      <c r="E303" s="60">
        <v>12339</v>
      </c>
      <c r="F303" s="45">
        <v>23</v>
      </c>
      <c r="G303" s="8">
        <f>IFERROR(VALUE(VLOOKUP(F303, PTS!$A$2:$B$76, 2, FALSE)), "")</f>
        <v>37</v>
      </c>
      <c r="H303" s="45">
        <v>47</v>
      </c>
      <c r="I303" s="8">
        <f>IFERROR(VALUE(VLOOKUP(H303, PTS!$A$2:$B$76, 2, FALSE)), "")</f>
        <v>13</v>
      </c>
      <c r="J303" s="9" t="s">
        <v>492</v>
      </c>
      <c r="K303" s="8">
        <f>IFERROR(VALUE(VLOOKUP(J303, PTS!$A$2:$B$76, 2, FALSE)), "")</f>
        <v>0</v>
      </c>
      <c r="L303" s="45" t="s">
        <v>492</v>
      </c>
      <c r="M303" s="8">
        <f>IFERROR(VALUE(VLOOKUP(L303, PTS!$A$2:$B$76, 2, FALSE)), "")</f>
        <v>0</v>
      </c>
      <c r="N303" s="9" t="s">
        <v>492</v>
      </c>
      <c r="O303" s="8">
        <f>IFERROR(VALUE(VLOOKUP(N303, PTS!$A$2:$B$76, 2, FALSE)), "")</f>
        <v>0</v>
      </c>
      <c r="P303" s="45"/>
      <c r="Q303" s="45"/>
      <c r="R303" s="9">
        <f t="shared" si="17"/>
        <v>50</v>
      </c>
      <c r="S303" s="9"/>
      <c r="T303" s="9" cm="1">
        <f t="array" ref="T303">SUM(LARGE(CHOOSE({1,2,3,4,5,6}, G303, I303, K303, M303, O303, Q303), _xlfn.SEQUENCE(MIN(5, COUNTA(G303, I303, K303, M303, O303, Q303)))))</f>
        <v>50</v>
      </c>
      <c r="U303" s="9">
        <f t="shared" si="18"/>
        <v>61</v>
      </c>
    </row>
    <row r="304" spans="1:21" ht="20.100000000000001" customHeight="1" x14ac:dyDescent="0.3">
      <c r="A304" s="11" t="s">
        <v>402</v>
      </c>
      <c r="B304" s="20" t="s">
        <v>10</v>
      </c>
      <c r="C304" s="21" t="s">
        <v>384</v>
      </c>
      <c r="D304" s="11" t="str">
        <f t="shared" si="16"/>
        <v>Sr Boys</v>
      </c>
      <c r="E304" s="60">
        <v>12340</v>
      </c>
      <c r="F304" s="45">
        <v>24</v>
      </c>
      <c r="G304" s="8">
        <f>IFERROR(VALUE(VLOOKUP(F304, PTS!$A$2:$B$76, 2, FALSE)), "")</f>
        <v>36</v>
      </c>
      <c r="H304" s="45">
        <v>40</v>
      </c>
      <c r="I304" s="8">
        <f>IFERROR(VALUE(VLOOKUP(H304, PTS!$A$2:$B$76, 2, FALSE)), "")</f>
        <v>20</v>
      </c>
      <c r="J304" s="15">
        <v>28</v>
      </c>
      <c r="K304" s="8">
        <f>IFERROR(VALUE(VLOOKUP(J304, PTS!$A$2:$B$76, 2, FALSE)), "")</f>
        <v>32</v>
      </c>
      <c r="L304" s="9">
        <v>61</v>
      </c>
      <c r="M304" s="8">
        <f>IFERROR(VALUE(VLOOKUP(L304, PTS!$A$2:$B$76, 2, FALSE)), "")</f>
        <v>1</v>
      </c>
      <c r="N304" s="9">
        <v>74</v>
      </c>
      <c r="O304" s="8">
        <v>1</v>
      </c>
      <c r="P304" s="8"/>
      <c r="Q304" s="8"/>
      <c r="R304" s="9">
        <f t="shared" si="17"/>
        <v>90</v>
      </c>
      <c r="S304" s="9"/>
      <c r="T304" s="9" cm="1">
        <f t="array" ref="T304">SUM(LARGE(CHOOSE({1,2,3,4,5,6}, G304, I304, K304, M304, O304, Q304), _xlfn.SEQUENCE(MIN(5, COUNTA(G304, I304, K304, M304, O304, Q304)))))</f>
        <v>90</v>
      </c>
      <c r="U304" s="9">
        <f t="shared" si="18"/>
        <v>39</v>
      </c>
    </row>
    <row r="305" spans="1:21" ht="20.100000000000001" customHeight="1" x14ac:dyDescent="0.3">
      <c r="A305" s="11" t="s">
        <v>403</v>
      </c>
      <c r="B305" s="20" t="s">
        <v>10</v>
      </c>
      <c r="C305" s="21" t="s">
        <v>384</v>
      </c>
      <c r="D305" s="11" t="str">
        <f t="shared" si="16"/>
        <v>Sr Boys</v>
      </c>
      <c r="E305" s="60">
        <v>12341</v>
      </c>
      <c r="F305" s="45">
        <v>21</v>
      </c>
      <c r="G305" s="8">
        <f>IFERROR(VALUE(VLOOKUP(F305, PTS!$A$2:$B$76, 2, FALSE)), "")</f>
        <v>39</v>
      </c>
      <c r="H305" s="45" t="s">
        <v>492</v>
      </c>
      <c r="I305" s="8">
        <f>IFERROR(VALUE(VLOOKUP(H305, PTS!$A$2:$B$76, 2, FALSE)), "")</f>
        <v>0</v>
      </c>
      <c r="J305" s="9" t="s">
        <v>492</v>
      </c>
      <c r="K305" s="8">
        <f>IFERROR(VALUE(VLOOKUP(J305, PTS!$A$2:$B$76, 2, FALSE)), "")</f>
        <v>0</v>
      </c>
      <c r="L305" s="45">
        <v>15</v>
      </c>
      <c r="M305" s="8">
        <f>IFERROR(VALUE(VLOOKUP(L305, PTS!$A$2:$B$76, 2, FALSE)), "")</f>
        <v>45</v>
      </c>
      <c r="N305" s="45">
        <v>11</v>
      </c>
      <c r="O305" s="8">
        <f>IFERROR(VALUE(VLOOKUP(N305, PTS!$A$2:$B$76, 2, FALSE)), "")</f>
        <v>53</v>
      </c>
      <c r="P305" s="45"/>
      <c r="Q305" s="45"/>
      <c r="R305" s="9">
        <f t="shared" si="17"/>
        <v>137</v>
      </c>
      <c r="S305" s="9"/>
      <c r="T305" s="9" cm="1">
        <f t="array" ref="T305">SUM(LARGE(CHOOSE({1,2,3,4,5,6}, G305, I305, K305, M305, O305, Q305), _xlfn.SEQUENCE(MIN(5, COUNTA(G305, I305, K305, M305, O305, Q305)))))</f>
        <v>137</v>
      </c>
      <c r="U305" s="9">
        <f t="shared" si="18"/>
        <v>27</v>
      </c>
    </row>
    <row r="306" spans="1:21" ht="20.100000000000001" customHeight="1" x14ac:dyDescent="0.3">
      <c r="A306" s="11" t="s">
        <v>404</v>
      </c>
      <c r="B306" s="20" t="s">
        <v>10</v>
      </c>
      <c r="C306" s="21" t="s">
        <v>384</v>
      </c>
      <c r="D306" s="11" t="str">
        <f t="shared" si="16"/>
        <v>Sr Boys</v>
      </c>
      <c r="E306" s="60">
        <v>12342</v>
      </c>
      <c r="F306" s="45">
        <v>2</v>
      </c>
      <c r="G306" s="8">
        <f>IFERROR(VALUE(VLOOKUP(F306, PTS!$A$2:$B$76, 2, FALSE)), "")</f>
        <v>95</v>
      </c>
      <c r="H306" s="45">
        <v>6</v>
      </c>
      <c r="I306" s="8">
        <f>IFERROR(VALUE(VLOOKUP(H306, PTS!$A$2:$B$76, 2, FALSE)), "")</f>
        <v>75</v>
      </c>
      <c r="J306" s="15">
        <v>4</v>
      </c>
      <c r="K306" s="8">
        <f>IFERROR(VALUE(VLOOKUP(J306, PTS!$A$2:$B$76, 2, FALSE)), "")</f>
        <v>85</v>
      </c>
      <c r="L306" s="9">
        <v>20</v>
      </c>
      <c r="M306" s="8">
        <f>IFERROR(VALUE(VLOOKUP(L306, PTS!$A$2:$B$76, 2, FALSE)), "")</f>
        <v>40</v>
      </c>
      <c r="N306" s="45">
        <v>10</v>
      </c>
      <c r="O306" s="8">
        <f>IFERROR(VALUE(VLOOKUP(N306, PTS!$A$2:$B$76, 2, FALSE)), "")</f>
        <v>55</v>
      </c>
      <c r="P306" s="45"/>
      <c r="Q306" s="45"/>
      <c r="R306" s="9">
        <f t="shared" si="17"/>
        <v>350</v>
      </c>
      <c r="S306" s="9"/>
      <c r="T306" s="9" cm="1">
        <f t="array" ref="T306">SUM(LARGE(CHOOSE({1,2,3,4,5,6}, G306, I306, K306, M306, O306, Q306), _xlfn.SEQUENCE(MIN(5, COUNTA(G306, I306, K306, M306, O306, Q306)))))</f>
        <v>350</v>
      </c>
      <c r="U306" s="9">
        <f t="shared" si="18"/>
        <v>3</v>
      </c>
    </row>
    <row r="307" spans="1:21" ht="20.100000000000001" customHeight="1" x14ac:dyDescent="0.3">
      <c r="A307" s="11" t="s">
        <v>405</v>
      </c>
      <c r="B307" s="20" t="s">
        <v>10</v>
      </c>
      <c r="C307" s="21" t="s">
        <v>384</v>
      </c>
      <c r="D307" s="11" t="str">
        <f t="shared" si="16"/>
        <v>Sr Boys</v>
      </c>
      <c r="E307" s="60">
        <v>12343</v>
      </c>
      <c r="F307" s="45" t="s">
        <v>492</v>
      </c>
      <c r="G307" s="8">
        <f>IFERROR(VALUE(VLOOKUP(F307, PTS!$A$2:$B$76, 2, FALSE)), "")</f>
        <v>0</v>
      </c>
      <c r="H307" s="45">
        <v>15</v>
      </c>
      <c r="I307" s="8">
        <f>IFERROR(VALUE(VLOOKUP(H307, PTS!$A$2:$B$76, 2, FALSE)), "")</f>
        <v>45</v>
      </c>
      <c r="J307" s="9" t="s">
        <v>492</v>
      </c>
      <c r="K307" s="8">
        <f>IFERROR(VALUE(VLOOKUP(J307, PTS!$A$2:$B$76, 2, FALSE)), "")</f>
        <v>0</v>
      </c>
      <c r="L307" s="45">
        <v>35</v>
      </c>
      <c r="M307" s="8">
        <f>IFERROR(VALUE(VLOOKUP(L307, PTS!$A$2:$B$76, 2, FALSE)), "")</f>
        <v>25</v>
      </c>
      <c r="N307" s="8">
        <v>26</v>
      </c>
      <c r="O307" s="8">
        <f>IFERROR(VALUE(VLOOKUP(N307, PTS!$A$2:$B$76, 2, FALSE)), "")</f>
        <v>34</v>
      </c>
      <c r="P307" s="45"/>
      <c r="Q307" s="45"/>
      <c r="R307" s="9">
        <f t="shared" si="17"/>
        <v>104</v>
      </c>
      <c r="S307" s="9"/>
      <c r="T307" s="9" cm="1">
        <f t="array" ref="T307">SUM(LARGE(CHOOSE({1,2,3,4,5,6}, G307, I307, K307, M307, O307, Q307), _xlfn.SEQUENCE(MIN(5, COUNTA(G307, I307, K307, M307, O307, Q307)))))</f>
        <v>104</v>
      </c>
      <c r="U307" s="9">
        <f t="shared" si="18"/>
        <v>34</v>
      </c>
    </row>
    <row r="308" spans="1:21" ht="20.100000000000001" customHeight="1" x14ac:dyDescent="0.3">
      <c r="A308" s="20" t="s">
        <v>406</v>
      </c>
      <c r="B308" s="20" t="s">
        <v>10</v>
      </c>
      <c r="C308" s="21" t="s">
        <v>384</v>
      </c>
      <c r="D308" s="11" t="str">
        <f t="shared" si="16"/>
        <v>Sr Boys</v>
      </c>
      <c r="E308" s="60">
        <v>12344</v>
      </c>
      <c r="F308" s="45" t="s">
        <v>492</v>
      </c>
      <c r="G308" s="8">
        <f>IFERROR(VALUE(VLOOKUP(F308, PTS!$A$2:$B$76, 2, FALSE)), "")</f>
        <v>0</v>
      </c>
      <c r="H308" s="45">
        <v>1</v>
      </c>
      <c r="I308" s="8">
        <f>IFERROR(VALUE(VLOOKUP(H308, PTS!$A$2:$B$76, 2, FALSE)), "")</f>
        <v>100</v>
      </c>
      <c r="J308" s="45">
        <v>15</v>
      </c>
      <c r="K308" s="8">
        <f>IFERROR(VALUE(VLOOKUP(J308, PTS!$A$2:$B$76, 2, FALSE)), "")</f>
        <v>45</v>
      </c>
      <c r="L308" s="8">
        <v>1</v>
      </c>
      <c r="M308" s="8">
        <f>IFERROR(VALUE(VLOOKUP(L308, PTS!$A$2:$B$76, 2, FALSE)), "")</f>
        <v>100</v>
      </c>
      <c r="N308" s="8">
        <v>1</v>
      </c>
      <c r="O308" s="8">
        <f>IFERROR(VALUE(VLOOKUP(N308, PTS!$A$2:$B$76, 2, FALSE)), "")</f>
        <v>100</v>
      </c>
      <c r="P308" s="9"/>
      <c r="Q308" s="8"/>
      <c r="R308" s="9">
        <f t="shared" si="17"/>
        <v>345</v>
      </c>
      <c r="S308" s="9"/>
      <c r="T308" s="9" cm="1">
        <f t="array" ref="T308">SUM(LARGE(CHOOSE({1,2,3,4,5,6}, G308, I308, K308, M308, O308, Q308), _xlfn.SEQUENCE(MIN(5, COUNTA(G308, I308, K308, M308, O308, Q308)))))</f>
        <v>345</v>
      </c>
      <c r="U308" s="9">
        <f t="shared" si="18"/>
        <v>4</v>
      </c>
    </row>
    <row r="309" spans="1:21" ht="20.100000000000001" customHeight="1" x14ac:dyDescent="0.3">
      <c r="A309" s="11" t="s">
        <v>407</v>
      </c>
      <c r="B309" s="20" t="s">
        <v>10</v>
      </c>
      <c r="C309" s="21" t="s">
        <v>384</v>
      </c>
      <c r="D309" s="11" t="str">
        <f t="shared" si="16"/>
        <v>Sr Boys</v>
      </c>
      <c r="E309" s="60">
        <v>12345</v>
      </c>
      <c r="F309" s="45">
        <v>36</v>
      </c>
      <c r="G309" s="8">
        <f>IFERROR(VALUE(VLOOKUP(F309, PTS!$A$2:$B$76, 2, FALSE)), "")</f>
        <v>24</v>
      </c>
      <c r="H309" s="45">
        <v>58</v>
      </c>
      <c r="I309" s="8">
        <f>IFERROR(VALUE(VLOOKUP(H309, PTS!$A$2:$B$76, 2, FALSE)), "")</f>
        <v>2</v>
      </c>
      <c r="J309" s="45">
        <v>53</v>
      </c>
      <c r="K309" s="8">
        <f>IFERROR(VALUE(VLOOKUP(J309, PTS!$A$2:$B$76, 2, FALSE)), "")</f>
        <v>7</v>
      </c>
      <c r="L309" s="45">
        <v>49</v>
      </c>
      <c r="M309" s="8">
        <f>IFERROR(VALUE(VLOOKUP(L309, PTS!$A$2:$B$76, 2, FALSE)), "")</f>
        <v>11</v>
      </c>
      <c r="N309" s="9" t="s">
        <v>492</v>
      </c>
      <c r="O309" s="8">
        <f>IFERROR(VALUE(VLOOKUP(N309, PTS!$A$2:$B$76, 2, FALSE)), "")</f>
        <v>0</v>
      </c>
      <c r="P309" s="9"/>
      <c r="Q309" s="8"/>
      <c r="R309" s="9">
        <f t="shared" si="17"/>
        <v>44</v>
      </c>
      <c r="S309" s="9"/>
      <c r="T309" s="9" cm="1">
        <f t="array" ref="T309">SUM(LARGE(CHOOSE({1,2,3,4,5,6}, G309, I309, K309, M309, O309, Q309), _xlfn.SEQUENCE(MIN(5, COUNTA(G309, I309, K309, M309, O309, Q309)))))</f>
        <v>44</v>
      </c>
      <c r="U309" s="9">
        <f t="shared" si="18"/>
        <v>67</v>
      </c>
    </row>
    <row r="310" spans="1:21" ht="20.100000000000001" customHeight="1" x14ac:dyDescent="0.3">
      <c r="A310" s="11" t="s">
        <v>408</v>
      </c>
      <c r="B310" s="20" t="s">
        <v>10</v>
      </c>
      <c r="C310" s="21" t="s">
        <v>384</v>
      </c>
      <c r="D310" s="11" t="str">
        <f t="shared" si="16"/>
        <v>Sr Boys</v>
      </c>
      <c r="E310" s="60">
        <v>12346</v>
      </c>
      <c r="F310" s="45">
        <v>22</v>
      </c>
      <c r="G310" s="8">
        <f>IFERROR(VALUE(VLOOKUP(F310, PTS!$A$2:$B$76, 2, FALSE)), "")</f>
        <v>38</v>
      </c>
      <c r="H310" s="45">
        <v>41</v>
      </c>
      <c r="I310" s="8">
        <f>IFERROR(VALUE(VLOOKUP(H310, PTS!$A$2:$B$76, 2, FALSE)), "")</f>
        <v>19</v>
      </c>
      <c r="J310" s="9" t="s">
        <v>492</v>
      </c>
      <c r="K310" s="8">
        <f>IFERROR(VALUE(VLOOKUP(J310, PTS!$A$2:$B$76, 2, FALSE)), "")</f>
        <v>0</v>
      </c>
      <c r="L310" s="45">
        <v>41</v>
      </c>
      <c r="M310" s="8">
        <f>IFERROR(VALUE(VLOOKUP(L310, PTS!$A$2:$B$76, 2, FALSE)), "")</f>
        <v>19</v>
      </c>
      <c r="N310" s="9" t="s">
        <v>492</v>
      </c>
      <c r="O310" s="8">
        <f>IFERROR(VALUE(VLOOKUP(N310, PTS!$A$2:$B$76, 2, FALSE)), "")</f>
        <v>0</v>
      </c>
      <c r="P310" s="45"/>
      <c r="Q310" s="45"/>
      <c r="R310" s="9">
        <f t="shared" si="17"/>
        <v>76</v>
      </c>
      <c r="S310" s="9"/>
      <c r="T310" s="9" cm="1">
        <f t="array" ref="T310">SUM(LARGE(CHOOSE({1,2,3,4,5,6}, G310, I310, K310, M310, O310, Q310), _xlfn.SEQUENCE(MIN(5, COUNTA(G310, I310, K310, M310, O310, Q310)))))</f>
        <v>76</v>
      </c>
      <c r="U310" s="9">
        <f t="shared" si="18"/>
        <v>47</v>
      </c>
    </row>
    <row r="311" spans="1:21" ht="20.100000000000001" customHeight="1" x14ac:dyDescent="0.3">
      <c r="A311" s="11" t="s">
        <v>409</v>
      </c>
      <c r="B311" s="20" t="s">
        <v>10</v>
      </c>
      <c r="C311" s="21" t="s">
        <v>384</v>
      </c>
      <c r="D311" s="11" t="str">
        <f t="shared" si="16"/>
        <v>Sr Boys</v>
      </c>
      <c r="E311" s="60">
        <v>12347</v>
      </c>
      <c r="F311" s="45" t="s">
        <v>492</v>
      </c>
      <c r="G311" s="8">
        <f>IFERROR(VALUE(VLOOKUP(F311, PTS!$A$2:$B$76, 2, FALSE)), "")</f>
        <v>0</v>
      </c>
      <c r="H311" s="45">
        <v>39</v>
      </c>
      <c r="I311" s="8">
        <f>IFERROR(VALUE(VLOOKUP(H311, PTS!$A$2:$B$76, 2, FALSE)), "")</f>
        <v>21</v>
      </c>
      <c r="J311" s="9" t="s">
        <v>492</v>
      </c>
      <c r="K311" s="8">
        <f>IFERROR(VALUE(VLOOKUP(J311, PTS!$A$2:$B$76, 2, FALSE)), "")</f>
        <v>0</v>
      </c>
      <c r="L311" s="45">
        <v>36</v>
      </c>
      <c r="M311" s="8">
        <f>IFERROR(VALUE(VLOOKUP(L311, PTS!$A$2:$B$76, 2, FALSE)), "")</f>
        <v>24</v>
      </c>
      <c r="N311" s="45">
        <v>55</v>
      </c>
      <c r="O311" s="8">
        <f>IFERROR(VALUE(VLOOKUP(N311, PTS!$A$2:$B$76, 2, FALSE)), "")</f>
        <v>5</v>
      </c>
      <c r="P311" s="8"/>
      <c r="Q311" s="8"/>
      <c r="R311" s="9">
        <f t="shared" si="17"/>
        <v>50</v>
      </c>
      <c r="S311" s="9"/>
      <c r="T311" s="9" cm="1">
        <f t="array" ref="T311">SUM(LARGE(CHOOSE({1,2,3,4,5,6}, G311, I311, K311, M311, O311, Q311), _xlfn.SEQUENCE(MIN(5, COUNTA(G311, I311, K311, M311, O311, Q311)))))</f>
        <v>50</v>
      </c>
      <c r="U311" s="9">
        <f t="shared" si="18"/>
        <v>61</v>
      </c>
    </row>
    <row r="312" spans="1:21" ht="20.100000000000001" customHeight="1" x14ac:dyDescent="0.3">
      <c r="A312" s="11" t="s">
        <v>410</v>
      </c>
      <c r="B312" s="20" t="s">
        <v>10</v>
      </c>
      <c r="C312" s="21" t="s">
        <v>384</v>
      </c>
      <c r="D312" s="11" t="str">
        <f t="shared" si="16"/>
        <v>Sr Boys</v>
      </c>
      <c r="E312" s="60">
        <v>12348</v>
      </c>
      <c r="F312" s="45">
        <v>48</v>
      </c>
      <c r="G312" s="8">
        <f>IFERROR(VALUE(VLOOKUP(F312, PTS!$A$2:$B$76, 2, FALSE)), "")</f>
        <v>12</v>
      </c>
      <c r="H312" s="45">
        <v>12</v>
      </c>
      <c r="I312" s="8">
        <f>IFERROR(VALUE(VLOOKUP(H312, PTS!$A$2:$B$76, 2, FALSE)), "")</f>
        <v>51</v>
      </c>
      <c r="J312" s="15">
        <v>36</v>
      </c>
      <c r="K312" s="8">
        <f>IFERROR(VALUE(VLOOKUP(J312, PTS!$A$2:$B$76, 2, FALSE)), "")</f>
        <v>24</v>
      </c>
      <c r="L312" s="8" t="s">
        <v>7</v>
      </c>
      <c r="M312" s="8">
        <f>IFERROR(VALUE(VLOOKUP(L312, PTS!$A$2:$B$76, 2, FALSE)), "")</f>
        <v>1</v>
      </c>
      <c r="N312" s="45">
        <v>19</v>
      </c>
      <c r="O312" s="8">
        <f>IFERROR(VALUE(VLOOKUP(N312, PTS!$A$2:$B$76, 2, FALSE)), "")</f>
        <v>41</v>
      </c>
      <c r="P312" s="9"/>
      <c r="Q312" s="8"/>
      <c r="R312" s="9">
        <f t="shared" si="17"/>
        <v>129</v>
      </c>
      <c r="S312" s="9"/>
      <c r="T312" s="9" cm="1">
        <f t="array" ref="T312">SUM(LARGE(CHOOSE({1,2,3,4,5,6}, G312, I312, K312, M312, O312, Q312), _xlfn.SEQUENCE(MIN(5, COUNTA(G312, I312, K312, M312, O312, Q312)))))</f>
        <v>129</v>
      </c>
      <c r="U312" s="9">
        <f t="shared" si="18"/>
        <v>29</v>
      </c>
    </row>
    <row r="313" spans="1:21" ht="20.100000000000001" customHeight="1" x14ac:dyDescent="0.3">
      <c r="A313" s="20" t="s">
        <v>411</v>
      </c>
      <c r="B313" s="20" t="s">
        <v>10</v>
      </c>
      <c r="C313" s="21" t="s">
        <v>384</v>
      </c>
      <c r="D313" s="11" t="str">
        <f t="shared" si="16"/>
        <v>Sr Boys</v>
      </c>
      <c r="E313" s="60">
        <v>12349</v>
      </c>
      <c r="F313" s="45">
        <v>12</v>
      </c>
      <c r="G313" s="8">
        <f>IFERROR(VALUE(VLOOKUP(F313, PTS!$A$2:$B$76, 2, FALSE)), "")</f>
        <v>51</v>
      </c>
      <c r="H313" s="45">
        <v>75</v>
      </c>
      <c r="I313" s="8">
        <v>1</v>
      </c>
      <c r="J313" s="45">
        <v>11</v>
      </c>
      <c r="K313" s="8">
        <f>IFERROR(VALUE(VLOOKUP(J313, PTS!$A$2:$B$76, 2, FALSE)), "")</f>
        <v>53</v>
      </c>
      <c r="L313" s="45" t="s">
        <v>492</v>
      </c>
      <c r="M313" s="8">
        <f>IFERROR(VALUE(VLOOKUP(L313, PTS!$A$2:$B$76, 2, FALSE)), "")</f>
        <v>0</v>
      </c>
      <c r="N313" s="9">
        <v>64</v>
      </c>
      <c r="O313" s="8">
        <f>IFERROR(VALUE(VLOOKUP(N313, PTS!$A$2:$B$76, 2, FALSE)), "")</f>
        <v>1</v>
      </c>
      <c r="P313" s="45"/>
      <c r="Q313" s="45"/>
      <c r="R313" s="9">
        <f t="shared" si="17"/>
        <v>106</v>
      </c>
      <c r="S313" s="9"/>
      <c r="T313" s="9" cm="1">
        <f t="array" ref="T313">SUM(LARGE(CHOOSE({1,2,3,4,5,6}, G313, I313, K313, M313, O313, Q313), _xlfn.SEQUENCE(MIN(5, COUNTA(G313, I313, K313, M313, O313, Q313)))))</f>
        <v>106</v>
      </c>
      <c r="U313" s="9">
        <f t="shared" si="18"/>
        <v>33</v>
      </c>
    </row>
    <row r="314" spans="1:21" ht="20.100000000000001" customHeight="1" x14ac:dyDescent="0.3">
      <c r="A314" s="20" t="s">
        <v>412</v>
      </c>
      <c r="B314" s="20" t="s">
        <v>10</v>
      </c>
      <c r="C314" s="21" t="s">
        <v>384</v>
      </c>
      <c r="D314" s="11" t="str">
        <f t="shared" si="16"/>
        <v>Sr Boys</v>
      </c>
      <c r="E314" s="60">
        <v>12350</v>
      </c>
      <c r="F314" s="45">
        <v>50</v>
      </c>
      <c r="G314" s="8">
        <f>IFERROR(VALUE(VLOOKUP(F314, PTS!$A$2:$B$76, 2, FALSE)), "")</f>
        <v>10</v>
      </c>
      <c r="H314" s="45">
        <v>71</v>
      </c>
      <c r="I314" s="8">
        <v>1</v>
      </c>
      <c r="J314" s="9" t="s">
        <v>492</v>
      </c>
      <c r="K314" s="8">
        <f>IFERROR(VALUE(VLOOKUP(J314, PTS!$A$2:$B$76, 2, FALSE)), "")</f>
        <v>0</v>
      </c>
      <c r="L314" s="45">
        <v>54</v>
      </c>
      <c r="M314" s="8">
        <f>IFERROR(VALUE(VLOOKUP(L314, PTS!$A$2:$B$76, 2, FALSE)), "")</f>
        <v>6</v>
      </c>
      <c r="N314" s="9" t="s">
        <v>492</v>
      </c>
      <c r="O314" s="8">
        <f>IFERROR(VALUE(VLOOKUP(N314, PTS!$A$2:$B$76, 2, FALSE)), "")</f>
        <v>0</v>
      </c>
      <c r="P314" s="45"/>
      <c r="Q314" s="45"/>
      <c r="R314" s="9">
        <f t="shared" si="17"/>
        <v>17</v>
      </c>
      <c r="S314" s="9"/>
      <c r="T314" s="9" cm="1">
        <f t="array" ref="T314">SUM(LARGE(CHOOSE({1,2,3,4,5,6}, G314, I314, K314, M314, O314, Q314), _xlfn.SEQUENCE(MIN(5, COUNTA(G314, I314, K314, M314, O314, Q314)))))</f>
        <v>17</v>
      </c>
      <c r="U314" s="9">
        <f t="shared" si="18"/>
        <v>79</v>
      </c>
    </row>
    <row r="315" spans="1:21" ht="20.100000000000001" customHeight="1" x14ac:dyDescent="0.3">
      <c r="A315" s="20" t="s">
        <v>413</v>
      </c>
      <c r="B315" s="20" t="s">
        <v>10</v>
      </c>
      <c r="C315" s="21" t="s">
        <v>384</v>
      </c>
      <c r="D315" s="11" t="str">
        <f t="shared" si="16"/>
        <v>Sr Boys</v>
      </c>
      <c r="E315" s="60">
        <v>12351</v>
      </c>
      <c r="F315" s="45" t="s">
        <v>492</v>
      </c>
      <c r="G315" s="8">
        <f>IFERROR(VALUE(VLOOKUP(F315, PTS!$A$2:$B$76, 2, FALSE)), "")</f>
        <v>0</v>
      </c>
      <c r="H315" s="45">
        <v>32</v>
      </c>
      <c r="I315" s="8">
        <f>IFERROR(VALUE(VLOOKUP(H315, PTS!$A$2:$B$76, 2, FALSE)), "")</f>
        <v>28</v>
      </c>
      <c r="J315" s="9" t="s">
        <v>492</v>
      </c>
      <c r="K315" s="8">
        <f>IFERROR(VALUE(VLOOKUP(J315, PTS!$A$2:$B$76, 2, FALSE)), "")</f>
        <v>0</v>
      </c>
      <c r="L315" s="45" t="s">
        <v>492</v>
      </c>
      <c r="M315" s="8">
        <f>IFERROR(VALUE(VLOOKUP(L315, PTS!$A$2:$B$76, 2, FALSE)), "")</f>
        <v>0</v>
      </c>
      <c r="N315" s="8">
        <v>43</v>
      </c>
      <c r="O315" s="8">
        <f>IFERROR(VALUE(VLOOKUP(N315, PTS!$A$2:$B$76, 2, FALSE)), "")</f>
        <v>17</v>
      </c>
      <c r="P315" s="9"/>
      <c r="Q315" s="8"/>
      <c r="R315" s="9">
        <f t="shared" si="17"/>
        <v>45</v>
      </c>
      <c r="S315" s="9"/>
      <c r="T315" s="9" cm="1">
        <f t="array" ref="T315">SUM(LARGE(CHOOSE({1,2,3,4,5,6}, G315, I315, K315, M315, O315, Q315), _xlfn.SEQUENCE(MIN(5, COUNTA(G315, I315, K315, M315, O315, Q315)))))</f>
        <v>45</v>
      </c>
      <c r="U315" s="9">
        <f t="shared" si="18"/>
        <v>66</v>
      </c>
    </row>
    <row r="316" spans="1:21" ht="20.100000000000001" customHeight="1" x14ac:dyDescent="0.3">
      <c r="A316" s="20" t="s">
        <v>414</v>
      </c>
      <c r="B316" s="20" t="s">
        <v>10</v>
      </c>
      <c r="C316" s="21" t="s">
        <v>384</v>
      </c>
      <c r="D316" s="11" t="str">
        <f t="shared" si="16"/>
        <v>Sr Boys</v>
      </c>
      <c r="E316" s="60">
        <v>12352</v>
      </c>
      <c r="F316" s="45">
        <v>7</v>
      </c>
      <c r="G316" s="8">
        <f>IFERROR(VALUE(VLOOKUP(F316, PTS!$A$2:$B$76, 2, FALSE)), "")</f>
        <v>70</v>
      </c>
      <c r="H316" s="45">
        <v>25</v>
      </c>
      <c r="I316" s="8">
        <f>IFERROR(VALUE(VLOOKUP(H316, PTS!$A$2:$B$76, 2, FALSE)), "")</f>
        <v>35</v>
      </c>
      <c r="J316" s="9" t="s">
        <v>492</v>
      </c>
      <c r="K316" s="8">
        <f>IFERROR(VALUE(VLOOKUP(J316, PTS!$A$2:$B$76, 2, FALSE)), "")</f>
        <v>0</v>
      </c>
      <c r="L316" s="9">
        <v>13</v>
      </c>
      <c r="M316" s="8">
        <f>IFERROR(VALUE(VLOOKUP(L316, PTS!$A$2:$B$76, 2, FALSE)), "")</f>
        <v>49</v>
      </c>
      <c r="N316" s="45">
        <v>20</v>
      </c>
      <c r="O316" s="8">
        <f>IFERROR(VALUE(VLOOKUP(N316, PTS!$A$2:$B$76, 2, FALSE)), "")</f>
        <v>40</v>
      </c>
      <c r="P316" s="45"/>
      <c r="Q316" s="45"/>
      <c r="R316" s="9">
        <f t="shared" si="17"/>
        <v>194</v>
      </c>
      <c r="S316" s="9"/>
      <c r="T316" s="9" cm="1">
        <f t="array" ref="T316">SUM(LARGE(CHOOSE({1,2,3,4,5,6}, G316, I316, K316, M316, O316, Q316), _xlfn.SEQUENCE(MIN(5, COUNTA(G316, I316, K316, M316, O316, Q316)))))</f>
        <v>194</v>
      </c>
      <c r="U316" s="9">
        <f t="shared" si="18"/>
        <v>18</v>
      </c>
    </row>
    <row r="317" spans="1:21" ht="20.100000000000001" customHeight="1" x14ac:dyDescent="0.3">
      <c r="A317" s="20" t="s">
        <v>244</v>
      </c>
      <c r="B317" s="20" t="s">
        <v>10</v>
      </c>
      <c r="C317" s="12" t="s">
        <v>236</v>
      </c>
      <c r="D317" s="11" t="str">
        <f t="shared" si="16"/>
        <v>Sr Boys</v>
      </c>
      <c r="E317" s="60">
        <v>12353</v>
      </c>
      <c r="F317" s="45">
        <v>59</v>
      </c>
      <c r="G317" s="8">
        <f>IFERROR(VALUE(VLOOKUP(F317, PTS!$A$2:$B$76, 2, FALSE)), "")</f>
        <v>1</v>
      </c>
      <c r="H317" s="45">
        <v>80</v>
      </c>
      <c r="I317" s="8">
        <v>1</v>
      </c>
      <c r="J317" s="9" t="s">
        <v>492</v>
      </c>
      <c r="K317" s="8">
        <f>IFERROR(VALUE(VLOOKUP(J317, PTS!$A$2:$B$76, 2, FALSE)), "")</f>
        <v>0</v>
      </c>
      <c r="L317" s="45" t="s">
        <v>7</v>
      </c>
      <c r="M317" s="8">
        <f>IFERROR(VALUE(VLOOKUP(L317, PTS!$A$2:$B$76, 2, FALSE)), "")</f>
        <v>1</v>
      </c>
      <c r="N317" s="15">
        <v>58</v>
      </c>
      <c r="O317" s="8">
        <f>IFERROR(VALUE(VLOOKUP(N317, PTS!$A$2:$B$76, 2, FALSE)), "")</f>
        <v>2</v>
      </c>
      <c r="P317" s="45"/>
      <c r="Q317" s="45"/>
      <c r="R317" s="9">
        <f t="shared" ref="R317:R348" si="19">SUM(G317,I317,K317,M317,O317,Q317)</f>
        <v>5</v>
      </c>
      <c r="S317" s="9"/>
      <c r="T317" s="9" cm="1">
        <f t="array" ref="T317">SUM(LARGE(CHOOSE({1,2,3,4,5,6}, G317, I317, K317, M317, O317, Q317), _xlfn.SEQUENCE(MIN(5, COUNTA(G317, I317, K317, M317, O317, Q317)))))</f>
        <v>5</v>
      </c>
      <c r="U317" s="9">
        <f t="shared" ref="U317:U348" si="20">1+COUNTIFS(B:B,B317,R:R,"&gt;"&amp;R317)</f>
        <v>89</v>
      </c>
    </row>
    <row r="318" spans="1:21" ht="20.100000000000001" customHeight="1" x14ac:dyDescent="0.3">
      <c r="A318" s="20" t="s">
        <v>245</v>
      </c>
      <c r="B318" s="20" t="s">
        <v>10</v>
      </c>
      <c r="C318" s="12" t="s">
        <v>236</v>
      </c>
      <c r="D318" s="11" t="str">
        <f t="shared" si="16"/>
        <v>Sr Boys</v>
      </c>
      <c r="E318" s="60">
        <v>12354</v>
      </c>
      <c r="F318" s="45">
        <v>31</v>
      </c>
      <c r="G318" s="8">
        <f>IFERROR(VALUE(VLOOKUP(F318, PTS!$A$2:$B$76, 2, FALSE)), "")</f>
        <v>29</v>
      </c>
      <c r="H318" s="45">
        <v>64</v>
      </c>
      <c r="I318" s="8">
        <v>1</v>
      </c>
      <c r="J318" s="15">
        <v>30</v>
      </c>
      <c r="K318" s="8">
        <f>IFERROR(VALUE(VLOOKUP(J318, PTS!$A$2:$B$76, 2, FALSE)), "")</f>
        <v>30</v>
      </c>
      <c r="L318" s="8">
        <v>43</v>
      </c>
      <c r="M318" s="8">
        <f>IFERROR(VALUE(VLOOKUP(L318, PTS!$A$2:$B$76, 2, FALSE)), "")</f>
        <v>17</v>
      </c>
      <c r="N318" s="8">
        <v>40</v>
      </c>
      <c r="O318" s="8">
        <f>IFERROR(VALUE(VLOOKUP(N318, PTS!$A$2:$B$76, 2, FALSE)), "")</f>
        <v>20</v>
      </c>
      <c r="P318" s="9"/>
      <c r="Q318" s="8"/>
      <c r="R318" s="9">
        <f t="shared" si="19"/>
        <v>97</v>
      </c>
      <c r="S318" s="9"/>
      <c r="T318" s="9" cm="1">
        <f t="array" ref="T318">SUM(LARGE(CHOOSE({1,2,3,4,5,6}, G318, I318, K318, M318, O318, Q318), _xlfn.SEQUENCE(MIN(5, COUNTA(G318, I318, K318, M318, O318, Q318)))))</f>
        <v>97</v>
      </c>
      <c r="U318" s="9">
        <f t="shared" si="20"/>
        <v>38</v>
      </c>
    </row>
    <row r="319" spans="1:21" ht="20.100000000000001" customHeight="1" x14ac:dyDescent="0.3">
      <c r="A319" s="11" t="s">
        <v>246</v>
      </c>
      <c r="B319" s="20" t="s">
        <v>10</v>
      </c>
      <c r="C319" s="12" t="s">
        <v>236</v>
      </c>
      <c r="D319" s="11" t="str">
        <f t="shared" si="16"/>
        <v>Sr Boys</v>
      </c>
      <c r="E319" s="60">
        <v>12355</v>
      </c>
      <c r="F319" s="45" t="s">
        <v>492</v>
      </c>
      <c r="G319" s="8">
        <f>IFERROR(VALUE(VLOOKUP(F319, PTS!$A$2:$B$76, 2, FALSE)), "")</f>
        <v>0</v>
      </c>
      <c r="H319" s="45" t="s">
        <v>492</v>
      </c>
      <c r="I319" s="8">
        <f>IFERROR(VALUE(VLOOKUP(H319, PTS!$A$2:$B$76, 2, FALSE)), "")</f>
        <v>0</v>
      </c>
      <c r="J319" s="9" t="s">
        <v>492</v>
      </c>
      <c r="K319" s="8">
        <f>IFERROR(VALUE(VLOOKUP(J319, PTS!$A$2:$B$76, 2, FALSE)), "")</f>
        <v>0</v>
      </c>
      <c r="L319" s="45" t="s">
        <v>492</v>
      </c>
      <c r="M319" s="8">
        <f>IFERROR(VALUE(VLOOKUP(L319, PTS!$A$2:$B$76, 2, FALSE)), "")</f>
        <v>0</v>
      </c>
      <c r="N319" s="9" t="s">
        <v>492</v>
      </c>
      <c r="O319" s="8">
        <f>IFERROR(VALUE(VLOOKUP(N319, PTS!$A$2:$B$76, 2, FALSE)), "")</f>
        <v>0</v>
      </c>
      <c r="P319" s="45"/>
      <c r="Q319" s="45"/>
      <c r="R319" s="9">
        <f t="shared" si="19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20"/>
        <v>101</v>
      </c>
    </row>
    <row r="320" spans="1:21" ht="20.100000000000001" customHeight="1" x14ac:dyDescent="0.3">
      <c r="A320" s="11" t="s">
        <v>444</v>
      </c>
      <c r="B320" s="20" t="s">
        <v>10</v>
      </c>
      <c r="C320" s="12" t="s">
        <v>236</v>
      </c>
      <c r="D320" s="11" t="str">
        <f t="shared" si="16"/>
        <v>Sr Boys</v>
      </c>
      <c r="E320" s="60">
        <v>12356</v>
      </c>
      <c r="F320" s="45" t="s">
        <v>492</v>
      </c>
      <c r="G320" s="8">
        <f>IFERROR(VALUE(VLOOKUP(F320, PTS!$A$2:$B$76, 2, FALSE)), "")</f>
        <v>0</v>
      </c>
      <c r="H320" s="45" t="s">
        <v>492</v>
      </c>
      <c r="I320" s="8">
        <f>IFERROR(VALUE(VLOOKUP(H320, PTS!$A$2:$B$76, 2, FALSE)), "")</f>
        <v>0</v>
      </c>
      <c r="J320" s="9" t="s">
        <v>492</v>
      </c>
      <c r="K320" s="8">
        <f>IFERROR(VALUE(VLOOKUP(J320, PTS!$A$2:$B$76, 2, FALSE)), "")</f>
        <v>0</v>
      </c>
      <c r="L320" s="45" t="s">
        <v>492</v>
      </c>
      <c r="M320" s="8">
        <f>IFERROR(VALUE(VLOOKUP(L320, PTS!$A$2:$B$76, 2, FALSE)), "")</f>
        <v>0</v>
      </c>
      <c r="N320" s="9" t="s">
        <v>492</v>
      </c>
      <c r="O320" s="8">
        <f>IFERROR(VALUE(VLOOKUP(N320, PTS!$A$2:$B$76, 2, FALSE)), "")</f>
        <v>0</v>
      </c>
      <c r="P320" s="45"/>
      <c r="Q320" s="45"/>
      <c r="R320" s="9">
        <f t="shared" si="19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20"/>
        <v>101</v>
      </c>
    </row>
    <row r="321" spans="1:21" ht="20.100000000000001" customHeight="1" x14ac:dyDescent="0.3">
      <c r="A321" s="41" t="s">
        <v>207</v>
      </c>
      <c r="B321" s="20" t="s">
        <v>10</v>
      </c>
      <c r="C321" s="21" t="s">
        <v>454</v>
      </c>
      <c r="D321" s="11" t="str">
        <f t="shared" si="16"/>
        <v>Sr Boys</v>
      </c>
      <c r="E321" s="60">
        <v>12357</v>
      </c>
      <c r="F321" s="8">
        <v>39</v>
      </c>
      <c r="G321" s="8">
        <f>IFERROR(VALUE(VLOOKUP(F321, PTS!$A$2:$B$76, 2, FALSE)), "")</f>
        <v>21</v>
      </c>
      <c r="H321" s="45" t="s">
        <v>492</v>
      </c>
      <c r="I321" s="8">
        <f>IFERROR(VALUE(VLOOKUP(H321, PTS!$A$2:$B$76, 2, FALSE)), "")</f>
        <v>0</v>
      </c>
      <c r="J321" s="15">
        <v>32</v>
      </c>
      <c r="K321" s="8">
        <f>IFERROR(VALUE(VLOOKUP(J321, PTS!$A$2:$B$76, 2, FALSE)), "")</f>
        <v>28</v>
      </c>
      <c r="L321" s="8">
        <v>30</v>
      </c>
      <c r="M321" s="8">
        <f>IFERROR(VALUE(VLOOKUP(L321, PTS!$A$2:$B$76, 2, FALSE)), "")</f>
        <v>30</v>
      </c>
      <c r="N321" s="9" t="s">
        <v>492</v>
      </c>
      <c r="O321" s="8">
        <f>IFERROR(VALUE(VLOOKUP(N321, PTS!$A$2:$B$76, 2, FALSE)), "")</f>
        <v>0</v>
      </c>
      <c r="P321" s="45"/>
      <c r="Q321" s="45"/>
      <c r="R321" s="9">
        <f t="shared" si="19"/>
        <v>79</v>
      </c>
      <c r="S321" s="9"/>
      <c r="T321" s="9" cm="1">
        <f t="array" ref="T321">SUM(LARGE(CHOOSE({1,2,3,4,5,6}, G321, I321, K321, M321, O321, Q321), _xlfn.SEQUENCE(MIN(5, COUNTA(G321, I321, K321, M321, O321, Q321)))))</f>
        <v>79</v>
      </c>
      <c r="U321" s="9">
        <f t="shared" si="20"/>
        <v>45</v>
      </c>
    </row>
    <row r="322" spans="1:21" ht="20.100000000000001" customHeight="1" x14ac:dyDescent="0.3">
      <c r="A322" s="11" t="s">
        <v>208</v>
      </c>
      <c r="B322" s="20" t="s">
        <v>10</v>
      </c>
      <c r="C322" s="21" t="s">
        <v>454</v>
      </c>
      <c r="D322" s="11" t="str">
        <f t="shared" ref="D322:D390" si="21">IF(OR(B322="Bant Girls", B322="Juv Girls"), "Bant/Juv Girls",
 IF(OR(B322="Jr Girls", B322="Sr Girls"), "Jr/Sr Girls", B322))</f>
        <v>Sr Boys</v>
      </c>
      <c r="E322" s="60">
        <v>12358</v>
      </c>
      <c r="F322" s="45" t="s">
        <v>492</v>
      </c>
      <c r="G322" s="8">
        <f>IFERROR(VALUE(VLOOKUP(F322, PTS!$A$2:$B$76, 2, FALSE)), "")</f>
        <v>0</v>
      </c>
      <c r="H322" s="45" t="s">
        <v>492</v>
      </c>
      <c r="I322" s="8">
        <f>IFERROR(VALUE(VLOOKUP(H322, PTS!$A$2:$B$76, 2, FALSE)), "")</f>
        <v>0</v>
      </c>
      <c r="J322" s="9" t="s">
        <v>492</v>
      </c>
      <c r="K322" s="8">
        <f>IFERROR(VALUE(VLOOKUP(J322, PTS!$A$2:$B$76, 2, FALSE)), "")</f>
        <v>0</v>
      </c>
      <c r="L322" s="45" t="s">
        <v>492</v>
      </c>
      <c r="M322" s="8">
        <f>IFERROR(VALUE(VLOOKUP(L322, PTS!$A$2:$B$76, 2, FALSE)), "")</f>
        <v>0</v>
      </c>
      <c r="N322" s="9" t="s">
        <v>492</v>
      </c>
      <c r="O322" s="8">
        <f>IFERROR(VALUE(VLOOKUP(N322, PTS!$A$2:$B$76, 2, FALSE)), "")</f>
        <v>0</v>
      </c>
      <c r="P322" s="45"/>
      <c r="Q322" s="45"/>
      <c r="R322" s="9">
        <f t="shared" si="19"/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 t="shared" si="20"/>
        <v>101</v>
      </c>
    </row>
    <row r="323" spans="1:21" ht="20.100000000000001" customHeight="1" x14ac:dyDescent="0.3">
      <c r="A323" s="11" t="s">
        <v>209</v>
      </c>
      <c r="B323" s="20" t="s">
        <v>10</v>
      </c>
      <c r="C323" s="21" t="s">
        <v>454</v>
      </c>
      <c r="D323" s="11" t="str">
        <f t="shared" si="21"/>
        <v>Sr Boys</v>
      </c>
      <c r="E323" s="60">
        <v>12359</v>
      </c>
      <c r="F323" s="9">
        <v>62</v>
      </c>
      <c r="G323" s="8">
        <v>1</v>
      </c>
      <c r="H323" s="9">
        <v>34</v>
      </c>
      <c r="I323" s="8">
        <f>IFERROR(VALUE(VLOOKUP(H323, PTS!$A$2:$B$76, 2, FALSE)), "")</f>
        <v>26</v>
      </c>
      <c r="J323" s="45">
        <v>35</v>
      </c>
      <c r="K323" s="8">
        <f>IFERROR(VALUE(VLOOKUP(J323, PTS!$A$2:$B$76, 2, FALSE)), "")</f>
        <v>25</v>
      </c>
      <c r="L323" s="45" t="s">
        <v>492</v>
      </c>
      <c r="M323" s="8">
        <f>IFERROR(VALUE(VLOOKUP(L323, PTS!$A$2:$B$76, 2, FALSE)), "")</f>
        <v>0</v>
      </c>
      <c r="N323" s="9">
        <v>48</v>
      </c>
      <c r="O323" s="8">
        <f>IFERROR(VALUE(VLOOKUP(N323, PTS!$A$2:$B$76, 2, FALSE)), "")</f>
        <v>12</v>
      </c>
      <c r="P323" s="45"/>
      <c r="Q323" s="45"/>
      <c r="R323" s="9">
        <f t="shared" si="19"/>
        <v>64</v>
      </c>
      <c r="S323" s="9"/>
      <c r="T323" s="9" cm="1">
        <f t="array" ref="T323">SUM(LARGE(CHOOSE({1,2,3,4,5,6}, G323, I323, K323, M323, O323, Q323), _xlfn.SEQUENCE(MIN(5, COUNTA(G323, I323, K323, M323, O323, Q323)))))</f>
        <v>64</v>
      </c>
      <c r="U323" s="9">
        <f t="shared" si="20"/>
        <v>54</v>
      </c>
    </row>
    <row r="324" spans="1:21" ht="20.100000000000001" customHeight="1" x14ac:dyDescent="0.3">
      <c r="A324" s="11" t="s">
        <v>210</v>
      </c>
      <c r="B324" s="20" t="s">
        <v>10</v>
      </c>
      <c r="C324" s="21" t="s">
        <v>454</v>
      </c>
      <c r="D324" s="11" t="str">
        <f t="shared" si="21"/>
        <v>Sr Boys</v>
      </c>
      <c r="E324" s="60">
        <v>12360</v>
      </c>
      <c r="F324" s="8">
        <v>57</v>
      </c>
      <c r="G324" s="8">
        <f>IFERROR(VALUE(VLOOKUP(F324, PTS!$A$2:$B$76, 2, FALSE)), "")</f>
        <v>3</v>
      </c>
      <c r="H324" s="45" t="s">
        <v>492</v>
      </c>
      <c r="I324" s="8">
        <f>IFERROR(VALUE(VLOOKUP(H324, PTS!$A$2:$B$76, 2, FALSE)), "")</f>
        <v>0</v>
      </c>
      <c r="J324" s="15">
        <v>54</v>
      </c>
      <c r="K324" s="8">
        <f>IFERROR(VALUE(VLOOKUP(J324, PTS!$A$2:$B$76, 2, FALSE)), "")</f>
        <v>6</v>
      </c>
      <c r="L324" s="45" t="s">
        <v>7</v>
      </c>
      <c r="M324" s="8">
        <f>IFERROR(VALUE(VLOOKUP(L324, PTS!$A$2:$B$76, 2, FALSE)), "")</f>
        <v>1</v>
      </c>
      <c r="N324" s="8">
        <v>62</v>
      </c>
      <c r="O324" s="8">
        <f>IFERROR(VALUE(VLOOKUP(N324, PTS!$A$2:$B$76, 2, FALSE)), "")</f>
        <v>1</v>
      </c>
      <c r="P324" s="9"/>
      <c r="Q324" s="8"/>
      <c r="R324" s="9">
        <f t="shared" si="19"/>
        <v>11</v>
      </c>
      <c r="S324" s="9"/>
      <c r="T324" s="9" cm="1">
        <f t="array" ref="T324">SUM(LARGE(CHOOSE({1,2,3,4,5,6}, G324, I324, K324, M324, O324, Q324), _xlfn.SEQUENCE(MIN(5, COUNTA(G324, I324, K324, M324, O324, Q324)))))</f>
        <v>11</v>
      </c>
      <c r="U324" s="9">
        <f t="shared" si="20"/>
        <v>85</v>
      </c>
    </row>
    <row r="325" spans="1:21" ht="20.100000000000001" customHeight="1" x14ac:dyDescent="0.3">
      <c r="A325" s="11" t="s">
        <v>211</v>
      </c>
      <c r="B325" s="20" t="s">
        <v>10</v>
      </c>
      <c r="C325" s="21" t="s">
        <v>454</v>
      </c>
      <c r="D325" s="11" t="str">
        <f t="shared" si="21"/>
        <v>Sr Boys</v>
      </c>
      <c r="E325" s="60">
        <v>12361</v>
      </c>
      <c r="F325" s="45" t="s">
        <v>492</v>
      </c>
      <c r="G325" s="8">
        <f>IFERROR(VALUE(VLOOKUP(F325, PTS!$A$2:$B$76, 2, FALSE)), "")</f>
        <v>0</v>
      </c>
      <c r="H325" s="45">
        <v>48</v>
      </c>
      <c r="I325" s="8">
        <f>IFERROR(VALUE(VLOOKUP(H325, PTS!$A$2:$B$76, 2, FALSE)), "")</f>
        <v>12</v>
      </c>
      <c r="J325" s="9" t="s">
        <v>492</v>
      </c>
      <c r="K325" s="8">
        <f>IFERROR(VALUE(VLOOKUP(J325, PTS!$A$2:$B$76, 2, FALSE)), "")</f>
        <v>0</v>
      </c>
      <c r="L325" s="45" t="s">
        <v>492</v>
      </c>
      <c r="M325" s="8">
        <f>IFERROR(VALUE(VLOOKUP(L325, PTS!$A$2:$B$76, 2, FALSE)), "")</f>
        <v>0</v>
      </c>
      <c r="N325" s="9">
        <v>36</v>
      </c>
      <c r="O325" s="8">
        <f>IFERROR(VALUE(VLOOKUP(N325, PTS!$A$2:$B$76, 2, FALSE)), "")</f>
        <v>24</v>
      </c>
      <c r="P325" s="8"/>
      <c r="Q325" s="8"/>
      <c r="R325" s="9">
        <f t="shared" si="19"/>
        <v>36</v>
      </c>
      <c r="S325" s="9"/>
      <c r="T325" s="9" cm="1">
        <f t="array" ref="T325">SUM(LARGE(CHOOSE({1,2,3,4,5,6}, G325, I325, K325, M325, O325, Q325), _xlfn.SEQUENCE(MIN(5, COUNTA(G325, I325, K325, M325, O325, Q325)))))</f>
        <v>36</v>
      </c>
      <c r="U325" s="9">
        <f t="shared" si="20"/>
        <v>68</v>
      </c>
    </row>
    <row r="326" spans="1:21" ht="20.100000000000001" customHeight="1" x14ac:dyDescent="0.3">
      <c r="A326" s="11" t="s">
        <v>212</v>
      </c>
      <c r="B326" s="20" t="s">
        <v>10</v>
      </c>
      <c r="C326" s="21" t="s">
        <v>454</v>
      </c>
      <c r="D326" s="11" t="str">
        <f t="shared" si="21"/>
        <v>Sr Boys</v>
      </c>
      <c r="E326" s="60">
        <v>12362</v>
      </c>
      <c r="F326" s="45">
        <v>56</v>
      </c>
      <c r="G326" s="8">
        <f>IFERROR(VALUE(VLOOKUP(F326, PTS!$A$2:$B$76, 2, FALSE)), "")</f>
        <v>4</v>
      </c>
      <c r="H326" s="45">
        <v>31</v>
      </c>
      <c r="I326" s="8">
        <f>IFERROR(VALUE(VLOOKUP(H326, PTS!$A$2:$B$76, 2, FALSE)), "")</f>
        <v>29</v>
      </c>
      <c r="J326" s="15">
        <v>46</v>
      </c>
      <c r="K326" s="8">
        <f>IFERROR(VALUE(VLOOKUP(J326, PTS!$A$2:$B$76, 2, FALSE)), "")</f>
        <v>14</v>
      </c>
      <c r="L326" s="45" t="s">
        <v>492</v>
      </c>
      <c r="M326" s="8">
        <f>IFERROR(VALUE(VLOOKUP(L326, PTS!$A$2:$B$76, 2, FALSE)), "")</f>
        <v>0</v>
      </c>
      <c r="N326" s="9">
        <v>46</v>
      </c>
      <c r="O326" s="8">
        <f>IFERROR(VALUE(VLOOKUP(N326, PTS!$A$2:$B$76, 2, FALSE)), "")</f>
        <v>14</v>
      </c>
      <c r="P326" s="45"/>
      <c r="Q326" s="45"/>
      <c r="R326" s="9">
        <f t="shared" si="19"/>
        <v>61</v>
      </c>
      <c r="S326" s="9"/>
      <c r="T326" s="9" cm="1">
        <f t="array" ref="T326">SUM(LARGE(CHOOSE({1,2,3,4,5,6}, G326, I326, K326, M326, O326, Q326), _xlfn.SEQUENCE(MIN(5, COUNTA(G326, I326, K326, M326, O326, Q326)))))</f>
        <v>61</v>
      </c>
      <c r="U326" s="9">
        <f t="shared" si="20"/>
        <v>56</v>
      </c>
    </row>
    <row r="327" spans="1:21" ht="20.100000000000001" customHeight="1" x14ac:dyDescent="0.3">
      <c r="A327" s="11" t="s">
        <v>213</v>
      </c>
      <c r="B327" s="20" t="s">
        <v>10</v>
      </c>
      <c r="C327" s="21" t="s">
        <v>454</v>
      </c>
      <c r="D327" s="11" t="str">
        <f t="shared" si="21"/>
        <v>Sr Boys</v>
      </c>
      <c r="E327" s="60">
        <v>12363</v>
      </c>
      <c r="F327" s="45">
        <v>5</v>
      </c>
      <c r="G327" s="8">
        <f>IFERROR(VALUE(VLOOKUP(F327, PTS!$A$2:$B$76, 2, FALSE)), "")</f>
        <v>80</v>
      </c>
      <c r="H327" s="45">
        <v>27</v>
      </c>
      <c r="I327" s="8">
        <f>IFERROR(VALUE(VLOOKUP(H327, PTS!$A$2:$B$76, 2, FALSE)), "")</f>
        <v>33</v>
      </c>
      <c r="J327" s="15">
        <v>10</v>
      </c>
      <c r="K327" s="8">
        <f>IFERROR(VALUE(VLOOKUP(J327, PTS!$A$2:$B$76, 2, FALSE)), "")</f>
        <v>55</v>
      </c>
      <c r="L327" s="45">
        <v>22</v>
      </c>
      <c r="M327" s="8">
        <f>IFERROR(VALUE(VLOOKUP(L327, PTS!$A$2:$B$76, 2, FALSE)), "")</f>
        <v>38</v>
      </c>
      <c r="N327" s="45">
        <v>13</v>
      </c>
      <c r="O327" s="8">
        <f>IFERROR(VALUE(VLOOKUP(N327, PTS!$A$2:$B$76, 2, FALSE)), "")</f>
        <v>49</v>
      </c>
      <c r="P327" s="45"/>
      <c r="Q327" s="45"/>
      <c r="R327" s="9">
        <f t="shared" si="19"/>
        <v>255</v>
      </c>
      <c r="S327" s="9"/>
      <c r="T327" s="9" cm="1">
        <f t="array" ref="T327">SUM(LARGE(CHOOSE({1,2,3,4,5,6}, G327, I327, K327, M327, O327, Q327), _xlfn.SEQUENCE(MIN(5, COUNTA(G327, I327, K327, M327, O327, Q327)))))</f>
        <v>255</v>
      </c>
      <c r="U327" s="9">
        <f t="shared" si="20"/>
        <v>11</v>
      </c>
    </row>
    <row r="328" spans="1:21" ht="20.100000000000001" customHeight="1" x14ac:dyDescent="0.3">
      <c r="A328" s="11" t="s">
        <v>214</v>
      </c>
      <c r="B328" s="20" t="s">
        <v>10</v>
      </c>
      <c r="C328" s="21" t="s">
        <v>454</v>
      </c>
      <c r="D328" s="11" t="str">
        <f t="shared" si="21"/>
        <v>Sr Boys</v>
      </c>
      <c r="E328" s="60">
        <v>12364</v>
      </c>
      <c r="F328" s="45">
        <v>6</v>
      </c>
      <c r="G328" s="8">
        <f>IFERROR(VALUE(VLOOKUP(F328, PTS!$A$2:$B$76, 2, FALSE)), "")</f>
        <v>75</v>
      </c>
      <c r="H328" s="45" t="s">
        <v>492</v>
      </c>
      <c r="I328" s="8">
        <f>IFERROR(VALUE(VLOOKUP(H328, PTS!$A$2:$B$76, 2, FALSE)), "")</f>
        <v>0</v>
      </c>
      <c r="J328" s="45">
        <v>9</v>
      </c>
      <c r="K328" s="8">
        <f>IFERROR(VALUE(VLOOKUP(J328, PTS!$A$2:$B$76, 2, FALSE)), "")</f>
        <v>60</v>
      </c>
      <c r="L328" s="15">
        <v>38</v>
      </c>
      <c r="M328" s="8">
        <f>IFERROR(VALUE(VLOOKUP(L328, PTS!$A$2:$B$76, 2, FALSE)), "")</f>
        <v>22</v>
      </c>
      <c r="N328" s="9">
        <v>56</v>
      </c>
      <c r="O328" s="8">
        <f>IFERROR(VALUE(VLOOKUP(N328, PTS!$A$2:$B$76, 2, FALSE)), "")</f>
        <v>4</v>
      </c>
      <c r="P328" s="45"/>
      <c r="Q328" s="45"/>
      <c r="R328" s="9">
        <f t="shared" si="19"/>
        <v>161</v>
      </c>
      <c r="S328" s="9"/>
      <c r="T328" s="9" cm="1">
        <f t="array" ref="T328">SUM(LARGE(CHOOSE({1,2,3,4,5,6}, G328, I328, K328, M328, O328, Q328), _xlfn.SEQUENCE(MIN(5, COUNTA(G328, I328, K328, M328, O328, Q328)))))</f>
        <v>161</v>
      </c>
      <c r="U328" s="9">
        <f t="shared" si="20"/>
        <v>23</v>
      </c>
    </row>
    <row r="329" spans="1:21" ht="20.100000000000001" customHeight="1" x14ac:dyDescent="0.3">
      <c r="A329" s="11" t="s">
        <v>215</v>
      </c>
      <c r="B329" s="20" t="s">
        <v>10</v>
      </c>
      <c r="C329" s="21" t="s">
        <v>454</v>
      </c>
      <c r="D329" s="11" t="str">
        <f t="shared" si="21"/>
        <v>Sr Boys</v>
      </c>
      <c r="E329" s="60">
        <v>12365</v>
      </c>
      <c r="F329" s="45" t="s">
        <v>492</v>
      </c>
      <c r="G329" s="8">
        <f>IFERROR(VALUE(VLOOKUP(F329, PTS!$A$2:$B$76, 2, FALSE)), "")</f>
        <v>0</v>
      </c>
      <c r="H329" s="45" t="s">
        <v>492</v>
      </c>
      <c r="I329" s="8">
        <f>IFERROR(VALUE(VLOOKUP(H329, PTS!$A$2:$B$76, 2, FALSE)), "")</f>
        <v>0</v>
      </c>
      <c r="J329" s="15">
        <v>12</v>
      </c>
      <c r="K329" s="8">
        <f>IFERROR(VALUE(VLOOKUP(J329, PTS!$A$2:$B$76, 2, FALSE)), "")</f>
        <v>51</v>
      </c>
      <c r="L329" s="45" t="s">
        <v>492</v>
      </c>
      <c r="M329" s="8">
        <f>IFERROR(VALUE(VLOOKUP(L329, PTS!$A$2:$B$76, 2, FALSE)), "")</f>
        <v>0</v>
      </c>
      <c r="N329" s="9" t="s">
        <v>492</v>
      </c>
      <c r="O329" s="8">
        <f>IFERROR(VALUE(VLOOKUP(N329, PTS!$A$2:$B$76, 2, FALSE)), "")</f>
        <v>0</v>
      </c>
      <c r="P329" s="45"/>
      <c r="Q329" s="45"/>
      <c r="R329" s="9">
        <f t="shared" si="19"/>
        <v>51</v>
      </c>
      <c r="S329" s="9"/>
      <c r="T329" s="9" cm="1">
        <f t="array" ref="T329">SUM(LARGE(CHOOSE({1,2,3,4,5,6}, G329, I329, K329, M329, O329, Q329), _xlfn.SEQUENCE(MIN(5, COUNTA(G329, I329, K329, M329, O329, Q329)))))</f>
        <v>51</v>
      </c>
      <c r="U329" s="9">
        <f t="shared" si="20"/>
        <v>60</v>
      </c>
    </row>
    <row r="330" spans="1:21" ht="20.100000000000001" customHeight="1" x14ac:dyDescent="0.3">
      <c r="A330" s="11" t="s">
        <v>216</v>
      </c>
      <c r="B330" s="20" t="s">
        <v>10</v>
      </c>
      <c r="C330" s="21" t="s">
        <v>454</v>
      </c>
      <c r="D330" s="11" t="str">
        <f t="shared" si="21"/>
        <v>Sr Boys</v>
      </c>
      <c r="E330" s="60">
        <v>12366</v>
      </c>
      <c r="F330" s="45" t="s">
        <v>492</v>
      </c>
      <c r="G330" s="8">
        <f>IFERROR(VALUE(VLOOKUP(F330, PTS!$A$2:$B$76, 2, FALSE)), "")</f>
        <v>0</v>
      </c>
      <c r="H330" s="45">
        <v>24</v>
      </c>
      <c r="I330" s="8">
        <f>IFERROR(VALUE(VLOOKUP(H330, PTS!$A$2:$B$76, 2, FALSE)), "")</f>
        <v>36</v>
      </c>
      <c r="J330" s="9" t="s">
        <v>492</v>
      </c>
      <c r="K330" s="8">
        <f>IFERROR(VALUE(VLOOKUP(J330, PTS!$A$2:$B$76, 2, FALSE)), "")</f>
        <v>0</v>
      </c>
      <c r="L330" s="45">
        <v>17</v>
      </c>
      <c r="M330" s="8">
        <f>IFERROR(VALUE(VLOOKUP(L330, PTS!$A$2:$B$76, 2, FALSE)), "")</f>
        <v>43</v>
      </c>
      <c r="N330" s="9" t="s">
        <v>492</v>
      </c>
      <c r="O330" s="8">
        <f>IFERROR(VALUE(VLOOKUP(N330, PTS!$A$2:$B$76, 2, FALSE)), "")</f>
        <v>0</v>
      </c>
      <c r="P330" s="15"/>
      <c r="Q330" s="8"/>
      <c r="R330" s="9">
        <f t="shared" si="19"/>
        <v>79</v>
      </c>
      <c r="S330" s="9"/>
      <c r="T330" s="9" cm="1">
        <f t="array" ref="T330">SUM(LARGE(CHOOSE({1,2,3,4,5,6}, G330, I330, K330, M330, O330, Q330), _xlfn.SEQUENCE(MIN(5, COUNTA(G330, I330, K330, M330, O330, Q330)))))</f>
        <v>79</v>
      </c>
      <c r="U330" s="9">
        <f t="shared" si="20"/>
        <v>45</v>
      </c>
    </row>
    <row r="331" spans="1:21" ht="20.100000000000001" customHeight="1" x14ac:dyDescent="0.3">
      <c r="A331" s="11" t="s">
        <v>217</v>
      </c>
      <c r="B331" s="20" t="s">
        <v>10</v>
      </c>
      <c r="C331" s="21" t="s">
        <v>454</v>
      </c>
      <c r="D331" s="11" t="str">
        <f t="shared" si="21"/>
        <v>Sr Boys</v>
      </c>
      <c r="E331" s="60">
        <v>12367</v>
      </c>
      <c r="F331" s="45" t="s">
        <v>492</v>
      </c>
      <c r="G331" s="8">
        <f>IFERROR(VALUE(VLOOKUP(F331, PTS!$A$2:$B$76, 2, FALSE)), "")</f>
        <v>0</v>
      </c>
      <c r="H331" s="45" t="s">
        <v>492</v>
      </c>
      <c r="I331" s="8">
        <f>IFERROR(VALUE(VLOOKUP(H331, PTS!$A$2:$B$76, 2, FALSE)), "")</f>
        <v>0</v>
      </c>
      <c r="J331" s="9" t="s">
        <v>492</v>
      </c>
      <c r="K331" s="8">
        <f>IFERROR(VALUE(VLOOKUP(J331, PTS!$A$2:$B$76, 2, FALSE)), "")</f>
        <v>0</v>
      </c>
      <c r="L331" s="45" t="s">
        <v>492</v>
      </c>
      <c r="M331" s="8">
        <f>IFERROR(VALUE(VLOOKUP(L331, PTS!$A$2:$B$76, 2, FALSE)), "")</f>
        <v>0</v>
      </c>
      <c r="N331" s="9" t="s">
        <v>492</v>
      </c>
      <c r="O331" s="8">
        <f>IFERROR(VALUE(VLOOKUP(N331, PTS!$A$2:$B$76, 2, FALSE)), "")</f>
        <v>0</v>
      </c>
      <c r="P331" s="45"/>
      <c r="Q331" s="45"/>
      <c r="R331" s="9">
        <f t="shared" si="19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20"/>
        <v>101</v>
      </c>
    </row>
    <row r="332" spans="1:21" ht="20.100000000000001" customHeight="1" x14ac:dyDescent="0.3">
      <c r="A332" s="11" t="s">
        <v>218</v>
      </c>
      <c r="B332" s="20" t="s">
        <v>10</v>
      </c>
      <c r="C332" s="21" t="s">
        <v>454</v>
      </c>
      <c r="D332" s="11" t="str">
        <f t="shared" si="21"/>
        <v>Sr Boys</v>
      </c>
      <c r="E332" s="60">
        <v>12368</v>
      </c>
      <c r="F332" s="45">
        <v>53</v>
      </c>
      <c r="G332" s="8">
        <f>IFERROR(VALUE(VLOOKUP(F332, PTS!$A$2:$B$76, 2, FALSE)), "")</f>
        <v>7</v>
      </c>
      <c r="H332" s="45">
        <v>30</v>
      </c>
      <c r="I332" s="8">
        <f>IFERROR(VALUE(VLOOKUP(H332, PTS!$A$2:$B$76, 2, FALSE)), "")</f>
        <v>30</v>
      </c>
      <c r="J332" s="15">
        <v>44</v>
      </c>
      <c r="K332" s="8">
        <f>IFERROR(VALUE(VLOOKUP(J332, PTS!$A$2:$B$76, 2, FALSE)), "")</f>
        <v>16</v>
      </c>
      <c r="L332" s="45">
        <v>27</v>
      </c>
      <c r="M332" s="8">
        <f>IFERROR(VALUE(VLOOKUP(L332, PTS!$A$2:$B$76, 2, FALSE)), "")</f>
        <v>33</v>
      </c>
      <c r="N332" s="45">
        <v>23</v>
      </c>
      <c r="O332" s="8">
        <f>IFERROR(VALUE(VLOOKUP(N332, PTS!$A$2:$B$76, 2, FALSE)), "")</f>
        <v>37</v>
      </c>
      <c r="P332" s="45"/>
      <c r="Q332" s="45"/>
      <c r="R332" s="9">
        <f t="shared" si="19"/>
        <v>123</v>
      </c>
      <c r="S332" s="9"/>
      <c r="T332" s="9" cm="1">
        <f t="array" ref="T332">SUM(LARGE(CHOOSE({1,2,3,4,5,6}, G332, I332, K332, M332, O332, Q332), _xlfn.SEQUENCE(MIN(5, COUNTA(G332, I332, K332, M332, O332, Q332)))))</f>
        <v>123</v>
      </c>
      <c r="U332" s="9">
        <f t="shared" si="20"/>
        <v>30</v>
      </c>
    </row>
    <row r="333" spans="1:21" ht="20.100000000000001" customHeight="1" x14ac:dyDescent="0.3">
      <c r="A333" s="11" t="s">
        <v>219</v>
      </c>
      <c r="B333" s="20" t="s">
        <v>10</v>
      </c>
      <c r="C333" s="21" t="s">
        <v>454</v>
      </c>
      <c r="D333" s="11" t="str">
        <f t="shared" si="21"/>
        <v>Sr Boys</v>
      </c>
      <c r="E333" s="60">
        <v>12369</v>
      </c>
      <c r="F333" s="45">
        <v>20</v>
      </c>
      <c r="G333" s="8">
        <f>IFERROR(VALUE(VLOOKUP(F333, PTS!$A$2:$B$76, 2, FALSE)), "")</f>
        <v>40</v>
      </c>
      <c r="H333" s="45">
        <v>20</v>
      </c>
      <c r="I333" s="8">
        <f>IFERROR(VALUE(VLOOKUP(H333, PTS!$A$2:$B$76, 2, FALSE)), "")</f>
        <v>40</v>
      </c>
      <c r="J333" s="15">
        <v>20</v>
      </c>
      <c r="K333" s="8">
        <f>IFERROR(VALUE(VLOOKUP(J333, PTS!$A$2:$B$76, 2, FALSE)), "")</f>
        <v>40</v>
      </c>
      <c r="L333" s="8">
        <v>14</v>
      </c>
      <c r="M333" s="8">
        <f>IFERROR(VALUE(VLOOKUP(L333, PTS!$A$2:$B$76, 2, FALSE)), "")</f>
        <v>47</v>
      </c>
      <c r="N333" s="45">
        <v>61</v>
      </c>
      <c r="O333" s="8">
        <f>IFERROR(VALUE(VLOOKUP(N333, PTS!$A$2:$B$76, 2, FALSE)), "")</f>
        <v>1</v>
      </c>
      <c r="P333" s="8"/>
      <c r="Q333" s="8"/>
      <c r="R333" s="9">
        <f t="shared" si="19"/>
        <v>168</v>
      </c>
      <c r="S333" s="9"/>
      <c r="T333" s="9" cm="1">
        <f t="array" ref="T333">SUM(LARGE(CHOOSE({1,2,3,4,5,6}, G333, I333, K333, M333, O333, Q333), _xlfn.SEQUENCE(MIN(5, COUNTA(G333, I333, K333, M333, O333, Q333)))))</f>
        <v>168</v>
      </c>
      <c r="U333" s="9">
        <f t="shared" si="20"/>
        <v>21</v>
      </c>
    </row>
    <row r="334" spans="1:21" ht="20.100000000000001" customHeight="1" x14ac:dyDescent="0.3">
      <c r="A334" s="11" t="s">
        <v>220</v>
      </c>
      <c r="B334" s="20" t="s">
        <v>10</v>
      </c>
      <c r="C334" s="21" t="s">
        <v>454</v>
      </c>
      <c r="D334" s="11" t="str">
        <f t="shared" si="21"/>
        <v>Sr Boys</v>
      </c>
      <c r="E334" s="60">
        <v>12370</v>
      </c>
      <c r="F334" s="45">
        <v>11</v>
      </c>
      <c r="G334" s="8">
        <f>IFERROR(VALUE(VLOOKUP(F334, PTS!$A$2:$B$76, 2, FALSE)), "")</f>
        <v>53</v>
      </c>
      <c r="H334" s="45" t="s">
        <v>492</v>
      </c>
      <c r="I334" s="8">
        <f>IFERROR(VALUE(VLOOKUP(H334, PTS!$A$2:$B$76, 2, FALSE)), "")</f>
        <v>0</v>
      </c>
      <c r="J334" s="45">
        <v>13</v>
      </c>
      <c r="K334" s="8">
        <f>IFERROR(VALUE(VLOOKUP(J334, PTS!$A$2:$B$76, 2, FALSE)), "")</f>
        <v>49</v>
      </c>
      <c r="L334" s="9">
        <v>16</v>
      </c>
      <c r="M334" s="8">
        <f>IFERROR(VALUE(VLOOKUP(L334, PTS!$A$2:$B$76, 2, FALSE)), "")</f>
        <v>44</v>
      </c>
      <c r="N334" s="45">
        <v>9</v>
      </c>
      <c r="O334" s="8">
        <f>IFERROR(VALUE(VLOOKUP(N334, PTS!$A$2:$B$76, 2, FALSE)), "")</f>
        <v>60</v>
      </c>
      <c r="P334" s="45"/>
      <c r="Q334" s="45"/>
      <c r="R334" s="9">
        <f t="shared" si="19"/>
        <v>206</v>
      </c>
      <c r="S334" s="9"/>
      <c r="T334" s="9" cm="1">
        <f t="array" ref="T334">SUM(LARGE(CHOOSE({1,2,3,4,5,6}, G334, I334, K334, M334, O334, Q334), _xlfn.SEQUENCE(MIN(5, COUNTA(G334, I334, K334, M334, O334, Q334)))))</f>
        <v>206</v>
      </c>
      <c r="U334" s="9">
        <f t="shared" si="20"/>
        <v>16</v>
      </c>
    </row>
    <row r="335" spans="1:21" ht="20.100000000000001" customHeight="1" x14ac:dyDescent="0.3">
      <c r="A335" s="11" t="s">
        <v>221</v>
      </c>
      <c r="B335" s="20" t="s">
        <v>10</v>
      </c>
      <c r="C335" s="21" t="s">
        <v>454</v>
      </c>
      <c r="D335" s="11" t="str">
        <f t="shared" si="21"/>
        <v>Sr Boys</v>
      </c>
      <c r="E335" s="60">
        <v>12371</v>
      </c>
      <c r="F335" s="45">
        <v>19</v>
      </c>
      <c r="G335" s="8">
        <f>IFERROR(VALUE(VLOOKUP(F335, PTS!$A$2:$B$76, 2, FALSE)), "")</f>
        <v>41</v>
      </c>
      <c r="H335" s="45">
        <v>11</v>
      </c>
      <c r="I335" s="8">
        <f>IFERROR(VALUE(VLOOKUP(H335, PTS!$A$2:$B$76, 2, FALSE)), "")</f>
        <v>53</v>
      </c>
      <c r="J335" s="45">
        <v>5</v>
      </c>
      <c r="K335" s="8">
        <f>IFERROR(VALUE(VLOOKUP(J335, PTS!$A$2:$B$76, 2, FALSE)), "")</f>
        <v>80</v>
      </c>
      <c r="L335" s="15">
        <v>40</v>
      </c>
      <c r="M335" s="8">
        <f>IFERROR(VALUE(VLOOKUP(L335, PTS!$A$2:$B$76, 2, FALSE)), "")</f>
        <v>20</v>
      </c>
      <c r="N335" s="8">
        <v>16</v>
      </c>
      <c r="O335" s="8">
        <f>IFERROR(VALUE(VLOOKUP(N335, PTS!$A$2:$B$76, 2, FALSE)), "")</f>
        <v>44</v>
      </c>
      <c r="P335" s="45"/>
      <c r="Q335" s="45"/>
      <c r="R335" s="9">
        <f t="shared" si="19"/>
        <v>238</v>
      </c>
      <c r="S335" s="9"/>
      <c r="T335" s="9" cm="1">
        <f t="array" ref="T335">SUM(LARGE(CHOOSE({1,2,3,4,5,6}, G335, I335, K335, M335, O335, Q335), _xlfn.SEQUENCE(MIN(5, COUNTA(G335, I335, K335, M335, O335, Q335)))))</f>
        <v>238</v>
      </c>
      <c r="U335" s="9">
        <f t="shared" si="20"/>
        <v>13</v>
      </c>
    </row>
    <row r="336" spans="1:21" ht="20.100000000000001" customHeight="1" x14ac:dyDescent="0.3">
      <c r="A336" s="20" t="s">
        <v>222</v>
      </c>
      <c r="B336" s="20" t="s">
        <v>10</v>
      </c>
      <c r="C336" s="21" t="s">
        <v>454</v>
      </c>
      <c r="D336" s="11" t="str">
        <f t="shared" si="21"/>
        <v>Sr Boys</v>
      </c>
      <c r="E336" s="60">
        <v>12372</v>
      </c>
      <c r="F336" s="45">
        <v>26</v>
      </c>
      <c r="G336" s="8">
        <f>IFERROR(VALUE(VLOOKUP(F336, PTS!$A$2:$B$76, 2, FALSE)), "")</f>
        <v>34</v>
      </c>
      <c r="H336" s="45">
        <v>53</v>
      </c>
      <c r="I336" s="8">
        <f>IFERROR(VALUE(VLOOKUP(H336, PTS!$A$2:$B$76, 2, FALSE)), "")</f>
        <v>7</v>
      </c>
      <c r="J336" s="15">
        <v>18</v>
      </c>
      <c r="K336" s="8">
        <f>IFERROR(VALUE(VLOOKUP(J336, PTS!$A$2:$B$76, 2, FALSE)), "")</f>
        <v>42</v>
      </c>
      <c r="L336" s="8">
        <v>58</v>
      </c>
      <c r="M336" s="8">
        <f>IFERROR(VALUE(VLOOKUP(L336, PTS!$A$2:$B$76, 2, FALSE)), "")</f>
        <v>2</v>
      </c>
      <c r="N336" s="8" t="s">
        <v>7</v>
      </c>
      <c r="O336" s="8">
        <f>IFERROR(VALUE(VLOOKUP(N336, PTS!$A$2:$B$76, 2, FALSE)), "")</f>
        <v>1</v>
      </c>
      <c r="P336" s="9"/>
      <c r="Q336" s="8"/>
      <c r="R336" s="9">
        <f t="shared" si="19"/>
        <v>86</v>
      </c>
      <c r="S336" s="9"/>
      <c r="T336" s="9" cm="1">
        <f t="array" ref="T336">SUM(LARGE(CHOOSE({1,2,3,4,5,6}, G336, I336, K336, M336, O336, Q336), _xlfn.SEQUENCE(MIN(5, COUNTA(G336, I336, K336, M336, O336, Q336)))))</f>
        <v>86</v>
      </c>
      <c r="U336" s="9">
        <f t="shared" si="20"/>
        <v>43</v>
      </c>
    </row>
    <row r="337" spans="1:21" ht="20.100000000000001" customHeight="1" x14ac:dyDescent="0.3">
      <c r="A337" s="20" t="s">
        <v>223</v>
      </c>
      <c r="B337" s="20" t="s">
        <v>10</v>
      </c>
      <c r="C337" s="21" t="s">
        <v>454</v>
      </c>
      <c r="D337" s="11" t="str">
        <f t="shared" si="21"/>
        <v>Sr Boys</v>
      </c>
      <c r="E337" s="60">
        <v>12373</v>
      </c>
      <c r="F337" s="45" t="s">
        <v>492</v>
      </c>
      <c r="G337" s="8">
        <f>IFERROR(VALUE(VLOOKUP(F337, PTS!$A$2:$B$76, 2, FALSE)), "")</f>
        <v>0</v>
      </c>
      <c r="H337" s="45">
        <v>18</v>
      </c>
      <c r="I337" s="8">
        <f>IFERROR(VALUE(VLOOKUP(H337, PTS!$A$2:$B$76, 2, FALSE)), "")</f>
        <v>42</v>
      </c>
      <c r="J337" s="9" t="s">
        <v>492</v>
      </c>
      <c r="K337" s="8">
        <f>IFERROR(VALUE(VLOOKUP(J337, PTS!$A$2:$B$76, 2, FALSE)), "")</f>
        <v>0</v>
      </c>
      <c r="L337" s="9">
        <v>56</v>
      </c>
      <c r="M337" s="8">
        <f>IFERROR(VALUE(VLOOKUP(L337, PTS!$A$2:$B$76, 2, FALSE)), "")</f>
        <v>4</v>
      </c>
      <c r="N337" s="45">
        <v>17</v>
      </c>
      <c r="O337" s="8">
        <f>IFERROR(VALUE(VLOOKUP(N337, PTS!$A$2:$B$76, 2, FALSE)), "")</f>
        <v>43</v>
      </c>
      <c r="P337" s="9"/>
      <c r="Q337" s="8"/>
      <c r="R337" s="9">
        <f t="shared" si="19"/>
        <v>89</v>
      </c>
      <c r="S337" s="9"/>
      <c r="T337" s="9" cm="1">
        <f t="array" ref="T337">SUM(LARGE(CHOOSE({1,2,3,4,5,6}, G337, I337, K337, M337, O337, Q337), _xlfn.SEQUENCE(MIN(5, COUNTA(G337, I337, K337, M337, O337, Q337)))))</f>
        <v>89</v>
      </c>
      <c r="U337" s="9">
        <f t="shared" si="20"/>
        <v>41</v>
      </c>
    </row>
    <row r="338" spans="1:21" ht="20.100000000000001" customHeight="1" x14ac:dyDescent="0.3">
      <c r="A338" s="20" t="s">
        <v>224</v>
      </c>
      <c r="B338" s="20" t="s">
        <v>10</v>
      </c>
      <c r="C338" s="21" t="s">
        <v>454</v>
      </c>
      <c r="D338" s="11" t="str">
        <f t="shared" si="21"/>
        <v>Sr Boys</v>
      </c>
      <c r="E338" s="60">
        <v>12374</v>
      </c>
      <c r="F338" s="45" t="s">
        <v>492</v>
      </c>
      <c r="G338" s="8">
        <f>IFERROR(VALUE(VLOOKUP(F338, PTS!$A$2:$B$76, 2, FALSE)), "")</f>
        <v>0</v>
      </c>
      <c r="H338" s="45">
        <v>72</v>
      </c>
      <c r="I338" s="8">
        <v>1</v>
      </c>
      <c r="J338" s="9" t="s">
        <v>492</v>
      </c>
      <c r="K338" s="8">
        <f>IFERROR(VALUE(VLOOKUP(J338, PTS!$A$2:$B$76, 2, FALSE)), "")</f>
        <v>0</v>
      </c>
      <c r="L338" s="45" t="s">
        <v>492</v>
      </c>
      <c r="M338" s="8">
        <f>IFERROR(VALUE(VLOOKUP(L338, PTS!$A$2:$B$76, 2, FALSE)), "")</f>
        <v>0</v>
      </c>
      <c r="N338" s="9" t="s">
        <v>492</v>
      </c>
      <c r="O338" s="8">
        <f>IFERROR(VALUE(VLOOKUP(N338, PTS!$A$2:$B$76, 2, FALSE)), "")</f>
        <v>0</v>
      </c>
      <c r="P338" s="9"/>
      <c r="Q338" s="8"/>
      <c r="R338" s="9">
        <f t="shared" si="19"/>
        <v>1</v>
      </c>
      <c r="S338" s="9"/>
      <c r="T338" s="9" cm="1">
        <f t="array" ref="T338">SUM(LARGE(CHOOSE({1,2,3,4,5,6}, G338, I338, K338, M338, O338, Q338), _xlfn.SEQUENCE(MIN(5, COUNTA(G338, I338, K338, M338, O338, Q338)))))</f>
        <v>1</v>
      </c>
      <c r="U338" s="9">
        <f t="shared" si="20"/>
        <v>95</v>
      </c>
    </row>
    <row r="339" spans="1:21" ht="20.100000000000001" customHeight="1" x14ac:dyDescent="0.3">
      <c r="A339" s="11" t="s">
        <v>225</v>
      </c>
      <c r="B339" s="20" t="s">
        <v>10</v>
      </c>
      <c r="C339" s="21" t="s">
        <v>454</v>
      </c>
      <c r="D339" s="11" t="str">
        <f t="shared" si="21"/>
        <v>Sr Boys</v>
      </c>
      <c r="E339" s="60">
        <v>12375</v>
      </c>
      <c r="F339" s="45" t="s">
        <v>492</v>
      </c>
      <c r="G339" s="8">
        <f>IFERROR(VALUE(VLOOKUP(F339, PTS!$A$2:$B$76, 2, FALSE)), "")</f>
        <v>0</v>
      </c>
      <c r="H339" s="45" t="s">
        <v>492</v>
      </c>
      <c r="I339" s="8">
        <f>IFERROR(VALUE(VLOOKUP(H339, PTS!$A$2:$B$76, 2, FALSE)), "")</f>
        <v>0</v>
      </c>
      <c r="J339" s="9" t="s">
        <v>492</v>
      </c>
      <c r="K339" s="8">
        <f>IFERROR(VALUE(VLOOKUP(J339, PTS!$A$2:$B$76, 2, FALSE)), "")</f>
        <v>0</v>
      </c>
      <c r="L339" s="45" t="s">
        <v>492</v>
      </c>
      <c r="M339" s="8">
        <f>IFERROR(VALUE(VLOOKUP(L339, PTS!$A$2:$B$76, 2, FALSE)), "")</f>
        <v>0</v>
      </c>
      <c r="N339" s="9" t="s">
        <v>492</v>
      </c>
      <c r="O339" s="8">
        <f>IFERROR(VALUE(VLOOKUP(N339, PTS!$A$2:$B$76, 2, FALSE)), "")</f>
        <v>0</v>
      </c>
      <c r="P339" s="8"/>
      <c r="Q339" s="8"/>
      <c r="R339" s="9">
        <f t="shared" si="19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20"/>
        <v>101</v>
      </c>
    </row>
    <row r="340" spans="1:21" ht="20.100000000000001" customHeight="1" x14ac:dyDescent="0.3">
      <c r="A340" s="11" t="s">
        <v>226</v>
      </c>
      <c r="B340" s="20" t="s">
        <v>10</v>
      </c>
      <c r="C340" s="21" t="s">
        <v>454</v>
      </c>
      <c r="D340" s="11" t="str">
        <f t="shared" si="21"/>
        <v>Sr Boys</v>
      </c>
      <c r="E340" s="60">
        <v>12376</v>
      </c>
      <c r="F340" s="45">
        <v>17</v>
      </c>
      <c r="G340" s="8">
        <f>IFERROR(VALUE(VLOOKUP(F340, PTS!$A$2:$B$76, 2, FALSE)), "")</f>
        <v>43</v>
      </c>
      <c r="H340" s="45">
        <v>44</v>
      </c>
      <c r="I340" s="8">
        <f>IFERROR(VALUE(VLOOKUP(H340, PTS!$A$2:$B$76, 2, FALSE)), "")</f>
        <v>16</v>
      </c>
      <c r="J340" s="9" t="s">
        <v>492</v>
      </c>
      <c r="K340" s="8">
        <f>IFERROR(VALUE(VLOOKUP(J340, PTS!$A$2:$B$76, 2, FALSE)), "")</f>
        <v>0</v>
      </c>
      <c r="L340" s="9">
        <v>26</v>
      </c>
      <c r="M340" s="8">
        <f>IFERROR(VALUE(VLOOKUP(L340, PTS!$A$2:$B$76, 2, FALSE)), "")</f>
        <v>34</v>
      </c>
      <c r="N340" s="9">
        <v>33</v>
      </c>
      <c r="O340" s="8">
        <f>IFERROR(VALUE(VLOOKUP(N340, PTS!$A$2:$B$76, 2, FALSE)), "")</f>
        <v>27</v>
      </c>
      <c r="P340" s="8"/>
      <c r="Q340" s="8"/>
      <c r="R340" s="9">
        <f t="shared" si="19"/>
        <v>120</v>
      </c>
      <c r="S340" s="9"/>
      <c r="T340" s="9" cm="1">
        <f t="array" ref="T340">SUM(LARGE(CHOOSE({1,2,3,4,5,6}, G340, I340, K340, M340, O340, Q340), _xlfn.SEQUENCE(MIN(5, COUNTA(G340, I340, K340, M340, O340, Q340)))))</f>
        <v>120</v>
      </c>
      <c r="U340" s="9">
        <f t="shared" si="20"/>
        <v>32</v>
      </c>
    </row>
    <row r="341" spans="1:21" ht="20.100000000000001" customHeight="1" x14ac:dyDescent="0.3">
      <c r="A341" s="11" t="s">
        <v>227</v>
      </c>
      <c r="B341" s="20" t="s">
        <v>10</v>
      </c>
      <c r="C341" s="21" t="s">
        <v>454</v>
      </c>
      <c r="D341" s="11" t="str">
        <f t="shared" si="21"/>
        <v>Sr Boys</v>
      </c>
      <c r="E341" s="60">
        <v>12377</v>
      </c>
      <c r="F341" s="45">
        <v>4</v>
      </c>
      <c r="G341" s="8">
        <f>IFERROR(VALUE(VLOOKUP(F341, PTS!$A$2:$B$76, 2, FALSE)), "")</f>
        <v>85</v>
      </c>
      <c r="H341" s="45">
        <v>5</v>
      </c>
      <c r="I341" s="8">
        <f>IFERROR(VALUE(VLOOKUP(H341, PTS!$A$2:$B$76, 2, FALSE)), "")</f>
        <v>80</v>
      </c>
      <c r="J341" s="15">
        <v>8</v>
      </c>
      <c r="K341" s="8">
        <f>IFERROR(VALUE(VLOOKUP(J341, PTS!$A$2:$B$76, 2, FALSE)), "")</f>
        <v>65</v>
      </c>
      <c r="L341" s="45">
        <v>5</v>
      </c>
      <c r="M341" s="8">
        <f>IFERROR(VALUE(VLOOKUP(L341, PTS!$A$2:$B$76, 2, FALSE)), "")</f>
        <v>80</v>
      </c>
      <c r="N341" s="9">
        <v>71</v>
      </c>
      <c r="O341" s="8">
        <v>1</v>
      </c>
      <c r="P341" s="45"/>
      <c r="Q341" s="45"/>
      <c r="R341" s="9">
        <f t="shared" si="19"/>
        <v>311</v>
      </c>
      <c r="S341" s="9"/>
      <c r="T341" s="9" cm="1">
        <f t="array" ref="T341">SUM(LARGE(CHOOSE({1,2,3,4,5,6}, G341, I341, K341, M341, O341, Q341), _xlfn.SEQUENCE(MIN(5, COUNTA(G341, I341, K341, M341, O341, Q341)))))</f>
        <v>311</v>
      </c>
      <c r="U341" s="9">
        <f t="shared" si="20"/>
        <v>7</v>
      </c>
    </row>
    <row r="342" spans="1:21" ht="20.100000000000001" customHeight="1" x14ac:dyDescent="0.3">
      <c r="A342" s="11" t="s">
        <v>228</v>
      </c>
      <c r="B342" s="20" t="s">
        <v>10</v>
      </c>
      <c r="C342" s="21" t="s">
        <v>454</v>
      </c>
      <c r="D342" s="11" t="str">
        <f t="shared" si="21"/>
        <v>Sr Boys</v>
      </c>
      <c r="E342" s="60">
        <v>12378</v>
      </c>
      <c r="F342" s="45">
        <v>18</v>
      </c>
      <c r="G342" s="8">
        <f>IFERROR(VALUE(VLOOKUP(F342, PTS!$A$2:$B$76, 2, FALSE)), "")</f>
        <v>42</v>
      </c>
      <c r="H342" s="45">
        <v>36</v>
      </c>
      <c r="I342" s="8">
        <f>IFERROR(VALUE(VLOOKUP(H342, PTS!$A$2:$B$76, 2, FALSE)), "")</f>
        <v>24</v>
      </c>
      <c r="J342" s="45">
        <v>19</v>
      </c>
      <c r="K342" s="8">
        <f>IFERROR(VALUE(VLOOKUP(J342, PTS!$A$2:$B$76, 2, FALSE)), "")</f>
        <v>41</v>
      </c>
      <c r="L342" s="8">
        <v>28</v>
      </c>
      <c r="M342" s="8">
        <f>IFERROR(VALUE(VLOOKUP(L342, PTS!$A$2:$B$76, 2, FALSE)), "")</f>
        <v>32</v>
      </c>
      <c r="N342" s="45">
        <v>37</v>
      </c>
      <c r="O342" s="8">
        <f>IFERROR(VALUE(VLOOKUP(N342, PTS!$A$2:$B$76, 2, FALSE)), "")</f>
        <v>23</v>
      </c>
      <c r="P342" s="45"/>
      <c r="Q342" s="45"/>
      <c r="R342" s="9">
        <f t="shared" si="19"/>
        <v>162</v>
      </c>
      <c r="S342" s="9"/>
      <c r="T342" s="9" cm="1">
        <f t="array" ref="T342">SUM(LARGE(CHOOSE({1,2,3,4,5,6}, G342, I342, K342, M342, O342, Q342), _xlfn.SEQUENCE(MIN(5, COUNTA(G342, I342, K342, M342, O342, Q342)))))</f>
        <v>162</v>
      </c>
      <c r="U342" s="9">
        <f t="shared" si="20"/>
        <v>22</v>
      </c>
    </row>
    <row r="343" spans="1:21" ht="20.100000000000001" customHeight="1" x14ac:dyDescent="0.3">
      <c r="A343" s="11" t="s">
        <v>229</v>
      </c>
      <c r="B343" s="20" t="s">
        <v>10</v>
      </c>
      <c r="C343" s="21" t="s">
        <v>454</v>
      </c>
      <c r="D343" s="11" t="str">
        <f t="shared" si="21"/>
        <v>Sr Boys</v>
      </c>
      <c r="E343" s="60">
        <v>12379</v>
      </c>
      <c r="F343" s="45">
        <v>46</v>
      </c>
      <c r="G343" s="8">
        <f>IFERROR(VALUE(VLOOKUP(F343, PTS!$A$2:$B$76, 2, FALSE)), "")</f>
        <v>14</v>
      </c>
      <c r="H343" s="45">
        <v>78</v>
      </c>
      <c r="I343" s="8">
        <v>1</v>
      </c>
      <c r="J343" s="9" t="s">
        <v>492</v>
      </c>
      <c r="K343" s="8">
        <f>IFERROR(VALUE(VLOOKUP(J343, PTS!$A$2:$B$76, 2, FALSE)), "")</f>
        <v>0</v>
      </c>
      <c r="L343" s="45" t="s">
        <v>492</v>
      </c>
      <c r="M343" s="8">
        <f>IFERROR(VALUE(VLOOKUP(L343, PTS!$A$2:$B$76, 2, FALSE)), "")</f>
        <v>0</v>
      </c>
      <c r="N343" s="14">
        <v>66</v>
      </c>
      <c r="O343" s="8">
        <f>IFERROR(VALUE(VLOOKUP(N343, PTS!$A$2:$B$76, 2, FALSE)), "")</f>
        <v>1</v>
      </c>
      <c r="P343" s="9"/>
      <c r="Q343" s="8"/>
      <c r="R343" s="9">
        <f t="shared" si="19"/>
        <v>16</v>
      </c>
      <c r="S343" s="9"/>
      <c r="T343" s="9" cm="1">
        <f t="array" ref="T343">SUM(LARGE(CHOOSE({1,2,3,4,5,6}, G343, I343, K343, M343, O343, Q343), _xlfn.SEQUENCE(MIN(5, COUNTA(G343, I343, K343, M343, O343, Q343)))))</f>
        <v>16</v>
      </c>
      <c r="U343" s="9">
        <f t="shared" si="20"/>
        <v>80</v>
      </c>
    </row>
    <row r="344" spans="1:21" ht="20.100000000000001" customHeight="1" x14ac:dyDescent="0.3">
      <c r="A344" s="11" t="s">
        <v>191</v>
      </c>
      <c r="B344" s="20" t="s">
        <v>10</v>
      </c>
      <c r="C344" s="12" t="s">
        <v>186</v>
      </c>
      <c r="D344" s="11" t="str">
        <f t="shared" si="21"/>
        <v>Sr Boys</v>
      </c>
      <c r="E344" s="60">
        <v>12380</v>
      </c>
      <c r="F344" s="45" t="s">
        <v>492</v>
      </c>
      <c r="G344" s="8">
        <f>IFERROR(VALUE(VLOOKUP(F344, PTS!$A$2:$B$76, 2, FALSE)), "")</f>
        <v>0</v>
      </c>
      <c r="H344" s="45">
        <v>54</v>
      </c>
      <c r="I344" s="8">
        <f>IFERROR(VALUE(VLOOKUP(H344, PTS!$A$2:$B$76, 2, FALSE)), "")</f>
        <v>6</v>
      </c>
      <c r="J344" s="9" t="s">
        <v>492</v>
      </c>
      <c r="K344" s="8">
        <f>IFERROR(VALUE(VLOOKUP(J344, PTS!$A$2:$B$76, 2, FALSE)), "")</f>
        <v>0</v>
      </c>
      <c r="L344" s="8">
        <v>34</v>
      </c>
      <c r="M344" s="8">
        <f>IFERROR(VALUE(VLOOKUP(L344, PTS!$A$2:$B$76, 2, FALSE)), "")</f>
        <v>26</v>
      </c>
      <c r="N344" s="45">
        <v>30</v>
      </c>
      <c r="O344" s="8">
        <f>IFERROR(VALUE(VLOOKUP(N344, PTS!$A$2:$B$76, 2, FALSE)), "")</f>
        <v>30</v>
      </c>
      <c r="P344" s="8"/>
      <c r="Q344" s="8"/>
      <c r="R344" s="9">
        <f t="shared" si="19"/>
        <v>62</v>
      </c>
      <c r="S344" s="9"/>
      <c r="T344" s="9" cm="1">
        <f t="array" ref="T344">SUM(LARGE(CHOOSE({1,2,3,4,5,6}, G344, I344, K344, M344, O344, Q344), _xlfn.SEQUENCE(MIN(5, COUNTA(G344, I344, K344, M344, O344, Q344)))))</f>
        <v>62</v>
      </c>
      <c r="U344" s="9">
        <f t="shared" si="20"/>
        <v>55</v>
      </c>
    </row>
    <row r="345" spans="1:21" ht="20.100000000000001" customHeight="1" x14ac:dyDescent="0.3">
      <c r="A345" s="20" t="s">
        <v>491</v>
      </c>
      <c r="B345" s="20" t="s">
        <v>10</v>
      </c>
      <c r="C345" s="12" t="s">
        <v>168</v>
      </c>
      <c r="D345" s="11" t="str">
        <f t="shared" si="21"/>
        <v>Sr Boys</v>
      </c>
      <c r="E345" s="60">
        <v>12325</v>
      </c>
      <c r="F345" s="45" t="s">
        <v>492</v>
      </c>
      <c r="G345" s="8">
        <f>IFERROR(VALUE(VLOOKUP(F345, PTS!$A$2:$B$76, 2, FALSE)), "")</f>
        <v>0</v>
      </c>
      <c r="H345" s="9">
        <v>66</v>
      </c>
      <c r="I345" s="8">
        <v>1</v>
      </c>
      <c r="J345" s="15">
        <v>22</v>
      </c>
      <c r="K345" s="8">
        <f>IFERROR(VALUE(VLOOKUP(J345, PTS!$A$2:$B$76, 2, FALSE)), "")</f>
        <v>38</v>
      </c>
      <c r="L345" s="45" t="s">
        <v>492</v>
      </c>
      <c r="M345" s="8">
        <f>IFERROR(VALUE(VLOOKUP(L345, PTS!$A$2:$B$76, 2, FALSE)), "")</f>
        <v>0</v>
      </c>
      <c r="N345" s="45">
        <v>51</v>
      </c>
      <c r="O345" s="8">
        <f>IFERROR(VALUE(VLOOKUP(N345, PTS!$A$2:$B$76, 2, FALSE)), "")</f>
        <v>9</v>
      </c>
      <c r="P345" s="45"/>
      <c r="Q345" s="45"/>
      <c r="R345" s="9">
        <f t="shared" si="19"/>
        <v>48</v>
      </c>
      <c r="S345" s="9"/>
      <c r="T345" s="9" cm="1">
        <f t="array" ref="T345">SUM(LARGE(CHOOSE({1,2,3,4,5,6}, G345, I345, K345, M345, O345, Q345), _xlfn.SEQUENCE(MIN(5, COUNTA(G345, I345, K345, M345, O345, Q345)))))</f>
        <v>48</v>
      </c>
      <c r="U345" s="9">
        <f t="shared" si="20"/>
        <v>64</v>
      </c>
    </row>
    <row r="346" spans="1:21" ht="20.100000000000001" customHeight="1" x14ac:dyDescent="0.3">
      <c r="A346" s="11" t="s">
        <v>182</v>
      </c>
      <c r="B346" s="20" t="s">
        <v>10</v>
      </c>
      <c r="C346" s="12" t="s">
        <v>168</v>
      </c>
      <c r="D346" s="11" t="str">
        <f t="shared" si="21"/>
        <v>Sr Boys</v>
      </c>
      <c r="E346" s="60">
        <v>12382</v>
      </c>
      <c r="F346" s="45" t="s">
        <v>492</v>
      </c>
      <c r="G346" s="8">
        <f>IFERROR(VALUE(VLOOKUP(F346, PTS!$A$2:$B$76, 2, FALSE)), "")</f>
        <v>0</v>
      </c>
      <c r="H346" s="45" t="s">
        <v>492</v>
      </c>
      <c r="I346" s="8">
        <f>IFERROR(VALUE(VLOOKUP(H346, PTS!$A$2:$B$76, 2, FALSE)), "")</f>
        <v>0</v>
      </c>
      <c r="J346" s="9" t="s">
        <v>492</v>
      </c>
      <c r="K346" s="8">
        <f>IFERROR(VALUE(VLOOKUP(J346, PTS!$A$2:$B$76, 2, FALSE)), "")</f>
        <v>0</v>
      </c>
      <c r="L346" s="45" t="s">
        <v>492</v>
      </c>
      <c r="M346" s="8">
        <f>IFERROR(VALUE(VLOOKUP(L346, PTS!$A$2:$B$76, 2, FALSE)), "")</f>
        <v>0</v>
      </c>
      <c r="N346" s="9" t="s">
        <v>492</v>
      </c>
      <c r="O346" s="8">
        <f>IFERROR(VALUE(VLOOKUP(N346, PTS!$A$2:$B$76, 2, FALSE)), "")</f>
        <v>0</v>
      </c>
      <c r="P346" s="45"/>
      <c r="Q346" s="45"/>
      <c r="R346" s="9">
        <f t="shared" si="19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20"/>
        <v>101</v>
      </c>
    </row>
    <row r="347" spans="1:21" ht="20.100000000000001" customHeight="1" x14ac:dyDescent="0.3">
      <c r="A347" s="11" t="s">
        <v>183</v>
      </c>
      <c r="B347" s="20" t="s">
        <v>10</v>
      </c>
      <c r="C347" s="12" t="s">
        <v>168</v>
      </c>
      <c r="D347" s="11" t="str">
        <f t="shared" si="21"/>
        <v>Sr Boys</v>
      </c>
      <c r="E347" s="60">
        <v>12383</v>
      </c>
      <c r="F347" s="45" t="s">
        <v>492</v>
      </c>
      <c r="G347" s="8">
        <f>IFERROR(VALUE(VLOOKUP(F347, PTS!$A$2:$B$76, 2, FALSE)), "")</f>
        <v>0</v>
      </c>
      <c r="H347" s="45" t="s">
        <v>492</v>
      </c>
      <c r="I347" s="8">
        <f>IFERROR(VALUE(VLOOKUP(H347, PTS!$A$2:$B$76, 2, FALSE)), "")</f>
        <v>0</v>
      </c>
      <c r="J347" s="15">
        <v>48</v>
      </c>
      <c r="K347" s="8">
        <f>IFERROR(VALUE(VLOOKUP(J347, PTS!$A$2:$B$76, 2, FALSE)), "")</f>
        <v>12</v>
      </c>
      <c r="L347" s="45">
        <v>66</v>
      </c>
      <c r="M347" s="8">
        <f>IFERROR(VALUE(VLOOKUP(L347, PTS!$A$2:$B$76, 2, FALSE)), "")</f>
        <v>1</v>
      </c>
      <c r="N347" s="8">
        <v>72</v>
      </c>
      <c r="O347" s="8">
        <v>1</v>
      </c>
      <c r="P347" s="8"/>
      <c r="Q347" s="8"/>
      <c r="R347" s="9">
        <f t="shared" si="19"/>
        <v>14</v>
      </c>
      <c r="S347" s="9"/>
      <c r="T347" s="9" cm="1">
        <f t="array" ref="T347">SUM(LARGE(CHOOSE({1,2,3,4,5,6}, G347, I347, K347, M347, O347, Q347), _xlfn.SEQUENCE(MIN(5, COUNTA(G347, I347, K347, M347, O347, Q347)))))</f>
        <v>14</v>
      </c>
      <c r="U347" s="9">
        <f t="shared" si="20"/>
        <v>83</v>
      </c>
    </row>
    <row r="348" spans="1:21" ht="20.100000000000001" customHeight="1" x14ac:dyDescent="0.3">
      <c r="A348" s="11" t="s">
        <v>184</v>
      </c>
      <c r="B348" s="20" t="s">
        <v>10</v>
      </c>
      <c r="C348" s="12" t="s">
        <v>168</v>
      </c>
      <c r="D348" s="11" t="str">
        <f t="shared" si="21"/>
        <v>Sr Boys</v>
      </c>
      <c r="E348" s="60">
        <v>12384</v>
      </c>
      <c r="F348" s="45">
        <v>1</v>
      </c>
      <c r="G348" s="8">
        <f>IFERROR(VALUE(VLOOKUP(F348, PTS!$A$2:$B$76, 2, FALSE)), "")</f>
        <v>100</v>
      </c>
      <c r="H348" s="45">
        <v>2</v>
      </c>
      <c r="I348" s="8">
        <f>IFERROR(VALUE(VLOOKUP(H348, PTS!$A$2:$B$76, 2, FALSE)), "")</f>
        <v>95</v>
      </c>
      <c r="J348" s="45">
        <v>1</v>
      </c>
      <c r="K348" s="8">
        <f>IFERROR(VALUE(VLOOKUP(J348, PTS!$A$2:$B$76, 2, FALSE)), "")</f>
        <v>100</v>
      </c>
      <c r="L348" s="9">
        <v>4</v>
      </c>
      <c r="M348" s="8">
        <f>IFERROR(VALUE(VLOOKUP(L348, PTS!$A$2:$B$76, 2, FALSE)), "")</f>
        <v>85</v>
      </c>
      <c r="N348" s="9">
        <v>6</v>
      </c>
      <c r="O348" s="8">
        <f>IFERROR(VALUE(VLOOKUP(N348, PTS!$A$2:$B$76, 2, FALSE)), "")</f>
        <v>75</v>
      </c>
      <c r="P348" s="45"/>
      <c r="Q348" s="45"/>
      <c r="R348" s="9">
        <f t="shared" si="19"/>
        <v>455</v>
      </c>
      <c r="S348" s="9"/>
      <c r="T348" s="9" cm="1">
        <f t="array" ref="T348">SUM(LARGE(CHOOSE({1,2,3,4,5,6}, G348, I348, K348, M348, O348, Q348), _xlfn.SEQUENCE(MIN(5, COUNTA(G348, I348, K348, M348, O348, Q348)))))</f>
        <v>455</v>
      </c>
      <c r="U348" s="9">
        <f t="shared" si="20"/>
        <v>1</v>
      </c>
    </row>
    <row r="349" spans="1:21" ht="20.100000000000001" customHeight="1" x14ac:dyDescent="0.3">
      <c r="A349" s="11" t="s">
        <v>166</v>
      </c>
      <c r="B349" s="20" t="s">
        <v>10</v>
      </c>
      <c r="C349" s="12" t="s">
        <v>160</v>
      </c>
      <c r="D349" s="11" t="str">
        <f t="shared" si="21"/>
        <v>Sr Boys</v>
      </c>
      <c r="E349" s="60">
        <v>12385</v>
      </c>
      <c r="F349" s="45" t="s">
        <v>492</v>
      </c>
      <c r="G349" s="8">
        <f>IFERROR(VALUE(VLOOKUP(F349, PTS!$A$2:$B$76, 2, FALSE)), "")</f>
        <v>0</v>
      </c>
      <c r="H349" s="45" t="s">
        <v>492</v>
      </c>
      <c r="I349" s="8">
        <f>IFERROR(VALUE(VLOOKUP(H349, PTS!$A$2:$B$76, 2, FALSE)), "")</f>
        <v>0</v>
      </c>
      <c r="J349" s="9" t="s">
        <v>492</v>
      </c>
      <c r="K349" s="8">
        <f>IFERROR(VALUE(VLOOKUP(J349, PTS!$A$2:$B$76, 2, FALSE)), "")</f>
        <v>0</v>
      </c>
      <c r="L349" s="45" t="s">
        <v>492</v>
      </c>
      <c r="M349" s="8">
        <f>IFERROR(VALUE(VLOOKUP(L349, PTS!$A$2:$B$76, 2, FALSE)), "")</f>
        <v>0</v>
      </c>
      <c r="N349" s="9" t="s">
        <v>492</v>
      </c>
      <c r="O349" s="8">
        <f>IFERROR(VALUE(VLOOKUP(N349, PTS!$A$2:$B$76, 2, FALSE)), "")</f>
        <v>0</v>
      </c>
      <c r="P349" s="45"/>
      <c r="Q349" s="45"/>
      <c r="R349" s="9">
        <f t="shared" ref="R349:R380" si="22">SUM(G349,I349,K349,M349,O349,Q349)</f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ref="U349:U380" si="23">1+COUNTIFS(B:B,B349,R:R,"&gt;"&amp;R349)</f>
        <v>101</v>
      </c>
    </row>
    <row r="350" spans="1:21" ht="20.100000000000001" customHeight="1" x14ac:dyDescent="0.3">
      <c r="A350" s="11" t="s">
        <v>157</v>
      </c>
      <c r="B350" s="20" t="s">
        <v>10</v>
      </c>
      <c r="C350" s="12" t="s">
        <v>138</v>
      </c>
      <c r="D350" s="11" t="str">
        <f t="shared" si="21"/>
        <v>Sr Boys</v>
      </c>
      <c r="E350" s="60">
        <v>12386</v>
      </c>
      <c r="F350" s="45">
        <v>54</v>
      </c>
      <c r="G350" s="8">
        <f>IFERROR(VALUE(VLOOKUP(F350, PTS!$A$2:$B$76, 2, FALSE)), "")</f>
        <v>6</v>
      </c>
      <c r="H350" s="45">
        <v>70</v>
      </c>
      <c r="I350" s="8">
        <v>1</v>
      </c>
      <c r="J350" s="15">
        <v>50</v>
      </c>
      <c r="K350" s="8">
        <f>IFERROR(VALUE(VLOOKUP(J350, PTS!$A$2:$B$76, 2, FALSE)), "")</f>
        <v>10</v>
      </c>
      <c r="L350" s="45">
        <v>60</v>
      </c>
      <c r="M350" s="8">
        <f>IFERROR(VALUE(VLOOKUP(L350, PTS!$A$2:$B$76, 2, FALSE)), "")</f>
        <v>1</v>
      </c>
      <c r="N350" s="45">
        <v>53</v>
      </c>
      <c r="O350" s="8">
        <f>IFERROR(VALUE(VLOOKUP(N350, PTS!$A$2:$B$76, 2, FALSE)), "")</f>
        <v>7</v>
      </c>
      <c r="P350" s="8"/>
      <c r="Q350" s="8"/>
      <c r="R350" s="9">
        <f t="shared" si="22"/>
        <v>25</v>
      </c>
      <c r="S350" s="9"/>
      <c r="T350" s="9" cm="1">
        <f t="array" ref="T350">SUM(LARGE(CHOOSE({1,2,3,4,5,6}, G350, I350, K350, M350, O350, Q350), _xlfn.SEQUENCE(MIN(5, COUNTA(G350, I350, K350, M350, O350, Q350)))))</f>
        <v>25</v>
      </c>
      <c r="U350" s="9">
        <f t="shared" si="23"/>
        <v>72</v>
      </c>
    </row>
    <row r="351" spans="1:21" ht="20.100000000000001" customHeight="1" x14ac:dyDescent="0.3">
      <c r="A351" s="11" t="s">
        <v>158</v>
      </c>
      <c r="B351" s="20" t="s">
        <v>10</v>
      </c>
      <c r="C351" s="12" t="s">
        <v>138</v>
      </c>
      <c r="D351" s="11" t="str">
        <f t="shared" si="21"/>
        <v>Sr Boys</v>
      </c>
      <c r="E351" s="60">
        <v>12387</v>
      </c>
      <c r="F351" s="45">
        <v>40</v>
      </c>
      <c r="G351" s="8">
        <f>IFERROR(VALUE(VLOOKUP(F351, PTS!$A$2:$B$76, 2, FALSE)), "")</f>
        <v>20</v>
      </c>
      <c r="H351" s="45">
        <v>52</v>
      </c>
      <c r="I351" s="8">
        <f>IFERROR(VALUE(VLOOKUP(H351, PTS!$A$2:$B$76, 2, FALSE)), "")</f>
        <v>8</v>
      </c>
      <c r="J351" s="15">
        <v>40</v>
      </c>
      <c r="K351" s="8">
        <f>IFERROR(VALUE(VLOOKUP(J351, PTS!$A$2:$B$76, 2, FALSE)), "")</f>
        <v>20</v>
      </c>
      <c r="L351" s="9">
        <v>39</v>
      </c>
      <c r="M351" s="8">
        <f>IFERROR(VALUE(VLOOKUP(L351, PTS!$A$2:$B$76, 2, FALSE)), "")</f>
        <v>21</v>
      </c>
      <c r="N351" s="8">
        <v>42</v>
      </c>
      <c r="O351" s="8">
        <f>IFERROR(VALUE(VLOOKUP(N351, PTS!$A$2:$B$76, 2, FALSE)), "")</f>
        <v>18</v>
      </c>
      <c r="P351" s="45"/>
      <c r="Q351" s="45"/>
      <c r="R351" s="9">
        <f t="shared" si="22"/>
        <v>87</v>
      </c>
      <c r="S351" s="9"/>
      <c r="T351" s="9" cm="1">
        <f t="array" ref="T351">SUM(LARGE(CHOOSE({1,2,3,4,5,6}, G351, I351, K351, M351, O351, Q351), _xlfn.SEQUENCE(MIN(5, COUNTA(G351, I351, K351, M351, O351, Q351)))))</f>
        <v>87</v>
      </c>
      <c r="U351" s="9">
        <f t="shared" si="23"/>
        <v>42</v>
      </c>
    </row>
    <row r="352" spans="1:21" ht="20.100000000000001" customHeight="1" x14ac:dyDescent="0.3">
      <c r="A352" s="20" t="s">
        <v>127</v>
      </c>
      <c r="B352" s="20" t="s">
        <v>10</v>
      </c>
      <c r="C352" s="12" t="s">
        <v>118</v>
      </c>
      <c r="D352" s="11" t="str">
        <f t="shared" si="21"/>
        <v>Sr Boys</v>
      </c>
      <c r="E352" s="60">
        <v>12388</v>
      </c>
      <c r="F352" s="45">
        <v>52</v>
      </c>
      <c r="G352" s="8">
        <f>IFERROR(VALUE(VLOOKUP(F352, PTS!$A$2:$B$76, 2, FALSE)), "")</f>
        <v>8</v>
      </c>
      <c r="H352" s="45">
        <v>14</v>
      </c>
      <c r="I352" s="8">
        <f>IFERROR(VALUE(VLOOKUP(H352, PTS!$A$2:$B$76, 2, FALSE)), "")</f>
        <v>47</v>
      </c>
      <c r="J352" s="45">
        <v>27</v>
      </c>
      <c r="K352" s="8">
        <f>IFERROR(VALUE(VLOOKUP(J352, PTS!$A$2:$B$76, 2, FALSE)), "")</f>
        <v>33</v>
      </c>
      <c r="L352" s="45">
        <v>12</v>
      </c>
      <c r="M352" s="8">
        <f>IFERROR(VALUE(VLOOKUP(L352, PTS!$A$2:$B$76, 2, FALSE)), "")</f>
        <v>51</v>
      </c>
      <c r="N352" s="45">
        <v>14</v>
      </c>
      <c r="O352" s="8">
        <f>IFERROR(VALUE(VLOOKUP(N352, PTS!$A$2:$B$76, 2, FALSE)), "")</f>
        <v>47</v>
      </c>
      <c r="P352" s="45"/>
      <c r="Q352" s="45"/>
      <c r="R352" s="9">
        <f t="shared" si="22"/>
        <v>186</v>
      </c>
      <c r="S352" s="9"/>
      <c r="T352" s="9" cm="1">
        <f t="array" ref="T352">SUM(LARGE(CHOOSE({1,2,3,4,5,6}, G352, I352, K352, M352, O352, Q352), _xlfn.SEQUENCE(MIN(5, COUNTA(G352, I352, K352, M352, O352, Q352)))))</f>
        <v>186</v>
      </c>
      <c r="U352" s="9">
        <f t="shared" si="23"/>
        <v>19</v>
      </c>
    </row>
    <row r="353" spans="1:21" ht="20.100000000000001" customHeight="1" x14ac:dyDescent="0.3">
      <c r="A353" s="20" t="s">
        <v>128</v>
      </c>
      <c r="B353" s="20" t="s">
        <v>10</v>
      </c>
      <c r="C353" s="12" t="s">
        <v>118</v>
      </c>
      <c r="D353" s="11" t="str">
        <f t="shared" si="21"/>
        <v>Sr Boys</v>
      </c>
      <c r="E353" s="60">
        <v>12389</v>
      </c>
      <c r="F353" s="45" t="s">
        <v>492</v>
      </c>
      <c r="G353" s="8">
        <f>IFERROR(VALUE(VLOOKUP(F353, PTS!$A$2:$B$76, 2, FALSE)), "")</f>
        <v>0</v>
      </c>
      <c r="H353" s="9">
        <v>10</v>
      </c>
      <c r="I353" s="8">
        <f>IFERROR(VALUE(VLOOKUP(H353, PTS!$A$2:$B$76, 2, FALSE)), "")</f>
        <v>55</v>
      </c>
      <c r="J353" s="45">
        <v>7</v>
      </c>
      <c r="K353" s="8">
        <f>IFERROR(VALUE(VLOOKUP(J353, PTS!$A$2:$B$76, 2, FALSE)), "")</f>
        <v>70</v>
      </c>
      <c r="L353" s="9">
        <v>11</v>
      </c>
      <c r="M353" s="8">
        <f>IFERROR(VALUE(VLOOKUP(L353, PTS!$A$2:$B$76, 2, FALSE)), "")</f>
        <v>53</v>
      </c>
      <c r="N353" s="45">
        <v>8</v>
      </c>
      <c r="O353" s="8">
        <f>IFERROR(VALUE(VLOOKUP(N353, PTS!$A$2:$B$76, 2, FALSE)), "")</f>
        <v>65</v>
      </c>
      <c r="P353" s="14"/>
      <c r="Q353" s="8"/>
      <c r="R353" s="9">
        <f t="shared" si="22"/>
        <v>243</v>
      </c>
      <c r="S353" s="9"/>
      <c r="T353" s="9" cm="1">
        <f t="array" ref="T353">SUM(LARGE(CHOOSE({1,2,3,4,5,6}, G353, I353, K353, M353, O353, Q353), _xlfn.SEQUENCE(MIN(5, COUNTA(G353, I353, K353, M353, O353, Q353)))))</f>
        <v>243</v>
      </c>
      <c r="U353" s="9">
        <f t="shared" si="23"/>
        <v>12</v>
      </c>
    </row>
    <row r="354" spans="1:21" ht="20.100000000000001" customHeight="1" x14ac:dyDescent="0.3">
      <c r="A354" s="20" t="s">
        <v>129</v>
      </c>
      <c r="B354" s="20" t="s">
        <v>10</v>
      </c>
      <c r="C354" s="12" t="s">
        <v>118</v>
      </c>
      <c r="D354" s="11" t="str">
        <f t="shared" si="21"/>
        <v>Sr Boys</v>
      </c>
      <c r="E354" s="60">
        <v>12390</v>
      </c>
      <c r="F354" s="45" t="s">
        <v>492</v>
      </c>
      <c r="G354" s="8">
        <f>IFERROR(VALUE(VLOOKUP(F354, PTS!$A$2:$B$76, 2, FALSE)), "")</f>
        <v>0</v>
      </c>
      <c r="H354" s="15">
        <v>50</v>
      </c>
      <c r="I354" s="8">
        <f>IFERROR(VALUE(VLOOKUP(H354, PTS!$A$2:$B$76, 2, FALSE)), "")</f>
        <v>10</v>
      </c>
      <c r="J354" s="9" t="s">
        <v>492</v>
      </c>
      <c r="K354" s="8">
        <f>IFERROR(VALUE(VLOOKUP(J354, PTS!$A$2:$B$76, 2, FALSE)), "")</f>
        <v>0</v>
      </c>
      <c r="L354" s="8">
        <v>57</v>
      </c>
      <c r="M354" s="8">
        <f>IFERROR(VALUE(VLOOKUP(L354, PTS!$A$2:$B$76, 2, FALSE)), "")</f>
        <v>3</v>
      </c>
      <c r="N354" s="8">
        <v>41</v>
      </c>
      <c r="O354" s="8">
        <f>IFERROR(VALUE(VLOOKUP(N354, PTS!$A$2:$B$76, 2, FALSE)), "")</f>
        <v>19</v>
      </c>
      <c r="P354" s="45"/>
      <c r="Q354" s="45"/>
      <c r="R354" s="9">
        <f t="shared" si="22"/>
        <v>32</v>
      </c>
      <c r="S354" s="9"/>
      <c r="T354" s="9" cm="1">
        <f t="array" ref="T354">SUM(LARGE(CHOOSE({1,2,3,4,5,6}, G354, I354, K354, M354, O354, Q354), _xlfn.SEQUENCE(MIN(5, COUNTA(G354, I354, K354, M354, O354, Q354)))))</f>
        <v>32</v>
      </c>
      <c r="U354" s="9">
        <f t="shared" si="23"/>
        <v>70</v>
      </c>
    </row>
    <row r="355" spans="1:21" ht="20.100000000000001" customHeight="1" x14ac:dyDescent="0.3">
      <c r="A355" s="20" t="s">
        <v>130</v>
      </c>
      <c r="B355" s="20" t="s">
        <v>10</v>
      </c>
      <c r="C355" s="12" t="s">
        <v>118</v>
      </c>
      <c r="D355" s="11" t="str">
        <f t="shared" si="21"/>
        <v>Sr Boys</v>
      </c>
      <c r="E355" s="60">
        <v>12391</v>
      </c>
      <c r="F355" s="45" t="s">
        <v>492</v>
      </c>
      <c r="G355" s="8">
        <f>IFERROR(VALUE(VLOOKUP(F355, PTS!$A$2:$B$76, 2, FALSE)), "")</f>
        <v>0</v>
      </c>
      <c r="H355" s="8">
        <v>57</v>
      </c>
      <c r="I355" s="8">
        <f>IFERROR(VALUE(VLOOKUP(H355, PTS!$A$2:$B$76, 2, FALSE)), "")</f>
        <v>3</v>
      </c>
      <c r="J355" s="9" t="s">
        <v>492</v>
      </c>
      <c r="K355" s="8">
        <f>IFERROR(VALUE(VLOOKUP(J355, PTS!$A$2:$B$76, 2, FALSE)), "")</f>
        <v>0</v>
      </c>
      <c r="L355" s="45" t="s">
        <v>492</v>
      </c>
      <c r="M355" s="8">
        <f>IFERROR(VALUE(VLOOKUP(L355, PTS!$A$2:$B$76, 2, FALSE)), "")</f>
        <v>0</v>
      </c>
      <c r="N355" s="9" t="s">
        <v>492</v>
      </c>
      <c r="O355" s="8">
        <f>IFERROR(VALUE(VLOOKUP(N355, PTS!$A$2:$B$76, 2, FALSE)), "")</f>
        <v>0</v>
      </c>
      <c r="P355" s="45"/>
      <c r="Q355" s="45"/>
      <c r="R355" s="9">
        <f t="shared" si="22"/>
        <v>3</v>
      </c>
      <c r="S355" s="9"/>
      <c r="T355" s="9" cm="1">
        <f t="array" ref="T355">SUM(LARGE(CHOOSE({1,2,3,4,5,6}, G355, I355, K355, M355, O355, Q355), _xlfn.SEQUENCE(MIN(5, COUNTA(G355, I355, K355, M355, O355, Q355)))))</f>
        <v>3</v>
      </c>
      <c r="U355" s="9">
        <f t="shared" si="23"/>
        <v>92</v>
      </c>
    </row>
    <row r="356" spans="1:21" ht="20.100000000000001" customHeight="1" x14ac:dyDescent="0.3">
      <c r="A356" s="20" t="s">
        <v>131</v>
      </c>
      <c r="B356" s="20" t="s">
        <v>10</v>
      </c>
      <c r="C356" s="12" t="s">
        <v>118</v>
      </c>
      <c r="D356" s="11" t="str">
        <f t="shared" si="21"/>
        <v>Sr Boys</v>
      </c>
      <c r="E356" s="60">
        <v>12392</v>
      </c>
      <c r="F356" s="45" t="s">
        <v>492</v>
      </c>
      <c r="G356" s="8">
        <f>IFERROR(VALUE(VLOOKUP(F356, PTS!$A$2:$B$76, 2, FALSE)), "")</f>
        <v>0</v>
      </c>
      <c r="H356" s="9">
        <v>45</v>
      </c>
      <c r="I356" s="8">
        <f>IFERROR(VALUE(VLOOKUP(H356, PTS!$A$2:$B$76, 2, FALSE)), "")</f>
        <v>15</v>
      </c>
      <c r="J356" s="9" t="s">
        <v>492</v>
      </c>
      <c r="K356" s="8">
        <f>IFERROR(VALUE(VLOOKUP(J356, PTS!$A$2:$B$76, 2, FALSE)), "")</f>
        <v>0</v>
      </c>
      <c r="L356" s="9">
        <v>50</v>
      </c>
      <c r="M356" s="8">
        <f>IFERROR(VALUE(VLOOKUP(L356, PTS!$A$2:$B$76, 2, FALSE)), "")</f>
        <v>10</v>
      </c>
      <c r="N356" s="9" t="s">
        <v>492</v>
      </c>
      <c r="O356" s="8">
        <f>IFERROR(VALUE(VLOOKUP(N356, PTS!$A$2:$B$76, 2, FALSE)), "")</f>
        <v>0</v>
      </c>
      <c r="P356" s="8"/>
      <c r="Q356" s="8"/>
      <c r="R356" s="9">
        <f t="shared" si="22"/>
        <v>25</v>
      </c>
      <c r="S356" s="9"/>
      <c r="T356" s="9" cm="1">
        <f t="array" ref="T356">SUM(LARGE(CHOOSE({1,2,3,4,5,6}, G356, I356, K356, M356, O356, Q356), _xlfn.SEQUENCE(MIN(5, COUNTA(G356, I356, K356, M356, O356, Q356)))))</f>
        <v>25</v>
      </c>
      <c r="U356" s="9">
        <f t="shared" si="23"/>
        <v>72</v>
      </c>
    </row>
    <row r="357" spans="1:21" ht="20.100000000000001" customHeight="1" x14ac:dyDescent="0.3">
      <c r="A357" s="20" t="s">
        <v>132</v>
      </c>
      <c r="B357" s="20" t="s">
        <v>10</v>
      </c>
      <c r="C357" s="12" t="s">
        <v>118</v>
      </c>
      <c r="D357" s="11" t="str">
        <f t="shared" si="21"/>
        <v>Sr Boys</v>
      </c>
      <c r="E357" s="60">
        <v>12393</v>
      </c>
      <c r="F357" s="45" t="s">
        <v>492</v>
      </c>
      <c r="G357" s="8">
        <f>IFERROR(VALUE(VLOOKUP(F357, PTS!$A$2:$B$76, 2, FALSE)), "")</f>
        <v>0</v>
      </c>
      <c r="H357" s="45" t="s">
        <v>492</v>
      </c>
      <c r="I357" s="8">
        <f>IFERROR(VALUE(VLOOKUP(H357, PTS!$A$2:$B$76, 2, FALSE)), "")</f>
        <v>0</v>
      </c>
      <c r="J357" s="9" t="s">
        <v>492</v>
      </c>
      <c r="K357" s="8">
        <f>IFERROR(VALUE(VLOOKUP(J357, PTS!$A$2:$B$76, 2, FALSE)), "")</f>
        <v>0</v>
      </c>
      <c r="L357" s="45">
        <v>52</v>
      </c>
      <c r="M357" s="8">
        <f>IFERROR(VALUE(VLOOKUP(L357, PTS!$A$2:$B$76, 2, FALSE)), "")</f>
        <v>8</v>
      </c>
      <c r="N357" s="45">
        <v>52</v>
      </c>
      <c r="O357" s="8">
        <f>IFERROR(VALUE(VLOOKUP(N357, PTS!$A$2:$B$76, 2, FALSE)), "")</f>
        <v>8</v>
      </c>
      <c r="P357" s="9"/>
      <c r="Q357" s="8"/>
      <c r="R357" s="9">
        <f t="shared" si="22"/>
        <v>16</v>
      </c>
      <c r="S357" s="9"/>
      <c r="T357" s="9" cm="1">
        <f t="array" ref="T357">SUM(LARGE(CHOOSE({1,2,3,4,5,6}, G357, I357, K357, M357, O357, Q357), _xlfn.SEQUENCE(MIN(5, COUNTA(G357, I357, K357, M357, O357, Q357)))))</f>
        <v>16</v>
      </c>
      <c r="U357" s="9">
        <f t="shared" si="23"/>
        <v>80</v>
      </c>
    </row>
    <row r="358" spans="1:21" ht="20.100000000000001" customHeight="1" x14ac:dyDescent="0.3">
      <c r="A358" s="20" t="s">
        <v>497</v>
      </c>
      <c r="B358" s="20" t="s">
        <v>10</v>
      </c>
      <c r="C358" s="12" t="s">
        <v>118</v>
      </c>
      <c r="D358" s="11" t="str">
        <f t="shared" si="21"/>
        <v>Sr Boys</v>
      </c>
      <c r="E358" s="60">
        <v>12394</v>
      </c>
      <c r="F358" s="45" t="s">
        <v>492</v>
      </c>
      <c r="G358" s="8">
        <f>IFERROR(VALUE(VLOOKUP(F358, PTS!$A$2:$B$76, 2, FALSE)), "")</f>
        <v>0</v>
      </c>
      <c r="H358" s="45" t="s">
        <v>492</v>
      </c>
      <c r="I358" s="8">
        <f>IFERROR(VALUE(VLOOKUP(H358, PTS!$A$2:$B$76, 2, FALSE)), "")</f>
        <v>0</v>
      </c>
      <c r="J358" s="9" t="s">
        <v>492</v>
      </c>
      <c r="K358" s="8">
        <f>IFERROR(VALUE(VLOOKUP(J358, PTS!$A$2:$B$76, 2, FALSE)), "")</f>
        <v>0</v>
      </c>
      <c r="L358" s="45">
        <v>47</v>
      </c>
      <c r="M358" s="8">
        <f>IFERROR(VALUE(VLOOKUP(L358, PTS!$A$2:$B$76, 2, FALSE)), "")</f>
        <v>13</v>
      </c>
      <c r="N358" s="9" t="s">
        <v>492</v>
      </c>
      <c r="O358" s="8">
        <f>IFERROR(VALUE(VLOOKUP(N358, PTS!$A$2:$B$76, 2, FALSE)), "")</f>
        <v>0</v>
      </c>
      <c r="P358" s="14"/>
      <c r="Q358" s="8"/>
      <c r="R358" s="9">
        <f t="shared" si="22"/>
        <v>13</v>
      </c>
      <c r="S358" s="9"/>
      <c r="T358" s="9" cm="1">
        <f t="array" ref="T358">SUM(LARGE(CHOOSE({1,2,3,4,5,6}, G358, I358, K358, M358, O358, Q358), _xlfn.SEQUENCE(MIN(5, COUNTA(G358, I358, K358, M358, O358, Q358)))))</f>
        <v>13</v>
      </c>
      <c r="U358" s="9">
        <f t="shared" si="23"/>
        <v>84</v>
      </c>
    </row>
    <row r="359" spans="1:21" ht="20.100000000000001" customHeight="1" x14ac:dyDescent="0.3">
      <c r="A359" s="20" t="s">
        <v>134</v>
      </c>
      <c r="B359" s="20" t="s">
        <v>10</v>
      </c>
      <c r="C359" s="12" t="s">
        <v>118</v>
      </c>
      <c r="D359" s="11" t="str">
        <f t="shared" si="21"/>
        <v>Sr Boys</v>
      </c>
      <c r="E359" s="60">
        <v>12395</v>
      </c>
      <c r="F359" s="45" t="s">
        <v>492</v>
      </c>
      <c r="G359" s="8">
        <f>IFERROR(VALUE(VLOOKUP(F359, PTS!$A$2:$B$76, 2, FALSE)), "")</f>
        <v>0</v>
      </c>
      <c r="H359" s="45" t="s">
        <v>492</v>
      </c>
      <c r="I359" s="8">
        <f>IFERROR(VALUE(VLOOKUP(H359, PTS!$A$2:$B$76, 2, FALSE)), "")</f>
        <v>0</v>
      </c>
      <c r="J359" s="9" t="s">
        <v>492</v>
      </c>
      <c r="K359" s="8">
        <f>IFERROR(VALUE(VLOOKUP(J359, PTS!$A$2:$B$76, 2, FALSE)), "")</f>
        <v>0</v>
      </c>
      <c r="L359" s="45">
        <v>68</v>
      </c>
      <c r="M359" s="8">
        <f>IFERROR(VALUE(VLOOKUP(L359, PTS!$A$2:$B$76, 2, FALSE)), "")</f>
        <v>1</v>
      </c>
      <c r="N359" s="9" t="s">
        <v>492</v>
      </c>
      <c r="O359" s="8">
        <f>IFERROR(VALUE(VLOOKUP(N359, PTS!$A$2:$B$76, 2, FALSE)), "")</f>
        <v>0</v>
      </c>
      <c r="P359" s="45"/>
      <c r="Q359" s="45"/>
      <c r="R359" s="9">
        <f t="shared" si="22"/>
        <v>1</v>
      </c>
      <c r="S359" s="9"/>
      <c r="T359" s="9" cm="1">
        <f t="array" ref="T359">SUM(LARGE(CHOOSE({1,2,3,4,5,6}, G359, I359, K359, M359, O359, Q359), _xlfn.SEQUENCE(MIN(5, COUNTA(G359, I359, K359, M359, O359, Q359)))))</f>
        <v>1</v>
      </c>
      <c r="U359" s="9">
        <f t="shared" si="23"/>
        <v>95</v>
      </c>
    </row>
    <row r="360" spans="1:21" ht="20.100000000000001" customHeight="1" x14ac:dyDescent="0.3">
      <c r="A360" s="20" t="s">
        <v>135</v>
      </c>
      <c r="B360" s="20" t="s">
        <v>10</v>
      </c>
      <c r="C360" s="12" t="s">
        <v>118</v>
      </c>
      <c r="D360" s="11" t="str">
        <f t="shared" si="21"/>
        <v>Sr Boys</v>
      </c>
      <c r="E360" s="60">
        <v>12396</v>
      </c>
      <c r="F360" s="8">
        <v>37</v>
      </c>
      <c r="G360" s="8">
        <f>IFERROR(VALUE(VLOOKUP(F360, PTS!$A$2:$B$76, 2, FALSE)), "")</f>
        <v>23</v>
      </c>
      <c r="H360" s="8">
        <v>23</v>
      </c>
      <c r="I360" s="8">
        <f>IFERROR(VALUE(VLOOKUP(H360, PTS!$A$2:$B$76, 2, FALSE)), "")</f>
        <v>37</v>
      </c>
      <c r="J360" s="15">
        <v>26</v>
      </c>
      <c r="K360" s="8">
        <f>IFERROR(VALUE(VLOOKUP(J360, PTS!$A$2:$B$76, 2, FALSE)), "")</f>
        <v>34</v>
      </c>
      <c r="L360" s="14">
        <v>31</v>
      </c>
      <c r="M360" s="8">
        <f>IFERROR(VALUE(VLOOKUP(L360, PTS!$A$2:$B$76, 2, FALSE)), "")</f>
        <v>29</v>
      </c>
      <c r="N360" s="45">
        <v>25</v>
      </c>
      <c r="O360" s="8">
        <f>IFERROR(VALUE(VLOOKUP(N360, PTS!$A$2:$B$76, 2, FALSE)), "")</f>
        <v>35</v>
      </c>
      <c r="P360" s="45"/>
      <c r="Q360" s="45"/>
      <c r="R360" s="9">
        <f t="shared" si="22"/>
        <v>158</v>
      </c>
      <c r="S360" s="9"/>
      <c r="T360" s="9" cm="1">
        <f t="array" ref="T360">SUM(LARGE(CHOOSE({1,2,3,4,5,6}, G360, I360, K360, M360, O360, Q360), _xlfn.SEQUENCE(MIN(5, COUNTA(G360, I360, K360, M360, O360, Q360)))))</f>
        <v>158</v>
      </c>
      <c r="U360" s="9">
        <f t="shared" si="23"/>
        <v>24</v>
      </c>
    </row>
    <row r="361" spans="1:21" ht="20.100000000000001" customHeight="1" x14ac:dyDescent="0.3">
      <c r="A361" s="20" t="s">
        <v>136</v>
      </c>
      <c r="B361" s="20" t="s">
        <v>10</v>
      </c>
      <c r="C361" s="12" t="s">
        <v>118</v>
      </c>
      <c r="D361" s="11" t="str">
        <f t="shared" si="21"/>
        <v>Sr Boys</v>
      </c>
      <c r="E361" s="60">
        <v>12397</v>
      </c>
      <c r="F361" s="45" t="s">
        <v>492</v>
      </c>
      <c r="G361" s="8">
        <f>IFERROR(VALUE(VLOOKUP(F361, PTS!$A$2:$B$76, 2, FALSE)), "")</f>
        <v>0</v>
      </c>
      <c r="H361" s="45" t="s">
        <v>492</v>
      </c>
      <c r="I361" s="8">
        <f>IFERROR(VALUE(VLOOKUP(H361, PTS!$A$2:$B$76, 2, FALSE)), "")</f>
        <v>0</v>
      </c>
      <c r="J361" s="9" t="s">
        <v>492</v>
      </c>
      <c r="K361" s="8">
        <f>IFERROR(VALUE(VLOOKUP(J361, PTS!$A$2:$B$76, 2, FALSE)), "")</f>
        <v>0</v>
      </c>
      <c r="L361" s="45" t="s">
        <v>492</v>
      </c>
      <c r="M361" s="8">
        <f>IFERROR(VALUE(VLOOKUP(L361, PTS!$A$2:$B$76, 2, FALSE)), "")</f>
        <v>0</v>
      </c>
      <c r="N361" s="8">
        <v>62</v>
      </c>
      <c r="O361" s="8">
        <f>IFERROR(VALUE(VLOOKUP(N361, PTS!$A$2:$B$76, 2, FALSE)), "")</f>
        <v>1</v>
      </c>
      <c r="P361" s="8"/>
      <c r="Q361" s="8"/>
      <c r="R361" s="9">
        <f t="shared" si="22"/>
        <v>1</v>
      </c>
      <c r="S361" s="9"/>
      <c r="T361" s="9" cm="1">
        <f t="array" ref="T361">SUM(LARGE(CHOOSE({1,2,3,4,5,6}, G361, I361, K361, M361, O361, Q361), _xlfn.SEQUENCE(MIN(5, COUNTA(G361, I361, K361, M361, O361, Q361)))))</f>
        <v>1</v>
      </c>
      <c r="U361" s="9">
        <f t="shared" si="23"/>
        <v>95</v>
      </c>
    </row>
    <row r="362" spans="1:21" ht="20.100000000000001" customHeight="1" x14ac:dyDescent="0.3">
      <c r="A362" s="20" t="s">
        <v>116</v>
      </c>
      <c r="B362" s="20" t="s">
        <v>10</v>
      </c>
      <c r="C362" s="21" t="s">
        <v>110</v>
      </c>
      <c r="D362" s="11" t="str">
        <f t="shared" si="21"/>
        <v>Sr Boys</v>
      </c>
      <c r="E362" s="60">
        <v>12398</v>
      </c>
      <c r="F362" s="45" t="s">
        <v>492</v>
      </c>
      <c r="G362" s="8">
        <f>IFERROR(VALUE(VLOOKUP(F362, PTS!$A$2:$B$76, 2, FALSE)), "")</f>
        <v>0</v>
      </c>
      <c r="H362" s="8">
        <v>37</v>
      </c>
      <c r="I362" s="8">
        <f>IFERROR(VALUE(VLOOKUP(H362, PTS!$A$2:$B$76, 2, FALSE)), "")</f>
        <v>23</v>
      </c>
      <c r="J362" s="15">
        <v>62</v>
      </c>
      <c r="K362" s="8">
        <v>1</v>
      </c>
      <c r="L362" s="45">
        <v>33</v>
      </c>
      <c r="M362" s="8">
        <f>IFERROR(VALUE(VLOOKUP(L362, PTS!$A$2:$B$76, 2, FALSE)), "")</f>
        <v>27</v>
      </c>
      <c r="N362" s="45">
        <v>21</v>
      </c>
      <c r="O362" s="8">
        <f>IFERROR(VALUE(VLOOKUP(N362, PTS!$A$2:$B$76, 2, FALSE)), "")</f>
        <v>39</v>
      </c>
      <c r="P362" s="45"/>
      <c r="Q362" s="45"/>
      <c r="R362" s="9">
        <f t="shared" si="22"/>
        <v>90</v>
      </c>
      <c r="S362" s="9"/>
      <c r="T362" s="9" cm="1">
        <f t="array" ref="T362">SUM(LARGE(CHOOSE({1,2,3,4,5,6}, G362, I362, K362, M362, O362, Q362), _xlfn.SEQUENCE(MIN(5, COUNTA(G362, I362, K362, M362, O362, Q362)))))</f>
        <v>90</v>
      </c>
      <c r="U362" s="9">
        <f t="shared" si="23"/>
        <v>39</v>
      </c>
    </row>
    <row r="363" spans="1:21" ht="20.100000000000001" customHeight="1" x14ac:dyDescent="0.3">
      <c r="A363" s="20" t="s">
        <v>103</v>
      </c>
      <c r="B363" s="20" t="s">
        <v>10</v>
      </c>
      <c r="C363" s="21" t="s">
        <v>71</v>
      </c>
      <c r="D363" s="11" t="str">
        <f t="shared" si="21"/>
        <v>Sr Boys</v>
      </c>
      <c r="E363" s="60">
        <v>12000</v>
      </c>
      <c r="F363" s="8">
        <v>29</v>
      </c>
      <c r="G363" s="8">
        <f>IFERROR(VALUE(VLOOKUP(F363, PTS!$A$2:$B$76, 2, FALSE)), "")</f>
        <v>31</v>
      </c>
      <c r="H363" s="9">
        <v>22</v>
      </c>
      <c r="I363" s="8">
        <f>IFERROR(VALUE(VLOOKUP(H363, PTS!$A$2:$B$76, 2, FALSE)), "")</f>
        <v>38</v>
      </c>
      <c r="J363" s="15">
        <v>24</v>
      </c>
      <c r="K363" s="8">
        <f>IFERROR(VALUE(VLOOKUP(J363, PTS!$A$2:$B$76, 2, FALSE)), "")</f>
        <v>36</v>
      </c>
      <c r="L363" s="8">
        <v>21</v>
      </c>
      <c r="M363" s="8">
        <f>IFERROR(VALUE(VLOOKUP(L363, PTS!$A$2:$B$76, 2, FALSE)), "")</f>
        <v>39</v>
      </c>
      <c r="N363" s="45">
        <v>28</v>
      </c>
      <c r="O363" s="8">
        <f>IFERROR(VALUE(VLOOKUP(N363, PTS!$A$2:$B$76, 2, FALSE)), "")</f>
        <v>32</v>
      </c>
      <c r="P363" s="9"/>
      <c r="Q363" s="8"/>
      <c r="R363" s="9">
        <f t="shared" si="22"/>
        <v>176</v>
      </c>
      <c r="S363" s="9"/>
      <c r="T363" s="9" cm="1">
        <f t="array" ref="T363">SUM(LARGE(CHOOSE({1,2,3,4,5,6}, G363, I363, K363, M363, O363, Q363), _xlfn.SEQUENCE(MIN(5, COUNTA(G363, I363, K363, M363, O363, Q363)))))</f>
        <v>176</v>
      </c>
      <c r="U363" s="9">
        <f t="shared" si="23"/>
        <v>20</v>
      </c>
    </row>
    <row r="364" spans="1:21" ht="20.100000000000001" customHeight="1" x14ac:dyDescent="0.3">
      <c r="A364" s="20" t="s">
        <v>104</v>
      </c>
      <c r="B364" s="20" t="s">
        <v>10</v>
      </c>
      <c r="C364" s="21" t="s">
        <v>71</v>
      </c>
      <c r="D364" s="11" t="str">
        <f t="shared" si="21"/>
        <v>Sr Boys</v>
      </c>
      <c r="E364" s="60">
        <v>12001</v>
      </c>
      <c r="F364" s="45" t="s">
        <v>492</v>
      </c>
      <c r="G364" s="8">
        <f>IFERROR(VALUE(VLOOKUP(F364, PTS!$A$2:$B$76, 2, FALSE)), "")</f>
        <v>0</v>
      </c>
      <c r="H364" s="45" t="s">
        <v>492</v>
      </c>
      <c r="I364" s="8">
        <f>IFERROR(VALUE(VLOOKUP(H364, PTS!$A$2:$B$76, 2, FALSE)), "")</f>
        <v>0</v>
      </c>
      <c r="J364" s="9" t="s">
        <v>492</v>
      </c>
      <c r="K364" s="8">
        <f>IFERROR(VALUE(VLOOKUP(J364, PTS!$A$2:$B$76, 2, FALSE)), "")</f>
        <v>0</v>
      </c>
      <c r="L364" s="45" t="s">
        <v>492</v>
      </c>
      <c r="M364" s="8">
        <f>IFERROR(VALUE(VLOOKUP(L364, PTS!$A$2:$B$76, 2, FALSE)), "")</f>
        <v>0</v>
      </c>
      <c r="N364" s="9" t="s">
        <v>492</v>
      </c>
      <c r="O364" s="8">
        <f>IFERROR(VALUE(VLOOKUP(N364, PTS!$A$2:$B$76, 2, FALSE)), "")</f>
        <v>0</v>
      </c>
      <c r="P364" s="8"/>
      <c r="Q364" s="8"/>
      <c r="R364" s="9">
        <f t="shared" si="22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23"/>
        <v>101</v>
      </c>
    </row>
    <row r="365" spans="1:21" ht="20.100000000000001" customHeight="1" x14ac:dyDescent="0.3">
      <c r="A365" s="20" t="s">
        <v>105</v>
      </c>
      <c r="B365" s="20" t="s">
        <v>10</v>
      </c>
      <c r="C365" s="21" t="s">
        <v>71</v>
      </c>
      <c r="D365" s="11" t="str">
        <f t="shared" si="21"/>
        <v>Sr Boys</v>
      </c>
      <c r="E365" s="60">
        <v>12002</v>
      </c>
      <c r="F365" s="45" t="s">
        <v>492</v>
      </c>
      <c r="G365" s="8">
        <f>IFERROR(VALUE(VLOOKUP(F365, PTS!$A$2:$B$76, 2, FALSE)), "")</f>
        <v>0</v>
      </c>
      <c r="H365" s="45" t="s">
        <v>492</v>
      </c>
      <c r="I365" s="8">
        <f>IFERROR(VALUE(VLOOKUP(H365, PTS!$A$2:$B$76, 2, FALSE)), "")</f>
        <v>0</v>
      </c>
      <c r="J365" s="9" t="s">
        <v>492</v>
      </c>
      <c r="K365" s="8">
        <f>IFERROR(VALUE(VLOOKUP(J365, PTS!$A$2:$B$76, 2, FALSE)), "")</f>
        <v>0</v>
      </c>
      <c r="L365" s="45" t="s">
        <v>492</v>
      </c>
      <c r="M365" s="8">
        <f>IFERROR(VALUE(VLOOKUP(L365, PTS!$A$2:$B$76, 2, FALSE)), "")</f>
        <v>0</v>
      </c>
      <c r="N365" s="9" t="s">
        <v>492</v>
      </c>
      <c r="O365" s="8">
        <f>IFERROR(VALUE(VLOOKUP(N365, PTS!$A$2:$B$76, 2, FALSE)), "")</f>
        <v>0</v>
      </c>
      <c r="P365" s="8"/>
      <c r="Q365" s="8"/>
      <c r="R365" s="9">
        <f t="shared" si="22"/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 t="shared" si="23"/>
        <v>101</v>
      </c>
    </row>
    <row r="366" spans="1:21" ht="20.100000000000001" customHeight="1" x14ac:dyDescent="0.3">
      <c r="A366" s="20" t="s">
        <v>106</v>
      </c>
      <c r="B366" s="20" t="s">
        <v>10</v>
      </c>
      <c r="C366" s="21" t="s">
        <v>71</v>
      </c>
      <c r="D366" s="11" t="str">
        <f t="shared" si="21"/>
        <v>Sr Boys</v>
      </c>
      <c r="E366" s="60">
        <v>12003</v>
      </c>
      <c r="F366" s="45">
        <v>25</v>
      </c>
      <c r="G366" s="8">
        <f>IFERROR(VALUE(VLOOKUP(F366, PTS!$A$2:$B$76, 2, FALSE)), "")</f>
        <v>35</v>
      </c>
      <c r="H366" s="45">
        <v>16</v>
      </c>
      <c r="I366" s="8">
        <f>IFERROR(VALUE(VLOOKUP(H366, PTS!$A$2:$B$76, 2, FALSE)), "")</f>
        <v>44</v>
      </c>
      <c r="J366" s="45">
        <v>17</v>
      </c>
      <c r="K366" s="8">
        <f>IFERROR(VALUE(VLOOKUP(J366, PTS!$A$2:$B$76, 2, FALSE)), "")</f>
        <v>43</v>
      </c>
      <c r="L366" s="8">
        <v>69</v>
      </c>
      <c r="M366" s="8">
        <f>IFERROR(VALUE(VLOOKUP(L366, PTS!$A$2:$B$76, 2, FALSE)), "")</f>
        <v>1</v>
      </c>
      <c r="N366" s="45">
        <v>32</v>
      </c>
      <c r="O366" s="8">
        <f>IFERROR(VALUE(VLOOKUP(N366, PTS!$A$2:$B$76, 2, FALSE)), "")</f>
        <v>28</v>
      </c>
      <c r="P366" s="45"/>
      <c r="Q366" s="45"/>
      <c r="R366" s="9">
        <f t="shared" si="22"/>
        <v>151</v>
      </c>
      <c r="S366" s="9"/>
      <c r="T366" s="9" cm="1">
        <f t="array" ref="T366">SUM(LARGE(CHOOSE({1,2,3,4,5,6}, G366, I366, K366, M366, O366, Q366), _xlfn.SEQUENCE(MIN(5, COUNTA(G366, I366, K366, M366, O366, Q366)))))</f>
        <v>151</v>
      </c>
      <c r="U366" s="9">
        <f t="shared" si="23"/>
        <v>25</v>
      </c>
    </row>
    <row r="367" spans="1:21" ht="20.100000000000001" customHeight="1" x14ac:dyDescent="0.3">
      <c r="A367" s="20" t="s">
        <v>107</v>
      </c>
      <c r="B367" s="20" t="s">
        <v>10</v>
      </c>
      <c r="C367" s="21" t="s">
        <v>71</v>
      </c>
      <c r="D367" s="11" t="str">
        <f t="shared" si="21"/>
        <v>Sr Boys</v>
      </c>
      <c r="E367" s="60">
        <v>12004</v>
      </c>
      <c r="F367" s="45">
        <v>45</v>
      </c>
      <c r="G367" s="8">
        <f>IFERROR(VALUE(VLOOKUP(F367, PTS!$A$2:$B$76, 2, FALSE)), "")</f>
        <v>15</v>
      </c>
      <c r="H367" s="45">
        <v>26</v>
      </c>
      <c r="I367" s="8">
        <f>IFERROR(VALUE(VLOOKUP(H367, PTS!$A$2:$B$76, 2, FALSE)), "")</f>
        <v>34</v>
      </c>
      <c r="J367" s="45">
        <v>29</v>
      </c>
      <c r="K367" s="8">
        <f>IFERROR(VALUE(VLOOKUP(J367, PTS!$A$2:$B$76, 2, FALSE)), "")</f>
        <v>31</v>
      </c>
      <c r="L367" s="9">
        <v>19</v>
      </c>
      <c r="M367" s="8">
        <f>IFERROR(VALUE(VLOOKUP(L367, PTS!$A$2:$B$76, 2, FALSE)), "")</f>
        <v>41</v>
      </c>
      <c r="N367" s="45">
        <v>35</v>
      </c>
      <c r="O367" s="8">
        <f>IFERROR(VALUE(VLOOKUP(N367, PTS!$A$2:$B$76, 2, FALSE)), "")</f>
        <v>25</v>
      </c>
      <c r="P367" s="15"/>
      <c r="Q367" s="8"/>
      <c r="R367" s="9">
        <f t="shared" si="22"/>
        <v>146</v>
      </c>
      <c r="S367" s="9"/>
      <c r="T367" s="9" cm="1">
        <f t="array" ref="T367">SUM(LARGE(CHOOSE({1,2,3,4,5,6}, G367, I367, K367, M367, O367, Q367), _xlfn.SEQUENCE(MIN(5, COUNTA(G367, I367, K367, M367, O367, Q367)))))</f>
        <v>146</v>
      </c>
      <c r="U367" s="9">
        <f t="shared" si="23"/>
        <v>26</v>
      </c>
    </row>
    <row r="368" spans="1:21" ht="20.100000000000001" customHeight="1" x14ac:dyDescent="0.3">
      <c r="A368" s="20" t="s">
        <v>108</v>
      </c>
      <c r="B368" s="20" t="s">
        <v>10</v>
      </c>
      <c r="C368" s="21" t="s">
        <v>71</v>
      </c>
      <c r="D368" s="11" t="str">
        <f t="shared" si="21"/>
        <v>Sr Boys</v>
      </c>
      <c r="E368" s="60">
        <v>12005</v>
      </c>
      <c r="F368" s="45" t="s">
        <v>492</v>
      </c>
      <c r="G368" s="8">
        <f>IFERROR(VALUE(VLOOKUP(F368, PTS!$A$2:$B$76, 2, FALSE)), "")</f>
        <v>0</v>
      </c>
      <c r="H368" s="45" t="s">
        <v>492</v>
      </c>
      <c r="I368" s="8">
        <f>IFERROR(VALUE(VLOOKUP(H368, PTS!$A$2:$B$76, 2, FALSE)), "")</f>
        <v>0</v>
      </c>
      <c r="J368" s="9" t="s">
        <v>492</v>
      </c>
      <c r="K368" s="8">
        <f>IFERROR(VALUE(VLOOKUP(J368, PTS!$A$2:$B$76, 2, FALSE)), "")</f>
        <v>0</v>
      </c>
      <c r="L368" s="45" t="s">
        <v>492</v>
      </c>
      <c r="M368" s="8">
        <f>IFERROR(VALUE(VLOOKUP(L368, PTS!$A$2:$B$76, 2, FALSE)), "")</f>
        <v>0</v>
      </c>
      <c r="N368" s="9" t="s">
        <v>492</v>
      </c>
      <c r="O368" s="8">
        <f>IFERROR(VALUE(VLOOKUP(N368, PTS!$A$2:$B$76, 2, FALSE)), "")</f>
        <v>0</v>
      </c>
      <c r="P368" s="15"/>
      <c r="Q368" s="8"/>
      <c r="R368" s="9">
        <f t="shared" si="22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23"/>
        <v>101</v>
      </c>
    </row>
    <row r="369" spans="1:21" ht="20.100000000000001" customHeight="1" x14ac:dyDescent="0.3">
      <c r="A369" s="20" t="s">
        <v>102</v>
      </c>
      <c r="B369" s="20" t="s">
        <v>10</v>
      </c>
      <c r="C369" s="21" t="s">
        <v>71</v>
      </c>
      <c r="D369" s="11" t="str">
        <f t="shared" si="21"/>
        <v>Sr Boys</v>
      </c>
      <c r="E369" s="60">
        <v>12399</v>
      </c>
      <c r="F369" s="45" t="s">
        <v>492</v>
      </c>
      <c r="G369" s="8">
        <f>IFERROR(VALUE(VLOOKUP(F369, PTS!$A$2:$B$76, 2, FALSE)), "")</f>
        <v>0</v>
      </c>
      <c r="H369" s="45">
        <v>46</v>
      </c>
      <c r="I369" s="8">
        <f>IFERROR(VALUE(VLOOKUP(H369, PTS!$A$2:$B$76, 2, FALSE)), "")</f>
        <v>14</v>
      </c>
      <c r="J369" s="45">
        <v>47</v>
      </c>
      <c r="K369" s="8">
        <f>IFERROR(VALUE(VLOOKUP(J369, PTS!$A$2:$B$76, 2, FALSE)), "")</f>
        <v>13</v>
      </c>
      <c r="L369" s="45">
        <v>23</v>
      </c>
      <c r="M369" s="8">
        <f>IFERROR(VALUE(VLOOKUP(L369, PTS!$A$2:$B$76, 2, FALSE)), "")</f>
        <v>37</v>
      </c>
      <c r="N369" s="8">
        <v>24</v>
      </c>
      <c r="O369" s="8">
        <f>IFERROR(VALUE(VLOOKUP(N369, PTS!$A$2:$B$76, 2, FALSE)), "")</f>
        <v>36</v>
      </c>
      <c r="P369" s="9"/>
      <c r="Q369" s="8"/>
      <c r="R369" s="9">
        <f t="shared" si="22"/>
        <v>100</v>
      </c>
      <c r="S369" s="9"/>
      <c r="T369" s="9" cm="1">
        <f t="array" ref="T369">SUM(LARGE(CHOOSE({1,2,3,4,5,6}, G369, I369, K369, M369, O369, Q369), _xlfn.SEQUENCE(MIN(5, COUNTA(G369, I369, K369, M369, O369, Q369)))))</f>
        <v>100</v>
      </c>
      <c r="U369" s="9">
        <f t="shared" si="23"/>
        <v>36</v>
      </c>
    </row>
    <row r="370" spans="1:21" ht="20.100000000000001" customHeight="1" x14ac:dyDescent="0.3">
      <c r="A370" s="20" t="s">
        <v>457</v>
      </c>
      <c r="B370" s="20" t="s">
        <v>10</v>
      </c>
      <c r="C370" s="12" t="s">
        <v>60</v>
      </c>
      <c r="D370" s="11" t="str">
        <f t="shared" si="21"/>
        <v>Sr Boys</v>
      </c>
      <c r="E370" s="60">
        <v>12008</v>
      </c>
      <c r="F370" s="45" t="s">
        <v>492</v>
      </c>
      <c r="G370" s="8">
        <f>IFERROR(VALUE(VLOOKUP(F370, PTS!$A$2:$B$76, 2, FALSE)), "")</f>
        <v>0</v>
      </c>
      <c r="H370" s="9" t="s">
        <v>7</v>
      </c>
      <c r="I370" s="8">
        <f>IFERROR(VALUE(VLOOKUP(H370, PTS!$A$2:$B$76, 2, FALSE)), "")</f>
        <v>1</v>
      </c>
      <c r="J370" s="45">
        <v>61</v>
      </c>
      <c r="K370" s="8">
        <v>1</v>
      </c>
      <c r="L370" s="45" t="s">
        <v>492</v>
      </c>
      <c r="M370" s="8">
        <f>IFERROR(VALUE(VLOOKUP(L370, PTS!$A$2:$B$76, 2, FALSE)), "")</f>
        <v>0</v>
      </c>
      <c r="N370" s="9" t="s">
        <v>492</v>
      </c>
      <c r="O370" s="8">
        <f>IFERROR(VALUE(VLOOKUP(N370, PTS!$A$2:$B$76, 2, FALSE)), "")</f>
        <v>0</v>
      </c>
      <c r="P370" s="45"/>
      <c r="Q370" s="45"/>
      <c r="R370" s="9">
        <f t="shared" si="22"/>
        <v>2</v>
      </c>
      <c r="S370" s="9"/>
      <c r="T370" s="9" cm="1">
        <f t="array" ref="T370">SUM(LARGE(CHOOSE({1,2,3,4,5,6}, G370, I370, K370, M370, O370, Q370), _xlfn.SEQUENCE(MIN(5, COUNTA(G370, I370, K370, M370, O370, Q370)))))</f>
        <v>2</v>
      </c>
      <c r="U370" s="9">
        <f t="shared" si="23"/>
        <v>93</v>
      </c>
    </row>
    <row r="371" spans="1:21" ht="20.100000000000001" customHeight="1" x14ac:dyDescent="0.3">
      <c r="A371" s="20" t="s">
        <v>268</v>
      </c>
      <c r="B371" s="20" t="s">
        <v>23</v>
      </c>
      <c r="C371" s="12" t="s">
        <v>247</v>
      </c>
      <c r="D371" s="11" t="str">
        <f t="shared" si="21"/>
        <v>Jr/Sr Girls</v>
      </c>
      <c r="E371" s="61">
        <v>1214</v>
      </c>
      <c r="F371" s="45">
        <v>5</v>
      </c>
      <c r="G371" s="8">
        <f>IFERROR(VALUE(VLOOKUP(F371, PTS!$A$2:$B$76, 2, FALSE)), "")</f>
        <v>80</v>
      </c>
      <c r="H371" s="45">
        <v>10</v>
      </c>
      <c r="I371" s="8">
        <f>IFERROR(VALUE(VLOOKUP(H371, PTS!$A$2:$B$76, 2, FALSE)), "")</f>
        <v>55</v>
      </c>
      <c r="J371" s="45">
        <v>3</v>
      </c>
      <c r="K371" s="8">
        <f>IFERROR(VALUE(VLOOKUP(J371, PTS!$A$2:$B$76, 2, FALSE)), "")</f>
        <v>90</v>
      </c>
      <c r="L371" s="45" t="s">
        <v>492</v>
      </c>
      <c r="M371" s="8">
        <f>IFERROR(VALUE(VLOOKUP(L371, PTS!$A$2:$B$76, 2, FALSE)), "")</f>
        <v>0</v>
      </c>
      <c r="N371" s="45">
        <v>11</v>
      </c>
      <c r="O371" s="8">
        <f>IFERROR(VALUE(VLOOKUP(N371, PTS!$A$2:$B$76, 2, FALSE)), "")</f>
        <v>53</v>
      </c>
      <c r="P371" s="45"/>
      <c r="Q371" s="45"/>
      <c r="R371" s="9">
        <f t="shared" si="22"/>
        <v>278</v>
      </c>
      <c r="S371" s="9"/>
      <c r="T371" s="9" cm="1">
        <f t="array" ref="T371">SUM(LARGE(CHOOSE({1,2,3,4,5,6}, G371, I371, K371, M371, O371, Q371), _xlfn.SEQUENCE(MIN(5, COUNTA(G371, I371, K371, M371, O371, Q371)))))</f>
        <v>278</v>
      </c>
      <c r="U371" s="9">
        <f t="shared" si="23"/>
        <v>10</v>
      </c>
    </row>
    <row r="372" spans="1:21" ht="20.100000000000001" customHeight="1" x14ac:dyDescent="0.3">
      <c r="A372" s="20" t="s">
        <v>269</v>
      </c>
      <c r="B372" s="20" t="s">
        <v>23</v>
      </c>
      <c r="C372" s="12" t="s">
        <v>247</v>
      </c>
      <c r="D372" s="11" t="str">
        <f t="shared" si="21"/>
        <v>Jr/Sr Girls</v>
      </c>
      <c r="E372" s="61">
        <v>1215</v>
      </c>
      <c r="F372" s="45" t="s">
        <v>492</v>
      </c>
      <c r="G372" s="8">
        <f>IFERROR(VALUE(VLOOKUP(F372, PTS!$A$2:$B$76, 2, FALSE)), "")</f>
        <v>0</v>
      </c>
      <c r="H372" s="45">
        <v>12</v>
      </c>
      <c r="I372" s="8">
        <f>IFERROR(VALUE(VLOOKUP(H372, PTS!$A$2:$B$76, 2, FALSE)), "")</f>
        <v>51</v>
      </c>
      <c r="J372" s="9" t="s">
        <v>492</v>
      </c>
      <c r="K372" s="8">
        <f>IFERROR(VALUE(VLOOKUP(J372, PTS!$A$2:$B$76, 2, FALSE)), "")</f>
        <v>0</v>
      </c>
      <c r="L372" s="45" t="s">
        <v>492</v>
      </c>
      <c r="M372" s="8">
        <f>IFERROR(VALUE(VLOOKUP(L372, PTS!$A$2:$B$76, 2, FALSE)), "")</f>
        <v>0</v>
      </c>
      <c r="N372" s="45">
        <v>12</v>
      </c>
      <c r="O372" s="8">
        <f>IFERROR(VALUE(VLOOKUP(N372, PTS!$A$2:$B$76, 2, FALSE)), "")</f>
        <v>51</v>
      </c>
      <c r="P372" s="45"/>
      <c r="Q372" s="45"/>
      <c r="R372" s="9">
        <f t="shared" si="22"/>
        <v>102</v>
      </c>
      <c r="S372" s="9"/>
      <c r="T372" s="9" cm="1">
        <f t="array" ref="T372">SUM(LARGE(CHOOSE({1,2,3,4,5,6}, G372, I372, K372, M372, O372, Q372), _xlfn.SEQUENCE(MIN(5, COUNTA(G372, I372, K372, M372, O372, Q372)))))</f>
        <v>102</v>
      </c>
      <c r="U372" s="9">
        <f t="shared" si="23"/>
        <v>13</v>
      </c>
    </row>
    <row r="373" spans="1:21" ht="20.100000000000001" customHeight="1" x14ac:dyDescent="0.3">
      <c r="A373" s="43" t="s">
        <v>417</v>
      </c>
      <c r="B373" s="20" t="s">
        <v>23</v>
      </c>
      <c r="C373" s="12" t="s">
        <v>247</v>
      </c>
      <c r="D373" s="11" t="str">
        <f t="shared" si="21"/>
        <v>Jr/Sr Girls</v>
      </c>
      <c r="E373" s="61">
        <v>1282</v>
      </c>
      <c r="F373" s="45">
        <v>11</v>
      </c>
      <c r="G373" s="8">
        <f>IFERROR(VALUE(VLOOKUP(F373, PTS!$A$2:$B$76, 2, FALSE)), "")</f>
        <v>53</v>
      </c>
      <c r="H373" s="45" t="s">
        <v>492</v>
      </c>
      <c r="I373" s="8">
        <f>IFERROR(VALUE(VLOOKUP(H373, PTS!$A$2:$B$76, 2, FALSE)), "")</f>
        <v>0</v>
      </c>
      <c r="J373" s="9" t="s">
        <v>492</v>
      </c>
      <c r="K373" s="8">
        <f>IFERROR(VALUE(VLOOKUP(J373, PTS!$A$2:$B$76, 2, FALSE)), "")</f>
        <v>0</v>
      </c>
      <c r="L373" s="45" t="s">
        <v>492</v>
      </c>
      <c r="M373" s="8">
        <f>IFERROR(VALUE(VLOOKUP(L373, PTS!$A$2:$B$76, 2, FALSE)), "")</f>
        <v>0</v>
      </c>
      <c r="N373" s="45" t="s">
        <v>492</v>
      </c>
      <c r="O373" s="8">
        <f>IFERROR(VALUE(VLOOKUP(N373, PTS!$A$2:$B$76, 2, FALSE)), "")</f>
        <v>0</v>
      </c>
      <c r="P373" s="45"/>
      <c r="Q373" s="45"/>
      <c r="R373" s="9">
        <f t="shared" si="22"/>
        <v>53</v>
      </c>
      <c r="S373" s="9"/>
      <c r="T373" s="9" cm="1">
        <f t="array" ref="T373">SUM(LARGE(CHOOSE({1,2,3,4,5,6}, G373, I373, K373, M373, O373, Q373), _xlfn.SEQUENCE(MIN(5, COUNTA(G373, I373, K373, M373, O373, Q373)))))</f>
        <v>53</v>
      </c>
      <c r="U373" s="9">
        <f t="shared" si="23"/>
        <v>17</v>
      </c>
    </row>
    <row r="374" spans="1:21" ht="20.100000000000001" customHeight="1" x14ac:dyDescent="0.3">
      <c r="A374" s="40" t="s">
        <v>287</v>
      </c>
      <c r="B374" s="20" t="s">
        <v>23</v>
      </c>
      <c r="C374" s="12" t="s">
        <v>281</v>
      </c>
      <c r="D374" s="11" t="str">
        <f t="shared" si="21"/>
        <v>Jr/Sr Girls</v>
      </c>
      <c r="E374" s="61">
        <v>1216</v>
      </c>
      <c r="F374" s="45">
        <v>2</v>
      </c>
      <c r="G374" s="8">
        <f>IFERROR(VALUE(VLOOKUP(F374, PTS!$A$2:$B$76, 2, FALSE)), "")</f>
        <v>95</v>
      </c>
      <c r="H374" s="45">
        <v>7</v>
      </c>
      <c r="I374" s="8">
        <f>IFERROR(VALUE(VLOOKUP(H374, PTS!$A$2:$B$76, 2, FALSE)), "")</f>
        <v>70</v>
      </c>
      <c r="J374" s="45">
        <v>11</v>
      </c>
      <c r="K374" s="8">
        <f>IFERROR(VALUE(VLOOKUP(J374, PTS!$A$2:$B$76, 2, FALSE)), "")</f>
        <v>53</v>
      </c>
      <c r="L374" s="45">
        <v>2</v>
      </c>
      <c r="M374" s="8">
        <f>IFERROR(VALUE(VLOOKUP(L374, PTS!$A$2:$B$76, 2, FALSE)), "")</f>
        <v>95</v>
      </c>
      <c r="N374" s="45">
        <v>5</v>
      </c>
      <c r="O374" s="8">
        <f>IFERROR(VALUE(VLOOKUP(N374, PTS!$A$2:$B$76, 2, FALSE)), "")</f>
        <v>80</v>
      </c>
      <c r="P374" s="45"/>
      <c r="Q374" s="45"/>
      <c r="R374" s="9">
        <f t="shared" si="22"/>
        <v>393</v>
      </c>
      <c r="S374" s="9"/>
      <c r="T374" s="9" cm="1">
        <f t="array" ref="T374">SUM(LARGE(CHOOSE({1,2,3,4,5,6}, G374, I374, K374, M374, O374, Q374), _xlfn.SEQUENCE(MIN(5, COUNTA(G374, I374, K374, M374, O374, Q374)))))</f>
        <v>393</v>
      </c>
      <c r="U374" s="9">
        <f t="shared" si="23"/>
        <v>2</v>
      </c>
    </row>
    <row r="375" spans="1:21" ht="20.100000000000001" customHeight="1" x14ac:dyDescent="0.3">
      <c r="A375" s="11" t="s">
        <v>304</v>
      </c>
      <c r="B375" s="20" t="s">
        <v>23</v>
      </c>
      <c r="C375" s="12" t="s">
        <v>289</v>
      </c>
      <c r="D375" s="11" t="str">
        <f t="shared" si="21"/>
        <v>Jr/Sr Girls</v>
      </c>
      <c r="E375" s="61">
        <v>1201</v>
      </c>
      <c r="F375" s="45">
        <v>7</v>
      </c>
      <c r="G375" s="8">
        <f>IFERROR(VALUE(VLOOKUP(F375, PTS!$A$2:$B$76, 2, FALSE)), "")</f>
        <v>70</v>
      </c>
      <c r="H375" s="45">
        <v>11</v>
      </c>
      <c r="I375" s="8">
        <f>IFERROR(VALUE(VLOOKUP(H375, PTS!$A$2:$B$76, 2, FALSE)), "")</f>
        <v>53</v>
      </c>
      <c r="J375" s="45">
        <v>10</v>
      </c>
      <c r="K375" s="8">
        <f>IFERROR(VALUE(VLOOKUP(J375, PTS!$A$2:$B$76, 2, FALSE)), "")</f>
        <v>55</v>
      </c>
      <c r="L375" s="45">
        <v>11</v>
      </c>
      <c r="M375" s="8">
        <f>IFERROR(VALUE(VLOOKUP(L375, PTS!$A$2:$B$76, 2, FALSE)), "")</f>
        <v>53</v>
      </c>
      <c r="N375" s="45">
        <v>10</v>
      </c>
      <c r="O375" s="8">
        <f>IFERROR(VALUE(VLOOKUP(N375, PTS!$A$2:$B$76, 2, FALSE)), "")</f>
        <v>55</v>
      </c>
      <c r="P375" s="45"/>
      <c r="Q375" s="45"/>
      <c r="R375" s="9">
        <f t="shared" si="22"/>
        <v>286</v>
      </c>
      <c r="S375" s="9"/>
      <c r="T375" s="9" cm="1">
        <f t="array" ref="T375">SUM(LARGE(CHOOSE({1,2,3,4,5,6}, G375, I375, K375, M375, O375, Q375), _xlfn.SEQUENCE(MIN(5, COUNTA(G375, I375, K375, M375, O375, Q375)))))</f>
        <v>286</v>
      </c>
      <c r="U375" s="9">
        <f t="shared" si="23"/>
        <v>9</v>
      </c>
    </row>
    <row r="376" spans="1:21" ht="20.100000000000001" customHeight="1" x14ac:dyDescent="0.3">
      <c r="A376" s="11" t="s">
        <v>317</v>
      </c>
      <c r="B376" s="20" t="s">
        <v>23</v>
      </c>
      <c r="C376" s="12" t="s">
        <v>309</v>
      </c>
      <c r="D376" s="11" t="str">
        <f t="shared" si="21"/>
        <v>Jr/Sr Girls</v>
      </c>
      <c r="E376" s="61">
        <v>1203</v>
      </c>
      <c r="F376" s="45" t="s">
        <v>492</v>
      </c>
      <c r="G376" s="8">
        <f>IFERROR(VALUE(VLOOKUP(F376, PTS!$A$2:$B$76, 2, FALSE)), "")</f>
        <v>0</v>
      </c>
      <c r="H376" s="45" t="s">
        <v>492</v>
      </c>
      <c r="I376" s="8">
        <f>IFERROR(VALUE(VLOOKUP(H376, PTS!$A$2:$B$76, 2, FALSE)), "")</f>
        <v>0</v>
      </c>
      <c r="J376" s="9" t="s">
        <v>492</v>
      </c>
      <c r="K376" s="8">
        <f>IFERROR(VALUE(VLOOKUP(J376, PTS!$A$2:$B$76, 2, FALSE)), "")</f>
        <v>0</v>
      </c>
      <c r="L376" s="45">
        <v>10</v>
      </c>
      <c r="M376" s="8">
        <f>IFERROR(VALUE(VLOOKUP(L376, PTS!$A$2:$B$76, 2, FALSE)), "")</f>
        <v>55</v>
      </c>
      <c r="N376" s="45" t="s">
        <v>492</v>
      </c>
      <c r="O376" s="8">
        <f>IFERROR(VALUE(VLOOKUP(N376, PTS!$A$2:$B$76, 2, FALSE)), "")</f>
        <v>0</v>
      </c>
      <c r="P376" s="45"/>
      <c r="Q376" s="45"/>
      <c r="R376" s="9">
        <f t="shared" si="22"/>
        <v>55</v>
      </c>
      <c r="S376" s="9"/>
      <c r="T376" s="9" cm="1">
        <f t="array" ref="T376">SUM(LARGE(CHOOSE({1,2,3,4,5,6}, G376, I376, K376, M376, O376, Q376), _xlfn.SEQUENCE(MIN(5, COUNTA(G376, I376, K376, M376, O376, Q376)))))</f>
        <v>55</v>
      </c>
      <c r="U376" s="9">
        <f t="shared" si="23"/>
        <v>16</v>
      </c>
    </row>
    <row r="377" spans="1:21" ht="20.100000000000001" customHeight="1" x14ac:dyDescent="0.3">
      <c r="A377" s="11" t="s">
        <v>382</v>
      </c>
      <c r="B377" s="20" t="s">
        <v>23</v>
      </c>
      <c r="C377" s="21" t="s">
        <v>357</v>
      </c>
      <c r="D377" s="11" t="str">
        <f t="shared" si="21"/>
        <v>Jr/Sr Girls</v>
      </c>
      <c r="E377" s="61">
        <v>1217</v>
      </c>
      <c r="F377" s="45">
        <v>12</v>
      </c>
      <c r="G377" s="8">
        <f>IFERROR(VALUE(VLOOKUP(F377, PTS!$A$2:$B$76, 2, FALSE)), "")</f>
        <v>51</v>
      </c>
      <c r="H377" s="45" t="s">
        <v>492</v>
      </c>
      <c r="I377" s="8">
        <f>IFERROR(VALUE(VLOOKUP(H377, PTS!$A$2:$B$76, 2, FALSE)), "")</f>
        <v>0</v>
      </c>
      <c r="J377" s="45">
        <v>12</v>
      </c>
      <c r="K377" s="8">
        <f>IFERROR(VALUE(VLOOKUP(J377, PTS!$A$2:$B$76, 2, FALSE)), "")</f>
        <v>51</v>
      </c>
      <c r="L377" s="45" t="s">
        <v>492</v>
      </c>
      <c r="M377" s="8">
        <f>IFERROR(VALUE(VLOOKUP(L377, PTS!$A$2:$B$76, 2, FALSE)), "")</f>
        <v>0</v>
      </c>
      <c r="N377" s="45" t="s">
        <v>492</v>
      </c>
      <c r="O377" s="8">
        <f>IFERROR(VALUE(VLOOKUP(N377, PTS!$A$2:$B$76, 2, FALSE)), "")</f>
        <v>0</v>
      </c>
      <c r="P377" s="45"/>
      <c r="Q377" s="45"/>
      <c r="R377" s="9">
        <f t="shared" si="22"/>
        <v>102</v>
      </c>
      <c r="S377" s="9"/>
      <c r="T377" s="9" cm="1">
        <f t="array" ref="T377">SUM(LARGE(CHOOSE({1,2,3,4,5,6}, G377, I377, K377, M377, O377, Q377), _xlfn.SEQUENCE(MIN(5, COUNTA(G377, I377, K377, M377, O377, Q377)))))</f>
        <v>102</v>
      </c>
      <c r="U377" s="9">
        <f t="shared" si="23"/>
        <v>13</v>
      </c>
    </row>
    <row r="378" spans="1:21" ht="20.100000000000001" customHeight="1" x14ac:dyDescent="0.3">
      <c r="A378" s="11" t="s">
        <v>391</v>
      </c>
      <c r="B378" s="20" t="s">
        <v>23</v>
      </c>
      <c r="C378" s="21" t="s">
        <v>384</v>
      </c>
      <c r="D378" s="11" t="str">
        <f t="shared" si="21"/>
        <v>Jr/Sr Girls</v>
      </c>
      <c r="E378" s="61">
        <v>1218</v>
      </c>
      <c r="F378" s="45">
        <v>1</v>
      </c>
      <c r="G378" s="8">
        <f>IFERROR(VALUE(VLOOKUP(F378, PTS!$A$2:$B$76, 2, FALSE)), "")</f>
        <v>100</v>
      </c>
      <c r="H378" s="45">
        <v>5</v>
      </c>
      <c r="I378" s="8">
        <f>IFERROR(VALUE(VLOOKUP(H378, PTS!$A$2:$B$76, 2, FALSE)), "")</f>
        <v>80</v>
      </c>
      <c r="J378" s="45">
        <v>1</v>
      </c>
      <c r="K378" s="8">
        <f>IFERROR(VALUE(VLOOKUP(J378, PTS!$A$2:$B$76, 2, FALSE)), "")</f>
        <v>100</v>
      </c>
      <c r="L378" s="45">
        <v>1</v>
      </c>
      <c r="M378" s="8">
        <f>IFERROR(VALUE(VLOOKUP(L378, PTS!$A$2:$B$76, 2, FALSE)), "")</f>
        <v>100</v>
      </c>
      <c r="N378" s="45">
        <v>1</v>
      </c>
      <c r="O378" s="8">
        <f>IFERROR(VALUE(VLOOKUP(N378, PTS!$A$2:$B$76, 2, FALSE)), "")</f>
        <v>100</v>
      </c>
      <c r="P378" s="45"/>
      <c r="Q378" s="45"/>
      <c r="R378" s="9">
        <f t="shared" si="22"/>
        <v>480</v>
      </c>
      <c r="S378" s="9"/>
      <c r="T378" s="9" cm="1">
        <f t="array" ref="T378">SUM(LARGE(CHOOSE({1,2,3,4,5,6}, G378, I378, K378, M378, O378, Q378), _xlfn.SEQUENCE(MIN(5, COUNTA(G378, I378, K378, M378, O378, Q378)))))</f>
        <v>480</v>
      </c>
      <c r="U378" s="9">
        <f t="shared" si="23"/>
        <v>1</v>
      </c>
    </row>
    <row r="379" spans="1:21" ht="20.100000000000001" customHeight="1" x14ac:dyDescent="0.3">
      <c r="A379" s="11" t="s">
        <v>392</v>
      </c>
      <c r="B379" s="20" t="s">
        <v>23</v>
      </c>
      <c r="C379" s="21" t="s">
        <v>384</v>
      </c>
      <c r="D379" s="11" t="str">
        <f t="shared" si="21"/>
        <v>Jr/Sr Girls</v>
      </c>
      <c r="E379" s="61">
        <v>1219</v>
      </c>
      <c r="F379" s="45">
        <v>4</v>
      </c>
      <c r="G379" s="8">
        <f>IFERROR(VALUE(VLOOKUP(F379, PTS!$A$2:$B$76, 2, FALSE)), "")</f>
        <v>85</v>
      </c>
      <c r="H379" s="45">
        <v>4</v>
      </c>
      <c r="I379" s="8">
        <f>IFERROR(VALUE(VLOOKUP(H379, PTS!$A$2:$B$76, 2, FALSE)), "")</f>
        <v>85</v>
      </c>
      <c r="J379" s="45">
        <v>2</v>
      </c>
      <c r="K379" s="8">
        <f>IFERROR(VALUE(VLOOKUP(J379, PTS!$A$2:$B$76, 2, FALSE)), "")</f>
        <v>95</v>
      </c>
      <c r="L379" s="45" t="s">
        <v>492</v>
      </c>
      <c r="M379" s="8">
        <f>IFERROR(VALUE(VLOOKUP(L379, PTS!$A$2:$B$76, 2, FALSE)), "")</f>
        <v>0</v>
      </c>
      <c r="N379" s="45">
        <v>2</v>
      </c>
      <c r="O379" s="8">
        <f>IFERROR(VALUE(VLOOKUP(N379, PTS!$A$2:$B$76, 2, FALSE)), "")</f>
        <v>95</v>
      </c>
      <c r="P379" s="45"/>
      <c r="Q379" s="45"/>
      <c r="R379" s="9">
        <f t="shared" si="22"/>
        <v>360</v>
      </c>
      <c r="S379" s="9"/>
      <c r="T379" s="9" cm="1">
        <f t="array" ref="T379">SUM(LARGE(CHOOSE({1,2,3,4,5,6}, G379, I379, K379, M379, O379, Q379), _xlfn.SEQUENCE(MIN(5, COUNTA(G379, I379, K379, M379, O379, Q379)))))</f>
        <v>360</v>
      </c>
      <c r="U379" s="9">
        <f t="shared" si="23"/>
        <v>6</v>
      </c>
    </row>
    <row r="380" spans="1:21" ht="20.100000000000001" customHeight="1" x14ac:dyDescent="0.3">
      <c r="A380" s="11" t="s">
        <v>393</v>
      </c>
      <c r="B380" s="20" t="s">
        <v>23</v>
      </c>
      <c r="C380" s="21" t="s">
        <v>384</v>
      </c>
      <c r="D380" s="11" t="str">
        <f t="shared" si="21"/>
        <v>Jr/Sr Girls</v>
      </c>
      <c r="E380" s="61">
        <v>1220</v>
      </c>
      <c r="F380" s="45">
        <v>3</v>
      </c>
      <c r="G380" s="8">
        <f>IFERROR(VALUE(VLOOKUP(F380, PTS!$A$2:$B$76, 2, FALSE)), "")</f>
        <v>90</v>
      </c>
      <c r="H380" s="45" t="s">
        <v>492</v>
      </c>
      <c r="I380" s="8">
        <f>IFERROR(VALUE(VLOOKUP(H380, PTS!$A$2:$B$76, 2, FALSE)), "")</f>
        <v>0</v>
      </c>
      <c r="J380" s="45" t="s">
        <v>492</v>
      </c>
      <c r="K380" s="8">
        <f>IFERROR(VALUE(VLOOKUP(J380, PTS!$A$2:$B$76, 2, FALSE)), "")</f>
        <v>0</v>
      </c>
      <c r="L380" s="45">
        <v>9</v>
      </c>
      <c r="M380" s="8">
        <f>IFERROR(VALUE(VLOOKUP(L380, PTS!$A$2:$B$76, 2, FALSE)), "")</f>
        <v>60</v>
      </c>
      <c r="N380" s="45" t="s">
        <v>492</v>
      </c>
      <c r="O380" s="8">
        <f>IFERROR(VALUE(VLOOKUP(N380, PTS!$A$2:$B$76, 2, FALSE)), "")</f>
        <v>0</v>
      </c>
      <c r="P380" s="45"/>
      <c r="Q380" s="45"/>
      <c r="R380" s="9">
        <f t="shared" si="22"/>
        <v>150</v>
      </c>
      <c r="S380" s="9"/>
      <c r="T380" s="9" cm="1">
        <f t="array" ref="T380">SUM(LARGE(CHOOSE({1,2,3,4,5,6}, G380, I380, K380, M380, O380, Q380), _xlfn.SEQUENCE(MIN(5, COUNTA(G380, I380, K380, M380, O380, Q380)))))</f>
        <v>150</v>
      </c>
      <c r="U380" s="9">
        <f t="shared" si="23"/>
        <v>12</v>
      </c>
    </row>
    <row r="381" spans="1:21" ht="20.100000000000001" customHeight="1" x14ac:dyDescent="0.3">
      <c r="A381" s="11" t="s">
        <v>230</v>
      </c>
      <c r="B381" s="20" t="s">
        <v>23</v>
      </c>
      <c r="C381" s="21" t="s">
        <v>454</v>
      </c>
      <c r="D381" s="11" t="str">
        <f t="shared" si="21"/>
        <v>Jr/Sr Girls</v>
      </c>
      <c r="E381" s="61">
        <v>1221</v>
      </c>
      <c r="F381" s="45">
        <v>6</v>
      </c>
      <c r="G381" s="8">
        <f>IFERROR(VALUE(VLOOKUP(F381, PTS!$A$2:$B$76, 2, FALSE)), "")</f>
        <v>75</v>
      </c>
      <c r="H381" s="45">
        <v>6</v>
      </c>
      <c r="I381" s="8">
        <f>IFERROR(VALUE(VLOOKUP(H381, PTS!$A$2:$B$76, 2, FALSE)), "")</f>
        <v>75</v>
      </c>
      <c r="J381" s="45">
        <v>4</v>
      </c>
      <c r="K381" s="8">
        <f>IFERROR(VALUE(VLOOKUP(J381, PTS!$A$2:$B$76, 2, FALSE)), "")</f>
        <v>85</v>
      </c>
      <c r="L381" s="45">
        <v>6</v>
      </c>
      <c r="M381" s="8">
        <f>IFERROR(VALUE(VLOOKUP(L381, PTS!$A$2:$B$76, 2, FALSE)), "")</f>
        <v>75</v>
      </c>
      <c r="N381" s="45">
        <v>7</v>
      </c>
      <c r="O381" s="8">
        <f>IFERROR(VALUE(VLOOKUP(N381, PTS!$A$2:$B$76, 2, FALSE)), "")</f>
        <v>70</v>
      </c>
      <c r="P381" s="45"/>
      <c r="Q381" s="45"/>
      <c r="R381" s="9">
        <f t="shared" ref="R381:R390" si="24">SUM(G381,I381,K381,M381,O381,Q381)</f>
        <v>380</v>
      </c>
      <c r="S381" s="9"/>
      <c r="T381" s="9" cm="1">
        <f t="array" ref="T381">SUM(LARGE(CHOOSE({1,2,3,4,5,6}, G381, I381, K381, M381, O381, Q381), _xlfn.SEQUENCE(MIN(5, COUNTA(G381, I381, K381, M381, O381, Q381)))))</f>
        <v>380</v>
      </c>
      <c r="U381" s="9">
        <f t="shared" ref="U381:U390" si="25">1+COUNTIFS(B:B,B381,R:R,"&gt;"&amp;R381)</f>
        <v>4</v>
      </c>
    </row>
    <row r="382" spans="1:21" ht="20.100000000000001" customHeight="1" x14ac:dyDescent="0.3">
      <c r="A382" s="11" t="s">
        <v>231</v>
      </c>
      <c r="B382" s="20" t="s">
        <v>23</v>
      </c>
      <c r="C382" s="21" t="s">
        <v>454</v>
      </c>
      <c r="D382" s="11" t="str">
        <f t="shared" si="21"/>
        <v>Jr/Sr Girls</v>
      </c>
      <c r="E382" s="61">
        <v>1222</v>
      </c>
      <c r="F382" s="45">
        <v>10</v>
      </c>
      <c r="G382" s="8">
        <f>IFERROR(VALUE(VLOOKUP(F382, PTS!$A$2:$B$76, 2, FALSE)), "")</f>
        <v>55</v>
      </c>
      <c r="H382" s="45">
        <v>8</v>
      </c>
      <c r="I382" s="8">
        <f>IFERROR(VALUE(VLOOKUP(H382, PTS!$A$2:$B$76, 2, FALSE)), "")</f>
        <v>65</v>
      </c>
      <c r="J382" s="45">
        <v>8</v>
      </c>
      <c r="K382" s="8">
        <f>IFERROR(VALUE(VLOOKUP(J382, PTS!$A$2:$B$76, 2, FALSE)), "")</f>
        <v>65</v>
      </c>
      <c r="L382" s="45">
        <v>8</v>
      </c>
      <c r="M382" s="8">
        <f>IFERROR(VALUE(VLOOKUP(L382, PTS!$A$2:$B$76, 2, FALSE)), "")</f>
        <v>65</v>
      </c>
      <c r="N382" s="45">
        <v>6</v>
      </c>
      <c r="O382" s="8">
        <f>IFERROR(VALUE(VLOOKUP(N382, PTS!$A$2:$B$76, 2, FALSE)), "")</f>
        <v>75</v>
      </c>
      <c r="P382" s="45"/>
      <c r="Q382" s="45"/>
      <c r="R382" s="9">
        <f t="shared" si="24"/>
        <v>325</v>
      </c>
      <c r="S382" s="9"/>
      <c r="T382" s="9" cm="1">
        <f t="array" ref="T382">SUM(LARGE(CHOOSE({1,2,3,4,5,6}, G382, I382, K382, M382, O382, Q382), _xlfn.SEQUENCE(MIN(5, COUNTA(G382, I382, K382, M382, O382, Q382)))))</f>
        <v>325</v>
      </c>
      <c r="U382" s="9">
        <f t="shared" si="25"/>
        <v>8</v>
      </c>
    </row>
    <row r="383" spans="1:21" ht="20.100000000000001" customHeight="1" x14ac:dyDescent="0.3">
      <c r="A383" s="11" t="s">
        <v>232</v>
      </c>
      <c r="B383" s="20" t="s">
        <v>23</v>
      </c>
      <c r="C383" s="21" t="s">
        <v>454</v>
      </c>
      <c r="D383" s="11" t="str">
        <f t="shared" si="21"/>
        <v>Jr/Sr Girls</v>
      </c>
      <c r="E383" s="61">
        <v>1223</v>
      </c>
      <c r="F383" s="45" t="s">
        <v>492</v>
      </c>
      <c r="G383" s="8">
        <f>IFERROR(VALUE(VLOOKUP(F383, PTS!$A$2:$B$76, 2, FALSE)), "")</f>
        <v>0</v>
      </c>
      <c r="H383" s="45">
        <v>1</v>
      </c>
      <c r="I383" s="8">
        <f>IFERROR(VALUE(VLOOKUP(H383, PTS!$A$2:$B$76, 2, FALSE)), "")</f>
        <v>100</v>
      </c>
      <c r="J383" s="45">
        <v>9</v>
      </c>
      <c r="K383" s="8">
        <f>IFERROR(VALUE(VLOOKUP(J383, PTS!$A$2:$B$76, 2, FALSE)), "")</f>
        <v>60</v>
      </c>
      <c r="L383" s="45">
        <v>3</v>
      </c>
      <c r="M383" s="8">
        <f>IFERROR(VALUE(VLOOKUP(L383, PTS!$A$2:$B$76, 2, FALSE)), "")</f>
        <v>90</v>
      </c>
      <c r="N383" s="45">
        <v>3</v>
      </c>
      <c r="O383" s="8">
        <f>IFERROR(VALUE(VLOOKUP(N383, PTS!$A$2:$B$76, 2, FALSE)), "")</f>
        <v>90</v>
      </c>
      <c r="P383" s="45"/>
      <c r="Q383" s="45"/>
      <c r="R383" s="9">
        <f t="shared" si="24"/>
        <v>340</v>
      </c>
      <c r="S383" s="9"/>
      <c r="T383" s="9" cm="1">
        <f t="array" ref="T383">SUM(LARGE(CHOOSE({1,2,3,4,5,6}, G383, I383, K383, M383, O383, Q383), _xlfn.SEQUENCE(MIN(5, COUNTA(G383, I383, K383, M383, O383, Q383)))))</f>
        <v>340</v>
      </c>
      <c r="U383" s="9">
        <f t="shared" si="25"/>
        <v>7</v>
      </c>
    </row>
    <row r="384" spans="1:21" ht="20.100000000000001" customHeight="1" x14ac:dyDescent="0.3">
      <c r="A384" s="11" t="s">
        <v>233</v>
      </c>
      <c r="B384" s="20" t="s">
        <v>23</v>
      </c>
      <c r="C384" s="21" t="s">
        <v>454</v>
      </c>
      <c r="D384" s="11" t="str">
        <f t="shared" si="21"/>
        <v>Jr/Sr Girls</v>
      </c>
      <c r="E384" s="61">
        <v>1224</v>
      </c>
      <c r="F384" s="45">
        <v>9</v>
      </c>
      <c r="G384" s="8">
        <f>IFERROR(VALUE(VLOOKUP(F384, PTS!$A$2:$B$76, 2, FALSE)), "")</f>
        <v>60</v>
      </c>
      <c r="H384" s="45">
        <v>3</v>
      </c>
      <c r="I384" s="8">
        <f>IFERROR(VALUE(VLOOKUP(H384, PTS!$A$2:$B$76, 2, FALSE)), "")</f>
        <v>90</v>
      </c>
      <c r="J384" s="45">
        <v>5</v>
      </c>
      <c r="K384" s="8">
        <f>IFERROR(VALUE(VLOOKUP(J384, PTS!$A$2:$B$76, 2, FALSE)), "")</f>
        <v>80</v>
      </c>
      <c r="L384" s="45">
        <v>7</v>
      </c>
      <c r="M384" s="8">
        <f>IFERROR(VALUE(VLOOKUP(L384, PTS!$A$2:$B$76, 2, FALSE)), "")</f>
        <v>70</v>
      </c>
      <c r="N384" s="45">
        <v>4</v>
      </c>
      <c r="O384" s="8">
        <f>IFERROR(VALUE(VLOOKUP(N384, PTS!$A$2:$B$76, 2, FALSE)), "")</f>
        <v>85</v>
      </c>
      <c r="P384" s="45"/>
      <c r="Q384" s="45"/>
      <c r="R384" s="9">
        <f t="shared" si="24"/>
        <v>385</v>
      </c>
      <c r="S384" s="9"/>
      <c r="T384" s="9" cm="1">
        <f t="array" ref="T384">SUM(LARGE(CHOOSE({1,2,3,4,5,6}, G384, I384, K384, M384, O384, Q384), _xlfn.SEQUENCE(MIN(5, COUNTA(G384, I384, K384, M384, O384, Q384)))))</f>
        <v>385</v>
      </c>
      <c r="U384" s="9">
        <f t="shared" si="25"/>
        <v>3</v>
      </c>
    </row>
    <row r="385" spans="1:21" ht="20.100000000000001" customHeight="1" x14ac:dyDescent="0.3">
      <c r="A385" s="40" t="s">
        <v>234</v>
      </c>
      <c r="B385" s="20" t="s">
        <v>23</v>
      </c>
      <c r="C385" s="21" t="s">
        <v>454</v>
      </c>
      <c r="D385" s="11" t="str">
        <f t="shared" si="21"/>
        <v>Jr/Sr Girls</v>
      </c>
      <c r="E385" s="61">
        <v>1225</v>
      </c>
      <c r="F385" s="45">
        <v>8</v>
      </c>
      <c r="G385" s="8">
        <f>IFERROR(VALUE(VLOOKUP(F385, PTS!$A$2:$B$76, 2, FALSE)), "")</f>
        <v>65</v>
      </c>
      <c r="H385" s="45">
        <v>2</v>
      </c>
      <c r="I385" s="8">
        <f>IFERROR(VALUE(VLOOKUP(H385, PTS!$A$2:$B$76, 2, FALSE)), "")</f>
        <v>95</v>
      </c>
      <c r="J385" s="9">
        <v>6</v>
      </c>
      <c r="K385" s="8">
        <f>IFERROR(VALUE(VLOOKUP(J385, PTS!$A$2:$B$76, 2, FALSE)), "")</f>
        <v>75</v>
      </c>
      <c r="L385" s="45">
        <v>4</v>
      </c>
      <c r="M385" s="8">
        <f>IFERROR(VALUE(VLOOKUP(L385, PTS!$A$2:$B$76, 2, FALSE)), "")</f>
        <v>85</v>
      </c>
      <c r="N385" s="45">
        <v>9</v>
      </c>
      <c r="O385" s="8">
        <f>IFERROR(VALUE(VLOOKUP(N385, PTS!$A$2:$B$76, 2, FALSE)), "")</f>
        <v>60</v>
      </c>
      <c r="P385" s="45"/>
      <c r="Q385" s="45"/>
      <c r="R385" s="9">
        <f t="shared" si="24"/>
        <v>380</v>
      </c>
      <c r="S385" s="9"/>
      <c r="T385" s="9" cm="1">
        <f t="array" ref="T385">SUM(LARGE(CHOOSE({1,2,3,4,5,6}, G385, I385, K385, M385, O385, Q385), _xlfn.SEQUENCE(MIN(5, COUNTA(G385, I385, K385, M385, O385, Q385)))))</f>
        <v>380</v>
      </c>
      <c r="U385" s="9">
        <f t="shared" si="25"/>
        <v>4</v>
      </c>
    </row>
    <row r="386" spans="1:21" ht="20.100000000000001" customHeight="1" x14ac:dyDescent="0.3">
      <c r="A386" s="20" t="s">
        <v>126</v>
      </c>
      <c r="B386" s="20" t="s">
        <v>23</v>
      </c>
      <c r="C386" s="12" t="s">
        <v>118</v>
      </c>
      <c r="D386" s="11" t="str">
        <f t="shared" si="21"/>
        <v>Jr/Sr Girls</v>
      </c>
      <c r="E386" s="61">
        <v>1204</v>
      </c>
      <c r="F386" s="45" t="s">
        <v>492</v>
      </c>
      <c r="G386" s="8">
        <f>IFERROR(VALUE(VLOOKUP(F386, PTS!$A$2:$B$76, 2, FALSE)), "")</f>
        <v>0</v>
      </c>
      <c r="H386" s="45" t="s">
        <v>492</v>
      </c>
      <c r="I386" s="8">
        <f>IFERROR(VALUE(VLOOKUP(H386, PTS!$A$2:$B$76, 2, FALSE)), "")</f>
        <v>0</v>
      </c>
      <c r="J386" s="9" t="s">
        <v>492</v>
      </c>
      <c r="K386" s="8">
        <f>IFERROR(VALUE(VLOOKUP(J386, PTS!$A$2:$B$76, 2, FALSE)), "")</f>
        <v>0</v>
      </c>
      <c r="L386" s="45" t="s">
        <v>492</v>
      </c>
      <c r="M386" s="8">
        <f>IFERROR(VALUE(VLOOKUP(L386, PTS!$A$2:$B$76, 2, FALSE)), "")</f>
        <v>0</v>
      </c>
      <c r="N386" s="45">
        <v>8</v>
      </c>
      <c r="O386" s="8">
        <f>IFERROR(VALUE(VLOOKUP(N386, PTS!$A$2:$B$76, 2, FALSE)), "")</f>
        <v>65</v>
      </c>
      <c r="P386" s="45"/>
      <c r="Q386" s="45"/>
      <c r="R386" s="9">
        <f t="shared" si="24"/>
        <v>65</v>
      </c>
      <c r="S386" s="9"/>
      <c r="T386" s="9" cm="1">
        <f t="array" ref="T386">SUM(LARGE(CHOOSE({1,2,3,4,5,6}, G386, I386, K386, M386, O386, Q386), _xlfn.SEQUENCE(MIN(5, COUNTA(G386, I386, K386, M386, O386, Q386)))))</f>
        <v>65</v>
      </c>
      <c r="U386" s="9">
        <f t="shared" si="25"/>
        <v>15</v>
      </c>
    </row>
    <row r="387" spans="1:21" ht="20.100000000000001" customHeight="1" x14ac:dyDescent="0.3">
      <c r="A387" s="20" t="s">
        <v>99</v>
      </c>
      <c r="B387" s="20" t="s">
        <v>23</v>
      </c>
      <c r="C387" s="21" t="s">
        <v>71</v>
      </c>
      <c r="D387" s="11" t="str">
        <f t="shared" si="21"/>
        <v>Jr/Sr Girls</v>
      </c>
      <c r="E387" s="61">
        <v>1226</v>
      </c>
      <c r="F387" s="45" t="s">
        <v>492</v>
      </c>
      <c r="G387" s="8">
        <f>IFERROR(VALUE(VLOOKUP(F387, PTS!$A$2:$B$76, 2, FALSE)), "")</f>
        <v>0</v>
      </c>
      <c r="H387" s="45" t="s">
        <v>492</v>
      </c>
      <c r="I387" s="8">
        <f>IFERROR(VALUE(VLOOKUP(H387, PTS!$A$2:$B$76, 2, FALSE)), "")</f>
        <v>0</v>
      </c>
      <c r="J387" s="9" t="s">
        <v>492</v>
      </c>
      <c r="K387" s="8">
        <f>IFERROR(VALUE(VLOOKUP(J387, PTS!$A$2:$B$76, 2, FALSE)), "")</f>
        <v>0</v>
      </c>
      <c r="L387" s="45" t="s">
        <v>492</v>
      </c>
      <c r="M387" s="8">
        <f>IFERROR(VALUE(VLOOKUP(L387, PTS!$A$2:$B$76, 2, FALSE)), "")</f>
        <v>0</v>
      </c>
      <c r="N387" s="45" t="s">
        <v>492</v>
      </c>
      <c r="O387" s="8">
        <f>IFERROR(VALUE(VLOOKUP(N387, PTS!$A$2:$B$76, 2, FALSE)), "")</f>
        <v>0</v>
      </c>
      <c r="P387" s="45"/>
      <c r="Q387" s="45"/>
      <c r="R387" s="9">
        <f t="shared" si="24"/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 t="shared" si="25"/>
        <v>18</v>
      </c>
    </row>
    <row r="388" spans="1:21" ht="20.100000000000001" customHeight="1" x14ac:dyDescent="0.3">
      <c r="A388" s="20" t="s">
        <v>100</v>
      </c>
      <c r="B388" s="20" t="s">
        <v>23</v>
      </c>
      <c r="C388" s="21" t="s">
        <v>71</v>
      </c>
      <c r="D388" s="11" t="str">
        <f t="shared" si="21"/>
        <v>Jr/Sr Girls</v>
      </c>
      <c r="E388" s="61">
        <v>1227</v>
      </c>
      <c r="F388" s="45" t="s">
        <v>492</v>
      </c>
      <c r="G388" s="8">
        <f>IFERROR(VALUE(VLOOKUP(F388, PTS!$A$2:$B$76, 2, FALSE)), "")</f>
        <v>0</v>
      </c>
      <c r="H388" s="45" t="s">
        <v>492</v>
      </c>
      <c r="I388" s="8">
        <f>IFERROR(VALUE(VLOOKUP(H388, PTS!$A$2:$B$76, 2, FALSE)), "")</f>
        <v>0</v>
      </c>
      <c r="J388" s="9" t="s">
        <v>492</v>
      </c>
      <c r="K388" s="8">
        <f>IFERROR(VALUE(VLOOKUP(J388, PTS!$A$2:$B$76, 2, FALSE)), "")</f>
        <v>0</v>
      </c>
      <c r="L388" s="45" t="s">
        <v>492</v>
      </c>
      <c r="M388" s="8">
        <f>IFERROR(VALUE(VLOOKUP(L388, PTS!$A$2:$B$76, 2, FALSE)), "")</f>
        <v>0</v>
      </c>
      <c r="N388" s="45" t="s">
        <v>492</v>
      </c>
      <c r="O388" s="8">
        <f>IFERROR(VALUE(VLOOKUP(N388, PTS!$A$2:$B$76, 2, FALSE)), "")</f>
        <v>0</v>
      </c>
      <c r="P388" s="45"/>
      <c r="Q388" s="45"/>
      <c r="R388" s="9">
        <f t="shared" si="24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25"/>
        <v>18</v>
      </c>
    </row>
    <row r="389" spans="1:21" ht="20.100000000000001" customHeight="1" x14ac:dyDescent="0.3">
      <c r="A389" s="20" t="s">
        <v>101</v>
      </c>
      <c r="B389" s="20" t="s">
        <v>23</v>
      </c>
      <c r="C389" s="21" t="s">
        <v>71</v>
      </c>
      <c r="D389" s="11" t="str">
        <f t="shared" si="21"/>
        <v>Jr/Sr Girls</v>
      </c>
      <c r="E389" s="61">
        <v>1228</v>
      </c>
      <c r="F389" s="45" t="s">
        <v>492</v>
      </c>
      <c r="G389" s="8">
        <f>IFERROR(VALUE(VLOOKUP(F389, PTS!$A$2:$B$76, 2, FALSE)), "")</f>
        <v>0</v>
      </c>
      <c r="H389" s="45">
        <v>9</v>
      </c>
      <c r="I389" s="8">
        <f>IFERROR(VALUE(VLOOKUP(H389, PTS!$A$2:$B$76, 2, FALSE)), "")</f>
        <v>60</v>
      </c>
      <c r="J389" s="45">
        <v>7</v>
      </c>
      <c r="K389" s="8">
        <f>IFERROR(VALUE(VLOOKUP(J389, PTS!$A$2:$B$76, 2, FALSE)), "")</f>
        <v>70</v>
      </c>
      <c r="L389" s="45">
        <v>5</v>
      </c>
      <c r="M389" s="8">
        <f>IFERROR(VALUE(VLOOKUP(L389, PTS!$A$2:$B$76, 2, FALSE)), "")</f>
        <v>80</v>
      </c>
      <c r="N389" s="45" t="s">
        <v>492</v>
      </c>
      <c r="O389" s="8">
        <f>IFERROR(VALUE(VLOOKUP(N389, PTS!$A$2:$B$76, 2, FALSE)), "")</f>
        <v>0</v>
      </c>
      <c r="P389" s="45"/>
      <c r="Q389" s="45"/>
      <c r="R389" s="9">
        <f t="shared" si="24"/>
        <v>210</v>
      </c>
      <c r="S389" s="9"/>
      <c r="T389" s="9" cm="1">
        <f t="array" ref="T389">SUM(LARGE(CHOOSE({1,2,3,4,5,6}, G389, I389, K389, M389, O389, Q389), _xlfn.SEQUENCE(MIN(5, COUNTA(G389, I389, K389, M389, O389, Q389)))))</f>
        <v>210</v>
      </c>
      <c r="U389" s="9">
        <f t="shared" si="25"/>
        <v>11</v>
      </c>
    </row>
    <row r="390" spans="1:21" ht="20.100000000000001" customHeight="1" x14ac:dyDescent="0.3">
      <c r="A390" s="20" t="s">
        <v>69</v>
      </c>
      <c r="B390" s="20" t="s">
        <v>23</v>
      </c>
      <c r="C390" s="21" t="s">
        <v>60</v>
      </c>
      <c r="D390" s="11" t="str">
        <f t="shared" si="21"/>
        <v>Jr/Sr Girls</v>
      </c>
      <c r="E390" s="61">
        <v>1229</v>
      </c>
      <c r="F390" s="45" t="s">
        <v>492</v>
      </c>
      <c r="G390" s="8">
        <f>IFERROR(VALUE(VLOOKUP(F390, PTS!$A$2:$B$76, 2, FALSE)), "")</f>
        <v>0</v>
      </c>
      <c r="H390" s="45" t="s">
        <v>492</v>
      </c>
      <c r="I390" s="8">
        <f>IFERROR(VALUE(VLOOKUP(H390, PTS!$A$2:$B$76, 2, FALSE)), "")</f>
        <v>0</v>
      </c>
      <c r="J390" s="9" t="s">
        <v>492</v>
      </c>
      <c r="K390" s="8">
        <f>IFERROR(VALUE(VLOOKUP(J390, PTS!$A$2:$B$76, 2, FALSE)), "")</f>
        <v>0</v>
      </c>
      <c r="L390" s="45" t="s">
        <v>492</v>
      </c>
      <c r="M390" s="8">
        <f>IFERROR(VALUE(VLOOKUP(L390, PTS!$A$2:$B$76, 2, FALSE)), "")</f>
        <v>0</v>
      </c>
      <c r="N390" s="45" t="s">
        <v>492</v>
      </c>
      <c r="O390" s="8">
        <f>IFERROR(VALUE(VLOOKUP(N390, PTS!$A$2:$B$76, 2, FALSE)), "")</f>
        <v>0</v>
      </c>
      <c r="P390" s="45"/>
      <c r="Q390" s="45"/>
      <c r="R390" s="9">
        <f t="shared" si="24"/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 t="shared" si="25"/>
        <v>18</v>
      </c>
    </row>
    <row r="391" spans="1:21" ht="20.100000000000001" customHeight="1" x14ac:dyDescent="0.3">
      <c r="A391" s="10"/>
      <c r="B391" s="10"/>
      <c r="C391" s="52"/>
      <c r="D391" s="52"/>
    </row>
  </sheetData>
  <sortState xmlns:xlrd2="http://schemas.microsoft.com/office/spreadsheetml/2017/richdata2" ref="A2:U390">
    <sortCondition ref="B2:B390"/>
    <sortCondition ref="C2:C390"/>
    <sortCondition ref="E2:E390"/>
  </sortState>
  <conditionalFormatting sqref="A1:D390 F1:U390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55" workbookViewId="0">
      <selection activeCell="G94" sqref="G94"/>
    </sheetView>
  </sheetViews>
  <sheetFormatPr defaultColWidth="8.88671875"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12" max="20" width="8.6640625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5" t="str">
        <f>TeamHelper!I16</f>
        <v>Bant Boys</v>
      </c>
      <c r="B2" s="125" t="str">
        <f>TeamHelper!H16</f>
        <v>STA</v>
      </c>
      <c r="C2" s="125" cm="1">
        <f t="array" ref="C2">IF(
  COUNTIFS('Individual Results'!$D$2:$D$413, $A2,
           'Individual Results'!$C$2:$C$413, $B2,
           'Individual Results'!$G$2:$G$413, "&gt;0")&gt;=3,
  SUM(LARGE(
    IF(
      ('Individual Results'!$D$2:$D$413=$A2) *
      ('Individual Results'!$C$2:$C$413=$B2) *
      ('Individual Results'!$G$2:$G$413&gt;0),
      VALUE('Individual Results'!$G$2:$G$413)
    ),
    {1,2,3}
  )),
  ""
)</f>
        <v>220</v>
      </c>
      <c r="D2" s="125" cm="1">
        <f t="array" ref="D2">IF(
  COUNTIFS('Individual Results'!$D$2:$D$413, $A2,
           'Individual Results'!$C$2:$C$413, $B2,
           'Individual Results'!$I$2:$I$413, "&gt;0")&gt;=3,
  SUM(LARGE(
    IF(
      ('Individual Results'!$D$2:$D$413=$A2) *
      ('Individual Results'!$C$2:$C$413=$B2) *
      ('Individual Results'!$I$2:$I$413&gt;0),
      VALUE('Individual Results'!$I$2:$I$413)
    ),
    {1,2,3}
  )),
  ""
)</f>
        <v>215</v>
      </c>
      <c r="E2" s="125" cm="1">
        <f t="array" ref="E2">IF(
  COUNTIFS('Individual Results'!$D$2:$D$413, $A2,
           'Individual Results'!$C$2:$C$413, $B2,
           'Individual Results'!$K$2:$K$413, "&gt;0")&gt;=3,
  SUM(LARGE(
    IF(
      ('Individual Results'!$D$2:$D$413=$A2) *
      ('Individual Results'!$C$2:$C$413=$B2) *
      ('Individual Results'!$K$2:$K$413&gt;0),
      VALUE('Individual Results'!$K$2:$K$413)
    ),
    {1,2,3}
  )),
  ""
)</f>
        <v>176</v>
      </c>
      <c r="F2" s="125" cm="1">
        <f t="array" ref="F2">IF(
  COUNTIFS('Individual Results'!$D$2:$D$413, $A2,
           'Individual Results'!$C$2:$C$413, $B2,
           'Individual Results'!$M$2:$M$413, "&gt;0")&gt;=3,
  SUM(LARGE(
    IF(
      ('Individual Results'!$D$2:$D$413=$A2) *
      ('Individual Results'!$C$2:$C$413=$B2) *
      ('Individual Results'!$M$2:$M$413&gt;0),
      VALUE('Individual Results'!$M$2:$M$413)
    ),
    {1,2,3}
  )),
  ""
)</f>
        <v>174</v>
      </c>
      <c r="G2" s="125" cm="1">
        <f t="array" ref="G2">IF(
  COUNTIFS('Individual Results'!$D$2:$D$413, $A2,
           'Individual Results'!$C$2:$C$413, $B2,
           'Individual Results'!$O$2:$O$413, "&gt;0")&gt;=3,
  SUM(LARGE(
    IF(
      ('Individual Results'!$D$2:$D$413=$A2) *
      ('Individual Results'!$C$2:$C$413=$B2) *
      ('Individual Results'!$O$2:$O$413&gt;0),
      VALUE('Individual Results'!$O$2:$O$413)
    ),
    {1,2,3}
  )),
  ""
)</f>
        <v>199</v>
      </c>
      <c r="H2" s="125" t="str" cm="1">
        <f t="array" ref="H2">IF(
  COUNTIFS('Individual Results'!$D$2:$D$413, $A2,
           'Individual Results'!$C$2:$C$413, $B2,
           'Individual Results'!$Q$2:$Q$413, "&gt;0")&gt;=3,
  SUM(LARGE(
    IF(
      ('Individual Results'!$D$2:$D$413=$A2) *
      ('Individual Results'!$C$2:$C$413=$B2) *
      ('Individual Results'!$Q$2:$Q$413&gt;0),
      VALUE('Individual Results'!$Q$2:$Q$413)
    ),
    {1,2,3}
  )),
  ""
)</f>
        <v/>
      </c>
      <c r="I2" s="125">
        <f t="shared" ref="I2:I33" si="0">SUM(C2:H2)</f>
        <v>984</v>
      </c>
    </row>
    <row r="3" spans="1:9" s="29" customFormat="1" x14ac:dyDescent="0.4">
      <c r="A3" s="125" t="str">
        <f>TeamHelper!I10</f>
        <v>Bant Boys</v>
      </c>
      <c r="B3" s="125" t="str">
        <f>TeamHelper!H10</f>
        <v>Handsworth</v>
      </c>
      <c r="C3" s="125" cm="1">
        <f t="array" ref="C3">IF(
  COUNTIFS('Individual Results'!$D$2:$D$413, $A3,
           'Individual Results'!$C$2:$C$413, $B3,
           'Individual Results'!$G$2:$G$413, "&gt;0")&gt;=3,
  SUM(LARGE(
    IF(
      ('Individual Results'!$D$2:$D$413=$A3) *
      ('Individual Results'!$C$2:$C$413=$B3) *
      ('Individual Results'!$G$2:$G$413&gt;0),
      VALUE('Individual Results'!$G$2:$G$413)
    ),
    {1,2,3}
  )),
  ""
)</f>
        <v>190</v>
      </c>
      <c r="D3" s="125" cm="1">
        <f t="array" ref="D3">IF(
  COUNTIFS('Individual Results'!$D$2:$D$413, $A3,
           'Individual Results'!$C$2:$C$413, $B3,
           'Individual Results'!$I$2:$I$413, "&gt;0")&gt;=3,
  SUM(LARGE(
    IF(
      ('Individual Results'!$D$2:$D$413=$A3) *
      ('Individual Results'!$C$2:$C$413=$B3) *
      ('Individual Results'!$I$2:$I$413&gt;0),
      VALUE('Individual Results'!$I$2:$I$413)
    ),
    {1,2,3}
  )),
  ""
)</f>
        <v>180</v>
      </c>
      <c r="E3" s="125" cm="1">
        <f t="array" ref="E3">IF(
  COUNTIFS('Individual Results'!$D$2:$D$413, $A3,
           'Individual Results'!$C$2:$C$413, $B3,
           'Individual Results'!$K$2:$K$413, "&gt;0")&gt;=3,
  SUM(LARGE(
    IF(
      ('Individual Results'!$D$2:$D$413=$A3) *
      ('Individual Results'!$C$2:$C$413=$B3) *
      ('Individual Results'!$K$2:$K$413&gt;0),
      VALUE('Individual Results'!$K$2:$K$413)
    ),
    {1,2,3}
  )),
  ""
)</f>
        <v>181</v>
      </c>
      <c r="F3" s="125" t="str" cm="1">
        <f t="array" ref="F3">IF(
  COUNTIFS('Individual Results'!$D$2:$D$413, $A3,
           'Individual Results'!$C$2:$C$413, $B3,
           'Individual Results'!$M$2:$M$413, "&gt;0")&gt;=3,
  SUM(LARGE(
    IF(
      ('Individual Results'!$D$2:$D$413=$A3) *
      ('Individual Results'!$C$2:$C$413=$B3) *
      ('Individual Results'!$M$2:$M$413&gt;0),
      VALUE('Individual Results'!$M$2:$M$413)
    ),
    {1,2,3}
  )),
  ""
)</f>
        <v/>
      </c>
      <c r="G3" s="125" cm="1">
        <f t="array" ref="G3">IF(
  COUNTIFS('Individual Results'!$D$2:$D$413, $A3,
           'Individual Results'!$C$2:$C$413, $B3,
           'Individual Results'!$O$2:$O$413, "&gt;0")&gt;=3,
  SUM(LARGE(
    IF(
      ('Individual Results'!$D$2:$D$413=$A3) *
      ('Individual Results'!$C$2:$C$413=$B3) *
      ('Individual Results'!$O$2:$O$413&gt;0),
      VALUE('Individual Results'!$O$2:$O$413)
    ),
    {1,2,3}
  )),
  ""
)</f>
        <v>124</v>
      </c>
      <c r="H3" s="125" t="str" cm="1">
        <f t="array" ref="H3">IF(
  COUNTIFS('Individual Results'!$D$2:$D$413, $A3,
           'Individual Results'!$C$2:$C$413, $B3,
           'Individual Results'!$Q$2:$Q$413, "&gt;0")&gt;=3,
  SUM(LARGE(
    IF(
      ('Individual Results'!$D$2:$D$413=$A3) *
      ('Individual Results'!$C$2:$C$413=$B3) *
      ('Individual Results'!$Q$2:$Q$413&gt;0),
      VALUE('Individual Results'!$Q$2:$Q$413)
    ),
    {1,2,3}
  )),
  ""
)</f>
        <v/>
      </c>
      <c r="I3" s="125">
        <f t="shared" si="0"/>
        <v>675</v>
      </c>
    </row>
    <row r="4" spans="1:9" x14ac:dyDescent="0.4">
      <c r="A4" s="125" t="str">
        <f>TeamHelper!I2</f>
        <v>Bant Boys</v>
      </c>
      <c r="B4" s="125" t="str">
        <f>TeamHelper!H2</f>
        <v>Argyle</v>
      </c>
      <c r="C4" s="125" cm="1">
        <f t="array" ref="C4">IF(
  COUNTIFS('Individual Results'!$D$2:$D$413, $A4,
           'Individual Results'!$C$2:$C$413, $B4,
           'Individual Results'!$G$2:$G$413, "&gt;0")&gt;=3,
  SUM(LARGE(
    IF(
      ('Individual Results'!$D$2:$D$413=$A4) *
      ('Individual Results'!$C$2:$C$413=$B4) *
      ('Individual Results'!$G$2:$G$413&gt;0),
      VALUE('Individual Results'!$G$2:$G$413)
    ),
    {1,2,3}
  )),
  ""
)</f>
        <v>225</v>
      </c>
      <c r="D4" s="125" cm="1">
        <f t="array" ref="D4">IF(
  COUNTIFS('Individual Results'!$D$2:$D$413, $A4,
           'Individual Results'!$C$2:$C$413, $B4,
           'Individual Results'!$I$2:$I$413, "&gt;0")&gt;=3,
  SUM(LARGE(
    IF(
      ('Individual Results'!$D$2:$D$413=$A4) *
      ('Individual Results'!$C$2:$C$413=$B4) *
      ('Individual Results'!$I$2:$I$413&gt;0),
      VALUE('Individual Results'!$I$2:$I$413)
    ),
    {1,2,3}
  )),
  ""
)</f>
        <v>138</v>
      </c>
      <c r="E4" s="125" cm="1">
        <f t="array" ref="E4">IF(
  COUNTIFS('Individual Results'!$D$2:$D$413, $A4,
           'Individual Results'!$C$2:$C$413, $B4,
           'Individual Results'!$K$2:$K$413, "&gt;0")&gt;=3,
  SUM(LARGE(
    IF(
      ('Individual Results'!$D$2:$D$413=$A4) *
      ('Individual Results'!$C$2:$C$413=$B4) *
      ('Individual Results'!$K$2:$K$413&gt;0),
      VALUE('Individual Results'!$K$2:$K$413)
    ),
    {1,2,3}
  )),
  ""
)</f>
        <v>200</v>
      </c>
      <c r="F4" s="125" cm="1">
        <f t="array" ref="F4">IF(
  COUNTIFS('Individual Results'!$D$2:$D$413, $A4,
           'Individual Results'!$C$2:$C$413, $B4,
           'Individual Results'!$M$2:$M$413, "&gt;0")&gt;=3,
  SUM(LARGE(
    IF(
      ('Individual Results'!$D$2:$D$413=$A4) *
      ('Individual Results'!$C$2:$C$413=$B4) *
      ('Individual Results'!$M$2:$M$413&gt;0),
      VALUE('Individual Results'!$M$2:$M$413)
    ),
    {1,2,3}
  )),
  ""
)</f>
        <v>190</v>
      </c>
      <c r="G4" s="125" cm="1">
        <f t="array" ref="G4">IF(
  COUNTIFS('Individual Results'!$D$2:$D$413, $A4,
           'Individual Results'!$C$2:$C$413, $B4,
           'Individual Results'!$O$2:$O$413, "&gt;0")&gt;=3,
  SUM(LARGE(
    IF(
      ('Individual Results'!$D$2:$D$413=$A4) *
      ('Individual Results'!$C$2:$C$413=$B4) *
      ('Individual Results'!$O$2:$O$413&gt;0),
      VALUE('Individual Results'!$O$2:$O$413)
    ),
    {1,2,3}
  )),
  ""
)</f>
        <v>225</v>
      </c>
      <c r="H4" s="125" t="str" cm="1">
        <f t="array" ref="H4">IF(
  COUNTIFS('Individual Results'!$D$2:$D$413, $A4,
           'Individual Results'!$C$2:$C$413, $B4,
           'Individual Results'!$Q$2:$Q$413, "&gt;0")&gt;=3,
  SUM(LARGE(
    IF(
      ('Individual Results'!$D$2:$D$413=$A4) *
      ('Individual Results'!$C$2:$C$413=$B4) *
      ('Individual Results'!$Q$2:$Q$413&gt;0),
      VALUE('Individual Results'!$Q$2:$Q$413)
    ),
    {1,2,3}
  )),
  ""
)</f>
        <v/>
      </c>
      <c r="I4" s="125">
        <f t="shared" si="0"/>
        <v>978</v>
      </c>
    </row>
    <row r="5" spans="1:9" x14ac:dyDescent="0.4">
      <c r="A5" s="125" t="str">
        <f>TeamHelper!I7</f>
        <v>Bant Boys</v>
      </c>
      <c r="B5" s="125" t="str">
        <f>TeamHelper!H7</f>
        <v>Collingwood</v>
      </c>
      <c r="C5" s="125" cm="1">
        <f t="array" ref="C5">IF(
  COUNTIFS('Individual Results'!$D$2:$D$413, $A5,
           'Individual Results'!$C$2:$C$413, $B5,
           'Individual Results'!$G$2:$G$413, "&gt;0")&gt;=3,
  SUM(LARGE(
    IF(
      ('Individual Results'!$D$2:$D$413=$A5) *
      ('Individual Results'!$C$2:$C$413=$B5) *
      ('Individual Results'!$G$2:$G$413&gt;0),
      VALUE('Individual Results'!$G$2:$G$413)
    ),
    {1,2,3}
  )),
  ""
)</f>
        <v>108</v>
      </c>
      <c r="D5" s="125" cm="1">
        <f t="array" ref="D5">IF(
  COUNTIFS('Individual Results'!$D$2:$D$413, $A5,
           'Individual Results'!$C$2:$C$413, $B5,
           'Individual Results'!$I$2:$I$413, "&gt;0")&gt;=3,
  SUM(LARGE(
    IF(
      ('Individual Results'!$D$2:$D$413=$A5) *
      ('Individual Results'!$C$2:$C$413=$B5) *
      ('Individual Results'!$I$2:$I$413&gt;0),
      VALUE('Individual Results'!$I$2:$I$413)
    ),
    {1,2,3}
  )),
  ""
)</f>
        <v>167</v>
      </c>
      <c r="E5" s="125" cm="1">
        <f t="array" ref="E5">IF(
  COUNTIFS('Individual Results'!$D$2:$D$413, $A5,
           'Individual Results'!$C$2:$C$413, $B5,
           'Individual Results'!$K$2:$K$413, "&gt;0")&gt;=3,
  SUM(LARGE(
    IF(
      ('Individual Results'!$D$2:$D$413=$A5) *
      ('Individual Results'!$C$2:$C$413=$B5) *
      ('Individual Results'!$K$2:$K$413&gt;0),
      VALUE('Individual Results'!$K$2:$K$413)
    ),
    {1,2,3}
  )),
  ""
)</f>
        <v>157</v>
      </c>
      <c r="F5" s="125" t="str" cm="1">
        <f t="array" ref="F5">IF(
  COUNTIFS('Individual Results'!$D$2:$D$413, $A5,
           'Individual Results'!$C$2:$C$413, $B5,
           'Individual Results'!$M$2:$M$413, "&gt;0")&gt;=3,
  SUM(LARGE(
    IF(
      ('Individual Results'!$D$2:$D$413=$A5) *
      ('Individual Results'!$C$2:$C$413=$B5) *
      ('Individual Results'!$M$2:$M$413&gt;0),
      VALUE('Individual Results'!$M$2:$M$413)
    ),
    {1,2,3}
  )),
  ""
)</f>
        <v/>
      </c>
      <c r="G5" s="125" cm="1">
        <f t="array" ref="G5">IF(
  COUNTIFS('Individual Results'!$D$2:$D$413, $A5,
           'Individual Results'!$C$2:$C$413, $B5,
           'Individual Results'!$O$2:$O$413, "&gt;0")&gt;=3,
  SUM(LARGE(
    IF(
      ('Individual Results'!$D$2:$D$413=$A5) *
      ('Individual Results'!$C$2:$C$413=$B5) *
      ('Individual Results'!$O$2:$O$413&gt;0),
      VALUE('Individual Results'!$O$2:$O$413)
    ),
    {1,2,3}
  )),
  ""
)</f>
        <v>113</v>
      </c>
      <c r="H5" s="125" t="str" cm="1">
        <f t="array" ref="H5">IF(
  COUNTIFS('Individual Results'!$D$2:$D$413, $A5,
           'Individual Results'!$C$2:$C$413, $B5,
           'Individual Results'!$Q$2:$Q$413, "&gt;0")&gt;=3,
  SUM(LARGE(
    IF(
      ('Individual Results'!$D$2:$D$413=$A5) *
      ('Individual Results'!$C$2:$C$413=$B5) *
      ('Individual Results'!$Q$2:$Q$413&gt;0),
      VALUE('Individual Results'!$Q$2:$Q$413)
    ),
    {1,2,3}
  )),
  ""
)</f>
        <v/>
      </c>
      <c r="I5" s="125">
        <f t="shared" si="0"/>
        <v>545</v>
      </c>
    </row>
    <row r="6" spans="1:9" x14ac:dyDescent="0.4">
      <c r="A6" s="125" t="str">
        <f>TeamHelper!I14</f>
        <v>Bant Boys</v>
      </c>
      <c r="B6" s="125" t="str">
        <f>TeamHelper!H14</f>
        <v>Seycove</v>
      </c>
      <c r="C6" s="125" cm="1">
        <f t="array" ref="C6">IF(
  COUNTIFS('Individual Results'!$D$2:$D$413, $A6,
           'Individual Results'!$C$2:$C$413, $B6,
           'Individual Results'!$G$2:$G$413, "&gt;0")&gt;=3,
  SUM(LARGE(
    IF(
      ('Individual Results'!$D$2:$D$413=$A6) *
      ('Individual Results'!$C$2:$C$413=$B6) *
      ('Individual Results'!$G$2:$G$413&gt;0),
      VALUE('Individual Results'!$G$2:$G$413)
    ),
    {1,2,3}
  )),
  ""
)</f>
        <v>138</v>
      </c>
      <c r="D6" s="125" cm="1">
        <f t="array" ref="D6">IF(
  COUNTIFS('Individual Results'!$D$2:$D$413, $A6,
           'Individual Results'!$C$2:$C$413, $B6,
           'Individual Results'!$I$2:$I$413, "&gt;0")&gt;=3,
  SUM(LARGE(
    IF(
      ('Individual Results'!$D$2:$D$413=$A6) *
      ('Individual Results'!$C$2:$C$413=$B6) *
      ('Individual Results'!$I$2:$I$413&gt;0),
      VALUE('Individual Results'!$I$2:$I$413)
    ),
    {1,2,3}
  )),
  ""
)</f>
        <v>92</v>
      </c>
      <c r="E6" s="125" t="str" cm="1">
        <f t="array" ref="E6">IF(
  COUNTIFS('Individual Results'!$D$2:$D$413, $A6,
           'Individual Results'!$C$2:$C$413, $B6,
           'Individual Results'!$K$2:$K$413, "&gt;0")&gt;=3,
  SUM(LARGE(
    IF(
      ('Individual Results'!$D$2:$D$413=$A6) *
      ('Individual Results'!$C$2:$C$413=$B6) *
      ('Individual Results'!$K$2:$K$413&gt;0),
      VALUE('Individual Results'!$K$2:$K$413)
    ),
    {1,2,3}
  )),
  ""
)</f>
        <v/>
      </c>
      <c r="F6" s="125" t="str" cm="1">
        <f t="array" ref="F6">IF(
  COUNTIFS('Individual Results'!$D$2:$D$413, $A6,
           'Individual Results'!$C$2:$C$413, $B6,
           'Individual Results'!$M$2:$M$413, "&gt;0")&gt;=3,
  SUM(LARGE(
    IF(
      ('Individual Results'!$D$2:$D$413=$A6) *
      ('Individual Results'!$C$2:$C$413=$B6) *
      ('Individual Results'!$M$2:$M$413&gt;0),
      VALUE('Individual Results'!$M$2:$M$413)
    ),
    {1,2,3}
  )),
  ""
)</f>
        <v/>
      </c>
      <c r="G6" s="125" cm="1">
        <f t="array" ref="G6">IF(
  COUNTIFS('Individual Results'!$D$2:$D$413, $A6,
           'Individual Results'!$C$2:$C$413, $B6,
           'Individual Results'!$O$2:$O$413, "&gt;0")&gt;=3,
  SUM(LARGE(
    IF(
      ('Individual Results'!$D$2:$D$413=$A6) *
      ('Individual Results'!$C$2:$C$413=$B6) *
      ('Individual Results'!$O$2:$O$413&gt;0),
      VALUE('Individual Results'!$O$2:$O$413)
    ),
    {1,2,3}
  )),
  ""
)</f>
        <v>111</v>
      </c>
      <c r="H6" s="125" t="str" cm="1">
        <f t="array" ref="H6">IF(
  COUNTIFS('Individual Results'!$D$2:$D$413, $A6,
           'Individual Results'!$C$2:$C$413, $B6,
           'Individual Results'!$Q$2:$Q$413, "&gt;0")&gt;=3,
  SUM(LARGE(
    IF(
      ('Individual Results'!$D$2:$D$413=$A6) *
      ('Individual Results'!$C$2:$C$413=$B6) *
      ('Individual Results'!$Q$2:$Q$413&gt;0),
      VALUE('Individual Results'!$Q$2:$Q$413)
    ),
    {1,2,3}
  )),
  ""
)</f>
        <v/>
      </c>
      <c r="I6" s="125">
        <f t="shared" si="0"/>
        <v>341</v>
      </c>
    </row>
    <row r="7" spans="1:9" x14ac:dyDescent="0.4">
      <c r="A7" s="125" t="str">
        <f>TeamHelper!I17</f>
        <v>Bant Boys</v>
      </c>
      <c r="B7" s="125" t="str">
        <f>TeamHelper!H17</f>
        <v>Sutherland</v>
      </c>
      <c r="C7" s="125" cm="1">
        <f t="array" ref="C7">IF(
  COUNTIFS('Individual Results'!$D$2:$D$413, $A7,
           'Individual Results'!$C$2:$C$413, $B7,
           'Individual Results'!$G$2:$G$413, "&gt;0")&gt;=3,
  SUM(LARGE(
    IF(
      ('Individual Results'!$D$2:$D$413=$A7) *
      ('Individual Results'!$C$2:$C$413=$B7) *
      ('Individual Results'!$G$2:$G$413&gt;0),
      VALUE('Individual Results'!$G$2:$G$413)
    ),
    {1,2,3}
  )),
  ""
)</f>
        <v>114</v>
      </c>
      <c r="D7" s="125" cm="1">
        <f t="array" ref="D7">IF(
  COUNTIFS('Individual Results'!$D$2:$D$413, $A7,
           'Individual Results'!$C$2:$C$413, $B7,
           'Individual Results'!$I$2:$I$413, "&gt;0")&gt;=3,
  SUM(LARGE(
    IF(
      ('Individual Results'!$D$2:$D$413=$A7) *
      ('Individual Results'!$C$2:$C$413=$B7) *
      ('Individual Results'!$I$2:$I$413&gt;0),
      VALUE('Individual Results'!$I$2:$I$413)
    ),
    {1,2,3}
  )),
  ""
)</f>
        <v>112</v>
      </c>
      <c r="E7" s="125" cm="1">
        <f t="array" ref="E7">IF(
  COUNTIFS('Individual Results'!$D$2:$D$413, $A7,
           'Individual Results'!$C$2:$C$413, $B7,
           'Individual Results'!$K$2:$K$413, "&gt;0")&gt;=3,
  SUM(LARGE(
    IF(
      ('Individual Results'!$D$2:$D$413=$A7) *
      ('Individual Results'!$C$2:$C$413=$B7) *
      ('Individual Results'!$K$2:$K$413&gt;0),
      VALUE('Individual Results'!$K$2:$K$413)
    ),
    {1,2,3}
  )),
  ""
)</f>
        <v>117</v>
      </c>
      <c r="F7" s="125" cm="1">
        <f t="array" ref="F7">IF(
  COUNTIFS('Individual Results'!$D$2:$D$413, $A7,
           'Individual Results'!$C$2:$C$413, $B7,
           'Individual Results'!$M$2:$M$413, "&gt;0")&gt;=3,
  SUM(LARGE(
    IF(
      ('Individual Results'!$D$2:$D$413=$A7) *
      ('Individual Results'!$C$2:$C$413=$B7) *
      ('Individual Results'!$M$2:$M$413&gt;0),
      VALUE('Individual Results'!$M$2:$M$413)
    ),
    {1,2,3}
  )),
  ""
)</f>
        <v>128</v>
      </c>
      <c r="G7" s="125" cm="1">
        <f t="array" ref="G7">IF(
  COUNTIFS('Individual Results'!$D$2:$D$413, $A7,
           'Individual Results'!$C$2:$C$413, $B7,
           'Individual Results'!$O$2:$O$413, "&gt;0")&gt;=3,
  SUM(LARGE(
    IF(
      ('Individual Results'!$D$2:$D$413=$A7) *
      ('Individual Results'!$C$2:$C$413=$B7) *
      ('Individual Results'!$O$2:$O$413&gt;0),
      VALUE('Individual Results'!$O$2:$O$413)
    ),
    {1,2,3}
  )),
  ""
)</f>
        <v>127</v>
      </c>
      <c r="H7" s="125" t="str" cm="1">
        <f t="array" ref="H7">IF(
  COUNTIFS('Individual Results'!$D$2:$D$413, $A7,
           'Individual Results'!$C$2:$C$413, $B7,
           'Individual Results'!$Q$2:$Q$413, "&gt;0")&gt;=3,
  SUM(LARGE(
    IF(
      ('Individual Results'!$D$2:$D$413=$A7) *
      ('Individual Results'!$C$2:$C$413=$B7) *
      ('Individual Results'!$Q$2:$Q$413&gt;0),
      VALUE('Individual Results'!$Q$2:$Q$413)
    ),
    {1,2,3}
  )),
  ""
)</f>
        <v/>
      </c>
      <c r="I7" s="125">
        <f t="shared" si="0"/>
        <v>598</v>
      </c>
    </row>
    <row r="8" spans="1:9" x14ac:dyDescent="0.4">
      <c r="A8" s="125" t="str">
        <f>TeamHelper!I4</f>
        <v>Bant Boys</v>
      </c>
      <c r="B8" s="125" t="str">
        <f>TeamHelper!H4</f>
        <v>Carson</v>
      </c>
      <c r="C8" s="125" t="str" cm="1">
        <f t="array" ref="C8">IF(
  COUNTIFS('Individual Results'!$D$2:$D$413, $A8,
           'Individual Results'!$C$2:$C$413, $B8,
           'Individual Results'!$G$2:$G$413, "&gt;0")&gt;=3,
  SUM(LARGE(
    IF(
      ('Individual Results'!$D$2:$D$413=$A8) *
      ('Individual Results'!$C$2:$C$413=$B8) *
      ('Individual Results'!$G$2:$G$413&gt;0),
      VALUE('Individual Results'!$G$2:$G$413)
    ),
    {1,2,3}
  )),
  ""
)</f>
        <v/>
      </c>
      <c r="D8" s="125" t="str" cm="1">
        <f t="array" ref="D8">IF(
  COUNTIFS('Individual Results'!$D$2:$D$413, $A8,
           'Individual Results'!$C$2:$C$413, $B8,
           'Individual Results'!$I$2:$I$413, "&gt;0")&gt;=3,
  SUM(LARGE(
    IF(
      ('Individual Results'!$D$2:$D$413=$A8) *
      ('Individual Results'!$C$2:$C$413=$B8) *
      ('Individual Results'!$I$2:$I$413&gt;0),
      VALUE('Individual Results'!$I$2:$I$413)
    ),
    {1,2,3}
  )),
  ""
)</f>
        <v/>
      </c>
      <c r="E8" s="125" t="str" cm="1">
        <f t="array" ref="E8">IF(
  COUNTIFS('Individual Results'!$D$2:$D$413, $A8,
           'Individual Results'!$C$2:$C$413, $B8,
           'Individual Results'!$K$2:$K$413, "&gt;0")&gt;=3,
  SUM(LARGE(
    IF(
      ('Individual Results'!$D$2:$D$413=$A8) *
      ('Individual Results'!$C$2:$C$413=$B8) *
      ('Individual Results'!$K$2:$K$413&gt;0),
      VALUE('Individual Results'!$K$2:$K$413)
    ),
    {1,2,3}
  )),
  ""
)</f>
        <v/>
      </c>
      <c r="F8" s="125" t="str" cm="1">
        <f t="array" ref="F8">IF(
  COUNTIFS('Individual Results'!$D$2:$D$413, $A8,
           'Individual Results'!$C$2:$C$413, $B8,
           'Individual Results'!$M$2:$M$413, "&gt;0")&gt;=3,
  SUM(LARGE(
    IF(
      ('Individual Results'!$D$2:$D$413=$A8) *
      ('Individual Results'!$C$2:$C$413=$B8) *
      ('Individual Results'!$M$2:$M$413&gt;0),
      VALUE('Individual Results'!$M$2:$M$413)
    ),
    {1,2,3}
  )),
  ""
)</f>
        <v/>
      </c>
      <c r="G8" s="125" t="str" cm="1">
        <f t="array" ref="G8">IF(
  COUNTIFS('Individual Results'!$D$2:$D$413, $A8,
           'Individual Results'!$C$2:$C$413, $B8,
           'Individual Results'!$O$2:$O$413, "&gt;0")&gt;=3,
  SUM(LARGE(
    IF(
      ('Individual Results'!$D$2:$D$413=$A8) *
      ('Individual Results'!$C$2:$C$413=$B8) *
      ('Individual Results'!$O$2:$O$413&gt;0),
      VALUE('Individual Results'!$O$2:$O$413)
    ),
    {1,2,3}
  )),
  ""
)</f>
        <v/>
      </c>
      <c r="H8" s="125" t="str" cm="1">
        <f t="array" ref="H8">IF(
  COUNTIFS('Individual Results'!$D$2:$D$413, $A8,
           'Individual Results'!$C$2:$C$413, $B8,
           'Individual Results'!$Q$2:$Q$413, "&gt;0")&gt;=3,
  SUM(LARGE(
    IF(
      ('Individual Results'!$D$2:$D$413=$A8) *
      ('Individual Results'!$C$2:$C$413=$B8) *
      ('Individual Results'!$Q$2:$Q$413&gt;0),
      VALUE('Individual Results'!$Q$2:$Q$413)
    ),
    {1,2,3}
  )),
  ""
)</f>
        <v/>
      </c>
      <c r="I8" s="125">
        <f t="shared" si="0"/>
        <v>0</v>
      </c>
    </row>
    <row r="9" spans="1:9" x14ac:dyDescent="0.4">
      <c r="A9" s="125" t="str">
        <f>TeamHelper!I9</f>
        <v>Bant Boys</v>
      </c>
      <c r="B9" s="125" t="str">
        <f>TeamHelper!H9</f>
        <v>Elphinstone</v>
      </c>
      <c r="C9" s="125" t="str" cm="1">
        <f t="array" ref="C9">IF(
  COUNTIFS('Individual Results'!$D$2:$D$413, $A9,
           'Individual Results'!$C$2:$C$413, $B9,
           'Individual Results'!$G$2:$G$413, "&gt;0")&gt;=3,
  SUM(LARGE(
    IF(
      ('Individual Results'!$D$2:$D$413=$A9) *
      ('Individual Results'!$C$2:$C$413=$B9) *
      ('Individual Results'!$G$2:$G$413&gt;0),
      VALUE('Individual Results'!$G$2:$G$413)
    ),
    {1,2,3}
  )),
  ""
)</f>
        <v/>
      </c>
      <c r="D9" s="125" t="str" cm="1">
        <f t="array" ref="D9">IF(
  COUNTIFS('Individual Results'!$D$2:$D$413, $A9,
           'Individual Results'!$C$2:$C$413, $B9,
           'Individual Results'!$I$2:$I$413, "&gt;0")&gt;=3,
  SUM(LARGE(
    IF(
      ('Individual Results'!$D$2:$D$413=$A9) *
      ('Individual Results'!$C$2:$C$413=$B9) *
      ('Individual Results'!$I$2:$I$413&gt;0),
      VALUE('Individual Results'!$I$2:$I$413)
    ),
    {1,2,3}
  )),
  ""
)</f>
        <v/>
      </c>
      <c r="E9" s="125" cm="1">
        <f t="array" ref="E9">IF(
  COUNTIFS('Individual Results'!$D$2:$D$413, $A9,
           'Individual Results'!$C$2:$C$413, $B9,
           'Individual Results'!$K$2:$K$413, "&gt;0")&gt;=3,
  SUM(LARGE(
    IF(
      ('Individual Results'!$D$2:$D$413=$A9) *
      ('Individual Results'!$C$2:$C$413=$B9) *
      ('Individual Results'!$K$2:$K$413&gt;0),
      VALUE('Individual Results'!$K$2:$K$413)
    ),
    {1,2,3}
  )),
  ""
)</f>
        <v>154</v>
      </c>
      <c r="F9" s="125" t="str" cm="1">
        <f t="array" ref="F9">IF(
  COUNTIFS('Individual Results'!$D$2:$D$413, $A9,
           'Individual Results'!$C$2:$C$413, $B9,
           'Individual Results'!$M$2:$M$413, "&gt;0")&gt;=3,
  SUM(LARGE(
    IF(
      ('Individual Results'!$D$2:$D$413=$A9) *
      ('Individual Results'!$C$2:$C$413=$B9) *
      ('Individual Results'!$M$2:$M$413&gt;0),
      VALUE('Individual Results'!$M$2:$M$413)
    ),
    {1,2,3}
  )),
  ""
)</f>
        <v/>
      </c>
      <c r="G9" s="125" t="str" cm="1">
        <f t="array" ref="G9">IF(
  COUNTIFS('Individual Results'!$D$2:$D$413, $A9,
           'Individual Results'!$C$2:$C$413, $B9,
           'Individual Results'!$O$2:$O$413, "&gt;0")&gt;=3,
  SUM(LARGE(
    IF(
      ('Individual Results'!$D$2:$D$413=$A9) *
      ('Individual Results'!$C$2:$C$413=$B9) *
      ('Individual Results'!$O$2:$O$413&gt;0),
      VALUE('Individual Results'!$O$2:$O$413)
    ),
    {1,2,3}
  )),
  ""
)</f>
        <v/>
      </c>
      <c r="H9" s="125" t="str" cm="1">
        <f t="array" ref="H9">IF(
  COUNTIFS('Individual Results'!$D$2:$D$413, $A9,
           'Individual Results'!$C$2:$C$413, $B9,
           'Individual Results'!$Q$2:$Q$413, "&gt;0")&gt;=3,
  SUM(LARGE(
    IF(
      ('Individual Results'!$D$2:$D$413=$A9) *
      ('Individual Results'!$C$2:$C$413=$B9) *
      ('Individual Results'!$Q$2:$Q$413&gt;0),
      VALUE('Individual Results'!$Q$2:$Q$413)
    ),
    {1,2,3}
  )),
  ""
)</f>
        <v/>
      </c>
      <c r="I9" s="125">
        <f t="shared" si="0"/>
        <v>154</v>
      </c>
    </row>
    <row r="10" spans="1:9" x14ac:dyDescent="0.4">
      <c r="A10" s="125" t="str">
        <f>TeamHelper!I5</f>
        <v>Bant Boys</v>
      </c>
      <c r="B10" s="125" t="str">
        <f>TeamHelper!H5</f>
        <v>Chatelech</v>
      </c>
      <c r="C10" s="125" t="str" cm="1">
        <f t="array" ref="C10">IF(
  COUNTIFS('Individual Results'!$D$2:$D$413, $A10,
           'Individual Results'!$C$2:$C$413, $B10,
           'Individual Results'!$G$2:$G$413, "&gt;0")&gt;=3,
  SUM(LARGE(
    IF(
      ('Individual Results'!$D$2:$D$413=$A10) *
      ('Individual Results'!$C$2:$C$413=$B10) *
      ('Individual Results'!$G$2:$G$413&gt;0),
      VALUE('Individual Results'!$G$2:$G$413)
    ),
    {1,2,3}
  )),
  ""
)</f>
        <v/>
      </c>
      <c r="D10" s="125" t="str" cm="1">
        <f t="array" ref="D10">IF(
  COUNTIFS('Individual Results'!$D$2:$D$413, $A10,
           'Individual Results'!$C$2:$C$413, $B10,
           'Individual Results'!$I$2:$I$413, "&gt;0")&gt;=3,
  SUM(LARGE(
    IF(
      ('Individual Results'!$D$2:$D$413=$A10) *
      ('Individual Results'!$C$2:$C$413=$B10) *
      ('Individual Results'!$I$2:$I$413&gt;0),
      VALUE('Individual Results'!$I$2:$I$413)
    ),
    {1,2,3}
  )),
  ""
)</f>
        <v/>
      </c>
      <c r="E10" s="125" t="str" cm="1">
        <f t="array" ref="E10">IF(
  COUNTIFS('Individual Results'!$D$2:$D$413, $A10,
           'Individual Results'!$C$2:$C$413, $B10,
           'Individual Results'!$K$2:$K$413, "&gt;0")&gt;=3,
  SUM(LARGE(
    IF(
      ('Individual Results'!$D$2:$D$413=$A10) *
      ('Individual Results'!$C$2:$C$413=$B10) *
      ('Individual Results'!$K$2:$K$413&gt;0),
      VALUE('Individual Results'!$K$2:$K$413)
    ),
    {1,2,3}
  )),
  ""
)</f>
        <v/>
      </c>
      <c r="F10" s="125" t="str" cm="1">
        <f t="array" ref="F10">IF(
  COUNTIFS('Individual Results'!$D$2:$D$413, $A10,
           'Individual Results'!$C$2:$C$413, $B10,
           'Individual Results'!$M$2:$M$413, "&gt;0")&gt;=3,
  SUM(LARGE(
    IF(
      ('Individual Results'!$D$2:$D$413=$A10) *
      ('Individual Results'!$C$2:$C$413=$B10) *
      ('Individual Results'!$M$2:$M$413&gt;0),
      VALUE('Individual Results'!$M$2:$M$413)
    ),
    {1,2,3}
  )),
  ""
)</f>
        <v/>
      </c>
      <c r="G10" s="125" t="str" cm="1">
        <f t="array" ref="G10">IF(
  COUNTIFS('Individual Results'!$D$2:$D$413, $A10,
           'Individual Results'!$C$2:$C$413, $B10,
           'Individual Results'!$O$2:$O$413, "&gt;0")&gt;=3,
  SUM(LARGE(
    IF(
      ('Individual Results'!$D$2:$D$413=$A10) *
      ('Individual Results'!$C$2:$C$413=$B10) *
      ('Individual Results'!$O$2:$O$413&gt;0),
      VALUE('Individual Results'!$O$2:$O$413)
    ),
    {1,2,3}
  )),
  ""
)</f>
        <v/>
      </c>
      <c r="H10" s="125" t="str" cm="1">
        <f t="array" ref="H10">IF(
  COUNTIFS('Individual Results'!$D$2:$D$413, $A10,
           'Individual Results'!$C$2:$C$413, $B10,
           'Individual Results'!$Q$2:$Q$413, "&gt;0")&gt;=3,
  SUM(LARGE(
    IF(
      ('Individual Results'!$D$2:$D$413=$A10) *
      ('Individual Results'!$C$2:$C$413=$B10) *
      ('Individual Results'!$Q$2:$Q$413&gt;0),
      VALUE('Individual Results'!$Q$2:$Q$413)
    ),
    {1,2,3}
  )),
  ""
)</f>
        <v/>
      </c>
      <c r="I10" s="125">
        <f t="shared" si="0"/>
        <v>0</v>
      </c>
    </row>
    <row r="11" spans="1:9" x14ac:dyDescent="0.4">
      <c r="A11" s="125" t="str">
        <f>TeamHelper!I12</f>
        <v>Bant Boys</v>
      </c>
      <c r="B11" s="125" t="str">
        <f>TeamHelper!H12</f>
        <v>Pemberton</v>
      </c>
      <c r="C11" s="125" t="str" cm="1">
        <f t="array" ref="C11">IF(
  COUNTIFS('Individual Results'!$D$2:$D$413, $A11,
           'Individual Results'!$C$2:$C$413, $B11,
           'Individual Results'!$G$2:$G$413, "&gt;0")&gt;=3,
  SUM(LARGE(
    IF(
      ('Individual Results'!$D$2:$D$413=$A11) *
      ('Individual Results'!$C$2:$C$413=$B11) *
      ('Individual Results'!$G$2:$G$413&gt;0),
      VALUE('Individual Results'!$G$2:$G$413)
    ),
    {1,2,3}
  )),
  ""
)</f>
        <v/>
      </c>
      <c r="D11" s="125" t="str" cm="1">
        <f t="array" ref="D11">IF(
  COUNTIFS('Individual Results'!$D$2:$D$413, $A11,
           'Individual Results'!$C$2:$C$413, $B11,
           'Individual Results'!$I$2:$I$413, "&gt;0")&gt;=3,
  SUM(LARGE(
    IF(
      ('Individual Results'!$D$2:$D$413=$A11) *
      ('Individual Results'!$C$2:$C$413=$B11) *
      ('Individual Results'!$I$2:$I$413&gt;0),
      VALUE('Individual Results'!$I$2:$I$413)
    ),
    {1,2,3}
  )),
  ""
)</f>
        <v/>
      </c>
      <c r="E11" s="125" cm="1">
        <f t="array" ref="E11">IF(
  COUNTIFS('Individual Results'!$D$2:$D$413, $A11,
           'Individual Results'!$C$2:$C$413, $B11,
           'Individual Results'!$K$2:$K$413, "&gt;0")&gt;=3,
  SUM(LARGE(
    IF(
      ('Individual Results'!$D$2:$D$413=$A11) *
      ('Individual Results'!$C$2:$C$413=$B11) *
      ('Individual Results'!$K$2:$K$413&gt;0),
      VALUE('Individual Results'!$K$2:$K$413)
    ),
    {1,2,3}
  )),
  ""
)</f>
        <v>163</v>
      </c>
      <c r="F11" s="125" cm="1">
        <f t="array" ref="F11">IF(
  COUNTIFS('Individual Results'!$D$2:$D$413, $A11,
           'Individual Results'!$C$2:$C$413, $B11,
           'Individual Results'!$M$2:$M$413, "&gt;0")&gt;=3,
  SUM(LARGE(
    IF(
      ('Individual Results'!$D$2:$D$413=$A11) *
      ('Individual Results'!$C$2:$C$413=$B11) *
      ('Individual Results'!$M$2:$M$413&gt;0),
      VALUE('Individual Results'!$M$2:$M$413)
    ),
    {1,2,3}
  )),
  ""
)</f>
        <v>111</v>
      </c>
      <c r="G11" s="125" cm="1">
        <f t="array" ref="G11">IF(
  COUNTIFS('Individual Results'!$D$2:$D$413, $A11,
           'Individual Results'!$C$2:$C$413, $B11,
           'Individual Results'!$O$2:$O$413, "&gt;0")&gt;=3,
  SUM(LARGE(
    IF(
      ('Individual Results'!$D$2:$D$413=$A11) *
      ('Individual Results'!$C$2:$C$413=$B11) *
      ('Individual Results'!$O$2:$O$413&gt;0),
      VALUE('Individual Results'!$O$2:$O$413)
    ),
    {1,2,3}
  )),
  ""
)</f>
        <v>94</v>
      </c>
      <c r="H11" s="125" t="str" cm="1">
        <f t="array" ref="H11">IF(
  COUNTIFS('Individual Results'!$D$2:$D$413, $A11,
           'Individual Results'!$C$2:$C$413, $B11,
           'Individual Results'!$Q$2:$Q$413, "&gt;0")&gt;=3,
  SUM(LARGE(
    IF(
      ('Individual Results'!$D$2:$D$413=$A11) *
      ('Individual Results'!$C$2:$C$413=$B11) *
      ('Individual Results'!$Q$2:$Q$413&gt;0),
      VALUE('Individual Results'!$Q$2:$Q$413)
    ),
    {1,2,3}
  )),
  ""
)</f>
        <v/>
      </c>
      <c r="I11" s="125">
        <f t="shared" si="0"/>
        <v>368</v>
      </c>
    </row>
    <row r="12" spans="1:9" x14ac:dyDescent="0.4">
      <c r="A12" s="125" t="str">
        <f>TeamHelper!I8</f>
        <v>Bant Boys</v>
      </c>
      <c r="B12" s="125" t="str">
        <f>TeamHelper!H8</f>
        <v xml:space="preserve">Don Ross </v>
      </c>
      <c r="C12" s="125" t="str" cm="1">
        <f t="array" ref="C12">IF(
  COUNTIFS('Individual Results'!$D$2:$D$413, $A12,
           'Individual Results'!$C$2:$C$413, $B12,
           'Individual Results'!$G$2:$G$413, "&gt;0")&gt;=3,
  SUM(LARGE(
    IF(
      ('Individual Results'!$D$2:$D$413=$A12) *
      ('Individual Results'!$C$2:$C$413=$B12) *
      ('Individual Results'!$G$2:$G$413&gt;0),
      VALUE('Individual Results'!$G$2:$G$413)
    ),
    {1,2,3}
  )),
  ""
)</f>
        <v/>
      </c>
      <c r="D12" s="125" t="str" cm="1">
        <f t="array" ref="D12">IF(
  COUNTIFS('Individual Results'!$D$2:$D$413, $A12,
           'Individual Results'!$C$2:$C$413, $B12,
           'Individual Results'!$I$2:$I$413, "&gt;0")&gt;=3,
  SUM(LARGE(
    IF(
      ('Individual Results'!$D$2:$D$413=$A12) *
      ('Individual Results'!$C$2:$C$413=$B12) *
      ('Individual Results'!$I$2:$I$413&gt;0),
      VALUE('Individual Results'!$I$2:$I$413)
    ),
    {1,2,3}
  )),
  ""
)</f>
        <v/>
      </c>
      <c r="E12" s="125" t="str" cm="1">
        <f t="array" ref="E12">IF(
  COUNTIFS('Individual Results'!$D$2:$D$413, $A12,
           'Individual Results'!$C$2:$C$413, $B12,
           'Individual Results'!$K$2:$K$413, "&gt;0")&gt;=3,
  SUM(LARGE(
    IF(
      ('Individual Results'!$D$2:$D$413=$A12) *
      ('Individual Results'!$C$2:$C$413=$B12) *
      ('Individual Results'!$K$2:$K$413&gt;0),
      VALUE('Individual Results'!$K$2:$K$413)
    ),
    {1,2,3}
  )),
  ""
)</f>
        <v/>
      </c>
      <c r="F12" s="125" cm="1">
        <f t="array" ref="F12">IF(
  COUNTIFS('Individual Results'!$D$2:$D$413, $A12,
           'Individual Results'!$C$2:$C$413, $B12,
           'Individual Results'!$M$2:$M$413, "&gt;0")&gt;=3,
  SUM(LARGE(
    IF(
      ('Individual Results'!$D$2:$D$413=$A12) *
      ('Individual Results'!$C$2:$C$413=$B12) *
      ('Individual Results'!$M$2:$M$413&gt;0),
      VALUE('Individual Results'!$M$2:$M$413)
    ),
    {1,2,3}
  )),
  ""
)</f>
        <v>265</v>
      </c>
      <c r="G12" s="125" t="str" cm="1">
        <f t="array" ref="G12">IF(
  COUNTIFS('Individual Results'!$D$2:$D$413, $A12,
           'Individual Results'!$C$2:$C$413, $B12,
           'Individual Results'!$O$2:$O$413, "&gt;0")&gt;=3,
  SUM(LARGE(
    IF(
      ('Individual Results'!$D$2:$D$413=$A12) *
      ('Individual Results'!$C$2:$C$413=$B12) *
      ('Individual Results'!$O$2:$O$413&gt;0),
      VALUE('Individual Results'!$O$2:$O$413)
    ),
    {1,2,3}
  )),
  ""
)</f>
        <v/>
      </c>
      <c r="H12" s="125" t="str" cm="1">
        <f t="array" ref="H12">IF(
  COUNTIFS('Individual Results'!$D$2:$D$413, $A12,
           'Individual Results'!$C$2:$C$413, $B12,
           'Individual Results'!$Q$2:$Q$413, "&gt;0")&gt;=3,
  SUM(LARGE(
    IF(
      ('Individual Results'!$D$2:$D$413=$A12) *
      ('Individual Results'!$C$2:$C$413=$B12) *
      ('Individual Results'!$Q$2:$Q$413&gt;0),
      VALUE('Individual Results'!$Q$2:$Q$413)
    ),
    {1,2,3}
  )),
  ""
)</f>
        <v/>
      </c>
      <c r="I12" s="125">
        <f t="shared" si="0"/>
        <v>265</v>
      </c>
    </row>
    <row r="13" spans="1:9" x14ac:dyDescent="0.4">
      <c r="A13" s="125" t="str">
        <f>TeamHelper!I3</f>
        <v>Bant Boys</v>
      </c>
      <c r="B13" s="125" t="str">
        <f>TeamHelper!H3</f>
        <v>Brockton</v>
      </c>
      <c r="C13" s="125" t="str" cm="1">
        <f t="array" ref="C13">IF(
  COUNTIFS('Individual Results'!$D$2:$D$413, $A13,
           'Individual Results'!$C$2:$C$413, $B13,
           'Individual Results'!$G$2:$G$413, "&gt;0")&gt;=3,
  SUM(LARGE(
    IF(
      ('Individual Results'!$D$2:$D$413=$A13) *
      ('Individual Results'!$C$2:$C$413=$B13) *
      ('Individual Results'!$G$2:$G$413&gt;0),
      VALUE('Individual Results'!$G$2:$G$413)
    ),
    {1,2,3}
  )),
  ""
)</f>
        <v/>
      </c>
      <c r="D13" s="125" t="str" cm="1">
        <f t="array" ref="D13">IF(
  COUNTIFS('Individual Results'!$D$2:$D$413, $A13,
           'Individual Results'!$C$2:$C$413, $B13,
           'Individual Results'!$I$2:$I$413, "&gt;0")&gt;=3,
  SUM(LARGE(
    IF(
      ('Individual Results'!$D$2:$D$413=$A13) *
      ('Individual Results'!$C$2:$C$413=$B13) *
      ('Individual Results'!$I$2:$I$413&gt;0),
      VALUE('Individual Results'!$I$2:$I$413)
    ),
    {1,2,3}
  )),
  ""
)</f>
        <v/>
      </c>
      <c r="E13" s="125" t="str" cm="1">
        <f t="array" ref="E13">IF(
  COUNTIFS('Individual Results'!$D$2:$D$413, $A13,
           'Individual Results'!$C$2:$C$413, $B13,
           'Individual Results'!$K$2:$K$413, "&gt;0")&gt;=3,
  SUM(LARGE(
    IF(
      ('Individual Results'!$D$2:$D$413=$A13) *
      ('Individual Results'!$C$2:$C$413=$B13) *
      ('Individual Results'!$K$2:$K$413&gt;0),
      VALUE('Individual Results'!$K$2:$K$413)
    ),
    {1,2,3}
  )),
  ""
)</f>
        <v/>
      </c>
      <c r="F13" s="125" t="str" cm="1">
        <f t="array" ref="F13">IF(
  COUNTIFS('Individual Results'!$D$2:$D$413, $A13,
           'Individual Results'!$C$2:$C$413, $B13,
           'Individual Results'!$M$2:$M$413, "&gt;0")&gt;=3,
  SUM(LARGE(
    IF(
      ('Individual Results'!$D$2:$D$413=$A13) *
      ('Individual Results'!$C$2:$C$413=$B13) *
      ('Individual Results'!$M$2:$M$413&gt;0),
      VALUE('Individual Results'!$M$2:$M$413)
    ),
    {1,2,3}
  )),
  ""
)</f>
        <v/>
      </c>
      <c r="G13" s="125" t="str" cm="1">
        <f t="array" ref="G13">IF(
  COUNTIFS('Individual Results'!$D$2:$D$413, $A13,
           'Individual Results'!$C$2:$C$413, $B13,
           'Individual Results'!$O$2:$O$413, "&gt;0")&gt;=3,
  SUM(LARGE(
    IF(
      ('Individual Results'!$D$2:$D$413=$A13) *
      ('Individual Results'!$C$2:$C$413=$B13) *
      ('Individual Results'!$O$2:$O$413&gt;0),
      VALUE('Individual Results'!$O$2:$O$413)
    ),
    {1,2,3}
  )),
  ""
)</f>
        <v/>
      </c>
      <c r="H13" s="125" t="str" cm="1">
        <f t="array" ref="H13">IF(
  COUNTIFS('Individual Results'!$D$2:$D$413, $A13,
           'Individual Results'!$C$2:$C$413, $B13,
           'Individual Results'!$Q$2:$Q$413, "&gt;0")&gt;=3,
  SUM(LARGE(
    IF(
      ('Individual Results'!$D$2:$D$413=$A13) *
      ('Individual Results'!$C$2:$C$413=$B13) *
      ('Individual Results'!$Q$2:$Q$413&gt;0),
      VALUE('Individual Results'!$Q$2:$Q$413)
    ),
    {1,2,3}
  )),
  ""
)</f>
        <v/>
      </c>
      <c r="I13" s="125">
        <f t="shared" si="0"/>
        <v>0</v>
      </c>
    </row>
    <row r="14" spans="1:9" x14ac:dyDescent="0.4">
      <c r="A14" s="125" t="str">
        <f>TeamHelper!I6</f>
        <v>Bant Boys</v>
      </c>
      <c r="B14" s="125" t="str">
        <f>TeamHelper!H6</f>
        <v>Coast Mtn</v>
      </c>
      <c r="C14" s="125" t="str" cm="1">
        <f t="array" ref="C14">IF(
  COUNTIFS('Individual Results'!$D$2:$D$413, $A14,
           'Individual Results'!$C$2:$C$413, $B14,
           'Individual Results'!$G$2:$G$413, "&gt;0")&gt;=3,
  SUM(LARGE(
    IF(
      ('Individual Results'!$D$2:$D$413=$A14) *
      ('Individual Results'!$C$2:$C$413=$B14) *
      ('Individual Results'!$G$2:$G$413&gt;0),
      VALUE('Individual Results'!$G$2:$G$413)
    ),
    {1,2,3}
  )),
  ""
)</f>
        <v/>
      </c>
      <c r="D14" s="125" t="str" cm="1">
        <f t="array" ref="D14">IF(
  COUNTIFS('Individual Results'!$D$2:$D$413, $A14,
           'Individual Results'!$C$2:$C$413, $B14,
           'Individual Results'!$I$2:$I$413, "&gt;0")&gt;=3,
  SUM(LARGE(
    IF(
      ('Individual Results'!$D$2:$D$413=$A14) *
      ('Individual Results'!$C$2:$C$413=$B14) *
      ('Individual Results'!$I$2:$I$413&gt;0),
      VALUE('Individual Results'!$I$2:$I$413)
    ),
    {1,2,3}
  )),
  ""
)</f>
        <v/>
      </c>
      <c r="E14" s="125" t="str" cm="1">
        <f t="array" ref="E14">IF(
  COUNTIFS('Individual Results'!$D$2:$D$413, $A14,
           'Individual Results'!$C$2:$C$413, $B14,
           'Individual Results'!$K$2:$K$413, "&gt;0")&gt;=3,
  SUM(LARGE(
    IF(
      ('Individual Results'!$D$2:$D$413=$A14) *
      ('Individual Results'!$C$2:$C$413=$B14) *
      ('Individual Results'!$K$2:$K$413&gt;0),
      VALUE('Individual Results'!$K$2:$K$413)
    ),
    {1,2,3}
  )),
  ""
)</f>
        <v/>
      </c>
      <c r="F14" s="125" t="str" cm="1">
        <f t="array" ref="F14">IF(
  COUNTIFS('Individual Results'!$D$2:$D$413, $A14,
           'Individual Results'!$C$2:$C$413, $B14,
           'Individual Results'!$M$2:$M$413, "&gt;0")&gt;=3,
  SUM(LARGE(
    IF(
      ('Individual Results'!$D$2:$D$413=$A14) *
      ('Individual Results'!$C$2:$C$413=$B14) *
      ('Individual Results'!$M$2:$M$413&gt;0),
      VALUE('Individual Results'!$M$2:$M$413)
    ),
    {1,2,3}
  )),
  ""
)</f>
        <v/>
      </c>
      <c r="G14" s="125" t="str" cm="1">
        <f t="array" ref="G14">IF(
  COUNTIFS('Individual Results'!$D$2:$D$413, $A14,
           'Individual Results'!$C$2:$C$413, $B14,
           'Individual Results'!$O$2:$O$413, "&gt;0")&gt;=3,
  SUM(LARGE(
    IF(
      ('Individual Results'!$D$2:$D$413=$A14) *
      ('Individual Results'!$C$2:$C$413=$B14) *
      ('Individual Results'!$O$2:$O$413&gt;0),
      VALUE('Individual Results'!$O$2:$O$413)
    ),
    {1,2,3}
  )),
  ""
)</f>
        <v/>
      </c>
      <c r="H14" s="125" t="str" cm="1">
        <f t="array" ref="H14">IF(
  COUNTIFS('Individual Results'!$D$2:$D$413, $A14,
           'Individual Results'!$C$2:$C$413, $B14,
           'Individual Results'!$Q$2:$Q$413, "&gt;0")&gt;=3,
  SUM(LARGE(
    IF(
      ('Individual Results'!$D$2:$D$413=$A14) *
      ('Individual Results'!$C$2:$C$413=$B14) *
      ('Individual Results'!$Q$2:$Q$413&gt;0),
      VALUE('Individual Results'!$Q$2:$Q$413)
    ),
    {1,2,3}
  )),
  ""
)</f>
        <v/>
      </c>
      <c r="I14" s="125">
        <f t="shared" si="0"/>
        <v>0</v>
      </c>
    </row>
    <row r="15" spans="1:9" x14ac:dyDescent="0.4">
      <c r="A15" s="125" t="str">
        <f>TeamHelper!I11</f>
        <v>Bant Boys</v>
      </c>
      <c r="B15" s="125" t="str">
        <f>TeamHelper!H11</f>
        <v>Mulgrave</v>
      </c>
      <c r="C15" s="125" t="str" cm="1">
        <f t="array" ref="C15">IF(
  COUNTIFS('Individual Results'!$D$2:$D$413, $A15,
           'Individual Results'!$C$2:$C$413, $B15,
           'Individual Results'!$G$2:$G$413, "&gt;0")&gt;=3,
  SUM(LARGE(
    IF(
      ('Individual Results'!$D$2:$D$413=$A15) *
      ('Individual Results'!$C$2:$C$413=$B15) *
      ('Individual Results'!$G$2:$G$413&gt;0),
      VALUE('Individual Results'!$G$2:$G$413)
    ),
    {1,2,3}
  )),
  ""
)</f>
        <v/>
      </c>
      <c r="D15" s="125" t="str" cm="1">
        <f t="array" ref="D15">IF(
  COUNTIFS('Individual Results'!$D$2:$D$413, $A15,
           'Individual Results'!$C$2:$C$413, $B15,
           'Individual Results'!$I$2:$I$413, "&gt;0")&gt;=3,
  SUM(LARGE(
    IF(
      ('Individual Results'!$D$2:$D$413=$A15) *
      ('Individual Results'!$C$2:$C$413=$B15) *
      ('Individual Results'!$I$2:$I$413&gt;0),
      VALUE('Individual Results'!$I$2:$I$413)
    ),
    {1,2,3}
  )),
  ""
)</f>
        <v/>
      </c>
      <c r="E15" s="125" t="str" cm="1">
        <f t="array" ref="E15">IF(
  COUNTIFS('Individual Results'!$D$2:$D$413, $A15,
           'Individual Results'!$C$2:$C$413, $B15,
           'Individual Results'!$K$2:$K$413, "&gt;0")&gt;=3,
  SUM(LARGE(
    IF(
      ('Individual Results'!$D$2:$D$413=$A15) *
      ('Individual Results'!$C$2:$C$413=$B15) *
      ('Individual Results'!$K$2:$K$413&gt;0),
      VALUE('Individual Results'!$K$2:$K$413)
    ),
    {1,2,3}
  )),
  ""
)</f>
        <v/>
      </c>
      <c r="F15" s="125" t="str" cm="1">
        <f t="array" ref="F15">IF(
  COUNTIFS('Individual Results'!$D$2:$D$413, $A15,
           'Individual Results'!$C$2:$C$413, $B15,
           'Individual Results'!$M$2:$M$413, "&gt;0")&gt;=3,
  SUM(LARGE(
    IF(
      ('Individual Results'!$D$2:$D$413=$A15) *
      ('Individual Results'!$C$2:$C$413=$B15) *
      ('Individual Results'!$M$2:$M$413&gt;0),
      VALUE('Individual Results'!$M$2:$M$413)
    ),
    {1,2,3}
  )),
  ""
)</f>
        <v/>
      </c>
      <c r="G15" s="125" t="str" cm="1">
        <f t="array" ref="G15">IF(
  COUNTIFS('Individual Results'!$D$2:$D$413, $A15,
           'Individual Results'!$C$2:$C$413, $B15,
           'Individual Results'!$O$2:$O$413, "&gt;0")&gt;=3,
  SUM(LARGE(
    IF(
      ('Individual Results'!$D$2:$D$413=$A15) *
      ('Individual Results'!$C$2:$C$413=$B15) *
      ('Individual Results'!$O$2:$O$413&gt;0),
      VALUE('Individual Results'!$O$2:$O$413)
    ),
    {1,2,3}
  )),
  ""
)</f>
        <v/>
      </c>
      <c r="H15" s="125" t="str" cm="1">
        <f t="array" ref="H15">IF(
  COUNTIFS('Individual Results'!$D$2:$D$413, $A15,
           'Individual Results'!$C$2:$C$413, $B15,
           'Individual Results'!$Q$2:$Q$413, "&gt;0")&gt;=3,
  SUM(LARGE(
    IF(
      ('Individual Results'!$D$2:$D$413=$A15) *
      ('Individual Results'!$C$2:$C$413=$B15) *
      ('Individual Results'!$Q$2:$Q$413&gt;0),
      VALUE('Individual Results'!$Q$2:$Q$413)
    ),
    {1,2,3}
  )),
  ""
)</f>
        <v/>
      </c>
      <c r="I15" s="125">
        <f t="shared" si="0"/>
        <v>0</v>
      </c>
    </row>
    <row r="16" spans="1:9" x14ac:dyDescent="0.4">
      <c r="A16" s="125" t="str">
        <f>TeamHelper!I13</f>
        <v>Bant Boys</v>
      </c>
      <c r="B16" s="125" t="str">
        <f>TeamHelper!H13</f>
        <v>Rockridge</v>
      </c>
      <c r="C16" s="125" t="str" cm="1">
        <f t="array" ref="C16">IF(
  COUNTIFS('Individual Results'!$D$2:$D$413, $A16,
           'Individual Results'!$C$2:$C$413, $B16,
           'Individual Results'!$G$2:$G$413, "&gt;0")&gt;=3,
  SUM(LARGE(
    IF(
      ('Individual Results'!$D$2:$D$413=$A16) *
      ('Individual Results'!$C$2:$C$413=$B16) *
      ('Individual Results'!$G$2:$G$413&gt;0),
      VALUE('Individual Results'!$G$2:$G$413)
    ),
    {1,2,3}
  )),
  ""
)</f>
        <v/>
      </c>
      <c r="D16" s="125" t="str" cm="1">
        <f t="array" ref="D16">IF(
  COUNTIFS('Individual Results'!$D$2:$D$413, $A16,
           'Individual Results'!$C$2:$C$413, $B16,
           'Individual Results'!$I$2:$I$413, "&gt;0")&gt;=3,
  SUM(LARGE(
    IF(
      ('Individual Results'!$D$2:$D$413=$A16) *
      ('Individual Results'!$C$2:$C$413=$B16) *
      ('Individual Results'!$I$2:$I$413&gt;0),
      VALUE('Individual Results'!$I$2:$I$413)
    ),
    {1,2,3}
  )),
  ""
)</f>
        <v/>
      </c>
      <c r="E16" s="125" t="str" cm="1">
        <f t="array" ref="E16">IF(
  COUNTIFS('Individual Results'!$D$2:$D$413, $A16,
           'Individual Results'!$C$2:$C$413, $B16,
           'Individual Results'!$K$2:$K$413, "&gt;0")&gt;=3,
  SUM(LARGE(
    IF(
      ('Individual Results'!$D$2:$D$413=$A16) *
      ('Individual Results'!$C$2:$C$413=$B16) *
      ('Individual Results'!$K$2:$K$413&gt;0),
      VALUE('Individual Results'!$K$2:$K$413)
    ),
    {1,2,3}
  )),
  ""
)</f>
        <v/>
      </c>
      <c r="F16" s="125" t="str" cm="1">
        <f t="array" ref="F16">IF(
  COUNTIFS('Individual Results'!$D$2:$D$413, $A16,
           'Individual Results'!$C$2:$C$413, $B16,
           'Individual Results'!$M$2:$M$413, "&gt;0")&gt;=3,
  SUM(LARGE(
    IF(
      ('Individual Results'!$D$2:$D$413=$A16) *
      ('Individual Results'!$C$2:$C$413=$B16) *
      ('Individual Results'!$M$2:$M$413&gt;0),
      VALUE('Individual Results'!$M$2:$M$413)
    ),
    {1,2,3}
  )),
  ""
)</f>
        <v/>
      </c>
      <c r="G16" s="125" t="str" cm="1">
        <f t="array" ref="G16">IF(
  COUNTIFS('Individual Results'!$D$2:$D$413, $A16,
           'Individual Results'!$C$2:$C$413, $B16,
           'Individual Results'!$O$2:$O$413, "&gt;0")&gt;=3,
  SUM(LARGE(
    IF(
      ('Individual Results'!$D$2:$D$413=$A16) *
      ('Individual Results'!$C$2:$C$413=$B16) *
      ('Individual Results'!$O$2:$O$413&gt;0),
      VALUE('Individual Results'!$O$2:$O$413)
    ),
    {1,2,3}
  )),
  ""
)</f>
        <v/>
      </c>
      <c r="H16" s="125" t="str" cm="1">
        <f t="array" ref="H16">IF(
  COUNTIFS('Individual Results'!$D$2:$D$413, $A16,
           'Individual Results'!$C$2:$C$413, $B16,
           'Individual Results'!$Q$2:$Q$413, "&gt;0")&gt;=3,
  SUM(LARGE(
    IF(
      ('Individual Results'!$D$2:$D$413=$A16) *
      ('Individual Results'!$C$2:$C$413=$B16) *
      ('Individual Results'!$Q$2:$Q$413&gt;0),
      VALUE('Individual Results'!$Q$2:$Q$413)
    ),
    {1,2,3}
  )),
  ""
)</f>
        <v/>
      </c>
      <c r="I16" s="125">
        <f t="shared" si="0"/>
        <v>0</v>
      </c>
    </row>
    <row r="17" spans="1:9" x14ac:dyDescent="0.4">
      <c r="A17" s="125" t="str">
        <f>TeamHelper!I15</f>
        <v>Bant Boys</v>
      </c>
      <c r="B17" s="125" t="str">
        <f>TeamHelper!H15</f>
        <v>St. Georges</v>
      </c>
      <c r="C17" s="125" t="str" cm="1">
        <f t="array" ref="C17">IF(
  COUNTIFS('Individual Results'!$D$2:$D$413, $A17,
           'Individual Results'!$C$2:$C$413, $B17,
           'Individual Results'!$G$2:$G$413, "&gt;0")&gt;=3,
  SUM(LARGE(
    IF(
      ('Individual Results'!$D$2:$D$413=$A17) *
      ('Individual Results'!$C$2:$C$413=$B17) *
      ('Individual Results'!$G$2:$G$413&gt;0),
      VALUE('Individual Results'!$G$2:$G$413)
    ),
    {1,2,3}
  )),
  ""
)</f>
        <v/>
      </c>
      <c r="D17" s="125" t="str" cm="1">
        <f t="array" ref="D17">IF(
  COUNTIFS('Individual Results'!$D$2:$D$413, $A17,
           'Individual Results'!$C$2:$C$413, $B17,
           'Individual Results'!$I$2:$I$413, "&gt;0")&gt;=3,
  SUM(LARGE(
    IF(
      ('Individual Results'!$D$2:$D$413=$A17) *
      ('Individual Results'!$C$2:$C$413=$B17) *
      ('Individual Results'!$I$2:$I$413&gt;0),
      VALUE('Individual Results'!$I$2:$I$413)
    ),
    {1,2,3}
  )),
  ""
)</f>
        <v/>
      </c>
      <c r="E17" s="125" t="str" cm="1">
        <f t="array" ref="E17">IF(
  COUNTIFS('Individual Results'!$D$2:$D$413, $A17,
           'Individual Results'!$C$2:$C$413, $B17,
           'Individual Results'!$K$2:$K$413, "&gt;0")&gt;=3,
  SUM(LARGE(
    IF(
      ('Individual Results'!$D$2:$D$413=$A17) *
      ('Individual Results'!$C$2:$C$413=$B17) *
      ('Individual Results'!$K$2:$K$413&gt;0),
      VALUE('Individual Results'!$K$2:$K$413)
    ),
    {1,2,3}
  )),
  ""
)</f>
        <v/>
      </c>
      <c r="F17" s="125" t="str" cm="1">
        <f t="array" ref="F17">IF(
  COUNTIFS('Individual Results'!$D$2:$D$413, $A17,
           'Individual Results'!$C$2:$C$413, $B17,
           'Individual Results'!$M$2:$M$413, "&gt;0")&gt;=3,
  SUM(LARGE(
    IF(
      ('Individual Results'!$D$2:$D$413=$A17) *
      ('Individual Results'!$C$2:$C$413=$B17) *
      ('Individual Results'!$M$2:$M$413&gt;0),
      VALUE('Individual Results'!$M$2:$M$413)
    ),
    {1,2,3}
  )),
  ""
)</f>
        <v/>
      </c>
      <c r="G17" s="125" t="str" cm="1">
        <f t="array" ref="G17">IF(
  COUNTIFS('Individual Results'!$D$2:$D$413, $A17,
           'Individual Results'!$C$2:$C$413, $B17,
           'Individual Results'!$O$2:$O$413, "&gt;0")&gt;=3,
  SUM(LARGE(
    IF(
      ('Individual Results'!$D$2:$D$413=$A17) *
      ('Individual Results'!$C$2:$C$413=$B17) *
      ('Individual Results'!$O$2:$O$413&gt;0),
      VALUE('Individual Results'!$O$2:$O$413)
    ),
    {1,2,3}
  )),
  ""
)</f>
        <v/>
      </c>
      <c r="H17" s="125" t="str" cm="1">
        <f t="array" ref="H17">IF(
  COUNTIFS('Individual Results'!$D$2:$D$413, $A17,
           'Individual Results'!$C$2:$C$413, $B17,
           'Individual Results'!$Q$2:$Q$413, "&gt;0")&gt;=3,
  SUM(LARGE(
    IF(
      ('Individual Results'!$D$2:$D$413=$A17) *
      ('Individual Results'!$C$2:$C$413=$B17) *
      ('Individual Results'!$Q$2:$Q$413&gt;0),
      VALUE('Individual Results'!$Q$2:$Q$413)
    ),
    {1,2,3}
  )),
  ""
)</f>
        <v/>
      </c>
      <c r="I17" s="125">
        <f t="shared" si="0"/>
        <v>0</v>
      </c>
    </row>
    <row r="18" spans="1:9" x14ac:dyDescent="0.4">
      <c r="A18" s="125" t="str">
        <f>TeamHelper!I18</f>
        <v>Bant Boys</v>
      </c>
      <c r="B18" s="125" t="str">
        <f>TeamHelper!H18</f>
        <v>West Van</v>
      </c>
      <c r="C18" s="125" t="str" cm="1">
        <f t="array" ref="C18">IF(
  COUNTIFS('Individual Results'!$D$2:$D$413, $A18,
           'Individual Results'!$C$2:$C$413, $B18,
           'Individual Results'!$G$2:$G$413, "&gt;0")&gt;=3,
  SUM(LARGE(
    IF(
      ('Individual Results'!$D$2:$D$413=$A18) *
      ('Individual Results'!$C$2:$C$413=$B18) *
      ('Individual Results'!$G$2:$G$413&gt;0),
      VALUE('Individual Results'!$G$2:$G$413)
    ),
    {1,2,3}
  )),
  ""
)</f>
        <v/>
      </c>
      <c r="D18" s="125" t="str" cm="1">
        <f t="array" ref="D18">IF(
  COUNTIFS('Individual Results'!$D$2:$D$413, $A18,
           'Individual Results'!$C$2:$C$413, $B18,
           'Individual Results'!$I$2:$I$413, "&gt;0")&gt;=3,
  SUM(LARGE(
    IF(
      ('Individual Results'!$D$2:$D$413=$A18) *
      ('Individual Results'!$C$2:$C$413=$B18) *
      ('Individual Results'!$I$2:$I$413&gt;0),
      VALUE('Individual Results'!$I$2:$I$413)
    ),
    {1,2,3}
  )),
  ""
)</f>
        <v/>
      </c>
      <c r="E18" s="125" t="str" cm="1">
        <f t="array" ref="E18">IF(
  COUNTIFS('Individual Results'!$D$2:$D$413, $A18,
           'Individual Results'!$C$2:$C$413, $B18,
           'Individual Results'!$K$2:$K$413, "&gt;0")&gt;=3,
  SUM(LARGE(
    IF(
      ('Individual Results'!$D$2:$D$413=$A18) *
      ('Individual Results'!$C$2:$C$413=$B18) *
      ('Individual Results'!$K$2:$K$413&gt;0),
      VALUE('Individual Results'!$K$2:$K$413)
    ),
    {1,2,3}
  )),
  ""
)</f>
        <v/>
      </c>
      <c r="F18" s="125" t="str" cm="1">
        <f t="array" ref="F18">IF(
  COUNTIFS('Individual Results'!$D$2:$D$413, $A18,
           'Individual Results'!$C$2:$C$413, $B18,
           'Individual Results'!$M$2:$M$413, "&gt;0")&gt;=3,
  SUM(LARGE(
    IF(
      ('Individual Results'!$D$2:$D$413=$A18) *
      ('Individual Results'!$C$2:$C$413=$B18) *
      ('Individual Results'!$M$2:$M$413&gt;0),
      VALUE('Individual Results'!$M$2:$M$413)
    ),
    {1,2,3}
  )),
  ""
)</f>
        <v/>
      </c>
      <c r="G18" s="125" t="str" cm="1">
        <f t="array" ref="G18">IF(
  COUNTIFS('Individual Results'!$D$2:$D$413, $A18,
           'Individual Results'!$C$2:$C$413, $B18,
           'Individual Results'!$O$2:$O$413, "&gt;0")&gt;=3,
  SUM(LARGE(
    IF(
      ('Individual Results'!$D$2:$D$413=$A18) *
      ('Individual Results'!$C$2:$C$413=$B18) *
      ('Individual Results'!$O$2:$O$413&gt;0),
      VALUE('Individual Results'!$O$2:$O$413)
    ),
    {1,2,3}
  )),
  ""
)</f>
        <v/>
      </c>
      <c r="H18" s="125" t="str" cm="1">
        <f t="array" ref="H18">IF(
  COUNTIFS('Individual Results'!$D$2:$D$413, $A18,
           'Individual Results'!$C$2:$C$413, $B18,
           'Individual Results'!$Q$2:$Q$413, "&gt;0")&gt;=3,
  SUM(LARGE(
    IF(
      ('Individual Results'!$D$2:$D$413=$A18) *
      ('Individual Results'!$C$2:$C$413=$B18) *
      ('Individual Results'!$Q$2:$Q$413&gt;0),
      VALUE('Individual Results'!$Q$2:$Q$413)
    ),
    {1,2,3}
  )),
  ""
)</f>
        <v/>
      </c>
      <c r="I18" s="125">
        <f t="shared" si="0"/>
        <v>0</v>
      </c>
    </row>
    <row r="19" spans="1:9" x14ac:dyDescent="0.4">
      <c r="A19" s="125" t="str">
        <f>TeamHelper!I19</f>
        <v>Bant Boys</v>
      </c>
      <c r="B19" s="125" t="str">
        <f>TeamHelper!H19</f>
        <v>Whistler</v>
      </c>
      <c r="C19" s="125" t="str" cm="1">
        <f t="array" ref="C19">IF(
  COUNTIFS('Individual Results'!$D$2:$D$413, $A19,
           'Individual Results'!$C$2:$C$413, $B19,
           'Individual Results'!$G$2:$G$413, "&gt;0")&gt;=3,
  SUM(LARGE(
    IF(
      ('Individual Results'!$D$2:$D$413=$A19) *
      ('Individual Results'!$C$2:$C$413=$B19) *
      ('Individual Results'!$G$2:$G$413&gt;0),
      VALUE('Individual Results'!$G$2:$G$413)
    ),
    {1,2,3}
  )),
  ""
)</f>
        <v/>
      </c>
      <c r="D19" s="125" t="str" cm="1">
        <f t="array" ref="D19">IF(
  COUNTIFS('Individual Results'!$D$2:$D$413, $A19,
           'Individual Results'!$C$2:$C$413, $B19,
           'Individual Results'!$I$2:$I$413, "&gt;0")&gt;=3,
  SUM(LARGE(
    IF(
      ('Individual Results'!$D$2:$D$413=$A19) *
      ('Individual Results'!$C$2:$C$413=$B19) *
      ('Individual Results'!$I$2:$I$413&gt;0),
      VALUE('Individual Results'!$I$2:$I$413)
    ),
    {1,2,3}
  )),
  ""
)</f>
        <v/>
      </c>
      <c r="E19" s="125" t="str" cm="1">
        <f t="array" ref="E19">IF(
  COUNTIFS('Individual Results'!$D$2:$D$413, $A19,
           'Individual Results'!$C$2:$C$413, $B19,
           'Individual Results'!$K$2:$K$413, "&gt;0")&gt;=3,
  SUM(LARGE(
    IF(
      ('Individual Results'!$D$2:$D$413=$A19) *
      ('Individual Results'!$C$2:$C$413=$B19) *
      ('Individual Results'!$K$2:$K$413&gt;0),
      VALUE('Individual Results'!$K$2:$K$413)
    ),
    {1,2,3}
  )),
  ""
)</f>
        <v/>
      </c>
      <c r="F19" s="125" t="str" cm="1">
        <f t="array" ref="F19">IF(
  COUNTIFS('Individual Results'!$D$2:$D$413, $A19,
           'Individual Results'!$C$2:$C$413, $B19,
           'Individual Results'!$M$2:$M$413, "&gt;0")&gt;=3,
  SUM(LARGE(
    IF(
      ('Individual Results'!$D$2:$D$413=$A19) *
      ('Individual Results'!$C$2:$C$413=$B19) *
      ('Individual Results'!$M$2:$M$413&gt;0),
      VALUE('Individual Results'!$M$2:$M$413)
    ),
    {1,2,3}
  )),
  ""
)</f>
        <v/>
      </c>
      <c r="G19" s="125" t="str" cm="1">
        <f t="array" ref="G19">IF(
  COUNTIFS('Individual Results'!$D$2:$D$413, $A19,
           'Individual Results'!$C$2:$C$413, $B19,
           'Individual Results'!$O$2:$O$413, "&gt;0")&gt;=3,
  SUM(LARGE(
    IF(
      ('Individual Results'!$D$2:$D$413=$A19) *
      ('Individual Results'!$C$2:$C$413=$B19) *
      ('Individual Results'!$O$2:$O$413&gt;0),
      VALUE('Individual Results'!$O$2:$O$413)
    ),
    {1,2,3}
  )),
  ""
)</f>
        <v/>
      </c>
      <c r="H19" s="125" t="str" cm="1">
        <f t="array" ref="H19">IF(
  COUNTIFS('Individual Results'!$D$2:$D$413, $A19,
           'Individual Results'!$C$2:$C$413, $B19,
           'Individual Results'!$Q$2:$Q$413, "&gt;0")&gt;=3,
  SUM(LARGE(
    IF(
      ('Individual Results'!$D$2:$D$413=$A19) *
      ('Individual Results'!$C$2:$C$413=$B19) *
      ('Individual Results'!$Q$2:$Q$413&gt;0),
      VALUE('Individual Results'!$Q$2:$Q$413)
    ),
    {1,2,3}
  )),
  ""
)</f>
        <v/>
      </c>
      <c r="I19" s="125">
        <f t="shared" si="0"/>
        <v>0</v>
      </c>
    </row>
    <row r="20" spans="1:9" x14ac:dyDescent="0.4">
      <c r="A20" s="125" t="str">
        <f>TeamHelper!I20</f>
        <v>Bant Boys</v>
      </c>
      <c r="B20" s="125" t="str">
        <f>TeamHelper!H20</f>
        <v>Windsor</v>
      </c>
      <c r="C20" s="125" t="str" cm="1">
        <f t="array" ref="C20">IF(
  COUNTIFS('Individual Results'!$D$2:$D$413, $A20,
           'Individual Results'!$C$2:$C$413, $B20,
           'Individual Results'!$G$2:$G$413, "&gt;0")&gt;=3,
  SUM(LARGE(
    IF(
      ('Individual Results'!$D$2:$D$413=$A20) *
      ('Individual Results'!$C$2:$C$413=$B20) *
      ('Individual Results'!$G$2:$G$413&gt;0),
      VALUE('Individual Results'!$G$2:$G$413)
    ),
    {1,2,3}
  )),
  ""
)</f>
        <v/>
      </c>
      <c r="D20" s="125" t="str" cm="1">
        <f t="array" ref="D20">IF(
  COUNTIFS('Individual Results'!$D$2:$D$413, $A20,
           'Individual Results'!$C$2:$C$413, $B20,
           'Individual Results'!$I$2:$I$413, "&gt;0")&gt;=3,
  SUM(LARGE(
    IF(
      ('Individual Results'!$D$2:$D$413=$A20) *
      ('Individual Results'!$C$2:$C$413=$B20) *
      ('Individual Results'!$I$2:$I$413&gt;0),
      VALUE('Individual Results'!$I$2:$I$413)
    ),
    {1,2,3}
  )),
  ""
)</f>
        <v/>
      </c>
      <c r="E20" s="125" t="str" cm="1">
        <f t="array" ref="E20">IF(
  COUNTIFS('Individual Results'!$D$2:$D$413, $A20,
           'Individual Results'!$C$2:$C$413, $B20,
           'Individual Results'!$K$2:$K$413, "&gt;0")&gt;=3,
  SUM(LARGE(
    IF(
      ('Individual Results'!$D$2:$D$413=$A20) *
      ('Individual Results'!$C$2:$C$413=$B20) *
      ('Individual Results'!$K$2:$K$413&gt;0),
      VALUE('Individual Results'!$K$2:$K$413)
    ),
    {1,2,3}
  )),
  ""
)</f>
        <v/>
      </c>
      <c r="F20" s="125" t="str" cm="1">
        <f t="array" ref="F20">IF(
  COUNTIFS('Individual Results'!$D$2:$D$413, $A20,
           'Individual Results'!$C$2:$C$413, $B20,
           'Individual Results'!$M$2:$M$413, "&gt;0")&gt;=3,
  SUM(LARGE(
    IF(
      ('Individual Results'!$D$2:$D$413=$A20) *
      ('Individual Results'!$C$2:$C$413=$B20) *
      ('Individual Results'!$M$2:$M$413&gt;0),
      VALUE('Individual Results'!$M$2:$M$413)
    ),
    {1,2,3}
  )),
  ""
)</f>
        <v/>
      </c>
      <c r="G20" s="125" t="str" cm="1">
        <f t="array" ref="G20">IF(
  COUNTIFS('Individual Results'!$D$2:$D$413, $A20,
           'Individual Results'!$C$2:$C$413, $B20,
           'Individual Results'!$O$2:$O$413, "&gt;0")&gt;=3,
  SUM(LARGE(
    IF(
      ('Individual Results'!$D$2:$D$413=$A20) *
      ('Individual Results'!$C$2:$C$413=$B20) *
      ('Individual Results'!$O$2:$O$413&gt;0),
      VALUE('Individual Results'!$O$2:$O$413)
    ),
    {1,2,3}
  )),
  ""
)</f>
        <v/>
      </c>
      <c r="H20" s="125" t="str" cm="1">
        <f t="array" ref="H20">IF(
  COUNTIFS('Individual Results'!$D$2:$D$413, $A20,
           'Individual Results'!$C$2:$C$413, $B20,
           'Individual Results'!$Q$2:$Q$413, "&gt;0")&gt;=3,
  SUM(LARGE(
    IF(
      ('Individual Results'!$D$2:$D$413=$A20) *
      ('Individual Results'!$C$2:$C$413=$B20) *
      ('Individual Results'!$Q$2:$Q$413&gt;0),
      VALUE('Individual Results'!$Q$2:$Q$413)
    ),
    {1,2,3}
  )),
  ""
)</f>
        <v/>
      </c>
      <c r="I20" s="125">
        <f t="shared" si="0"/>
        <v>0</v>
      </c>
    </row>
    <row r="21" spans="1:9" x14ac:dyDescent="0.4">
      <c r="A21" s="126" t="str">
        <f>TeamHelper!I28</f>
        <v>Bant/Juv Girls</v>
      </c>
      <c r="B21" s="126" t="str">
        <f>TeamHelper!H28</f>
        <v>Whistler</v>
      </c>
      <c r="C21" s="126" cm="1">
        <f t="array" ref="C21">IF(
  COUNTIFS('Individual Results'!$D$2:$D$413, $A21,
           'Individual Results'!$C$2:$C$413, $B21,
           'Individual Results'!$G$2:$G$413, "&gt;0")&gt;=3,
  SUM(LARGE(
    IF(
      ('Individual Results'!$D$2:$D$413=$A21) *
      ('Individual Results'!$C$2:$C$413=$B21) *
      ('Individual Results'!$G$2:$G$413&gt;0),
      VALUE('Individual Results'!$G$2:$G$413)
    ),
    {1,2,3}
  )),
  ""
)</f>
        <v>245</v>
      </c>
      <c r="D21" s="126" cm="1">
        <f t="array" ref="D21">IF(
  COUNTIFS('Individual Results'!$D$2:$D$413, $A21,
           'Individual Results'!$C$2:$C$413, $B21,
           'Individual Results'!$I$2:$I$413, "&gt;0")&gt;=3,
  SUM(LARGE(
    IF(
      ('Individual Results'!$D$2:$D$413=$A21) *
      ('Individual Results'!$C$2:$C$413=$B21) *
      ('Individual Results'!$I$2:$I$413&gt;0),
      VALUE('Individual Results'!$I$2:$I$413)
    ),
    {1,2,3}
  )),
  ""
)</f>
        <v>250</v>
      </c>
      <c r="E21" s="126" cm="1">
        <f t="array" ref="E21">IF(
  COUNTIFS('Individual Results'!$D$2:$D$413, $A21,
           'Individual Results'!$C$2:$C$413, $B21,
           'Individual Results'!$K$2:$K$413, "&gt;0")&gt;=3,
  SUM(LARGE(
    IF(
      ('Individual Results'!$D$2:$D$413=$A21) *
      ('Individual Results'!$C$2:$C$413=$B21) *
      ('Individual Results'!$K$2:$K$413&gt;0),
      VALUE('Individual Results'!$K$2:$K$413)
    ),
    {1,2,3}
  )),
  ""
)</f>
        <v>204</v>
      </c>
      <c r="F21" s="126" cm="1">
        <f t="array" ref="F21">IF(
  COUNTIFS('Individual Results'!$D$2:$D$413, $A21,
           'Individual Results'!$C$2:$C$413, $B21,
           'Individual Results'!$M$2:$M$413, "&gt;0")&gt;=3,
  SUM(LARGE(
    IF(
      ('Individual Results'!$D$2:$D$413=$A21) *
      ('Individual Results'!$C$2:$C$413=$B21) *
      ('Individual Results'!$M$2:$M$413&gt;0),
      VALUE('Individual Results'!$M$2:$M$413)
    ),
    {1,2,3}
  )),
  ""
)</f>
        <v>265</v>
      </c>
      <c r="G21" s="126" cm="1">
        <f t="array" ref="G21">IF(
  COUNTIFS('Individual Results'!$D$2:$D$413, $A21,
           'Individual Results'!$C$2:$C$413, $B21,
           'Individual Results'!$O$2:$O$413, "&gt;0")&gt;=3,
  SUM(LARGE(
    IF(
      ('Individual Results'!$D$2:$D$413=$A21) *
      ('Individual Results'!$C$2:$C$413=$B21) *
      ('Individual Results'!$O$2:$O$413&gt;0),
      VALUE('Individual Results'!$O$2:$O$413)
    ),
    {1,2,3}
  )),
  ""
)</f>
        <v>255</v>
      </c>
      <c r="H21" s="126" t="str" cm="1">
        <f t="array" ref="H21">IF(
  COUNTIFS('Individual Results'!$D$2:$D$413, $A21,
           'Individual Results'!$C$2:$C$413, $B21,
           'Individual Results'!$Q$2:$Q$413, "&gt;0")&gt;=3,
  SUM(LARGE(
    IF(
      ('Individual Results'!$D$2:$D$413=$A21) *
      ('Individual Results'!$C$2:$C$413=$B21) *
      ('Individual Results'!$Q$2:$Q$413&gt;0),
      VALUE('Individual Results'!$Q$2:$Q$413)
    ),
    {1,2,3}
  )),
  ""
)</f>
        <v/>
      </c>
      <c r="I21" s="126">
        <f t="shared" si="0"/>
        <v>1219</v>
      </c>
    </row>
    <row r="22" spans="1:9" x14ac:dyDescent="0.4">
      <c r="A22" s="126" t="str">
        <f>TeamHelper!I21</f>
        <v>Bant/Juv Girls</v>
      </c>
      <c r="B22" s="126" t="str">
        <f>TeamHelper!H21</f>
        <v>Argyle</v>
      </c>
      <c r="C22" s="126" cm="1">
        <f t="array" ref="C22">IF(
  COUNTIFS('Individual Results'!$D$2:$D$413, $A22,
           'Individual Results'!$C$2:$C$413, $B22,
           'Individual Results'!$G$2:$G$413, "&gt;0")&gt;=3,
  SUM(LARGE(
    IF(
      ('Individual Results'!$D$2:$D$413=$A22) *
      ('Individual Results'!$C$2:$C$413=$B22) *
      ('Individual Results'!$G$2:$G$413&gt;0),
      VALUE('Individual Results'!$G$2:$G$413)
    ),
    {1,2,3}
  )),
  ""
)</f>
        <v>245</v>
      </c>
      <c r="D22" s="126" cm="1">
        <f t="array" ref="D22">IF(
  COUNTIFS('Individual Results'!$D$2:$D$413, $A22,
           'Individual Results'!$C$2:$C$413, $B22,
           'Individual Results'!$I$2:$I$413, "&gt;0")&gt;=3,
  SUM(LARGE(
    IF(
      ('Individual Results'!$D$2:$D$413=$A22) *
      ('Individual Results'!$C$2:$C$413=$B22) *
      ('Individual Results'!$I$2:$I$413&gt;0),
      VALUE('Individual Results'!$I$2:$I$413)
    ),
    {1,2,3}
  )),
  ""
)</f>
        <v>215</v>
      </c>
      <c r="E22" s="126" cm="1">
        <f t="array" ref="E22">IF(
  COUNTIFS('Individual Results'!$D$2:$D$413, $A22,
           'Individual Results'!$C$2:$C$413, $B22,
           'Individual Results'!$K$2:$K$413, "&gt;0")&gt;=3,
  SUM(LARGE(
    IF(
      ('Individual Results'!$D$2:$D$413=$A22) *
      ('Individual Results'!$C$2:$C$413=$B22) *
      ('Individual Results'!$K$2:$K$413&gt;0),
      VALUE('Individual Results'!$K$2:$K$413)
    ),
    {1,2,3}
  )),
  ""
)</f>
        <v>205</v>
      </c>
      <c r="F22" s="126" cm="1">
        <f t="array" ref="F22">IF(
  COUNTIFS('Individual Results'!$D$2:$D$413, $A22,
           'Individual Results'!$C$2:$C$413, $B22,
           'Individual Results'!$M$2:$M$413, "&gt;0")&gt;=3,
  SUM(LARGE(
    IF(
      ('Individual Results'!$D$2:$D$413=$A22) *
      ('Individual Results'!$C$2:$C$413=$B22) *
      ('Individual Results'!$M$2:$M$413&gt;0),
      VALUE('Individual Results'!$M$2:$M$413)
    ),
    {1,2,3}
  )),
  ""
)</f>
        <v>210</v>
      </c>
      <c r="G22" s="126" cm="1">
        <f t="array" ref="G22">IF(
  COUNTIFS('Individual Results'!$D$2:$D$413, $A22,
           'Individual Results'!$C$2:$C$413, $B22,
           'Individual Results'!$O$2:$O$413, "&gt;0")&gt;=3,
  SUM(LARGE(
    IF(
      ('Individual Results'!$D$2:$D$413=$A22) *
      ('Individual Results'!$C$2:$C$413=$B22) *
      ('Individual Results'!$O$2:$O$413&gt;0),
      VALUE('Individual Results'!$O$2:$O$413)
    ),
    {1,2,3}
  )),
  ""
)</f>
        <v>210</v>
      </c>
      <c r="H22" s="126" t="str" cm="1">
        <f t="array" ref="H22">IF(
  COUNTIFS('Individual Results'!$D$2:$D$413, $A22,
           'Individual Results'!$C$2:$C$413, $B22,
           'Individual Results'!$Q$2:$Q$413, "&gt;0")&gt;=3,
  SUM(LARGE(
    IF(
      ('Individual Results'!$D$2:$D$413=$A22) *
      ('Individual Results'!$C$2:$C$413=$B22) *
      ('Individual Results'!$Q$2:$Q$413&gt;0),
      VALUE('Individual Results'!$Q$2:$Q$413)
    ),
    {1,2,3}
  )),
  ""
)</f>
        <v/>
      </c>
      <c r="I22" s="126">
        <f t="shared" si="0"/>
        <v>1085</v>
      </c>
    </row>
    <row r="23" spans="1:9" x14ac:dyDescent="0.4">
      <c r="A23" s="126" t="str">
        <f>TeamHelper!I27</f>
        <v>Bant/Juv Girls</v>
      </c>
      <c r="B23" s="126" t="str">
        <f>TeamHelper!H27</f>
        <v>Seycove</v>
      </c>
      <c r="C23" s="126" cm="1">
        <f t="array" ref="C23">IF(
  COUNTIFS('Individual Results'!$D$2:$D$413, $A23,
           'Individual Results'!$C$2:$C$413, $B23,
           'Individual Results'!$G$2:$G$413, "&gt;0")&gt;=3,
  SUM(LARGE(
    IF(
      ('Individual Results'!$D$2:$D$413=$A23) *
      ('Individual Results'!$C$2:$C$413=$B23) *
      ('Individual Results'!$G$2:$G$413&gt;0),
      VALUE('Individual Results'!$G$2:$G$413)
    ),
    {1,2,3}
  )),
  ""
)</f>
        <v>250</v>
      </c>
      <c r="D23" s="126" cm="1">
        <f t="array" ref="D23">IF(
  COUNTIFS('Individual Results'!$D$2:$D$413, $A23,
           'Individual Results'!$C$2:$C$413, $B23,
           'Individual Results'!$I$2:$I$413, "&gt;0")&gt;=3,
  SUM(LARGE(
    IF(
      ('Individual Results'!$D$2:$D$413=$A23) *
      ('Individual Results'!$C$2:$C$413=$B23) *
      ('Individual Results'!$I$2:$I$413&gt;0),
      VALUE('Individual Results'!$I$2:$I$413)
    ),
    {1,2,3}
  )),
  ""
)</f>
        <v>189</v>
      </c>
      <c r="E23" s="126" t="str" cm="1">
        <f t="array" ref="E23">IF(
  COUNTIFS('Individual Results'!$D$2:$D$413, $A23,
           'Individual Results'!$C$2:$C$413, $B23,
           'Individual Results'!$K$2:$K$413, "&gt;0")&gt;=3,
  SUM(LARGE(
    IF(
      ('Individual Results'!$D$2:$D$413=$A23) *
      ('Individual Results'!$C$2:$C$413=$B23) *
      ('Individual Results'!$K$2:$K$413&gt;0),
      VALUE('Individual Results'!$K$2:$K$413)
    ),
    {1,2,3}
  )),
  ""
)</f>
        <v/>
      </c>
      <c r="F23" s="126" t="str" cm="1">
        <f t="array" ref="F23">IF(
  COUNTIFS('Individual Results'!$D$2:$D$413, $A23,
           'Individual Results'!$C$2:$C$413, $B23,
           'Individual Results'!$M$2:$M$413, "&gt;0")&gt;=3,
  SUM(LARGE(
    IF(
      ('Individual Results'!$D$2:$D$413=$A23) *
      ('Individual Results'!$C$2:$C$413=$B23) *
      ('Individual Results'!$M$2:$M$413&gt;0),
      VALUE('Individual Results'!$M$2:$M$413)
    ),
    {1,2,3}
  )),
  ""
)</f>
        <v/>
      </c>
      <c r="G23" s="126" t="str" cm="1">
        <f t="array" ref="G23">IF(
  COUNTIFS('Individual Results'!$D$2:$D$413, $A23,
           'Individual Results'!$C$2:$C$413, $B23,
           'Individual Results'!$O$2:$O$413, "&gt;0")&gt;=3,
  SUM(LARGE(
    IF(
      ('Individual Results'!$D$2:$D$413=$A23) *
      ('Individual Results'!$C$2:$C$413=$B23) *
      ('Individual Results'!$O$2:$O$413&gt;0),
      VALUE('Individual Results'!$O$2:$O$413)
    ),
    {1,2,3}
  )),
  ""
)</f>
        <v/>
      </c>
      <c r="H23" s="126" t="str" cm="1">
        <f t="array" ref="H23">IF(
  COUNTIFS('Individual Results'!$D$2:$D$413, $A23,
           'Individual Results'!$C$2:$C$413, $B23,
           'Individual Results'!$Q$2:$Q$413, "&gt;0")&gt;=3,
  SUM(LARGE(
    IF(
      ('Individual Results'!$D$2:$D$413=$A23) *
      ('Individual Results'!$C$2:$C$413=$B23) *
      ('Individual Results'!$Q$2:$Q$413&gt;0),
      VALUE('Individual Results'!$Q$2:$Q$413)
    ),
    {1,2,3}
  )),
  ""
)</f>
        <v/>
      </c>
      <c r="I23" s="126">
        <f t="shared" si="0"/>
        <v>439</v>
      </c>
    </row>
    <row r="24" spans="1:9" x14ac:dyDescent="0.4">
      <c r="A24" s="126" t="str">
        <f>TeamHelper!I77</f>
        <v>Juv Boys</v>
      </c>
      <c r="B24" s="126" t="str">
        <f>TeamHelper!H77</f>
        <v>Windsor</v>
      </c>
      <c r="C24" s="126" t="str" cm="1">
        <f t="array" ref="C24">IF(
  COUNTIFS('Individual Results'!$D$2:$D$413, $A24,
           'Individual Results'!$C$2:$C$413, $B24,
           'Individual Results'!$G$2:$G$413, "&gt;0")&gt;=3,
  SUM(LARGE(
    IF(
      ('Individual Results'!$D$2:$D$413=$A24) *
      ('Individual Results'!$C$2:$C$413=$B24) *
      ('Individual Results'!$G$2:$G$413&gt;0),
      VALUE('Individual Results'!$G$2:$G$413)
    ),
    {1,2,3}
  )),
  ""
)</f>
        <v/>
      </c>
      <c r="D24" s="126" t="str" cm="1">
        <f t="array" ref="D24">IF(
  COUNTIFS('Individual Results'!$D$2:$D$413, $A24,
           'Individual Results'!$C$2:$C$413, $B24,
           'Individual Results'!$I$2:$I$413, "&gt;0")&gt;=3,
  SUM(LARGE(
    IF(
      ('Individual Results'!$D$2:$D$413=$A24) *
      ('Individual Results'!$C$2:$C$413=$B24) *
      ('Individual Results'!$I$2:$I$413&gt;0),
      VALUE('Individual Results'!$I$2:$I$413)
    ),
    {1,2,3}
  )),
  ""
)</f>
        <v/>
      </c>
      <c r="E24" s="126" t="str" cm="1">
        <f t="array" ref="E24">IF(
  COUNTIFS('Individual Results'!$D$2:$D$413, $A24,
           'Individual Results'!$C$2:$C$413, $B24,
           'Individual Results'!$K$2:$K$413, "&gt;0")&gt;=3,
  SUM(LARGE(
    IF(
      ('Individual Results'!$D$2:$D$413=$A24) *
      ('Individual Results'!$C$2:$C$413=$B24) *
      ('Individual Results'!$K$2:$K$413&gt;0),
      VALUE('Individual Results'!$K$2:$K$413)
    ),
    {1,2,3}
  )),
  ""
)</f>
        <v/>
      </c>
      <c r="F24" s="126" t="str" cm="1">
        <f t="array" ref="F24">IF(
  COUNTIFS('Individual Results'!$D$2:$D$413, $A24,
           'Individual Results'!$C$2:$C$413, $B24,
           'Individual Results'!$M$2:$M$413, "&gt;0")&gt;=3,
  SUM(LARGE(
    IF(
      ('Individual Results'!$D$2:$D$413=$A24) *
      ('Individual Results'!$C$2:$C$413=$B24) *
      ('Individual Results'!$M$2:$M$413&gt;0),
      VALUE('Individual Results'!$M$2:$M$413)
    ),
    {1,2,3}
  )),
  ""
)</f>
        <v/>
      </c>
      <c r="G24" s="126" t="str" cm="1">
        <f t="array" ref="G24">IF(
  COUNTIFS('Individual Results'!$D$2:$D$413, $A24,
           'Individual Results'!$C$2:$C$413, $B24,
           'Individual Results'!$O$2:$O$413, "&gt;0")&gt;=3,
  SUM(LARGE(
    IF(
      ('Individual Results'!$D$2:$D$413=$A24) *
      ('Individual Results'!$C$2:$C$413=$B24) *
      ('Individual Results'!$O$2:$O$413&gt;0),
      VALUE('Individual Results'!$O$2:$O$413)
    ),
    {1,2,3}
  )),
  ""
)</f>
        <v/>
      </c>
      <c r="H24" s="126" t="str" cm="1">
        <f t="array" ref="H24">IF(
  COUNTIFS('Individual Results'!$D$2:$D$413, $A24,
           'Individual Results'!$C$2:$C$413, $B24,
           'Individual Results'!$Q$2:$Q$413, "&gt;0")&gt;=3,
  SUM(LARGE(
    IF(
      ('Individual Results'!$D$2:$D$413=$A24) *
      ('Individual Results'!$C$2:$C$413=$B24) *
      ('Individual Results'!$Q$2:$Q$413&gt;0),
      VALUE('Individual Results'!$Q$2:$Q$413)
    ),
    {1,2,3}
  )),
  ""
)</f>
        <v/>
      </c>
      <c r="I24" s="126">
        <f t="shared" si="0"/>
        <v>0</v>
      </c>
    </row>
    <row r="25" spans="1:9" x14ac:dyDescent="0.4">
      <c r="A25" s="126" t="str">
        <f>TeamHelper!I23</f>
        <v>Bant/Juv Girls</v>
      </c>
      <c r="B25" s="126" t="str">
        <f>TeamHelper!H23</f>
        <v>Coast Mtn</v>
      </c>
      <c r="C25" s="126" t="str" cm="1">
        <f t="array" ref="C25">IF(
  COUNTIFS('Individual Results'!$D$2:$D$413, $A25,
           'Individual Results'!$C$2:$C$413, $B25,
           'Individual Results'!$G$2:$G$413, "&gt;0")&gt;=3,
  SUM(LARGE(
    IF(
      ('Individual Results'!$D$2:$D$413=$A25) *
      ('Individual Results'!$C$2:$C$413=$B25) *
      ('Individual Results'!$G$2:$G$413&gt;0),
      VALUE('Individual Results'!$G$2:$G$413)
    ),
    {1,2,3}
  )),
  ""
)</f>
        <v/>
      </c>
      <c r="D25" s="126" cm="1">
        <f t="array" ref="D25">IF(
  COUNTIFS('Individual Results'!$D$2:$D$413, $A25,
           'Individual Results'!$C$2:$C$413, $B25,
           'Individual Results'!$I$2:$I$413, "&gt;0")&gt;=3,
  SUM(LARGE(
    IF(
      ('Individual Results'!$D$2:$D$413=$A25) *
      ('Individual Results'!$C$2:$C$413=$B25) *
      ('Individual Results'!$I$2:$I$413&gt;0),
      VALUE('Individual Results'!$I$2:$I$413)
    ),
    {1,2,3}
  )),
  ""
)</f>
        <v>250</v>
      </c>
      <c r="E25" s="126" cm="1">
        <f t="array" ref="E25">IF(
  COUNTIFS('Individual Results'!$D$2:$D$413, $A25,
           'Individual Results'!$C$2:$C$413, $B25,
           'Individual Results'!$K$2:$K$413, "&gt;0")&gt;=3,
  SUM(LARGE(
    IF(
      ('Individual Results'!$D$2:$D$413=$A25) *
      ('Individual Results'!$C$2:$C$413=$B25) *
      ('Individual Results'!$K$2:$K$413&gt;0),
      VALUE('Individual Results'!$K$2:$K$413)
    ),
    {1,2,3}
  )),
  ""
)</f>
        <v>250</v>
      </c>
      <c r="F25" s="126" t="str" cm="1">
        <f t="array" ref="F25">IF(
  COUNTIFS('Individual Results'!$D$2:$D$413, $A25,
           'Individual Results'!$C$2:$C$413, $B25,
           'Individual Results'!$M$2:$M$413, "&gt;0")&gt;=3,
  SUM(LARGE(
    IF(
      ('Individual Results'!$D$2:$D$413=$A25) *
      ('Individual Results'!$C$2:$C$413=$B25) *
      ('Individual Results'!$M$2:$M$413&gt;0),
      VALUE('Individual Results'!$M$2:$M$413)
    ),
    {1,2,3}
  )),
  ""
)</f>
        <v/>
      </c>
      <c r="G25" s="126" cm="1">
        <f t="array" ref="G25">IF(
  COUNTIFS('Individual Results'!$D$2:$D$413, $A25,
           'Individual Results'!$C$2:$C$413, $B25,
           'Individual Results'!$O$2:$O$413, "&gt;0")&gt;=3,
  SUM(LARGE(
    IF(
      ('Individual Results'!$D$2:$D$413=$A25) *
      ('Individual Results'!$C$2:$C$413=$B25) *
      ('Individual Results'!$O$2:$O$413&gt;0),
      VALUE('Individual Results'!$O$2:$O$413)
    ),
    {1,2,3}
  )),
  ""
)</f>
        <v>240</v>
      </c>
      <c r="H25" s="126" t="str" cm="1">
        <f t="array" ref="H25">IF(
  COUNTIFS('Individual Results'!$D$2:$D$413, $A25,
           'Individual Results'!$C$2:$C$413, $B25,
           'Individual Results'!$Q$2:$Q$413, "&gt;0")&gt;=3,
  SUM(LARGE(
    IF(
      ('Individual Results'!$D$2:$D$413=$A25) *
      ('Individual Results'!$C$2:$C$413=$B25) *
      ('Individual Results'!$Q$2:$Q$413&gt;0),
      VALUE('Individual Results'!$Q$2:$Q$413)
    ),
    {1,2,3}
  )),
  ""
)</f>
        <v/>
      </c>
      <c r="I25" s="126">
        <f t="shared" si="0"/>
        <v>740</v>
      </c>
    </row>
    <row r="26" spans="1:9" x14ac:dyDescent="0.4">
      <c r="A26" s="126" t="str">
        <f>TeamHelper!I79</f>
        <v>Bant/Juv Girls</v>
      </c>
      <c r="B26" s="126" t="str">
        <f>TeamHelper!H79</f>
        <v>STA</v>
      </c>
      <c r="C26" s="126" t="str" cm="1">
        <f t="array" ref="C26">IF(
  COUNTIFS('Individual Results'!$D$2:$D$413, $A26,
           'Individual Results'!$C$2:$C$413, $B26,
           'Individual Results'!$G$2:$G$413, "&gt;0")&gt;=3,
  SUM(LARGE(
    IF(
      ('Individual Results'!$D$2:$D$413=$A26) *
      ('Individual Results'!$C$2:$C$413=$B26) *
      ('Individual Results'!$G$2:$G$413&gt;0),
      VALUE('Individual Results'!$G$2:$G$413)
    ),
    {1,2,3}
  )),
  ""
)</f>
        <v/>
      </c>
      <c r="D26" s="126" t="str" cm="1">
        <f t="array" ref="D26">IF(
  COUNTIFS('Individual Results'!$D$2:$D$413, $A26,
           'Individual Results'!$C$2:$C$413, $B26,
           'Individual Results'!$I$2:$I$413, "&gt;0")&gt;=3,
  SUM(LARGE(
    IF(
      ('Individual Results'!$D$2:$D$413=$A26) *
      ('Individual Results'!$C$2:$C$413=$B26) *
      ('Individual Results'!$I$2:$I$413&gt;0),
      VALUE('Individual Results'!$I$2:$I$413)
    ),
    {1,2,3}
  )),
  ""
)</f>
        <v/>
      </c>
      <c r="E26" s="126" t="str" cm="1">
        <f t="array" ref="E26">IF(
  COUNTIFS('Individual Results'!$D$2:$D$413, $A26,
           'Individual Results'!$C$2:$C$413, $B26,
           'Individual Results'!$K$2:$K$413, "&gt;0")&gt;=3,
  SUM(LARGE(
    IF(
      ('Individual Results'!$D$2:$D$413=$A26) *
      ('Individual Results'!$C$2:$C$413=$B26) *
      ('Individual Results'!$K$2:$K$413&gt;0),
      VALUE('Individual Results'!$K$2:$K$413)
    ),
    {1,2,3}
  )),
  ""
)</f>
        <v/>
      </c>
      <c r="F26" s="126" t="str" cm="1">
        <f t="array" ref="F26">IF(
  COUNTIFS('Individual Results'!$D$2:$D$413, $A26,
           'Individual Results'!$C$2:$C$413, $B26,
           'Individual Results'!$M$2:$M$413, "&gt;0")&gt;=3,
  SUM(LARGE(
    IF(
      ('Individual Results'!$D$2:$D$413=$A26) *
      ('Individual Results'!$C$2:$C$413=$B26) *
      ('Individual Results'!$M$2:$M$413&gt;0),
      VALUE('Individual Results'!$M$2:$M$413)
    ),
    {1,2,3}
  )),
  ""
)</f>
        <v/>
      </c>
      <c r="G26" s="126" t="str" cm="1">
        <f t="array" ref="G26">IF(
  COUNTIFS('Individual Results'!$D$2:$D$413, $A26,
           'Individual Results'!$C$2:$C$413, $B26,
           'Individual Results'!$O$2:$O$413, "&gt;0")&gt;=3,
  SUM(LARGE(
    IF(
      ('Individual Results'!$D$2:$D$413=$A26) *
      ('Individual Results'!$C$2:$C$413=$B26) *
      ('Individual Results'!$O$2:$O$413&gt;0),
      VALUE('Individual Results'!$O$2:$O$413)
    ),
    {1,2,3}
  )),
  ""
)</f>
        <v/>
      </c>
      <c r="H26" s="126" t="str" cm="1">
        <f t="array" ref="H26">IF(
  COUNTIFS('Individual Results'!$D$2:$D$413, $A26,
           'Individual Results'!$C$2:$C$413, $B26,
           'Individual Results'!$Q$2:$Q$413, "&gt;0")&gt;=3,
  SUM(LARGE(
    IF(
      ('Individual Results'!$D$2:$D$413=$A26) *
      ('Individual Results'!$C$2:$C$413=$B26) *
      ('Individual Results'!$Q$2:$Q$413&gt;0),
      VALUE('Individual Results'!$Q$2:$Q$413)
    ),
    {1,2,3}
  )),
  ""
)</f>
        <v/>
      </c>
      <c r="I26" s="126">
        <f t="shared" si="0"/>
        <v>0</v>
      </c>
    </row>
    <row r="27" spans="1:9" x14ac:dyDescent="0.4">
      <c r="A27" s="126" t="str">
        <f>TeamHelper!I24</f>
        <v>Bant/Juv Girls</v>
      </c>
      <c r="B27" s="126" t="str">
        <f>TeamHelper!H24</f>
        <v>Collingwood</v>
      </c>
      <c r="C27" s="126" t="str" cm="1">
        <f t="array" ref="C27">IF(
  COUNTIFS('Individual Results'!$D$2:$D$413, $A27,
           'Individual Results'!$C$2:$C$413, $B27,
           'Individual Results'!$G$2:$G$413, "&gt;0")&gt;=3,
  SUM(LARGE(
    IF(
      ('Individual Results'!$D$2:$D$413=$A27) *
      ('Individual Results'!$C$2:$C$413=$B27) *
      ('Individual Results'!$G$2:$G$413&gt;0),
      VALUE('Individual Results'!$G$2:$G$413)
    ),
    {1,2,3}
  )),
  ""
)</f>
        <v/>
      </c>
      <c r="D27" s="126" t="str" cm="1">
        <f t="array" ref="D27">IF(
  COUNTIFS('Individual Results'!$D$2:$D$413, $A27,
           'Individual Results'!$C$2:$C$413, $B27,
           'Individual Results'!$I$2:$I$413, "&gt;0")&gt;=3,
  SUM(LARGE(
    IF(
      ('Individual Results'!$D$2:$D$413=$A27) *
      ('Individual Results'!$C$2:$C$413=$B27) *
      ('Individual Results'!$I$2:$I$413&gt;0),
      VALUE('Individual Results'!$I$2:$I$413)
    ),
    {1,2,3}
  )),
  ""
)</f>
        <v/>
      </c>
      <c r="E27" s="126" t="str" cm="1">
        <f t="array" ref="E27">IF(
  COUNTIFS('Individual Results'!$D$2:$D$413, $A27,
           'Individual Results'!$C$2:$C$413, $B27,
           'Individual Results'!$K$2:$K$413, "&gt;0")&gt;=3,
  SUM(LARGE(
    IF(
      ('Individual Results'!$D$2:$D$413=$A27) *
      ('Individual Results'!$C$2:$C$413=$B27) *
      ('Individual Results'!$K$2:$K$413&gt;0),
      VALUE('Individual Results'!$K$2:$K$413)
    ),
    {1,2,3}
  )),
  ""
)</f>
        <v/>
      </c>
      <c r="F27" s="126" t="str" cm="1">
        <f t="array" ref="F27">IF(
  COUNTIFS('Individual Results'!$D$2:$D$413, $A27,
           'Individual Results'!$C$2:$C$413, $B27,
           'Individual Results'!$M$2:$M$413, "&gt;0")&gt;=3,
  SUM(LARGE(
    IF(
      ('Individual Results'!$D$2:$D$413=$A27) *
      ('Individual Results'!$C$2:$C$413=$B27) *
      ('Individual Results'!$M$2:$M$413&gt;0),
      VALUE('Individual Results'!$M$2:$M$413)
    ),
    {1,2,3}
  )),
  ""
)</f>
        <v/>
      </c>
      <c r="G27" s="126" t="str" cm="1">
        <f t="array" ref="G27">IF(
  COUNTIFS('Individual Results'!$D$2:$D$413, $A27,
           'Individual Results'!$C$2:$C$413, $B27,
           'Individual Results'!$O$2:$O$413, "&gt;0")&gt;=3,
  SUM(LARGE(
    IF(
      ('Individual Results'!$D$2:$D$413=$A27) *
      ('Individual Results'!$C$2:$C$413=$B27) *
      ('Individual Results'!$O$2:$O$413&gt;0),
      VALUE('Individual Results'!$O$2:$O$413)
    ),
    {1,2,3}
  )),
  ""
)</f>
        <v/>
      </c>
      <c r="H27" s="126" t="str" cm="1">
        <f t="array" ref="H27">IF(
  COUNTIFS('Individual Results'!$D$2:$D$413, $A27,
           'Individual Results'!$C$2:$C$413, $B27,
           'Individual Results'!$Q$2:$Q$413, "&gt;0")&gt;=3,
  SUM(LARGE(
    IF(
      ('Individual Results'!$D$2:$D$413=$A27) *
      ('Individual Results'!$C$2:$C$413=$B27) *
      ('Individual Results'!$Q$2:$Q$413&gt;0),
      VALUE('Individual Results'!$Q$2:$Q$413)
    ),
    {1,2,3}
  )),
  ""
)</f>
        <v/>
      </c>
      <c r="I27" s="126">
        <f t="shared" si="0"/>
        <v>0</v>
      </c>
    </row>
    <row r="28" spans="1:9" x14ac:dyDescent="0.4">
      <c r="A28" s="126" t="str">
        <f>TeamHelper!I26</f>
        <v>Bant/Juv Girls</v>
      </c>
      <c r="B28" s="126" t="str">
        <f>TeamHelper!H26</f>
        <v>Handsworth</v>
      </c>
      <c r="C28" s="126" t="str" cm="1">
        <f t="array" ref="C28">IF(
  COUNTIFS('Individual Results'!$D$2:$D$413, $A28,
           'Individual Results'!$C$2:$C$413, $B28,
           'Individual Results'!$G$2:$G$413, "&gt;0")&gt;=3,
  SUM(LARGE(
    IF(
      ('Individual Results'!$D$2:$D$413=$A28) *
      ('Individual Results'!$C$2:$C$413=$B28) *
      ('Individual Results'!$G$2:$G$413&gt;0),
      VALUE('Individual Results'!$G$2:$G$413)
    ),
    {1,2,3}
  )),
  ""
)</f>
        <v/>
      </c>
      <c r="D28" s="126" t="str" cm="1">
        <f t="array" ref="D28">IF(
  COUNTIFS('Individual Results'!$D$2:$D$413, $A28,
           'Individual Results'!$C$2:$C$413, $B28,
           'Individual Results'!$I$2:$I$413, "&gt;0")&gt;=3,
  SUM(LARGE(
    IF(
      ('Individual Results'!$D$2:$D$413=$A28) *
      ('Individual Results'!$C$2:$C$413=$B28) *
      ('Individual Results'!$I$2:$I$413&gt;0),
      VALUE('Individual Results'!$I$2:$I$413)
    ),
    {1,2,3}
  )),
  ""
)</f>
        <v/>
      </c>
      <c r="E28" s="126" t="str" cm="1">
        <f t="array" ref="E28">IF(
  COUNTIFS('Individual Results'!$D$2:$D$413, $A28,
           'Individual Results'!$C$2:$C$413, $B28,
           'Individual Results'!$K$2:$K$413, "&gt;0")&gt;=3,
  SUM(LARGE(
    IF(
      ('Individual Results'!$D$2:$D$413=$A28) *
      ('Individual Results'!$C$2:$C$413=$B28) *
      ('Individual Results'!$K$2:$K$413&gt;0),
      VALUE('Individual Results'!$K$2:$K$413)
    ),
    {1,2,3}
  )),
  ""
)</f>
        <v/>
      </c>
      <c r="F28" s="126" t="str" cm="1">
        <f t="array" ref="F28">IF(
  COUNTIFS('Individual Results'!$D$2:$D$413, $A28,
           'Individual Results'!$C$2:$C$413, $B28,
           'Individual Results'!$M$2:$M$413, "&gt;0")&gt;=3,
  SUM(LARGE(
    IF(
      ('Individual Results'!$D$2:$D$413=$A28) *
      ('Individual Results'!$C$2:$C$413=$B28) *
      ('Individual Results'!$M$2:$M$413&gt;0),
      VALUE('Individual Results'!$M$2:$M$413)
    ),
    {1,2,3}
  )),
  ""
)</f>
        <v/>
      </c>
      <c r="G28" s="126" t="str" cm="1">
        <f t="array" ref="G28">IF(
  COUNTIFS('Individual Results'!$D$2:$D$413, $A28,
           'Individual Results'!$C$2:$C$413, $B28,
           'Individual Results'!$O$2:$O$413, "&gt;0")&gt;=3,
  SUM(LARGE(
    IF(
      ('Individual Results'!$D$2:$D$413=$A28) *
      ('Individual Results'!$C$2:$C$413=$B28) *
      ('Individual Results'!$O$2:$O$413&gt;0),
      VALUE('Individual Results'!$O$2:$O$413)
    ),
    {1,2,3}
  )),
  ""
)</f>
        <v/>
      </c>
      <c r="H28" s="126" t="str" cm="1">
        <f t="array" ref="H28">IF(
  COUNTIFS('Individual Results'!$D$2:$D$413, $A28,
           'Individual Results'!$C$2:$C$413, $B28,
           'Individual Results'!$Q$2:$Q$413, "&gt;0")&gt;=3,
  SUM(LARGE(
    IF(
      ('Individual Results'!$D$2:$D$413=$A28) *
      ('Individual Results'!$C$2:$C$413=$B28) *
      ('Individual Results'!$Q$2:$Q$413&gt;0),
      VALUE('Individual Results'!$Q$2:$Q$413)
    ),
    {1,2,3}
  )),
  ""
)</f>
        <v/>
      </c>
      <c r="I28" s="126">
        <f t="shared" si="0"/>
        <v>0</v>
      </c>
    </row>
    <row r="29" spans="1:9" x14ac:dyDescent="0.4">
      <c r="A29" s="126" t="str">
        <f>TeamHelper!I78</f>
        <v>Bant/Juv Girls</v>
      </c>
      <c r="B29" s="126" t="str">
        <f>TeamHelper!H78</f>
        <v>Pemberton</v>
      </c>
      <c r="C29" s="126" t="str" cm="1">
        <f t="array" ref="C29">IF(
  COUNTIFS('Individual Results'!$D$2:$D$413, $A29,
           'Individual Results'!$C$2:$C$413, $B29,
           'Individual Results'!$G$2:$G$413, "&gt;0")&gt;=3,
  SUM(LARGE(
    IF(
      ('Individual Results'!$D$2:$D$413=$A29) *
      ('Individual Results'!$C$2:$C$413=$B29) *
      ('Individual Results'!$G$2:$G$413&gt;0),
      VALUE('Individual Results'!$G$2:$G$413)
    ),
    {1,2,3}
  )),
  ""
)</f>
        <v/>
      </c>
      <c r="D29" s="126" cm="1">
        <f t="array" ref="D29">IF(
  COUNTIFS('Individual Results'!$D$2:$D$413, $A29,
           'Individual Results'!$C$2:$C$413, $B29,
           'Individual Results'!$I$2:$I$413, "&gt;0")&gt;=3,
  SUM(LARGE(
    IF(
      ('Individual Results'!$D$2:$D$413=$A29) *
      ('Individual Results'!$C$2:$C$413=$B29) *
      ('Individual Results'!$I$2:$I$413&gt;0),
      VALUE('Individual Results'!$I$2:$I$413)
    ),
    {1,2,3}
  )),
  ""
)</f>
        <v>270</v>
      </c>
      <c r="E29" s="126" cm="1">
        <f t="array" ref="E29">IF(
  COUNTIFS('Individual Results'!$D$2:$D$413, $A29,
           'Individual Results'!$C$2:$C$413, $B29,
           'Individual Results'!$K$2:$K$413, "&gt;0")&gt;=3,
  SUM(LARGE(
    IF(
      ('Individual Results'!$D$2:$D$413=$A29) *
      ('Individual Results'!$C$2:$C$413=$B29) *
      ('Individual Results'!$K$2:$K$413&gt;0),
      VALUE('Individual Results'!$K$2:$K$413)
    ),
    {1,2,3}
  )),
  ""
)</f>
        <v>245</v>
      </c>
      <c r="F29" s="126" cm="1">
        <f t="array" ref="F29">IF(
  COUNTIFS('Individual Results'!$D$2:$D$413, $A29,
           'Individual Results'!$C$2:$C$413, $B29,
           'Individual Results'!$M$2:$M$413, "&gt;0")&gt;=3,
  SUM(LARGE(
    IF(
      ('Individual Results'!$D$2:$D$413=$A29) *
      ('Individual Results'!$C$2:$C$413=$B29) *
      ('Individual Results'!$M$2:$M$413&gt;0),
      VALUE('Individual Results'!$M$2:$M$413)
    ),
    {1,2,3}
  )),
  ""
)</f>
        <v>285</v>
      </c>
      <c r="G29" s="126" cm="1">
        <f t="array" ref="G29">IF(
  COUNTIFS('Individual Results'!$D$2:$D$413, $A29,
           'Individual Results'!$C$2:$C$413, $B29,
           'Individual Results'!$O$2:$O$413, "&gt;0")&gt;=3,
  SUM(LARGE(
    IF(
      ('Individual Results'!$D$2:$D$413=$A29) *
      ('Individual Results'!$C$2:$C$413=$B29) *
      ('Individual Results'!$O$2:$O$413&gt;0),
      VALUE('Individual Results'!$O$2:$O$413)
    ),
    {1,2,3}
  )),
  ""
)</f>
        <v>280</v>
      </c>
      <c r="H29" s="126" t="str" cm="1">
        <f t="array" ref="H29">IF(
  COUNTIFS('Individual Results'!$D$2:$D$413, $A29,
           'Individual Results'!$C$2:$C$413, $B29,
           'Individual Results'!$Q$2:$Q$413, "&gt;0")&gt;=3,
  SUM(LARGE(
    IF(
      ('Individual Results'!$D$2:$D$413=$A29) *
      ('Individual Results'!$C$2:$C$413=$B29) *
      ('Individual Results'!$Q$2:$Q$413&gt;0),
      VALUE('Individual Results'!$Q$2:$Q$413)
    ),
    {1,2,3}
  )),
  ""
)</f>
        <v/>
      </c>
      <c r="I29" s="126">
        <f t="shared" si="0"/>
        <v>1080</v>
      </c>
    </row>
    <row r="30" spans="1:9" x14ac:dyDescent="0.4">
      <c r="A30" s="126" t="str">
        <f>TeamHelper!I25</f>
        <v>Bant/Juv Girls</v>
      </c>
      <c r="B30" s="126" t="str">
        <f>TeamHelper!H25</f>
        <v xml:space="preserve">Don Ross </v>
      </c>
      <c r="C30" s="126" t="str" cm="1">
        <f t="array" ref="C30">IF(
  COUNTIFS('Individual Results'!$D$2:$D$413, $A30,
           'Individual Results'!$C$2:$C$413, $B30,
           'Individual Results'!$G$2:$G$413, "&gt;0")&gt;=3,
  SUM(LARGE(
    IF(
      ('Individual Results'!$D$2:$D$413=$A30) *
      ('Individual Results'!$C$2:$C$413=$B30) *
      ('Individual Results'!$G$2:$G$413&gt;0),
      VALUE('Individual Results'!$G$2:$G$413)
    ),
    {1,2,3}
  )),
  ""
)</f>
        <v/>
      </c>
      <c r="D30" s="126" t="str" cm="1">
        <f t="array" ref="D30">IF(
  COUNTIFS('Individual Results'!$D$2:$D$413, $A30,
           'Individual Results'!$C$2:$C$413, $B30,
           'Individual Results'!$I$2:$I$413, "&gt;0")&gt;=3,
  SUM(LARGE(
    IF(
      ('Individual Results'!$D$2:$D$413=$A30) *
      ('Individual Results'!$C$2:$C$413=$B30) *
      ('Individual Results'!$I$2:$I$413&gt;0),
      VALUE('Individual Results'!$I$2:$I$413)
    ),
    {1,2,3}
  )),
  ""
)</f>
        <v/>
      </c>
      <c r="E30" s="126" t="str" cm="1">
        <f t="array" ref="E30">IF(
  COUNTIFS('Individual Results'!$D$2:$D$413, $A30,
           'Individual Results'!$C$2:$C$413, $B30,
           'Individual Results'!$K$2:$K$413, "&gt;0")&gt;=3,
  SUM(LARGE(
    IF(
      ('Individual Results'!$D$2:$D$413=$A30) *
      ('Individual Results'!$C$2:$C$413=$B30) *
      ('Individual Results'!$K$2:$K$413&gt;0),
      VALUE('Individual Results'!$K$2:$K$413)
    ),
    {1,2,3}
  )),
  ""
)</f>
        <v/>
      </c>
      <c r="F30" s="126" t="str" cm="1">
        <f t="array" ref="F30">IF(
  COUNTIFS('Individual Results'!$D$2:$D$413, $A30,
           'Individual Results'!$C$2:$C$413, $B30,
           'Individual Results'!$M$2:$M$413, "&gt;0")&gt;=3,
  SUM(LARGE(
    IF(
      ('Individual Results'!$D$2:$D$413=$A30) *
      ('Individual Results'!$C$2:$C$413=$B30) *
      ('Individual Results'!$M$2:$M$413&gt;0),
      VALUE('Individual Results'!$M$2:$M$413)
    ),
    {1,2,3}
  )),
  ""
)</f>
        <v/>
      </c>
      <c r="G30" s="126" t="str" cm="1">
        <f t="array" ref="G30">IF(
  COUNTIFS('Individual Results'!$D$2:$D$413, $A30,
           'Individual Results'!$C$2:$C$413, $B30,
           'Individual Results'!$O$2:$O$413, "&gt;0")&gt;=3,
  SUM(LARGE(
    IF(
      ('Individual Results'!$D$2:$D$413=$A30) *
      ('Individual Results'!$C$2:$C$413=$B30) *
      ('Individual Results'!$O$2:$O$413&gt;0),
      VALUE('Individual Results'!$O$2:$O$413)
    ),
    {1,2,3}
  )),
  ""
)</f>
        <v/>
      </c>
      <c r="H30" s="126" t="str" cm="1">
        <f t="array" ref="H30">IF(
  COUNTIFS('Individual Results'!$D$2:$D$413, $A30,
           'Individual Results'!$C$2:$C$413, $B30,
           'Individual Results'!$Q$2:$Q$413, "&gt;0")&gt;=3,
  SUM(LARGE(
    IF(
      ('Individual Results'!$D$2:$D$413=$A30) *
      ('Individual Results'!$C$2:$C$413=$B30) *
      ('Individual Results'!$Q$2:$Q$413&gt;0),
      VALUE('Individual Results'!$Q$2:$Q$413)
    ),
    {1,2,3}
  )),
  ""
)</f>
        <v/>
      </c>
      <c r="I30" s="126">
        <f t="shared" si="0"/>
        <v>0</v>
      </c>
    </row>
    <row r="31" spans="1:9" x14ac:dyDescent="0.4">
      <c r="A31" s="126" t="str">
        <f>TeamHelper!I22</f>
        <v>Bant/Juv Girls</v>
      </c>
      <c r="B31" s="126" t="str">
        <f>TeamHelper!H22</f>
        <v>Brockton</v>
      </c>
      <c r="C31" s="126" t="str" cm="1">
        <f t="array" ref="C31">IF(
  COUNTIFS('Individual Results'!$D$2:$D$413, $A31,
           'Individual Results'!$C$2:$C$413, $B31,
           'Individual Results'!$G$2:$G$413, "&gt;0")&gt;=3,
  SUM(LARGE(
    IF(
      ('Individual Results'!$D$2:$D$413=$A31) *
      ('Individual Results'!$C$2:$C$413=$B31) *
      ('Individual Results'!$G$2:$G$413&gt;0),
      VALUE('Individual Results'!$G$2:$G$413)
    ),
    {1,2,3}
  )),
  ""
)</f>
        <v/>
      </c>
      <c r="D31" s="126" t="str" cm="1">
        <f t="array" ref="D31">IF(
  COUNTIFS('Individual Results'!$D$2:$D$413, $A31,
           'Individual Results'!$C$2:$C$413, $B31,
           'Individual Results'!$I$2:$I$413, "&gt;0")&gt;=3,
  SUM(LARGE(
    IF(
      ('Individual Results'!$D$2:$D$413=$A31) *
      ('Individual Results'!$C$2:$C$413=$B31) *
      ('Individual Results'!$I$2:$I$413&gt;0),
      VALUE('Individual Results'!$I$2:$I$413)
    ),
    {1,2,3}
  )),
  ""
)</f>
        <v/>
      </c>
      <c r="E31" s="126" t="str" cm="1">
        <f t="array" ref="E31">IF(
  COUNTIFS('Individual Results'!$D$2:$D$413, $A31,
           'Individual Results'!$C$2:$C$413, $B31,
           'Individual Results'!$K$2:$K$413, "&gt;0")&gt;=3,
  SUM(LARGE(
    IF(
      ('Individual Results'!$D$2:$D$413=$A31) *
      ('Individual Results'!$C$2:$C$413=$B31) *
      ('Individual Results'!$K$2:$K$413&gt;0),
      VALUE('Individual Results'!$K$2:$K$413)
    ),
    {1,2,3}
  )),
  ""
)</f>
        <v/>
      </c>
      <c r="F31" s="126" t="str" cm="1">
        <f t="array" ref="F31">IF(
  COUNTIFS('Individual Results'!$D$2:$D$413, $A31,
           'Individual Results'!$C$2:$C$413, $B31,
           'Individual Results'!$M$2:$M$413, "&gt;0")&gt;=3,
  SUM(LARGE(
    IF(
      ('Individual Results'!$D$2:$D$413=$A31) *
      ('Individual Results'!$C$2:$C$413=$B31) *
      ('Individual Results'!$M$2:$M$413&gt;0),
      VALUE('Individual Results'!$M$2:$M$413)
    ),
    {1,2,3}
  )),
  ""
)</f>
        <v/>
      </c>
      <c r="G31" s="126" t="str" cm="1">
        <f t="array" ref="G31">IF(
  COUNTIFS('Individual Results'!$D$2:$D$413, $A31,
           'Individual Results'!$C$2:$C$413, $B31,
           'Individual Results'!$O$2:$O$413, "&gt;0")&gt;=3,
  SUM(LARGE(
    IF(
      ('Individual Results'!$D$2:$D$413=$A31) *
      ('Individual Results'!$C$2:$C$413=$B31) *
      ('Individual Results'!$O$2:$O$413&gt;0),
      VALUE('Individual Results'!$O$2:$O$413)
    ),
    {1,2,3}
  )),
  ""
)</f>
        <v/>
      </c>
      <c r="H31" s="126" t="str" cm="1">
        <f t="array" ref="H31">IF(
  COUNTIFS('Individual Results'!$D$2:$D$413, $A31,
           'Individual Results'!$C$2:$C$413, $B31,
           'Individual Results'!$Q$2:$Q$413, "&gt;0")&gt;=3,
  SUM(LARGE(
    IF(
      ('Individual Results'!$D$2:$D$413=$A31) *
      ('Individual Results'!$C$2:$C$413=$B31) *
      ('Individual Results'!$Q$2:$Q$413&gt;0),
      VALUE('Individual Results'!$Q$2:$Q$413)
    ),
    {1,2,3}
  )),
  ""
)</f>
        <v/>
      </c>
      <c r="I31" s="126">
        <f t="shared" si="0"/>
        <v>0</v>
      </c>
    </row>
    <row r="32" spans="1:9" x14ac:dyDescent="0.4">
      <c r="A32" s="127" t="str">
        <f>TeamHelper!I37</f>
        <v>Jr Boys</v>
      </c>
      <c r="B32" s="127" t="str">
        <f>TeamHelper!H37</f>
        <v>Handsworth</v>
      </c>
      <c r="C32" s="127" cm="1">
        <f t="array" ref="C32">IF(
  COUNTIFS('Individual Results'!$D$2:$D$413, $A32,
           'Individual Results'!$C$2:$C$413, $B32,
           'Individual Results'!$G$2:$G$413, "&gt;0")&gt;=3,
  SUM(LARGE(
    IF(
      ('Individual Results'!$D$2:$D$413=$A32) *
      ('Individual Results'!$C$2:$C$413=$B32) *
      ('Individual Results'!$G$2:$G$413&gt;0),
      VALUE('Individual Results'!$G$2:$G$413)
    ),
    {1,2,3}
  )),
  ""
)</f>
        <v>275</v>
      </c>
      <c r="D32" s="127" cm="1">
        <f t="array" ref="D32">IF(
  COUNTIFS('Individual Results'!$D$2:$D$413, $A32,
           'Individual Results'!$C$2:$C$413, $B32,
           'Individual Results'!$I$2:$I$413, "&gt;0")&gt;=3,
  SUM(LARGE(
    IF(
      ('Individual Results'!$D$2:$D$413=$A32) *
      ('Individual Results'!$C$2:$C$413=$B32) *
      ('Individual Results'!$I$2:$I$413&gt;0),
      VALUE('Individual Results'!$I$2:$I$413)
    ),
    {1,2,3}
  )),
  ""
)</f>
        <v>225</v>
      </c>
      <c r="E32" s="127" cm="1">
        <f t="array" ref="E32">IF(
  COUNTIFS('Individual Results'!$D$2:$D$413, $A32,
           'Individual Results'!$C$2:$C$413, $B32,
           'Individual Results'!$K$2:$K$413, "&gt;0")&gt;=3,
  SUM(LARGE(
    IF(
      ('Individual Results'!$D$2:$D$413=$A32) *
      ('Individual Results'!$C$2:$C$413=$B32) *
      ('Individual Results'!$K$2:$K$413&gt;0),
      VALUE('Individual Results'!$K$2:$K$413)
    ),
    {1,2,3}
  )),
  ""
)</f>
        <v>275</v>
      </c>
      <c r="F32" s="127" cm="1">
        <f t="array" ref="F32">IF(
  COUNTIFS('Individual Results'!$D$2:$D$413, $A32,
           'Individual Results'!$C$2:$C$413, $B32,
           'Individual Results'!$M$2:$M$413, "&gt;0")&gt;=3,
  SUM(LARGE(
    IF(
      ('Individual Results'!$D$2:$D$413=$A32) *
      ('Individual Results'!$C$2:$C$413=$B32) *
      ('Individual Results'!$M$2:$M$413&gt;0),
      VALUE('Individual Results'!$M$2:$M$413)
    ),
    {1,2,3}
  )),
  ""
)</f>
        <v>220</v>
      </c>
      <c r="G32" s="127" cm="1">
        <f t="array" ref="G32">IF(
  COUNTIFS('Individual Results'!$D$2:$D$413, $A32,
           'Individual Results'!$C$2:$C$413, $B32,
           'Individual Results'!$O$2:$O$413, "&gt;0")&gt;=3,
  SUM(LARGE(
    IF(
      ('Individual Results'!$D$2:$D$413=$A32) *
      ('Individual Results'!$C$2:$C$413=$B32) *
      ('Individual Results'!$O$2:$O$413&gt;0),
      VALUE('Individual Results'!$O$2:$O$413)
    ),
    {1,2,3}
  )),
  ""
)</f>
        <v>270</v>
      </c>
      <c r="H32" s="127" t="str" cm="1">
        <f t="array" ref="H32">IF(
  COUNTIFS('Individual Results'!$D$2:$D$413, $A32,
           'Individual Results'!$C$2:$C$413, $B32,
           'Individual Results'!$Q$2:$Q$413, "&gt;0")&gt;=3,
  SUM(LARGE(
    IF(
      ('Individual Results'!$D$2:$D$413=$A32) *
      ('Individual Results'!$C$2:$C$413=$B32) *
      ('Individual Results'!$Q$2:$Q$413&gt;0),
      VALUE('Individual Results'!$Q$2:$Q$413)
    ),
    {1,2,3}
  )),
  ""
)</f>
        <v/>
      </c>
      <c r="I32" s="127">
        <f t="shared" si="0"/>
        <v>1265</v>
      </c>
    </row>
    <row r="33" spans="1:9" x14ac:dyDescent="0.4">
      <c r="A33" s="127" t="str">
        <f>TeamHelper!I48</f>
        <v>Jr Boys</v>
      </c>
      <c r="B33" s="127" t="str">
        <f>TeamHelper!H48</f>
        <v>Whistler</v>
      </c>
      <c r="C33" s="127" cm="1">
        <f t="array" ref="C33">IF(
  COUNTIFS('Individual Results'!$D$2:$D$413, $A33,
           'Individual Results'!$C$2:$C$413, $B33,
           'Individual Results'!$G$2:$G$413, "&gt;0")&gt;=3,
  SUM(LARGE(
    IF(
      ('Individual Results'!$D$2:$D$413=$A33) *
      ('Individual Results'!$C$2:$C$413=$B33) *
      ('Individual Results'!$G$2:$G$413&gt;0),
      VALUE('Individual Results'!$G$2:$G$413)
    ),
    {1,2,3}
  )),
  ""
)</f>
        <v>164</v>
      </c>
      <c r="D33" s="127" cm="1">
        <f t="array" ref="D33">IF(
  COUNTIFS('Individual Results'!$D$2:$D$413, $A33,
           'Individual Results'!$C$2:$C$413, $B33,
           'Individual Results'!$I$2:$I$413, "&gt;0")&gt;=3,
  SUM(LARGE(
    IF(
      ('Individual Results'!$D$2:$D$413=$A33) *
      ('Individual Results'!$C$2:$C$413=$B33) *
      ('Individual Results'!$I$2:$I$413&gt;0),
      VALUE('Individual Results'!$I$2:$I$413)
    ),
    {1,2,3}
  )),
  ""
)</f>
        <v>246</v>
      </c>
      <c r="E33" s="127" t="str" cm="1">
        <f t="array" ref="E33">IF(
  COUNTIFS('Individual Results'!$D$2:$D$413, $A33,
           'Individual Results'!$C$2:$C$413, $B33,
           'Individual Results'!$K$2:$K$413, "&gt;0")&gt;=3,
  SUM(LARGE(
    IF(
      ('Individual Results'!$D$2:$D$413=$A33) *
      ('Individual Results'!$C$2:$C$413=$B33) *
      ('Individual Results'!$K$2:$K$413&gt;0),
      VALUE('Individual Results'!$K$2:$K$413)
    ),
    {1,2,3}
  )),
  ""
)</f>
        <v/>
      </c>
      <c r="F33" s="127" cm="1">
        <f t="array" ref="F33">IF(
  COUNTIFS('Individual Results'!$D$2:$D$413, $A33,
           'Individual Results'!$C$2:$C$413, $B33,
           'Individual Results'!$M$2:$M$413, "&gt;0")&gt;=3,
  SUM(LARGE(
    IF(
      ('Individual Results'!$D$2:$D$413=$A33) *
      ('Individual Results'!$C$2:$C$413=$B33) *
      ('Individual Results'!$M$2:$M$413&gt;0),
      VALUE('Individual Results'!$M$2:$M$413)
    ),
    {1,2,3}
  )),
  ""
)</f>
        <v>140</v>
      </c>
      <c r="G33" s="127" cm="1">
        <f t="array" ref="G33">IF(
  COUNTIFS('Individual Results'!$D$2:$D$413, $A33,
           'Individual Results'!$C$2:$C$413, $B33,
           'Individual Results'!$O$2:$O$413, "&gt;0")&gt;=3,
  SUM(LARGE(
    IF(
      ('Individual Results'!$D$2:$D$413=$A33) *
      ('Individual Results'!$C$2:$C$413=$B33) *
      ('Individual Results'!$O$2:$O$413&gt;0),
      VALUE('Individual Results'!$O$2:$O$413)
    ),
    {1,2,3}
  )),
  ""
)</f>
        <v>146</v>
      </c>
      <c r="H33" s="127" t="str" cm="1">
        <f t="array" ref="H33">IF(
  COUNTIFS('Individual Results'!$D$2:$D$413, $A33,
           'Individual Results'!$C$2:$C$413, $B33,
           'Individual Results'!$Q$2:$Q$413, "&gt;0")&gt;=3,
  SUM(LARGE(
    IF(
      ('Individual Results'!$D$2:$D$413=$A33) *
      ('Individual Results'!$C$2:$C$413=$B33) *
      ('Individual Results'!$Q$2:$Q$413&gt;0),
      VALUE('Individual Results'!$Q$2:$Q$413)
    ),
    {1,2,3}
  )),
  ""
)</f>
        <v/>
      </c>
      <c r="I33" s="127">
        <f t="shared" si="0"/>
        <v>696</v>
      </c>
    </row>
    <row r="34" spans="1:9" x14ac:dyDescent="0.4">
      <c r="A34" s="127" t="str">
        <f>TeamHelper!I38</f>
        <v>Jr Boys</v>
      </c>
      <c r="B34" s="127" t="str">
        <f>TeamHelper!H38</f>
        <v>Howe Sound</v>
      </c>
      <c r="C34" s="127" cm="1">
        <f t="array" ref="C34">IF(
  COUNTIFS('Individual Results'!$D$2:$D$413, $A34,
           'Individual Results'!$C$2:$C$413, $B34,
           'Individual Results'!$G$2:$G$413, "&gt;0")&gt;=3,
  SUM(LARGE(
    IF(
      ('Individual Results'!$D$2:$D$413=$A34) *
      ('Individual Results'!$C$2:$C$413=$B34) *
      ('Individual Results'!$G$2:$G$413&gt;0),
      VALUE('Individual Results'!$G$2:$G$413)
    ),
    {1,2,3}
  )),
  ""
)</f>
        <v>158</v>
      </c>
      <c r="D34" s="127" cm="1">
        <f t="array" ref="D34">IF(
  COUNTIFS('Individual Results'!$D$2:$D$413, $A34,
           'Individual Results'!$C$2:$C$413, $B34,
           'Individual Results'!$I$2:$I$413, "&gt;0")&gt;=3,
  SUM(LARGE(
    IF(
      ('Individual Results'!$D$2:$D$413=$A34) *
      ('Individual Results'!$C$2:$C$413=$B34) *
      ('Individual Results'!$I$2:$I$413&gt;0),
      VALUE('Individual Results'!$I$2:$I$413)
    ),
    {1,2,3}
  )),
  ""
)</f>
        <v>210</v>
      </c>
      <c r="E34" s="127" cm="1">
        <f t="array" ref="E34">IF(
  COUNTIFS('Individual Results'!$D$2:$D$413, $A34,
           'Individual Results'!$C$2:$C$413, $B34,
           'Individual Results'!$K$2:$K$413, "&gt;0")&gt;=3,
  SUM(LARGE(
    IF(
      ('Individual Results'!$D$2:$D$413=$A34) *
      ('Individual Results'!$C$2:$C$413=$B34) *
      ('Individual Results'!$K$2:$K$413&gt;0),
      VALUE('Individual Results'!$K$2:$K$413)
    ),
    {1,2,3}
  )),
  ""
)</f>
        <v>161</v>
      </c>
      <c r="F34" s="127" cm="1">
        <f t="array" ref="F34">IF(
  COUNTIFS('Individual Results'!$D$2:$D$413, $A34,
           'Individual Results'!$C$2:$C$413, $B34,
           'Individual Results'!$M$2:$M$413, "&gt;0")&gt;=3,
  SUM(LARGE(
    IF(
      ('Individual Results'!$D$2:$D$413=$A34) *
      ('Individual Results'!$C$2:$C$413=$B34) *
      ('Individual Results'!$M$2:$M$413&gt;0),
      VALUE('Individual Results'!$M$2:$M$413)
    ),
    {1,2,3}
  )),
  ""
)</f>
        <v>265</v>
      </c>
      <c r="G34" s="127" cm="1">
        <f t="array" ref="G34">IF(
  COUNTIFS('Individual Results'!$D$2:$D$413, $A34,
           'Individual Results'!$C$2:$C$413, $B34,
           'Individual Results'!$O$2:$O$413, "&gt;0")&gt;=3,
  SUM(LARGE(
    IF(
      ('Individual Results'!$D$2:$D$413=$A34) *
      ('Individual Results'!$C$2:$C$413=$B34) *
      ('Individual Results'!$O$2:$O$413&gt;0),
      VALUE('Individual Results'!$O$2:$O$413)
    ),
    {1,2,3}
  )),
  ""
)</f>
        <v>189</v>
      </c>
      <c r="H34" s="127" t="str" cm="1">
        <f t="array" ref="H34">IF(
  COUNTIFS('Individual Results'!$D$2:$D$413, $A34,
           'Individual Results'!$C$2:$C$413, $B34,
           'Individual Results'!$Q$2:$Q$413, "&gt;0")&gt;=3,
  SUM(LARGE(
    IF(
      ('Individual Results'!$D$2:$D$413=$A34) *
      ('Individual Results'!$C$2:$C$413=$B34) *
      ('Individual Results'!$Q$2:$Q$413&gt;0),
      VALUE('Individual Results'!$Q$2:$Q$413)
    ),
    {1,2,3}
  )),
  ""
)</f>
        <v/>
      </c>
      <c r="I34" s="127">
        <f t="shared" ref="I34:I65" si="1">SUM(C34:H34)</f>
        <v>983</v>
      </c>
    </row>
    <row r="35" spans="1:9" x14ac:dyDescent="0.4">
      <c r="A35" s="127" t="str">
        <f>TeamHelper!I45</f>
        <v>Jr Boys</v>
      </c>
      <c r="B35" s="127" t="str">
        <f>TeamHelper!H45</f>
        <v>STA</v>
      </c>
      <c r="C35" s="127" cm="1">
        <f t="array" ref="C35">IF(
  COUNTIFS('Individual Results'!$D$2:$D$413, $A35,
           'Individual Results'!$C$2:$C$413, $B35,
           'Individual Results'!$G$2:$G$413, "&gt;0")&gt;=3,
  SUM(LARGE(
    IF(
      ('Individual Results'!$D$2:$D$413=$A35) *
      ('Individual Results'!$C$2:$C$413=$B35) *
      ('Individual Results'!$G$2:$G$413&gt;0),
      VALUE('Individual Results'!$G$2:$G$413)
    ),
    {1,2,3}
  )),
  ""
)</f>
        <v>139</v>
      </c>
      <c r="D35" s="127" cm="1">
        <f t="array" ref="D35">IF(
  COUNTIFS('Individual Results'!$D$2:$D$413, $A35,
           'Individual Results'!$C$2:$C$413, $B35,
           'Individual Results'!$I$2:$I$413, "&gt;0")&gt;=3,
  SUM(LARGE(
    IF(
      ('Individual Results'!$D$2:$D$413=$A35) *
      ('Individual Results'!$C$2:$C$413=$B35) *
      ('Individual Results'!$I$2:$I$413&gt;0),
      VALUE('Individual Results'!$I$2:$I$413)
    ),
    {1,2,3}
  )),
  ""
)</f>
        <v>164</v>
      </c>
      <c r="E35" s="127" cm="1">
        <f t="array" ref="E35">IF(
  COUNTIFS('Individual Results'!$D$2:$D$413, $A35,
           'Individual Results'!$C$2:$C$413, $B35,
           'Individual Results'!$K$2:$K$413, "&gt;0")&gt;=3,
  SUM(LARGE(
    IF(
      ('Individual Results'!$D$2:$D$413=$A35) *
      ('Individual Results'!$C$2:$C$413=$B35) *
      ('Individual Results'!$K$2:$K$413&gt;0),
      VALUE('Individual Results'!$K$2:$K$413)
    ),
    {1,2,3}
  )),
  ""
)</f>
        <v>134</v>
      </c>
      <c r="F35" s="127" cm="1">
        <f t="array" ref="F35">IF(
  COUNTIFS('Individual Results'!$D$2:$D$413, $A35,
           'Individual Results'!$C$2:$C$413, $B35,
           'Individual Results'!$M$2:$M$413, "&gt;0")&gt;=3,
  SUM(LARGE(
    IF(
      ('Individual Results'!$D$2:$D$413=$A35) *
      ('Individual Results'!$C$2:$C$413=$B35) *
      ('Individual Results'!$M$2:$M$413&gt;0),
      VALUE('Individual Results'!$M$2:$M$413)
    ),
    {1,2,3}
  )),
  ""
)</f>
        <v>188</v>
      </c>
      <c r="G35" s="127" cm="1">
        <f t="array" ref="G35">IF(
  COUNTIFS('Individual Results'!$D$2:$D$413, $A35,
           'Individual Results'!$C$2:$C$413, $B35,
           'Individual Results'!$O$2:$O$413, "&gt;0")&gt;=3,
  SUM(LARGE(
    IF(
      ('Individual Results'!$D$2:$D$413=$A35) *
      ('Individual Results'!$C$2:$C$413=$B35) *
      ('Individual Results'!$O$2:$O$413&gt;0),
      VALUE('Individual Results'!$O$2:$O$413)
    ),
    {1,2,3}
  )),
  ""
)</f>
        <v>178</v>
      </c>
      <c r="H35" s="127" t="str" cm="1">
        <f t="array" ref="H35">IF(
  COUNTIFS('Individual Results'!$D$2:$D$413, $A35,
           'Individual Results'!$C$2:$C$413, $B35,
           'Individual Results'!$Q$2:$Q$413, "&gt;0")&gt;=3,
  SUM(LARGE(
    IF(
      ('Individual Results'!$D$2:$D$413=$A35) *
      ('Individual Results'!$C$2:$C$413=$B35) *
      ('Individual Results'!$Q$2:$Q$413&gt;0),
      VALUE('Individual Results'!$Q$2:$Q$413)
    ),
    {1,2,3}
  )),
  ""
)</f>
        <v/>
      </c>
      <c r="I35" s="127">
        <f t="shared" si="1"/>
        <v>803</v>
      </c>
    </row>
    <row r="36" spans="1:9" x14ac:dyDescent="0.4">
      <c r="A36" s="127" t="str">
        <f>TeamHelper!I29</f>
        <v>Jr Boys</v>
      </c>
      <c r="B36" s="127" t="str">
        <f>TeamHelper!H29</f>
        <v>Argyle</v>
      </c>
      <c r="C36" s="127" t="str" cm="1">
        <f t="array" ref="C36">IF(
  COUNTIFS('Individual Results'!$D$2:$D$413, $A36,
           'Individual Results'!$C$2:$C$413, $B36,
           'Individual Results'!$G$2:$G$413, "&gt;0")&gt;=3,
  SUM(LARGE(
    IF(
      ('Individual Results'!$D$2:$D$413=$A36) *
      ('Individual Results'!$C$2:$C$413=$B36) *
      ('Individual Results'!$G$2:$G$413&gt;0),
      VALUE('Individual Results'!$G$2:$G$413)
    ),
    {1,2,3}
  )),
  ""
)</f>
        <v/>
      </c>
      <c r="D36" s="127" cm="1">
        <f t="array" ref="D36">IF(
  COUNTIFS('Individual Results'!$D$2:$D$413, $A36,
           'Individual Results'!$C$2:$C$413, $B36,
           'Individual Results'!$I$2:$I$413, "&gt;0")&gt;=3,
  SUM(LARGE(
    IF(
      ('Individual Results'!$D$2:$D$413=$A36) *
      ('Individual Results'!$C$2:$C$413=$B36) *
      ('Individual Results'!$I$2:$I$413&gt;0),
      VALUE('Individual Results'!$I$2:$I$413)
    ),
    {1,2,3}
  )),
  ""
)</f>
        <v>91</v>
      </c>
      <c r="E36" s="127" cm="1">
        <f t="array" ref="E36">IF(
  COUNTIFS('Individual Results'!$D$2:$D$413, $A36,
           'Individual Results'!$C$2:$C$413, $B36,
           'Individual Results'!$K$2:$K$413, "&gt;0")&gt;=3,
  SUM(LARGE(
    IF(
      ('Individual Results'!$D$2:$D$413=$A36) *
      ('Individual Results'!$C$2:$C$413=$B36) *
      ('Individual Results'!$K$2:$K$413&gt;0),
      VALUE('Individual Results'!$K$2:$K$413)
    ),
    {1,2,3}
  )),
  ""
)</f>
        <v>176</v>
      </c>
      <c r="F36" s="127" cm="1">
        <f t="array" ref="F36">IF(
  COUNTIFS('Individual Results'!$D$2:$D$413, $A36,
           'Individual Results'!$C$2:$C$413, $B36,
           'Individual Results'!$M$2:$M$413, "&gt;0")&gt;=3,
  SUM(LARGE(
    IF(
      ('Individual Results'!$D$2:$D$413=$A36) *
      ('Individual Results'!$C$2:$C$413=$B36) *
      ('Individual Results'!$M$2:$M$413&gt;0),
      VALUE('Individual Results'!$M$2:$M$413)
    ),
    {1,2,3}
  )),
  ""
)</f>
        <v>85</v>
      </c>
      <c r="G36" s="127" cm="1">
        <f t="array" ref="G36">IF(
  COUNTIFS('Individual Results'!$D$2:$D$413, $A36,
           'Individual Results'!$C$2:$C$413, $B36,
           'Individual Results'!$O$2:$O$413, "&gt;0")&gt;=3,
  SUM(LARGE(
    IF(
      ('Individual Results'!$D$2:$D$413=$A36) *
      ('Individual Results'!$C$2:$C$413=$B36) *
      ('Individual Results'!$O$2:$O$413&gt;0),
      VALUE('Individual Results'!$O$2:$O$413)
    ),
    {1,2,3}
  )),
  ""
)</f>
        <v>101</v>
      </c>
      <c r="H36" s="127" t="str" cm="1">
        <f t="array" ref="H36">IF(
  COUNTIFS('Individual Results'!$D$2:$D$413, $A36,
           'Individual Results'!$C$2:$C$413, $B36,
           'Individual Results'!$Q$2:$Q$413, "&gt;0")&gt;=3,
  SUM(LARGE(
    IF(
      ('Individual Results'!$D$2:$D$413=$A36) *
      ('Individual Results'!$C$2:$C$413=$B36) *
      ('Individual Results'!$Q$2:$Q$413&gt;0),
      VALUE('Individual Results'!$Q$2:$Q$413)
    ),
    {1,2,3}
  )),
  ""
)</f>
        <v/>
      </c>
      <c r="I36" s="127">
        <f t="shared" si="1"/>
        <v>453</v>
      </c>
    </row>
    <row r="37" spans="1:9" x14ac:dyDescent="0.4">
      <c r="A37" s="127" t="str">
        <f>TeamHelper!I47</f>
        <v>Jr Boys</v>
      </c>
      <c r="B37" s="127" t="str">
        <f>TeamHelper!H47</f>
        <v>West Van</v>
      </c>
      <c r="C37" s="127" t="str" cm="1">
        <f t="array" ref="C37">IF(
  COUNTIFS('Individual Results'!$D$2:$D$413, $A37,
           'Individual Results'!$C$2:$C$413, $B37,
           'Individual Results'!$G$2:$G$413, "&gt;0")&gt;=3,
  SUM(LARGE(
    IF(
      ('Individual Results'!$D$2:$D$413=$A37) *
      ('Individual Results'!$C$2:$C$413=$B37) *
      ('Individual Results'!$G$2:$G$413&gt;0),
      VALUE('Individual Results'!$G$2:$G$413)
    ),
    {1,2,3}
  )),
  ""
)</f>
        <v/>
      </c>
      <c r="D37" s="127" cm="1">
        <f t="array" ref="D37">IF(
  COUNTIFS('Individual Results'!$D$2:$D$413, $A37,
           'Individual Results'!$C$2:$C$413, $B37,
           'Individual Results'!$I$2:$I$413, "&gt;0")&gt;=3,
  SUM(LARGE(
    IF(
      ('Individual Results'!$D$2:$D$413=$A37) *
      ('Individual Results'!$C$2:$C$413=$B37) *
      ('Individual Results'!$I$2:$I$413&gt;0),
      VALUE('Individual Results'!$I$2:$I$413)
    ),
    {1,2,3}
  )),
  ""
)</f>
        <v>84</v>
      </c>
      <c r="E37" s="127" cm="1">
        <f t="array" ref="E37">IF(
  COUNTIFS('Individual Results'!$D$2:$D$413, $A37,
           'Individual Results'!$C$2:$C$413, $B37,
           'Individual Results'!$K$2:$K$413, "&gt;0")&gt;=3,
  SUM(LARGE(
    IF(
      ('Individual Results'!$D$2:$D$413=$A37) *
      ('Individual Results'!$C$2:$C$413=$B37) *
      ('Individual Results'!$K$2:$K$413&gt;0),
      VALUE('Individual Results'!$K$2:$K$413)
    ),
    {1,2,3}
  )),
  ""
)</f>
        <v>88</v>
      </c>
      <c r="F37" s="127" cm="1">
        <f t="array" ref="F37">IF(
  COUNTIFS('Individual Results'!$D$2:$D$413, $A37,
           'Individual Results'!$C$2:$C$413, $B37,
           'Individual Results'!$M$2:$M$413, "&gt;0")&gt;=3,
  SUM(LARGE(
    IF(
      ('Individual Results'!$D$2:$D$413=$A37) *
      ('Individual Results'!$C$2:$C$413=$B37) *
      ('Individual Results'!$M$2:$M$413&gt;0),
      VALUE('Individual Results'!$M$2:$M$413)
    ),
    {1,2,3}
  )),
  ""
)</f>
        <v>74</v>
      </c>
      <c r="G37" s="127" cm="1">
        <f t="array" ref="G37">IF(
  COUNTIFS('Individual Results'!$D$2:$D$413, $A37,
           'Individual Results'!$C$2:$C$413, $B37,
           'Individual Results'!$O$2:$O$413, "&gt;0")&gt;=3,
  SUM(LARGE(
    IF(
      ('Individual Results'!$D$2:$D$413=$A37) *
      ('Individual Results'!$C$2:$C$413=$B37) *
      ('Individual Results'!$O$2:$O$413&gt;0),
      VALUE('Individual Results'!$O$2:$O$413)
    ),
    {1,2,3}
  )),
  ""
)</f>
        <v>59</v>
      </c>
      <c r="H37" s="127" t="str" cm="1">
        <f t="array" ref="H37">IF(
  COUNTIFS('Individual Results'!$D$2:$D$413, $A37,
           'Individual Results'!$C$2:$C$413, $B37,
           'Individual Results'!$Q$2:$Q$413, "&gt;0")&gt;=3,
  SUM(LARGE(
    IF(
      ('Individual Results'!$D$2:$D$413=$A37) *
      ('Individual Results'!$C$2:$C$413=$B37) *
      ('Individual Results'!$Q$2:$Q$413&gt;0),
      VALUE('Individual Results'!$Q$2:$Q$413)
    ),
    {1,2,3}
  )),
  ""
)</f>
        <v/>
      </c>
      <c r="I37" s="127">
        <f t="shared" si="1"/>
        <v>305</v>
      </c>
    </row>
    <row r="38" spans="1:9" x14ac:dyDescent="0.4">
      <c r="A38" s="127" t="str">
        <f>TeamHelper!I31</f>
        <v>Jr Boys</v>
      </c>
      <c r="B38" s="127" t="str">
        <f>TeamHelper!H31</f>
        <v>Carson</v>
      </c>
      <c r="C38" s="127" t="str" cm="1">
        <f t="array" ref="C38">IF(
  COUNTIFS('Individual Results'!$D$2:$D$413, $A38,
           'Individual Results'!$C$2:$C$413, $B38,
           'Individual Results'!$G$2:$G$413, "&gt;0")&gt;=3,
  SUM(LARGE(
    IF(
      ('Individual Results'!$D$2:$D$413=$A38) *
      ('Individual Results'!$C$2:$C$413=$B38) *
      ('Individual Results'!$G$2:$G$413&gt;0),
      VALUE('Individual Results'!$G$2:$G$413)
    ),
    {1,2,3}
  )),
  ""
)</f>
        <v/>
      </c>
      <c r="D38" s="127" t="str" cm="1">
        <f t="array" ref="D38">IF(
  COUNTIFS('Individual Results'!$D$2:$D$413, $A38,
           'Individual Results'!$C$2:$C$413, $B38,
           'Individual Results'!$I$2:$I$413, "&gt;0")&gt;=3,
  SUM(LARGE(
    IF(
      ('Individual Results'!$D$2:$D$413=$A38) *
      ('Individual Results'!$C$2:$C$413=$B38) *
      ('Individual Results'!$I$2:$I$413&gt;0),
      VALUE('Individual Results'!$I$2:$I$413)
    ),
    {1,2,3}
  )),
  ""
)</f>
        <v/>
      </c>
      <c r="E38" s="127" t="str" cm="1">
        <f t="array" ref="E38">IF(
  COUNTIFS('Individual Results'!$D$2:$D$413, $A38,
           'Individual Results'!$C$2:$C$413, $B38,
           'Individual Results'!$K$2:$K$413, "&gt;0")&gt;=3,
  SUM(LARGE(
    IF(
      ('Individual Results'!$D$2:$D$413=$A38) *
      ('Individual Results'!$C$2:$C$413=$B38) *
      ('Individual Results'!$K$2:$K$413&gt;0),
      VALUE('Individual Results'!$K$2:$K$413)
    ),
    {1,2,3}
  )),
  ""
)</f>
        <v/>
      </c>
      <c r="F38" s="127" t="str" cm="1">
        <f t="array" ref="F38">IF(
  COUNTIFS('Individual Results'!$D$2:$D$413, $A38,
           'Individual Results'!$C$2:$C$413, $B38,
           'Individual Results'!$M$2:$M$413, "&gt;0")&gt;=3,
  SUM(LARGE(
    IF(
      ('Individual Results'!$D$2:$D$413=$A38) *
      ('Individual Results'!$C$2:$C$413=$B38) *
      ('Individual Results'!$M$2:$M$413&gt;0),
      VALUE('Individual Results'!$M$2:$M$413)
    ),
    {1,2,3}
  )),
  ""
)</f>
        <v/>
      </c>
      <c r="G38" s="127" t="str" cm="1">
        <f t="array" ref="G38">IF(
  COUNTIFS('Individual Results'!$D$2:$D$413, $A38,
           'Individual Results'!$C$2:$C$413, $B38,
           'Individual Results'!$O$2:$O$413, "&gt;0")&gt;=3,
  SUM(LARGE(
    IF(
      ('Individual Results'!$D$2:$D$413=$A38) *
      ('Individual Results'!$C$2:$C$413=$B38) *
      ('Individual Results'!$O$2:$O$413&gt;0),
      VALUE('Individual Results'!$O$2:$O$413)
    ),
    {1,2,3}
  )),
  ""
)</f>
        <v/>
      </c>
      <c r="H38" s="127" t="str" cm="1">
        <f t="array" ref="H38">IF(
  COUNTIFS('Individual Results'!$D$2:$D$413, $A38,
           'Individual Results'!$C$2:$C$413, $B38,
           'Individual Results'!$Q$2:$Q$413, "&gt;0")&gt;=3,
  SUM(LARGE(
    IF(
      ('Individual Results'!$D$2:$D$413=$A38) *
      ('Individual Results'!$C$2:$C$413=$B38) *
      ('Individual Results'!$Q$2:$Q$413&gt;0),
      VALUE('Individual Results'!$Q$2:$Q$413)
    ),
    {1,2,3}
  )),
  ""
)</f>
        <v/>
      </c>
      <c r="I38" s="127">
        <f t="shared" si="1"/>
        <v>0</v>
      </c>
    </row>
    <row r="39" spans="1:9" x14ac:dyDescent="0.4">
      <c r="A39" s="127" t="str">
        <f>TeamHelper!I30</f>
        <v>Jr Boys</v>
      </c>
      <c r="B39" s="127" t="str">
        <f>TeamHelper!H30</f>
        <v>Burnaby Mtn</v>
      </c>
      <c r="C39" s="127" t="str" cm="1">
        <f t="array" ref="C39">IF(
  COUNTIFS('Individual Results'!$D$2:$D$413, $A39,
           'Individual Results'!$C$2:$C$413, $B39,
           'Individual Results'!$G$2:$G$413, "&gt;0")&gt;=3,
  SUM(LARGE(
    IF(
      ('Individual Results'!$D$2:$D$413=$A39) *
      ('Individual Results'!$C$2:$C$413=$B39) *
      ('Individual Results'!$G$2:$G$413&gt;0),
      VALUE('Individual Results'!$G$2:$G$413)
    ),
    {1,2,3}
  )),
  ""
)</f>
        <v/>
      </c>
      <c r="D39" s="127" t="str" cm="1">
        <f t="array" ref="D39">IF(
  COUNTIFS('Individual Results'!$D$2:$D$413, $A39,
           'Individual Results'!$C$2:$C$413, $B39,
           'Individual Results'!$I$2:$I$413, "&gt;0")&gt;=3,
  SUM(LARGE(
    IF(
      ('Individual Results'!$D$2:$D$413=$A39) *
      ('Individual Results'!$C$2:$C$413=$B39) *
      ('Individual Results'!$I$2:$I$413&gt;0),
      VALUE('Individual Results'!$I$2:$I$413)
    ),
    {1,2,3}
  )),
  ""
)</f>
        <v/>
      </c>
      <c r="E39" s="127" t="str" cm="1">
        <f t="array" ref="E39">IF(
  COUNTIFS('Individual Results'!$D$2:$D$413, $A39,
           'Individual Results'!$C$2:$C$413, $B39,
           'Individual Results'!$K$2:$K$413, "&gt;0")&gt;=3,
  SUM(LARGE(
    IF(
      ('Individual Results'!$D$2:$D$413=$A39) *
      ('Individual Results'!$C$2:$C$413=$B39) *
      ('Individual Results'!$K$2:$K$413&gt;0),
      VALUE('Individual Results'!$K$2:$K$413)
    ),
    {1,2,3}
  )),
  ""
)</f>
        <v/>
      </c>
      <c r="F39" s="127" t="str" cm="1">
        <f t="array" ref="F39">IF(
  COUNTIFS('Individual Results'!$D$2:$D$413, $A39,
           'Individual Results'!$C$2:$C$413, $B39,
           'Individual Results'!$M$2:$M$413, "&gt;0")&gt;=3,
  SUM(LARGE(
    IF(
      ('Individual Results'!$D$2:$D$413=$A39) *
      ('Individual Results'!$C$2:$C$413=$B39) *
      ('Individual Results'!$M$2:$M$413&gt;0),
      VALUE('Individual Results'!$M$2:$M$413)
    ),
    {1,2,3}
  )),
  ""
)</f>
        <v/>
      </c>
      <c r="G39" s="127" t="str" cm="1">
        <f t="array" ref="G39">IF(
  COUNTIFS('Individual Results'!$D$2:$D$413, $A39,
           'Individual Results'!$C$2:$C$413, $B39,
           'Individual Results'!$O$2:$O$413, "&gt;0")&gt;=3,
  SUM(LARGE(
    IF(
      ('Individual Results'!$D$2:$D$413=$A39) *
      ('Individual Results'!$C$2:$C$413=$B39) *
      ('Individual Results'!$O$2:$O$413&gt;0),
      VALUE('Individual Results'!$O$2:$O$413)
    ),
    {1,2,3}
  )),
  ""
)</f>
        <v/>
      </c>
      <c r="H39" s="127" t="str" cm="1">
        <f t="array" ref="H39">IF(
  COUNTIFS('Individual Results'!$D$2:$D$413, $A39,
           'Individual Results'!$C$2:$C$413, $B39,
           'Individual Results'!$Q$2:$Q$413, "&gt;0")&gt;=3,
  SUM(LARGE(
    IF(
      ('Individual Results'!$D$2:$D$413=$A39) *
      ('Individual Results'!$C$2:$C$413=$B39) *
      ('Individual Results'!$Q$2:$Q$413&gt;0),
      VALUE('Individual Results'!$Q$2:$Q$413)
    ),
    {1,2,3}
  )),
  ""
)</f>
        <v/>
      </c>
      <c r="I39" s="127">
        <f t="shared" si="1"/>
        <v>0</v>
      </c>
    </row>
    <row r="40" spans="1:9" x14ac:dyDescent="0.4">
      <c r="A40" s="127" t="str">
        <f>TeamHelper!I33</f>
        <v>Jr Boys</v>
      </c>
      <c r="B40" s="127" t="str">
        <f>TeamHelper!H33</f>
        <v>Coast Mtn</v>
      </c>
      <c r="C40" s="127" t="str" cm="1">
        <f t="array" ref="C40">IF(
  COUNTIFS('Individual Results'!$D$2:$D$413, $A40,
           'Individual Results'!$C$2:$C$413, $B40,
           'Individual Results'!$G$2:$G$413, "&gt;0")&gt;=3,
  SUM(LARGE(
    IF(
      ('Individual Results'!$D$2:$D$413=$A40) *
      ('Individual Results'!$C$2:$C$413=$B40) *
      ('Individual Results'!$G$2:$G$413&gt;0),
      VALUE('Individual Results'!$G$2:$G$413)
    ),
    {1,2,3}
  )),
  ""
)</f>
        <v/>
      </c>
      <c r="D40" s="127" t="str" cm="1">
        <f t="array" ref="D40">IF(
  COUNTIFS('Individual Results'!$D$2:$D$413, $A40,
           'Individual Results'!$C$2:$C$413, $B40,
           'Individual Results'!$I$2:$I$413, "&gt;0")&gt;=3,
  SUM(LARGE(
    IF(
      ('Individual Results'!$D$2:$D$413=$A40) *
      ('Individual Results'!$C$2:$C$413=$B40) *
      ('Individual Results'!$I$2:$I$413&gt;0),
      VALUE('Individual Results'!$I$2:$I$413)
    ),
    {1,2,3}
  )),
  ""
)</f>
        <v/>
      </c>
      <c r="E40" s="127" t="str" cm="1">
        <f t="array" ref="E40">IF(
  COUNTIFS('Individual Results'!$D$2:$D$413, $A40,
           'Individual Results'!$C$2:$C$413, $B40,
           'Individual Results'!$K$2:$K$413, "&gt;0")&gt;=3,
  SUM(LARGE(
    IF(
      ('Individual Results'!$D$2:$D$413=$A40) *
      ('Individual Results'!$C$2:$C$413=$B40) *
      ('Individual Results'!$K$2:$K$413&gt;0),
      VALUE('Individual Results'!$K$2:$K$413)
    ),
    {1,2,3}
  )),
  ""
)</f>
        <v/>
      </c>
      <c r="F40" s="127" t="str" cm="1">
        <f t="array" ref="F40">IF(
  COUNTIFS('Individual Results'!$D$2:$D$413, $A40,
           'Individual Results'!$C$2:$C$413, $B40,
           'Individual Results'!$M$2:$M$413, "&gt;0")&gt;=3,
  SUM(LARGE(
    IF(
      ('Individual Results'!$D$2:$D$413=$A40) *
      ('Individual Results'!$C$2:$C$413=$B40) *
      ('Individual Results'!$M$2:$M$413&gt;0),
      VALUE('Individual Results'!$M$2:$M$413)
    ),
    {1,2,3}
  )),
  ""
)</f>
        <v/>
      </c>
      <c r="G40" s="127" t="str" cm="1">
        <f t="array" ref="G40">IF(
  COUNTIFS('Individual Results'!$D$2:$D$413, $A40,
           'Individual Results'!$C$2:$C$413, $B40,
           'Individual Results'!$O$2:$O$413, "&gt;0")&gt;=3,
  SUM(LARGE(
    IF(
      ('Individual Results'!$D$2:$D$413=$A40) *
      ('Individual Results'!$C$2:$C$413=$B40) *
      ('Individual Results'!$O$2:$O$413&gt;0),
      VALUE('Individual Results'!$O$2:$O$413)
    ),
    {1,2,3}
  )),
  ""
)</f>
        <v/>
      </c>
      <c r="H40" s="127" t="str" cm="1">
        <f t="array" ref="H40">IF(
  COUNTIFS('Individual Results'!$D$2:$D$413, $A40,
           'Individual Results'!$C$2:$C$413, $B40,
           'Individual Results'!$Q$2:$Q$413, "&gt;0")&gt;=3,
  SUM(LARGE(
    IF(
      ('Individual Results'!$D$2:$D$413=$A40) *
      ('Individual Results'!$C$2:$C$413=$B40) *
      ('Individual Results'!$Q$2:$Q$413&gt;0),
      VALUE('Individual Results'!$Q$2:$Q$413)
    ),
    {1,2,3}
  )),
  ""
)</f>
        <v/>
      </c>
      <c r="I40" s="127">
        <f t="shared" si="1"/>
        <v>0</v>
      </c>
    </row>
    <row r="41" spans="1:9" x14ac:dyDescent="0.4">
      <c r="A41" s="127" t="str">
        <f>TeamHelper!I36</f>
        <v>Jr Boys</v>
      </c>
      <c r="B41" s="127" t="str">
        <f>TeamHelper!H36</f>
        <v>GW Graham</v>
      </c>
      <c r="C41" s="127" t="str" cm="1">
        <f t="array" ref="C41">IF(
  COUNTIFS('Individual Results'!$D$2:$D$413, $A41,
           'Individual Results'!$C$2:$C$413, $B41,
           'Individual Results'!$G$2:$G$413, "&gt;0")&gt;=3,
  SUM(LARGE(
    IF(
      ('Individual Results'!$D$2:$D$413=$A41) *
      ('Individual Results'!$C$2:$C$413=$B41) *
      ('Individual Results'!$G$2:$G$413&gt;0),
      VALUE('Individual Results'!$G$2:$G$413)
    ),
    {1,2,3}
  )),
  ""
)</f>
        <v/>
      </c>
      <c r="D41" s="127" t="str" cm="1">
        <f t="array" ref="D41">IF(
  COUNTIFS('Individual Results'!$D$2:$D$413, $A41,
           'Individual Results'!$C$2:$C$413, $B41,
           'Individual Results'!$I$2:$I$413, "&gt;0")&gt;=3,
  SUM(LARGE(
    IF(
      ('Individual Results'!$D$2:$D$413=$A41) *
      ('Individual Results'!$C$2:$C$413=$B41) *
      ('Individual Results'!$I$2:$I$413&gt;0),
      VALUE('Individual Results'!$I$2:$I$413)
    ),
    {1,2,3}
  )),
  ""
)</f>
        <v/>
      </c>
      <c r="E41" s="127" t="str" cm="1">
        <f t="array" ref="E41">IF(
  COUNTIFS('Individual Results'!$D$2:$D$413, $A41,
           'Individual Results'!$C$2:$C$413, $B41,
           'Individual Results'!$K$2:$K$413, "&gt;0")&gt;=3,
  SUM(LARGE(
    IF(
      ('Individual Results'!$D$2:$D$413=$A41) *
      ('Individual Results'!$C$2:$C$413=$B41) *
      ('Individual Results'!$K$2:$K$413&gt;0),
      VALUE('Individual Results'!$K$2:$K$413)
    ),
    {1,2,3}
  )),
  ""
)</f>
        <v/>
      </c>
      <c r="F41" s="127" t="str" cm="1">
        <f t="array" ref="F41">IF(
  COUNTIFS('Individual Results'!$D$2:$D$413, $A41,
           'Individual Results'!$C$2:$C$413, $B41,
           'Individual Results'!$M$2:$M$413, "&gt;0")&gt;=3,
  SUM(LARGE(
    IF(
      ('Individual Results'!$D$2:$D$413=$A41) *
      ('Individual Results'!$C$2:$C$413=$B41) *
      ('Individual Results'!$M$2:$M$413&gt;0),
      VALUE('Individual Results'!$M$2:$M$413)
    ),
    {1,2,3}
  )),
  ""
)</f>
        <v/>
      </c>
      <c r="G41" s="127" t="str" cm="1">
        <f t="array" ref="G41">IF(
  COUNTIFS('Individual Results'!$D$2:$D$413, $A41,
           'Individual Results'!$C$2:$C$413, $B41,
           'Individual Results'!$O$2:$O$413, "&gt;0")&gt;=3,
  SUM(LARGE(
    IF(
      ('Individual Results'!$D$2:$D$413=$A41) *
      ('Individual Results'!$C$2:$C$413=$B41) *
      ('Individual Results'!$O$2:$O$413&gt;0),
      VALUE('Individual Results'!$O$2:$O$413)
    ),
    {1,2,3}
  )),
  ""
)</f>
        <v/>
      </c>
      <c r="H41" s="127" t="str" cm="1">
        <f t="array" ref="H41">IF(
  COUNTIFS('Individual Results'!$D$2:$D$413, $A41,
           'Individual Results'!$C$2:$C$413, $B41,
           'Individual Results'!$Q$2:$Q$413, "&gt;0")&gt;=3,
  SUM(LARGE(
    IF(
      ('Individual Results'!$D$2:$D$413=$A41) *
      ('Individual Results'!$C$2:$C$413=$B41) *
      ('Individual Results'!$Q$2:$Q$413&gt;0),
      VALUE('Individual Results'!$Q$2:$Q$413)
    ),
    {1,2,3}
  )),
  ""
)</f>
        <v/>
      </c>
      <c r="I41" s="127">
        <f t="shared" si="1"/>
        <v>0</v>
      </c>
    </row>
    <row r="42" spans="1:9" x14ac:dyDescent="0.4">
      <c r="A42" s="127" t="str">
        <f>TeamHelper!I40</f>
        <v>Jr Boys</v>
      </c>
      <c r="B42" s="127" t="str">
        <f>TeamHelper!H40</f>
        <v>Mulgrave</v>
      </c>
      <c r="C42" s="127" t="str" cm="1">
        <f t="array" ref="C42">IF(
  COUNTIFS('Individual Results'!$D$2:$D$413, $A42,
           'Individual Results'!$C$2:$C$413, $B42,
           'Individual Results'!$G$2:$G$413, "&gt;0")&gt;=3,
  SUM(LARGE(
    IF(
      ('Individual Results'!$D$2:$D$413=$A42) *
      ('Individual Results'!$C$2:$C$413=$B42) *
      ('Individual Results'!$G$2:$G$413&gt;0),
      VALUE('Individual Results'!$G$2:$G$413)
    ),
    {1,2,3}
  )),
  ""
)</f>
        <v/>
      </c>
      <c r="D42" s="127" t="str" cm="1">
        <f t="array" ref="D42">IF(
  COUNTIFS('Individual Results'!$D$2:$D$413, $A42,
           'Individual Results'!$C$2:$C$413, $B42,
           'Individual Results'!$I$2:$I$413, "&gt;0")&gt;=3,
  SUM(LARGE(
    IF(
      ('Individual Results'!$D$2:$D$413=$A42) *
      ('Individual Results'!$C$2:$C$413=$B42) *
      ('Individual Results'!$I$2:$I$413&gt;0),
      VALUE('Individual Results'!$I$2:$I$413)
    ),
    {1,2,3}
  )),
  ""
)</f>
        <v/>
      </c>
      <c r="E42" s="127" t="str" cm="1">
        <f t="array" ref="E42">IF(
  COUNTIFS('Individual Results'!$D$2:$D$413, $A42,
           'Individual Results'!$C$2:$C$413, $B42,
           'Individual Results'!$K$2:$K$413, "&gt;0")&gt;=3,
  SUM(LARGE(
    IF(
      ('Individual Results'!$D$2:$D$413=$A42) *
      ('Individual Results'!$C$2:$C$413=$B42) *
      ('Individual Results'!$K$2:$K$413&gt;0),
      VALUE('Individual Results'!$K$2:$K$413)
    ),
    {1,2,3}
  )),
  ""
)</f>
        <v/>
      </c>
      <c r="F42" s="127" t="str" cm="1">
        <f t="array" ref="F42">IF(
  COUNTIFS('Individual Results'!$D$2:$D$413, $A42,
           'Individual Results'!$C$2:$C$413, $B42,
           'Individual Results'!$M$2:$M$413, "&gt;0")&gt;=3,
  SUM(LARGE(
    IF(
      ('Individual Results'!$D$2:$D$413=$A42) *
      ('Individual Results'!$C$2:$C$413=$B42) *
      ('Individual Results'!$M$2:$M$413&gt;0),
      VALUE('Individual Results'!$M$2:$M$413)
    ),
    {1,2,3}
  )),
  ""
)</f>
        <v/>
      </c>
      <c r="G42" s="127" t="str" cm="1">
        <f t="array" ref="G42">IF(
  COUNTIFS('Individual Results'!$D$2:$D$413, $A42,
           'Individual Results'!$C$2:$C$413, $B42,
           'Individual Results'!$O$2:$O$413, "&gt;0")&gt;=3,
  SUM(LARGE(
    IF(
      ('Individual Results'!$D$2:$D$413=$A42) *
      ('Individual Results'!$C$2:$C$413=$B42) *
      ('Individual Results'!$O$2:$O$413&gt;0),
      VALUE('Individual Results'!$O$2:$O$413)
    ),
    {1,2,3}
  )),
  ""
)</f>
        <v/>
      </c>
      <c r="H42" s="127" t="str" cm="1">
        <f t="array" ref="H42">IF(
  COUNTIFS('Individual Results'!$D$2:$D$413, $A42,
           'Individual Results'!$C$2:$C$413, $B42,
           'Individual Results'!$Q$2:$Q$413, "&gt;0")&gt;=3,
  SUM(LARGE(
    IF(
      ('Individual Results'!$D$2:$D$413=$A42) *
      ('Individual Results'!$C$2:$C$413=$B42) *
      ('Individual Results'!$Q$2:$Q$413&gt;0),
      VALUE('Individual Results'!$Q$2:$Q$413)
    ),
    {1,2,3}
  )),
  ""
)</f>
        <v/>
      </c>
      <c r="I42" s="127">
        <f t="shared" si="1"/>
        <v>0</v>
      </c>
    </row>
    <row r="43" spans="1:9" x14ac:dyDescent="0.4">
      <c r="A43" s="127" t="str">
        <f>TeamHelper!I44</f>
        <v>Jr Boys</v>
      </c>
      <c r="B43" s="127" t="str">
        <f>TeamHelper!H44</f>
        <v>St. Georges</v>
      </c>
      <c r="C43" s="127" t="str" cm="1">
        <f t="array" ref="C43">IF(
  COUNTIFS('Individual Results'!$D$2:$D$413, $A43,
           'Individual Results'!$C$2:$C$413, $B43,
           'Individual Results'!$G$2:$G$413, "&gt;0")&gt;=3,
  SUM(LARGE(
    IF(
      ('Individual Results'!$D$2:$D$413=$A43) *
      ('Individual Results'!$C$2:$C$413=$B43) *
      ('Individual Results'!$G$2:$G$413&gt;0),
      VALUE('Individual Results'!$G$2:$G$413)
    ),
    {1,2,3}
  )),
  ""
)</f>
        <v/>
      </c>
      <c r="D43" s="127" t="str" cm="1">
        <f t="array" ref="D43">IF(
  COUNTIFS('Individual Results'!$D$2:$D$413, $A43,
           'Individual Results'!$C$2:$C$413, $B43,
           'Individual Results'!$I$2:$I$413, "&gt;0")&gt;=3,
  SUM(LARGE(
    IF(
      ('Individual Results'!$D$2:$D$413=$A43) *
      ('Individual Results'!$C$2:$C$413=$B43) *
      ('Individual Results'!$I$2:$I$413&gt;0),
      VALUE('Individual Results'!$I$2:$I$413)
    ),
    {1,2,3}
  )),
  ""
)</f>
        <v/>
      </c>
      <c r="E43" s="127" cm="1">
        <f t="array" ref="E43">IF(
  COUNTIFS('Individual Results'!$D$2:$D$413, $A43,
           'Individual Results'!$C$2:$C$413, $B43,
           'Individual Results'!$K$2:$K$413, "&gt;0")&gt;=3,
  SUM(LARGE(
    IF(
      ('Individual Results'!$D$2:$D$413=$A43) *
      ('Individual Results'!$C$2:$C$413=$B43) *
      ('Individual Results'!$K$2:$K$413&gt;0),
      VALUE('Individual Results'!$K$2:$K$413)
    ),
    {1,2,3}
  )),
  ""
)</f>
        <v>136</v>
      </c>
      <c r="F43" s="127" cm="1">
        <f t="array" ref="F43">IF(
  COUNTIFS('Individual Results'!$D$2:$D$413, $A43,
           'Individual Results'!$C$2:$C$413, $B43,
           'Individual Results'!$M$2:$M$413, "&gt;0")&gt;=3,
  SUM(LARGE(
    IF(
      ('Individual Results'!$D$2:$D$413=$A43) *
      ('Individual Results'!$C$2:$C$413=$B43) *
      ('Individual Results'!$M$2:$M$413&gt;0),
      VALUE('Individual Results'!$M$2:$M$413)
    ),
    {1,2,3}
  )),
  ""
)</f>
        <v>90</v>
      </c>
      <c r="G43" s="127" t="str" cm="1">
        <f t="array" ref="G43">IF(
  COUNTIFS('Individual Results'!$D$2:$D$413, $A43,
           'Individual Results'!$C$2:$C$413, $B43,
           'Individual Results'!$O$2:$O$413, "&gt;0")&gt;=3,
  SUM(LARGE(
    IF(
      ('Individual Results'!$D$2:$D$413=$A43) *
      ('Individual Results'!$C$2:$C$413=$B43) *
      ('Individual Results'!$O$2:$O$413&gt;0),
      VALUE('Individual Results'!$O$2:$O$413)
    ),
    {1,2,3}
  )),
  ""
)</f>
        <v/>
      </c>
      <c r="H43" s="127" t="str" cm="1">
        <f t="array" ref="H43">IF(
  COUNTIFS('Individual Results'!$D$2:$D$413, $A43,
           'Individual Results'!$C$2:$C$413, $B43,
           'Individual Results'!$Q$2:$Q$413, "&gt;0")&gt;=3,
  SUM(LARGE(
    IF(
      ('Individual Results'!$D$2:$D$413=$A43) *
      ('Individual Results'!$C$2:$C$413=$B43) *
      ('Individual Results'!$Q$2:$Q$413&gt;0),
      VALUE('Individual Results'!$Q$2:$Q$413)
    ),
    {1,2,3}
  )),
  ""
)</f>
        <v/>
      </c>
      <c r="I43" s="127">
        <f t="shared" si="1"/>
        <v>226</v>
      </c>
    </row>
    <row r="44" spans="1:9" x14ac:dyDescent="0.4">
      <c r="A44" s="127" t="str">
        <f>TeamHelper!I32</f>
        <v>Jr Boys</v>
      </c>
      <c r="B44" s="127" t="str">
        <f>TeamHelper!H32</f>
        <v>Chatelech</v>
      </c>
      <c r="C44" s="127" t="str" cm="1">
        <f t="array" ref="C44">IF(
  COUNTIFS('Individual Results'!$D$2:$D$413, $A44,
           'Individual Results'!$C$2:$C$413, $B44,
           'Individual Results'!$G$2:$G$413, "&gt;0")&gt;=3,
  SUM(LARGE(
    IF(
      ('Individual Results'!$D$2:$D$413=$A44) *
      ('Individual Results'!$C$2:$C$413=$B44) *
      ('Individual Results'!$G$2:$G$413&gt;0),
      VALUE('Individual Results'!$G$2:$G$413)
    ),
    {1,2,3}
  )),
  ""
)</f>
        <v/>
      </c>
      <c r="D44" s="127" t="str" cm="1">
        <f t="array" ref="D44">IF(
  COUNTIFS('Individual Results'!$D$2:$D$413, $A44,
           'Individual Results'!$C$2:$C$413, $B44,
           'Individual Results'!$I$2:$I$413, "&gt;0")&gt;=3,
  SUM(LARGE(
    IF(
      ('Individual Results'!$D$2:$D$413=$A44) *
      ('Individual Results'!$C$2:$C$413=$B44) *
      ('Individual Results'!$I$2:$I$413&gt;0),
      VALUE('Individual Results'!$I$2:$I$413)
    ),
    {1,2,3}
  )),
  ""
)</f>
        <v/>
      </c>
      <c r="E44" s="127" t="str" cm="1">
        <f t="array" ref="E44">IF(
  COUNTIFS('Individual Results'!$D$2:$D$413, $A44,
           'Individual Results'!$C$2:$C$413, $B44,
           'Individual Results'!$K$2:$K$413, "&gt;0")&gt;=3,
  SUM(LARGE(
    IF(
      ('Individual Results'!$D$2:$D$413=$A44) *
      ('Individual Results'!$C$2:$C$413=$B44) *
      ('Individual Results'!$K$2:$K$413&gt;0),
      VALUE('Individual Results'!$K$2:$K$413)
    ),
    {1,2,3}
  )),
  ""
)</f>
        <v/>
      </c>
      <c r="F44" s="127" t="str" cm="1">
        <f t="array" ref="F44">IF(
  COUNTIFS('Individual Results'!$D$2:$D$413, $A44,
           'Individual Results'!$C$2:$C$413, $B44,
           'Individual Results'!$M$2:$M$413, "&gt;0")&gt;=3,
  SUM(LARGE(
    IF(
      ('Individual Results'!$D$2:$D$413=$A44) *
      ('Individual Results'!$C$2:$C$413=$B44) *
      ('Individual Results'!$M$2:$M$413&gt;0),
      VALUE('Individual Results'!$M$2:$M$413)
    ),
    {1,2,3}
  )),
  ""
)</f>
        <v/>
      </c>
      <c r="G44" s="127" t="str" cm="1">
        <f t="array" ref="G44">IF(
  COUNTIFS('Individual Results'!$D$2:$D$413, $A44,
           'Individual Results'!$C$2:$C$413, $B44,
           'Individual Results'!$O$2:$O$413, "&gt;0")&gt;=3,
  SUM(LARGE(
    IF(
      ('Individual Results'!$D$2:$D$413=$A44) *
      ('Individual Results'!$C$2:$C$413=$B44) *
      ('Individual Results'!$O$2:$O$413&gt;0),
      VALUE('Individual Results'!$O$2:$O$413)
    ),
    {1,2,3}
  )),
  ""
)</f>
        <v/>
      </c>
      <c r="H44" s="127" t="str" cm="1">
        <f t="array" ref="H44">IF(
  COUNTIFS('Individual Results'!$D$2:$D$413, $A44,
           'Individual Results'!$C$2:$C$413, $B44,
           'Individual Results'!$Q$2:$Q$413, "&gt;0")&gt;=3,
  SUM(LARGE(
    IF(
      ('Individual Results'!$D$2:$D$413=$A44) *
      ('Individual Results'!$C$2:$C$413=$B44) *
      ('Individual Results'!$Q$2:$Q$413&gt;0),
      VALUE('Individual Results'!$Q$2:$Q$413)
    ),
    {1,2,3}
  )),
  ""
)</f>
        <v/>
      </c>
      <c r="I44" s="127">
        <f t="shared" si="1"/>
        <v>0</v>
      </c>
    </row>
    <row r="45" spans="1:9" x14ac:dyDescent="0.4">
      <c r="A45" s="127" t="str">
        <f>TeamHelper!I34</f>
        <v>Jr Boys</v>
      </c>
      <c r="B45" s="127" t="str">
        <f>TeamHelper!H34</f>
        <v>Collingwood</v>
      </c>
      <c r="C45" s="127" t="str" cm="1">
        <f t="array" ref="C45">IF(
  COUNTIFS('Individual Results'!$D$2:$D$413, $A45,
           'Individual Results'!$C$2:$C$413, $B45,
           'Individual Results'!$G$2:$G$413, "&gt;0")&gt;=3,
  SUM(LARGE(
    IF(
      ('Individual Results'!$D$2:$D$413=$A45) *
      ('Individual Results'!$C$2:$C$413=$B45) *
      ('Individual Results'!$G$2:$G$413&gt;0),
      VALUE('Individual Results'!$G$2:$G$413)
    ),
    {1,2,3}
  )),
  ""
)</f>
        <v/>
      </c>
      <c r="D45" s="127" t="str" cm="1">
        <f t="array" ref="D45">IF(
  COUNTIFS('Individual Results'!$D$2:$D$413, $A45,
           'Individual Results'!$C$2:$C$413, $B45,
           'Individual Results'!$I$2:$I$413, "&gt;0")&gt;=3,
  SUM(LARGE(
    IF(
      ('Individual Results'!$D$2:$D$413=$A45) *
      ('Individual Results'!$C$2:$C$413=$B45) *
      ('Individual Results'!$I$2:$I$413&gt;0),
      VALUE('Individual Results'!$I$2:$I$413)
    ),
    {1,2,3}
  )),
  ""
)</f>
        <v/>
      </c>
      <c r="E45" s="127" t="str" cm="1">
        <f t="array" ref="E45">IF(
  COUNTIFS('Individual Results'!$D$2:$D$413, $A45,
           'Individual Results'!$C$2:$C$413, $B45,
           'Individual Results'!$K$2:$K$413, "&gt;0")&gt;=3,
  SUM(LARGE(
    IF(
      ('Individual Results'!$D$2:$D$413=$A45) *
      ('Individual Results'!$C$2:$C$413=$B45) *
      ('Individual Results'!$K$2:$K$413&gt;0),
      VALUE('Individual Results'!$K$2:$K$413)
    ),
    {1,2,3}
  )),
  ""
)</f>
        <v/>
      </c>
      <c r="F45" s="127" t="str" cm="1">
        <f t="array" ref="F45">IF(
  COUNTIFS('Individual Results'!$D$2:$D$413, $A45,
           'Individual Results'!$C$2:$C$413, $B45,
           'Individual Results'!$M$2:$M$413, "&gt;0")&gt;=3,
  SUM(LARGE(
    IF(
      ('Individual Results'!$D$2:$D$413=$A45) *
      ('Individual Results'!$C$2:$C$413=$B45) *
      ('Individual Results'!$M$2:$M$413&gt;0),
      VALUE('Individual Results'!$M$2:$M$413)
    ),
    {1,2,3}
  )),
  ""
)</f>
        <v/>
      </c>
      <c r="G45" s="127" t="str" cm="1">
        <f t="array" ref="G45">IF(
  COUNTIFS('Individual Results'!$D$2:$D$413, $A45,
           'Individual Results'!$C$2:$C$413, $B45,
           'Individual Results'!$O$2:$O$413, "&gt;0")&gt;=3,
  SUM(LARGE(
    IF(
      ('Individual Results'!$D$2:$D$413=$A45) *
      ('Individual Results'!$C$2:$C$413=$B45) *
      ('Individual Results'!$O$2:$O$413&gt;0),
      VALUE('Individual Results'!$O$2:$O$413)
    ),
    {1,2,3}
  )),
  ""
)</f>
        <v/>
      </c>
      <c r="H45" s="127" t="str" cm="1">
        <f t="array" ref="H45">IF(
  COUNTIFS('Individual Results'!$D$2:$D$413, $A45,
           'Individual Results'!$C$2:$C$413, $B45,
           'Individual Results'!$Q$2:$Q$413, "&gt;0")&gt;=3,
  SUM(LARGE(
    IF(
      ('Individual Results'!$D$2:$D$413=$A45) *
      ('Individual Results'!$C$2:$C$413=$B45) *
      ('Individual Results'!$Q$2:$Q$413&gt;0),
      VALUE('Individual Results'!$Q$2:$Q$413)
    ),
    {1,2,3}
  )),
  ""
)</f>
        <v/>
      </c>
      <c r="I45" s="127">
        <f t="shared" si="1"/>
        <v>0</v>
      </c>
    </row>
    <row r="46" spans="1:9" x14ac:dyDescent="0.4">
      <c r="A46" s="127" t="str">
        <f>TeamHelper!I35</f>
        <v>Jr Boys</v>
      </c>
      <c r="B46" s="127" t="str">
        <f>TeamHelper!H35</f>
        <v>Elphinstone</v>
      </c>
      <c r="C46" s="127" t="str" cm="1">
        <f t="array" ref="C46">IF(
  COUNTIFS('Individual Results'!$D$2:$D$413, $A46,
           'Individual Results'!$C$2:$C$413, $B46,
           'Individual Results'!$G$2:$G$413, "&gt;0")&gt;=3,
  SUM(LARGE(
    IF(
      ('Individual Results'!$D$2:$D$413=$A46) *
      ('Individual Results'!$C$2:$C$413=$B46) *
      ('Individual Results'!$G$2:$G$413&gt;0),
      VALUE('Individual Results'!$G$2:$G$413)
    ),
    {1,2,3}
  )),
  ""
)</f>
        <v/>
      </c>
      <c r="D46" s="127" t="str" cm="1">
        <f t="array" ref="D46">IF(
  COUNTIFS('Individual Results'!$D$2:$D$413, $A46,
           'Individual Results'!$C$2:$C$413, $B46,
           'Individual Results'!$I$2:$I$413, "&gt;0")&gt;=3,
  SUM(LARGE(
    IF(
      ('Individual Results'!$D$2:$D$413=$A46) *
      ('Individual Results'!$C$2:$C$413=$B46) *
      ('Individual Results'!$I$2:$I$413&gt;0),
      VALUE('Individual Results'!$I$2:$I$413)
    ),
    {1,2,3}
  )),
  ""
)</f>
        <v/>
      </c>
      <c r="E46" s="127" t="str" cm="1">
        <f t="array" ref="E46">IF(
  COUNTIFS('Individual Results'!$D$2:$D$413, $A46,
           'Individual Results'!$C$2:$C$413, $B46,
           'Individual Results'!$K$2:$K$413, "&gt;0")&gt;=3,
  SUM(LARGE(
    IF(
      ('Individual Results'!$D$2:$D$413=$A46) *
      ('Individual Results'!$C$2:$C$413=$B46) *
      ('Individual Results'!$K$2:$K$413&gt;0),
      VALUE('Individual Results'!$K$2:$K$413)
    ),
    {1,2,3}
  )),
  ""
)</f>
        <v/>
      </c>
      <c r="F46" s="127" t="str" cm="1">
        <f t="array" ref="F46">IF(
  COUNTIFS('Individual Results'!$D$2:$D$413, $A46,
           'Individual Results'!$C$2:$C$413, $B46,
           'Individual Results'!$M$2:$M$413, "&gt;0")&gt;=3,
  SUM(LARGE(
    IF(
      ('Individual Results'!$D$2:$D$413=$A46) *
      ('Individual Results'!$C$2:$C$413=$B46) *
      ('Individual Results'!$M$2:$M$413&gt;0),
      VALUE('Individual Results'!$M$2:$M$413)
    ),
    {1,2,3}
  )),
  ""
)</f>
        <v/>
      </c>
      <c r="G46" s="127" t="str" cm="1">
        <f t="array" ref="G46">IF(
  COUNTIFS('Individual Results'!$D$2:$D$413, $A46,
           'Individual Results'!$C$2:$C$413, $B46,
           'Individual Results'!$O$2:$O$413, "&gt;0")&gt;=3,
  SUM(LARGE(
    IF(
      ('Individual Results'!$D$2:$D$413=$A46) *
      ('Individual Results'!$C$2:$C$413=$B46) *
      ('Individual Results'!$O$2:$O$413&gt;0),
      VALUE('Individual Results'!$O$2:$O$413)
    ),
    {1,2,3}
  )),
  ""
)</f>
        <v/>
      </c>
      <c r="H46" s="127" t="str" cm="1">
        <f t="array" ref="H46">IF(
  COUNTIFS('Individual Results'!$D$2:$D$413, $A46,
           'Individual Results'!$C$2:$C$413, $B46,
           'Individual Results'!$Q$2:$Q$413, "&gt;0")&gt;=3,
  SUM(LARGE(
    IF(
      ('Individual Results'!$D$2:$D$413=$A46) *
      ('Individual Results'!$C$2:$C$413=$B46) *
      ('Individual Results'!$Q$2:$Q$413&gt;0),
      VALUE('Individual Results'!$Q$2:$Q$413)
    ),
    {1,2,3}
  )),
  ""
)</f>
        <v/>
      </c>
      <c r="I46" s="127">
        <f t="shared" si="1"/>
        <v>0</v>
      </c>
    </row>
    <row r="47" spans="1:9" x14ac:dyDescent="0.4">
      <c r="A47" s="127" t="str">
        <f>TeamHelper!I39</f>
        <v>Jr Boys</v>
      </c>
      <c r="B47" s="127" t="str">
        <f>TeamHelper!H39</f>
        <v>Mountainside</v>
      </c>
      <c r="C47" s="127" t="str" cm="1">
        <f t="array" ref="C47">IF(
  COUNTIFS('Individual Results'!$D$2:$D$413, $A47,
           'Individual Results'!$C$2:$C$413, $B47,
           'Individual Results'!$G$2:$G$413, "&gt;0")&gt;=3,
  SUM(LARGE(
    IF(
      ('Individual Results'!$D$2:$D$413=$A47) *
      ('Individual Results'!$C$2:$C$413=$B47) *
      ('Individual Results'!$G$2:$G$413&gt;0),
      VALUE('Individual Results'!$G$2:$G$413)
    ),
    {1,2,3}
  )),
  ""
)</f>
        <v/>
      </c>
      <c r="D47" s="127" t="str" cm="1">
        <f t="array" ref="D47">IF(
  COUNTIFS('Individual Results'!$D$2:$D$413, $A47,
           'Individual Results'!$C$2:$C$413, $B47,
           'Individual Results'!$I$2:$I$413, "&gt;0")&gt;=3,
  SUM(LARGE(
    IF(
      ('Individual Results'!$D$2:$D$413=$A47) *
      ('Individual Results'!$C$2:$C$413=$B47) *
      ('Individual Results'!$I$2:$I$413&gt;0),
      VALUE('Individual Results'!$I$2:$I$413)
    ),
    {1,2,3}
  )),
  ""
)</f>
        <v/>
      </c>
      <c r="E47" s="127" t="str" cm="1">
        <f t="array" ref="E47">IF(
  COUNTIFS('Individual Results'!$D$2:$D$413, $A47,
           'Individual Results'!$C$2:$C$413, $B47,
           'Individual Results'!$K$2:$K$413, "&gt;0")&gt;=3,
  SUM(LARGE(
    IF(
      ('Individual Results'!$D$2:$D$413=$A47) *
      ('Individual Results'!$C$2:$C$413=$B47) *
      ('Individual Results'!$K$2:$K$413&gt;0),
      VALUE('Individual Results'!$K$2:$K$413)
    ),
    {1,2,3}
  )),
  ""
)</f>
        <v/>
      </c>
      <c r="F47" s="127" t="str" cm="1">
        <f t="array" ref="F47">IF(
  COUNTIFS('Individual Results'!$D$2:$D$413, $A47,
           'Individual Results'!$C$2:$C$413, $B47,
           'Individual Results'!$M$2:$M$413, "&gt;0")&gt;=3,
  SUM(LARGE(
    IF(
      ('Individual Results'!$D$2:$D$413=$A47) *
      ('Individual Results'!$C$2:$C$413=$B47) *
      ('Individual Results'!$M$2:$M$413&gt;0),
      VALUE('Individual Results'!$M$2:$M$413)
    ),
    {1,2,3}
  )),
  ""
)</f>
        <v/>
      </c>
      <c r="G47" s="127" t="str" cm="1">
        <f t="array" ref="G47">IF(
  COUNTIFS('Individual Results'!$D$2:$D$413, $A47,
           'Individual Results'!$C$2:$C$413, $B47,
           'Individual Results'!$O$2:$O$413, "&gt;0")&gt;=3,
  SUM(LARGE(
    IF(
      ('Individual Results'!$D$2:$D$413=$A47) *
      ('Individual Results'!$C$2:$C$413=$B47) *
      ('Individual Results'!$O$2:$O$413&gt;0),
      VALUE('Individual Results'!$O$2:$O$413)
    ),
    {1,2,3}
  )),
  ""
)</f>
        <v/>
      </c>
      <c r="H47" s="127" t="str" cm="1">
        <f t="array" ref="H47">IF(
  COUNTIFS('Individual Results'!$D$2:$D$413, $A47,
           'Individual Results'!$C$2:$C$413, $B47,
           'Individual Results'!$Q$2:$Q$413, "&gt;0")&gt;=3,
  SUM(LARGE(
    IF(
      ('Individual Results'!$D$2:$D$413=$A47) *
      ('Individual Results'!$C$2:$C$413=$B47) *
      ('Individual Results'!$Q$2:$Q$413&gt;0),
      VALUE('Individual Results'!$Q$2:$Q$413)
    ),
    {1,2,3}
  )),
  ""
)</f>
        <v/>
      </c>
      <c r="I47" s="127">
        <f t="shared" si="1"/>
        <v>0</v>
      </c>
    </row>
    <row r="48" spans="1:9" x14ac:dyDescent="0.4">
      <c r="A48" s="127" t="str">
        <f>TeamHelper!I41</f>
        <v>Jr Boys</v>
      </c>
      <c r="B48" s="127" t="str">
        <f>TeamHelper!H41</f>
        <v>Pemberton</v>
      </c>
      <c r="C48" s="127" t="str" cm="1">
        <f t="array" ref="C48">IF(
  COUNTIFS('Individual Results'!$D$2:$D$413, $A48,
           'Individual Results'!$C$2:$C$413, $B48,
           'Individual Results'!$G$2:$G$413, "&gt;0")&gt;=3,
  SUM(LARGE(
    IF(
      ('Individual Results'!$D$2:$D$413=$A48) *
      ('Individual Results'!$C$2:$C$413=$B48) *
      ('Individual Results'!$G$2:$G$413&gt;0),
      VALUE('Individual Results'!$G$2:$G$413)
    ),
    {1,2,3}
  )),
  ""
)</f>
        <v/>
      </c>
      <c r="D48" s="127" t="str" cm="1">
        <f t="array" ref="D48">IF(
  COUNTIFS('Individual Results'!$D$2:$D$413, $A48,
           'Individual Results'!$C$2:$C$413, $B48,
           'Individual Results'!$I$2:$I$413, "&gt;0")&gt;=3,
  SUM(LARGE(
    IF(
      ('Individual Results'!$D$2:$D$413=$A48) *
      ('Individual Results'!$C$2:$C$413=$B48) *
      ('Individual Results'!$I$2:$I$413&gt;0),
      VALUE('Individual Results'!$I$2:$I$413)
    ),
    {1,2,3}
  )),
  ""
)</f>
        <v/>
      </c>
      <c r="E48" s="127" t="str" cm="1">
        <f t="array" ref="E48">IF(
  COUNTIFS('Individual Results'!$D$2:$D$413, $A48,
           'Individual Results'!$C$2:$C$413, $B48,
           'Individual Results'!$K$2:$K$413, "&gt;0")&gt;=3,
  SUM(LARGE(
    IF(
      ('Individual Results'!$D$2:$D$413=$A48) *
      ('Individual Results'!$C$2:$C$413=$B48) *
      ('Individual Results'!$K$2:$K$413&gt;0),
      VALUE('Individual Results'!$K$2:$K$413)
    ),
    {1,2,3}
  )),
  ""
)</f>
        <v/>
      </c>
      <c r="F48" s="127" t="str" cm="1">
        <f t="array" ref="F48">IF(
  COUNTIFS('Individual Results'!$D$2:$D$413, $A48,
           'Individual Results'!$C$2:$C$413, $B48,
           'Individual Results'!$M$2:$M$413, "&gt;0")&gt;=3,
  SUM(LARGE(
    IF(
      ('Individual Results'!$D$2:$D$413=$A48) *
      ('Individual Results'!$C$2:$C$413=$B48) *
      ('Individual Results'!$M$2:$M$413&gt;0),
      VALUE('Individual Results'!$M$2:$M$413)
    ),
    {1,2,3}
  )),
  ""
)</f>
        <v/>
      </c>
      <c r="G48" s="127" t="str" cm="1">
        <f t="array" ref="G48">IF(
  COUNTIFS('Individual Results'!$D$2:$D$413, $A48,
           'Individual Results'!$C$2:$C$413, $B48,
           'Individual Results'!$O$2:$O$413, "&gt;0")&gt;=3,
  SUM(LARGE(
    IF(
      ('Individual Results'!$D$2:$D$413=$A48) *
      ('Individual Results'!$C$2:$C$413=$B48) *
      ('Individual Results'!$O$2:$O$413&gt;0),
      VALUE('Individual Results'!$O$2:$O$413)
    ),
    {1,2,3}
  )),
  ""
)</f>
        <v/>
      </c>
      <c r="H48" s="127" t="str" cm="1">
        <f t="array" ref="H48">IF(
  COUNTIFS('Individual Results'!$D$2:$D$413, $A48,
           'Individual Results'!$C$2:$C$413, $B48,
           'Individual Results'!$Q$2:$Q$413, "&gt;0")&gt;=3,
  SUM(LARGE(
    IF(
      ('Individual Results'!$D$2:$D$413=$A48) *
      ('Individual Results'!$C$2:$C$413=$B48) *
      ('Individual Results'!$Q$2:$Q$413&gt;0),
      VALUE('Individual Results'!$Q$2:$Q$413)
    ),
    {1,2,3}
  )),
  ""
)</f>
        <v/>
      </c>
      <c r="I48" s="127">
        <f t="shared" si="1"/>
        <v>0</v>
      </c>
    </row>
    <row r="49" spans="1:9" x14ac:dyDescent="0.4">
      <c r="A49" s="127" t="str">
        <f>TeamHelper!I42</f>
        <v>Jr Boys</v>
      </c>
      <c r="B49" s="127" t="str">
        <f>TeamHelper!H42</f>
        <v>Rockridge</v>
      </c>
      <c r="C49" s="127" t="str" cm="1">
        <f t="array" ref="C49">IF(
  COUNTIFS('Individual Results'!$D$2:$D$413, $A49,
           'Individual Results'!$C$2:$C$413, $B49,
           'Individual Results'!$G$2:$G$413, "&gt;0")&gt;=3,
  SUM(LARGE(
    IF(
      ('Individual Results'!$D$2:$D$413=$A49) *
      ('Individual Results'!$C$2:$C$413=$B49) *
      ('Individual Results'!$G$2:$G$413&gt;0),
      VALUE('Individual Results'!$G$2:$G$413)
    ),
    {1,2,3}
  )),
  ""
)</f>
        <v/>
      </c>
      <c r="D49" s="127" t="str" cm="1">
        <f t="array" ref="D49">IF(
  COUNTIFS('Individual Results'!$D$2:$D$413, $A49,
           'Individual Results'!$C$2:$C$413, $B49,
           'Individual Results'!$I$2:$I$413, "&gt;0")&gt;=3,
  SUM(LARGE(
    IF(
      ('Individual Results'!$D$2:$D$413=$A49) *
      ('Individual Results'!$C$2:$C$413=$B49) *
      ('Individual Results'!$I$2:$I$413&gt;0),
      VALUE('Individual Results'!$I$2:$I$413)
    ),
    {1,2,3}
  )),
  ""
)</f>
        <v/>
      </c>
      <c r="E49" s="127" t="str" cm="1">
        <f t="array" ref="E49">IF(
  COUNTIFS('Individual Results'!$D$2:$D$413, $A49,
           'Individual Results'!$C$2:$C$413, $B49,
           'Individual Results'!$K$2:$K$413, "&gt;0")&gt;=3,
  SUM(LARGE(
    IF(
      ('Individual Results'!$D$2:$D$413=$A49) *
      ('Individual Results'!$C$2:$C$413=$B49) *
      ('Individual Results'!$K$2:$K$413&gt;0),
      VALUE('Individual Results'!$K$2:$K$413)
    ),
    {1,2,3}
  )),
  ""
)</f>
        <v/>
      </c>
      <c r="F49" s="127" t="str" cm="1">
        <f t="array" ref="F49">IF(
  COUNTIFS('Individual Results'!$D$2:$D$413, $A49,
           'Individual Results'!$C$2:$C$413, $B49,
           'Individual Results'!$M$2:$M$413, "&gt;0")&gt;=3,
  SUM(LARGE(
    IF(
      ('Individual Results'!$D$2:$D$413=$A49) *
      ('Individual Results'!$C$2:$C$413=$B49) *
      ('Individual Results'!$M$2:$M$413&gt;0),
      VALUE('Individual Results'!$M$2:$M$413)
    ),
    {1,2,3}
  )),
  ""
)</f>
        <v/>
      </c>
      <c r="G49" s="127" t="str" cm="1">
        <f t="array" ref="G49">IF(
  COUNTIFS('Individual Results'!$D$2:$D$413, $A49,
           'Individual Results'!$C$2:$C$413, $B49,
           'Individual Results'!$O$2:$O$413, "&gt;0")&gt;=3,
  SUM(LARGE(
    IF(
      ('Individual Results'!$D$2:$D$413=$A49) *
      ('Individual Results'!$C$2:$C$413=$B49) *
      ('Individual Results'!$O$2:$O$413&gt;0),
      VALUE('Individual Results'!$O$2:$O$413)
    ),
    {1,2,3}
  )),
  ""
)</f>
        <v/>
      </c>
      <c r="H49" s="127" t="str" cm="1">
        <f t="array" ref="H49">IF(
  COUNTIFS('Individual Results'!$D$2:$D$413, $A49,
           'Individual Results'!$C$2:$C$413, $B49,
           'Individual Results'!$Q$2:$Q$413, "&gt;0")&gt;=3,
  SUM(LARGE(
    IF(
      ('Individual Results'!$D$2:$D$413=$A49) *
      ('Individual Results'!$C$2:$C$413=$B49) *
      ('Individual Results'!$Q$2:$Q$413&gt;0),
      VALUE('Individual Results'!$Q$2:$Q$413)
    ),
    {1,2,3}
  )),
  ""
)</f>
        <v/>
      </c>
      <c r="I49" s="127">
        <f t="shared" si="1"/>
        <v>0</v>
      </c>
    </row>
    <row r="50" spans="1:9" x14ac:dyDescent="0.4">
      <c r="A50" s="127" t="str">
        <f>TeamHelper!I43</f>
        <v>Jr Boys</v>
      </c>
      <c r="B50" s="127" t="str">
        <f>TeamHelper!H43</f>
        <v>Seycove</v>
      </c>
      <c r="C50" s="127" t="str" cm="1">
        <f t="array" ref="C50">IF(
  COUNTIFS('Individual Results'!$D$2:$D$413, $A50,
           'Individual Results'!$C$2:$C$413, $B50,
           'Individual Results'!$G$2:$G$413, "&gt;0")&gt;=3,
  SUM(LARGE(
    IF(
      ('Individual Results'!$D$2:$D$413=$A50) *
      ('Individual Results'!$C$2:$C$413=$B50) *
      ('Individual Results'!$G$2:$G$413&gt;0),
      VALUE('Individual Results'!$G$2:$G$413)
    ),
    {1,2,3}
  )),
  ""
)</f>
        <v/>
      </c>
      <c r="D50" s="127" t="str" cm="1">
        <f t="array" ref="D50">IF(
  COUNTIFS('Individual Results'!$D$2:$D$413, $A50,
           'Individual Results'!$C$2:$C$413, $B50,
           'Individual Results'!$I$2:$I$413, "&gt;0")&gt;=3,
  SUM(LARGE(
    IF(
      ('Individual Results'!$D$2:$D$413=$A50) *
      ('Individual Results'!$C$2:$C$413=$B50) *
      ('Individual Results'!$I$2:$I$413&gt;0),
      VALUE('Individual Results'!$I$2:$I$413)
    ),
    {1,2,3}
  )),
  ""
)</f>
        <v/>
      </c>
      <c r="E50" s="127" t="str" cm="1">
        <f t="array" ref="E50">IF(
  COUNTIFS('Individual Results'!$D$2:$D$413, $A50,
           'Individual Results'!$C$2:$C$413, $B50,
           'Individual Results'!$K$2:$K$413, "&gt;0")&gt;=3,
  SUM(LARGE(
    IF(
      ('Individual Results'!$D$2:$D$413=$A50) *
      ('Individual Results'!$C$2:$C$413=$B50) *
      ('Individual Results'!$K$2:$K$413&gt;0),
      VALUE('Individual Results'!$K$2:$K$413)
    ),
    {1,2,3}
  )),
  ""
)</f>
        <v/>
      </c>
      <c r="F50" s="127" t="str" cm="1">
        <f t="array" ref="F50">IF(
  COUNTIFS('Individual Results'!$D$2:$D$413, $A50,
           'Individual Results'!$C$2:$C$413, $B50,
           'Individual Results'!$M$2:$M$413, "&gt;0")&gt;=3,
  SUM(LARGE(
    IF(
      ('Individual Results'!$D$2:$D$413=$A50) *
      ('Individual Results'!$C$2:$C$413=$B50) *
      ('Individual Results'!$M$2:$M$413&gt;0),
      VALUE('Individual Results'!$M$2:$M$413)
    ),
    {1,2,3}
  )),
  ""
)</f>
        <v/>
      </c>
      <c r="G50" s="127" t="str" cm="1">
        <f t="array" ref="G50">IF(
  COUNTIFS('Individual Results'!$D$2:$D$413, $A50,
           'Individual Results'!$C$2:$C$413, $B50,
           'Individual Results'!$O$2:$O$413, "&gt;0")&gt;=3,
  SUM(LARGE(
    IF(
      ('Individual Results'!$D$2:$D$413=$A50) *
      ('Individual Results'!$C$2:$C$413=$B50) *
      ('Individual Results'!$O$2:$O$413&gt;0),
      VALUE('Individual Results'!$O$2:$O$413)
    ),
    {1,2,3}
  )),
  ""
)</f>
        <v/>
      </c>
      <c r="H50" s="127" t="str" cm="1">
        <f t="array" ref="H50">IF(
  COUNTIFS('Individual Results'!$D$2:$D$413, $A50,
           'Individual Results'!$C$2:$C$413, $B50,
           'Individual Results'!$Q$2:$Q$413, "&gt;0")&gt;=3,
  SUM(LARGE(
    IF(
      ('Individual Results'!$D$2:$D$413=$A50) *
      ('Individual Results'!$C$2:$C$413=$B50) *
      ('Individual Results'!$Q$2:$Q$413&gt;0),
      VALUE('Individual Results'!$Q$2:$Q$413)
    ),
    {1,2,3}
  )),
  ""
)</f>
        <v/>
      </c>
      <c r="I50" s="127">
        <f t="shared" si="1"/>
        <v>0</v>
      </c>
    </row>
    <row r="51" spans="1:9" x14ac:dyDescent="0.4">
      <c r="A51" s="127" t="str">
        <f>TeamHelper!I46</f>
        <v>Jr Boys</v>
      </c>
      <c r="B51" s="127" t="str">
        <f>TeamHelper!H46</f>
        <v>Sutherland</v>
      </c>
      <c r="C51" s="127" t="str" cm="1">
        <f t="array" ref="C51">IF(
  COUNTIFS('Individual Results'!$D$2:$D$413, $A51,
           'Individual Results'!$C$2:$C$413, $B51,
           'Individual Results'!$G$2:$G$413, "&gt;0")&gt;=3,
  SUM(LARGE(
    IF(
      ('Individual Results'!$D$2:$D$413=$A51) *
      ('Individual Results'!$C$2:$C$413=$B51) *
      ('Individual Results'!$G$2:$G$413&gt;0),
      VALUE('Individual Results'!$G$2:$G$413)
    ),
    {1,2,3}
  )),
  ""
)</f>
        <v/>
      </c>
      <c r="D51" s="127" t="str" cm="1">
        <f t="array" ref="D51">IF(
  COUNTIFS('Individual Results'!$D$2:$D$413, $A51,
           'Individual Results'!$C$2:$C$413, $B51,
           'Individual Results'!$I$2:$I$413, "&gt;0")&gt;=3,
  SUM(LARGE(
    IF(
      ('Individual Results'!$D$2:$D$413=$A51) *
      ('Individual Results'!$C$2:$C$413=$B51) *
      ('Individual Results'!$I$2:$I$413&gt;0),
      VALUE('Individual Results'!$I$2:$I$413)
    ),
    {1,2,3}
  )),
  ""
)</f>
        <v/>
      </c>
      <c r="E51" s="127" t="str" cm="1">
        <f t="array" ref="E51">IF(
  COUNTIFS('Individual Results'!$D$2:$D$413, $A51,
           'Individual Results'!$C$2:$C$413, $B51,
           'Individual Results'!$K$2:$K$413, "&gt;0")&gt;=3,
  SUM(LARGE(
    IF(
      ('Individual Results'!$D$2:$D$413=$A51) *
      ('Individual Results'!$C$2:$C$413=$B51) *
      ('Individual Results'!$K$2:$K$413&gt;0),
      VALUE('Individual Results'!$K$2:$K$413)
    ),
    {1,2,3}
  )),
  ""
)</f>
        <v/>
      </c>
      <c r="F51" s="127" t="str" cm="1">
        <f t="array" ref="F51">IF(
  COUNTIFS('Individual Results'!$D$2:$D$413, $A51,
           'Individual Results'!$C$2:$C$413, $B51,
           'Individual Results'!$M$2:$M$413, "&gt;0")&gt;=3,
  SUM(LARGE(
    IF(
      ('Individual Results'!$D$2:$D$413=$A51) *
      ('Individual Results'!$C$2:$C$413=$B51) *
      ('Individual Results'!$M$2:$M$413&gt;0),
      VALUE('Individual Results'!$M$2:$M$413)
    ),
    {1,2,3}
  )),
  ""
)</f>
        <v/>
      </c>
      <c r="G51" s="127" t="str" cm="1">
        <f t="array" ref="G51">IF(
  COUNTIFS('Individual Results'!$D$2:$D$413, $A51,
           'Individual Results'!$C$2:$C$413, $B51,
           'Individual Results'!$O$2:$O$413, "&gt;0")&gt;=3,
  SUM(LARGE(
    IF(
      ('Individual Results'!$D$2:$D$413=$A51) *
      ('Individual Results'!$C$2:$C$413=$B51) *
      ('Individual Results'!$O$2:$O$413&gt;0),
      VALUE('Individual Results'!$O$2:$O$413)
    ),
    {1,2,3}
  )),
  ""
)</f>
        <v/>
      </c>
      <c r="H51" s="127" t="str" cm="1">
        <f t="array" ref="H51">IF(
  COUNTIFS('Individual Results'!$D$2:$D$413, $A51,
           'Individual Results'!$C$2:$C$413, $B51,
           'Individual Results'!$Q$2:$Q$413, "&gt;0")&gt;=3,
  SUM(LARGE(
    IF(
      ('Individual Results'!$D$2:$D$413=$A51) *
      ('Individual Results'!$C$2:$C$413=$B51) *
      ('Individual Results'!$Q$2:$Q$413&gt;0),
      VALUE('Individual Results'!$Q$2:$Q$413)
    ),
    {1,2,3}
  )),
  ""
)</f>
        <v/>
      </c>
      <c r="I51" s="127">
        <f t="shared" si="1"/>
        <v>0</v>
      </c>
    </row>
    <row r="52" spans="1:9" x14ac:dyDescent="0.4">
      <c r="A52" s="127" t="str">
        <f>TeamHelper!I49</f>
        <v>Jr Boys</v>
      </c>
      <c r="B52" s="127" t="str">
        <f>TeamHelper!H49</f>
        <v>Windsor</v>
      </c>
      <c r="C52" s="127" t="str" cm="1">
        <f t="array" ref="C52">IF(
  COUNTIFS('Individual Results'!$D$2:$D$413, $A52,
           'Individual Results'!$C$2:$C$413, $B52,
           'Individual Results'!$G$2:$G$413, "&gt;0")&gt;=3,
  SUM(LARGE(
    IF(
      ('Individual Results'!$D$2:$D$413=$A52) *
      ('Individual Results'!$C$2:$C$413=$B52) *
      ('Individual Results'!$G$2:$G$413&gt;0),
      VALUE('Individual Results'!$G$2:$G$413)
    ),
    {1,2,3}
  )),
  ""
)</f>
        <v/>
      </c>
      <c r="D52" s="127" t="str" cm="1">
        <f t="array" ref="D52">IF(
  COUNTIFS('Individual Results'!$D$2:$D$413, $A52,
           'Individual Results'!$C$2:$C$413, $B52,
           'Individual Results'!$I$2:$I$413, "&gt;0")&gt;=3,
  SUM(LARGE(
    IF(
      ('Individual Results'!$D$2:$D$413=$A52) *
      ('Individual Results'!$C$2:$C$413=$B52) *
      ('Individual Results'!$I$2:$I$413&gt;0),
      VALUE('Individual Results'!$I$2:$I$413)
    ),
    {1,2,3}
  )),
  ""
)</f>
        <v/>
      </c>
      <c r="E52" s="127" t="str" cm="1">
        <f t="array" ref="E52">IF(
  COUNTIFS('Individual Results'!$D$2:$D$413, $A52,
           'Individual Results'!$C$2:$C$413, $B52,
           'Individual Results'!$K$2:$K$413, "&gt;0")&gt;=3,
  SUM(LARGE(
    IF(
      ('Individual Results'!$D$2:$D$413=$A52) *
      ('Individual Results'!$C$2:$C$413=$B52) *
      ('Individual Results'!$K$2:$K$413&gt;0),
      VALUE('Individual Results'!$K$2:$K$413)
    ),
    {1,2,3}
  )),
  ""
)</f>
        <v/>
      </c>
      <c r="F52" s="127" t="str" cm="1">
        <f t="array" ref="F52">IF(
  COUNTIFS('Individual Results'!$D$2:$D$413, $A52,
           'Individual Results'!$C$2:$C$413, $B52,
           'Individual Results'!$M$2:$M$413, "&gt;0")&gt;=3,
  SUM(LARGE(
    IF(
      ('Individual Results'!$D$2:$D$413=$A52) *
      ('Individual Results'!$C$2:$C$413=$B52) *
      ('Individual Results'!$M$2:$M$413&gt;0),
      VALUE('Individual Results'!$M$2:$M$413)
    ),
    {1,2,3}
  )),
  ""
)</f>
        <v/>
      </c>
      <c r="G52" s="127" t="str" cm="1">
        <f t="array" ref="G52">IF(
  COUNTIFS('Individual Results'!$D$2:$D$413, $A52,
           'Individual Results'!$C$2:$C$413, $B52,
           'Individual Results'!$O$2:$O$413, "&gt;0")&gt;=3,
  SUM(LARGE(
    IF(
      ('Individual Results'!$D$2:$D$413=$A52) *
      ('Individual Results'!$C$2:$C$413=$B52) *
      ('Individual Results'!$O$2:$O$413&gt;0),
      VALUE('Individual Results'!$O$2:$O$413)
    ),
    {1,2,3}
  )),
  ""
)</f>
        <v/>
      </c>
      <c r="H52" s="127" t="str" cm="1">
        <f t="array" ref="H52">IF(
  COUNTIFS('Individual Results'!$D$2:$D$413, $A52,
           'Individual Results'!$C$2:$C$413, $B52,
           'Individual Results'!$Q$2:$Q$413, "&gt;0")&gt;=3,
  SUM(LARGE(
    IF(
      ('Individual Results'!$D$2:$D$413=$A52) *
      ('Individual Results'!$C$2:$C$413=$B52) *
      ('Individual Results'!$Q$2:$Q$413&gt;0),
      VALUE('Individual Results'!$Q$2:$Q$413)
    ),
    {1,2,3}
  )),
  ""
)</f>
        <v/>
      </c>
      <c r="I52" s="127">
        <f t="shared" si="1"/>
        <v>0</v>
      </c>
    </row>
    <row r="53" spans="1:9" x14ac:dyDescent="0.4">
      <c r="A53" s="128" t="str">
        <f>TeamHelper!I53</f>
        <v>Jr/Sr Girls</v>
      </c>
      <c r="B53" s="128" t="str">
        <f>TeamHelper!H53</f>
        <v>Howe Sound</v>
      </c>
      <c r="C53" s="128" cm="1">
        <f t="array" ref="C53">IF(
  COUNTIFS('Individual Results'!$D$2:$D$413, $A53,
           'Individual Results'!$C$2:$C$413, $B53,
           'Individual Results'!$G$2:$G$413, "&gt;0")&gt;=3,
  SUM(LARGE(
    IF(
      ('Individual Results'!$D$2:$D$413=$A53) *
      ('Individual Results'!$C$2:$C$413=$B53) *
      ('Individual Results'!$G$2:$G$413&gt;0),
      VALUE('Individual Results'!$G$2:$G$413)
    ),
    {1,2,3}
  )),
  ""
)</f>
        <v>275</v>
      </c>
      <c r="D53" s="128" cm="1">
        <f t="array" ref="D53">IF(
  COUNTIFS('Individual Results'!$D$2:$D$413, $A53,
           'Individual Results'!$C$2:$C$413, $B53,
           'Individual Results'!$I$2:$I$413, "&gt;0")&gt;=3,
  SUM(LARGE(
    IF(
      ('Individual Results'!$D$2:$D$413=$A53) *
      ('Individual Results'!$C$2:$C$413=$B53) *
      ('Individual Results'!$I$2:$I$413&gt;0),
      VALUE('Individual Results'!$I$2:$I$413)
    ),
    {1,2,3}
  )),
  ""
)</f>
        <v>240</v>
      </c>
      <c r="E53" s="128" cm="1">
        <f t="array" ref="E53">IF(
  COUNTIFS('Individual Results'!$D$2:$D$413, $A53,
           'Individual Results'!$C$2:$C$413, $B53,
           'Individual Results'!$K$2:$K$413, "&gt;0")&gt;=3,
  SUM(LARGE(
    IF(
      ('Individual Results'!$D$2:$D$413=$A53) *
      ('Individual Results'!$C$2:$C$413=$B53) *
      ('Individual Results'!$K$2:$K$413&gt;0),
      VALUE('Individual Results'!$K$2:$K$413)
    ),
    {1,2,3}
  )),
  ""
)</f>
        <v>290</v>
      </c>
      <c r="F53" s="128" t="str" cm="1">
        <f t="array" ref="F53">IF(
  COUNTIFS('Individual Results'!$D$2:$D$413, $A53,
           'Individual Results'!$C$2:$C$413, $B53,
           'Individual Results'!$M$2:$M$413, "&gt;0")&gt;=3,
  SUM(LARGE(
    IF(
      ('Individual Results'!$D$2:$D$413=$A53) *
      ('Individual Results'!$C$2:$C$413=$B53) *
      ('Individual Results'!$M$2:$M$413&gt;0),
      VALUE('Individual Results'!$M$2:$M$413)
    ),
    {1,2,3}
  )),
  ""
)</f>
        <v/>
      </c>
      <c r="G53" s="128" t="str" cm="1">
        <f t="array" ref="G53">IF(
  COUNTIFS('Individual Results'!$D$2:$D$413, $A53,
           'Individual Results'!$C$2:$C$413, $B53,
           'Individual Results'!$O$2:$O$413, "&gt;0")&gt;=3,
  SUM(LARGE(
    IF(
      ('Individual Results'!$D$2:$D$413=$A53) *
      ('Individual Results'!$C$2:$C$413=$B53) *
      ('Individual Results'!$O$2:$O$413&gt;0),
      VALUE('Individual Results'!$O$2:$O$413)
    ),
    {1,2,3}
  )),
  ""
)</f>
        <v/>
      </c>
      <c r="H53" s="128" t="str" cm="1">
        <f t="array" ref="H53">IF(
  COUNTIFS('Individual Results'!$D$2:$D$413, $A53,
           'Individual Results'!$C$2:$C$413, $B53,
           'Individual Results'!$Q$2:$Q$413, "&gt;0")&gt;=3,
  SUM(LARGE(
    IF(
      ('Individual Results'!$D$2:$D$413=$A53) *
      ('Individual Results'!$C$2:$C$413=$B53) *
      ('Individual Results'!$Q$2:$Q$413&gt;0),
      VALUE('Individual Results'!$Q$2:$Q$413)
    ),
    {1,2,3}
  )),
  ""
)</f>
        <v/>
      </c>
      <c r="I53" s="128">
        <f t="shared" si="1"/>
        <v>805</v>
      </c>
    </row>
    <row r="54" spans="1:9" x14ac:dyDescent="0.4">
      <c r="A54" s="128" t="str">
        <f>TeamHelper!I54</f>
        <v>Jr/Sr Girls</v>
      </c>
      <c r="B54" s="128" t="str">
        <f>TeamHelper!H54</f>
        <v>Pemberton</v>
      </c>
      <c r="C54" s="128" cm="1">
        <f t="array" ref="C54">IF(
  COUNTIFS('Individual Results'!$D$2:$D$413, $A54,
           'Individual Results'!$C$2:$C$413, $B54,
           'Individual Results'!$G$2:$G$413, "&gt;0")&gt;=3,
  SUM(LARGE(
    IF(
      ('Individual Results'!$D$2:$D$413=$A54) *
      ('Individual Results'!$C$2:$C$413=$B54) *
      ('Individual Results'!$G$2:$G$413&gt;0),
      VALUE('Individual Results'!$G$2:$G$413)
    ),
    {1,2,3}
  )),
  ""
)</f>
        <v>200</v>
      </c>
      <c r="D54" s="128" cm="1">
        <f t="array" ref="D54">IF(
  COUNTIFS('Individual Results'!$D$2:$D$413, $A54,
           'Individual Results'!$C$2:$C$413, $B54,
           'Individual Results'!$I$2:$I$413, "&gt;0")&gt;=3,
  SUM(LARGE(
    IF(
      ('Individual Results'!$D$2:$D$413=$A54) *
      ('Individual Results'!$C$2:$C$413=$B54) *
      ('Individual Results'!$I$2:$I$413&gt;0),
      VALUE('Individual Results'!$I$2:$I$413)
    ),
    {1,2,3}
  )),
  ""
)</f>
        <v>285</v>
      </c>
      <c r="E54" s="128" cm="1">
        <f t="array" ref="E54">IF(
  COUNTIFS('Individual Results'!$D$2:$D$413, $A54,
           'Individual Results'!$C$2:$C$413, $B54,
           'Individual Results'!$K$2:$K$413, "&gt;0")&gt;=3,
  SUM(LARGE(
    IF(
      ('Individual Results'!$D$2:$D$413=$A54) *
      ('Individual Results'!$C$2:$C$413=$B54) *
      ('Individual Results'!$K$2:$K$413&gt;0),
      VALUE('Individual Results'!$K$2:$K$413)
    ),
    {1,2,3}
  )),
  ""
)</f>
        <v>240</v>
      </c>
      <c r="F54" s="128" cm="1">
        <f t="array" ref="F54">IF(
  COUNTIFS('Individual Results'!$D$2:$D$413, $A54,
           'Individual Results'!$C$2:$C$413, $B54,
           'Individual Results'!$M$2:$M$413, "&gt;0")&gt;=3,
  SUM(LARGE(
    IF(
      ('Individual Results'!$D$2:$D$413=$A54) *
      ('Individual Results'!$C$2:$C$413=$B54) *
      ('Individual Results'!$M$2:$M$413&gt;0),
      VALUE('Individual Results'!$M$2:$M$413)
    ),
    {1,2,3}
  )),
  ""
)</f>
        <v>250</v>
      </c>
      <c r="G54" s="128" cm="1">
        <f t="array" ref="G54">IF(
  COUNTIFS('Individual Results'!$D$2:$D$413, $A54,
           'Individual Results'!$C$2:$C$413, $B54,
           'Individual Results'!$O$2:$O$413, "&gt;0")&gt;=3,
  SUM(LARGE(
    IF(
      ('Individual Results'!$D$2:$D$413=$A54) *
      ('Individual Results'!$C$2:$C$413=$B54) *
      ('Individual Results'!$O$2:$O$413&gt;0),
      VALUE('Individual Results'!$O$2:$O$413)
    ),
    {1,2,3}
  )),
  ""
)</f>
        <v>250</v>
      </c>
      <c r="H54" s="128" t="str" cm="1">
        <f t="array" ref="H54">IF(
  COUNTIFS('Individual Results'!$D$2:$D$413, $A54,
           'Individual Results'!$C$2:$C$413, $B54,
           'Individual Results'!$Q$2:$Q$413, "&gt;0")&gt;=3,
  SUM(LARGE(
    IF(
      ('Individual Results'!$D$2:$D$413=$A54) *
      ('Individual Results'!$C$2:$C$413=$B54) *
      ('Individual Results'!$Q$2:$Q$413&gt;0),
      VALUE('Individual Results'!$Q$2:$Q$413)
    ),
    {1,2,3}
  )),
  ""
)</f>
        <v/>
      </c>
      <c r="I54" s="128">
        <f t="shared" si="1"/>
        <v>1225</v>
      </c>
    </row>
    <row r="55" spans="1:9" x14ac:dyDescent="0.4">
      <c r="A55" s="128" t="str">
        <f>TeamHelper!I50</f>
        <v>Jr/Sr Girls</v>
      </c>
      <c r="B55" s="128" t="str">
        <f>TeamHelper!H50</f>
        <v>Argyle</v>
      </c>
      <c r="C55" s="128" cm="1">
        <f t="array" ref="C55">IF(
  COUNTIFS('Individual Results'!$D$2:$D$413, $A55,
           'Individual Results'!$C$2:$C$413, $B55,
           'Individual Results'!$G$2:$G$413, "&gt;0")&gt;=3,
  SUM(LARGE(
    IF(
      ('Individual Results'!$D$2:$D$413=$A55) *
      ('Individual Results'!$C$2:$C$413=$B55) *
      ('Individual Results'!$G$2:$G$413&gt;0),
      VALUE('Individual Results'!$G$2:$G$413)
    ),
    {1,2,3}
  )),
  ""
)</f>
        <v>213</v>
      </c>
      <c r="D55" s="128" cm="1">
        <f t="array" ref="D55">IF(
  COUNTIFS('Individual Results'!$D$2:$D$413, $A55,
           'Individual Results'!$C$2:$C$413, $B55,
           'Individual Results'!$I$2:$I$413, "&gt;0")&gt;=3,
  SUM(LARGE(
    IF(
      ('Individual Results'!$D$2:$D$413=$A55) *
      ('Individual Results'!$C$2:$C$413=$B55) *
      ('Individual Results'!$I$2:$I$413&gt;0),
      VALUE('Individual Results'!$I$2:$I$413)
    ),
    {1,2,3}
  )),
  ""
)</f>
        <v>191</v>
      </c>
      <c r="E55" s="128" t="str" cm="1">
        <f t="array" ref="E55">IF(
  COUNTIFS('Individual Results'!$D$2:$D$413, $A55,
           'Individual Results'!$C$2:$C$413, $B55,
           'Individual Results'!$K$2:$K$413, "&gt;0")&gt;=3,
  SUM(LARGE(
    IF(
      ('Individual Results'!$D$2:$D$413=$A55) *
      ('Individual Results'!$C$2:$C$413=$B55) *
      ('Individual Results'!$K$2:$K$413&gt;0),
      VALUE('Individual Results'!$K$2:$K$413)
    ),
    {1,2,3}
  )),
  ""
)</f>
        <v/>
      </c>
      <c r="F55" s="128" t="str" cm="1">
        <f t="array" ref="F55">IF(
  COUNTIFS('Individual Results'!$D$2:$D$413, $A55,
           'Individual Results'!$C$2:$C$413, $B55,
           'Individual Results'!$M$2:$M$413, "&gt;0")&gt;=3,
  SUM(LARGE(
    IF(
      ('Individual Results'!$D$2:$D$413=$A55) *
      ('Individual Results'!$C$2:$C$413=$B55) *
      ('Individual Results'!$M$2:$M$413&gt;0),
      VALUE('Individual Results'!$M$2:$M$413)
    ),
    {1,2,3}
  )),
  ""
)</f>
        <v/>
      </c>
      <c r="G55" s="128" cm="1">
        <f t="array" ref="G55">IF(
  COUNTIFS('Individual Results'!$D$2:$D$413, $A55,
           'Individual Results'!$C$2:$C$413, $B55,
           'Individual Results'!$O$2:$O$413, "&gt;0")&gt;=3,
  SUM(LARGE(
    IF(
      ('Individual Results'!$D$2:$D$413=$A55) *
      ('Individual Results'!$C$2:$C$413=$B55) *
      ('Individual Results'!$O$2:$O$413&gt;0),
      VALUE('Individual Results'!$O$2:$O$413)
    ),
    {1,2,3}
  )),
  ""
)</f>
        <v>189</v>
      </c>
      <c r="H55" s="128" t="str" cm="1">
        <f t="array" ref="H55">IF(
  COUNTIFS('Individual Results'!$D$2:$D$413, $A55,
           'Individual Results'!$C$2:$C$413, $B55,
           'Individual Results'!$Q$2:$Q$413, "&gt;0")&gt;=3,
  SUM(LARGE(
    IF(
      ('Individual Results'!$D$2:$D$413=$A55) *
      ('Individual Results'!$C$2:$C$413=$B55) *
      ('Individual Results'!$Q$2:$Q$413&gt;0),
      VALUE('Individual Results'!$Q$2:$Q$413)
    ),
    {1,2,3}
  )),
  ""
)</f>
        <v/>
      </c>
      <c r="I55" s="128">
        <f t="shared" si="1"/>
        <v>593</v>
      </c>
    </row>
    <row r="56" spans="1:9" x14ac:dyDescent="0.4">
      <c r="A56" s="128" t="str">
        <f>TeamHelper!I56</f>
        <v>Jr/Sr Girls</v>
      </c>
      <c r="B56" s="128" t="str">
        <f>TeamHelper!H56</f>
        <v>Whistler</v>
      </c>
      <c r="C56" s="128" cm="1">
        <f t="array" ref="C56">IF(
  COUNTIFS('Individual Results'!$D$2:$D$413, $A56,
           'Individual Results'!$C$2:$C$413, $B56,
           'Individual Results'!$G$2:$G$413, "&gt;0")&gt;=3,
  SUM(LARGE(
    IF(
      ('Individual Results'!$D$2:$D$413=$A56) *
      ('Individual Results'!$C$2:$C$413=$B56) *
      ('Individual Results'!$G$2:$G$413&gt;0),
      VALUE('Individual Results'!$G$2:$G$413)
    ),
    {1,2,3}
  )),
  ""
)</f>
        <v>235</v>
      </c>
      <c r="D56" s="128" t="str" cm="1">
        <f t="array" ref="D56">IF(
  COUNTIFS('Individual Results'!$D$2:$D$413, $A56,
           'Individual Results'!$C$2:$C$413, $B56,
           'Individual Results'!$I$2:$I$413, "&gt;0")&gt;=3,
  SUM(LARGE(
    IF(
      ('Individual Results'!$D$2:$D$413=$A56) *
      ('Individual Results'!$C$2:$C$413=$B56) *
      ('Individual Results'!$I$2:$I$413&gt;0),
      VALUE('Individual Results'!$I$2:$I$413)
    ),
    {1,2,3}
  )),
  ""
)</f>
        <v/>
      </c>
      <c r="E56" s="128" cm="1">
        <f t="array" ref="E56">IF(
  COUNTIFS('Individual Results'!$D$2:$D$413, $A56,
           'Individual Results'!$C$2:$C$413, $B56,
           'Individual Results'!$K$2:$K$413, "&gt;0")&gt;=3,
  SUM(LARGE(
    IF(
      ('Individual Results'!$D$2:$D$413=$A56) *
      ('Individual Results'!$C$2:$C$413=$B56) *
      ('Individual Results'!$K$2:$K$413&gt;0),
      VALUE('Individual Results'!$K$2:$K$413)
    ),
    {1,2,3}
  )),
  ""
)</f>
        <v>215</v>
      </c>
      <c r="F56" s="128" cm="1">
        <f t="array" ref="F56">IF(
  COUNTIFS('Individual Results'!$D$2:$D$413, $A56,
           'Individual Results'!$C$2:$C$413, $B56,
           'Individual Results'!$M$2:$M$413, "&gt;0")&gt;=3,
  SUM(LARGE(
    IF(
      ('Individual Results'!$D$2:$D$413=$A56) *
      ('Individual Results'!$C$2:$C$413=$B56) *
      ('Individual Results'!$M$2:$M$413&gt;0),
      VALUE('Individual Results'!$M$2:$M$413)
    ),
    {1,2,3}
  )),
  ""
)</f>
        <v>255</v>
      </c>
      <c r="G56" s="128" t="str" cm="1">
        <f t="array" ref="G56">IF(
  COUNTIFS('Individual Results'!$D$2:$D$413, $A56,
           'Individual Results'!$C$2:$C$413, $B56,
           'Individual Results'!$O$2:$O$413, "&gt;0")&gt;=3,
  SUM(LARGE(
    IF(
      ('Individual Results'!$D$2:$D$413=$A56) *
      ('Individual Results'!$C$2:$C$413=$B56) *
      ('Individual Results'!$O$2:$O$413&gt;0),
      VALUE('Individual Results'!$O$2:$O$413)
    ),
    {1,2,3}
  )),
  ""
)</f>
        <v/>
      </c>
      <c r="H56" s="128" t="str" cm="1">
        <f t="array" ref="H56">IF(
  COUNTIFS('Individual Results'!$D$2:$D$413, $A56,
           'Individual Results'!$C$2:$C$413, $B56,
           'Individual Results'!$Q$2:$Q$413, "&gt;0")&gt;=3,
  SUM(LARGE(
    IF(
      ('Individual Results'!$D$2:$D$413=$A56) *
      ('Individual Results'!$C$2:$C$413=$B56) *
      ('Individual Results'!$Q$2:$Q$413&gt;0),
      VALUE('Individual Results'!$Q$2:$Q$413)
    ),
    {1,2,3}
  )),
  ""
)</f>
        <v/>
      </c>
      <c r="I56" s="128">
        <f t="shared" si="1"/>
        <v>705</v>
      </c>
    </row>
    <row r="57" spans="1:9" x14ac:dyDescent="0.4">
      <c r="A57" s="128" t="str">
        <f>TeamHelper!I57</f>
        <v>Jr/Sr Girls</v>
      </c>
      <c r="B57" s="128" t="str">
        <f>TeamHelper!H57</f>
        <v>Windsor</v>
      </c>
      <c r="C57" s="128" t="str" cm="1">
        <f t="array" ref="C57">IF(
  COUNTIFS('Individual Results'!$D$2:$D$413, $A57,
           'Individual Results'!$C$2:$C$413, $B57,
           'Individual Results'!$G$2:$G$413, "&gt;0")&gt;=3,
  SUM(LARGE(
    IF(
      ('Individual Results'!$D$2:$D$413=$A57) *
      ('Individual Results'!$C$2:$C$413=$B57) *
      ('Individual Results'!$G$2:$G$413&gt;0),
      VALUE('Individual Results'!$G$2:$G$413)
    ),
    {1,2,3}
  )),
  ""
)</f>
        <v/>
      </c>
      <c r="D57" s="128" cm="1">
        <f t="array" ref="D57">IF(
  COUNTIFS('Individual Results'!$D$2:$D$413, $A57,
           'Individual Results'!$C$2:$C$413, $B57,
           'Individual Results'!$I$2:$I$413, "&gt;0")&gt;=3,
  SUM(LARGE(
    IF(
      ('Individual Results'!$D$2:$D$413=$A57) *
      ('Individual Results'!$C$2:$C$413=$B57) *
      ('Individual Results'!$I$2:$I$413&gt;0),
      VALUE('Individual Results'!$I$2:$I$413)
    ),
    {1,2,3}
  )),
  ""
)</f>
        <v>102</v>
      </c>
      <c r="E57" s="128" cm="1">
        <f t="array" ref="E57">IF(
  COUNTIFS('Individual Results'!$D$2:$D$413, $A57,
           'Individual Results'!$C$2:$C$413, $B57,
           'Individual Results'!$K$2:$K$413, "&gt;0")&gt;=3,
  SUM(LARGE(
    IF(
      ('Individual Results'!$D$2:$D$413=$A57) *
      ('Individual Results'!$C$2:$C$413=$B57) *
      ('Individual Results'!$K$2:$K$413&gt;0),
      VALUE('Individual Results'!$K$2:$K$413)
    ),
    {1,2,3}
  )),
  ""
)</f>
        <v>245</v>
      </c>
      <c r="F57" s="128" t="str" cm="1">
        <f t="array" ref="F57">IF(
  COUNTIFS('Individual Results'!$D$2:$D$413, $A57,
           'Individual Results'!$C$2:$C$413, $B57,
           'Individual Results'!$M$2:$M$413, "&gt;0")&gt;=3,
  SUM(LARGE(
    IF(
      ('Individual Results'!$D$2:$D$413=$A57) *
      ('Individual Results'!$C$2:$C$413=$B57) *
      ('Individual Results'!$M$2:$M$413&gt;0),
      VALUE('Individual Results'!$M$2:$M$413)
    ),
    {1,2,3}
  )),
  ""
)</f>
        <v/>
      </c>
      <c r="G57" s="128" t="str" cm="1">
        <f t="array" ref="G57">IF(
  COUNTIFS('Individual Results'!$D$2:$D$413, $A57,
           'Individual Results'!$C$2:$C$413, $B57,
           'Individual Results'!$O$2:$O$413, "&gt;0")&gt;=3,
  SUM(LARGE(
    IF(
      ('Individual Results'!$D$2:$D$413=$A57) *
      ('Individual Results'!$C$2:$C$413=$B57) *
      ('Individual Results'!$O$2:$O$413&gt;0),
      VALUE('Individual Results'!$O$2:$O$413)
    ),
    {1,2,3}
  )),
  ""
)</f>
        <v/>
      </c>
      <c r="H57" s="128" t="str" cm="1">
        <f t="array" ref="H57">IF(
  COUNTIFS('Individual Results'!$D$2:$D$413, $A57,
           'Individual Results'!$C$2:$C$413, $B57,
           'Individual Results'!$Q$2:$Q$413, "&gt;0")&gt;=3,
  SUM(LARGE(
    IF(
      ('Individual Results'!$D$2:$D$413=$A57) *
      ('Individual Results'!$C$2:$C$413=$B57) *
      ('Individual Results'!$Q$2:$Q$413&gt;0),
      VALUE('Individual Results'!$Q$2:$Q$413)
    ),
    {1,2,3}
  )),
  ""
)</f>
        <v/>
      </c>
      <c r="I57" s="128">
        <f t="shared" si="1"/>
        <v>347</v>
      </c>
    </row>
    <row r="58" spans="1:9" x14ac:dyDescent="0.4">
      <c r="A58" s="128" t="str">
        <f>TeamHelper!I55</f>
        <v>Jr/Sr Girls</v>
      </c>
      <c r="B58" s="128" t="str">
        <f>TeamHelper!H55</f>
        <v>STA</v>
      </c>
      <c r="C58" s="128" t="str" cm="1">
        <f t="array" ref="C58">IF(
  COUNTIFS('Individual Results'!$D$2:$D$413, $A58,
           'Individual Results'!$C$2:$C$413, $B58,
           'Individual Results'!$G$2:$G$413, "&gt;0")&gt;=3,
  SUM(LARGE(
    IF(
      ('Individual Results'!$D$2:$D$413=$A58) *
      ('Individual Results'!$C$2:$C$413=$B58) *
      ('Individual Results'!$G$2:$G$413&gt;0),
      VALUE('Individual Results'!$G$2:$G$413)
    ),
    {1,2,3}
  )),
  ""
)</f>
        <v/>
      </c>
      <c r="D58" s="128" t="str" cm="1">
        <f t="array" ref="D58">IF(
  COUNTIFS('Individual Results'!$D$2:$D$413, $A58,
           'Individual Results'!$C$2:$C$413, $B58,
           'Individual Results'!$I$2:$I$413, "&gt;0")&gt;=3,
  SUM(LARGE(
    IF(
      ('Individual Results'!$D$2:$D$413=$A58) *
      ('Individual Results'!$C$2:$C$413=$B58) *
      ('Individual Results'!$I$2:$I$413&gt;0),
      VALUE('Individual Results'!$I$2:$I$413)
    ),
    {1,2,3}
  )),
  ""
)</f>
        <v/>
      </c>
      <c r="E58" s="128" t="str" cm="1">
        <f t="array" ref="E58">IF(
  COUNTIFS('Individual Results'!$D$2:$D$413, $A58,
           'Individual Results'!$C$2:$C$413, $B58,
           'Individual Results'!$K$2:$K$413, "&gt;0")&gt;=3,
  SUM(LARGE(
    IF(
      ('Individual Results'!$D$2:$D$413=$A58) *
      ('Individual Results'!$C$2:$C$413=$B58) *
      ('Individual Results'!$K$2:$K$413&gt;0),
      VALUE('Individual Results'!$K$2:$K$413)
    ),
    {1,2,3}
  )),
  ""
)</f>
        <v/>
      </c>
      <c r="F58" s="128" t="str" cm="1">
        <f t="array" ref="F58">IF(
  COUNTIFS('Individual Results'!$D$2:$D$413, $A58,
           'Individual Results'!$C$2:$C$413, $B58,
           'Individual Results'!$M$2:$M$413, "&gt;0")&gt;=3,
  SUM(LARGE(
    IF(
      ('Individual Results'!$D$2:$D$413=$A58) *
      ('Individual Results'!$C$2:$C$413=$B58) *
      ('Individual Results'!$M$2:$M$413&gt;0),
      VALUE('Individual Results'!$M$2:$M$413)
    ),
    {1,2,3}
  )),
  ""
)</f>
        <v/>
      </c>
      <c r="G58" s="128" t="str" cm="1">
        <f t="array" ref="G58">IF(
  COUNTIFS('Individual Results'!$D$2:$D$413, $A58,
           'Individual Results'!$C$2:$C$413, $B58,
           'Individual Results'!$O$2:$O$413, "&gt;0")&gt;=3,
  SUM(LARGE(
    IF(
      ('Individual Results'!$D$2:$D$413=$A58) *
      ('Individual Results'!$C$2:$C$413=$B58) *
      ('Individual Results'!$O$2:$O$413&gt;0),
      VALUE('Individual Results'!$O$2:$O$413)
    ),
    {1,2,3}
  )),
  ""
)</f>
        <v/>
      </c>
      <c r="H58" s="128" t="str" cm="1">
        <f t="array" ref="H58">IF(
  COUNTIFS('Individual Results'!$D$2:$D$413, $A58,
           'Individual Results'!$C$2:$C$413, $B58,
           'Individual Results'!$Q$2:$Q$413, "&gt;0")&gt;=3,
  SUM(LARGE(
    IF(
      ('Individual Results'!$D$2:$D$413=$A58) *
      ('Individual Results'!$C$2:$C$413=$B58) *
      ('Individual Results'!$Q$2:$Q$413&gt;0),
      VALUE('Individual Results'!$Q$2:$Q$413)
    ),
    {1,2,3}
  )),
  ""
)</f>
        <v/>
      </c>
      <c r="I58" s="128">
        <f t="shared" si="1"/>
        <v>0</v>
      </c>
    </row>
    <row r="59" spans="1:9" x14ac:dyDescent="0.4">
      <c r="A59" s="128" t="str">
        <f>TeamHelper!I51</f>
        <v>Jr/Sr Girls</v>
      </c>
      <c r="B59" s="128" t="str">
        <f>TeamHelper!H51</f>
        <v>Carson</v>
      </c>
      <c r="C59" s="128" t="str" cm="1">
        <f t="array" ref="C59">IF(
  COUNTIFS('Individual Results'!$D$2:$D$413, $A59,
           'Individual Results'!$C$2:$C$413, $B59,
           'Individual Results'!$G$2:$G$413, "&gt;0")&gt;=3,
  SUM(LARGE(
    IF(
      ('Individual Results'!$D$2:$D$413=$A59) *
      ('Individual Results'!$C$2:$C$413=$B59) *
      ('Individual Results'!$G$2:$G$413&gt;0),
      VALUE('Individual Results'!$G$2:$G$413)
    ),
    {1,2,3}
  )),
  ""
)</f>
        <v/>
      </c>
      <c r="D59" s="128" t="str" cm="1">
        <f t="array" ref="D59">IF(
  COUNTIFS('Individual Results'!$D$2:$D$413, $A59,
           'Individual Results'!$C$2:$C$413, $B59,
           'Individual Results'!$I$2:$I$413, "&gt;0")&gt;=3,
  SUM(LARGE(
    IF(
      ('Individual Results'!$D$2:$D$413=$A59) *
      ('Individual Results'!$C$2:$C$413=$B59) *
      ('Individual Results'!$I$2:$I$413&gt;0),
      VALUE('Individual Results'!$I$2:$I$413)
    ),
    {1,2,3}
  )),
  ""
)</f>
        <v/>
      </c>
      <c r="E59" s="128" t="str" cm="1">
        <f t="array" ref="E59">IF(
  COUNTIFS('Individual Results'!$D$2:$D$413, $A59,
           'Individual Results'!$C$2:$C$413, $B59,
           'Individual Results'!$K$2:$K$413, "&gt;0")&gt;=3,
  SUM(LARGE(
    IF(
      ('Individual Results'!$D$2:$D$413=$A59) *
      ('Individual Results'!$C$2:$C$413=$B59) *
      ('Individual Results'!$K$2:$K$413&gt;0),
      VALUE('Individual Results'!$K$2:$K$413)
    ),
    {1,2,3}
  )),
  ""
)</f>
        <v/>
      </c>
      <c r="F59" s="128" t="str" cm="1">
        <f t="array" ref="F59">IF(
  COUNTIFS('Individual Results'!$D$2:$D$413, $A59,
           'Individual Results'!$C$2:$C$413, $B59,
           'Individual Results'!$M$2:$M$413, "&gt;0")&gt;=3,
  SUM(LARGE(
    IF(
      ('Individual Results'!$D$2:$D$413=$A59) *
      ('Individual Results'!$C$2:$C$413=$B59) *
      ('Individual Results'!$M$2:$M$413&gt;0),
      VALUE('Individual Results'!$M$2:$M$413)
    ),
    {1,2,3}
  )),
  ""
)</f>
        <v/>
      </c>
      <c r="G59" s="128" t="str" cm="1">
        <f t="array" ref="G59">IF(
  COUNTIFS('Individual Results'!$D$2:$D$413, $A59,
           'Individual Results'!$C$2:$C$413, $B59,
           'Individual Results'!$O$2:$O$413, "&gt;0")&gt;=3,
  SUM(LARGE(
    IF(
      ('Individual Results'!$D$2:$D$413=$A59) *
      ('Individual Results'!$C$2:$C$413=$B59) *
      ('Individual Results'!$O$2:$O$413&gt;0),
      VALUE('Individual Results'!$O$2:$O$413)
    ),
    {1,2,3}
  )),
  ""
)</f>
        <v/>
      </c>
      <c r="H59" s="128" t="str" cm="1">
        <f t="array" ref="H59">IF(
  COUNTIFS('Individual Results'!$D$2:$D$413, $A59,
           'Individual Results'!$C$2:$C$413, $B59,
           'Individual Results'!$Q$2:$Q$413, "&gt;0")&gt;=3,
  SUM(LARGE(
    IF(
      ('Individual Results'!$D$2:$D$413=$A59) *
      ('Individual Results'!$C$2:$C$413=$B59) *
      ('Individual Results'!$Q$2:$Q$413&gt;0),
      VALUE('Individual Results'!$Q$2:$Q$413)
    ),
    {1,2,3}
  )),
  ""
)</f>
        <v/>
      </c>
      <c r="I59" s="128">
        <f t="shared" si="1"/>
        <v>0</v>
      </c>
    </row>
    <row r="60" spans="1:9" x14ac:dyDescent="0.4">
      <c r="A60" s="128" t="str">
        <f>TeamHelper!I99</f>
        <v>Sr Boys</v>
      </c>
      <c r="B60" s="128" t="str">
        <f>TeamHelper!H99</f>
        <v>Windsor</v>
      </c>
      <c r="C60" s="128" t="str" cm="1">
        <f t="array" ref="C60">IF(
  COUNTIFS('Individual Results'!$D$2:$D$413, $A60,
           'Individual Results'!$C$2:$C$413, $B60,
           'Individual Results'!$G$2:$G$413, "&gt;0")&gt;=3,
  SUM(LARGE(
    IF(
      ('Individual Results'!$D$2:$D$413=$A60) *
      ('Individual Results'!$C$2:$C$413=$B60) *
      ('Individual Results'!$G$2:$G$413&gt;0),
      VALUE('Individual Results'!$G$2:$G$413)
    ),
    {1,2,3}
  )),
  ""
)</f>
        <v/>
      </c>
      <c r="D60" s="128" t="str" cm="1">
        <f t="array" ref="D60">IF(
  COUNTIFS('Individual Results'!$D$2:$D$413, $A60,
           'Individual Results'!$C$2:$C$413, $B60,
           'Individual Results'!$I$2:$I$413, "&gt;0")&gt;=3,
  SUM(LARGE(
    IF(
      ('Individual Results'!$D$2:$D$413=$A60) *
      ('Individual Results'!$C$2:$C$413=$B60) *
      ('Individual Results'!$I$2:$I$413&gt;0),
      VALUE('Individual Results'!$I$2:$I$413)
    ),
    {1,2,3}
  )),
  ""
)</f>
        <v/>
      </c>
      <c r="E60" s="128" t="str" cm="1">
        <f t="array" ref="E60">IF(
  COUNTIFS('Individual Results'!$D$2:$D$413, $A60,
           'Individual Results'!$C$2:$C$413, $B60,
           'Individual Results'!$K$2:$K$413, "&gt;0")&gt;=3,
  SUM(LARGE(
    IF(
      ('Individual Results'!$D$2:$D$413=$A60) *
      ('Individual Results'!$C$2:$C$413=$B60) *
      ('Individual Results'!$K$2:$K$413&gt;0),
      VALUE('Individual Results'!$K$2:$K$413)
    ),
    {1,2,3}
  )),
  ""
)</f>
        <v/>
      </c>
      <c r="F60" s="128" t="str" cm="1">
        <f t="array" ref="F60">IF(
  COUNTIFS('Individual Results'!$D$2:$D$413, $A60,
           'Individual Results'!$C$2:$C$413, $B60,
           'Individual Results'!$M$2:$M$413, "&gt;0")&gt;=3,
  SUM(LARGE(
    IF(
      ('Individual Results'!$D$2:$D$413=$A60) *
      ('Individual Results'!$C$2:$C$413=$B60) *
      ('Individual Results'!$M$2:$M$413&gt;0),
      VALUE('Individual Results'!$M$2:$M$413)
    ),
    {1,2,3}
  )),
  ""
)</f>
        <v/>
      </c>
      <c r="G60" s="128" t="str" cm="1">
        <f t="array" ref="G60">IF(
  COUNTIFS('Individual Results'!$D$2:$D$413, $A60,
           'Individual Results'!$C$2:$C$413, $B60,
           'Individual Results'!$O$2:$O$413, "&gt;0")&gt;=3,
  SUM(LARGE(
    IF(
      ('Individual Results'!$D$2:$D$413=$A60) *
      ('Individual Results'!$C$2:$C$413=$B60) *
      ('Individual Results'!$O$2:$O$413&gt;0),
      VALUE('Individual Results'!$O$2:$O$413)
    ),
    {1,2,3}
  )),
  ""
)</f>
        <v/>
      </c>
      <c r="H60" s="128" t="str" cm="1">
        <f t="array" ref="H60">IF(
  COUNTIFS('Individual Results'!$D$2:$D$413, $A60,
           'Individual Results'!$C$2:$C$413, $B60,
           'Individual Results'!$Q$2:$Q$413, "&gt;0")&gt;=3,
  SUM(LARGE(
    IF(
      ('Individual Results'!$D$2:$D$413=$A60) *
      ('Individual Results'!$C$2:$C$413=$B60) *
      ('Individual Results'!$Q$2:$Q$413&gt;0),
      VALUE('Individual Results'!$Q$2:$Q$413)
    ),
    {1,2,3}
  )),
  ""
)</f>
        <v/>
      </c>
      <c r="I60" s="128">
        <f t="shared" si="1"/>
        <v>0</v>
      </c>
    </row>
    <row r="61" spans="1:9" x14ac:dyDescent="0.4">
      <c r="A61" s="128" t="str">
        <f>TeamHelper!I52</f>
        <v>Jr/Sr Girls</v>
      </c>
      <c r="B61" s="128" t="str">
        <f>TeamHelper!H52</f>
        <v>Handsworth</v>
      </c>
      <c r="C61" s="128" t="str" cm="1">
        <f t="array" ref="C61">IF(
  COUNTIFS('Individual Results'!$D$2:$D$413, $A61,
           'Individual Results'!$C$2:$C$413, $B61,
           'Individual Results'!$G$2:$G$413, "&gt;0")&gt;=3,
  SUM(LARGE(
    IF(
      ('Individual Results'!$D$2:$D$413=$A61) *
      ('Individual Results'!$C$2:$C$413=$B61) *
      ('Individual Results'!$G$2:$G$413&gt;0),
      VALUE('Individual Results'!$G$2:$G$413)
    ),
    {1,2,3}
  )),
  ""
)</f>
        <v/>
      </c>
      <c r="D61" s="128" t="str" cm="1">
        <f t="array" ref="D61">IF(
  COUNTIFS('Individual Results'!$D$2:$D$413, $A61,
           'Individual Results'!$C$2:$C$413, $B61,
           'Individual Results'!$I$2:$I$413, "&gt;0")&gt;=3,
  SUM(LARGE(
    IF(
      ('Individual Results'!$D$2:$D$413=$A61) *
      ('Individual Results'!$C$2:$C$413=$B61) *
      ('Individual Results'!$I$2:$I$413&gt;0),
      VALUE('Individual Results'!$I$2:$I$413)
    ),
    {1,2,3}
  )),
  ""
)</f>
        <v/>
      </c>
      <c r="E61" s="128" t="str" cm="1">
        <f t="array" ref="E61">IF(
  COUNTIFS('Individual Results'!$D$2:$D$413, $A61,
           'Individual Results'!$C$2:$C$413, $B61,
           'Individual Results'!$K$2:$K$413, "&gt;0")&gt;=3,
  SUM(LARGE(
    IF(
      ('Individual Results'!$D$2:$D$413=$A61) *
      ('Individual Results'!$C$2:$C$413=$B61) *
      ('Individual Results'!$K$2:$K$413&gt;0),
      VALUE('Individual Results'!$K$2:$K$413)
    ),
    {1,2,3}
  )),
  ""
)</f>
        <v/>
      </c>
      <c r="F61" s="128" t="str" cm="1">
        <f t="array" ref="F61">IF(
  COUNTIFS('Individual Results'!$D$2:$D$413, $A61,
           'Individual Results'!$C$2:$C$413, $B61,
           'Individual Results'!$M$2:$M$413, "&gt;0")&gt;=3,
  SUM(LARGE(
    IF(
      ('Individual Results'!$D$2:$D$413=$A61) *
      ('Individual Results'!$C$2:$C$413=$B61) *
      ('Individual Results'!$M$2:$M$413&gt;0),
      VALUE('Individual Results'!$M$2:$M$413)
    ),
    {1,2,3}
  )),
  ""
)</f>
        <v/>
      </c>
      <c r="G61" s="128" t="str" cm="1">
        <f t="array" ref="G61">IF(
  COUNTIFS('Individual Results'!$D$2:$D$413, $A61,
           'Individual Results'!$C$2:$C$413, $B61,
           'Individual Results'!$O$2:$O$413, "&gt;0")&gt;=3,
  SUM(LARGE(
    IF(
      ('Individual Results'!$D$2:$D$413=$A61) *
      ('Individual Results'!$C$2:$C$413=$B61) *
      ('Individual Results'!$O$2:$O$413&gt;0),
      VALUE('Individual Results'!$O$2:$O$413)
    ),
    {1,2,3}
  )),
  ""
)</f>
        <v/>
      </c>
      <c r="H61" s="128" t="str" cm="1">
        <f t="array" ref="H61">IF(
  COUNTIFS('Individual Results'!$D$2:$D$413, $A61,
           'Individual Results'!$C$2:$C$413, $B61,
           'Individual Results'!$Q$2:$Q$413, "&gt;0")&gt;=3,
  SUM(LARGE(
    IF(
      ('Individual Results'!$D$2:$D$413=$A61) *
      ('Individual Results'!$C$2:$C$413=$B61) *
      ('Individual Results'!$Q$2:$Q$413&gt;0),
      VALUE('Individual Results'!$Q$2:$Q$413)
    ),
    {1,2,3}
  )),
  ""
)</f>
        <v/>
      </c>
      <c r="I61" s="128">
        <f t="shared" si="1"/>
        <v>0</v>
      </c>
    </row>
    <row r="62" spans="1:9" x14ac:dyDescent="0.4">
      <c r="A62" s="128" t="str">
        <f>TeamHelper!I100</f>
        <v>Jr/Sr Girls</v>
      </c>
      <c r="B62" s="128" t="str">
        <f>TeamHelper!H100</f>
        <v>Burnaby Mtn</v>
      </c>
      <c r="C62" s="128" t="str" cm="1">
        <f t="array" ref="C62">IF(
  COUNTIFS('Individual Results'!$D$2:$D$413, $A62,
           'Individual Results'!$C$2:$C$413, $B62,
           'Individual Results'!$G$2:$G$413, "&gt;0")&gt;=3,
  SUM(LARGE(
    IF(
      ('Individual Results'!$D$2:$D$413=$A62) *
      ('Individual Results'!$C$2:$C$413=$B62) *
      ('Individual Results'!$G$2:$G$413&gt;0),
      VALUE('Individual Results'!$G$2:$G$413)
    ),
    {1,2,3}
  )),
  ""
)</f>
        <v/>
      </c>
      <c r="D62" s="128" t="str" cm="1">
        <f t="array" ref="D62">IF(
  COUNTIFS('Individual Results'!$D$2:$D$413, $A62,
           'Individual Results'!$C$2:$C$413, $B62,
           'Individual Results'!$I$2:$I$413, "&gt;0")&gt;=3,
  SUM(LARGE(
    IF(
      ('Individual Results'!$D$2:$D$413=$A62) *
      ('Individual Results'!$C$2:$C$413=$B62) *
      ('Individual Results'!$I$2:$I$413&gt;0),
      VALUE('Individual Results'!$I$2:$I$413)
    ),
    {1,2,3}
  )),
  ""
)</f>
        <v/>
      </c>
      <c r="E62" s="128" t="str" cm="1">
        <f t="array" ref="E62">IF(
  COUNTIFS('Individual Results'!$D$2:$D$413, $A62,
           'Individual Results'!$C$2:$C$413, $B62,
           'Individual Results'!$K$2:$K$413, "&gt;0")&gt;=3,
  SUM(LARGE(
    IF(
      ('Individual Results'!$D$2:$D$413=$A62) *
      ('Individual Results'!$C$2:$C$413=$B62) *
      ('Individual Results'!$K$2:$K$413&gt;0),
      VALUE('Individual Results'!$K$2:$K$413)
    ),
    {1,2,3}
  )),
  ""
)</f>
        <v/>
      </c>
      <c r="F62" s="128" t="str" cm="1">
        <f t="array" ref="F62">IF(
  COUNTIFS('Individual Results'!$D$2:$D$413, $A62,
           'Individual Results'!$C$2:$C$413, $B62,
           'Individual Results'!$M$2:$M$413, "&gt;0")&gt;=3,
  SUM(LARGE(
    IF(
      ('Individual Results'!$D$2:$D$413=$A62) *
      ('Individual Results'!$C$2:$C$413=$B62) *
      ('Individual Results'!$M$2:$M$413&gt;0),
      VALUE('Individual Results'!$M$2:$M$413)
    ),
    {1,2,3}
  )),
  ""
)</f>
        <v/>
      </c>
      <c r="G62" s="128" t="str" cm="1">
        <f t="array" ref="G62">IF(
  COUNTIFS('Individual Results'!$D$2:$D$413, $A62,
           'Individual Results'!$C$2:$C$413, $B62,
           'Individual Results'!$O$2:$O$413, "&gt;0")&gt;=3,
  SUM(LARGE(
    IF(
      ('Individual Results'!$D$2:$D$413=$A62) *
      ('Individual Results'!$C$2:$C$413=$B62) *
      ('Individual Results'!$O$2:$O$413&gt;0),
      VALUE('Individual Results'!$O$2:$O$413)
    ),
    {1,2,3}
  )),
  ""
)</f>
        <v/>
      </c>
      <c r="H62" s="128" t="str" cm="1">
        <f t="array" ref="H62">IF(
  COUNTIFS('Individual Results'!$D$2:$D$413, $A62,
           'Individual Results'!$C$2:$C$413, $B62,
           'Individual Results'!$Q$2:$Q$413, "&gt;0")&gt;=3,
  SUM(LARGE(
    IF(
      ('Individual Results'!$D$2:$D$413=$A62) *
      ('Individual Results'!$C$2:$C$413=$B62) *
      ('Individual Results'!$Q$2:$Q$413&gt;0),
      VALUE('Individual Results'!$Q$2:$Q$413)
    ),
    {1,2,3}
  )),
  ""
)</f>
        <v/>
      </c>
      <c r="I62" s="128">
        <f t="shared" si="1"/>
        <v>0</v>
      </c>
    </row>
    <row r="63" spans="1:9" x14ac:dyDescent="0.4">
      <c r="A63" s="129" t="str">
        <f>TeamHelper!I58</f>
        <v>Juv Boys</v>
      </c>
      <c r="B63" s="129" t="str">
        <f>TeamHelper!H58</f>
        <v>Argyle</v>
      </c>
      <c r="C63" s="129" cm="1">
        <f t="array" ref="C63">IF(
  COUNTIFS('Individual Results'!$D$2:$D$413, $A63,
           'Individual Results'!$C$2:$C$413, $B63,
           'Individual Results'!$G$2:$G$413, "&gt;0")&gt;=3,
  SUM(LARGE(
    IF(
      ('Individual Results'!$D$2:$D$413=$A63) *
      ('Individual Results'!$C$2:$C$413=$B63) *
      ('Individual Results'!$G$2:$G$413&gt;0),
      VALUE('Individual Results'!$G$2:$G$413)
    ),
    {1,2,3}
  )),
  ""
)</f>
        <v>181</v>
      </c>
      <c r="D63" s="129" cm="1">
        <f t="array" ref="D63">IF(
  COUNTIFS('Individual Results'!$D$2:$D$413, $A63,
           'Individual Results'!$C$2:$C$413, $B63,
           'Individual Results'!$I$2:$I$413, "&gt;0")&gt;=3,
  SUM(LARGE(
    IF(
      ('Individual Results'!$D$2:$D$413=$A63) *
      ('Individual Results'!$C$2:$C$413=$B63) *
      ('Individual Results'!$I$2:$I$413&gt;0),
      VALUE('Individual Results'!$I$2:$I$413)
    ),
    {1,2,3}
  )),
  ""
)</f>
        <v>199</v>
      </c>
      <c r="E63" s="129" cm="1">
        <f t="array" ref="E63">IF(
  COUNTIFS('Individual Results'!$D$2:$D$413, $A63,
           'Individual Results'!$C$2:$C$413, $B63,
           'Individual Results'!$K$2:$K$413, "&gt;0")&gt;=3,
  SUM(LARGE(
    IF(
      ('Individual Results'!$D$2:$D$413=$A63) *
      ('Individual Results'!$C$2:$C$413=$B63) *
      ('Individual Results'!$K$2:$K$413&gt;0),
      VALUE('Individual Results'!$K$2:$K$413)
    ),
    {1,2,3}
  )),
  ""
)</f>
        <v>204</v>
      </c>
      <c r="F63" s="129" t="str" cm="1">
        <f t="array" ref="F63">IF(
  COUNTIFS('Individual Results'!$D$2:$D$413, $A63,
           'Individual Results'!$C$2:$C$413, $B63,
           'Individual Results'!$M$2:$M$413, "&gt;0")&gt;=3,
  SUM(LARGE(
    IF(
      ('Individual Results'!$D$2:$D$413=$A63) *
      ('Individual Results'!$C$2:$C$413=$B63) *
      ('Individual Results'!$M$2:$M$413&gt;0),
      VALUE('Individual Results'!$M$2:$M$413)
    ),
    {1,2,3}
  )),
  ""
)</f>
        <v/>
      </c>
      <c r="G63" s="129" cm="1">
        <f t="array" ref="G63">IF(
  COUNTIFS('Individual Results'!$D$2:$D$413, $A63,
           'Individual Results'!$C$2:$C$413, $B63,
           'Individual Results'!$O$2:$O$413, "&gt;0")&gt;=3,
  SUM(LARGE(
    IF(
      ('Individual Results'!$D$2:$D$413=$A63) *
      ('Individual Results'!$C$2:$C$413=$B63) *
      ('Individual Results'!$O$2:$O$413&gt;0),
      VALUE('Individual Results'!$O$2:$O$413)
    ),
    {1,2,3}
  )),
  ""
)</f>
        <v>189</v>
      </c>
      <c r="H63" s="129" t="str" cm="1">
        <f t="array" ref="H63">IF(
  COUNTIFS('Individual Results'!$D$2:$D$413, $A63,
           'Individual Results'!$C$2:$C$413, $B63,
           'Individual Results'!$Q$2:$Q$413, "&gt;0")&gt;=3,
  SUM(LARGE(
    IF(
      ('Individual Results'!$D$2:$D$413=$A63) *
      ('Individual Results'!$C$2:$C$413=$B63) *
      ('Individual Results'!$Q$2:$Q$413&gt;0),
      VALUE('Individual Results'!$Q$2:$Q$413)
    ),
    {1,2,3}
  )),
  ""
)</f>
        <v/>
      </c>
      <c r="I63" s="129">
        <f t="shared" si="1"/>
        <v>773</v>
      </c>
    </row>
    <row r="64" spans="1:9" x14ac:dyDescent="0.4">
      <c r="A64" s="129" t="str">
        <f>TeamHelper!I76</f>
        <v>Juv Boys</v>
      </c>
      <c r="B64" s="129" t="str">
        <f>TeamHelper!H76</f>
        <v>Whistler</v>
      </c>
      <c r="C64" s="129" cm="1">
        <f t="array" ref="C64">IF(
  COUNTIFS('Individual Results'!$D$2:$D$413, $A64,
           'Individual Results'!$C$2:$C$413, $B64,
           'Individual Results'!$G$2:$G$413, "&gt;0")&gt;=3,
  SUM(LARGE(
    IF(
      ('Individual Results'!$D$2:$D$413=$A64) *
      ('Individual Results'!$C$2:$C$413=$B64) *
      ('Individual Results'!$G$2:$G$413&gt;0),
      VALUE('Individual Results'!$G$2:$G$413)
    ),
    {1,2,3}
  )),
  ""
)</f>
        <v>165</v>
      </c>
      <c r="D64" s="129" cm="1">
        <f t="array" ref="D64">IF(
  COUNTIFS('Individual Results'!$D$2:$D$413, $A64,
           'Individual Results'!$C$2:$C$413, $B64,
           'Individual Results'!$I$2:$I$413, "&gt;0")&gt;=3,
  SUM(LARGE(
    IF(
      ('Individual Results'!$D$2:$D$413=$A64) *
      ('Individual Results'!$C$2:$C$413=$B64) *
      ('Individual Results'!$I$2:$I$413&gt;0),
      VALUE('Individual Results'!$I$2:$I$413)
    ),
    {1,2,3}
  )),
  ""
)</f>
        <v>204</v>
      </c>
      <c r="E64" s="129" cm="1">
        <f t="array" ref="E64">IF(
  COUNTIFS('Individual Results'!$D$2:$D$413, $A64,
           'Individual Results'!$C$2:$C$413, $B64,
           'Individual Results'!$K$2:$K$413, "&gt;0")&gt;=3,
  SUM(LARGE(
    IF(
      ('Individual Results'!$D$2:$D$413=$A64) *
      ('Individual Results'!$C$2:$C$413=$B64) *
      ('Individual Results'!$K$2:$K$413&gt;0),
      VALUE('Individual Results'!$K$2:$K$413)
    ),
    {1,2,3}
  )),
  ""
)</f>
        <v>190</v>
      </c>
      <c r="F64" s="129" cm="1">
        <f t="array" ref="F64">IF(
  COUNTIFS('Individual Results'!$D$2:$D$413, $A64,
           'Individual Results'!$C$2:$C$413, $B64,
           'Individual Results'!$M$2:$M$413, "&gt;0")&gt;=3,
  SUM(LARGE(
    IF(
      ('Individual Results'!$D$2:$D$413=$A64) *
      ('Individual Results'!$C$2:$C$413=$B64) *
      ('Individual Results'!$M$2:$M$413&gt;0),
      VALUE('Individual Results'!$M$2:$M$413)
    ),
    {1,2,3}
  )),
  ""
)</f>
        <v>235</v>
      </c>
      <c r="G64" s="129" cm="1">
        <f t="array" ref="G64">IF(
  COUNTIFS('Individual Results'!$D$2:$D$413, $A64,
           'Individual Results'!$C$2:$C$413, $B64,
           'Individual Results'!$O$2:$O$413, "&gt;0")&gt;=3,
  SUM(LARGE(
    IF(
      ('Individual Results'!$D$2:$D$413=$A64) *
      ('Individual Results'!$C$2:$C$413=$B64) *
      ('Individual Results'!$O$2:$O$413&gt;0),
      VALUE('Individual Results'!$O$2:$O$413)
    ),
    {1,2,3}
  )),
  ""
)</f>
        <v>190</v>
      </c>
      <c r="H64" s="129" t="str" cm="1">
        <f t="array" ref="H64">IF(
  COUNTIFS('Individual Results'!$D$2:$D$413, $A64,
           'Individual Results'!$C$2:$C$413, $B64,
           'Individual Results'!$Q$2:$Q$413, "&gt;0")&gt;=3,
  SUM(LARGE(
    IF(
      ('Individual Results'!$D$2:$D$413=$A64) *
      ('Individual Results'!$C$2:$C$413=$B64) *
      ('Individual Results'!$Q$2:$Q$413&gt;0),
      VALUE('Individual Results'!$Q$2:$Q$413)
    ),
    {1,2,3}
  )),
  ""
)</f>
        <v/>
      </c>
      <c r="I64" s="129">
        <f t="shared" si="1"/>
        <v>984</v>
      </c>
    </row>
    <row r="65" spans="1:9" x14ac:dyDescent="0.4">
      <c r="A65" s="129" t="str">
        <f>TeamHelper!I68</f>
        <v>Juv Boys</v>
      </c>
      <c r="B65" s="129" t="str">
        <f>TeamHelper!H68</f>
        <v>Handsworth</v>
      </c>
      <c r="C65" s="129" cm="1">
        <f t="array" ref="C65">IF(
  COUNTIFS('Individual Results'!$D$2:$D$413, $A65,
           'Individual Results'!$C$2:$C$413, $B65,
           'Individual Results'!$G$2:$G$413, "&gt;0")&gt;=3,
  SUM(LARGE(
    IF(
      ('Individual Results'!$D$2:$D$413=$A65) *
      ('Individual Results'!$C$2:$C$413=$B65) *
      ('Individual Results'!$G$2:$G$413&gt;0),
      VALUE('Individual Results'!$G$2:$G$413)
    ),
    {1,2,3}
  )),
  ""
)</f>
        <v>162</v>
      </c>
      <c r="D65" s="129" cm="1">
        <f t="array" ref="D65">IF(
  COUNTIFS('Individual Results'!$D$2:$D$413, $A65,
           'Individual Results'!$C$2:$C$413, $B65,
           'Individual Results'!$I$2:$I$413, "&gt;0")&gt;=3,
  SUM(LARGE(
    IF(
      ('Individual Results'!$D$2:$D$413=$A65) *
      ('Individual Results'!$C$2:$C$413=$B65) *
      ('Individual Results'!$I$2:$I$413&gt;0),
      VALUE('Individual Results'!$I$2:$I$413)
    ),
    {1,2,3}
  )),
  ""
)</f>
        <v>173</v>
      </c>
      <c r="E65" s="129" cm="1">
        <f t="array" ref="E65">IF(
  COUNTIFS('Individual Results'!$D$2:$D$413, $A65,
           'Individual Results'!$C$2:$C$413, $B65,
           'Individual Results'!$K$2:$K$413, "&gt;0")&gt;=3,
  SUM(LARGE(
    IF(
      ('Individual Results'!$D$2:$D$413=$A65) *
      ('Individual Results'!$C$2:$C$413=$B65) *
      ('Individual Results'!$K$2:$K$413&gt;0),
      VALUE('Individual Results'!$K$2:$K$413)
    ),
    {1,2,3}
  )),
  ""
)</f>
        <v>220</v>
      </c>
      <c r="F65" s="129" cm="1">
        <f t="array" ref="F65">IF(
  COUNTIFS('Individual Results'!$D$2:$D$413, $A65,
           'Individual Results'!$C$2:$C$413, $B65,
           'Individual Results'!$M$2:$M$413, "&gt;0")&gt;=3,
  SUM(LARGE(
    IF(
      ('Individual Results'!$D$2:$D$413=$A65) *
      ('Individual Results'!$C$2:$C$413=$B65) *
      ('Individual Results'!$M$2:$M$413&gt;0),
      VALUE('Individual Results'!$M$2:$M$413)
    ),
    {1,2,3}
  )),
  ""
)</f>
        <v>128</v>
      </c>
      <c r="G65" s="129" cm="1">
        <f t="array" ref="G65">IF(
  COUNTIFS('Individual Results'!$D$2:$D$413, $A65,
           'Individual Results'!$C$2:$C$413, $B65,
           'Individual Results'!$O$2:$O$413, "&gt;0")&gt;=3,
  SUM(LARGE(
    IF(
      ('Individual Results'!$D$2:$D$413=$A65) *
      ('Individual Results'!$C$2:$C$413=$B65) *
      ('Individual Results'!$O$2:$O$413&gt;0),
      VALUE('Individual Results'!$O$2:$O$413)
    ),
    {1,2,3}
  )),
  ""
)</f>
        <v>140</v>
      </c>
      <c r="H65" s="129" t="str" cm="1">
        <f t="array" ref="H65">IF(
  COUNTIFS('Individual Results'!$D$2:$D$413, $A65,
           'Individual Results'!$C$2:$C$413, $B65,
           'Individual Results'!$Q$2:$Q$413, "&gt;0")&gt;=3,
  SUM(LARGE(
    IF(
      ('Individual Results'!$D$2:$D$413=$A65) *
      ('Individual Results'!$C$2:$C$413=$B65) *
      ('Individual Results'!$Q$2:$Q$413&gt;0),
      VALUE('Individual Results'!$Q$2:$Q$413)
    ),
    {1,2,3}
  )),
  ""
)</f>
        <v/>
      </c>
      <c r="I65" s="129">
        <f t="shared" si="1"/>
        <v>823</v>
      </c>
    </row>
    <row r="66" spans="1:9" x14ac:dyDescent="0.4">
      <c r="A66" s="129" t="str">
        <f>TeamHelper!I72</f>
        <v>Juv Boys</v>
      </c>
      <c r="B66" s="129" t="str">
        <f>TeamHelper!H72</f>
        <v>Seycove</v>
      </c>
      <c r="C66" s="129" cm="1">
        <f t="array" ref="C66">IF(
  COUNTIFS('Individual Results'!$D$2:$D$413, $A66,
           'Individual Results'!$C$2:$C$413, $B66,
           'Individual Results'!$G$2:$G$413, "&gt;0")&gt;=3,
  SUM(LARGE(
    IF(
      ('Individual Results'!$D$2:$D$413=$A66) *
      ('Individual Results'!$C$2:$C$413=$B66) *
      ('Individual Results'!$G$2:$G$413&gt;0),
      VALUE('Individual Results'!$G$2:$G$413)
    ),
    {1,2,3}
  )),
  ""
)</f>
        <v>140</v>
      </c>
      <c r="D66" s="129" cm="1">
        <f t="array" ref="D66">IF(
  COUNTIFS('Individual Results'!$D$2:$D$413, $A66,
           'Individual Results'!$C$2:$C$413, $B66,
           'Individual Results'!$I$2:$I$413, "&gt;0")&gt;=3,
  SUM(LARGE(
    IF(
      ('Individual Results'!$D$2:$D$413=$A66) *
      ('Individual Results'!$C$2:$C$413=$B66) *
      ('Individual Results'!$I$2:$I$413&gt;0),
      VALUE('Individual Results'!$I$2:$I$413)
    ),
    {1,2,3}
  )),
  ""
)</f>
        <v>132</v>
      </c>
      <c r="E66" s="129" cm="1">
        <f t="array" ref="E66">IF(
  COUNTIFS('Individual Results'!$D$2:$D$413, $A66,
           'Individual Results'!$C$2:$C$413, $B66,
           'Individual Results'!$K$2:$K$413, "&gt;0")&gt;=3,
  SUM(LARGE(
    IF(
      ('Individual Results'!$D$2:$D$413=$A66) *
      ('Individual Results'!$C$2:$C$413=$B66) *
      ('Individual Results'!$K$2:$K$413&gt;0),
      VALUE('Individual Results'!$K$2:$K$413)
    ),
    {1,2,3}
  )),
  ""
)</f>
        <v>122</v>
      </c>
      <c r="F66" s="129" cm="1">
        <f t="array" ref="F66">IF(
  COUNTIFS('Individual Results'!$D$2:$D$413, $A66,
           'Individual Results'!$C$2:$C$413, $B66,
           'Individual Results'!$M$2:$M$413, "&gt;0")&gt;=3,
  SUM(LARGE(
    IF(
      ('Individual Results'!$D$2:$D$413=$A66) *
      ('Individual Results'!$C$2:$C$413=$B66) *
      ('Individual Results'!$M$2:$M$413&gt;0),
      VALUE('Individual Results'!$M$2:$M$413)
    ),
    {1,2,3}
  )),
  ""
)</f>
        <v>135</v>
      </c>
      <c r="G66" s="129" t="str" cm="1">
        <f t="array" ref="G66">IF(
  COUNTIFS('Individual Results'!$D$2:$D$413, $A66,
           'Individual Results'!$C$2:$C$413, $B66,
           'Individual Results'!$O$2:$O$413, "&gt;0")&gt;=3,
  SUM(LARGE(
    IF(
      ('Individual Results'!$D$2:$D$413=$A66) *
      ('Individual Results'!$C$2:$C$413=$B66) *
      ('Individual Results'!$O$2:$O$413&gt;0),
      VALUE('Individual Results'!$O$2:$O$413)
    ),
    {1,2,3}
  )),
  ""
)</f>
        <v/>
      </c>
      <c r="H66" s="129" t="str" cm="1">
        <f t="array" ref="H66">IF(
  COUNTIFS('Individual Results'!$D$2:$D$413, $A66,
           'Individual Results'!$C$2:$C$413, $B66,
           'Individual Results'!$Q$2:$Q$413, "&gt;0")&gt;=3,
  SUM(LARGE(
    IF(
      ('Individual Results'!$D$2:$D$413=$A66) *
      ('Individual Results'!$C$2:$C$413=$B66) *
      ('Individual Results'!$Q$2:$Q$413&gt;0),
      VALUE('Individual Results'!$Q$2:$Q$413)
    ),
    {1,2,3}
  )),
  ""
)</f>
        <v/>
      </c>
      <c r="I66" s="129">
        <f t="shared" ref="I66:I97" si="2">SUM(C66:H66)</f>
        <v>529</v>
      </c>
    </row>
    <row r="67" spans="1:9" x14ac:dyDescent="0.4">
      <c r="A67" s="129" t="str">
        <f>TeamHelper!I70</f>
        <v>Juv Boys</v>
      </c>
      <c r="B67" s="129" t="str">
        <f>TeamHelper!H70</f>
        <v>Pemberton</v>
      </c>
      <c r="C67" s="129" cm="1">
        <f t="array" ref="C67">IF(
  COUNTIFS('Individual Results'!$D$2:$D$413, $A67,
           'Individual Results'!$C$2:$C$413, $B67,
           'Individual Results'!$G$2:$G$413, "&gt;0")&gt;=3,
  SUM(LARGE(
    IF(
      ('Individual Results'!$D$2:$D$413=$A67) *
      ('Individual Results'!$C$2:$C$413=$B67) *
      ('Individual Results'!$G$2:$G$413&gt;0),
      VALUE('Individual Results'!$G$2:$G$413)
    ),
    {1,2,3}
  )),
  ""
)</f>
        <v>122</v>
      </c>
      <c r="D67" s="129" cm="1">
        <f t="array" ref="D67">IF(
  COUNTIFS('Individual Results'!$D$2:$D$413, $A67,
           'Individual Results'!$C$2:$C$413, $B67,
           'Individual Results'!$I$2:$I$413, "&gt;0")&gt;=3,
  SUM(LARGE(
    IF(
      ('Individual Results'!$D$2:$D$413=$A67) *
      ('Individual Results'!$C$2:$C$413=$B67) *
      ('Individual Results'!$I$2:$I$413&gt;0),
      VALUE('Individual Results'!$I$2:$I$413)
    ),
    {1,2,3}
  )),
  ""
)</f>
        <v>149</v>
      </c>
      <c r="E67" s="129" cm="1">
        <f t="array" ref="E67">IF(
  COUNTIFS('Individual Results'!$D$2:$D$413, $A67,
           'Individual Results'!$C$2:$C$413, $B67,
           'Individual Results'!$K$2:$K$413, "&gt;0")&gt;=3,
  SUM(LARGE(
    IF(
      ('Individual Results'!$D$2:$D$413=$A67) *
      ('Individual Results'!$C$2:$C$413=$B67) *
      ('Individual Results'!$K$2:$K$413&gt;0),
      VALUE('Individual Results'!$K$2:$K$413)
    ),
    {1,2,3}
  )),
  ""
)</f>
        <v>126</v>
      </c>
      <c r="F67" s="129" cm="1">
        <f t="array" ref="F67">IF(
  COUNTIFS('Individual Results'!$D$2:$D$413, $A67,
           'Individual Results'!$C$2:$C$413, $B67,
           'Individual Results'!$M$2:$M$413, "&gt;0")&gt;=3,
  SUM(LARGE(
    IF(
      ('Individual Results'!$D$2:$D$413=$A67) *
      ('Individual Results'!$C$2:$C$413=$B67) *
      ('Individual Results'!$M$2:$M$413&gt;0),
      VALUE('Individual Results'!$M$2:$M$413)
    ),
    {1,2,3}
  )),
  ""
)</f>
        <v>146</v>
      </c>
      <c r="G67" s="129" cm="1">
        <f t="array" ref="G67">IF(
  COUNTIFS('Individual Results'!$D$2:$D$413, $A67,
           'Individual Results'!$C$2:$C$413, $B67,
           'Individual Results'!$O$2:$O$413, "&gt;0")&gt;=3,
  SUM(LARGE(
    IF(
      ('Individual Results'!$D$2:$D$413=$A67) *
      ('Individual Results'!$C$2:$C$413=$B67) *
      ('Individual Results'!$O$2:$O$413&gt;0),
      VALUE('Individual Results'!$O$2:$O$413)
    ),
    {1,2,3}
  )),
  ""
)</f>
        <v>234</v>
      </c>
      <c r="H67" s="129" t="str" cm="1">
        <f t="array" ref="H67">IF(
  COUNTIFS('Individual Results'!$D$2:$D$413, $A67,
           'Individual Results'!$C$2:$C$413, $B67,
           'Individual Results'!$Q$2:$Q$413, "&gt;0")&gt;=3,
  SUM(LARGE(
    IF(
      ('Individual Results'!$D$2:$D$413=$A67) *
      ('Individual Results'!$C$2:$C$413=$B67) *
      ('Individual Results'!$Q$2:$Q$413&gt;0),
      VALUE('Individual Results'!$Q$2:$Q$413)
    ),
    {1,2,3}
  )),
  ""
)</f>
        <v/>
      </c>
      <c r="I67" s="129">
        <f t="shared" si="2"/>
        <v>777</v>
      </c>
    </row>
    <row r="68" spans="1:9" x14ac:dyDescent="0.4">
      <c r="A68" s="129" t="str">
        <f>TeamHelper!I65</f>
        <v>Juv Boys</v>
      </c>
      <c r="B68" s="129" t="str">
        <f>TeamHelper!H65</f>
        <v xml:space="preserve">Don Ross </v>
      </c>
      <c r="C68" s="129" cm="1">
        <f t="array" ref="C68">IF(
  COUNTIFS('Individual Results'!$D$2:$D$413, $A68,
           'Individual Results'!$C$2:$C$413, $B68,
           'Individual Results'!$G$2:$G$413, "&gt;0")&gt;=3,
  SUM(LARGE(
    IF(
      ('Individual Results'!$D$2:$D$413=$A68) *
      ('Individual Results'!$C$2:$C$413=$B68) *
      ('Individual Results'!$G$2:$G$413&gt;0),
      VALUE('Individual Results'!$G$2:$G$413)
    ),
    {1,2,3}
  )),
  ""
)</f>
        <v>240</v>
      </c>
      <c r="D68" s="129" t="str" cm="1">
        <f t="array" ref="D68">IF(
  COUNTIFS('Individual Results'!$D$2:$D$413, $A68,
           'Individual Results'!$C$2:$C$413, $B68,
           'Individual Results'!$I$2:$I$413, "&gt;0")&gt;=3,
  SUM(LARGE(
    IF(
      ('Individual Results'!$D$2:$D$413=$A68) *
      ('Individual Results'!$C$2:$C$413=$B68) *
      ('Individual Results'!$I$2:$I$413&gt;0),
      VALUE('Individual Results'!$I$2:$I$413)
    ),
    {1,2,3}
  )),
  ""
)</f>
        <v/>
      </c>
      <c r="E68" s="129" t="str" cm="1">
        <f t="array" ref="E68">IF(
  COUNTIFS('Individual Results'!$D$2:$D$413, $A68,
           'Individual Results'!$C$2:$C$413, $B68,
           'Individual Results'!$K$2:$K$413, "&gt;0")&gt;=3,
  SUM(LARGE(
    IF(
      ('Individual Results'!$D$2:$D$413=$A68) *
      ('Individual Results'!$C$2:$C$413=$B68) *
      ('Individual Results'!$K$2:$K$413&gt;0),
      VALUE('Individual Results'!$K$2:$K$413)
    ),
    {1,2,3}
  )),
  ""
)</f>
        <v/>
      </c>
      <c r="F68" s="129" t="str" cm="1">
        <f t="array" ref="F68">IF(
  COUNTIFS('Individual Results'!$D$2:$D$413, $A68,
           'Individual Results'!$C$2:$C$413, $B68,
           'Individual Results'!$M$2:$M$413, "&gt;0")&gt;=3,
  SUM(LARGE(
    IF(
      ('Individual Results'!$D$2:$D$413=$A68) *
      ('Individual Results'!$C$2:$C$413=$B68) *
      ('Individual Results'!$M$2:$M$413&gt;0),
      VALUE('Individual Results'!$M$2:$M$413)
    ),
    {1,2,3}
  )),
  ""
)</f>
        <v/>
      </c>
      <c r="G68" s="129" cm="1">
        <f t="array" ref="G68">IF(
  COUNTIFS('Individual Results'!$D$2:$D$413, $A68,
           'Individual Results'!$C$2:$C$413, $B68,
           'Individual Results'!$O$2:$O$413, "&gt;0")&gt;=3,
  SUM(LARGE(
    IF(
      ('Individual Results'!$D$2:$D$413=$A68) *
      ('Individual Results'!$C$2:$C$413=$B68) *
      ('Individual Results'!$O$2:$O$413&gt;0),
      VALUE('Individual Results'!$O$2:$O$413)
    ),
    {1,2,3}
  )),
  ""
)</f>
        <v>192</v>
      </c>
      <c r="H68" s="129" t="str" cm="1">
        <f t="array" ref="H68">IF(
  COUNTIFS('Individual Results'!$D$2:$D$413, $A68,
           'Individual Results'!$C$2:$C$413, $B68,
           'Individual Results'!$Q$2:$Q$413, "&gt;0")&gt;=3,
  SUM(LARGE(
    IF(
      ('Individual Results'!$D$2:$D$413=$A68) *
      ('Individual Results'!$C$2:$C$413=$B68) *
      ('Individual Results'!$Q$2:$Q$413&gt;0),
      VALUE('Individual Results'!$Q$2:$Q$413)
    ),
    {1,2,3}
  )),
  ""
)</f>
        <v/>
      </c>
      <c r="I68" s="129">
        <f t="shared" si="2"/>
        <v>432</v>
      </c>
    </row>
    <row r="69" spans="1:9" x14ac:dyDescent="0.4">
      <c r="A69" s="129" t="str">
        <f>TeamHelper!I69</f>
        <v>Juv Boys</v>
      </c>
      <c r="B69" s="129" t="str">
        <f>TeamHelper!H69</f>
        <v>Mulgrave</v>
      </c>
      <c r="C69" s="129" cm="1">
        <f t="array" ref="C69">IF(
  COUNTIFS('Individual Results'!$D$2:$D$413, $A69,
           'Individual Results'!$C$2:$C$413, $B69,
           'Individual Results'!$G$2:$G$413, "&gt;0")&gt;=3,
  SUM(LARGE(
    IF(
      ('Individual Results'!$D$2:$D$413=$A69) *
      ('Individual Results'!$C$2:$C$413=$B69) *
      ('Individual Results'!$G$2:$G$413&gt;0),
      VALUE('Individual Results'!$G$2:$G$413)
    ),
    {1,2,3}
  )),
  ""
)</f>
        <v>105</v>
      </c>
      <c r="D69" s="129" t="str" cm="1">
        <f t="array" ref="D69">IF(
  COUNTIFS('Individual Results'!$D$2:$D$413, $A69,
           'Individual Results'!$C$2:$C$413, $B69,
           'Individual Results'!$I$2:$I$413, "&gt;0")&gt;=3,
  SUM(LARGE(
    IF(
      ('Individual Results'!$D$2:$D$413=$A69) *
      ('Individual Results'!$C$2:$C$413=$B69) *
      ('Individual Results'!$I$2:$I$413&gt;0),
      VALUE('Individual Results'!$I$2:$I$413)
    ),
    {1,2,3}
  )),
  ""
)</f>
        <v/>
      </c>
      <c r="E69" s="129" t="str" cm="1">
        <f t="array" ref="E69">IF(
  COUNTIFS('Individual Results'!$D$2:$D$413, $A69,
           'Individual Results'!$C$2:$C$413, $B69,
           'Individual Results'!$K$2:$K$413, "&gt;0")&gt;=3,
  SUM(LARGE(
    IF(
      ('Individual Results'!$D$2:$D$413=$A69) *
      ('Individual Results'!$C$2:$C$413=$B69) *
      ('Individual Results'!$K$2:$K$413&gt;0),
      VALUE('Individual Results'!$K$2:$K$413)
    ),
    {1,2,3}
  )),
  ""
)</f>
        <v/>
      </c>
      <c r="F69" s="129" t="str" cm="1">
        <f t="array" ref="F69">IF(
  COUNTIFS('Individual Results'!$D$2:$D$413, $A69,
           'Individual Results'!$C$2:$C$413, $B69,
           'Individual Results'!$M$2:$M$413, "&gt;0")&gt;=3,
  SUM(LARGE(
    IF(
      ('Individual Results'!$D$2:$D$413=$A69) *
      ('Individual Results'!$C$2:$C$413=$B69) *
      ('Individual Results'!$M$2:$M$413&gt;0),
      VALUE('Individual Results'!$M$2:$M$413)
    ),
    {1,2,3}
  )),
  ""
)</f>
        <v/>
      </c>
      <c r="G69" s="129" t="str" cm="1">
        <f t="array" ref="G69">IF(
  COUNTIFS('Individual Results'!$D$2:$D$413, $A69,
           'Individual Results'!$C$2:$C$413, $B69,
           'Individual Results'!$O$2:$O$413, "&gt;0")&gt;=3,
  SUM(LARGE(
    IF(
      ('Individual Results'!$D$2:$D$413=$A69) *
      ('Individual Results'!$C$2:$C$413=$B69) *
      ('Individual Results'!$O$2:$O$413&gt;0),
      VALUE('Individual Results'!$O$2:$O$413)
    ),
    {1,2,3}
  )),
  ""
)</f>
        <v/>
      </c>
      <c r="H69" s="129" t="str" cm="1">
        <f t="array" ref="H69">IF(
  COUNTIFS('Individual Results'!$D$2:$D$413, $A69,
           'Individual Results'!$C$2:$C$413, $B69,
           'Individual Results'!$Q$2:$Q$413, "&gt;0")&gt;=3,
  SUM(LARGE(
    IF(
      ('Individual Results'!$D$2:$D$413=$A69) *
      ('Individual Results'!$C$2:$C$413=$B69) *
      ('Individual Results'!$Q$2:$Q$413&gt;0),
      VALUE('Individual Results'!$Q$2:$Q$413)
    ),
    {1,2,3}
  )),
  ""
)</f>
        <v/>
      </c>
      <c r="I69" s="129">
        <f t="shared" si="2"/>
        <v>105</v>
      </c>
    </row>
    <row r="70" spans="1:9" x14ac:dyDescent="0.4">
      <c r="A70" s="129" t="str">
        <f>TeamHelper!I59</f>
        <v>Juv Boys</v>
      </c>
      <c r="B70" s="129" t="str">
        <f>TeamHelper!H59</f>
        <v>Brockton</v>
      </c>
      <c r="C70" s="129" cm="1">
        <f t="array" ref="C70">IF(
  COUNTIFS('Individual Results'!$D$2:$D$413, $A70,
           'Individual Results'!$C$2:$C$413, $B70,
           'Individual Results'!$G$2:$G$413, "&gt;0")&gt;=3,
  SUM(LARGE(
    IF(
      ('Individual Results'!$D$2:$D$413=$A70) *
      ('Individual Results'!$C$2:$C$413=$B70) *
      ('Individual Results'!$G$2:$G$413&gt;0),
      VALUE('Individual Results'!$G$2:$G$413)
    ),
    {1,2,3}
  )),
  ""
)</f>
        <v>77</v>
      </c>
      <c r="D70" s="129" t="str" cm="1">
        <f t="array" ref="D70">IF(
  COUNTIFS('Individual Results'!$D$2:$D$413, $A70,
           'Individual Results'!$C$2:$C$413, $B70,
           'Individual Results'!$I$2:$I$413, "&gt;0")&gt;=3,
  SUM(LARGE(
    IF(
      ('Individual Results'!$D$2:$D$413=$A70) *
      ('Individual Results'!$C$2:$C$413=$B70) *
      ('Individual Results'!$I$2:$I$413&gt;0),
      VALUE('Individual Results'!$I$2:$I$413)
    ),
    {1,2,3}
  )),
  ""
)</f>
        <v/>
      </c>
      <c r="E70" s="129" cm="1">
        <f t="array" ref="E70">IF(
  COUNTIFS('Individual Results'!$D$2:$D$413, $A70,
           'Individual Results'!$C$2:$C$413, $B70,
           'Individual Results'!$K$2:$K$413, "&gt;0")&gt;=3,
  SUM(LARGE(
    IF(
      ('Individual Results'!$D$2:$D$413=$A70) *
      ('Individual Results'!$C$2:$C$413=$B70) *
      ('Individual Results'!$K$2:$K$413&gt;0),
      VALUE('Individual Results'!$K$2:$K$413)
    ),
    {1,2,3}
  )),
  ""
)</f>
        <v>54</v>
      </c>
      <c r="F70" s="129" cm="1">
        <f t="array" ref="F70">IF(
  COUNTIFS('Individual Results'!$D$2:$D$413, $A70,
           'Individual Results'!$C$2:$C$413, $B70,
           'Individual Results'!$M$2:$M$413, "&gt;0")&gt;=3,
  SUM(LARGE(
    IF(
      ('Individual Results'!$D$2:$D$413=$A70) *
      ('Individual Results'!$C$2:$C$413=$B70) *
      ('Individual Results'!$M$2:$M$413&gt;0),
      VALUE('Individual Results'!$M$2:$M$413)
    ),
    {1,2,3}
  )),
  ""
)</f>
        <v>117</v>
      </c>
      <c r="G70" s="129" cm="1">
        <f t="array" ref="G70">IF(
  COUNTIFS('Individual Results'!$D$2:$D$413, $A70,
           'Individual Results'!$C$2:$C$413, $B70,
           'Individual Results'!$O$2:$O$413, "&gt;0")&gt;=3,
  SUM(LARGE(
    IF(
      ('Individual Results'!$D$2:$D$413=$A70) *
      ('Individual Results'!$C$2:$C$413=$B70) *
      ('Individual Results'!$O$2:$O$413&gt;0),
      VALUE('Individual Results'!$O$2:$O$413)
    ),
    {1,2,3}
  )),
  ""
)</f>
        <v>48</v>
      </c>
      <c r="H70" s="129" t="str" cm="1">
        <f t="array" ref="H70">IF(
  COUNTIFS('Individual Results'!$D$2:$D$413, $A70,
           'Individual Results'!$C$2:$C$413, $B70,
           'Individual Results'!$Q$2:$Q$413, "&gt;0")&gt;=3,
  SUM(LARGE(
    IF(
      ('Individual Results'!$D$2:$D$413=$A70) *
      ('Individual Results'!$C$2:$C$413=$B70) *
      ('Individual Results'!$Q$2:$Q$413&gt;0),
      VALUE('Individual Results'!$Q$2:$Q$413)
    ),
    {1,2,3}
  )),
  ""
)</f>
        <v/>
      </c>
      <c r="I70" s="129">
        <f t="shared" si="2"/>
        <v>296</v>
      </c>
    </row>
    <row r="71" spans="1:9" x14ac:dyDescent="0.4">
      <c r="A71" s="129" t="str">
        <f>TeamHelper!I62</f>
        <v>Juv Boys</v>
      </c>
      <c r="B71" s="129" t="str">
        <f>TeamHelper!H62</f>
        <v>Chatelech</v>
      </c>
      <c r="C71" s="129" t="str" cm="1">
        <f t="array" ref="C71">IF(
  COUNTIFS('Individual Results'!$D$2:$D$413, $A71,
           'Individual Results'!$C$2:$C$413, $B71,
           'Individual Results'!$G$2:$G$413, "&gt;0")&gt;=3,
  SUM(LARGE(
    IF(
      ('Individual Results'!$D$2:$D$413=$A71) *
      ('Individual Results'!$C$2:$C$413=$B71) *
      ('Individual Results'!$G$2:$G$413&gt;0),
      VALUE('Individual Results'!$G$2:$G$413)
    ),
    {1,2,3}
  )),
  ""
)</f>
        <v/>
      </c>
      <c r="D71" s="129" cm="1">
        <f t="array" ref="D71">IF(
  COUNTIFS('Individual Results'!$D$2:$D$413, $A71,
           'Individual Results'!$C$2:$C$413, $B71,
           'Individual Results'!$I$2:$I$413, "&gt;0")&gt;=3,
  SUM(LARGE(
    IF(
      ('Individual Results'!$D$2:$D$413=$A71) *
      ('Individual Results'!$C$2:$C$413=$B71) *
      ('Individual Results'!$I$2:$I$413&gt;0),
      VALUE('Individual Results'!$I$2:$I$413)
    ),
    {1,2,3}
  )),
  ""
)</f>
        <v>73</v>
      </c>
      <c r="E71" s="129" cm="1">
        <f t="array" ref="E71">IF(
  COUNTIFS('Individual Results'!$D$2:$D$413, $A71,
           'Individual Results'!$C$2:$C$413, $B71,
           'Individual Results'!$K$2:$K$413, "&gt;0")&gt;=3,
  SUM(LARGE(
    IF(
      ('Individual Results'!$D$2:$D$413=$A71) *
      ('Individual Results'!$C$2:$C$413=$B71) *
      ('Individual Results'!$K$2:$K$413&gt;0),
      VALUE('Individual Results'!$K$2:$K$413)
    ),
    {1,2,3}
  )),
  ""
)</f>
        <v>48</v>
      </c>
      <c r="F71" s="129" t="str" cm="1">
        <f t="array" ref="F71">IF(
  COUNTIFS('Individual Results'!$D$2:$D$413, $A71,
           'Individual Results'!$C$2:$C$413, $B71,
           'Individual Results'!$M$2:$M$413, "&gt;0")&gt;=3,
  SUM(LARGE(
    IF(
      ('Individual Results'!$D$2:$D$413=$A71) *
      ('Individual Results'!$C$2:$C$413=$B71) *
      ('Individual Results'!$M$2:$M$413&gt;0),
      VALUE('Individual Results'!$M$2:$M$413)
    ),
    {1,2,3}
  )),
  ""
)</f>
        <v/>
      </c>
      <c r="G71" s="129" cm="1">
        <f t="array" ref="G71">IF(
  COUNTIFS('Individual Results'!$D$2:$D$413, $A71,
           'Individual Results'!$C$2:$C$413, $B71,
           'Individual Results'!$O$2:$O$413, "&gt;0")&gt;=3,
  SUM(LARGE(
    IF(
      ('Individual Results'!$D$2:$D$413=$A71) *
      ('Individual Results'!$C$2:$C$413=$B71) *
      ('Individual Results'!$O$2:$O$413&gt;0),
      VALUE('Individual Results'!$O$2:$O$413)
    ),
    {1,2,3}
  )),
  ""
)</f>
        <v>70</v>
      </c>
      <c r="H71" s="129" t="str" cm="1">
        <f t="array" ref="H71">IF(
  COUNTIFS('Individual Results'!$D$2:$D$413, $A71,
           'Individual Results'!$C$2:$C$413, $B71,
           'Individual Results'!$Q$2:$Q$413, "&gt;0")&gt;=3,
  SUM(LARGE(
    IF(
      ('Individual Results'!$D$2:$D$413=$A71) *
      ('Individual Results'!$C$2:$C$413=$B71) *
      ('Individual Results'!$Q$2:$Q$413&gt;0),
      VALUE('Individual Results'!$Q$2:$Q$413)
    ),
    {1,2,3}
  )),
  ""
)</f>
        <v/>
      </c>
      <c r="I71" s="129">
        <f t="shared" si="2"/>
        <v>191</v>
      </c>
    </row>
    <row r="72" spans="1:9" x14ac:dyDescent="0.4">
      <c r="A72" s="129" t="str">
        <f>TeamHelper!I60</f>
        <v>Juv Boys</v>
      </c>
      <c r="B72" s="129" t="str">
        <f>TeamHelper!H60</f>
        <v>Burnaby Mtn</v>
      </c>
      <c r="C72" s="129" t="str" cm="1">
        <f t="array" ref="C72">IF(
  COUNTIFS('Individual Results'!$D$2:$D$413, $A72,
           'Individual Results'!$C$2:$C$413, $B72,
           'Individual Results'!$G$2:$G$413, "&gt;0")&gt;=3,
  SUM(LARGE(
    IF(
      ('Individual Results'!$D$2:$D$413=$A72) *
      ('Individual Results'!$C$2:$C$413=$B72) *
      ('Individual Results'!$G$2:$G$413&gt;0),
      VALUE('Individual Results'!$G$2:$G$413)
    ),
    {1,2,3}
  )),
  ""
)</f>
        <v/>
      </c>
      <c r="D72" s="129" t="str" cm="1">
        <f t="array" ref="D72">IF(
  COUNTIFS('Individual Results'!$D$2:$D$413, $A72,
           'Individual Results'!$C$2:$C$413, $B72,
           'Individual Results'!$I$2:$I$413, "&gt;0")&gt;=3,
  SUM(LARGE(
    IF(
      ('Individual Results'!$D$2:$D$413=$A72) *
      ('Individual Results'!$C$2:$C$413=$B72) *
      ('Individual Results'!$I$2:$I$413&gt;0),
      VALUE('Individual Results'!$I$2:$I$413)
    ),
    {1,2,3}
  )),
  ""
)</f>
        <v/>
      </c>
      <c r="E72" s="129" t="str" cm="1">
        <f t="array" ref="E72">IF(
  COUNTIFS('Individual Results'!$D$2:$D$413, $A72,
           'Individual Results'!$C$2:$C$413, $B72,
           'Individual Results'!$K$2:$K$413, "&gt;0")&gt;=3,
  SUM(LARGE(
    IF(
      ('Individual Results'!$D$2:$D$413=$A72) *
      ('Individual Results'!$C$2:$C$413=$B72) *
      ('Individual Results'!$K$2:$K$413&gt;0),
      VALUE('Individual Results'!$K$2:$K$413)
    ),
    {1,2,3}
  )),
  ""
)</f>
        <v/>
      </c>
      <c r="F72" s="129" t="str" cm="1">
        <f t="array" ref="F72">IF(
  COUNTIFS('Individual Results'!$D$2:$D$413, $A72,
           'Individual Results'!$C$2:$C$413, $B72,
           'Individual Results'!$M$2:$M$413, "&gt;0")&gt;=3,
  SUM(LARGE(
    IF(
      ('Individual Results'!$D$2:$D$413=$A72) *
      ('Individual Results'!$C$2:$C$413=$B72) *
      ('Individual Results'!$M$2:$M$413&gt;0),
      VALUE('Individual Results'!$M$2:$M$413)
    ),
    {1,2,3}
  )),
  ""
)</f>
        <v/>
      </c>
      <c r="G72" s="129" t="str" cm="1">
        <f t="array" ref="G72">IF(
  COUNTIFS('Individual Results'!$D$2:$D$413, $A72,
           'Individual Results'!$C$2:$C$413, $B72,
           'Individual Results'!$O$2:$O$413, "&gt;0")&gt;=3,
  SUM(LARGE(
    IF(
      ('Individual Results'!$D$2:$D$413=$A72) *
      ('Individual Results'!$C$2:$C$413=$B72) *
      ('Individual Results'!$O$2:$O$413&gt;0),
      VALUE('Individual Results'!$O$2:$O$413)
    ),
    {1,2,3}
  )),
  ""
)</f>
        <v/>
      </c>
      <c r="H72" s="129" t="str" cm="1">
        <f t="array" ref="H72">IF(
  COUNTIFS('Individual Results'!$D$2:$D$413, $A72,
           'Individual Results'!$C$2:$C$413, $B72,
           'Individual Results'!$Q$2:$Q$413, "&gt;0")&gt;=3,
  SUM(LARGE(
    IF(
      ('Individual Results'!$D$2:$D$413=$A72) *
      ('Individual Results'!$C$2:$C$413=$B72) *
      ('Individual Results'!$Q$2:$Q$413&gt;0),
      VALUE('Individual Results'!$Q$2:$Q$413)
    ),
    {1,2,3}
  )),
  ""
)</f>
        <v/>
      </c>
      <c r="I72" s="129">
        <f t="shared" si="2"/>
        <v>0</v>
      </c>
    </row>
    <row r="73" spans="1:9" x14ac:dyDescent="0.4">
      <c r="A73" s="129" t="str">
        <f>TeamHelper!I64</f>
        <v>Juv Boys</v>
      </c>
      <c r="B73" s="129" t="str">
        <f>TeamHelper!H64</f>
        <v>Collingwood</v>
      </c>
      <c r="C73" s="129" t="str" cm="1">
        <f t="array" ref="C73">IF(
  COUNTIFS('Individual Results'!$D$2:$D$413, $A73,
           'Individual Results'!$C$2:$C$413, $B73,
           'Individual Results'!$G$2:$G$413, "&gt;0")&gt;=3,
  SUM(LARGE(
    IF(
      ('Individual Results'!$D$2:$D$413=$A73) *
      ('Individual Results'!$C$2:$C$413=$B73) *
      ('Individual Results'!$G$2:$G$413&gt;0),
      VALUE('Individual Results'!$G$2:$G$413)
    ),
    {1,2,3}
  )),
  ""
)</f>
        <v/>
      </c>
      <c r="D73" s="129" t="str" cm="1">
        <f t="array" ref="D73">IF(
  COUNTIFS('Individual Results'!$D$2:$D$413, $A73,
           'Individual Results'!$C$2:$C$413, $B73,
           'Individual Results'!$I$2:$I$413, "&gt;0")&gt;=3,
  SUM(LARGE(
    IF(
      ('Individual Results'!$D$2:$D$413=$A73) *
      ('Individual Results'!$C$2:$C$413=$B73) *
      ('Individual Results'!$I$2:$I$413&gt;0),
      VALUE('Individual Results'!$I$2:$I$413)
    ),
    {1,2,3}
  )),
  ""
)</f>
        <v/>
      </c>
      <c r="E73" s="129" t="str" cm="1">
        <f t="array" ref="E73">IF(
  COUNTIFS('Individual Results'!$D$2:$D$413, $A73,
           'Individual Results'!$C$2:$C$413, $B73,
           'Individual Results'!$K$2:$K$413, "&gt;0")&gt;=3,
  SUM(LARGE(
    IF(
      ('Individual Results'!$D$2:$D$413=$A73) *
      ('Individual Results'!$C$2:$C$413=$B73) *
      ('Individual Results'!$K$2:$K$413&gt;0),
      VALUE('Individual Results'!$K$2:$K$413)
    ),
    {1,2,3}
  )),
  ""
)</f>
        <v/>
      </c>
      <c r="F73" s="129" t="str" cm="1">
        <f t="array" ref="F73">IF(
  COUNTIFS('Individual Results'!$D$2:$D$413, $A73,
           'Individual Results'!$C$2:$C$413, $B73,
           'Individual Results'!$M$2:$M$413, "&gt;0")&gt;=3,
  SUM(LARGE(
    IF(
      ('Individual Results'!$D$2:$D$413=$A73) *
      ('Individual Results'!$C$2:$C$413=$B73) *
      ('Individual Results'!$M$2:$M$413&gt;0),
      VALUE('Individual Results'!$M$2:$M$413)
    ),
    {1,2,3}
  )),
  ""
)</f>
        <v/>
      </c>
      <c r="G73" s="129" t="str" cm="1">
        <f t="array" ref="G73">IF(
  COUNTIFS('Individual Results'!$D$2:$D$413, $A73,
           'Individual Results'!$C$2:$C$413, $B73,
           'Individual Results'!$O$2:$O$413, "&gt;0")&gt;=3,
  SUM(LARGE(
    IF(
      ('Individual Results'!$D$2:$D$413=$A73) *
      ('Individual Results'!$C$2:$C$413=$B73) *
      ('Individual Results'!$O$2:$O$413&gt;0),
      VALUE('Individual Results'!$O$2:$O$413)
    ),
    {1,2,3}
  )),
  ""
)</f>
        <v/>
      </c>
      <c r="H73" s="129" t="str" cm="1">
        <f t="array" ref="H73">IF(
  COUNTIFS('Individual Results'!$D$2:$D$413, $A73,
           'Individual Results'!$C$2:$C$413, $B73,
           'Individual Results'!$Q$2:$Q$413, "&gt;0")&gt;=3,
  SUM(LARGE(
    IF(
      ('Individual Results'!$D$2:$D$413=$A73) *
      ('Individual Results'!$C$2:$C$413=$B73) *
      ('Individual Results'!$Q$2:$Q$413&gt;0),
      VALUE('Individual Results'!$Q$2:$Q$413)
    ),
    {1,2,3}
  )),
  ""
)</f>
        <v/>
      </c>
      <c r="I73" s="129">
        <f t="shared" si="2"/>
        <v>0</v>
      </c>
    </row>
    <row r="74" spans="1:9" x14ac:dyDescent="0.4">
      <c r="A74" s="129" t="str">
        <f>TeamHelper!I63</f>
        <v>Juv Boys</v>
      </c>
      <c r="B74" s="129" t="str">
        <f>TeamHelper!H63</f>
        <v>Coast Mtn</v>
      </c>
      <c r="C74" s="129" t="str" cm="1">
        <f t="array" ref="C74">IF(
  COUNTIFS('Individual Results'!$D$2:$D$413, $A74,
           'Individual Results'!$C$2:$C$413, $B74,
           'Individual Results'!$G$2:$G$413, "&gt;0")&gt;=3,
  SUM(LARGE(
    IF(
      ('Individual Results'!$D$2:$D$413=$A74) *
      ('Individual Results'!$C$2:$C$413=$B74) *
      ('Individual Results'!$G$2:$G$413&gt;0),
      VALUE('Individual Results'!$G$2:$G$413)
    ),
    {1,2,3}
  )),
  ""
)</f>
        <v/>
      </c>
      <c r="D74" s="129" t="str" cm="1">
        <f t="array" ref="D74">IF(
  COUNTIFS('Individual Results'!$D$2:$D$413, $A74,
           'Individual Results'!$C$2:$C$413, $B74,
           'Individual Results'!$I$2:$I$413, "&gt;0")&gt;=3,
  SUM(LARGE(
    IF(
      ('Individual Results'!$D$2:$D$413=$A74) *
      ('Individual Results'!$C$2:$C$413=$B74) *
      ('Individual Results'!$I$2:$I$413&gt;0),
      VALUE('Individual Results'!$I$2:$I$413)
    ),
    {1,2,3}
  )),
  ""
)</f>
        <v/>
      </c>
      <c r="E74" s="129" t="str" cm="1">
        <f t="array" ref="E74">IF(
  COUNTIFS('Individual Results'!$D$2:$D$413, $A74,
           'Individual Results'!$C$2:$C$413, $B74,
           'Individual Results'!$K$2:$K$413, "&gt;0")&gt;=3,
  SUM(LARGE(
    IF(
      ('Individual Results'!$D$2:$D$413=$A74) *
      ('Individual Results'!$C$2:$C$413=$B74) *
      ('Individual Results'!$K$2:$K$413&gt;0),
      VALUE('Individual Results'!$K$2:$K$413)
    ),
    {1,2,3}
  )),
  ""
)</f>
        <v/>
      </c>
      <c r="F74" s="129" t="str" cm="1">
        <f t="array" ref="F74">IF(
  COUNTIFS('Individual Results'!$D$2:$D$413, $A74,
           'Individual Results'!$C$2:$C$413, $B74,
           'Individual Results'!$M$2:$M$413, "&gt;0")&gt;=3,
  SUM(LARGE(
    IF(
      ('Individual Results'!$D$2:$D$413=$A74) *
      ('Individual Results'!$C$2:$C$413=$B74) *
      ('Individual Results'!$M$2:$M$413&gt;0),
      VALUE('Individual Results'!$M$2:$M$413)
    ),
    {1,2,3}
  )),
  ""
)</f>
        <v/>
      </c>
      <c r="G74" s="129" t="str" cm="1">
        <f t="array" ref="G74">IF(
  COUNTIFS('Individual Results'!$D$2:$D$413, $A74,
           'Individual Results'!$C$2:$C$413, $B74,
           'Individual Results'!$O$2:$O$413, "&gt;0")&gt;=3,
  SUM(LARGE(
    IF(
      ('Individual Results'!$D$2:$D$413=$A74) *
      ('Individual Results'!$C$2:$C$413=$B74) *
      ('Individual Results'!$O$2:$O$413&gt;0),
      VALUE('Individual Results'!$O$2:$O$413)
    ),
    {1,2,3}
  )),
  ""
)</f>
        <v/>
      </c>
      <c r="H74" s="129" t="str" cm="1">
        <f t="array" ref="H74">IF(
  COUNTIFS('Individual Results'!$D$2:$D$413, $A74,
           'Individual Results'!$C$2:$C$413, $B74,
           'Individual Results'!$Q$2:$Q$413, "&gt;0")&gt;=3,
  SUM(LARGE(
    IF(
      ('Individual Results'!$D$2:$D$413=$A74) *
      ('Individual Results'!$C$2:$C$413=$B74) *
      ('Individual Results'!$Q$2:$Q$413&gt;0),
      VALUE('Individual Results'!$Q$2:$Q$413)
    ),
    {1,2,3}
  )),
  ""
)</f>
        <v/>
      </c>
      <c r="I74" s="129">
        <f t="shared" si="2"/>
        <v>0</v>
      </c>
    </row>
    <row r="75" spans="1:9" x14ac:dyDescent="0.4">
      <c r="A75" s="129" t="str">
        <f>TeamHelper!I61</f>
        <v>Juv Boys</v>
      </c>
      <c r="B75" s="129" t="str">
        <f>TeamHelper!H61</f>
        <v>Carson</v>
      </c>
      <c r="C75" s="129" t="str" cm="1">
        <f t="array" ref="C75">IF(
  COUNTIFS('Individual Results'!$D$2:$D$413, $A75,
           'Individual Results'!$C$2:$C$413, $B75,
           'Individual Results'!$G$2:$G$413, "&gt;0")&gt;=3,
  SUM(LARGE(
    IF(
      ('Individual Results'!$D$2:$D$413=$A75) *
      ('Individual Results'!$C$2:$C$413=$B75) *
      ('Individual Results'!$G$2:$G$413&gt;0),
      VALUE('Individual Results'!$G$2:$G$413)
    ),
    {1,2,3}
  )),
  ""
)</f>
        <v/>
      </c>
      <c r="D75" s="129" t="str" cm="1">
        <f t="array" ref="D75">IF(
  COUNTIFS('Individual Results'!$D$2:$D$413, $A75,
           'Individual Results'!$C$2:$C$413, $B75,
           'Individual Results'!$I$2:$I$413, "&gt;0")&gt;=3,
  SUM(LARGE(
    IF(
      ('Individual Results'!$D$2:$D$413=$A75) *
      ('Individual Results'!$C$2:$C$413=$B75) *
      ('Individual Results'!$I$2:$I$413&gt;0),
      VALUE('Individual Results'!$I$2:$I$413)
    ),
    {1,2,3}
  )),
  ""
)</f>
        <v/>
      </c>
      <c r="E75" s="129" t="str" cm="1">
        <f t="array" ref="E75">IF(
  COUNTIFS('Individual Results'!$D$2:$D$413, $A75,
           'Individual Results'!$C$2:$C$413, $B75,
           'Individual Results'!$K$2:$K$413, "&gt;0")&gt;=3,
  SUM(LARGE(
    IF(
      ('Individual Results'!$D$2:$D$413=$A75) *
      ('Individual Results'!$C$2:$C$413=$B75) *
      ('Individual Results'!$K$2:$K$413&gt;0),
      VALUE('Individual Results'!$K$2:$K$413)
    ),
    {1,2,3}
  )),
  ""
)</f>
        <v/>
      </c>
      <c r="F75" s="129" cm="1">
        <f t="array" ref="F75">IF(
  COUNTIFS('Individual Results'!$D$2:$D$413, $A75,
           'Individual Results'!$C$2:$C$413, $B75,
           'Individual Results'!$M$2:$M$413, "&gt;0")&gt;=3,
  SUM(LARGE(
    IF(
      ('Individual Results'!$D$2:$D$413=$A75) *
      ('Individual Results'!$C$2:$C$413=$B75) *
      ('Individual Results'!$M$2:$M$413&gt;0),
      VALUE('Individual Results'!$M$2:$M$413)
    ),
    {1,2,3}
  )),
  ""
)</f>
        <v>147</v>
      </c>
      <c r="G75" s="129" cm="1">
        <f t="array" ref="G75">IF(
  COUNTIFS('Individual Results'!$D$2:$D$413, $A75,
           'Individual Results'!$C$2:$C$413, $B75,
           'Individual Results'!$O$2:$O$413, "&gt;0")&gt;=3,
  SUM(LARGE(
    IF(
      ('Individual Results'!$D$2:$D$413=$A75) *
      ('Individual Results'!$C$2:$C$413=$B75) *
      ('Individual Results'!$O$2:$O$413&gt;0),
      VALUE('Individual Results'!$O$2:$O$413)
    ),
    {1,2,3}
  )),
  ""
)</f>
        <v>127</v>
      </c>
      <c r="H75" s="129" t="str" cm="1">
        <f t="array" ref="H75">IF(
  COUNTIFS('Individual Results'!$D$2:$D$413, $A75,
           'Individual Results'!$C$2:$C$413, $B75,
           'Individual Results'!$Q$2:$Q$413, "&gt;0")&gt;=3,
  SUM(LARGE(
    IF(
      ('Individual Results'!$D$2:$D$413=$A75) *
      ('Individual Results'!$C$2:$C$413=$B75) *
      ('Individual Results'!$Q$2:$Q$413&gt;0),
      VALUE('Individual Results'!$Q$2:$Q$413)
    ),
    {1,2,3}
  )),
  ""
)</f>
        <v/>
      </c>
      <c r="I75" s="129">
        <f t="shared" si="2"/>
        <v>274</v>
      </c>
    </row>
    <row r="76" spans="1:9" x14ac:dyDescent="0.4">
      <c r="A76" s="129" t="str">
        <f>TeamHelper!I66</f>
        <v>Juv Boys</v>
      </c>
      <c r="B76" s="129" t="str">
        <f>TeamHelper!H66</f>
        <v>Elphinstone</v>
      </c>
      <c r="C76" s="129" t="str" cm="1">
        <f t="array" ref="C76">IF(
  COUNTIFS('Individual Results'!$D$2:$D$413, $A76,
           'Individual Results'!$C$2:$C$413, $B76,
           'Individual Results'!$G$2:$G$413, "&gt;0")&gt;=3,
  SUM(LARGE(
    IF(
      ('Individual Results'!$D$2:$D$413=$A76) *
      ('Individual Results'!$C$2:$C$413=$B76) *
      ('Individual Results'!$G$2:$G$413&gt;0),
      VALUE('Individual Results'!$G$2:$G$413)
    ),
    {1,2,3}
  )),
  ""
)</f>
        <v/>
      </c>
      <c r="D76" s="129" t="str" cm="1">
        <f t="array" ref="D76">IF(
  COUNTIFS('Individual Results'!$D$2:$D$413, $A76,
           'Individual Results'!$C$2:$C$413, $B76,
           'Individual Results'!$I$2:$I$413, "&gt;0")&gt;=3,
  SUM(LARGE(
    IF(
      ('Individual Results'!$D$2:$D$413=$A76) *
      ('Individual Results'!$C$2:$C$413=$B76) *
      ('Individual Results'!$I$2:$I$413&gt;0),
      VALUE('Individual Results'!$I$2:$I$413)
    ),
    {1,2,3}
  )),
  ""
)</f>
        <v/>
      </c>
      <c r="E76" s="129" t="str" cm="1">
        <f t="array" ref="E76">IF(
  COUNTIFS('Individual Results'!$D$2:$D$413, $A76,
           'Individual Results'!$C$2:$C$413, $B76,
           'Individual Results'!$K$2:$K$413, "&gt;0")&gt;=3,
  SUM(LARGE(
    IF(
      ('Individual Results'!$D$2:$D$413=$A76) *
      ('Individual Results'!$C$2:$C$413=$B76) *
      ('Individual Results'!$K$2:$K$413&gt;0),
      VALUE('Individual Results'!$K$2:$K$413)
    ),
    {1,2,3}
  )),
  ""
)</f>
        <v/>
      </c>
      <c r="F76" s="129" t="str" cm="1">
        <f t="array" ref="F76">IF(
  COUNTIFS('Individual Results'!$D$2:$D$413, $A76,
           'Individual Results'!$C$2:$C$413, $B76,
           'Individual Results'!$M$2:$M$413, "&gt;0")&gt;=3,
  SUM(LARGE(
    IF(
      ('Individual Results'!$D$2:$D$413=$A76) *
      ('Individual Results'!$C$2:$C$413=$B76) *
      ('Individual Results'!$M$2:$M$413&gt;0),
      VALUE('Individual Results'!$M$2:$M$413)
    ),
    {1,2,3}
  )),
  ""
)</f>
        <v/>
      </c>
      <c r="G76" s="129" t="str" cm="1">
        <f t="array" ref="G76">IF(
  COUNTIFS('Individual Results'!$D$2:$D$413, $A76,
           'Individual Results'!$C$2:$C$413, $B76,
           'Individual Results'!$O$2:$O$413, "&gt;0")&gt;=3,
  SUM(LARGE(
    IF(
      ('Individual Results'!$D$2:$D$413=$A76) *
      ('Individual Results'!$C$2:$C$413=$B76) *
      ('Individual Results'!$O$2:$O$413&gt;0),
      VALUE('Individual Results'!$O$2:$O$413)
    ),
    {1,2,3}
  )),
  ""
)</f>
        <v/>
      </c>
      <c r="H76" s="129" t="str" cm="1">
        <f t="array" ref="H76">IF(
  COUNTIFS('Individual Results'!$D$2:$D$413, $A76,
           'Individual Results'!$C$2:$C$413, $B76,
           'Individual Results'!$Q$2:$Q$413, "&gt;0")&gt;=3,
  SUM(LARGE(
    IF(
      ('Individual Results'!$D$2:$D$413=$A76) *
      ('Individual Results'!$C$2:$C$413=$B76) *
      ('Individual Results'!$Q$2:$Q$413&gt;0),
      VALUE('Individual Results'!$Q$2:$Q$413)
    ),
    {1,2,3}
  )),
  ""
)</f>
        <v/>
      </c>
      <c r="I76" s="129">
        <f t="shared" si="2"/>
        <v>0</v>
      </c>
    </row>
    <row r="77" spans="1:9" x14ac:dyDescent="0.4">
      <c r="A77" s="129" t="str">
        <f>TeamHelper!I67</f>
        <v>Juv Boys</v>
      </c>
      <c r="B77" s="129" t="str">
        <f>TeamHelper!H67</f>
        <v>GW Graham</v>
      </c>
      <c r="C77" s="129" t="str" cm="1">
        <f t="array" ref="C77">IF(
  COUNTIFS('Individual Results'!$D$2:$D$413, $A77,
           'Individual Results'!$C$2:$C$413, $B77,
           'Individual Results'!$G$2:$G$413, "&gt;0")&gt;=3,
  SUM(LARGE(
    IF(
      ('Individual Results'!$D$2:$D$413=$A77) *
      ('Individual Results'!$C$2:$C$413=$B77) *
      ('Individual Results'!$G$2:$G$413&gt;0),
      VALUE('Individual Results'!$G$2:$G$413)
    ),
    {1,2,3}
  )),
  ""
)</f>
        <v/>
      </c>
      <c r="D77" s="129" t="str" cm="1">
        <f t="array" ref="D77">IF(
  COUNTIFS('Individual Results'!$D$2:$D$413, $A77,
           'Individual Results'!$C$2:$C$413, $B77,
           'Individual Results'!$I$2:$I$413, "&gt;0")&gt;=3,
  SUM(LARGE(
    IF(
      ('Individual Results'!$D$2:$D$413=$A77) *
      ('Individual Results'!$C$2:$C$413=$B77) *
      ('Individual Results'!$I$2:$I$413&gt;0),
      VALUE('Individual Results'!$I$2:$I$413)
    ),
    {1,2,3}
  )),
  ""
)</f>
        <v/>
      </c>
      <c r="E77" s="129" cm="1">
        <f t="array" ref="E77">IF(
  COUNTIFS('Individual Results'!$D$2:$D$413, $A77,
           'Individual Results'!$C$2:$C$413, $B77,
           'Individual Results'!$K$2:$K$413, "&gt;0")&gt;=3,
  SUM(LARGE(
    IF(
      ('Individual Results'!$D$2:$D$413=$A77) *
      ('Individual Results'!$C$2:$C$413=$B77) *
      ('Individual Results'!$K$2:$K$413&gt;0),
      VALUE('Individual Results'!$K$2:$K$413)
    ),
    {1,2,3}
  )),
  ""
)</f>
        <v>59</v>
      </c>
      <c r="F77" s="129" t="str" cm="1">
        <f t="array" ref="F77">IF(
  COUNTIFS('Individual Results'!$D$2:$D$413, $A77,
           'Individual Results'!$C$2:$C$413, $B77,
           'Individual Results'!$M$2:$M$413, "&gt;0")&gt;=3,
  SUM(LARGE(
    IF(
      ('Individual Results'!$D$2:$D$413=$A77) *
      ('Individual Results'!$C$2:$C$413=$B77) *
      ('Individual Results'!$M$2:$M$413&gt;0),
      VALUE('Individual Results'!$M$2:$M$413)
    ),
    {1,2,3}
  )),
  ""
)</f>
        <v/>
      </c>
      <c r="G77" s="129" cm="1">
        <f t="array" ref="G77">IF(
  COUNTIFS('Individual Results'!$D$2:$D$413, $A77,
           'Individual Results'!$C$2:$C$413, $B77,
           'Individual Results'!$O$2:$O$413, "&gt;0")&gt;=3,
  SUM(LARGE(
    IF(
      ('Individual Results'!$D$2:$D$413=$A77) *
      ('Individual Results'!$C$2:$C$413=$B77) *
      ('Individual Results'!$O$2:$O$413&gt;0),
      VALUE('Individual Results'!$O$2:$O$413)
    ),
    {1,2,3}
  )),
  ""
)</f>
        <v>36</v>
      </c>
      <c r="H77" s="129" t="str" cm="1">
        <f t="array" ref="H77">IF(
  COUNTIFS('Individual Results'!$D$2:$D$413, $A77,
           'Individual Results'!$C$2:$C$413, $B77,
           'Individual Results'!$Q$2:$Q$413, "&gt;0")&gt;=3,
  SUM(LARGE(
    IF(
      ('Individual Results'!$D$2:$D$413=$A77) *
      ('Individual Results'!$C$2:$C$413=$B77) *
      ('Individual Results'!$Q$2:$Q$413&gt;0),
      VALUE('Individual Results'!$Q$2:$Q$413)
    ),
    {1,2,3}
  )),
  ""
)</f>
        <v/>
      </c>
      <c r="I77" s="129">
        <f t="shared" si="2"/>
        <v>95</v>
      </c>
    </row>
    <row r="78" spans="1:9" x14ac:dyDescent="0.4">
      <c r="A78" s="129" t="str">
        <f>TeamHelper!I71</f>
        <v>Juv Boys</v>
      </c>
      <c r="B78" s="129" t="str">
        <f>TeamHelper!H71</f>
        <v>Rockridge</v>
      </c>
      <c r="C78" s="129" t="str" cm="1">
        <f t="array" ref="C78">IF(
  COUNTIFS('Individual Results'!$D$2:$D$413, $A78,
           'Individual Results'!$C$2:$C$413, $B78,
           'Individual Results'!$G$2:$G$413, "&gt;0")&gt;=3,
  SUM(LARGE(
    IF(
      ('Individual Results'!$D$2:$D$413=$A78) *
      ('Individual Results'!$C$2:$C$413=$B78) *
      ('Individual Results'!$G$2:$G$413&gt;0),
      VALUE('Individual Results'!$G$2:$G$413)
    ),
    {1,2,3}
  )),
  ""
)</f>
        <v/>
      </c>
      <c r="D78" s="129" t="str" cm="1">
        <f t="array" ref="D78">IF(
  COUNTIFS('Individual Results'!$D$2:$D$413, $A78,
           'Individual Results'!$C$2:$C$413, $B78,
           'Individual Results'!$I$2:$I$413, "&gt;0")&gt;=3,
  SUM(LARGE(
    IF(
      ('Individual Results'!$D$2:$D$413=$A78) *
      ('Individual Results'!$C$2:$C$413=$B78) *
      ('Individual Results'!$I$2:$I$413&gt;0),
      VALUE('Individual Results'!$I$2:$I$413)
    ),
    {1,2,3}
  )),
  ""
)</f>
        <v/>
      </c>
      <c r="E78" s="129" t="str" cm="1">
        <f t="array" ref="E78">IF(
  COUNTIFS('Individual Results'!$D$2:$D$413, $A78,
           'Individual Results'!$C$2:$C$413, $B78,
           'Individual Results'!$K$2:$K$413, "&gt;0")&gt;=3,
  SUM(LARGE(
    IF(
      ('Individual Results'!$D$2:$D$413=$A78) *
      ('Individual Results'!$C$2:$C$413=$B78) *
      ('Individual Results'!$K$2:$K$413&gt;0),
      VALUE('Individual Results'!$K$2:$K$413)
    ),
    {1,2,3}
  )),
  ""
)</f>
        <v/>
      </c>
      <c r="F78" s="129" t="str" cm="1">
        <f t="array" ref="F78">IF(
  COUNTIFS('Individual Results'!$D$2:$D$413, $A78,
           'Individual Results'!$C$2:$C$413, $B78,
           'Individual Results'!$M$2:$M$413, "&gt;0")&gt;=3,
  SUM(LARGE(
    IF(
      ('Individual Results'!$D$2:$D$413=$A78) *
      ('Individual Results'!$C$2:$C$413=$B78) *
      ('Individual Results'!$M$2:$M$413&gt;0),
      VALUE('Individual Results'!$M$2:$M$413)
    ),
    {1,2,3}
  )),
  ""
)</f>
        <v/>
      </c>
      <c r="G78" s="129" t="str" cm="1">
        <f t="array" ref="G78">IF(
  COUNTIFS('Individual Results'!$D$2:$D$413, $A78,
           'Individual Results'!$C$2:$C$413, $B78,
           'Individual Results'!$O$2:$O$413, "&gt;0")&gt;=3,
  SUM(LARGE(
    IF(
      ('Individual Results'!$D$2:$D$413=$A78) *
      ('Individual Results'!$C$2:$C$413=$B78) *
      ('Individual Results'!$O$2:$O$413&gt;0),
      VALUE('Individual Results'!$O$2:$O$413)
    ),
    {1,2,3}
  )),
  ""
)</f>
        <v/>
      </c>
      <c r="H78" s="129" t="str" cm="1">
        <f t="array" ref="H78">IF(
  COUNTIFS('Individual Results'!$D$2:$D$413, $A78,
           'Individual Results'!$C$2:$C$413, $B78,
           'Individual Results'!$Q$2:$Q$413, "&gt;0")&gt;=3,
  SUM(LARGE(
    IF(
      ('Individual Results'!$D$2:$D$413=$A78) *
      ('Individual Results'!$C$2:$C$413=$B78) *
      ('Individual Results'!$Q$2:$Q$413&gt;0),
      VALUE('Individual Results'!$Q$2:$Q$413)
    ),
    {1,2,3}
  )),
  ""
)</f>
        <v/>
      </c>
      <c r="I78" s="129">
        <f t="shared" si="2"/>
        <v>0</v>
      </c>
    </row>
    <row r="79" spans="1:9" x14ac:dyDescent="0.4">
      <c r="A79" s="129" t="str">
        <f>TeamHelper!I73</f>
        <v>Juv Boys</v>
      </c>
      <c r="B79" s="129" t="str">
        <f>TeamHelper!H73</f>
        <v>St. Georges</v>
      </c>
      <c r="C79" s="129" t="str" cm="1">
        <f t="array" ref="C79">IF(
  COUNTIFS('Individual Results'!$D$2:$D$413, $A79,
           'Individual Results'!$C$2:$C$413, $B79,
           'Individual Results'!$G$2:$G$413, "&gt;0")&gt;=3,
  SUM(LARGE(
    IF(
      ('Individual Results'!$D$2:$D$413=$A79) *
      ('Individual Results'!$C$2:$C$413=$B79) *
      ('Individual Results'!$G$2:$G$413&gt;0),
      VALUE('Individual Results'!$G$2:$G$413)
    ),
    {1,2,3}
  )),
  ""
)</f>
        <v/>
      </c>
      <c r="D79" s="129" t="str" cm="1">
        <f t="array" ref="D79">IF(
  COUNTIFS('Individual Results'!$D$2:$D$413, $A79,
           'Individual Results'!$C$2:$C$413, $B79,
           'Individual Results'!$I$2:$I$413, "&gt;0")&gt;=3,
  SUM(LARGE(
    IF(
      ('Individual Results'!$D$2:$D$413=$A79) *
      ('Individual Results'!$C$2:$C$413=$B79) *
      ('Individual Results'!$I$2:$I$413&gt;0),
      VALUE('Individual Results'!$I$2:$I$413)
    ),
    {1,2,3}
  )),
  ""
)</f>
        <v/>
      </c>
      <c r="E79" s="129" t="str" cm="1">
        <f t="array" ref="E79">IF(
  COUNTIFS('Individual Results'!$D$2:$D$413, $A79,
           'Individual Results'!$C$2:$C$413, $B79,
           'Individual Results'!$K$2:$K$413, "&gt;0")&gt;=3,
  SUM(LARGE(
    IF(
      ('Individual Results'!$D$2:$D$413=$A79) *
      ('Individual Results'!$C$2:$C$413=$B79) *
      ('Individual Results'!$K$2:$K$413&gt;0),
      VALUE('Individual Results'!$K$2:$K$413)
    ),
    {1,2,3}
  )),
  ""
)</f>
        <v/>
      </c>
      <c r="F79" s="129" t="str" cm="1">
        <f t="array" ref="F79">IF(
  COUNTIFS('Individual Results'!$D$2:$D$413, $A79,
           'Individual Results'!$C$2:$C$413, $B79,
           'Individual Results'!$M$2:$M$413, "&gt;0")&gt;=3,
  SUM(LARGE(
    IF(
      ('Individual Results'!$D$2:$D$413=$A79) *
      ('Individual Results'!$C$2:$C$413=$B79) *
      ('Individual Results'!$M$2:$M$413&gt;0),
      VALUE('Individual Results'!$M$2:$M$413)
    ),
    {1,2,3}
  )),
  ""
)</f>
        <v/>
      </c>
      <c r="G79" s="129" t="str" cm="1">
        <f t="array" ref="G79">IF(
  COUNTIFS('Individual Results'!$D$2:$D$413, $A79,
           'Individual Results'!$C$2:$C$413, $B79,
           'Individual Results'!$O$2:$O$413, "&gt;0")&gt;=3,
  SUM(LARGE(
    IF(
      ('Individual Results'!$D$2:$D$413=$A79) *
      ('Individual Results'!$C$2:$C$413=$B79) *
      ('Individual Results'!$O$2:$O$413&gt;0),
      VALUE('Individual Results'!$O$2:$O$413)
    ),
    {1,2,3}
  )),
  ""
)</f>
        <v/>
      </c>
      <c r="H79" s="129" t="str" cm="1">
        <f t="array" ref="H79">IF(
  COUNTIFS('Individual Results'!$D$2:$D$413, $A79,
           'Individual Results'!$C$2:$C$413, $B79,
           'Individual Results'!$Q$2:$Q$413, "&gt;0")&gt;=3,
  SUM(LARGE(
    IF(
      ('Individual Results'!$D$2:$D$413=$A79) *
      ('Individual Results'!$C$2:$C$413=$B79) *
      ('Individual Results'!$Q$2:$Q$413&gt;0),
      VALUE('Individual Results'!$Q$2:$Q$413)
    ),
    {1,2,3}
  )),
  ""
)</f>
        <v/>
      </c>
      <c r="I79" s="129">
        <f t="shared" si="2"/>
        <v>0</v>
      </c>
    </row>
    <row r="80" spans="1:9" x14ac:dyDescent="0.4">
      <c r="A80" s="129" t="str">
        <f>TeamHelper!I74</f>
        <v>Juv Boys</v>
      </c>
      <c r="B80" s="129" t="str">
        <f>TeamHelper!H74</f>
        <v>STA</v>
      </c>
      <c r="C80" s="129" t="str" cm="1">
        <f t="array" ref="C80">IF(
  COUNTIFS('Individual Results'!$D$2:$D$413, $A80,
           'Individual Results'!$C$2:$C$413, $B80,
           'Individual Results'!$G$2:$G$413, "&gt;0")&gt;=3,
  SUM(LARGE(
    IF(
      ('Individual Results'!$D$2:$D$413=$A80) *
      ('Individual Results'!$C$2:$C$413=$B80) *
      ('Individual Results'!$G$2:$G$413&gt;0),
      VALUE('Individual Results'!$G$2:$G$413)
    ),
    {1,2,3}
  )),
  ""
)</f>
        <v/>
      </c>
      <c r="D80" s="129" t="str" cm="1">
        <f t="array" ref="D80">IF(
  COUNTIFS('Individual Results'!$D$2:$D$413, $A80,
           'Individual Results'!$C$2:$C$413, $B80,
           'Individual Results'!$I$2:$I$413, "&gt;0")&gt;=3,
  SUM(LARGE(
    IF(
      ('Individual Results'!$D$2:$D$413=$A80) *
      ('Individual Results'!$C$2:$C$413=$B80) *
      ('Individual Results'!$I$2:$I$413&gt;0),
      VALUE('Individual Results'!$I$2:$I$413)
    ),
    {1,2,3}
  )),
  ""
)</f>
        <v/>
      </c>
      <c r="E80" s="129" t="str" cm="1">
        <f t="array" ref="E80">IF(
  COUNTIFS('Individual Results'!$D$2:$D$413, $A80,
           'Individual Results'!$C$2:$C$413, $B80,
           'Individual Results'!$K$2:$K$413, "&gt;0")&gt;=3,
  SUM(LARGE(
    IF(
      ('Individual Results'!$D$2:$D$413=$A80) *
      ('Individual Results'!$C$2:$C$413=$B80) *
      ('Individual Results'!$K$2:$K$413&gt;0),
      VALUE('Individual Results'!$K$2:$K$413)
    ),
    {1,2,3}
  )),
  ""
)</f>
        <v/>
      </c>
      <c r="F80" s="129" t="str" cm="1">
        <f t="array" ref="F80">IF(
  COUNTIFS('Individual Results'!$D$2:$D$413, $A80,
           'Individual Results'!$C$2:$C$413, $B80,
           'Individual Results'!$M$2:$M$413, "&gt;0")&gt;=3,
  SUM(LARGE(
    IF(
      ('Individual Results'!$D$2:$D$413=$A80) *
      ('Individual Results'!$C$2:$C$413=$B80) *
      ('Individual Results'!$M$2:$M$413&gt;0),
      VALUE('Individual Results'!$M$2:$M$413)
    ),
    {1,2,3}
  )),
  ""
)</f>
        <v/>
      </c>
      <c r="G80" s="129" t="str" cm="1">
        <f t="array" ref="G80">IF(
  COUNTIFS('Individual Results'!$D$2:$D$413, $A80,
           'Individual Results'!$C$2:$C$413, $B80,
           'Individual Results'!$O$2:$O$413, "&gt;0")&gt;=3,
  SUM(LARGE(
    IF(
      ('Individual Results'!$D$2:$D$413=$A80) *
      ('Individual Results'!$C$2:$C$413=$B80) *
      ('Individual Results'!$O$2:$O$413&gt;0),
      VALUE('Individual Results'!$O$2:$O$413)
    ),
    {1,2,3}
  )),
  ""
)</f>
        <v/>
      </c>
      <c r="H80" s="129" t="str" cm="1">
        <f t="array" ref="H80">IF(
  COUNTIFS('Individual Results'!$D$2:$D$413, $A80,
           'Individual Results'!$C$2:$C$413, $B80,
           'Individual Results'!$Q$2:$Q$413, "&gt;0")&gt;=3,
  SUM(LARGE(
    IF(
      ('Individual Results'!$D$2:$D$413=$A80) *
      ('Individual Results'!$C$2:$C$413=$B80) *
      ('Individual Results'!$Q$2:$Q$413&gt;0),
      VALUE('Individual Results'!$Q$2:$Q$413)
    ),
    {1,2,3}
  )),
  ""
)</f>
        <v/>
      </c>
      <c r="I80" s="129">
        <f t="shared" si="2"/>
        <v>0</v>
      </c>
    </row>
    <row r="81" spans="1:9" x14ac:dyDescent="0.4">
      <c r="A81" s="129" t="str">
        <f>TeamHelper!I75</f>
        <v>Juv Boys</v>
      </c>
      <c r="B81" s="129" t="str">
        <f>TeamHelper!H75</f>
        <v>Sutherland</v>
      </c>
      <c r="C81" s="129" t="str" cm="1">
        <f t="array" ref="C81">IF(
  COUNTIFS('Individual Results'!$D$2:$D$413, $A81,
           'Individual Results'!$C$2:$C$413, $B81,
           'Individual Results'!$G$2:$G$413, "&gt;0")&gt;=3,
  SUM(LARGE(
    IF(
      ('Individual Results'!$D$2:$D$413=$A81) *
      ('Individual Results'!$C$2:$C$413=$B81) *
      ('Individual Results'!$G$2:$G$413&gt;0),
      VALUE('Individual Results'!$G$2:$G$413)
    ),
    {1,2,3}
  )),
  ""
)</f>
        <v/>
      </c>
      <c r="D81" s="129" t="str" cm="1">
        <f t="array" ref="D81">IF(
  COUNTIFS('Individual Results'!$D$2:$D$413, $A81,
           'Individual Results'!$C$2:$C$413, $B81,
           'Individual Results'!$I$2:$I$413, "&gt;0")&gt;=3,
  SUM(LARGE(
    IF(
      ('Individual Results'!$D$2:$D$413=$A81) *
      ('Individual Results'!$C$2:$C$413=$B81) *
      ('Individual Results'!$I$2:$I$413&gt;0),
      VALUE('Individual Results'!$I$2:$I$413)
    ),
    {1,2,3}
  )),
  ""
)</f>
        <v/>
      </c>
      <c r="E81" s="129" t="str" cm="1">
        <f t="array" ref="E81">IF(
  COUNTIFS('Individual Results'!$D$2:$D$413, $A81,
           'Individual Results'!$C$2:$C$413, $B81,
           'Individual Results'!$K$2:$K$413, "&gt;0")&gt;=3,
  SUM(LARGE(
    IF(
      ('Individual Results'!$D$2:$D$413=$A81) *
      ('Individual Results'!$C$2:$C$413=$B81) *
      ('Individual Results'!$K$2:$K$413&gt;0),
      VALUE('Individual Results'!$K$2:$K$413)
    ),
    {1,2,3}
  )),
  ""
)</f>
        <v/>
      </c>
      <c r="F81" s="129" t="str" cm="1">
        <f t="array" ref="F81">IF(
  COUNTIFS('Individual Results'!$D$2:$D$413, $A81,
           'Individual Results'!$C$2:$C$413, $B81,
           'Individual Results'!$M$2:$M$413, "&gt;0")&gt;=3,
  SUM(LARGE(
    IF(
      ('Individual Results'!$D$2:$D$413=$A81) *
      ('Individual Results'!$C$2:$C$413=$B81) *
      ('Individual Results'!$M$2:$M$413&gt;0),
      VALUE('Individual Results'!$M$2:$M$413)
    ),
    {1,2,3}
  )),
  ""
)</f>
        <v/>
      </c>
      <c r="G81" s="129" t="str" cm="1">
        <f t="array" ref="G81">IF(
  COUNTIFS('Individual Results'!$D$2:$D$413, $A81,
           'Individual Results'!$C$2:$C$413, $B81,
           'Individual Results'!$O$2:$O$413, "&gt;0")&gt;=3,
  SUM(LARGE(
    IF(
      ('Individual Results'!$D$2:$D$413=$A81) *
      ('Individual Results'!$C$2:$C$413=$B81) *
      ('Individual Results'!$O$2:$O$413&gt;0),
      VALUE('Individual Results'!$O$2:$O$413)
    ),
    {1,2,3}
  )),
  ""
)</f>
        <v/>
      </c>
      <c r="H81" s="129" t="str" cm="1">
        <f t="array" ref="H81">IF(
  COUNTIFS('Individual Results'!$D$2:$D$413, $A81,
           'Individual Results'!$C$2:$C$413, $B81,
           'Individual Results'!$Q$2:$Q$413, "&gt;0")&gt;=3,
  SUM(LARGE(
    IF(
      ('Individual Results'!$D$2:$D$413=$A81) *
      ('Individual Results'!$C$2:$C$413=$B81) *
      ('Individual Results'!$Q$2:$Q$413&gt;0),
      VALUE('Individual Results'!$Q$2:$Q$413)
    ),
    {1,2,3}
  )),
  ""
)</f>
        <v/>
      </c>
      <c r="I81" s="129">
        <f t="shared" si="2"/>
        <v>0</v>
      </c>
    </row>
    <row r="82" spans="1:9" x14ac:dyDescent="0.4">
      <c r="A82" s="130" t="str">
        <f>TeamHelper!I88</f>
        <v>Sr Boys</v>
      </c>
      <c r="B82" s="130" t="str">
        <f>TeamHelper!H88</f>
        <v>Handsworth</v>
      </c>
      <c r="C82" s="130" cm="1">
        <f t="array" ref="C82">IF(
  COUNTIFS('Individual Results'!$D$2:$D$413, $A82,
           'Individual Results'!$C$2:$C$413, $B82,
           'Individual Results'!$G$2:$G$413, "&gt;0")&gt;=3,
  SUM(LARGE(
    IF(
      ('Individual Results'!$D$2:$D$413=$A82) *
      ('Individual Results'!$C$2:$C$413=$B82) *
      ('Individual Results'!$G$2:$G$413&gt;0),
      VALUE('Individual Results'!$G$2:$G$413)
    ),
    {1,2,3}
  )),
  ""
)</f>
        <v>189</v>
      </c>
      <c r="D82" s="130" cm="1">
        <f t="array" ref="D82">IF(
  COUNTIFS('Individual Results'!$D$2:$D$413, $A82,
           'Individual Results'!$C$2:$C$413, $B82,
           'Individual Results'!$I$2:$I$413, "&gt;0")&gt;=3,
  SUM(LARGE(
    IF(
      ('Individual Results'!$D$2:$D$413=$A82) *
      ('Individual Results'!$C$2:$C$413=$B82) *
      ('Individual Results'!$I$2:$I$413&gt;0),
      VALUE('Individual Results'!$I$2:$I$413)
    ),
    {1,2,3}
  )),
  ""
)</f>
        <v>162</v>
      </c>
      <c r="E82" s="130" cm="1">
        <f t="array" ref="E82">IF(
  COUNTIFS('Individual Results'!$D$2:$D$413, $A82,
           'Individual Results'!$C$2:$C$413, $B82,
           'Individual Results'!$K$2:$K$413, "&gt;0")&gt;=3,
  SUM(LARGE(
    IF(
      ('Individual Results'!$D$2:$D$413=$A82) *
      ('Individual Results'!$C$2:$C$413=$B82) *
      ('Individual Results'!$K$2:$K$413&gt;0),
      VALUE('Individual Results'!$K$2:$K$413)
    ),
    {1,2,3}
  )),
  ""
)</f>
        <v>204</v>
      </c>
      <c r="F82" s="130" cm="1">
        <f t="array" ref="F82">IF(
  COUNTIFS('Individual Results'!$D$2:$D$413, $A82,
           'Individual Results'!$C$2:$C$413, $B82,
           'Individual Results'!$M$2:$M$413, "&gt;0")&gt;=3,
  SUM(LARGE(
    IF(
      ('Individual Results'!$D$2:$D$413=$A82) *
      ('Individual Results'!$C$2:$C$413=$B82) *
      ('Individual Results'!$M$2:$M$413&gt;0),
      VALUE('Individual Results'!$M$2:$M$413)
    ),
    {1,2,3}
  )),
  ""
)</f>
        <v>230</v>
      </c>
      <c r="G82" s="130" cm="1">
        <f t="array" ref="G82">IF(
  COUNTIFS('Individual Results'!$D$2:$D$413, $A82,
           'Individual Results'!$C$2:$C$413, $B82,
           'Individual Results'!$O$2:$O$413, "&gt;0")&gt;=3,
  SUM(LARGE(
    IF(
      ('Individual Results'!$D$2:$D$413=$A82) *
      ('Individual Results'!$C$2:$C$413=$B82) *
      ('Individual Results'!$O$2:$O$413&gt;0),
      VALUE('Individual Results'!$O$2:$O$413)
    ),
    {1,2,3}
  )),
  ""
)</f>
        <v>173</v>
      </c>
      <c r="H82" s="130" t="str" cm="1">
        <f t="array" ref="H82">IF(
  COUNTIFS('Individual Results'!$D$2:$D$413, $A82,
           'Individual Results'!$C$2:$C$413, $B82,
           'Individual Results'!$Q$2:$Q$413, "&gt;0")&gt;=3,
  SUM(LARGE(
    IF(
      ('Individual Results'!$D$2:$D$413=$A82) *
      ('Individual Results'!$C$2:$C$413=$B82) *
      ('Individual Results'!$Q$2:$Q$413&gt;0),
      VALUE('Individual Results'!$Q$2:$Q$413)
    ),
    {1,2,3}
  )),
  ""
)</f>
        <v/>
      </c>
      <c r="I82" s="130">
        <f t="shared" si="2"/>
        <v>958</v>
      </c>
    </row>
    <row r="83" spans="1:9" x14ac:dyDescent="0.4">
      <c r="A83" s="130" t="str">
        <f>TeamHelper!I90</f>
        <v>Sr Boys</v>
      </c>
      <c r="B83" s="130" t="str">
        <f>TeamHelper!H90</f>
        <v>Mulgrave</v>
      </c>
      <c r="C83" s="130" t="str" cm="1">
        <f t="array" ref="C83">IF(
  COUNTIFS('Individual Results'!$D$2:$D$413, $A83,
           'Individual Results'!$C$2:$C$413, $B83,
           'Individual Results'!$G$2:$G$413, "&gt;0")&gt;=3,
  SUM(LARGE(
    IF(
      ('Individual Results'!$D$2:$D$413=$A83) *
      ('Individual Results'!$C$2:$C$413=$B83) *
      ('Individual Results'!$G$2:$G$413&gt;0),
      VALUE('Individual Results'!$G$2:$G$413)
    ),
    {1,2,3}
  )),
  ""
)</f>
        <v/>
      </c>
      <c r="D83" s="130" t="str" cm="1">
        <f t="array" ref="D83">IF(
  COUNTIFS('Individual Results'!$D$2:$D$413, $A83,
           'Individual Results'!$C$2:$C$413, $B83,
           'Individual Results'!$I$2:$I$413, "&gt;0")&gt;=3,
  SUM(LARGE(
    IF(
      ('Individual Results'!$D$2:$D$413=$A83) *
      ('Individual Results'!$C$2:$C$413=$B83) *
      ('Individual Results'!$I$2:$I$413&gt;0),
      VALUE('Individual Results'!$I$2:$I$413)
    ),
    {1,2,3}
  )),
  ""
)</f>
        <v/>
      </c>
      <c r="E83" s="130" t="str" cm="1">
        <f t="array" ref="E83">IF(
  COUNTIFS('Individual Results'!$D$2:$D$413, $A83,
           'Individual Results'!$C$2:$C$413, $B83,
           'Individual Results'!$K$2:$K$413, "&gt;0")&gt;=3,
  SUM(LARGE(
    IF(
      ('Individual Results'!$D$2:$D$413=$A83) *
      ('Individual Results'!$C$2:$C$413=$B83) *
      ('Individual Results'!$K$2:$K$413&gt;0),
      VALUE('Individual Results'!$K$2:$K$413)
    ),
    {1,2,3}
  )),
  ""
)</f>
        <v/>
      </c>
      <c r="F83" s="130" t="str" cm="1">
        <f t="array" ref="F83">IF(
  COUNTIFS('Individual Results'!$D$2:$D$413, $A83,
           'Individual Results'!$C$2:$C$413, $B83,
           'Individual Results'!$M$2:$M$413, "&gt;0")&gt;=3,
  SUM(LARGE(
    IF(
      ('Individual Results'!$D$2:$D$413=$A83) *
      ('Individual Results'!$C$2:$C$413=$B83) *
      ('Individual Results'!$M$2:$M$413&gt;0),
      VALUE('Individual Results'!$M$2:$M$413)
    ),
    {1,2,3}
  )),
  ""
)</f>
        <v/>
      </c>
      <c r="G83" s="130" t="str" cm="1">
        <f t="array" ref="G83">IF(
  COUNTIFS('Individual Results'!$D$2:$D$413, $A83,
           'Individual Results'!$C$2:$C$413, $B83,
           'Individual Results'!$O$2:$O$413, "&gt;0")&gt;=3,
  SUM(LARGE(
    IF(
      ('Individual Results'!$D$2:$D$413=$A83) *
      ('Individual Results'!$C$2:$C$413=$B83) *
      ('Individual Results'!$O$2:$O$413&gt;0),
      VALUE('Individual Results'!$O$2:$O$413)
    ),
    {1,2,3}
  )),
  ""
)</f>
        <v/>
      </c>
      <c r="H83" s="130" t="str" cm="1">
        <f t="array" ref="H83">IF(
  COUNTIFS('Individual Results'!$D$2:$D$413, $A83,
           'Individual Results'!$C$2:$C$413, $B83,
           'Individual Results'!$Q$2:$Q$413, "&gt;0")&gt;=3,
  SUM(LARGE(
    IF(
      ('Individual Results'!$D$2:$D$413=$A83) *
      ('Individual Results'!$C$2:$C$413=$B83) *
      ('Individual Results'!$Q$2:$Q$413&gt;0),
      VALUE('Individual Results'!$Q$2:$Q$413)
    ),
    {1,2,3}
  )),
  ""
)</f>
        <v/>
      </c>
      <c r="I83" s="130">
        <f t="shared" si="2"/>
        <v>0</v>
      </c>
    </row>
    <row r="84" spans="1:9" x14ac:dyDescent="0.4">
      <c r="A84" s="130" t="str">
        <f>TeamHelper!I87</f>
        <v>Sr Boys</v>
      </c>
      <c r="B84" s="130" t="str">
        <f>TeamHelper!H87</f>
        <v>GW Graham</v>
      </c>
      <c r="C84" s="130" t="str" cm="1">
        <f t="array" ref="C84">IF(
  COUNTIFS('Individual Results'!$D$2:$D$413, $A84,
           'Individual Results'!$C$2:$C$413, $B84,
           'Individual Results'!$G$2:$G$413, "&gt;0")&gt;=3,
  SUM(LARGE(
    IF(
      ('Individual Results'!$D$2:$D$413=$A84) *
      ('Individual Results'!$C$2:$C$413=$B84) *
      ('Individual Results'!$G$2:$G$413&gt;0),
      VALUE('Individual Results'!$G$2:$G$413)
    ),
    {1,2,3}
  )),
  ""
)</f>
        <v/>
      </c>
      <c r="D84" s="130" t="str" cm="1">
        <f t="array" ref="D84">IF(
  COUNTIFS('Individual Results'!$D$2:$D$413, $A84,
           'Individual Results'!$C$2:$C$413, $B84,
           'Individual Results'!$I$2:$I$413, "&gt;0")&gt;=3,
  SUM(LARGE(
    IF(
      ('Individual Results'!$D$2:$D$413=$A84) *
      ('Individual Results'!$C$2:$C$413=$B84) *
      ('Individual Results'!$I$2:$I$413&gt;0),
      VALUE('Individual Results'!$I$2:$I$413)
    ),
    {1,2,3}
  )),
  ""
)</f>
        <v/>
      </c>
      <c r="E84" s="130" t="str" cm="1">
        <f t="array" ref="E84">IF(
  COUNTIFS('Individual Results'!$D$2:$D$413, $A84,
           'Individual Results'!$C$2:$C$413, $B84,
           'Individual Results'!$K$2:$K$413, "&gt;0")&gt;=3,
  SUM(LARGE(
    IF(
      ('Individual Results'!$D$2:$D$413=$A84) *
      ('Individual Results'!$C$2:$C$413=$B84) *
      ('Individual Results'!$K$2:$K$413&gt;0),
      VALUE('Individual Results'!$K$2:$K$413)
    ),
    {1,2,3}
  )),
  ""
)</f>
        <v/>
      </c>
      <c r="F84" s="130" t="str" cm="1">
        <f t="array" ref="F84">IF(
  COUNTIFS('Individual Results'!$D$2:$D$413, $A84,
           'Individual Results'!$C$2:$C$413, $B84,
           'Individual Results'!$M$2:$M$413, "&gt;0")&gt;=3,
  SUM(LARGE(
    IF(
      ('Individual Results'!$D$2:$D$413=$A84) *
      ('Individual Results'!$C$2:$C$413=$B84) *
      ('Individual Results'!$M$2:$M$413&gt;0),
      VALUE('Individual Results'!$M$2:$M$413)
    ),
    {1,2,3}
  )),
  ""
)</f>
        <v/>
      </c>
      <c r="G84" s="130" t="str" cm="1">
        <f t="array" ref="G84">IF(
  COUNTIFS('Individual Results'!$D$2:$D$413, $A84,
           'Individual Results'!$C$2:$C$413, $B84,
           'Individual Results'!$O$2:$O$413, "&gt;0")&gt;=3,
  SUM(LARGE(
    IF(
      ('Individual Results'!$D$2:$D$413=$A84) *
      ('Individual Results'!$C$2:$C$413=$B84) *
      ('Individual Results'!$O$2:$O$413&gt;0),
      VALUE('Individual Results'!$O$2:$O$413)
    ),
    {1,2,3}
  )),
  ""
)</f>
        <v/>
      </c>
      <c r="H84" s="130" t="str" cm="1">
        <f t="array" ref="H84">IF(
  COUNTIFS('Individual Results'!$D$2:$D$413, $A84,
           'Individual Results'!$C$2:$C$413, $B84,
           'Individual Results'!$Q$2:$Q$413, "&gt;0")&gt;=3,
  SUM(LARGE(
    IF(
      ('Individual Results'!$D$2:$D$413=$A84) *
      ('Individual Results'!$C$2:$C$413=$B84) *
      ('Individual Results'!$Q$2:$Q$413&gt;0),
      VALUE('Individual Results'!$Q$2:$Q$413)
    ),
    {1,2,3}
  )),
  ""
)</f>
        <v/>
      </c>
      <c r="I84" s="130">
        <f t="shared" si="2"/>
        <v>0</v>
      </c>
    </row>
    <row r="85" spans="1:9" x14ac:dyDescent="0.4">
      <c r="A85" s="130" t="str">
        <f>TeamHelper!I83</f>
        <v>Sr Boys</v>
      </c>
      <c r="B85" s="130" t="str">
        <f>TeamHelper!H83</f>
        <v>Burnaby Mtn</v>
      </c>
      <c r="C85" s="130" cm="1">
        <f t="array" ref="C85">IF(
  COUNTIFS('Individual Results'!$D$2:$D$413, $A85,
           'Individual Results'!$C$2:$C$413, $B85,
           'Individual Results'!$G$2:$G$413, "&gt;0")&gt;=3,
  SUM(LARGE(
    IF(
      ('Individual Results'!$D$2:$D$413=$A85) *
      ('Individual Results'!$C$2:$C$413=$B85) *
      ('Individual Results'!$G$2:$G$413&gt;0),
      VALUE('Individual Results'!$G$2:$G$413)
    ),
    {1,2,3}
  )),
  ""
)</f>
        <v>59</v>
      </c>
      <c r="D85" s="130" t="str" cm="1">
        <f t="array" ref="D85">IF(
  COUNTIFS('Individual Results'!$D$2:$D$413, $A85,
           'Individual Results'!$C$2:$C$413, $B85,
           'Individual Results'!$I$2:$I$413, "&gt;0")&gt;=3,
  SUM(LARGE(
    IF(
      ('Individual Results'!$D$2:$D$413=$A85) *
      ('Individual Results'!$C$2:$C$413=$B85) *
      ('Individual Results'!$I$2:$I$413&gt;0),
      VALUE('Individual Results'!$I$2:$I$413)
    ),
    {1,2,3}
  )),
  ""
)</f>
        <v/>
      </c>
      <c r="E85" s="130" t="str" cm="1">
        <f t="array" ref="E85">IF(
  COUNTIFS('Individual Results'!$D$2:$D$413, $A85,
           'Individual Results'!$C$2:$C$413, $B85,
           'Individual Results'!$K$2:$K$413, "&gt;0")&gt;=3,
  SUM(LARGE(
    IF(
      ('Individual Results'!$D$2:$D$413=$A85) *
      ('Individual Results'!$C$2:$C$413=$B85) *
      ('Individual Results'!$K$2:$K$413&gt;0),
      VALUE('Individual Results'!$K$2:$K$413)
    ),
    {1,2,3}
  )),
  ""
)</f>
        <v/>
      </c>
      <c r="F85" s="130" t="str" cm="1">
        <f t="array" ref="F85">IF(
  COUNTIFS('Individual Results'!$D$2:$D$413, $A85,
           'Individual Results'!$C$2:$C$413, $B85,
           'Individual Results'!$M$2:$M$413, "&gt;0")&gt;=3,
  SUM(LARGE(
    IF(
      ('Individual Results'!$D$2:$D$413=$A85) *
      ('Individual Results'!$C$2:$C$413=$B85) *
      ('Individual Results'!$M$2:$M$413&gt;0),
      VALUE('Individual Results'!$M$2:$M$413)
    ),
    {1,2,3}
  )),
  ""
)</f>
        <v/>
      </c>
      <c r="G85" s="130" t="str" cm="1">
        <f t="array" ref="G85">IF(
  COUNTIFS('Individual Results'!$D$2:$D$413, $A85,
           'Individual Results'!$C$2:$C$413, $B85,
           'Individual Results'!$O$2:$O$413, "&gt;0")&gt;=3,
  SUM(LARGE(
    IF(
      ('Individual Results'!$D$2:$D$413=$A85) *
      ('Individual Results'!$C$2:$C$413=$B85) *
      ('Individual Results'!$O$2:$O$413&gt;0),
      VALUE('Individual Results'!$O$2:$O$413)
    ),
    {1,2,3}
  )),
  ""
)</f>
        <v/>
      </c>
      <c r="H85" s="130" t="str" cm="1">
        <f t="array" ref="H85">IF(
  COUNTIFS('Individual Results'!$D$2:$D$413, $A85,
           'Individual Results'!$C$2:$C$413, $B85,
           'Individual Results'!$Q$2:$Q$413, "&gt;0")&gt;=3,
  SUM(LARGE(
    IF(
      ('Individual Results'!$D$2:$D$413=$A85) *
      ('Individual Results'!$C$2:$C$413=$B85) *
      ('Individual Results'!$Q$2:$Q$413&gt;0),
      VALUE('Individual Results'!$Q$2:$Q$413)
    ),
    {1,2,3}
  )),
  ""
)</f>
        <v/>
      </c>
      <c r="I85" s="130">
        <f t="shared" si="2"/>
        <v>59</v>
      </c>
    </row>
    <row r="86" spans="1:9" x14ac:dyDescent="0.4">
      <c r="A86" s="130" t="str">
        <f>TeamHelper!I80</f>
        <v>Bant/Juv Girls</v>
      </c>
      <c r="B86" s="130" t="str">
        <f>TeamHelper!H80</f>
        <v>Windsor</v>
      </c>
      <c r="C86" s="130" t="str" cm="1">
        <f t="array" ref="C86">IF(
  COUNTIFS('Individual Results'!$D$2:$D$413, $A86,
           'Individual Results'!$C$2:$C$413, $B86,
           'Individual Results'!$G$2:$G$413, "&gt;0")&gt;=3,
  SUM(LARGE(
    IF(
      ('Individual Results'!$D$2:$D$413=$A86) *
      ('Individual Results'!$C$2:$C$413=$B86) *
      ('Individual Results'!$G$2:$G$413&gt;0),
      VALUE('Individual Results'!$G$2:$G$413)
    ),
    {1,2,3}
  )),
  ""
)</f>
        <v/>
      </c>
      <c r="D86" s="130" cm="1">
        <f t="array" ref="D86">IF(
  COUNTIFS('Individual Results'!$D$2:$D$413, $A86,
           'Individual Results'!$C$2:$C$413, $B86,
           'Individual Results'!$I$2:$I$413, "&gt;0")&gt;=3,
  SUM(LARGE(
    IF(
      ('Individual Results'!$D$2:$D$413=$A86) *
      ('Individual Results'!$C$2:$C$413=$B86) *
      ('Individual Results'!$I$2:$I$413&gt;0),
      VALUE('Individual Results'!$I$2:$I$413)
    ),
    {1,2,3}
  )),
  ""
)</f>
        <v>184</v>
      </c>
      <c r="E86" s="130" t="str" cm="1">
        <f t="array" ref="E86">IF(
  COUNTIFS('Individual Results'!$D$2:$D$413, $A86,
           'Individual Results'!$C$2:$C$413, $B86,
           'Individual Results'!$K$2:$K$413, "&gt;0")&gt;=3,
  SUM(LARGE(
    IF(
      ('Individual Results'!$D$2:$D$413=$A86) *
      ('Individual Results'!$C$2:$C$413=$B86) *
      ('Individual Results'!$K$2:$K$413&gt;0),
      VALUE('Individual Results'!$K$2:$K$413)
    ),
    {1,2,3}
  )),
  ""
)</f>
        <v/>
      </c>
      <c r="F86" s="130" t="str" cm="1">
        <f t="array" ref="F86">IF(
  COUNTIFS('Individual Results'!$D$2:$D$413, $A86,
           'Individual Results'!$C$2:$C$413, $B86,
           'Individual Results'!$M$2:$M$413, "&gt;0")&gt;=3,
  SUM(LARGE(
    IF(
      ('Individual Results'!$D$2:$D$413=$A86) *
      ('Individual Results'!$C$2:$C$413=$B86) *
      ('Individual Results'!$M$2:$M$413&gt;0),
      VALUE('Individual Results'!$M$2:$M$413)
    ),
    {1,2,3}
  )),
  ""
)</f>
        <v/>
      </c>
      <c r="G86" s="130" t="str" cm="1">
        <f t="array" ref="G86">IF(
  COUNTIFS('Individual Results'!$D$2:$D$413, $A86,
           'Individual Results'!$C$2:$C$413, $B86,
           'Individual Results'!$O$2:$O$413, "&gt;0")&gt;=3,
  SUM(LARGE(
    IF(
      ('Individual Results'!$D$2:$D$413=$A86) *
      ('Individual Results'!$C$2:$C$413=$B86) *
      ('Individual Results'!$O$2:$O$413&gt;0),
      VALUE('Individual Results'!$O$2:$O$413)
    ),
    {1,2,3}
  )),
  ""
)</f>
        <v/>
      </c>
      <c r="H86" s="130" t="str" cm="1">
        <f t="array" ref="H86">IF(
  COUNTIFS('Individual Results'!$D$2:$D$413, $A86,
           'Individual Results'!$C$2:$C$413, $B86,
           'Individual Results'!$Q$2:$Q$413, "&gt;0")&gt;=3,
  SUM(LARGE(
    IF(
      ('Individual Results'!$D$2:$D$413=$A86) *
      ('Individual Results'!$C$2:$C$413=$B86) *
      ('Individual Results'!$Q$2:$Q$413&gt;0),
      VALUE('Individual Results'!$Q$2:$Q$413)
    ),
    {1,2,3}
  )),
  ""
)</f>
        <v/>
      </c>
      <c r="I86" s="130">
        <f t="shared" si="2"/>
        <v>184</v>
      </c>
    </row>
    <row r="87" spans="1:9" x14ac:dyDescent="0.4">
      <c r="A87" s="130" t="str">
        <f>TeamHelper!I97</f>
        <v>Sr Boys</v>
      </c>
      <c r="B87" s="130" t="str">
        <f>TeamHelper!H97</f>
        <v>West Van</v>
      </c>
      <c r="C87" s="130" t="str" cm="1">
        <f t="array" ref="C87">IF(
  COUNTIFS('Individual Results'!$D$2:$D$413, $A87,
           'Individual Results'!$C$2:$C$413, $B87,
           'Individual Results'!$G$2:$G$413, "&gt;0")&gt;=3,
  SUM(LARGE(
    IF(
      ('Individual Results'!$D$2:$D$413=$A87) *
      ('Individual Results'!$C$2:$C$413=$B87) *
      ('Individual Results'!$G$2:$G$413&gt;0),
      VALUE('Individual Results'!$G$2:$G$413)
    ),
    {1,2,3}
  )),
  ""
)</f>
        <v/>
      </c>
      <c r="D87" s="130" t="str" cm="1">
        <f t="array" ref="D87">IF(
  COUNTIFS('Individual Results'!$D$2:$D$413, $A87,
           'Individual Results'!$C$2:$C$413, $B87,
           'Individual Results'!$I$2:$I$413, "&gt;0")&gt;=3,
  SUM(LARGE(
    IF(
      ('Individual Results'!$D$2:$D$413=$A87) *
      ('Individual Results'!$C$2:$C$413=$B87) *
      ('Individual Results'!$I$2:$I$413&gt;0),
      VALUE('Individual Results'!$I$2:$I$413)
    ),
    {1,2,3}
  )),
  ""
)</f>
        <v/>
      </c>
      <c r="E87" s="130" t="str" cm="1">
        <f t="array" ref="E87">IF(
  COUNTIFS('Individual Results'!$D$2:$D$413, $A87,
           'Individual Results'!$C$2:$C$413, $B87,
           'Individual Results'!$K$2:$K$413, "&gt;0")&gt;=3,
  SUM(LARGE(
    IF(
      ('Individual Results'!$D$2:$D$413=$A87) *
      ('Individual Results'!$C$2:$C$413=$B87) *
      ('Individual Results'!$K$2:$K$413&gt;0),
      VALUE('Individual Results'!$K$2:$K$413)
    ),
    {1,2,3}
  )),
  ""
)</f>
        <v/>
      </c>
      <c r="F87" s="130" t="str" cm="1">
        <f t="array" ref="F87">IF(
  COUNTIFS('Individual Results'!$D$2:$D$413, $A87,
           'Individual Results'!$C$2:$C$413, $B87,
           'Individual Results'!$M$2:$M$413, "&gt;0")&gt;=3,
  SUM(LARGE(
    IF(
      ('Individual Results'!$D$2:$D$413=$A87) *
      ('Individual Results'!$C$2:$C$413=$B87) *
      ('Individual Results'!$M$2:$M$413&gt;0),
      VALUE('Individual Results'!$M$2:$M$413)
    ),
    {1,2,3}
  )),
  ""
)</f>
        <v/>
      </c>
      <c r="G87" s="130" t="str" cm="1">
        <f t="array" ref="G87">IF(
  COUNTIFS('Individual Results'!$D$2:$D$413, $A87,
           'Individual Results'!$C$2:$C$413, $B87,
           'Individual Results'!$O$2:$O$413, "&gt;0")&gt;=3,
  SUM(LARGE(
    IF(
      ('Individual Results'!$D$2:$D$413=$A87) *
      ('Individual Results'!$C$2:$C$413=$B87) *
      ('Individual Results'!$O$2:$O$413&gt;0),
      VALUE('Individual Results'!$O$2:$O$413)
    ),
    {1,2,3}
  )),
  ""
)</f>
        <v/>
      </c>
      <c r="H87" s="130" t="str" cm="1">
        <f t="array" ref="H87">IF(
  COUNTIFS('Individual Results'!$D$2:$D$413, $A87,
           'Individual Results'!$C$2:$C$413, $B87,
           'Individual Results'!$Q$2:$Q$413, "&gt;0")&gt;=3,
  SUM(LARGE(
    IF(
      ('Individual Results'!$D$2:$D$413=$A87) *
      ('Individual Results'!$C$2:$C$413=$B87) *
      ('Individual Results'!$Q$2:$Q$413&gt;0),
      VALUE('Individual Results'!$Q$2:$Q$413)
    ),
    {1,2,3}
  )),
  ""
)</f>
        <v/>
      </c>
      <c r="I87" s="130">
        <f t="shared" si="2"/>
        <v>0</v>
      </c>
    </row>
    <row r="88" spans="1:9" x14ac:dyDescent="0.4">
      <c r="A88" s="130" t="str">
        <f>TeamHelper!I95</f>
        <v>Sr Boys</v>
      </c>
      <c r="B88" s="130" t="str">
        <f>TeamHelper!H95</f>
        <v>STA</v>
      </c>
      <c r="C88" s="130" t="str" cm="1">
        <f t="array" ref="C88">IF(
  COUNTIFS('Individual Results'!$D$2:$D$413, $A88,
           'Individual Results'!$C$2:$C$413, $B88,
           'Individual Results'!$G$2:$G$413, "&gt;0")&gt;=3,
  SUM(LARGE(
    IF(
      ('Individual Results'!$D$2:$D$413=$A88) *
      ('Individual Results'!$C$2:$C$413=$B88) *
      ('Individual Results'!$G$2:$G$413&gt;0),
      VALUE('Individual Results'!$G$2:$G$413)
    ),
    {1,2,3}
  )),
  ""
)</f>
        <v/>
      </c>
      <c r="D88" s="130" t="str" cm="1">
        <f t="array" ref="D88">IF(
  COUNTIFS('Individual Results'!$D$2:$D$413, $A88,
           'Individual Results'!$C$2:$C$413, $B88,
           'Individual Results'!$I$2:$I$413, "&gt;0")&gt;=3,
  SUM(LARGE(
    IF(
      ('Individual Results'!$D$2:$D$413=$A88) *
      ('Individual Results'!$C$2:$C$413=$B88) *
      ('Individual Results'!$I$2:$I$413&gt;0),
      VALUE('Individual Results'!$I$2:$I$413)
    ),
    {1,2,3}
  )),
  ""
)</f>
        <v/>
      </c>
      <c r="E88" s="130" t="str" cm="1">
        <f t="array" ref="E88">IF(
  COUNTIFS('Individual Results'!$D$2:$D$413, $A88,
           'Individual Results'!$C$2:$C$413, $B88,
           'Individual Results'!$K$2:$K$413, "&gt;0")&gt;=3,
  SUM(LARGE(
    IF(
      ('Individual Results'!$D$2:$D$413=$A88) *
      ('Individual Results'!$C$2:$C$413=$B88) *
      ('Individual Results'!$K$2:$K$413&gt;0),
      VALUE('Individual Results'!$K$2:$K$413)
    ),
    {1,2,3}
  )),
  ""
)</f>
        <v/>
      </c>
      <c r="F88" s="130" t="str" cm="1">
        <f t="array" ref="F88">IF(
  COUNTIFS('Individual Results'!$D$2:$D$413, $A88,
           'Individual Results'!$C$2:$C$413, $B88,
           'Individual Results'!$M$2:$M$413, "&gt;0")&gt;=3,
  SUM(LARGE(
    IF(
      ('Individual Results'!$D$2:$D$413=$A88) *
      ('Individual Results'!$C$2:$C$413=$B88) *
      ('Individual Results'!$M$2:$M$413&gt;0),
      VALUE('Individual Results'!$M$2:$M$413)
    ),
    {1,2,3}
  )),
  ""
)</f>
        <v/>
      </c>
      <c r="G88" s="130" t="str" cm="1">
        <f t="array" ref="G88">IF(
  COUNTIFS('Individual Results'!$D$2:$D$413, $A88,
           'Individual Results'!$C$2:$C$413, $B88,
           'Individual Results'!$O$2:$O$413, "&gt;0")&gt;=3,
  SUM(LARGE(
    IF(
      ('Individual Results'!$D$2:$D$413=$A88) *
      ('Individual Results'!$C$2:$C$413=$B88) *
      ('Individual Results'!$O$2:$O$413&gt;0),
      VALUE('Individual Results'!$O$2:$O$413)
    ),
    {1,2,3}
  )),
  ""
)</f>
        <v/>
      </c>
      <c r="H88" s="130" t="str" cm="1">
        <f t="array" ref="H88">IF(
  COUNTIFS('Individual Results'!$D$2:$D$413, $A88,
           'Individual Results'!$C$2:$C$413, $B88,
           'Individual Results'!$Q$2:$Q$413, "&gt;0")&gt;=3,
  SUM(LARGE(
    IF(
      ('Individual Results'!$D$2:$D$413=$A88) *
      ('Individual Results'!$C$2:$C$413=$B88) *
      ('Individual Results'!$Q$2:$Q$413&gt;0),
      VALUE('Individual Results'!$Q$2:$Q$413)
    ),
    {1,2,3}
  )),
  ""
)</f>
        <v/>
      </c>
      <c r="I88" s="130">
        <f t="shared" si="2"/>
        <v>0</v>
      </c>
    </row>
    <row r="89" spans="1:9" x14ac:dyDescent="0.4">
      <c r="A89" s="130" t="str">
        <f>TeamHelper!I82</f>
        <v>Sr Boys</v>
      </c>
      <c r="B89" s="130" t="str">
        <f>TeamHelper!H82</f>
        <v>Brockton</v>
      </c>
      <c r="C89" s="130" t="str" cm="1">
        <f t="array" ref="C89">IF(
  COUNTIFS('Individual Results'!$D$2:$D$413, $A89,
           'Individual Results'!$C$2:$C$413, $B89,
           'Individual Results'!$G$2:$G$413, "&gt;0")&gt;=3,
  SUM(LARGE(
    IF(
      ('Individual Results'!$D$2:$D$413=$A89) *
      ('Individual Results'!$C$2:$C$413=$B89) *
      ('Individual Results'!$G$2:$G$413&gt;0),
      VALUE('Individual Results'!$G$2:$G$413)
    ),
    {1,2,3}
  )),
  ""
)</f>
        <v/>
      </c>
      <c r="D89" s="130" t="str" cm="1">
        <f t="array" ref="D89">IF(
  COUNTIFS('Individual Results'!$D$2:$D$413, $A89,
           'Individual Results'!$C$2:$C$413, $B89,
           'Individual Results'!$I$2:$I$413, "&gt;0")&gt;=3,
  SUM(LARGE(
    IF(
      ('Individual Results'!$D$2:$D$413=$A89) *
      ('Individual Results'!$C$2:$C$413=$B89) *
      ('Individual Results'!$I$2:$I$413&gt;0),
      VALUE('Individual Results'!$I$2:$I$413)
    ),
    {1,2,3}
  )),
  ""
)</f>
        <v/>
      </c>
      <c r="E89" s="130" t="str" cm="1">
        <f t="array" ref="E89">IF(
  COUNTIFS('Individual Results'!$D$2:$D$413, $A89,
           'Individual Results'!$C$2:$C$413, $B89,
           'Individual Results'!$K$2:$K$413, "&gt;0")&gt;=3,
  SUM(LARGE(
    IF(
      ('Individual Results'!$D$2:$D$413=$A89) *
      ('Individual Results'!$C$2:$C$413=$B89) *
      ('Individual Results'!$K$2:$K$413&gt;0),
      VALUE('Individual Results'!$K$2:$K$413)
    ),
    {1,2,3}
  )),
  ""
)</f>
        <v/>
      </c>
      <c r="F89" s="130" t="str" cm="1">
        <f t="array" ref="F89">IF(
  COUNTIFS('Individual Results'!$D$2:$D$413, $A89,
           'Individual Results'!$C$2:$C$413, $B89,
           'Individual Results'!$M$2:$M$413, "&gt;0")&gt;=3,
  SUM(LARGE(
    IF(
      ('Individual Results'!$D$2:$D$413=$A89) *
      ('Individual Results'!$C$2:$C$413=$B89) *
      ('Individual Results'!$M$2:$M$413&gt;0),
      VALUE('Individual Results'!$M$2:$M$413)
    ),
    {1,2,3}
  )),
  ""
)</f>
        <v/>
      </c>
      <c r="G89" s="130" t="str" cm="1">
        <f t="array" ref="G89">IF(
  COUNTIFS('Individual Results'!$D$2:$D$413, $A89,
           'Individual Results'!$C$2:$C$413, $B89,
           'Individual Results'!$O$2:$O$413, "&gt;0")&gt;=3,
  SUM(LARGE(
    IF(
      ('Individual Results'!$D$2:$D$413=$A89) *
      ('Individual Results'!$C$2:$C$413=$B89) *
      ('Individual Results'!$O$2:$O$413&gt;0),
      VALUE('Individual Results'!$O$2:$O$413)
    ),
    {1,2,3}
  )),
  ""
)</f>
        <v/>
      </c>
      <c r="H89" s="130" t="str" cm="1">
        <f t="array" ref="H89">IF(
  COUNTIFS('Individual Results'!$D$2:$D$413, $A89,
           'Individual Results'!$C$2:$C$413, $B89,
           'Individual Results'!$Q$2:$Q$413, "&gt;0")&gt;=3,
  SUM(LARGE(
    IF(
      ('Individual Results'!$D$2:$D$413=$A89) *
      ('Individual Results'!$C$2:$C$413=$B89) *
      ('Individual Results'!$Q$2:$Q$413&gt;0),
      VALUE('Individual Results'!$Q$2:$Q$413)
    ),
    {1,2,3}
  )),
  ""
)</f>
        <v/>
      </c>
      <c r="I89" s="130">
        <f t="shared" si="2"/>
        <v>0</v>
      </c>
    </row>
    <row r="90" spans="1:9" x14ac:dyDescent="0.4">
      <c r="A90" s="18" t="str">
        <f>TeamHelper!I84</f>
        <v>Sr Boys</v>
      </c>
      <c r="B90" s="18" t="str">
        <f>TeamHelper!H84</f>
        <v>Carson</v>
      </c>
      <c r="C90" s="18" cm="1">
        <f t="array" ref="C90">IF(
  COUNTIFS('Individual Results'!$D$2:$D$413, $A90,
           'Individual Results'!$C$2:$C$413, $B90,
           'Individual Results'!$G$2:$G$413, "&gt;0")&gt;=3,
  SUM(LARGE(
    IF(
      ('Individual Results'!$D$2:$D$413=$A90) *
      ('Individual Results'!$C$2:$C$413=$B90) *
      ('Individual Results'!$G$2:$G$413&gt;0),
      VALUE('Individual Results'!$G$2:$G$413)
    ),
    {1,2,3}
  )),
  ""
)</f>
        <v>110</v>
      </c>
      <c r="D90" s="18" cm="1">
        <f t="array" ref="D90">IF(
  COUNTIFS('Individual Results'!$D$2:$D$413, $A90,
           'Individual Results'!$C$2:$C$413, $B90,
           'Individual Results'!$I$2:$I$413, "&gt;0")&gt;=3,
  SUM(LARGE(
    IF(
      ('Individual Results'!$D$2:$D$413=$A90) *
      ('Individual Results'!$C$2:$C$413=$B90) *
      ('Individual Results'!$I$2:$I$413&gt;0),
      VALUE('Individual Results'!$I$2:$I$413)
    ),
    {1,2,3}
  )),
  ""
)</f>
        <v>175</v>
      </c>
      <c r="E90" s="18" cm="1">
        <f t="array" ref="E90">IF(
  COUNTIFS('Individual Results'!$D$2:$D$413, $A90,
           'Individual Results'!$C$2:$C$413, $B90,
           'Individual Results'!$K$2:$K$413, "&gt;0")&gt;=3,
  SUM(LARGE(
    IF(
      ('Individual Results'!$D$2:$D$413=$A90) *
      ('Individual Results'!$C$2:$C$413=$B90) *
      ('Individual Results'!$K$2:$K$413&gt;0),
      VALUE('Individual Results'!$K$2:$K$413)
    ),
    {1,2,3}
  )),
  ""
)</f>
        <v>153</v>
      </c>
      <c r="F90" s="18" cm="1">
        <f t="array" ref="F90">IF(
  COUNTIFS('Individual Results'!$D$2:$D$413, $A90,
           'Individual Results'!$C$2:$C$413, $B90,
           'Individual Results'!$M$2:$M$413, "&gt;0")&gt;=3,
  SUM(LARGE(
    IF(
      ('Individual Results'!$D$2:$D$413=$A90) *
      ('Individual Results'!$C$2:$C$413=$B90) *
      ('Individual Results'!$M$2:$M$413&gt;0),
      VALUE('Individual Results'!$M$2:$M$413)
    ),
    {1,2,3}
  )),
  ""
)</f>
        <v>101</v>
      </c>
      <c r="G90" s="18" cm="1">
        <f t="array" ref="G90">IF(
  COUNTIFS('Individual Results'!$D$2:$D$413, $A90,
           'Individual Results'!$C$2:$C$413, $B90,
           'Individual Results'!$O$2:$O$413, "&gt;0")&gt;=3,
  SUM(LARGE(
    IF(
      ('Individual Results'!$D$2:$D$413=$A90) *
      ('Individual Results'!$C$2:$C$413=$B90) *
      ('Individual Results'!$O$2:$O$413&gt;0),
      VALUE('Individual Results'!$O$2:$O$413)
    ),
    {1,2,3}
  )),
  ""
)</f>
        <v>207</v>
      </c>
      <c r="H90" s="18" t="str" cm="1">
        <f t="array" ref="H90">IF(
  COUNTIFS('Individual Results'!$D$2:$D$413, $A90,
           'Individual Results'!$C$2:$C$413, $B90,
           'Individual Results'!$Q$2:$Q$413, "&gt;0")&gt;=3,
  SUM(LARGE(
    IF(
      ('Individual Results'!$D$2:$D$413=$A90) *
      ('Individual Results'!$C$2:$C$413=$B90) *
      ('Individual Results'!$Q$2:$Q$413&gt;0),
      VALUE('Individual Results'!$Q$2:$Q$413)
    ),
    {1,2,3}
  )),
  ""
)</f>
        <v/>
      </c>
      <c r="I90" s="18">
        <f t="shared" si="2"/>
        <v>746</v>
      </c>
    </row>
    <row r="91" spans="1:9" x14ac:dyDescent="0.4">
      <c r="A91" s="18" t="str">
        <f>TeamHelper!I85</f>
        <v>Sr Boys</v>
      </c>
      <c r="B91" s="18" t="str">
        <f>TeamHelper!H85</f>
        <v>Coast Mtn</v>
      </c>
      <c r="C91" s="18" t="str" cm="1">
        <f t="array" ref="C91">IF(
  COUNTIFS('Individual Results'!$D$2:$D$413, $A91,
           'Individual Results'!$C$2:$C$413, $B91,
           'Individual Results'!$G$2:$G$413, "&gt;0")&gt;=3,
  SUM(LARGE(
    IF(
      ('Individual Results'!$D$2:$D$413=$A91) *
      ('Individual Results'!$C$2:$C$413=$B91) *
      ('Individual Results'!$G$2:$G$413&gt;0),
      VALUE('Individual Results'!$G$2:$G$413)
    ),
    {1,2,3}
  )),
  ""
)</f>
        <v/>
      </c>
      <c r="D91" s="18" t="str" cm="1">
        <f t="array" ref="D91">IF(
  COUNTIFS('Individual Results'!$D$2:$D$413, $A91,
           'Individual Results'!$C$2:$C$413, $B91,
           'Individual Results'!$I$2:$I$413, "&gt;0")&gt;=3,
  SUM(LARGE(
    IF(
      ('Individual Results'!$D$2:$D$413=$A91) *
      ('Individual Results'!$C$2:$C$413=$B91) *
      ('Individual Results'!$I$2:$I$413&gt;0),
      VALUE('Individual Results'!$I$2:$I$413)
    ),
    {1,2,3}
  )),
  ""
)</f>
        <v/>
      </c>
      <c r="E91" s="18" t="str" cm="1">
        <f t="array" ref="E91">IF(
  COUNTIFS('Individual Results'!$D$2:$D$413, $A91,
           'Individual Results'!$C$2:$C$413, $B91,
           'Individual Results'!$K$2:$K$413, "&gt;0")&gt;=3,
  SUM(LARGE(
    IF(
      ('Individual Results'!$D$2:$D$413=$A91) *
      ('Individual Results'!$C$2:$C$413=$B91) *
      ('Individual Results'!$K$2:$K$413&gt;0),
      VALUE('Individual Results'!$K$2:$K$413)
    ),
    {1,2,3}
  )),
  ""
)</f>
        <v/>
      </c>
      <c r="F91" s="18" t="str" cm="1">
        <f t="array" ref="F91">IF(
  COUNTIFS('Individual Results'!$D$2:$D$413, $A91,
           'Individual Results'!$C$2:$C$413, $B91,
           'Individual Results'!$M$2:$M$413, "&gt;0")&gt;=3,
  SUM(LARGE(
    IF(
      ('Individual Results'!$D$2:$D$413=$A91) *
      ('Individual Results'!$C$2:$C$413=$B91) *
      ('Individual Results'!$M$2:$M$413&gt;0),
      VALUE('Individual Results'!$M$2:$M$413)
    ),
    {1,2,3}
  )),
  ""
)</f>
        <v/>
      </c>
      <c r="G91" s="18" t="str" cm="1">
        <f t="array" ref="G91">IF(
  COUNTIFS('Individual Results'!$D$2:$D$413, $A91,
           'Individual Results'!$C$2:$C$413, $B91,
           'Individual Results'!$O$2:$O$413, "&gt;0")&gt;=3,
  SUM(LARGE(
    IF(
      ('Individual Results'!$D$2:$D$413=$A91) *
      ('Individual Results'!$C$2:$C$413=$B91) *
      ('Individual Results'!$O$2:$O$413&gt;0),
      VALUE('Individual Results'!$O$2:$O$413)
    ),
    {1,2,3}
  )),
  ""
)</f>
        <v/>
      </c>
      <c r="H91" s="18" t="str" cm="1">
        <f t="array" ref="H91">IF(
  COUNTIFS('Individual Results'!$D$2:$D$413, $A91,
           'Individual Results'!$C$2:$C$413, $B91,
           'Individual Results'!$Q$2:$Q$413, "&gt;0")&gt;=3,
  SUM(LARGE(
    IF(
      ('Individual Results'!$D$2:$D$413=$A91) *
      ('Individual Results'!$C$2:$C$413=$B91) *
      ('Individual Results'!$Q$2:$Q$413&gt;0),
      VALUE('Individual Results'!$Q$2:$Q$413)
    ),
    {1,2,3}
  )),
  ""
)</f>
        <v/>
      </c>
      <c r="I91" s="18">
        <f t="shared" si="2"/>
        <v>0</v>
      </c>
    </row>
    <row r="92" spans="1:9" x14ac:dyDescent="0.4">
      <c r="A92" s="18" t="str">
        <f>TeamHelper!I86</f>
        <v>Sr Boys</v>
      </c>
      <c r="B92" s="18" t="str">
        <f>TeamHelper!H86</f>
        <v>Elphinstone</v>
      </c>
      <c r="C92" s="18" t="str" cm="1">
        <f t="array" ref="C92">IF(
  COUNTIFS('Individual Results'!$D$2:$D$413, $A92,
           'Individual Results'!$C$2:$C$413, $B92,
           'Individual Results'!$G$2:$G$413, "&gt;0")&gt;=3,
  SUM(LARGE(
    IF(
      ('Individual Results'!$D$2:$D$413=$A92) *
      ('Individual Results'!$C$2:$C$413=$B92) *
      ('Individual Results'!$G$2:$G$413&gt;0),
      VALUE('Individual Results'!$G$2:$G$413)
    ),
    {1,2,3}
  )),
  ""
)</f>
        <v/>
      </c>
      <c r="D92" s="18" t="str" cm="1">
        <f t="array" ref="D92">IF(
  COUNTIFS('Individual Results'!$D$2:$D$413, $A92,
           'Individual Results'!$C$2:$C$413, $B92,
           'Individual Results'!$I$2:$I$413, "&gt;0")&gt;=3,
  SUM(LARGE(
    IF(
      ('Individual Results'!$D$2:$D$413=$A92) *
      ('Individual Results'!$C$2:$C$413=$B92) *
      ('Individual Results'!$I$2:$I$413&gt;0),
      VALUE('Individual Results'!$I$2:$I$413)
    ),
    {1,2,3}
  )),
  ""
)</f>
        <v/>
      </c>
      <c r="E92" s="18" t="str" cm="1">
        <f t="array" ref="E92">IF(
  COUNTIFS('Individual Results'!$D$2:$D$413, $A92,
           'Individual Results'!$C$2:$C$413, $B92,
           'Individual Results'!$K$2:$K$413, "&gt;0")&gt;=3,
  SUM(LARGE(
    IF(
      ('Individual Results'!$D$2:$D$413=$A92) *
      ('Individual Results'!$C$2:$C$413=$B92) *
      ('Individual Results'!$K$2:$K$413&gt;0),
      VALUE('Individual Results'!$K$2:$K$413)
    ),
    {1,2,3}
  )),
  ""
)</f>
        <v/>
      </c>
      <c r="F92" s="18" t="str" cm="1">
        <f t="array" ref="F92">IF(
  COUNTIFS('Individual Results'!$D$2:$D$413, $A92,
           'Individual Results'!$C$2:$C$413, $B92,
           'Individual Results'!$M$2:$M$413, "&gt;0")&gt;=3,
  SUM(LARGE(
    IF(
      ('Individual Results'!$D$2:$D$413=$A92) *
      ('Individual Results'!$C$2:$C$413=$B92) *
      ('Individual Results'!$M$2:$M$413&gt;0),
      VALUE('Individual Results'!$M$2:$M$413)
    ),
    {1,2,3}
  )),
  ""
)</f>
        <v/>
      </c>
      <c r="G92" s="18" t="str" cm="1">
        <f t="array" ref="G92">IF(
  COUNTIFS('Individual Results'!$D$2:$D$413, $A92,
           'Individual Results'!$C$2:$C$413, $B92,
           'Individual Results'!$O$2:$O$413, "&gt;0")&gt;=3,
  SUM(LARGE(
    IF(
      ('Individual Results'!$D$2:$D$413=$A92) *
      ('Individual Results'!$C$2:$C$413=$B92) *
      ('Individual Results'!$O$2:$O$413&gt;0),
      VALUE('Individual Results'!$O$2:$O$413)
    ),
    {1,2,3}
  )),
  ""
)</f>
        <v/>
      </c>
      <c r="H92" s="18" t="str" cm="1">
        <f t="array" ref="H92">IF(
  COUNTIFS('Individual Results'!$D$2:$D$413, $A92,
           'Individual Results'!$C$2:$C$413, $B92,
           'Individual Results'!$Q$2:$Q$413, "&gt;0")&gt;=3,
  SUM(LARGE(
    IF(
      ('Individual Results'!$D$2:$D$413=$A92) *
      ('Individual Results'!$C$2:$C$413=$B92) *
      ('Individual Results'!$Q$2:$Q$413&gt;0),
      VALUE('Individual Results'!$Q$2:$Q$413)
    ),
    {1,2,3}
  )),
  ""
)</f>
        <v/>
      </c>
      <c r="I92" s="18">
        <f t="shared" si="2"/>
        <v>0</v>
      </c>
    </row>
    <row r="93" spans="1:9" x14ac:dyDescent="0.4">
      <c r="A93" s="18" t="str">
        <f>TeamHelper!I81</f>
        <v>Sr Boys</v>
      </c>
      <c r="B93" s="18" t="str">
        <f>TeamHelper!H81</f>
        <v>Argyle</v>
      </c>
      <c r="C93" s="18" cm="1">
        <f t="array" ref="C93">IF(
  COUNTIFS('Individual Results'!$D$2:$D$413, $A93,
           'Individual Results'!$C$2:$C$413, $B93,
           'Individual Results'!$G$2:$G$413, "&gt;0")&gt;=3,
  SUM(LARGE(
    IF(
      ('Individual Results'!$D$2:$D$413=$A93) *
      ('Individual Results'!$C$2:$C$413=$B93) *
      ('Individual Results'!$G$2:$G$413&gt;0),
      VALUE('Individual Results'!$G$2:$G$413)
    ),
    {1,2,3}
  )),
  ""
)</f>
        <v>170</v>
      </c>
      <c r="D93" s="18" cm="1">
        <f t="array" ref="D93">IF(
  COUNTIFS('Individual Results'!$D$2:$D$413, $A93,
           'Individual Results'!$C$2:$C$413, $B93,
           'Individual Results'!$I$2:$I$413, "&gt;0")&gt;=3,
  SUM(LARGE(
    IF(
      ('Individual Results'!$D$2:$D$413=$A93) *
      ('Individual Results'!$C$2:$C$413=$B93) *
      ('Individual Results'!$I$2:$I$413&gt;0),
      VALUE('Individual Results'!$I$2:$I$413)
    ),
    {1,2,3}
  )),
  ""
)</f>
        <v>114</v>
      </c>
      <c r="E93" s="18" cm="1">
        <f t="array" ref="E93">IF(
  COUNTIFS('Individual Results'!$D$2:$D$413, $A93,
           'Individual Results'!$C$2:$C$413, $B93,
           'Individual Results'!$K$2:$K$413, "&gt;0")&gt;=3,
  SUM(LARGE(
    IF(
      ('Individual Results'!$D$2:$D$413=$A93) *
      ('Individual Results'!$C$2:$C$413=$B93) *
      ('Individual Results'!$K$2:$K$413&gt;0),
      VALUE('Individual Results'!$K$2:$K$413)
    ),
    {1,2,3}
  )),
  ""
)</f>
        <v>87</v>
      </c>
      <c r="F93" s="18" cm="1">
        <f t="array" ref="F93">IF(
  COUNTIFS('Individual Results'!$D$2:$D$413, $A93,
           'Individual Results'!$C$2:$C$413, $B93,
           'Individual Results'!$M$2:$M$413, "&gt;0")&gt;=3,
  SUM(LARGE(
    IF(
      ('Individual Results'!$D$2:$D$413=$A93) *
      ('Individual Results'!$C$2:$C$413=$B93) *
      ('Individual Results'!$M$2:$M$413&gt;0),
      VALUE('Individual Results'!$M$2:$M$413)
    ),
    {1,2,3}
  )),
  ""
)</f>
        <v>113</v>
      </c>
      <c r="G93" s="18" cm="1">
        <f t="array" ref="G93">IF(
  COUNTIFS('Individual Results'!$D$2:$D$413, $A93,
           'Individual Results'!$C$2:$C$413, $B93,
           'Individual Results'!$O$2:$O$413, "&gt;0")&gt;=3,
  SUM(LARGE(
    IF(
      ('Individual Results'!$D$2:$D$413=$A93) *
      ('Individual Results'!$C$2:$C$413=$B93) *
      ('Individual Results'!$O$2:$O$413&gt;0),
      VALUE('Individual Results'!$O$2:$O$413)
    ),
    {1,2,3}
  )),
  ""
)</f>
        <v>148</v>
      </c>
      <c r="H93" s="18" t="str" cm="1">
        <f t="array" ref="H93">IF(
  COUNTIFS('Individual Results'!$D$2:$D$413, $A93,
           'Individual Results'!$C$2:$C$413, $B93,
           'Individual Results'!$Q$2:$Q$413, "&gt;0")&gt;=3,
  SUM(LARGE(
    IF(
      ('Individual Results'!$D$2:$D$413=$A93) *
      ('Individual Results'!$C$2:$C$413=$B93) *
      ('Individual Results'!$Q$2:$Q$413&gt;0),
      VALUE('Individual Results'!$Q$2:$Q$413)
    ),
    {1,2,3}
  )),
  ""
)</f>
        <v/>
      </c>
      <c r="I93" s="18">
        <f t="shared" si="2"/>
        <v>632</v>
      </c>
    </row>
    <row r="94" spans="1:9" x14ac:dyDescent="0.4">
      <c r="A94" s="18" t="str">
        <f>TeamHelper!I91</f>
        <v>Sr Boys</v>
      </c>
      <c r="B94" s="18" t="str">
        <f>TeamHelper!H91</f>
        <v>Pemberton</v>
      </c>
      <c r="C94" s="18" cm="1">
        <f t="array" ref="C94">IF(
  COUNTIFS('Individual Results'!$D$2:$D$413, $A94,
           'Individual Results'!$C$2:$C$413, $B94,
           'Individual Results'!$G$2:$G$413, "&gt;0")&gt;=3,
  SUM(LARGE(
    IF(
      ('Individual Results'!$D$2:$D$413=$A94) *
      ('Individual Results'!$C$2:$C$413=$B94) *
      ('Individual Results'!$G$2:$G$413&gt;0),
      VALUE('Individual Results'!$G$2:$G$413)
    ),
    {1,2,3}
  )),
  ""
)</f>
        <v>240</v>
      </c>
      <c r="D94" s="18" cm="1">
        <f t="array" ref="D94">IF(
  COUNTIFS('Individual Results'!$D$2:$D$413, $A94,
           'Individual Results'!$C$2:$C$413, $B94,
           'Individual Results'!$I$2:$I$413, "&gt;0")&gt;=3,
  SUM(LARGE(
    IF(
      ('Individual Results'!$D$2:$D$413=$A94) *
      ('Individual Results'!$C$2:$C$413=$B94) *
      ('Individual Results'!$I$2:$I$413&gt;0),
      VALUE('Individual Results'!$I$2:$I$413)
    ),
    {1,2,3}
  )),
  ""
)</f>
        <v>175</v>
      </c>
      <c r="E94" s="18" cm="1">
        <f t="array" ref="E94">IF(
  COUNTIFS('Individual Results'!$D$2:$D$413, $A94,
           'Individual Results'!$C$2:$C$413, $B94,
           'Individual Results'!$K$2:$K$413, "&gt;0")&gt;=3,
  SUM(LARGE(
    IF(
      ('Individual Results'!$D$2:$D$413=$A94) *
      ('Individual Results'!$C$2:$C$413=$B94) *
      ('Individual Results'!$K$2:$K$413&gt;0),
      VALUE('Individual Results'!$K$2:$K$413)
    ),
    {1,2,3}
  )),
  ""
)</f>
        <v>205</v>
      </c>
      <c r="F94" s="18" cm="1">
        <f t="array" ref="F94">IF(
  COUNTIFS('Individual Results'!$D$2:$D$413, $A94,
           'Individual Results'!$C$2:$C$413, $B94,
           'Individual Results'!$M$2:$M$413, "&gt;0")&gt;=3,
  SUM(LARGE(
    IF(
      ('Individual Results'!$D$2:$D$413=$A94) *
      ('Individual Results'!$C$2:$C$413=$B94) *
      ('Individual Results'!$M$2:$M$413&gt;0),
      VALUE('Individual Results'!$M$2:$M$413)
    ),
    {1,2,3}
  )),
  ""
)</f>
        <v>171</v>
      </c>
      <c r="G94" s="18" cm="1">
        <f t="array" ref="G94">IF(
  COUNTIFS('Individual Results'!$D$2:$D$413, $A94,
           'Individual Results'!$C$2:$C$413, $B94,
           'Individual Results'!$O$2:$O$413, "&gt;0")&gt;=3,
  SUM(LARGE(
    IF(
      ('Individual Results'!$D$2:$D$413=$A94) *
      ('Individual Results'!$C$2:$C$413=$B94) *
      ('Individual Results'!$O$2:$O$413&gt;0),
      VALUE('Individual Results'!$O$2:$O$413)
    ),
    {1,2,3}
  )),
  ""
)</f>
        <v>153</v>
      </c>
      <c r="H94" s="18" t="str" cm="1">
        <f t="array" ref="H94">IF(
  COUNTIFS('Individual Results'!$D$2:$D$413, $A94,
           'Individual Results'!$C$2:$C$413, $B94,
           'Individual Results'!$Q$2:$Q$413, "&gt;0")&gt;=3,
  SUM(LARGE(
    IF(
      ('Individual Results'!$D$2:$D$413=$A94) *
      ('Individual Results'!$C$2:$C$413=$B94) *
      ('Individual Results'!$Q$2:$Q$413&gt;0),
      VALUE('Individual Results'!$Q$2:$Q$413)
    ),
    {1,2,3}
  )),
  ""
)</f>
        <v/>
      </c>
      <c r="I94" s="18">
        <f t="shared" si="2"/>
        <v>944</v>
      </c>
    </row>
    <row r="95" spans="1:9" x14ac:dyDescent="0.4">
      <c r="A95" s="18" t="str">
        <f>TeamHelper!I94</f>
        <v>Sr Boys</v>
      </c>
      <c r="B95" s="18" t="str">
        <f>TeamHelper!H94</f>
        <v>St. Georges</v>
      </c>
      <c r="C95" s="18" t="str" cm="1">
        <f t="array" ref="C95">IF(
  COUNTIFS('Individual Results'!$D$2:$D$413, $A95,
           'Individual Results'!$C$2:$C$413, $B95,
           'Individual Results'!$G$2:$G$413, "&gt;0")&gt;=3,
  SUM(LARGE(
    IF(
      ('Individual Results'!$D$2:$D$413=$A95) *
      ('Individual Results'!$C$2:$C$413=$B95) *
      ('Individual Results'!$G$2:$G$413&gt;0),
      VALUE('Individual Results'!$G$2:$G$413)
    ),
    {1,2,3}
  )),
  ""
)</f>
        <v/>
      </c>
      <c r="D95" s="18" t="str" cm="1">
        <f t="array" ref="D95">IF(
  COUNTIFS('Individual Results'!$D$2:$D$413, $A95,
           'Individual Results'!$C$2:$C$413, $B95,
           'Individual Results'!$I$2:$I$413, "&gt;0")&gt;=3,
  SUM(LARGE(
    IF(
      ('Individual Results'!$D$2:$D$413=$A95) *
      ('Individual Results'!$C$2:$C$413=$B95) *
      ('Individual Results'!$I$2:$I$413&gt;0),
      VALUE('Individual Results'!$I$2:$I$413)
    ),
    {1,2,3}
  )),
  ""
)</f>
        <v/>
      </c>
      <c r="E95" s="18" t="str" cm="1">
        <f t="array" ref="E95">IF(
  COUNTIFS('Individual Results'!$D$2:$D$413, $A95,
           'Individual Results'!$C$2:$C$413, $B95,
           'Individual Results'!$K$2:$K$413, "&gt;0")&gt;=3,
  SUM(LARGE(
    IF(
      ('Individual Results'!$D$2:$D$413=$A95) *
      ('Individual Results'!$C$2:$C$413=$B95) *
      ('Individual Results'!$K$2:$K$413&gt;0),
      VALUE('Individual Results'!$K$2:$K$413)
    ),
    {1,2,3}
  )),
  ""
)</f>
        <v/>
      </c>
      <c r="F95" s="18" t="str" cm="1">
        <f t="array" ref="F95">IF(
  COUNTIFS('Individual Results'!$D$2:$D$413, $A95,
           'Individual Results'!$C$2:$C$413, $B95,
           'Individual Results'!$M$2:$M$413, "&gt;0")&gt;=3,
  SUM(LARGE(
    IF(
      ('Individual Results'!$D$2:$D$413=$A95) *
      ('Individual Results'!$C$2:$C$413=$B95) *
      ('Individual Results'!$M$2:$M$413&gt;0),
      VALUE('Individual Results'!$M$2:$M$413)
    ),
    {1,2,3}
  )),
  ""
)</f>
        <v/>
      </c>
      <c r="G95" s="18" t="str" cm="1">
        <f t="array" ref="G95">IF(
  COUNTIFS('Individual Results'!$D$2:$D$413, $A95,
           'Individual Results'!$C$2:$C$413, $B95,
           'Individual Results'!$O$2:$O$413, "&gt;0")&gt;=3,
  SUM(LARGE(
    IF(
      ('Individual Results'!$D$2:$D$413=$A95) *
      ('Individual Results'!$C$2:$C$413=$B95) *
      ('Individual Results'!$O$2:$O$413&gt;0),
      VALUE('Individual Results'!$O$2:$O$413)
    ),
    {1,2,3}
  )),
  ""
)</f>
        <v/>
      </c>
      <c r="H95" s="18" t="str" cm="1">
        <f t="array" ref="H95">IF(
  COUNTIFS('Individual Results'!$D$2:$D$413, $A95,
           'Individual Results'!$C$2:$C$413, $B95,
           'Individual Results'!$Q$2:$Q$413, "&gt;0")&gt;=3,
  SUM(LARGE(
    IF(
      ('Individual Results'!$D$2:$D$413=$A95) *
      ('Individual Results'!$C$2:$C$413=$B95) *
      ('Individual Results'!$Q$2:$Q$413&gt;0),
      VALUE('Individual Results'!$Q$2:$Q$413)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Rockridge</v>
      </c>
      <c r="C96" s="18" t="str" cm="1">
        <f t="array" ref="C96">IF(
  COUNTIFS('Individual Results'!$D$2:$D$413, $A96,
           'Individual Results'!$C$2:$C$413, $B96,
           'Individual Results'!$G$2:$G$413, "&gt;0")&gt;=3,
  SUM(LARGE(
    IF(
      ('Individual Results'!$D$2:$D$413=$A96) *
      ('Individual Results'!$C$2:$C$413=$B96) *
      ('Individual Results'!$G$2:$G$413&gt;0),
      VALUE('Individual Results'!$G$2:$G$413)
    ),
    {1,2,3}
  )),
  ""
)</f>
        <v/>
      </c>
      <c r="D96" s="18" t="str" cm="1">
        <f t="array" ref="D96">IF(
  COUNTIFS('Individual Results'!$D$2:$D$413, $A96,
           'Individual Results'!$C$2:$C$413, $B96,
           'Individual Results'!$I$2:$I$413, "&gt;0")&gt;=3,
  SUM(LARGE(
    IF(
      ('Individual Results'!$D$2:$D$413=$A96) *
      ('Individual Results'!$C$2:$C$413=$B96) *
      ('Individual Results'!$I$2:$I$413&gt;0),
      VALUE('Individual Results'!$I$2:$I$413)
    ),
    {1,2,3}
  )),
  ""
)</f>
        <v/>
      </c>
      <c r="E96" s="18" t="str" cm="1">
        <f t="array" ref="E96">IF(
  COUNTIFS('Individual Results'!$D$2:$D$413, $A96,
           'Individual Results'!$C$2:$C$413, $B96,
           'Individual Results'!$K$2:$K$413, "&gt;0")&gt;=3,
  SUM(LARGE(
    IF(
      ('Individual Results'!$D$2:$D$413=$A96) *
      ('Individual Results'!$C$2:$C$413=$B96) *
      ('Individual Results'!$K$2:$K$413&gt;0),
      VALUE('Individual Results'!$K$2:$K$413)
    ),
    {1,2,3}
  )),
  ""
)</f>
        <v/>
      </c>
      <c r="F96" s="18" t="str" cm="1">
        <f t="array" ref="F96">IF(
  COUNTIFS('Individual Results'!$D$2:$D$413, $A96,
           'Individual Results'!$C$2:$C$413, $B96,
           'Individual Results'!$M$2:$M$413, "&gt;0")&gt;=3,
  SUM(LARGE(
    IF(
      ('Individual Results'!$D$2:$D$413=$A96) *
      ('Individual Results'!$C$2:$C$413=$B96) *
      ('Individual Results'!$M$2:$M$413&gt;0),
      VALUE('Individual Results'!$M$2:$M$413)
    ),
    {1,2,3}
  )),
  ""
)</f>
        <v/>
      </c>
      <c r="G96" s="18" t="str" cm="1">
        <f t="array" ref="G96">IF(
  COUNTIFS('Individual Results'!$D$2:$D$413, $A96,
           'Individual Results'!$C$2:$C$413, $B96,
           'Individual Results'!$O$2:$O$413, "&gt;0")&gt;=3,
  SUM(LARGE(
    IF(
      ('Individual Results'!$D$2:$D$413=$A96) *
      ('Individual Results'!$C$2:$C$413=$B96) *
      ('Individual Results'!$O$2:$O$413&gt;0),
      VALUE('Individual Results'!$O$2:$O$413)
    ),
    {1,2,3}
  )),
  ""
)</f>
        <v/>
      </c>
      <c r="H96" s="18" t="str" cm="1">
        <f t="array" ref="H96">IF(
  COUNTIFS('Individual Results'!$D$2:$D$413, $A96,
           'Individual Results'!$C$2:$C$413, $B96,
           'Individual Results'!$Q$2:$Q$413, "&gt;0")&gt;=3,
  SUM(LARGE(
    IF(
      ('Individual Results'!$D$2:$D$413=$A96) *
      ('Individual Results'!$C$2:$C$413=$B96) *
      ('Individual Results'!$Q$2:$Q$413&gt;0),
      VALUE('Individual Results'!$Q$2:$Q$413)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Whistler</v>
      </c>
      <c r="C97" s="18" cm="1">
        <f t="array" ref="C97">IF(
  COUNTIFS('Individual Results'!$D$2:$D$413, $A97,
           'Individual Results'!$C$2:$C$413, $B97,
           'Individual Results'!$G$2:$G$413, "&gt;0")&gt;=3,
  SUM(LARGE(
    IF(
      ('Individual Results'!$D$2:$D$413=$A97) *
      ('Individual Results'!$C$2:$C$413=$B97) *
      ('Individual Results'!$G$2:$G$413&gt;0),
      VALUE('Individual Results'!$G$2:$G$413)
    ),
    {1,2,3}
  )),
  ""
)</f>
        <v>81</v>
      </c>
      <c r="D97" s="18" cm="1">
        <f t="array" ref="D97">IF(
  COUNTIFS('Individual Results'!$D$2:$D$413, $A97,
           'Individual Results'!$C$2:$C$413, $B97,
           'Individual Results'!$I$2:$I$413, "&gt;0")&gt;=3,
  SUM(LARGE(
    IF(
      ('Individual Results'!$D$2:$D$413=$A97) *
      ('Individual Results'!$C$2:$C$413=$B97) *
      ('Individual Results'!$I$2:$I$413&gt;0),
      VALUE('Individual Results'!$I$2:$I$413)
    ),
    {1,2,3}
  )),
  ""
)</f>
        <v>116</v>
      </c>
      <c r="E97" s="18" cm="1">
        <f t="array" ref="E97">IF(
  COUNTIFS('Individual Results'!$D$2:$D$413, $A97,
           'Individual Results'!$C$2:$C$413, $B97,
           'Individual Results'!$K$2:$K$413, "&gt;0")&gt;=3,
  SUM(LARGE(
    IF(
      ('Individual Results'!$D$2:$D$413=$A97) *
      ('Individual Results'!$C$2:$C$413=$B97) *
      ('Individual Results'!$K$2:$K$413&gt;0),
      VALUE('Individual Results'!$K$2:$K$413)
    ),
    {1,2,3}
  )),
  ""
)</f>
        <v>110</v>
      </c>
      <c r="F97" s="18" cm="1">
        <f t="array" ref="F97">IF(
  COUNTIFS('Individual Results'!$D$2:$D$413, $A97,
           'Individual Results'!$C$2:$C$413, $B97,
           'Individual Results'!$M$2:$M$413, "&gt;0")&gt;=3,
  SUM(LARGE(
    IF(
      ('Individual Results'!$D$2:$D$413=$A97) *
      ('Individual Results'!$C$2:$C$413=$B97) *
      ('Individual Results'!$M$2:$M$413&gt;0),
      VALUE('Individual Results'!$M$2:$M$413)
    ),
    {1,2,3}
  )),
  ""
)</f>
        <v>117</v>
      </c>
      <c r="G97" s="18" cm="1">
        <f t="array" ref="G97">IF(
  COUNTIFS('Individual Results'!$D$2:$D$413, $A97,
           'Individual Results'!$C$2:$C$413, $B97,
           'Individual Results'!$O$2:$O$413, "&gt;0")&gt;=3,
  SUM(LARGE(
    IF(
      ('Individual Results'!$D$2:$D$413=$A97) *
      ('Individual Results'!$C$2:$C$413=$B97) *
      ('Individual Results'!$O$2:$O$413&gt;0),
      VALUE('Individual Results'!$O$2:$O$413)
    ),
    {1,2,3}
  )),
  ""
)</f>
        <v>96</v>
      </c>
      <c r="H97" s="18" t="str" cm="1">
        <f t="array" ref="H97">IF(
  COUNTIFS('Individual Results'!$D$2:$D$413, $A97,
           'Individual Results'!$C$2:$C$413, $B97,
           'Individual Results'!$Q$2:$Q$413, "&gt;0")&gt;=3,
  SUM(LARGE(
    IF(
      ('Individual Results'!$D$2:$D$413=$A97) *
      ('Individual Results'!$C$2:$C$413=$B97) *
      ('Individual Results'!$Q$2:$Q$413&gt;0),
      VALUE('Individual Results'!$Q$2:$Q$413)
    ),
    {1,2,3}
  )),
  ""
)</f>
        <v/>
      </c>
      <c r="I97" s="18">
        <f t="shared" si="2"/>
        <v>520</v>
      </c>
    </row>
    <row r="98" spans="1:9" x14ac:dyDescent="0.4">
      <c r="A98" s="18" t="str">
        <f>TeamHelper!I98</f>
        <v>Sr Boys</v>
      </c>
      <c r="B98" s="18" t="str">
        <f>TeamHelper!H98</f>
        <v>Whistler</v>
      </c>
      <c r="C98" s="18" cm="1">
        <f t="array" ref="C98">IF(
  COUNTIFS('Individual Results'!$D$2:$D$413, $A98,
           'Individual Results'!$C$2:$C$413, $B98,
           'Individual Results'!$G$2:$G$413, "&gt;0")&gt;=3,
  SUM(LARGE(
    IF(
      ('Individual Results'!$D$2:$D$413=$A98) *
      ('Individual Results'!$C$2:$C$413=$B98) *
      ('Individual Results'!$G$2:$G$413&gt;0),
      VALUE('Individual Results'!$G$2:$G$413)
    ),
    {1,2,3}
  )),
  ""
)</f>
        <v>81</v>
      </c>
      <c r="D98" s="18" cm="1">
        <f t="array" ref="D98">IF(
  COUNTIFS('Individual Results'!$D$2:$D$413, $A98,
           'Individual Results'!$C$2:$C$413, $B98,
           'Individual Results'!$I$2:$I$413, "&gt;0")&gt;=3,
  SUM(LARGE(
    IF(
      ('Individual Results'!$D$2:$D$413=$A98) *
      ('Individual Results'!$C$2:$C$413=$B98) *
      ('Individual Results'!$I$2:$I$413&gt;0),
      VALUE('Individual Results'!$I$2:$I$413)
    ),
    {1,2,3}
  )),
  ""
)</f>
        <v>116</v>
      </c>
      <c r="E98" s="18" cm="1">
        <f t="array" ref="E98">IF(
  COUNTIFS('Individual Results'!$D$2:$D$413, $A98,
           'Individual Results'!$C$2:$C$413, $B98,
           'Individual Results'!$K$2:$K$413, "&gt;0")&gt;=3,
  SUM(LARGE(
    IF(
      ('Individual Results'!$D$2:$D$413=$A98) *
      ('Individual Results'!$C$2:$C$413=$B98) *
      ('Individual Results'!$K$2:$K$413&gt;0),
      VALUE('Individual Results'!$K$2:$K$413)
    ),
    {1,2,3}
  )),
  ""
)</f>
        <v>110</v>
      </c>
      <c r="F98" s="18" cm="1">
        <f t="array" ref="F98">IF(
  COUNTIFS('Individual Results'!$D$2:$D$413, $A98,
           'Individual Results'!$C$2:$C$413, $B98,
           'Individual Results'!$M$2:$M$413, "&gt;0")&gt;=3,
  SUM(LARGE(
    IF(
      ('Individual Results'!$D$2:$D$413=$A98) *
      ('Individual Results'!$C$2:$C$413=$B98) *
      ('Individual Results'!$M$2:$M$413&gt;0),
      VALUE('Individual Results'!$M$2:$M$413)
    ),
    {1,2,3}
  )),
  ""
)</f>
        <v>117</v>
      </c>
      <c r="G98" s="18" cm="1">
        <f t="array" ref="G98">IF(
  COUNTIFS('Individual Results'!$D$2:$D$413, $A98,
           'Individual Results'!$C$2:$C$413, $B98,
           'Individual Results'!$O$2:$O$413, "&gt;0")&gt;=3,
  SUM(LARGE(
    IF(
      ('Individual Results'!$D$2:$D$413=$A98) *
      ('Individual Results'!$C$2:$C$413=$B98) *
      ('Individual Results'!$O$2:$O$413&gt;0),
      VALUE('Individual Results'!$O$2:$O$413)
    ),
    {1,2,3}
  )),
  ""
)</f>
        <v>96</v>
      </c>
      <c r="H98" s="18" t="str" cm="1">
        <f t="array" ref="H98">IF(
  COUNTIFS('Individual Results'!$D$2:$D$413, $A98,
           'Individual Results'!$C$2:$C$413, $B98,
           'Individual Results'!$Q$2:$Q$413, "&gt;0")&gt;=3,
  SUM(LARGE(
    IF(
      ('Individual Results'!$D$2:$D$413=$A98) *
      ('Individual Results'!$C$2:$C$413=$B98) *
      ('Individual Results'!$Q$2:$Q$413&gt;0),
      VALUE('Individual Results'!$Q$2:$Q$413)
    ),
    {1,2,3}
  )),
  ""
)</f>
        <v/>
      </c>
      <c r="I98" s="18">
        <f t="shared" ref="I98:I101" si="3">SUM(C98:H98)</f>
        <v>520</v>
      </c>
    </row>
    <row r="99" spans="1:9" x14ac:dyDescent="0.4">
      <c r="A99" s="18" t="str">
        <f>TeamHelper!I89</f>
        <v>Sr Boys</v>
      </c>
      <c r="B99" s="18" t="str">
        <f>TeamHelper!H89</f>
        <v>Howe Sound</v>
      </c>
      <c r="C99" s="18" cm="1">
        <f t="array" ref="C99">IF(
  COUNTIFS('Individual Results'!$D$2:$D$413, $A99,
           'Individual Results'!$C$2:$C$413, $B99,
           'Individual Results'!$G$2:$G$413, "&gt;0")&gt;=3,
  SUM(LARGE(
    IF(
      ('Individual Results'!$D$2:$D$413=$A99) *
      ('Individual Results'!$C$2:$C$413=$B99) *
      ('Individual Results'!$G$2:$G$413&gt;0),
      VALUE('Individual Results'!$G$2:$G$413)
    ),
    {1,2,3}
  )),
  ""
)</f>
        <v>216</v>
      </c>
      <c r="D99" s="18" cm="1">
        <f t="array" ref="D99">IF(
  COUNTIFS('Individual Results'!$D$2:$D$413, $A99,
           'Individual Results'!$C$2:$C$413, $B99,
           'Individual Results'!$I$2:$I$413, "&gt;0")&gt;=3,
  SUM(LARGE(
    IF(
      ('Individual Results'!$D$2:$D$413=$A99) *
      ('Individual Results'!$C$2:$C$413=$B99) *
      ('Individual Results'!$I$2:$I$413&gt;0),
      VALUE('Individual Results'!$I$2:$I$413)
    ),
    {1,2,3}
  )),
  ""
)</f>
        <v>265</v>
      </c>
      <c r="E99" s="18" cm="1">
        <f t="array" ref="E99">IF(
  COUNTIFS('Individual Results'!$D$2:$D$413, $A99,
           'Individual Results'!$C$2:$C$413, $B99,
           'Individual Results'!$K$2:$K$413, "&gt;0")&gt;=3,
  SUM(LARGE(
    IF(
      ('Individual Results'!$D$2:$D$413=$A99) *
      ('Individual Results'!$C$2:$C$413=$B99) *
      ('Individual Results'!$K$2:$K$413&gt;0),
      VALUE('Individual Results'!$K$2:$K$413)
    ),
    {1,2,3}
  )),
  ""
)</f>
        <v>185</v>
      </c>
      <c r="F99" s="18" cm="1">
        <f t="array" ref="F99">IF(
  COUNTIFS('Individual Results'!$D$2:$D$413, $A99,
           'Individual Results'!$C$2:$C$413, $B99,
           'Individual Results'!$M$2:$M$413, "&gt;0")&gt;=3,
  SUM(LARGE(
    IF(
      ('Individual Results'!$D$2:$D$413=$A99) *
      ('Individual Results'!$C$2:$C$413=$B99) *
      ('Individual Results'!$M$2:$M$413&gt;0),
      VALUE('Individual Results'!$M$2:$M$413)
    ),
    {1,2,3}
  )),
  ""
)</f>
        <v>255</v>
      </c>
      <c r="G99" s="18" cm="1">
        <f t="array" ref="G99">IF(
  COUNTIFS('Individual Results'!$D$2:$D$413, $A99,
           'Individual Results'!$C$2:$C$413, $B99,
           'Individual Results'!$O$2:$O$413, "&gt;0")&gt;=3,
  SUM(LARGE(
    IF(
      ('Individual Results'!$D$2:$D$413=$A99) *
      ('Individual Results'!$C$2:$C$413=$B99) *
      ('Individual Results'!$O$2:$O$413&gt;0),
      VALUE('Individual Results'!$O$2:$O$413)
    ),
    {1,2,3}
  )),
  ""
)</f>
        <v>240</v>
      </c>
      <c r="H99" s="18" t="str" cm="1">
        <f t="array" ref="H99">IF(
  COUNTIFS('Individual Results'!$D$2:$D$413, $A99,
           'Individual Results'!$C$2:$C$413, $B99,
           'Individual Results'!$Q$2:$Q$413, "&gt;0")&gt;=3,
  SUM(LARGE(
    IF(
      ('Individual Results'!$D$2:$D$413=$A99) *
      ('Individual Results'!$C$2:$C$413=$B99) *
      ('Individual Results'!$Q$2:$Q$413&gt;0),
      VALUE('Individual Results'!$Q$2:$Q$413)
    ),
    {1,2,3}
  )),
  ""
)</f>
        <v/>
      </c>
      <c r="I99" s="18">
        <f t="shared" si="3"/>
        <v>1161</v>
      </c>
    </row>
    <row r="100" spans="1:9" x14ac:dyDescent="0.4">
      <c r="A100" s="18" t="str">
        <f>TeamHelper!I93</f>
        <v>Sr Boys</v>
      </c>
      <c r="B100" s="18" t="str">
        <f>TeamHelper!H93</f>
        <v>Seycove</v>
      </c>
      <c r="C100" s="18" t="str" cm="1">
        <f t="array" ref="C100">IF(
  COUNTIFS('Individual Results'!$D$2:$D$413, $A100,
           'Individual Results'!$C$2:$C$413, $B100,
           'Individual Results'!$G$2:$G$413, "&gt;0")&gt;=3,
  SUM(LARGE(
    IF(
      ('Individual Results'!$D$2:$D$413=$A100) *
      ('Individual Results'!$C$2:$C$413=$B100) *
      ('Individual Results'!$G$2:$G$413&gt;0),
      VALUE('Individual Results'!$G$2:$G$413)
    ),
    {1,2,3}
  )),
  ""
)</f>
        <v/>
      </c>
      <c r="D100" s="18" t="str" cm="1">
        <f t="array" ref="D100">IF(
  COUNTIFS('Individual Results'!$D$2:$D$413, $A100,
           'Individual Results'!$C$2:$C$413, $B100,
           'Individual Results'!$I$2:$I$413, "&gt;0")&gt;=3,
  SUM(LARGE(
    IF(
      ('Individual Results'!$D$2:$D$413=$A100) *
      ('Individual Results'!$C$2:$C$413=$B100) *
      ('Individual Results'!$I$2:$I$413&gt;0),
      VALUE('Individual Results'!$I$2:$I$413)
    ),
    {1,2,3}
  )),
  ""
)</f>
        <v/>
      </c>
      <c r="E100" s="18" cm="1">
        <f t="array" ref="E100">IF(
  COUNTIFS('Individual Results'!$D$2:$D$413, $A100,
           'Individual Results'!$C$2:$C$413, $B100,
           'Individual Results'!$K$2:$K$413, "&gt;0")&gt;=3,
  SUM(LARGE(
    IF(
      ('Individual Results'!$D$2:$D$413=$A100) *
      ('Individual Results'!$C$2:$C$413=$B100) *
      ('Individual Results'!$K$2:$K$413&gt;0),
      VALUE('Individual Results'!$K$2:$K$413)
    ),
    {1,2,3}
  )),
  ""
)</f>
        <v>150</v>
      </c>
      <c r="F100" s="18" t="str" cm="1">
        <f t="array" ref="F100">IF(
  COUNTIFS('Individual Results'!$D$2:$D$413, $A100,
           'Individual Results'!$C$2:$C$413, $B100,
           'Individual Results'!$M$2:$M$413, "&gt;0")&gt;=3,
  SUM(LARGE(
    IF(
      ('Individual Results'!$D$2:$D$413=$A100) *
      ('Individual Results'!$C$2:$C$413=$B100) *
      ('Individual Results'!$M$2:$M$413&gt;0),
      VALUE('Individual Results'!$M$2:$M$413)
    ),
    {1,2,3}
  )),
  ""
)</f>
        <v/>
      </c>
      <c r="G100" s="18" cm="1">
        <f t="array" ref="G100">IF(
  COUNTIFS('Individual Results'!$D$2:$D$413, $A100,
           'Individual Results'!$C$2:$C$413, $B100,
           'Individual Results'!$O$2:$O$413, "&gt;0")&gt;=3,
  SUM(LARGE(
    IF(
      ('Individual Results'!$D$2:$D$413=$A100) *
      ('Individual Results'!$C$2:$C$413=$B100) *
      ('Individual Results'!$O$2:$O$413&gt;0),
      VALUE('Individual Results'!$O$2:$O$413)
    ),
    {1,2,3}
  )),
  ""
)</f>
        <v>85</v>
      </c>
      <c r="H100" s="18" t="str" cm="1">
        <f t="array" ref="H100">IF(
  COUNTIFS('Individual Results'!$D$2:$D$413, $A100,
           'Individual Results'!$C$2:$C$413, $B100,
           'Individual Results'!$Q$2:$Q$413, "&gt;0")&gt;=3,
  SUM(LARGE(
    IF(
      ('Individual Results'!$D$2:$D$413=$A100) *
      ('Individual Results'!$C$2:$C$413=$B100) *
      ('Individual Results'!$Q$2:$Q$413&gt;0),
      VALUE('Individual Results'!$Q$2:$Q$413)
    ),
    {1,2,3}
  )),
  ""
)</f>
        <v/>
      </c>
      <c r="I100" s="18">
        <f t="shared" si="3"/>
        <v>235</v>
      </c>
    </row>
    <row r="101" spans="1:9" x14ac:dyDescent="0.4">
      <c r="A101" s="18" t="str">
        <f>TeamHelper!I96</f>
        <v>Sr Boys</v>
      </c>
      <c r="B101" s="18" t="str">
        <f>TeamHelper!H96</f>
        <v>Sutherland</v>
      </c>
      <c r="C101" s="18" t="str" cm="1">
        <f t="array" ref="C101">IF(
  COUNTIFS('Individual Results'!$D$2:$D$413, $A101,
           'Individual Results'!$C$2:$C$413, $B101,
           'Individual Results'!$G$2:$G$413, "&gt;0")&gt;=3,
  SUM(LARGE(
    IF(
      ('Individual Results'!$D$2:$D$413=$A101) *
      ('Individual Results'!$C$2:$C$413=$B101) *
      ('Individual Results'!$G$2:$G$413&gt;0),
      VALUE('Individual Results'!$G$2:$G$413)
    ),
    {1,2,3}
  )),
  ""
)</f>
        <v/>
      </c>
      <c r="D101" s="18" cm="1">
        <f t="array" ref="D101">IF(
  COUNTIFS('Individual Results'!$D$2:$D$413, $A101,
           'Individual Results'!$C$2:$C$413, $B101,
           'Individual Results'!$I$2:$I$413, "&gt;0")&gt;=3,
  SUM(LARGE(
    IF(
      ('Individual Results'!$D$2:$D$413=$A101) *
      ('Individual Results'!$C$2:$C$413=$B101) *
      ('Individual Results'!$I$2:$I$413&gt;0),
      VALUE('Individual Results'!$I$2:$I$413)
    ),
    {1,2,3}
  )),
  ""
)</f>
        <v>139</v>
      </c>
      <c r="E101" s="18" cm="1">
        <f t="array" ref="E101">IF(
  COUNTIFS('Individual Results'!$D$2:$D$413, $A101,
           'Individual Results'!$C$2:$C$413, $B101,
           'Individual Results'!$K$2:$K$413, "&gt;0")&gt;=3,
  SUM(LARGE(
    IF(
      ('Individual Results'!$D$2:$D$413=$A101) *
      ('Individual Results'!$C$2:$C$413=$B101) *
      ('Individual Results'!$K$2:$K$413&gt;0),
      VALUE('Individual Results'!$K$2:$K$413)
    ),
    {1,2,3}
  )),
  ""
)</f>
        <v>137</v>
      </c>
      <c r="F101" s="18" cm="1">
        <f t="array" ref="F101">IF(
  COUNTIFS('Individual Results'!$D$2:$D$413, $A101,
           'Individual Results'!$C$2:$C$413, $B101,
           'Individual Results'!$M$2:$M$413, "&gt;0")&gt;=3,
  SUM(LARGE(
    IF(
      ('Individual Results'!$D$2:$D$413=$A101) *
      ('Individual Results'!$C$2:$C$413=$B101) *
      ('Individual Results'!$M$2:$M$413&gt;0),
      VALUE('Individual Results'!$M$2:$M$413)
    ),
    {1,2,3}
  )),
  ""
)</f>
        <v>133</v>
      </c>
      <c r="G101" s="18" cm="1">
        <f t="array" ref="G101">IF(
  COUNTIFS('Individual Results'!$D$2:$D$413, $A101,
           'Individual Results'!$C$2:$C$413, $B101,
           'Individual Results'!$O$2:$O$413, "&gt;0")&gt;=3,
  SUM(LARGE(
    IF(
      ('Individual Results'!$D$2:$D$413=$A101) *
      ('Individual Results'!$C$2:$C$413=$B101) *
      ('Individual Results'!$O$2:$O$413&gt;0),
      VALUE('Individual Results'!$O$2:$O$413)
    ),
    {1,2,3}
  )),
  ""
)</f>
        <v>147</v>
      </c>
      <c r="H101" s="18" t="str" cm="1">
        <f t="array" ref="H101">IF(
  COUNTIFS('Individual Results'!$D$2:$D$413, $A101,
           'Individual Results'!$C$2:$C$413, $B101,
           'Individual Results'!$Q$2:$Q$413, "&gt;0")&gt;=3,
  SUM(LARGE(
    IF(
      ('Individual Results'!$D$2:$D$413=$A101) *
      ('Individual Results'!$C$2:$C$413=$B101) *
      ('Individual Results'!$Q$2:$Q$413&gt;0),
      VALUE('Individual Results'!$Q$2:$Q$413)
    ),
    {1,2,3}
  )),
  ""
)</f>
        <v/>
      </c>
      <c r="I101" s="18">
        <f t="shared" si="3"/>
        <v>556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>
        <v>174</v>
      </c>
      <c r="G4" s="32">
        <v>199</v>
      </c>
      <c r="H4" s="32" t="str">
        <v/>
      </c>
      <c r="I4" s="32">
        <v>984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>
        <v>124</v>
      </c>
      <c r="H5" s="32" t="str">
        <v/>
      </c>
      <c r="I5" s="32">
        <v>675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>
        <v>225</v>
      </c>
      <c r="H6" s="32" t="str">
        <v/>
      </c>
      <c r="I6" s="32">
        <v>978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>
        <v>113</v>
      </c>
      <c r="H7" s="32" t="str">
        <v/>
      </c>
      <c r="I7" s="32">
        <v>545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>
        <v>111</v>
      </c>
      <c r="H8" s="32" t="str">
        <v/>
      </c>
      <c r="I8" s="32">
        <v>341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>
        <v>128</v>
      </c>
      <c r="G9" s="32">
        <v>127</v>
      </c>
      <c r="H9" s="32" t="str">
        <v/>
      </c>
      <c r="I9" s="32">
        <v>598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>
        <v>111</v>
      </c>
      <c r="G13" s="32">
        <v>94</v>
      </c>
      <c r="H13" s="32" t="str">
        <v/>
      </c>
      <c r="I13" s="32">
        <v>368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>
        <v>265</v>
      </c>
      <c r="G14" s="32" t="str">
        <v/>
      </c>
      <c r="H14" s="32" t="str">
        <v/>
      </c>
      <c r="I14" s="32">
        <v>265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8"/>
  <sheetViews>
    <sheetView topLeftCell="A32" workbookViewId="0">
      <selection activeCell="O10" sqref="O10"/>
    </sheetView>
  </sheetViews>
  <sheetFormatPr defaultColWidth="8.88671875"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8">_xlfn._xlws.SORT(
  _xlfn._xlws.FILTER('Individual Results'!A2:U514, 'Individual Results'!B2:B514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4</v>
      </c>
      <c r="M4" s="32">
        <v>85</v>
      </c>
      <c r="N4" s="32">
        <v>6</v>
      </c>
      <c r="O4" s="32">
        <v>75</v>
      </c>
      <c r="P4" s="32">
        <v>0</v>
      </c>
      <c r="Q4" s="32">
        <v>0</v>
      </c>
      <c r="R4" s="32">
        <v>455</v>
      </c>
      <c r="S4" s="18">
        <v>0</v>
      </c>
      <c r="T4" s="18">
        <v>455</v>
      </c>
      <c r="U4" s="18">
        <v>1</v>
      </c>
    </row>
    <row r="5" spans="1:21" x14ac:dyDescent="0.4">
      <c r="A5" s="18" t="str">
        <v>Jed Fleming</v>
      </c>
      <c r="B5" s="18" t="str">
        <v>Sr Boys</v>
      </c>
      <c r="C5" s="66" t="str">
        <v>Howe Sound</v>
      </c>
      <c r="D5" s="32" t="str">
        <v>Sr Boys</v>
      </c>
      <c r="E5" s="33">
        <v>12338</v>
      </c>
      <c r="F5" s="32">
        <v>14</v>
      </c>
      <c r="G5" s="32">
        <v>47</v>
      </c>
      <c r="H5" s="32">
        <v>3</v>
      </c>
      <c r="I5" s="32">
        <v>90</v>
      </c>
      <c r="J5" s="32">
        <v>14</v>
      </c>
      <c r="K5" s="32">
        <v>47</v>
      </c>
      <c r="L5" s="32">
        <v>2</v>
      </c>
      <c r="M5" s="32">
        <v>95</v>
      </c>
      <c r="N5" s="32">
        <v>4</v>
      </c>
      <c r="O5" s="32">
        <v>85</v>
      </c>
      <c r="P5" s="32">
        <v>0</v>
      </c>
      <c r="Q5" s="32">
        <v>0</v>
      </c>
      <c r="R5" s="32">
        <v>364</v>
      </c>
      <c r="S5" s="18">
        <v>0</v>
      </c>
      <c r="T5" s="18">
        <v>364</v>
      </c>
      <c r="U5" s="18">
        <v>2</v>
      </c>
    </row>
    <row r="6" spans="1:21" x14ac:dyDescent="0.4">
      <c r="A6" s="18" t="str">
        <v>Simon Lehky</v>
      </c>
      <c r="B6" s="18" t="str">
        <v>Sr Boys</v>
      </c>
      <c r="C6" s="66" t="str">
        <v>Howe Sound</v>
      </c>
      <c r="D6" s="32" t="str">
        <v>Sr Boys</v>
      </c>
      <c r="E6" s="33">
        <v>12342</v>
      </c>
      <c r="F6" s="32">
        <v>2</v>
      </c>
      <c r="G6" s="32">
        <v>95</v>
      </c>
      <c r="H6" s="32">
        <v>6</v>
      </c>
      <c r="I6" s="32">
        <v>75</v>
      </c>
      <c r="J6" s="32">
        <v>4</v>
      </c>
      <c r="K6" s="32">
        <v>85</v>
      </c>
      <c r="L6" s="32">
        <v>20</v>
      </c>
      <c r="M6" s="32">
        <v>40</v>
      </c>
      <c r="N6" s="32">
        <v>10</v>
      </c>
      <c r="O6" s="32">
        <v>55</v>
      </c>
      <c r="P6" s="32">
        <v>0</v>
      </c>
      <c r="Q6" s="32">
        <v>0</v>
      </c>
      <c r="R6" s="32">
        <v>350</v>
      </c>
      <c r="S6" s="18">
        <v>0</v>
      </c>
      <c r="T6" s="18">
        <v>350</v>
      </c>
      <c r="U6" s="18">
        <v>3</v>
      </c>
    </row>
    <row r="7" spans="1:21" x14ac:dyDescent="0.4">
      <c r="A7" s="18" t="str">
        <v xml:space="preserve">Mateo Quist </v>
      </c>
      <c r="B7" s="18" t="str">
        <v>Sr Boys</v>
      </c>
      <c r="C7" s="66" t="str">
        <v>Howe Sound</v>
      </c>
      <c r="D7" s="32" t="str">
        <v>Sr Boys</v>
      </c>
      <c r="E7" s="33">
        <v>12344</v>
      </c>
      <c r="F7" s="32" t="str">
        <v>DNS</v>
      </c>
      <c r="G7" s="32">
        <v>0</v>
      </c>
      <c r="H7" s="32">
        <v>1</v>
      </c>
      <c r="I7" s="32">
        <v>100</v>
      </c>
      <c r="J7" s="32">
        <v>15</v>
      </c>
      <c r="K7" s="32">
        <v>45</v>
      </c>
      <c r="L7" s="32">
        <v>1</v>
      </c>
      <c r="M7" s="32">
        <v>100</v>
      </c>
      <c r="N7" s="32">
        <v>1</v>
      </c>
      <c r="O7" s="32">
        <v>100</v>
      </c>
      <c r="P7" s="32">
        <v>0</v>
      </c>
      <c r="Q7" s="32">
        <v>0</v>
      </c>
      <c r="R7" s="32">
        <v>345</v>
      </c>
      <c r="S7" s="18">
        <v>0</v>
      </c>
      <c r="T7" s="18">
        <v>345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8</v>
      </c>
      <c r="M8" s="32">
        <v>65</v>
      </c>
      <c r="N8" s="32">
        <v>12</v>
      </c>
      <c r="O8" s="32">
        <v>51</v>
      </c>
      <c r="P8" s="32">
        <v>0</v>
      </c>
      <c r="Q8" s="32">
        <v>0</v>
      </c>
      <c r="R8" s="32">
        <v>328</v>
      </c>
      <c r="S8" s="18">
        <v>0</v>
      </c>
      <c r="T8" s="18">
        <v>328</v>
      </c>
      <c r="U8" s="18">
        <v>5</v>
      </c>
    </row>
    <row r="9" spans="1:21" x14ac:dyDescent="0.4">
      <c r="A9" s="18" t="str">
        <v>Jonah Rickard</v>
      </c>
      <c r="B9" s="18" t="str">
        <v>Sr Boys</v>
      </c>
      <c r="C9" s="66" t="str">
        <v>Carson</v>
      </c>
      <c r="D9" s="32" t="str">
        <v>Sr Boys</v>
      </c>
      <c r="E9" s="33">
        <v>12316</v>
      </c>
      <c r="F9" s="32">
        <v>13</v>
      </c>
      <c r="G9" s="32">
        <v>49</v>
      </c>
      <c r="H9" s="32">
        <v>4</v>
      </c>
      <c r="I9" s="32">
        <v>85</v>
      </c>
      <c r="J9" s="32">
        <v>2</v>
      </c>
      <c r="K9" s="32">
        <v>95</v>
      </c>
      <c r="L9" s="32" t="str">
        <v>DNF</v>
      </c>
      <c r="M9" s="32">
        <v>1</v>
      </c>
      <c r="N9" s="32">
        <v>2</v>
      </c>
      <c r="O9" s="32">
        <v>95</v>
      </c>
      <c r="P9" s="32">
        <v>0</v>
      </c>
      <c r="Q9" s="32">
        <v>0</v>
      </c>
      <c r="R9" s="32">
        <v>325</v>
      </c>
      <c r="S9" s="18">
        <v>0</v>
      </c>
      <c r="T9" s="18">
        <v>325</v>
      </c>
      <c r="U9" s="18">
        <v>6</v>
      </c>
    </row>
    <row r="10" spans="1:21" x14ac:dyDescent="0.4">
      <c r="A10" s="18" t="str">
        <v xml:space="preserve">Antoine Lessard   </v>
      </c>
      <c r="B10" s="18" t="str">
        <v>Sr Boys</v>
      </c>
      <c r="C10" s="66" t="str">
        <v>Pemberton</v>
      </c>
      <c r="D10" s="32" t="str">
        <v>Sr Boys</v>
      </c>
      <c r="E10" s="33">
        <v>12377</v>
      </c>
      <c r="F10" s="32">
        <v>4</v>
      </c>
      <c r="G10" s="32">
        <v>85</v>
      </c>
      <c r="H10" s="32">
        <v>5</v>
      </c>
      <c r="I10" s="32">
        <v>80</v>
      </c>
      <c r="J10" s="32">
        <v>8</v>
      </c>
      <c r="K10" s="32">
        <v>65</v>
      </c>
      <c r="L10" s="32">
        <v>5</v>
      </c>
      <c r="M10" s="32">
        <v>80</v>
      </c>
      <c r="N10" s="32">
        <v>71</v>
      </c>
      <c r="O10" s="32">
        <v>1</v>
      </c>
      <c r="P10" s="32">
        <v>0</v>
      </c>
      <c r="Q10" s="32">
        <v>0</v>
      </c>
      <c r="R10" s="32">
        <v>311</v>
      </c>
      <c r="S10" s="18">
        <v>0</v>
      </c>
      <c r="T10" s="18">
        <v>311</v>
      </c>
      <c r="U10" s="18">
        <v>7</v>
      </c>
    </row>
    <row r="11" spans="1:21" x14ac:dyDescent="0.4">
      <c r="A11" s="18" t="str">
        <v>Russell Ferguson</v>
      </c>
      <c r="B11" s="18" t="str">
        <v>Sr Boys</v>
      </c>
      <c r="C11" s="66" t="str">
        <v>Handsworth</v>
      </c>
      <c r="D11" s="32" t="str">
        <v>Sr Boys</v>
      </c>
      <c r="E11" s="33">
        <v>12331</v>
      </c>
      <c r="F11" s="32" t="str">
        <v>DNS</v>
      </c>
      <c r="G11" s="32">
        <v>0</v>
      </c>
      <c r="H11" s="32">
        <v>7</v>
      </c>
      <c r="I11" s="32">
        <v>70</v>
      </c>
      <c r="J11" s="32">
        <v>21</v>
      </c>
      <c r="K11" s="32">
        <v>39</v>
      </c>
      <c r="L11" s="32">
        <v>3</v>
      </c>
      <c r="M11" s="32">
        <v>90</v>
      </c>
      <c r="N11" s="32">
        <v>5</v>
      </c>
      <c r="O11" s="32">
        <v>80</v>
      </c>
      <c r="P11" s="32">
        <v>0</v>
      </c>
      <c r="Q11" s="32">
        <v>0</v>
      </c>
      <c r="R11" s="32">
        <v>279</v>
      </c>
      <c r="S11" s="18">
        <v>0</v>
      </c>
      <c r="T11" s="18">
        <v>279</v>
      </c>
      <c r="U11" s="18">
        <v>8</v>
      </c>
    </row>
    <row r="12" spans="1:21" x14ac:dyDescent="0.4">
      <c r="A12" s="18" t="str">
        <v>Eden Golan</v>
      </c>
      <c r="B12" s="18" t="str">
        <v>Sr Boys</v>
      </c>
      <c r="C12" s="66" t="str">
        <v>Carson</v>
      </c>
      <c r="D12" s="32" t="str">
        <v>Sr Boys</v>
      </c>
      <c r="E12" s="33">
        <v>12311</v>
      </c>
      <c r="F12" s="32">
        <v>32</v>
      </c>
      <c r="G12" s="32">
        <v>28</v>
      </c>
      <c r="H12" s="32">
        <v>8</v>
      </c>
      <c r="I12" s="32">
        <v>65</v>
      </c>
      <c r="J12" s="32">
        <v>37</v>
      </c>
      <c r="K12" s="32">
        <v>23</v>
      </c>
      <c r="L12" s="32">
        <v>7</v>
      </c>
      <c r="M12" s="32">
        <v>70</v>
      </c>
      <c r="N12" s="32">
        <v>3</v>
      </c>
      <c r="O12" s="32">
        <v>90</v>
      </c>
      <c r="P12" s="32">
        <v>0</v>
      </c>
      <c r="Q12" s="32">
        <v>0</v>
      </c>
      <c r="R12" s="32">
        <v>276</v>
      </c>
      <c r="S12" s="18">
        <v>0</v>
      </c>
      <c r="T12" s="18">
        <v>276</v>
      </c>
      <c r="U12" s="18">
        <v>9</v>
      </c>
    </row>
    <row r="13" spans="1:21" x14ac:dyDescent="0.4">
      <c r="A13" s="18" t="str">
        <v>Kohlton Hogan</v>
      </c>
      <c r="B13" s="18" t="str">
        <v>Sr Boys</v>
      </c>
      <c r="C13" s="66" t="str">
        <v>Argyle</v>
      </c>
      <c r="D13" s="32" t="str">
        <v>Sr Boys</v>
      </c>
      <c r="E13" s="33">
        <v>12265</v>
      </c>
      <c r="F13" s="32">
        <v>15</v>
      </c>
      <c r="G13" s="32">
        <v>45</v>
      </c>
      <c r="H13" s="32">
        <v>13</v>
      </c>
      <c r="I13" s="32">
        <v>49</v>
      </c>
      <c r="J13" s="32">
        <v>23</v>
      </c>
      <c r="K13" s="32">
        <v>37</v>
      </c>
      <c r="L13" s="32">
        <v>10</v>
      </c>
      <c r="M13" s="32">
        <v>55</v>
      </c>
      <c r="N13" s="32">
        <v>7</v>
      </c>
      <c r="O13" s="32">
        <v>70</v>
      </c>
      <c r="P13" s="32">
        <v>0</v>
      </c>
      <c r="Q13" s="32">
        <v>0</v>
      </c>
      <c r="R13" s="32">
        <v>256</v>
      </c>
      <c r="S13" s="18">
        <v>0</v>
      </c>
      <c r="T13" s="18">
        <v>256</v>
      </c>
      <c r="U13" s="18">
        <v>10</v>
      </c>
    </row>
    <row r="14" spans="1:21" x14ac:dyDescent="0.4">
      <c r="A14" s="18" t="str">
        <v>Jack Kettles</v>
      </c>
      <c r="B14" s="18" t="str">
        <v>Sr Boys</v>
      </c>
      <c r="C14" s="66" t="str">
        <v>Pemberton</v>
      </c>
      <c r="D14" s="32" t="str">
        <v>Sr Boys</v>
      </c>
      <c r="E14" s="33">
        <v>12363</v>
      </c>
      <c r="F14" s="32">
        <v>5</v>
      </c>
      <c r="G14" s="32">
        <v>80</v>
      </c>
      <c r="H14" s="32">
        <v>27</v>
      </c>
      <c r="I14" s="32">
        <v>33</v>
      </c>
      <c r="J14" s="32">
        <v>10</v>
      </c>
      <c r="K14" s="32">
        <v>55</v>
      </c>
      <c r="L14" s="32">
        <v>22</v>
      </c>
      <c r="M14" s="32">
        <v>38</v>
      </c>
      <c r="N14" s="32">
        <v>13</v>
      </c>
      <c r="O14" s="32">
        <v>49</v>
      </c>
      <c r="P14" s="32">
        <v>0</v>
      </c>
      <c r="Q14" s="32">
        <v>0</v>
      </c>
      <c r="R14" s="32">
        <v>255</v>
      </c>
      <c r="S14" s="18">
        <v>0</v>
      </c>
      <c r="T14" s="18">
        <v>255</v>
      </c>
      <c r="U14" s="18">
        <v>11</v>
      </c>
    </row>
    <row r="15" spans="1:21" x14ac:dyDescent="0.4">
      <c r="A15" s="18" t="str">
        <v>Jeanre Raubenheimer</v>
      </c>
      <c r="B15" s="18" t="str">
        <v>Sr Boys</v>
      </c>
      <c r="C15" s="66" t="str">
        <v>Sutherland</v>
      </c>
      <c r="D15" s="32" t="str">
        <v>Sr Boys</v>
      </c>
      <c r="E15" s="33">
        <v>12389</v>
      </c>
      <c r="F15" s="32" t="str">
        <v>DNS</v>
      </c>
      <c r="G15" s="32">
        <v>0</v>
      </c>
      <c r="H15" s="32">
        <v>10</v>
      </c>
      <c r="I15" s="32">
        <v>55</v>
      </c>
      <c r="J15" s="32">
        <v>7</v>
      </c>
      <c r="K15" s="32">
        <v>70</v>
      </c>
      <c r="L15" s="32">
        <v>11</v>
      </c>
      <c r="M15" s="32">
        <v>53</v>
      </c>
      <c r="N15" s="32">
        <v>8</v>
      </c>
      <c r="O15" s="32">
        <v>65</v>
      </c>
      <c r="P15" s="32">
        <v>0</v>
      </c>
      <c r="Q15" s="32">
        <v>0</v>
      </c>
      <c r="R15" s="32">
        <v>243</v>
      </c>
      <c r="S15" s="18">
        <v>0</v>
      </c>
      <c r="T15" s="18">
        <v>243</v>
      </c>
      <c r="U15" s="18">
        <v>12</v>
      </c>
    </row>
    <row r="16" spans="1:21" x14ac:dyDescent="0.4">
      <c r="A16" s="18" t="str">
        <v>Sam Tierney</v>
      </c>
      <c r="B16" s="18" t="str">
        <v>Sr Boys</v>
      </c>
      <c r="C16" s="66" t="str">
        <v>Pemberton</v>
      </c>
      <c r="D16" s="32" t="str">
        <v>Sr Boys</v>
      </c>
      <c r="E16" s="33">
        <v>12371</v>
      </c>
      <c r="F16" s="32">
        <v>19</v>
      </c>
      <c r="G16" s="32">
        <v>41</v>
      </c>
      <c r="H16" s="32">
        <v>11</v>
      </c>
      <c r="I16" s="32">
        <v>53</v>
      </c>
      <c r="J16" s="32">
        <v>5</v>
      </c>
      <c r="K16" s="32">
        <v>80</v>
      </c>
      <c r="L16" s="32">
        <v>40</v>
      </c>
      <c r="M16" s="32">
        <v>20</v>
      </c>
      <c r="N16" s="32">
        <v>16</v>
      </c>
      <c r="O16" s="32">
        <v>44</v>
      </c>
      <c r="P16" s="32">
        <v>0</v>
      </c>
      <c r="Q16" s="32">
        <v>0</v>
      </c>
      <c r="R16" s="32">
        <v>238</v>
      </c>
      <c r="S16" s="18">
        <v>0</v>
      </c>
      <c r="T16" s="18">
        <v>238</v>
      </c>
      <c r="U16" s="18">
        <v>13</v>
      </c>
    </row>
    <row r="17" spans="1:21" x14ac:dyDescent="0.4">
      <c r="A17" s="18" t="str">
        <v>Nathaniel Pica</v>
      </c>
      <c r="B17" s="18" t="str">
        <v>Sr Boys</v>
      </c>
      <c r="C17" s="66" t="str">
        <v>Handsworth</v>
      </c>
      <c r="D17" s="32" t="str">
        <v>Sr Boys</v>
      </c>
      <c r="E17" s="33">
        <v>12329</v>
      </c>
      <c r="F17" s="32">
        <v>10</v>
      </c>
      <c r="G17" s="32">
        <v>55</v>
      </c>
      <c r="H17" s="32">
        <v>42</v>
      </c>
      <c r="I17" s="32">
        <v>18</v>
      </c>
      <c r="J17" s="32">
        <v>6</v>
      </c>
      <c r="K17" s="32">
        <v>75</v>
      </c>
      <c r="L17" s="32">
        <v>23</v>
      </c>
      <c r="M17" s="32">
        <v>37</v>
      </c>
      <c r="N17" s="32">
        <v>18</v>
      </c>
      <c r="O17" s="32">
        <v>42</v>
      </c>
      <c r="P17" s="32">
        <v>0</v>
      </c>
      <c r="Q17" s="32">
        <v>0</v>
      </c>
      <c r="R17" s="32">
        <v>227</v>
      </c>
      <c r="S17" s="18">
        <v>0</v>
      </c>
      <c r="T17" s="18">
        <v>227</v>
      </c>
      <c r="U17" s="18">
        <v>14</v>
      </c>
    </row>
    <row r="18" spans="1:21" x14ac:dyDescent="0.4">
      <c r="A18" s="18" t="str">
        <v>German Bautista Lopez</v>
      </c>
      <c r="B18" s="18" t="str">
        <v>Sr Boys</v>
      </c>
      <c r="C18" s="66" t="str">
        <v>Howe Sound</v>
      </c>
      <c r="D18" s="32" t="str">
        <v>Sr Boys</v>
      </c>
      <c r="E18" s="33">
        <v>12334</v>
      </c>
      <c r="F18" s="32">
        <v>30</v>
      </c>
      <c r="G18" s="32">
        <v>30</v>
      </c>
      <c r="H18" s="32">
        <v>19</v>
      </c>
      <c r="I18" s="32">
        <v>41</v>
      </c>
      <c r="J18" s="32">
        <v>16</v>
      </c>
      <c r="K18" s="32">
        <v>44</v>
      </c>
      <c r="L18" s="32">
        <v>9</v>
      </c>
      <c r="M18" s="32">
        <v>60</v>
      </c>
      <c r="N18" s="32">
        <v>21</v>
      </c>
      <c r="O18" s="32">
        <v>39</v>
      </c>
      <c r="P18" s="32">
        <v>0</v>
      </c>
      <c r="Q18" s="32">
        <v>0</v>
      </c>
      <c r="R18" s="32">
        <v>214</v>
      </c>
      <c r="S18" s="18">
        <v>0</v>
      </c>
      <c r="T18" s="18">
        <v>214</v>
      </c>
      <c r="U18" s="18">
        <v>15</v>
      </c>
    </row>
    <row r="19" spans="1:21" x14ac:dyDescent="0.4">
      <c r="A19" s="18" t="str">
        <v>Rory Taylor</v>
      </c>
      <c r="B19" s="18" t="str">
        <v>Sr Boys</v>
      </c>
      <c r="C19" s="66" t="str">
        <v>Pemberton</v>
      </c>
      <c r="D19" s="32" t="str">
        <v>Sr Boys</v>
      </c>
      <c r="E19" s="33">
        <v>12370</v>
      </c>
      <c r="F19" s="32">
        <v>11</v>
      </c>
      <c r="G19" s="32">
        <v>53</v>
      </c>
      <c r="H19" s="32" t="str">
        <v>DNS</v>
      </c>
      <c r="I19" s="32">
        <v>0</v>
      </c>
      <c r="J19" s="32">
        <v>13</v>
      </c>
      <c r="K19" s="32">
        <v>49</v>
      </c>
      <c r="L19" s="32">
        <v>16</v>
      </c>
      <c r="M19" s="32">
        <v>44</v>
      </c>
      <c r="N19" s="32">
        <v>9</v>
      </c>
      <c r="O19" s="32">
        <v>60</v>
      </c>
      <c r="P19" s="32">
        <v>0</v>
      </c>
      <c r="Q19" s="32">
        <v>0</v>
      </c>
      <c r="R19" s="32">
        <v>206</v>
      </c>
      <c r="S19" s="18">
        <v>0</v>
      </c>
      <c r="T19" s="18">
        <v>206</v>
      </c>
      <c r="U19" s="18">
        <v>16</v>
      </c>
    </row>
    <row r="20" spans="1:21" x14ac:dyDescent="0.4">
      <c r="A20" s="18" t="str">
        <v>Noah Gradin</v>
      </c>
      <c r="B20" s="18" t="str">
        <v>Sr Boys</v>
      </c>
      <c r="C20" s="66" t="str">
        <v>Handsworth</v>
      </c>
      <c r="D20" s="32" t="str">
        <v>Sr Boys</v>
      </c>
      <c r="E20" s="33">
        <v>12330</v>
      </c>
      <c r="F20" s="32">
        <v>16</v>
      </c>
      <c r="G20" s="32">
        <v>44</v>
      </c>
      <c r="H20" s="32">
        <v>9</v>
      </c>
      <c r="I20" s="32">
        <v>60</v>
      </c>
      <c r="J20" s="32">
        <v>38</v>
      </c>
      <c r="K20" s="32">
        <v>22</v>
      </c>
      <c r="L20" s="32">
        <v>6</v>
      </c>
      <c r="M20" s="32">
        <v>75</v>
      </c>
      <c r="N20" s="32" t="str">
        <v>DNF</v>
      </c>
      <c r="O20" s="32">
        <v>1</v>
      </c>
      <c r="P20" s="32">
        <v>0</v>
      </c>
      <c r="Q20" s="32">
        <v>0</v>
      </c>
      <c r="R20" s="32">
        <v>202</v>
      </c>
      <c r="S20" s="18">
        <v>0</v>
      </c>
      <c r="T20" s="18">
        <v>202</v>
      </c>
      <c r="U20" s="18">
        <v>17</v>
      </c>
    </row>
    <row r="21" spans="1:21" x14ac:dyDescent="0.4">
      <c r="A21" s="18" t="str">
        <v>Anton Pichler</v>
      </c>
      <c r="B21" s="18" t="str">
        <v>Sr Boys</v>
      </c>
      <c r="C21" s="66" t="str">
        <v>Howe Sound</v>
      </c>
      <c r="D21" s="32" t="str">
        <v>Sr Boys</v>
      </c>
      <c r="E21" s="33">
        <v>12352</v>
      </c>
      <c r="F21" s="32">
        <v>7</v>
      </c>
      <c r="G21" s="32">
        <v>70</v>
      </c>
      <c r="H21" s="32">
        <v>25</v>
      </c>
      <c r="I21" s="32">
        <v>35</v>
      </c>
      <c r="J21" s="32" t="str">
        <v>DNS</v>
      </c>
      <c r="K21" s="32">
        <v>0</v>
      </c>
      <c r="L21" s="32">
        <v>13</v>
      </c>
      <c r="M21" s="32">
        <v>49</v>
      </c>
      <c r="N21" s="32">
        <v>20</v>
      </c>
      <c r="O21" s="32">
        <v>40</v>
      </c>
      <c r="P21" s="32">
        <v>0</v>
      </c>
      <c r="Q21" s="32">
        <v>0</v>
      </c>
      <c r="R21" s="32">
        <v>194</v>
      </c>
      <c r="S21" s="18">
        <v>0</v>
      </c>
      <c r="T21" s="18">
        <v>194</v>
      </c>
      <c r="U21" s="18">
        <v>18</v>
      </c>
    </row>
    <row r="22" spans="1:21" x14ac:dyDescent="0.4">
      <c r="A22" s="18" t="str">
        <v>Carter Ficham</v>
      </c>
      <c r="B22" s="18" t="str">
        <v>Sr Boys</v>
      </c>
      <c r="C22" s="66" t="str">
        <v>Sutherland</v>
      </c>
      <c r="D22" s="32" t="str">
        <v>Sr Boys</v>
      </c>
      <c r="E22" s="33">
        <v>12388</v>
      </c>
      <c r="F22" s="32">
        <v>52</v>
      </c>
      <c r="G22" s="32">
        <v>8</v>
      </c>
      <c r="H22" s="32">
        <v>14</v>
      </c>
      <c r="I22" s="32">
        <v>47</v>
      </c>
      <c r="J22" s="32">
        <v>27</v>
      </c>
      <c r="K22" s="32">
        <v>33</v>
      </c>
      <c r="L22" s="32">
        <v>12</v>
      </c>
      <c r="M22" s="32">
        <v>51</v>
      </c>
      <c r="N22" s="32">
        <v>14</v>
      </c>
      <c r="O22" s="32">
        <v>47</v>
      </c>
      <c r="P22" s="32">
        <v>0</v>
      </c>
      <c r="Q22" s="32">
        <v>0</v>
      </c>
      <c r="R22" s="32">
        <v>186</v>
      </c>
      <c r="S22" s="18">
        <v>0</v>
      </c>
      <c r="T22" s="18">
        <v>186</v>
      </c>
      <c r="U22" s="18">
        <v>19</v>
      </c>
    </row>
    <row r="23" spans="1:21" x14ac:dyDescent="0.4">
      <c r="A23" s="18" t="str">
        <v>Kaede Gossman</v>
      </c>
      <c r="B23" s="18" t="str">
        <v>Sr Boys</v>
      </c>
      <c r="C23" s="66" t="str">
        <v>Whistler</v>
      </c>
      <c r="D23" s="32" t="str">
        <v>Sr Boys</v>
      </c>
      <c r="E23" s="33">
        <v>12000</v>
      </c>
      <c r="F23" s="32">
        <v>29</v>
      </c>
      <c r="G23" s="32">
        <v>31</v>
      </c>
      <c r="H23" s="32">
        <v>22</v>
      </c>
      <c r="I23" s="32">
        <v>38</v>
      </c>
      <c r="J23" s="32">
        <v>24</v>
      </c>
      <c r="K23" s="32">
        <v>36</v>
      </c>
      <c r="L23" s="32">
        <v>21</v>
      </c>
      <c r="M23" s="32">
        <v>39</v>
      </c>
      <c r="N23" s="32">
        <v>28</v>
      </c>
      <c r="O23" s="32">
        <v>32</v>
      </c>
      <c r="P23" s="32">
        <v>0</v>
      </c>
      <c r="Q23" s="32">
        <v>0</v>
      </c>
      <c r="R23" s="32">
        <v>176</v>
      </c>
      <c r="S23" s="18">
        <v>0</v>
      </c>
      <c r="T23" s="18">
        <v>176</v>
      </c>
      <c r="U23" s="18">
        <v>20</v>
      </c>
    </row>
    <row r="24" spans="1:21" x14ac:dyDescent="0.4">
      <c r="A24" s="18" t="str">
        <v>Oscar Tarling</v>
      </c>
      <c r="B24" s="18" t="str">
        <v>Sr Boys</v>
      </c>
      <c r="C24" s="66" t="str">
        <v>Pemberton</v>
      </c>
      <c r="D24" s="32" t="str">
        <v>Sr Boys</v>
      </c>
      <c r="E24" s="33">
        <v>12369</v>
      </c>
      <c r="F24" s="32">
        <v>20</v>
      </c>
      <c r="G24" s="32">
        <v>40</v>
      </c>
      <c r="H24" s="32">
        <v>20</v>
      </c>
      <c r="I24" s="32">
        <v>40</v>
      </c>
      <c r="J24" s="32">
        <v>20</v>
      </c>
      <c r="K24" s="32">
        <v>40</v>
      </c>
      <c r="L24" s="32">
        <v>14</v>
      </c>
      <c r="M24" s="32">
        <v>47</v>
      </c>
      <c r="N24" s="32">
        <v>61</v>
      </c>
      <c r="O24" s="32">
        <v>1</v>
      </c>
      <c r="P24" s="32">
        <v>0</v>
      </c>
      <c r="Q24" s="32">
        <v>0</v>
      </c>
      <c r="R24" s="32">
        <v>168</v>
      </c>
      <c r="S24" s="18">
        <v>0</v>
      </c>
      <c r="T24" s="18">
        <v>168</v>
      </c>
      <c r="U24" s="18">
        <v>21</v>
      </c>
    </row>
    <row r="25" spans="1:21" x14ac:dyDescent="0.4">
      <c r="A25" s="18" t="str">
        <v xml:space="preserve">Emile Palm   </v>
      </c>
      <c r="B25" s="18" t="str">
        <v>Sr Boys</v>
      </c>
      <c r="C25" s="66" t="str">
        <v>Pemberton</v>
      </c>
      <c r="D25" s="32" t="str">
        <v>Sr Boys</v>
      </c>
      <c r="E25" s="33">
        <v>12378</v>
      </c>
      <c r="F25" s="32">
        <v>18</v>
      </c>
      <c r="G25" s="32">
        <v>42</v>
      </c>
      <c r="H25" s="32">
        <v>36</v>
      </c>
      <c r="I25" s="32">
        <v>24</v>
      </c>
      <c r="J25" s="32">
        <v>19</v>
      </c>
      <c r="K25" s="32">
        <v>41</v>
      </c>
      <c r="L25" s="32">
        <v>28</v>
      </c>
      <c r="M25" s="32">
        <v>32</v>
      </c>
      <c r="N25" s="32">
        <v>37</v>
      </c>
      <c r="O25" s="32">
        <v>23</v>
      </c>
      <c r="P25" s="32">
        <v>0</v>
      </c>
      <c r="Q25" s="32">
        <v>0</v>
      </c>
      <c r="R25" s="32">
        <v>162</v>
      </c>
      <c r="S25" s="18">
        <v>0</v>
      </c>
      <c r="T25" s="18">
        <v>162</v>
      </c>
      <c r="U25" s="18">
        <v>22</v>
      </c>
    </row>
    <row r="26" spans="1:21" x14ac:dyDescent="0.4">
      <c r="A26" s="18" t="str">
        <v>Liam McNolty</v>
      </c>
      <c r="B26" s="18" t="str">
        <v>Sr Boys</v>
      </c>
      <c r="C26" s="66" t="str">
        <v>Pemberton</v>
      </c>
      <c r="D26" s="32" t="str">
        <v>Sr Boys</v>
      </c>
      <c r="E26" s="33">
        <v>12364</v>
      </c>
      <c r="F26" s="32">
        <v>6</v>
      </c>
      <c r="G26" s="32">
        <v>75</v>
      </c>
      <c r="H26" s="32" t="str">
        <v>DNS</v>
      </c>
      <c r="I26" s="32">
        <v>0</v>
      </c>
      <c r="J26" s="32">
        <v>9</v>
      </c>
      <c r="K26" s="32">
        <v>60</v>
      </c>
      <c r="L26" s="32">
        <v>38</v>
      </c>
      <c r="M26" s="32">
        <v>22</v>
      </c>
      <c r="N26" s="32">
        <v>56</v>
      </c>
      <c r="O26" s="32">
        <v>4</v>
      </c>
      <c r="P26" s="32">
        <v>0</v>
      </c>
      <c r="Q26" s="32">
        <v>0</v>
      </c>
      <c r="R26" s="32">
        <v>161</v>
      </c>
      <c r="S26" s="18">
        <v>0</v>
      </c>
      <c r="T26" s="18">
        <v>161</v>
      </c>
      <c r="U26" s="18">
        <v>23</v>
      </c>
    </row>
    <row r="27" spans="1:21" x14ac:dyDescent="0.4">
      <c r="A27" s="18" t="str">
        <v>Sam Roy</v>
      </c>
      <c r="B27" s="18" t="str">
        <v>Sr Boys</v>
      </c>
      <c r="C27" s="66" t="str">
        <v>Sutherland</v>
      </c>
      <c r="D27" s="32" t="str">
        <v>Sr Boys</v>
      </c>
      <c r="E27" s="33">
        <v>12396</v>
      </c>
      <c r="F27" s="32">
        <v>37</v>
      </c>
      <c r="G27" s="32">
        <v>23</v>
      </c>
      <c r="H27" s="32">
        <v>23</v>
      </c>
      <c r="I27" s="32">
        <v>37</v>
      </c>
      <c r="J27" s="32">
        <v>26</v>
      </c>
      <c r="K27" s="32">
        <v>34</v>
      </c>
      <c r="L27" s="32">
        <v>31</v>
      </c>
      <c r="M27" s="32">
        <v>29</v>
      </c>
      <c r="N27" s="32">
        <v>25</v>
      </c>
      <c r="O27" s="32">
        <v>35</v>
      </c>
      <c r="P27" s="32">
        <v>0</v>
      </c>
      <c r="Q27" s="32">
        <v>0</v>
      </c>
      <c r="R27" s="32">
        <v>158</v>
      </c>
      <c r="S27" s="18">
        <v>0</v>
      </c>
      <c r="T27" s="18">
        <v>158</v>
      </c>
      <c r="U27" s="18">
        <v>24</v>
      </c>
    </row>
    <row r="28" spans="1:21" x14ac:dyDescent="0.4">
      <c r="A28" s="18" t="str">
        <v>Mark Kronsbein</v>
      </c>
      <c r="B28" s="18" t="str">
        <v>Sr Boys</v>
      </c>
      <c r="C28" s="66" t="str">
        <v>Whistler</v>
      </c>
      <c r="D28" s="32" t="str">
        <v>Sr Boys</v>
      </c>
      <c r="E28" s="33">
        <v>12003</v>
      </c>
      <c r="F28" s="32">
        <v>25</v>
      </c>
      <c r="G28" s="32">
        <v>35</v>
      </c>
      <c r="H28" s="32">
        <v>16</v>
      </c>
      <c r="I28" s="32">
        <v>44</v>
      </c>
      <c r="J28" s="32">
        <v>17</v>
      </c>
      <c r="K28" s="32">
        <v>43</v>
      </c>
      <c r="L28" s="32">
        <v>69</v>
      </c>
      <c r="M28" s="32">
        <v>1</v>
      </c>
      <c r="N28" s="32">
        <v>32</v>
      </c>
      <c r="O28" s="32">
        <v>28</v>
      </c>
      <c r="P28" s="32">
        <v>0</v>
      </c>
      <c r="Q28" s="32">
        <v>0</v>
      </c>
      <c r="R28" s="32">
        <v>151</v>
      </c>
      <c r="S28" s="18">
        <v>0</v>
      </c>
      <c r="T28" s="18">
        <v>151</v>
      </c>
      <c r="U28" s="18">
        <v>25</v>
      </c>
    </row>
    <row r="29" spans="1:21" x14ac:dyDescent="0.4">
      <c r="A29" s="18" t="str">
        <v>Dorigatti Valentino </v>
      </c>
      <c r="B29" s="18" t="str">
        <v>Sr Boys</v>
      </c>
      <c r="C29" s="66" t="str">
        <v>Whistler</v>
      </c>
      <c r="D29" s="32" t="str">
        <v>Sr Boys</v>
      </c>
      <c r="E29" s="33">
        <v>12004</v>
      </c>
      <c r="F29" s="32">
        <v>45</v>
      </c>
      <c r="G29" s="32">
        <v>15</v>
      </c>
      <c r="H29" s="32">
        <v>26</v>
      </c>
      <c r="I29" s="32">
        <v>34</v>
      </c>
      <c r="J29" s="32">
        <v>29</v>
      </c>
      <c r="K29" s="32">
        <v>31</v>
      </c>
      <c r="L29" s="32">
        <v>19</v>
      </c>
      <c r="M29" s="32">
        <v>41</v>
      </c>
      <c r="N29" s="32">
        <v>35</v>
      </c>
      <c r="O29" s="32">
        <v>25</v>
      </c>
      <c r="P29" s="32">
        <v>0</v>
      </c>
      <c r="Q29" s="32">
        <v>0</v>
      </c>
      <c r="R29" s="32">
        <v>146</v>
      </c>
      <c r="S29" s="18">
        <v>0</v>
      </c>
      <c r="T29" s="18">
        <v>146</v>
      </c>
      <c r="U29" s="18">
        <v>26</v>
      </c>
    </row>
    <row r="30" spans="1:21" x14ac:dyDescent="0.4">
      <c r="A30" s="18" t="str">
        <v xml:space="preserve">Seungmin Lee </v>
      </c>
      <c r="B30" s="18" t="str">
        <v>Sr Boys</v>
      </c>
      <c r="C30" s="66" t="str">
        <v>Howe Sound</v>
      </c>
      <c r="D30" s="32" t="str">
        <v>Sr Boys</v>
      </c>
      <c r="E30" s="33">
        <v>12341</v>
      </c>
      <c r="F30" s="32">
        <v>21</v>
      </c>
      <c r="G30" s="32">
        <v>39</v>
      </c>
      <c r="H30" s="32" t="str">
        <v>DNS</v>
      </c>
      <c r="I30" s="32">
        <v>0</v>
      </c>
      <c r="J30" s="32" t="str">
        <v>DNS</v>
      </c>
      <c r="K30" s="32">
        <v>0</v>
      </c>
      <c r="L30" s="32">
        <v>15</v>
      </c>
      <c r="M30" s="32">
        <v>45</v>
      </c>
      <c r="N30" s="32">
        <v>11</v>
      </c>
      <c r="O30" s="32">
        <v>53</v>
      </c>
      <c r="P30" s="32">
        <v>0</v>
      </c>
      <c r="Q30" s="32">
        <v>0</v>
      </c>
      <c r="R30" s="32">
        <v>137</v>
      </c>
      <c r="S30" s="18">
        <v>0</v>
      </c>
      <c r="T30" s="18">
        <v>137</v>
      </c>
      <c r="U30" s="18">
        <v>27</v>
      </c>
    </row>
    <row r="31" spans="1:21" x14ac:dyDescent="0.4">
      <c r="A31" s="18" t="str">
        <v>Kai Nunes</v>
      </c>
      <c r="B31" s="18" t="str">
        <v>Sr Boys</v>
      </c>
      <c r="C31" s="66" t="str">
        <v>Argyle</v>
      </c>
      <c r="D31" s="32" t="str">
        <v>Sr Boys</v>
      </c>
      <c r="E31" s="33">
        <v>12263</v>
      </c>
      <c r="F31" s="32" t="str">
        <v>DNS</v>
      </c>
      <c r="G31" s="32">
        <v>0</v>
      </c>
      <c r="H31" s="32">
        <v>17</v>
      </c>
      <c r="I31" s="32">
        <v>43</v>
      </c>
      <c r="J31" s="32">
        <v>52</v>
      </c>
      <c r="K31" s="32">
        <v>8</v>
      </c>
      <c r="L31" s="32">
        <v>25</v>
      </c>
      <c r="M31" s="32">
        <v>35</v>
      </c>
      <c r="N31" s="32">
        <v>15</v>
      </c>
      <c r="O31" s="32">
        <v>45</v>
      </c>
      <c r="P31" s="32">
        <v>0</v>
      </c>
      <c r="Q31" s="32">
        <v>0</v>
      </c>
      <c r="R31" s="32">
        <v>131</v>
      </c>
      <c r="S31" s="18">
        <v>0</v>
      </c>
      <c r="T31" s="18">
        <v>131</v>
      </c>
      <c r="U31" s="18">
        <v>28</v>
      </c>
    </row>
    <row r="32" spans="1:21" x14ac:dyDescent="0.4">
      <c r="A32" s="18" t="str">
        <v>Spencer Todd</v>
      </c>
      <c r="B32" s="18" t="str">
        <v>Sr Boys</v>
      </c>
      <c r="C32" s="66" t="str">
        <v>Howe Sound</v>
      </c>
      <c r="D32" s="32" t="str">
        <v>Sr Boys</v>
      </c>
      <c r="E32" s="33">
        <v>12348</v>
      </c>
      <c r="F32" s="32">
        <v>48</v>
      </c>
      <c r="G32" s="32">
        <v>12</v>
      </c>
      <c r="H32" s="32">
        <v>12</v>
      </c>
      <c r="I32" s="32">
        <v>51</v>
      </c>
      <c r="J32" s="32">
        <v>36</v>
      </c>
      <c r="K32" s="32">
        <v>24</v>
      </c>
      <c r="L32" s="32" t="str">
        <v>DNF</v>
      </c>
      <c r="M32" s="32">
        <v>1</v>
      </c>
      <c r="N32" s="32">
        <v>19</v>
      </c>
      <c r="O32" s="32">
        <v>41</v>
      </c>
      <c r="P32" s="32">
        <v>0</v>
      </c>
      <c r="Q32" s="32">
        <v>0</v>
      </c>
      <c r="R32" s="32">
        <v>129</v>
      </c>
      <c r="S32" s="18">
        <v>0</v>
      </c>
      <c r="T32" s="18">
        <v>129</v>
      </c>
      <c r="U32" s="18">
        <v>29</v>
      </c>
    </row>
    <row r="33" spans="1:21" x14ac:dyDescent="0.4">
      <c r="A33" s="18" t="str">
        <v>Camron Dunn</v>
      </c>
      <c r="B33" s="18" t="str">
        <v>Sr Boys</v>
      </c>
      <c r="C33" s="66" t="str">
        <v>Howe Sound</v>
      </c>
      <c r="D33" s="32" t="str">
        <v>Sr Boys</v>
      </c>
      <c r="E33" s="33">
        <v>12337</v>
      </c>
      <c r="F33" s="32">
        <v>44</v>
      </c>
      <c r="G33" s="32">
        <v>16</v>
      </c>
      <c r="H33" s="32">
        <v>21</v>
      </c>
      <c r="I33" s="32">
        <v>39</v>
      </c>
      <c r="J33" s="32">
        <v>34</v>
      </c>
      <c r="K33" s="32">
        <v>26</v>
      </c>
      <c r="L33" s="32">
        <v>18</v>
      </c>
      <c r="M33" s="32">
        <v>42</v>
      </c>
      <c r="N33" s="32" t="str">
        <v>DNS</v>
      </c>
      <c r="O33" s="32">
        <v>0</v>
      </c>
      <c r="P33" s="32">
        <v>0</v>
      </c>
      <c r="Q33" s="32">
        <v>0</v>
      </c>
      <c r="R33" s="32">
        <v>123</v>
      </c>
      <c r="S33" s="18">
        <v>0</v>
      </c>
      <c r="T33" s="18">
        <v>123</v>
      </c>
      <c r="U33" s="18">
        <v>30</v>
      </c>
    </row>
    <row r="34" spans="1:21" x14ac:dyDescent="0.4">
      <c r="A34" s="18" t="str">
        <v>Forrest Stevenson</v>
      </c>
      <c r="B34" s="18" t="str">
        <v>Sr Boys</v>
      </c>
      <c r="C34" s="66" t="str">
        <v>Pemberton</v>
      </c>
      <c r="D34" s="32" t="str">
        <v>Sr Boys</v>
      </c>
      <c r="E34" s="33">
        <v>12368</v>
      </c>
      <c r="F34" s="32">
        <v>53</v>
      </c>
      <c r="G34" s="32">
        <v>7</v>
      </c>
      <c r="H34" s="32">
        <v>30</v>
      </c>
      <c r="I34" s="32">
        <v>30</v>
      </c>
      <c r="J34" s="32">
        <v>44</v>
      </c>
      <c r="K34" s="32">
        <v>16</v>
      </c>
      <c r="L34" s="32">
        <v>27</v>
      </c>
      <c r="M34" s="32">
        <v>33</v>
      </c>
      <c r="N34" s="32">
        <v>23</v>
      </c>
      <c r="O34" s="32">
        <v>37</v>
      </c>
      <c r="P34" s="32">
        <v>0</v>
      </c>
      <c r="Q34" s="32">
        <v>0</v>
      </c>
      <c r="R34" s="32">
        <v>123</v>
      </c>
      <c r="S34" s="18">
        <v>0</v>
      </c>
      <c r="T34" s="18">
        <v>123</v>
      </c>
      <c r="U34" s="18">
        <v>30</v>
      </c>
    </row>
    <row r="35" spans="1:21" x14ac:dyDescent="0.4">
      <c r="A35" s="18" t="str">
        <v xml:space="preserve">Aaron Kraft   </v>
      </c>
      <c r="B35" s="18" t="str">
        <v>Sr Boys</v>
      </c>
      <c r="C35" s="66" t="str">
        <v>Pemberton</v>
      </c>
      <c r="D35" s="32" t="str">
        <v>Sr Boys</v>
      </c>
      <c r="E35" s="33">
        <v>12376</v>
      </c>
      <c r="F35" s="32">
        <v>17</v>
      </c>
      <c r="G35" s="32">
        <v>43</v>
      </c>
      <c r="H35" s="32">
        <v>44</v>
      </c>
      <c r="I35" s="32">
        <v>16</v>
      </c>
      <c r="J35" s="32" t="str">
        <v>DNS</v>
      </c>
      <c r="K35" s="32">
        <v>0</v>
      </c>
      <c r="L35" s="32">
        <v>26</v>
      </c>
      <c r="M35" s="32">
        <v>34</v>
      </c>
      <c r="N35" s="32">
        <v>33</v>
      </c>
      <c r="O35" s="32">
        <v>27</v>
      </c>
      <c r="P35" s="32">
        <v>0</v>
      </c>
      <c r="Q35" s="32">
        <v>0</v>
      </c>
      <c r="R35" s="32">
        <v>120</v>
      </c>
      <c r="S35" s="18">
        <v>0</v>
      </c>
      <c r="T35" s="18">
        <v>120</v>
      </c>
      <c r="U35" s="18">
        <v>32</v>
      </c>
    </row>
    <row r="36" spans="1:21" x14ac:dyDescent="0.4">
      <c r="A36" s="18" t="str">
        <v>Shu Yano</v>
      </c>
      <c r="B36" s="18" t="str">
        <v>Sr Boys</v>
      </c>
      <c r="C36" s="66" t="str">
        <v>Howe Sound</v>
      </c>
      <c r="D36" s="32" t="str">
        <v>Sr Boys</v>
      </c>
      <c r="E36" s="33">
        <v>12349</v>
      </c>
      <c r="F36" s="32">
        <v>12</v>
      </c>
      <c r="G36" s="32">
        <v>51</v>
      </c>
      <c r="H36" s="32">
        <v>75</v>
      </c>
      <c r="I36" s="32">
        <v>1</v>
      </c>
      <c r="J36" s="32">
        <v>11</v>
      </c>
      <c r="K36" s="32">
        <v>53</v>
      </c>
      <c r="L36" s="32" t="str">
        <v>DNS</v>
      </c>
      <c r="M36" s="32">
        <v>0</v>
      </c>
      <c r="N36" s="32">
        <v>64</v>
      </c>
      <c r="O36" s="32">
        <v>1</v>
      </c>
      <c r="P36" s="32">
        <v>0</v>
      </c>
      <c r="Q36" s="32">
        <v>0</v>
      </c>
      <c r="R36" s="32">
        <v>106</v>
      </c>
      <c r="S36" s="18">
        <v>0</v>
      </c>
      <c r="T36" s="18">
        <v>106</v>
      </c>
      <c r="U36" s="18">
        <v>33</v>
      </c>
    </row>
    <row r="37" spans="1:21" x14ac:dyDescent="0.4">
      <c r="A37" s="18" t="str">
        <v>Jona Marquardt</v>
      </c>
      <c r="B37" s="18" t="str">
        <v>Sr Boys</v>
      </c>
      <c r="C37" s="66" t="str">
        <v>Howe Sound</v>
      </c>
      <c r="D37" s="32" t="str">
        <v>Sr Boys</v>
      </c>
      <c r="E37" s="33">
        <v>12343</v>
      </c>
      <c r="F37" s="32" t="str">
        <v>DNS</v>
      </c>
      <c r="G37" s="32">
        <v>0</v>
      </c>
      <c r="H37" s="32">
        <v>15</v>
      </c>
      <c r="I37" s="32">
        <v>45</v>
      </c>
      <c r="J37" s="32" t="str">
        <v>DNS</v>
      </c>
      <c r="K37" s="32">
        <v>0</v>
      </c>
      <c r="L37" s="32">
        <v>35</v>
      </c>
      <c r="M37" s="32">
        <v>25</v>
      </c>
      <c r="N37" s="32">
        <v>26</v>
      </c>
      <c r="O37" s="32">
        <v>34</v>
      </c>
      <c r="P37" s="32">
        <v>0</v>
      </c>
      <c r="Q37" s="32">
        <v>0</v>
      </c>
      <c r="R37" s="32">
        <v>104</v>
      </c>
      <c r="S37" s="18">
        <v>0</v>
      </c>
      <c r="T37" s="18">
        <v>104</v>
      </c>
      <c r="U37" s="18">
        <v>34</v>
      </c>
    </row>
    <row r="38" spans="1:21" x14ac:dyDescent="0.4">
      <c r="A38" s="18" t="str">
        <v>Caleb Leung</v>
      </c>
      <c r="B38" s="18" t="str">
        <v>Sr Boys</v>
      </c>
      <c r="C38" s="66" t="str">
        <v>Howe Sound</v>
      </c>
      <c r="D38" s="32" t="str">
        <v>Sr Boys</v>
      </c>
      <c r="E38" s="33">
        <v>12332</v>
      </c>
      <c r="F38" s="32">
        <v>35</v>
      </c>
      <c r="G38" s="32">
        <v>25</v>
      </c>
      <c r="H38" s="32">
        <v>55</v>
      </c>
      <c r="I38" s="32">
        <v>5</v>
      </c>
      <c r="J38" s="32">
        <v>33</v>
      </c>
      <c r="K38" s="32">
        <v>27</v>
      </c>
      <c r="L38" s="32">
        <v>29</v>
      </c>
      <c r="M38" s="32">
        <v>31</v>
      </c>
      <c r="N38" s="32">
        <v>45</v>
      </c>
      <c r="O38" s="32">
        <v>15</v>
      </c>
      <c r="P38" s="32">
        <v>0</v>
      </c>
      <c r="Q38" s="32">
        <v>0</v>
      </c>
      <c r="R38" s="32">
        <v>103</v>
      </c>
      <c r="S38" s="18">
        <v>0</v>
      </c>
      <c r="T38" s="18">
        <v>103</v>
      </c>
      <c r="U38" s="18">
        <v>35</v>
      </c>
    </row>
    <row r="39" spans="1:21" x14ac:dyDescent="0.4">
      <c r="A39" s="18" t="str">
        <v>Damyen Bouvier</v>
      </c>
      <c r="B39" s="18" t="str">
        <v>Sr Boys</v>
      </c>
      <c r="C39" s="66" t="str">
        <v>Whistler</v>
      </c>
      <c r="D39" s="32" t="str">
        <v>Sr Boys</v>
      </c>
      <c r="E39" s="33">
        <v>12399</v>
      </c>
      <c r="F39" s="32" t="str">
        <v>DNS</v>
      </c>
      <c r="G39" s="32">
        <v>0</v>
      </c>
      <c r="H39" s="32">
        <v>46</v>
      </c>
      <c r="I39" s="32">
        <v>14</v>
      </c>
      <c r="J39" s="32">
        <v>47</v>
      </c>
      <c r="K39" s="32">
        <v>13</v>
      </c>
      <c r="L39" s="32">
        <v>23</v>
      </c>
      <c r="M39" s="32">
        <v>37</v>
      </c>
      <c r="N39" s="32">
        <v>24</v>
      </c>
      <c r="O39" s="32">
        <v>36</v>
      </c>
      <c r="P39" s="32">
        <v>0</v>
      </c>
      <c r="Q39" s="32">
        <v>0</v>
      </c>
      <c r="R39" s="32">
        <v>100</v>
      </c>
      <c r="S39" s="18">
        <v>0</v>
      </c>
      <c r="T39" s="18">
        <v>100</v>
      </c>
      <c r="U39" s="18">
        <v>36</v>
      </c>
    </row>
    <row r="40" spans="1:21" x14ac:dyDescent="0.4">
      <c r="A40" s="18" t="str">
        <v>Alonso Cruz Bohigas</v>
      </c>
      <c r="B40" s="18" t="str">
        <v>Sr Boys</v>
      </c>
      <c r="C40" s="66" t="str">
        <v>Howe Sound</v>
      </c>
      <c r="D40" s="32" t="str">
        <v>Sr Boys</v>
      </c>
      <c r="E40" s="33">
        <v>12336</v>
      </c>
      <c r="F40" s="32">
        <v>28</v>
      </c>
      <c r="G40" s="32">
        <v>32</v>
      </c>
      <c r="H40" s="32">
        <v>33</v>
      </c>
      <c r="I40" s="32">
        <v>27</v>
      </c>
      <c r="J40" s="32">
        <v>49</v>
      </c>
      <c r="K40" s="32">
        <v>11</v>
      </c>
      <c r="L40" s="32">
        <v>31</v>
      </c>
      <c r="M40" s="32">
        <v>29</v>
      </c>
      <c r="N40" s="32" t="str">
        <v>DNS</v>
      </c>
      <c r="O40" s="32">
        <v>0</v>
      </c>
      <c r="P40" s="32">
        <v>0</v>
      </c>
      <c r="Q40" s="32">
        <v>0</v>
      </c>
      <c r="R40" s="32">
        <v>99</v>
      </c>
      <c r="S40" s="18">
        <v>0</v>
      </c>
      <c r="T40" s="18">
        <v>99</v>
      </c>
      <c r="U40" s="18">
        <v>37</v>
      </c>
    </row>
    <row r="41" spans="1:21" x14ac:dyDescent="0.4">
      <c r="A41" s="18" t="str">
        <v>Miles Nunes</v>
      </c>
      <c r="B41" s="18" t="str">
        <v>Sr Boys</v>
      </c>
      <c r="C41" s="66" t="str">
        <v>Mulgrave</v>
      </c>
      <c r="D41" s="32" t="str">
        <v>Sr Boys</v>
      </c>
      <c r="E41" s="33">
        <v>12354</v>
      </c>
      <c r="F41" s="32">
        <v>31</v>
      </c>
      <c r="G41" s="32">
        <v>29</v>
      </c>
      <c r="H41" s="32">
        <v>64</v>
      </c>
      <c r="I41" s="32">
        <v>1</v>
      </c>
      <c r="J41" s="32">
        <v>30</v>
      </c>
      <c r="K41" s="32">
        <v>30</v>
      </c>
      <c r="L41" s="32">
        <v>43</v>
      </c>
      <c r="M41" s="32">
        <v>17</v>
      </c>
      <c r="N41" s="32">
        <v>40</v>
      </c>
      <c r="O41" s="32">
        <v>20</v>
      </c>
      <c r="P41" s="32">
        <v>0</v>
      </c>
      <c r="Q41" s="32">
        <v>0</v>
      </c>
      <c r="R41" s="32">
        <v>97</v>
      </c>
      <c r="S41" s="18">
        <v>0</v>
      </c>
      <c r="T41" s="18">
        <v>97</v>
      </c>
      <c r="U41" s="18">
        <v>38</v>
      </c>
    </row>
    <row r="42" spans="1:21" x14ac:dyDescent="0.4">
      <c r="A42" s="18" t="str">
        <v>Luis Gstoehl</v>
      </c>
      <c r="B42" s="18" t="str">
        <v>Sr Boys</v>
      </c>
      <c r="C42" s="66" t="str">
        <v>Howe Sound</v>
      </c>
      <c r="D42" s="32" t="str">
        <v>Sr Boys</v>
      </c>
      <c r="E42" s="33">
        <v>12340</v>
      </c>
      <c r="F42" s="32">
        <v>24</v>
      </c>
      <c r="G42" s="32">
        <v>36</v>
      </c>
      <c r="H42" s="32">
        <v>40</v>
      </c>
      <c r="I42" s="32">
        <v>20</v>
      </c>
      <c r="J42" s="32">
        <v>28</v>
      </c>
      <c r="K42" s="32">
        <v>32</v>
      </c>
      <c r="L42" s="32">
        <v>61</v>
      </c>
      <c r="M42" s="32">
        <v>1</v>
      </c>
      <c r="N42" s="32">
        <v>74</v>
      </c>
      <c r="O42" s="32">
        <v>1</v>
      </c>
      <c r="P42" s="32">
        <v>0</v>
      </c>
      <c r="Q42" s="32">
        <v>0</v>
      </c>
      <c r="R42" s="32">
        <v>90</v>
      </c>
      <c r="S42" s="18">
        <v>0</v>
      </c>
      <c r="T42" s="18">
        <v>90</v>
      </c>
      <c r="U42" s="18">
        <v>39</v>
      </c>
    </row>
    <row r="43" spans="1:21" x14ac:dyDescent="0.4">
      <c r="A43" s="18" t="str">
        <v>Nic Way</v>
      </c>
      <c r="B43" s="18" t="str">
        <v>Sr Boys</v>
      </c>
      <c r="C43" s="66" t="str">
        <v>West Van</v>
      </c>
      <c r="D43" s="32" t="str">
        <v>Sr Boys</v>
      </c>
      <c r="E43" s="33">
        <v>12398</v>
      </c>
      <c r="F43" s="32" t="str">
        <v>DNS</v>
      </c>
      <c r="G43" s="32">
        <v>0</v>
      </c>
      <c r="H43" s="32">
        <v>37</v>
      </c>
      <c r="I43" s="32">
        <v>23</v>
      </c>
      <c r="J43" s="32">
        <v>62</v>
      </c>
      <c r="K43" s="32">
        <v>1</v>
      </c>
      <c r="L43" s="32">
        <v>33</v>
      </c>
      <c r="M43" s="32">
        <v>27</v>
      </c>
      <c r="N43" s="32">
        <v>21</v>
      </c>
      <c r="O43" s="32">
        <v>39</v>
      </c>
      <c r="P43" s="32">
        <v>0</v>
      </c>
      <c r="Q43" s="32">
        <v>0</v>
      </c>
      <c r="R43" s="32">
        <v>90</v>
      </c>
      <c r="S43" s="18">
        <v>0</v>
      </c>
      <c r="T43" s="18">
        <v>90</v>
      </c>
      <c r="U43" s="18">
        <v>39</v>
      </c>
    </row>
    <row r="44" spans="1:21" x14ac:dyDescent="0.4">
      <c r="A44" s="18" t="str">
        <v>Deegan Wright</v>
      </c>
      <c r="B44" s="18" t="str">
        <v>Sr Boys</v>
      </c>
      <c r="C44" s="66" t="str">
        <v>Pemberton</v>
      </c>
      <c r="D44" s="32" t="str">
        <v>Sr Boys</v>
      </c>
      <c r="E44" s="33">
        <v>12373</v>
      </c>
      <c r="F44" s="32" t="str">
        <v>DNS</v>
      </c>
      <c r="G44" s="32">
        <v>0</v>
      </c>
      <c r="H44" s="32">
        <v>18</v>
      </c>
      <c r="I44" s="32">
        <v>42</v>
      </c>
      <c r="J44" s="32" t="str">
        <v>DNS</v>
      </c>
      <c r="K44" s="32">
        <v>0</v>
      </c>
      <c r="L44" s="32">
        <v>56</v>
      </c>
      <c r="M44" s="32">
        <v>4</v>
      </c>
      <c r="N44" s="32">
        <v>17</v>
      </c>
      <c r="O44" s="32">
        <v>43</v>
      </c>
      <c r="P44" s="32">
        <v>0</v>
      </c>
      <c r="Q44" s="32">
        <v>0</v>
      </c>
      <c r="R44" s="32">
        <v>89</v>
      </c>
      <c r="S44" s="18">
        <v>0</v>
      </c>
      <c r="T44" s="18">
        <v>89</v>
      </c>
      <c r="U44" s="18">
        <v>41</v>
      </c>
    </row>
    <row r="45" spans="1:21" x14ac:dyDescent="0.4">
      <c r="A45" s="18" t="str">
        <v>Miles Ferguson</v>
      </c>
      <c r="B45" s="18" t="str">
        <v>Sr Boys</v>
      </c>
      <c r="C45" s="66" t="str">
        <v>STA</v>
      </c>
      <c r="D45" s="32" t="str">
        <v>Sr Boys</v>
      </c>
      <c r="E45" s="33">
        <v>12387</v>
      </c>
      <c r="F45" s="32">
        <v>40</v>
      </c>
      <c r="G45" s="32">
        <v>20</v>
      </c>
      <c r="H45" s="32">
        <v>52</v>
      </c>
      <c r="I45" s="32">
        <v>8</v>
      </c>
      <c r="J45" s="32">
        <v>40</v>
      </c>
      <c r="K45" s="32">
        <v>20</v>
      </c>
      <c r="L45" s="32">
        <v>39</v>
      </c>
      <c r="M45" s="32">
        <v>21</v>
      </c>
      <c r="N45" s="32">
        <v>42</v>
      </c>
      <c r="O45" s="32">
        <v>18</v>
      </c>
      <c r="P45" s="32">
        <v>0</v>
      </c>
      <c r="Q45" s="32">
        <v>0</v>
      </c>
      <c r="R45" s="32">
        <v>87</v>
      </c>
      <c r="S45" s="18">
        <v>0</v>
      </c>
      <c r="T45" s="18">
        <v>87</v>
      </c>
      <c r="U45" s="18">
        <v>42</v>
      </c>
    </row>
    <row r="46" spans="1:21" x14ac:dyDescent="0.4">
      <c r="A46" s="18" t="str">
        <v>Rylan Whittaker</v>
      </c>
      <c r="B46" s="18" t="str">
        <v>Sr Boys</v>
      </c>
      <c r="C46" s="66" t="str">
        <v>Pemberton</v>
      </c>
      <c r="D46" s="32" t="str">
        <v>Sr Boys</v>
      </c>
      <c r="E46" s="33">
        <v>12372</v>
      </c>
      <c r="F46" s="32">
        <v>26</v>
      </c>
      <c r="G46" s="32">
        <v>34</v>
      </c>
      <c r="H46" s="32">
        <v>53</v>
      </c>
      <c r="I46" s="32">
        <v>7</v>
      </c>
      <c r="J46" s="32">
        <v>18</v>
      </c>
      <c r="K46" s="32">
        <v>42</v>
      </c>
      <c r="L46" s="32">
        <v>58</v>
      </c>
      <c r="M46" s="32">
        <v>2</v>
      </c>
      <c r="N46" s="32" t="str">
        <v>DNF</v>
      </c>
      <c r="O46" s="32">
        <v>1</v>
      </c>
      <c r="P46" s="32">
        <v>0</v>
      </c>
      <c r="Q46" s="32">
        <v>0</v>
      </c>
      <c r="R46" s="32">
        <v>86</v>
      </c>
      <c r="S46" s="18">
        <v>0</v>
      </c>
      <c r="T46" s="18">
        <v>86</v>
      </c>
      <c r="U46" s="18">
        <v>43</v>
      </c>
    </row>
    <row r="47" spans="1:21" x14ac:dyDescent="0.4">
      <c r="A47" s="18" t="str">
        <v>Oscar Tschan</v>
      </c>
      <c r="B47" s="18" t="str">
        <v>Sr Boys</v>
      </c>
      <c r="C47" s="66" t="str">
        <v>Carson</v>
      </c>
      <c r="D47" s="32" t="str">
        <v>Sr Boys</v>
      </c>
      <c r="E47" s="33">
        <v>12320</v>
      </c>
      <c r="F47" s="32">
        <v>27</v>
      </c>
      <c r="G47" s="32">
        <v>33</v>
      </c>
      <c r="H47" s="32">
        <v>67</v>
      </c>
      <c r="I47" s="32">
        <v>1</v>
      </c>
      <c r="J47" s="32">
        <v>25</v>
      </c>
      <c r="K47" s="32">
        <v>35</v>
      </c>
      <c r="L47" s="32">
        <v>44</v>
      </c>
      <c r="M47" s="32">
        <v>16</v>
      </c>
      <c r="N47" s="32" t="str">
        <v>DNS</v>
      </c>
      <c r="O47" s="32">
        <v>0</v>
      </c>
      <c r="P47" s="32">
        <v>0</v>
      </c>
      <c r="Q47" s="32">
        <v>0</v>
      </c>
      <c r="R47" s="32">
        <v>85</v>
      </c>
      <c r="S47" s="18">
        <v>0</v>
      </c>
      <c r="T47" s="18">
        <v>85</v>
      </c>
      <c r="U47" s="18">
        <v>44</v>
      </c>
    </row>
    <row r="48" spans="1:21" x14ac:dyDescent="0.4">
      <c r="A48" s="18" t="str">
        <v>Ethan Andrew</v>
      </c>
      <c r="B48" s="18" t="str">
        <v>Sr Boys</v>
      </c>
      <c r="C48" s="66" t="str">
        <v>Pemberton</v>
      </c>
      <c r="D48" s="32" t="str">
        <v>Sr Boys</v>
      </c>
      <c r="E48" s="33">
        <v>12357</v>
      </c>
      <c r="F48" s="32">
        <v>39</v>
      </c>
      <c r="G48" s="32">
        <v>21</v>
      </c>
      <c r="H48" s="32" t="str">
        <v>DNS</v>
      </c>
      <c r="I48" s="32">
        <v>0</v>
      </c>
      <c r="J48" s="32">
        <v>32</v>
      </c>
      <c r="K48" s="32">
        <v>28</v>
      </c>
      <c r="L48" s="32">
        <v>30</v>
      </c>
      <c r="M48" s="32">
        <v>30</v>
      </c>
      <c r="N48" s="32" t="str">
        <v>DNS</v>
      </c>
      <c r="O48" s="32">
        <v>0</v>
      </c>
      <c r="P48" s="32">
        <v>0</v>
      </c>
      <c r="Q48" s="32">
        <v>0</v>
      </c>
      <c r="R48" s="32">
        <v>79</v>
      </c>
      <c r="S48" s="18">
        <v>0</v>
      </c>
      <c r="T48" s="18">
        <v>79</v>
      </c>
      <c r="U48" s="18">
        <v>45</v>
      </c>
    </row>
    <row r="49" spans="1:21" x14ac:dyDescent="0.4">
      <c r="A49" s="18" t="str">
        <v>Hayden Pegram</v>
      </c>
      <c r="B49" s="18" t="str">
        <v>Sr Boys</v>
      </c>
      <c r="C49" s="66" t="str">
        <v>Pemberton</v>
      </c>
      <c r="D49" s="32" t="str">
        <v>Sr Boys</v>
      </c>
      <c r="E49" s="33">
        <v>12366</v>
      </c>
      <c r="F49" s="32" t="str">
        <v>DNS</v>
      </c>
      <c r="G49" s="32">
        <v>0</v>
      </c>
      <c r="H49" s="32">
        <v>24</v>
      </c>
      <c r="I49" s="32">
        <v>36</v>
      </c>
      <c r="J49" s="32" t="str">
        <v>DNS</v>
      </c>
      <c r="K49" s="32">
        <v>0</v>
      </c>
      <c r="L49" s="32">
        <v>17</v>
      </c>
      <c r="M49" s="32">
        <v>43</v>
      </c>
      <c r="N49" s="32" t="str">
        <v>DNS</v>
      </c>
      <c r="O49" s="32">
        <v>0</v>
      </c>
      <c r="P49" s="32">
        <v>0</v>
      </c>
      <c r="Q49" s="32">
        <v>0</v>
      </c>
      <c r="R49" s="32">
        <v>79</v>
      </c>
      <c r="S49" s="18">
        <v>0</v>
      </c>
      <c r="T49" s="18">
        <v>79</v>
      </c>
      <c r="U49" s="18">
        <v>45</v>
      </c>
    </row>
    <row r="50" spans="1:21" x14ac:dyDescent="0.4">
      <c r="A50" s="18" t="str">
        <v>Martin Rychtarik</v>
      </c>
      <c r="B50" s="18" t="str">
        <v>Sr Boys</v>
      </c>
      <c r="C50" s="66" t="str">
        <v>Howe Sound</v>
      </c>
      <c r="D50" s="32" t="str">
        <v>Sr Boys</v>
      </c>
      <c r="E50" s="33">
        <v>12346</v>
      </c>
      <c r="F50" s="32">
        <v>22</v>
      </c>
      <c r="G50" s="32">
        <v>38</v>
      </c>
      <c r="H50" s="32">
        <v>41</v>
      </c>
      <c r="I50" s="32">
        <v>19</v>
      </c>
      <c r="J50" s="32" t="str">
        <v>DNS</v>
      </c>
      <c r="K50" s="32">
        <v>0</v>
      </c>
      <c r="L50" s="32">
        <v>41</v>
      </c>
      <c r="M50" s="32">
        <v>19</v>
      </c>
      <c r="N50" s="32" t="str">
        <v>DNS</v>
      </c>
      <c r="O50" s="32">
        <v>0</v>
      </c>
      <c r="P50" s="32">
        <v>0</v>
      </c>
      <c r="Q50" s="32">
        <v>0</v>
      </c>
      <c r="R50" s="32">
        <v>76</v>
      </c>
      <c r="S50" s="18">
        <v>0</v>
      </c>
      <c r="T50" s="18">
        <v>76</v>
      </c>
      <c r="U50" s="18">
        <v>47</v>
      </c>
    </row>
    <row r="51" spans="1:21" x14ac:dyDescent="0.4">
      <c r="A51" s="18" t="str">
        <v>Gatien Radet</v>
      </c>
      <c r="B51" s="18" t="str">
        <v>Sr Boys</v>
      </c>
      <c r="C51" s="66" t="str">
        <v>Argyle</v>
      </c>
      <c r="D51" s="32" t="str">
        <v>Sr Boys</v>
      </c>
      <c r="E51" s="33">
        <v>12250</v>
      </c>
      <c r="F51" s="32" t="str">
        <v>DNS</v>
      </c>
      <c r="G51" s="32">
        <v>0</v>
      </c>
      <c r="H51" s="32">
        <v>43</v>
      </c>
      <c r="I51" s="32">
        <v>17</v>
      </c>
      <c r="J51" s="32">
        <v>31</v>
      </c>
      <c r="K51" s="32">
        <v>29</v>
      </c>
      <c r="L51" s="32">
        <v>62</v>
      </c>
      <c r="M51" s="32">
        <v>1</v>
      </c>
      <c r="N51" s="32">
        <v>34</v>
      </c>
      <c r="O51" s="32">
        <v>26</v>
      </c>
      <c r="P51" s="32">
        <v>0</v>
      </c>
      <c r="Q51" s="32">
        <v>0</v>
      </c>
      <c r="R51" s="32">
        <v>73</v>
      </c>
      <c r="S51" s="18">
        <v>0</v>
      </c>
      <c r="T51" s="18">
        <v>73</v>
      </c>
      <c r="U51" s="18">
        <v>48</v>
      </c>
    </row>
    <row r="52" spans="1:21" x14ac:dyDescent="0.4">
      <c r="A52" s="18" t="str">
        <v>Carter Soulliere</v>
      </c>
      <c r="B52" s="18" t="str">
        <v>Sr Boys</v>
      </c>
      <c r="C52" s="66" t="str">
        <v>Argyle</v>
      </c>
      <c r="D52" s="32" t="str">
        <v>Sr Boys</v>
      </c>
      <c r="E52" s="33">
        <v>12231</v>
      </c>
      <c r="F52" s="32">
        <v>9</v>
      </c>
      <c r="G52" s="32">
        <v>60</v>
      </c>
      <c r="H52" s="32">
        <v>69</v>
      </c>
      <c r="I52" s="32">
        <v>1</v>
      </c>
      <c r="J52" s="32" t="str">
        <v>DNS</v>
      </c>
      <c r="K52" s="32">
        <v>0</v>
      </c>
      <c r="L52" s="32" t="str">
        <v>DNS</v>
      </c>
      <c r="M52" s="32">
        <v>0</v>
      </c>
      <c r="N52" s="32">
        <v>50</v>
      </c>
      <c r="O52" s="32">
        <v>10</v>
      </c>
      <c r="P52" s="32">
        <v>0</v>
      </c>
      <c r="Q52" s="32">
        <v>0</v>
      </c>
      <c r="R52" s="32">
        <v>71</v>
      </c>
      <c r="S52" s="18">
        <v>0</v>
      </c>
      <c r="T52" s="18">
        <v>71</v>
      </c>
      <c r="U52" s="18">
        <v>49</v>
      </c>
    </row>
    <row r="53" spans="1:21" x14ac:dyDescent="0.4">
      <c r="A53" s="18" t="str">
        <v>Trent McGrenera</v>
      </c>
      <c r="B53" s="18" t="str">
        <v>Sr Boys</v>
      </c>
      <c r="C53" s="66" t="str">
        <v>Carson</v>
      </c>
      <c r="D53" s="32" t="str">
        <v>Sr Boys</v>
      </c>
      <c r="E53" s="33">
        <v>12321</v>
      </c>
      <c r="F53" s="32">
        <v>34</v>
      </c>
      <c r="G53" s="32">
        <v>26</v>
      </c>
      <c r="H53" s="32">
        <v>35</v>
      </c>
      <c r="I53" s="32">
        <v>25</v>
      </c>
      <c r="J53" s="32">
        <v>56</v>
      </c>
      <c r="K53" s="32">
        <v>4</v>
      </c>
      <c r="L53" s="32">
        <v>45</v>
      </c>
      <c r="M53" s="32">
        <v>15</v>
      </c>
      <c r="N53" s="32">
        <v>70</v>
      </c>
      <c r="O53" s="32">
        <v>1</v>
      </c>
      <c r="P53" s="32">
        <v>0</v>
      </c>
      <c r="Q53" s="32">
        <v>0</v>
      </c>
      <c r="R53" s="32">
        <v>71</v>
      </c>
      <c r="S53" s="18">
        <v>0</v>
      </c>
      <c r="T53" s="18">
        <v>71</v>
      </c>
      <c r="U53" s="18">
        <v>49</v>
      </c>
    </row>
    <row r="54" spans="1:21" x14ac:dyDescent="0.4">
      <c r="A54" s="18" t="str">
        <v>Tyler Holtz</v>
      </c>
      <c r="B54" s="18" t="str">
        <v>Sr Boys</v>
      </c>
      <c r="C54" s="66" t="str">
        <v>Argyle</v>
      </c>
      <c r="D54" s="32" t="str">
        <v>Sr Boys</v>
      </c>
      <c r="E54" s="33">
        <v>12285</v>
      </c>
      <c r="F54" s="32">
        <v>8</v>
      </c>
      <c r="G54" s="32">
        <v>65</v>
      </c>
      <c r="H54" s="32">
        <v>74</v>
      </c>
      <c r="I54" s="32">
        <v>1</v>
      </c>
      <c r="J54" s="32" t="str">
        <v>DNS</v>
      </c>
      <c r="K54" s="32">
        <v>0</v>
      </c>
      <c r="L54" s="32">
        <v>63</v>
      </c>
      <c r="M54" s="32">
        <v>1</v>
      </c>
      <c r="N54" s="32">
        <v>59</v>
      </c>
      <c r="O54" s="32">
        <v>1</v>
      </c>
      <c r="P54" s="32">
        <v>0</v>
      </c>
      <c r="Q54" s="32">
        <v>0</v>
      </c>
      <c r="R54" s="32">
        <v>68</v>
      </c>
      <c r="S54" s="18">
        <v>0</v>
      </c>
      <c r="T54" s="18">
        <v>68</v>
      </c>
      <c r="U54" s="18">
        <v>51</v>
      </c>
    </row>
    <row r="55" spans="1:21" x14ac:dyDescent="0.4">
      <c r="A55" s="18" t="str">
        <v>Kieran Day</v>
      </c>
      <c r="B55" s="18" t="str">
        <v>Sr Boys</v>
      </c>
      <c r="C55" s="66" t="str">
        <v>Argyle</v>
      </c>
      <c r="D55" s="32" t="str">
        <v>Sr Boys</v>
      </c>
      <c r="E55" s="33">
        <v>12264</v>
      </c>
      <c r="F55" s="32">
        <v>55</v>
      </c>
      <c r="G55" s="32">
        <v>5</v>
      </c>
      <c r="H55" s="32">
        <v>38</v>
      </c>
      <c r="I55" s="32">
        <v>22</v>
      </c>
      <c r="J55" s="32">
        <v>51</v>
      </c>
      <c r="K55" s="32">
        <v>9</v>
      </c>
      <c r="L55" s="32" t="str">
        <v>DNS</v>
      </c>
      <c r="M55" s="32">
        <v>0</v>
      </c>
      <c r="N55" s="32">
        <v>29</v>
      </c>
      <c r="O55" s="32">
        <v>31</v>
      </c>
      <c r="P55" s="32">
        <v>0</v>
      </c>
      <c r="Q55" s="32">
        <v>0</v>
      </c>
      <c r="R55" s="32">
        <v>67</v>
      </c>
      <c r="S55" s="18">
        <v>0</v>
      </c>
      <c r="T55" s="18">
        <v>67</v>
      </c>
      <c r="U55" s="18">
        <v>52</v>
      </c>
    </row>
    <row r="56" spans="1:21" x14ac:dyDescent="0.4">
      <c r="A56" s="18" t="str">
        <v>Connor Moore</v>
      </c>
      <c r="B56" s="18" t="str">
        <v>Sr Boys</v>
      </c>
      <c r="C56" s="66" t="str">
        <v>Argyle</v>
      </c>
      <c r="D56" s="32" t="str">
        <v>Sr Boys</v>
      </c>
      <c r="E56" s="33">
        <v>12232</v>
      </c>
      <c r="F56" s="32">
        <v>43</v>
      </c>
      <c r="G56" s="32">
        <v>17</v>
      </c>
      <c r="H56" s="32">
        <v>68</v>
      </c>
      <c r="I56" s="32">
        <v>1</v>
      </c>
      <c r="J56" s="32">
        <v>41</v>
      </c>
      <c r="K56" s="32">
        <v>19</v>
      </c>
      <c r="L56" s="32">
        <v>42</v>
      </c>
      <c r="M56" s="32">
        <v>18</v>
      </c>
      <c r="N56" s="32">
        <v>49</v>
      </c>
      <c r="O56" s="32">
        <v>11</v>
      </c>
      <c r="P56" s="32">
        <v>0</v>
      </c>
      <c r="Q56" s="32">
        <v>0</v>
      </c>
      <c r="R56" s="32">
        <v>66</v>
      </c>
      <c r="S56" s="18">
        <v>0</v>
      </c>
      <c r="T56" s="18">
        <v>66</v>
      </c>
      <c r="U56" s="18">
        <v>53</v>
      </c>
    </row>
    <row r="57" spans="1:21" x14ac:dyDescent="0.4">
      <c r="A57" s="18" t="str">
        <v>Tristan Benes</v>
      </c>
      <c r="B57" s="18" t="str">
        <v>Sr Boys</v>
      </c>
      <c r="C57" s="66" t="str">
        <v>Pemberton</v>
      </c>
      <c r="D57" s="32" t="str">
        <v>Sr Boys</v>
      </c>
      <c r="E57" s="33">
        <v>12359</v>
      </c>
      <c r="F57" s="32">
        <v>62</v>
      </c>
      <c r="G57" s="32">
        <v>1</v>
      </c>
      <c r="H57" s="32">
        <v>34</v>
      </c>
      <c r="I57" s="32">
        <v>26</v>
      </c>
      <c r="J57" s="32">
        <v>35</v>
      </c>
      <c r="K57" s="32">
        <v>25</v>
      </c>
      <c r="L57" s="32" t="str">
        <v>DNS</v>
      </c>
      <c r="M57" s="32">
        <v>0</v>
      </c>
      <c r="N57" s="32">
        <v>48</v>
      </c>
      <c r="O57" s="32">
        <v>12</v>
      </c>
      <c r="P57" s="32">
        <v>0</v>
      </c>
      <c r="Q57" s="32">
        <v>0</v>
      </c>
      <c r="R57" s="32">
        <v>64</v>
      </c>
      <c r="S57" s="18">
        <v>0</v>
      </c>
      <c r="T57" s="18">
        <v>64</v>
      </c>
      <c r="U57" s="18">
        <v>54</v>
      </c>
    </row>
    <row r="58" spans="1:21" x14ac:dyDescent="0.4">
      <c r="A58" s="18" t="str">
        <v>Taylor Markham</v>
      </c>
      <c r="B58" s="18" t="str">
        <v>Sr Boys</v>
      </c>
      <c r="C58" s="66" t="str">
        <v>Rockridge</v>
      </c>
      <c r="D58" s="32" t="str">
        <v>Sr Boys</v>
      </c>
      <c r="E58" s="33">
        <v>12380</v>
      </c>
      <c r="F58" s="32" t="str">
        <v>DNS</v>
      </c>
      <c r="G58" s="32">
        <v>0</v>
      </c>
      <c r="H58" s="32">
        <v>54</v>
      </c>
      <c r="I58" s="32">
        <v>6</v>
      </c>
      <c r="J58" s="32" t="str">
        <v>DNS</v>
      </c>
      <c r="K58" s="32">
        <v>0</v>
      </c>
      <c r="L58" s="32">
        <v>34</v>
      </c>
      <c r="M58" s="32">
        <v>26</v>
      </c>
      <c r="N58" s="32">
        <v>30</v>
      </c>
      <c r="O58" s="32">
        <v>30</v>
      </c>
      <c r="P58" s="32">
        <v>0</v>
      </c>
      <c r="Q58" s="32">
        <v>0</v>
      </c>
      <c r="R58" s="32">
        <v>62</v>
      </c>
      <c r="S58" s="18">
        <v>0</v>
      </c>
      <c r="T58" s="18">
        <v>62</v>
      </c>
      <c r="U58" s="18">
        <v>55</v>
      </c>
    </row>
    <row r="59" spans="1:21" x14ac:dyDescent="0.4">
      <c r="A59" s="18" t="str">
        <v>Finn Anderson</v>
      </c>
      <c r="B59" s="18" t="str">
        <v>Sr Boys</v>
      </c>
      <c r="C59" s="66" t="str">
        <v>Argyle</v>
      </c>
      <c r="D59" s="32" t="str">
        <v>Sr Boys</v>
      </c>
      <c r="E59" s="33">
        <v>12239</v>
      </c>
      <c r="F59" s="32" t="str">
        <v>DNS</v>
      </c>
      <c r="G59" s="32">
        <v>0</v>
      </c>
      <c r="H59" s="32">
        <v>49</v>
      </c>
      <c r="I59" s="32">
        <v>11</v>
      </c>
      <c r="J59" s="32">
        <v>39</v>
      </c>
      <c r="K59" s="32">
        <v>21</v>
      </c>
      <c r="L59" s="32">
        <v>37</v>
      </c>
      <c r="M59" s="32">
        <v>23</v>
      </c>
      <c r="N59" s="32">
        <v>54</v>
      </c>
      <c r="O59" s="32">
        <v>6</v>
      </c>
      <c r="P59" s="32">
        <v>0</v>
      </c>
      <c r="Q59" s="32">
        <v>0</v>
      </c>
      <c r="R59" s="32">
        <v>61</v>
      </c>
      <c r="S59" s="18">
        <v>0</v>
      </c>
      <c r="T59" s="18">
        <v>61</v>
      </c>
      <c r="U59" s="18">
        <v>56</v>
      </c>
    </row>
    <row r="60" spans="1:21" x14ac:dyDescent="0.4">
      <c r="A60" s="18" t="str">
        <v>Joey Kearnes</v>
      </c>
      <c r="B60" s="18" t="str">
        <v>Sr Boys</v>
      </c>
      <c r="C60" s="66" t="str">
        <v>Pemberton</v>
      </c>
      <c r="D60" s="32" t="str">
        <v>Sr Boys</v>
      </c>
      <c r="E60" s="33">
        <v>12362</v>
      </c>
      <c r="F60" s="32">
        <v>56</v>
      </c>
      <c r="G60" s="32">
        <v>4</v>
      </c>
      <c r="H60" s="32">
        <v>31</v>
      </c>
      <c r="I60" s="32">
        <v>29</v>
      </c>
      <c r="J60" s="32">
        <v>46</v>
      </c>
      <c r="K60" s="32">
        <v>14</v>
      </c>
      <c r="L60" s="32" t="str">
        <v>DNS</v>
      </c>
      <c r="M60" s="32">
        <v>0</v>
      </c>
      <c r="N60" s="32">
        <v>46</v>
      </c>
      <c r="O60" s="32">
        <v>14</v>
      </c>
      <c r="P60" s="32">
        <v>0</v>
      </c>
      <c r="Q60" s="32">
        <v>0</v>
      </c>
      <c r="R60" s="32">
        <v>61</v>
      </c>
      <c r="S60" s="18">
        <v>0</v>
      </c>
      <c r="T60" s="18">
        <v>61</v>
      </c>
      <c r="U60" s="18">
        <v>56</v>
      </c>
    </row>
    <row r="61" spans="1:21" x14ac:dyDescent="0.4">
      <c r="A61" s="18" t="str">
        <v>Mason Cruikshanks</v>
      </c>
      <c r="B61" s="18" t="str">
        <v>Sr Boys</v>
      </c>
      <c r="C61" s="66" t="str">
        <v>Howe Sound</v>
      </c>
      <c r="D61" s="32" t="str">
        <v>Sr Boys</v>
      </c>
      <c r="E61" s="33">
        <v>12335</v>
      </c>
      <c r="F61" s="32" t="str">
        <v>DNS</v>
      </c>
      <c r="G61" s="32">
        <v>0</v>
      </c>
      <c r="H61" s="32">
        <v>29</v>
      </c>
      <c r="I61" s="32">
        <v>31</v>
      </c>
      <c r="J61" s="32" t="str">
        <v>DNS</v>
      </c>
      <c r="K61" s="32">
        <v>0</v>
      </c>
      <c r="L61" s="32" t="str">
        <v>DNS</v>
      </c>
      <c r="M61" s="32">
        <v>0</v>
      </c>
      <c r="N61" s="32">
        <v>31</v>
      </c>
      <c r="O61" s="32">
        <v>29</v>
      </c>
      <c r="P61" s="32">
        <v>0</v>
      </c>
      <c r="Q61" s="32">
        <v>0</v>
      </c>
      <c r="R61" s="32">
        <v>60</v>
      </c>
      <c r="S61" s="18">
        <v>0</v>
      </c>
      <c r="T61" s="18">
        <v>60</v>
      </c>
      <c r="U61" s="18">
        <v>58</v>
      </c>
    </row>
    <row r="62" spans="1:21" x14ac:dyDescent="0.4">
      <c r="A62" s="18" t="str">
        <v>Nate Morse</v>
      </c>
      <c r="B62" s="18" t="str">
        <v>Sr Boys</v>
      </c>
      <c r="C62" s="66" t="str">
        <v>Carson</v>
      </c>
      <c r="D62" s="32" t="str">
        <v>Sr Boys</v>
      </c>
      <c r="E62" s="33">
        <v>12319</v>
      </c>
      <c r="F62" s="32">
        <v>51</v>
      </c>
      <c r="G62" s="32">
        <v>9</v>
      </c>
      <c r="H62" s="32">
        <v>51</v>
      </c>
      <c r="I62" s="32">
        <v>9</v>
      </c>
      <c r="J62" s="32">
        <v>55</v>
      </c>
      <c r="K62" s="32">
        <v>5</v>
      </c>
      <c r="L62" s="32">
        <v>48</v>
      </c>
      <c r="M62" s="32">
        <v>12</v>
      </c>
      <c r="N62" s="32">
        <v>38</v>
      </c>
      <c r="O62" s="32">
        <v>22</v>
      </c>
      <c r="P62" s="32">
        <v>0</v>
      </c>
      <c r="Q62" s="32">
        <v>0</v>
      </c>
      <c r="R62" s="32">
        <v>57</v>
      </c>
      <c r="S62" s="18">
        <v>0</v>
      </c>
      <c r="T62" s="18">
        <v>57</v>
      </c>
      <c r="U62" s="18">
        <v>59</v>
      </c>
    </row>
    <row r="63" spans="1:21" x14ac:dyDescent="0.4">
      <c r="A63" s="18" t="str">
        <v>Cove Pedrini</v>
      </c>
      <c r="B63" s="18" t="str">
        <v>Sr Boys</v>
      </c>
      <c r="C63" s="66" t="str">
        <v>Pemberton</v>
      </c>
      <c r="D63" s="32" t="str">
        <v>Sr Boys</v>
      </c>
      <c r="E63" s="33">
        <v>12365</v>
      </c>
      <c r="F63" s="32" t="str">
        <v>DNS</v>
      </c>
      <c r="G63" s="32">
        <v>0</v>
      </c>
      <c r="H63" s="32" t="str">
        <v>DNS</v>
      </c>
      <c r="I63" s="32">
        <v>0</v>
      </c>
      <c r="J63" s="32">
        <v>12</v>
      </c>
      <c r="K63" s="32">
        <v>51</v>
      </c>
      <c r="L63" s="32" t="str">
        <v>DNS</v>
      </c>
      <c r="M63" s="32">
        <v>0</v>
      </c>
      <c r="N63" s="32" t="str">
        <v>DNS</v>
      </c>
      <c r="O63" s="32">
        <v>0</v>
      </c>
      <c r="P63" s="32">
        <v>0</v>
      </c>
      <c r="Q63" s="32">
        <v>0</v>
      </c>
      <c r="R63" s="32">
        <v>51</v>
      </c>
      <c r="S63" s="18">
        <v>0</v>
      </c>
      <c r="T63" s="18">
        <v>51</v>
      </c>
      <c r="U63" s="18">
        <v>60</v>
      </c>
    </row>
    <row r="64" spans="1:21" x14ac:dyDescent="0.4">
      <c r="A64" s="18" t="str">
        <v>Finn Emes</v>
      </c>
      <c r="B64" s="18" t="str">
        <v>Sr Boys</v>
      </c>
      <c r="C64" s="66" t="str">
        <v>Burnaby Mtn</v>
      </c>
      <c r="D64" s="32" t="str">
        <v>Sr Boys</v>
      </c>
      <c r="E64" s="33">
        <v>12305</v>
      </c>
      <c r="F64" s="32">
        <v>41</v>
      </c>
      <c r="G64" s="32">
        <v>19</v>
      </c>
      <c r="H64" s="32">
        <v>56</v>
      </c>
      <c r="I64" s="32">
        <v>4</v>
      </c>
      <c r="J64" s="32">
        <v>43</v>
      </c>
      <c r="K64" s="32">
        <v>17</v>
      </c>
      <c r="L64" s="32">
        <v>51</v>
      </c>
      <c r="M64" s="32">
        <v>9</v>
      </c>
      <c r="N64" s="32">
        <v>60</v>
      </c>
      <c r="O64" s="32">
        <v>1</v>
      </c>
      <c r="P64" s="32">
        <v>0</v>
      </c>
      <c r="Q64" s="32">
        <v>0</v>
      </c>
      <c r="R64" s="32">
        <v>50</v>
      </c>
      <c r="S64" s="18">
        <v>0</v>
      </c>
      <c r="T64" s="18">
        <v>50</v>
      </c>
      <c r="U64" s="18">
        <v>61</v>
      </c>
    </row>
    <row r="65" spans="1:21" x14ac:dyDescent="0.4">
      <c r="A65" s="18" t="str">
        <v>Adam Gadzik</v>
      </c>
      <c r="B65" s="18" t="str">
        <v>Sr Boys</v>
      </c>
      <c r="C65" s="66" t="str">
        <v>Howe Sound</v>
      </c>
      <c r="D65" s="32" t="str">
        <v>Sr Boys</v>
      </c>
      <c r="E65" s="33">
        <v>12339</v>
      </c>
      <c r="F65" s="32">
        <v>23</v>
      </c>
      <c r="G65" s="32">
        <v>37</v>
      </c>
      <c r="H65" s="32">
        <v>47</v>
      </c>
      <c r="I65" s="32">
        <v>13</v>
      </c>
      <c r="J65" s="32" t="str">
        <v>DNS</v>
      </c>
      <c r="K65" s="32">
        <v>0</v>
      </c>
      <c r="L65" s="32" t="str">
        <v>DNS</v>
      </c>
      <c r="M65" s="32">
        <v>0</v>
      </c>
      <c r="N65" s="32" t="str">
        <v>DNS</v>
      </c>
      <c r="O65" s="32">
        <v>0</v>
      </c>
      <c r="P65" s="32">
        <v>0</v>
      </c>
      <c r="Q65" s="32">
        <v>0</v>
      </c>
      <c r="R65" s="32">
        <v>50</v>
      </c>
      <c r="S65" s="18">
        <v>0</v>
      </c>
      <c r="T65" s="18">
        <v>50</v>
      </c>
      <c r="U65" s="18">
        <v>61</v>
      </c>
    </row>
    <row r="66" spans="1:21" x14ac:dyDescent="0.4">
      <c r="A66" s="18" t="str">
        <v>Noah Stehn</v>
      </c>
      <c r="B66" s="18" t="str">
        <v>Sr Boys</v>
      </c>
      <c r="C66" s="66" t="str">
        <v>Howe Sound</v>
      </c>
      <c r="D66" s="32" t="str">
        <v>Sr Boys</v>
      </c>
      <c r="E66" s="33">
        <v>12347</v>
      </c>
      <c r="F66" s="32" t="str">
        <v>DNS</v>
      </c>
      <c r="G66" s="32">
        <v>0</v>
      </c>
      <c r="H66" s="32">
        <v>39</v>
      </c>
      <c r="I66" s="32">
        <v>21</v>
      </c>
      <c r="J66" s="32" t="str">
        <v>DNS</v>
      </c>
      <c r="K66" s="32">
        <v>0</v>
      </c>
      <c r="L66" s="32">
        <v>36</v>
      </c>
      <c r="M66" s="32">
        <v>24</v>
      </c>
      <c r="N66" s="32">
        <v>55</v>
      </c>
      <c r="O66" s="32">
        <v>5</v>
      </c>
      <c r="P66" s="32">
        <v>0</v>
      </c>
      <c r="Q66" s="32">
        <v>0</v>
      </c>
      <c r="R66" s="32">
        <v>50</v>
      </c>
      <c r="S66" s="18">
        <v>0</v>
      </c>
      <c r="T66" s="18">
        <v>50</v>
      </c>
      <c r="U66" s="18">
        <v>61</v>
      </c>
    </row>
    <row r="67" spans="1:21" x14ac:dyDescent="0.4">
      <c r="A67" s="18" t="str">
        <v>Tom Hoffmann</v>
      </c>
      <c r="B67" s="18" t="str">
        <v>Sr Boys</v>
      </c>
      <c r="C67" s="66" t="str">
        <v>Seycove</v>
      </c>
      <c r="D67" s="32" t="str">
        <v>Sr Boys</v>
      </c>
      <c r="E67" s="33">
        <v>12325</v>
      </c>
      <c r="F67" s="32" t="str">
        <v>DNS</v>
      </c>
      <c r="G67" s="32">
        <v>0</v>
      </c>
      <c r="H67" s="32">
        <v>66</v>
      </c>
      <c r="I67" s="32">
        <v>1</v>
      </c>
      <c r="J67" s="32">
        <v>22</v>
      </c>
      <c r="K67" s="32">
        <v>38</v>
      </c>
      <c r="L67" s="32" t="str">
        <v>DNS</v>
      </c>
      <c r="M67" s="32">
        <v>0</v>
      </c>
      <c r="N67" s="32">
        <v>51</v>
      </c>
      <c r="O67" s="32">
        <v>9</v>
      </c>
      <c r="P67" s="32">
        <v>0</v>
      </c>
      <c r="Q67" s="32">
        <v>0</v>
      </c>
      <c r="R67" s="32">
        <v>48</v>
      </c>
      <c r="S67" s="18">
        <v>0</v>
      </c>
      <c r="T67" s="18">
        <v>48</v>
      </c>
      <c r="U67" s="18">
        <v>64</v>
      </c>
    </row>
    <row r="68" spans="1:21" x14ac:dyDescent="0.4">
      <c r="A68" s="18" t="str">
        <v>Braden Humphrey</v>
      </c>
      <c r="B68" s="18" t="str">
        <v>Sr Boys</v>
      </c>
      <c r="C68" s="66" t="str">
        <v>Argyle</v>
      </c>
      <c r="D68" s="32" t="str">
        <v>Sr Boys</v>
      </c>
      <c r="E68" s="33">
        <v>12010</v>
      </c>
      <c r="F68" s="32" t="str">
        <v>DNS</v>
      </c>
      <c r="G68" s="32">
        <v>0</v>
      </c>
      <c r="H68" s="32" t="str">
        <v>DNS</v>
      </c>
      <c r="I68" s="32">
        <v>0</v>
      </c>
      <c r="J68" s="32" t="str">
        <v>DNS</v>
      </c>
      <c r="K68" s="32">
        <v>0</v>
      </c>
      <c r="L68" s="32">
        <v>46</v>
      </c>
      <c r="M68" s="32">
        <v>14</v>
      </c>
      <c r="N68" s="32">
        <v>27</v>
      </c>
      <c r="O68" s="32">
        <v>33</v>
      </c>
      <c r="P68" s="32">
        <v>0</v>
      </c>
      <c r="Q68" s="32">
        <v>0</v>
      </c>
      <c r="R68" s="32">
        <v>47</v>
      </c>
      <c r="S68" s="18">
        <v>0</v>
      </c>
      <c r="T68" s="18">
        <v>47</v>
      </c>
      <c r="U68" s="18">
        <v>65</v>
      </c>
    </row>
    <row r="69" spans="1:21" x14ac:dyDescent="0.4">
      <c r="A69" s="18" t="str">
        <v>Pungcheol Kwon</v>
      </c>
      <c r="B69" s="18" t="str">
        <v>Sr Boys</v>
      </c>
      <c r="C69" s="66" t="str">
        <v>Howe Sound</v>
      </c>
      <c r="D69" s="32" t="str">
        <v>Sr Boys</v>
      </c>
      <c r="E69" s="33">
        <v>12351</v>
      </c>
      <c r="F69" s="32" t="str">
        <v>DNS</v>
      </c>
      <c r="G69" s="32">
        <v>0</v>
      </c>
      <c r="H69" s="32">
        <v>32</v>
      </c>
      <c r="I69" s="32">
        <v>28</v>
      </c>
      <c r="J69" s="32" t="str">
        <v>DNS</v>
      </c>
      <c r="K69" s="32">
        <v>0</v>
      </c>
      <c r="L69" s="32" t="str">
        <v>DNS</v>
      </c>
      <c r="M69" s="32">
        <v>0</v>
      </c>
      <c r="N69" s="32">
        <v>43</v>
      </c>
      <c r="O69" s="32">
        <v>17</v>
      </c>
      <c r="P69" s="32">
        <v>0</v>
      </c>
      <c r="Q69" s="32">
        <v>0</v>
      </c>
      <c r="R69" s="32">
        <v>45</v>
      </c>
      <c r="S69" s="18">
        <v>0</v>
      </c>
      <c r="T69" s="18">
        <v>45</v>
      </c>
      <c r="U69" s="18">
        <v>66</v>
      </c>
    </row>
    <row r="70" spans="1:21" x14ac:dyDescent="0.4">
      <c r="A70" s="18" t="str">
        <v>Lorenzo Rivas Madero</v>
      </c>
      <c r="B70" s="18" t="str">
        <v>Sr Boys</v>
      </c>
      <c r="C70" s="66" t="str">
        <v>Howe Sound</v>
      </c>
      <c r="D70" s="32" t="str">
        <v>Sr Boys</v>
      </c>
      <c r="E70" s="33">
        <v>12345</v>
      </c>
      <c r="F70" s="32">
        <v>36</v>
      </c>
      <c r="G70" s="32">
        <v>24</v>
      </c>
      <c r="H70" s="32">
        <v>58</v>
      </c>
      <c r="I70" s="32">
        <v>2</v>
      </c>
      <c r="J70" s="32">
        <v>53</v>
      </c>
      <c r="K70" s="32">
        <v>7</v>
      </c>
      <c r="L70" s="32">
        <v>49</v>
      </c>
      <c r="M70" s="32">
        <v>11</v>
      </c>
      <c r="N70" s="32" t="str">
        <v>DNS</v>
      </c>
      <c r="O70" s="32">
        <v>0</v>
      </c>
      <c r="P70" s="32">
        <v>0</v>
      </c>
      <c r="Q70" s="32">
        <v>0</v>
      </c>
      <c r="R70" s="32">
        <v>44</v>
      </c>
      <c r="S70" s="18">
        <v>0</v>
      </c>
      <c r="T70" s="18">
        <v>44</v>
      </c>
      <c r="U70" s="18">
        <v>67</v>
      </c>
    </row>
    <row r="71" spans="1:21" x14ac:dyDescent="0.4">
      <c r="A71" s="18" t="str">
        <v>David Harris</v>
      </c>
      <c r="B71" s="18" t="str">
        <v>Sr Boys</v>
      </c>
      <c r="C71" s="66" t="str">
        <v>Pemberton</v>
      </c>
      <c r="D71" s="32" t="str">
        <v>Sr Boys</v>
      </c>
      <c r="E71" s="33">
        <v>12361</v>
      </c>
      <c r="F71" s="32" t="str">
        <v>DNS</v>
      </c>
      <c r="G71" s="32">
        <v>0</v>
      </c>
      <c r="H71" s="32">
        <v>48</v>
      </c>
      <c r="I71" s="32">
        <v>12</v>
      </c>
      <c r="J71" s="32" t="str">
        <v>DNS</v>
      </c>
      <c r="K71" s="32">
        <v>0</v>
      </c>
      <c r="L71" s="32" t="str">
        <v>DNS</v>
      </c>
      <c r="M71" s="32">
        <v>0</v>
      </c>
      <c r="N71" s="32">
        <v>36</v>
      </c>
      <c r="O71" s="32">
        <v>24</v>
      </c>
      <c r="P71" s="32">
        <v>0</v>
      </c>
      <c r="Q71" s="32">
        <v>0</v>
      </c>
      <c r="R71" s="32">
        <v>36</v>
      </c>
      <c r="S71" s="18">
        <v>0</v>
      </c>
      <c r="T71" s="18">
        <v>36</v>
      </c>
      <c r="U71" s="18">
        <v>68</v>
      </c>
    </row>
    <row r="72" spans="1:21" x14ac:dyDescent="0.4">
      <c r="A72" s="18" t="str">
        <v>Carter Bucci</v>
      </c>
      <c r="B72" s="18" t="str">
        <v>Sr Boys</v>
      </c>
      <c r="C72" s="66" t="str">
        <v>Brockton</v>
      </c>
      <c r="D72" s="32" t="str">
        <v>Sr Boys</v>
      </c>
      <c r="E72" s="33">
        <v>12286</v>
      </c>
      <c r="F72" s="32">
        <v>42</v>
      </c>
      <c r="G72" s="32">
        <v>18</v>
      </c>
      <c r="H72" s="32">
        <v>77</v>
      </c>
      <c r="I72" s="32">
        <v>1</v>
      </c>
      <c r="J72" s="32">
        <v>45</v>
      </c>
      <c r="K72" s="32">
        <v>15</v>
      </c>
      <c r="L72" s="32" t="str">
        <v>DNS</v>
      </c>
      <c r="M72" s="32">
        <v>0</v>
      </c>
      <c r="N72" s="32">
        <v>65</v>
      </c>
      <c r="O72" s="32">
        <v>1</v>
      </c>
      <c r="P72" s="32">
        <v>0</v>
      </c>
      <c r="Q72" s="32">
        <v>0</v>
      </c>
      <c r="R72" s="32">
        <v>35</v>
      </c>
      <c r="S72" s="18">
        <v>0</v>
      </c>
      <c r="T72" s="18">
        <v>35</v>
      </c>
      <c r="U72" s="18">
        <v>69</v>
      </c>
    </row>
    <row r="73" spans="1:21" x14ac:dyDescent="0.4">
      <c r="A73" s="18" t="str">
        <v>Kai McLeod</v>
      </c>
      <c r="B73" s="18" t="str">
        <v>Sr Boys</v>
      </c>
      <c r="C73" s="66" t="str">
        <v>Sutherland</v>
      </c>
      <c r="D73" s="32" t="str">
        <v>Sr Boys</v>
      </c>
      <c r="E73" s="33">
        <v>12390</v>
      </c>
      <c r="F73" s="32" t="str">
        <v>DNS</v>
      </c>
      <c r="G73" s="32">
        <v>0</v>
      </c>
      <c r="H73" s="32">
        <v>50</v>
      </c>
      <c r="I73" s="32">
        <v>10</v>
      </c>
      <c r="J73" s="32" t="str">
        <v>DNS</v>
      </c>
      <c r="K73" s="32">
        <v>0</v>
      </c>
      <c r="L73" s="32">
        <v>57</v>
      </c>
      <c r="M73" s="32">
        <v>3</v>
      </c>
      <c r="N73" s="32">
        <v>41</v>
      </c>
      <c r="O73" s="32">
        <v>19</v>
      </c>
      <c r="P73" s="32">
        <v>0</v>
      </c>
      <c r="Q73" s="32">
        <v>0</v>
      </c>
      <c r="R73" s="32">
        <v>32</v>
      </c>
      <c r="S73" s="18">
        <v>0</v>
      </c>
      <c r="T73" s="18">
        <v>32</v>
      </c>
      <c r="U73" s="18">
        <v>70</v>
      </c>
    </row>
    <row r="74" spans="1:21" x14ac:dyDescent="0.4">
      <c r="A74" s="18" t="str">
        <v>Tommaso Terragni</v>
      </c>
      <c r="B74" s="18" t="str">
        <v>Sr Boys</v>
      </c>
      <c r="C74" s="66" t="str">
        <v>Burnaby Mtn</v>
      </c>
      <c r="D74" s="32" t="str">
        <v>Sr Boys</v>
      </c>
      <c r="E74" s="33">
        <v>12307</v>
      </c>
      <c r="F74" s="32">
        <v>33</v>
      </c>
      <c r="G74" s="32">
        <v>27</v>
      </c>
      <c r="H74" s="32" t="str">
        <v>DNS</v>
      </c>
      <c r="I74" s="32">
        <v>0</v>
      </c>
      <c r="J74" s="32" t="str">
        <v>DNS</v>
      </c>
      <c r="K74" s="32">
        <v>0</v>
      </c>
      <c r="L74" s="32" t="str">
        <v>DNS</v>
      </c>
      <c r="M74" s="32">
        <v>0</v>
      </c>
      <c r="N74" s="32" t="str">
        <v>DNS</v>
      </c>
      <c r="O74" s="32">
        <v>0</v>
      </c>
      <c r="P74" s="32">
        <v>0</v>
      </c>
      <c r="Q74" s="32">
        <v>0</v>
      </c>
      <c r="R74" s="32">
        <v>27</v>
      </c>
      <c r="S74" s="18">
        <v>0</v>
      </c>
      <c r="T74" s="18">
        <v>27</v>
      </c>
      <c r="U74" s="18">
        <v>71</v>
      </c>
    </row>
    <row r="75" spans="1:21" x14ac:dyDescent="0.4">
      <c r="A75" s="18" t="str">
        <v>Liam Wildman</v>
      </c>
      <c r="B75" s="18" t="str">
        <v>Sr Boys</v>
      </c>
      <c r="C75" s="66" t="str">
        <v>Argyle</v>
      </c>
      <c r="D75" s="32" t="str">
        <v>Sr Boys</v>
      </c>
      <c r="E75" s="33">
        <v>12011</v>
      </c>
      <c r="F75" s="32">
        <v>49</v>
      </c>
      <c r="G75" s="32">
        <v>11</v>
      </c>
      <c r="H75" s="32">
        <v>59</v>
      </c>
      <c r="I75" s="32">
        <v>1</v>
      </c>
      <c r="J75" s="32" t="str">
        <v>DNS</v>
      </c>
      <c r="K75" s="32">
        <v>0</v>
      </c>
      <c r="L75" s="32" t="str">
        <v>DNS</v>
      </c>
      <c r="M75" s="32">
        <v>0</v>
      </c>
      <c r="N75" s="32">
        <v>47</v>
      </c>
      <c r="O75" s="32">
        <v>13</v>
      </c>
      <c r="P75" s="32">
        <v>0</v>
      </c>
      <c r="Q75" s="32">
        <v>0</v>
      </c>
      <c r="R75" s="32">
        <v>25</v>
      </c>
      <c r="S75" s="18">
        <v>0</v>
      </c>
      <c r="T75" s="18">
        <v>25</v>
      </c>
      <c r="U75" s="18">
        <v>72</v>
      </c>
    </row>
    <row r="76" spans="1:21" x14ac:dyDescent="0.4">
      <c r="A76" s="18" t="str">
        <v>Finn Brownlee</v>
      </c>
      <c r="B76" s="18" t="str">
        <v>Sr Boys</v>
      </c>
      <c r="C76" s="66" t="str">
        <v>STA</v>
      </c>
      <c r="D76" s="32" t="str">
        <v>Sr Boys</v>
      </c>
      <c r="E76" s="33">
        <v>12386</v>
      </c>
      <c r="F76" s="32">
        <v>54</v>
      </c>
      <c r="G76" s="32">
        <v>6</v>
      </c>
      <c r="H76" s="32">
        <v>70</v>
      </c>
      <c r="I76" s="32">
        <v>1</v>
      </c>
      <c r="J76" s="32">
        <v>50</v>
      </c>
      <c r="K76" s="32">
        <v>10</v>
      </c>
      <c r="L76" s="32">
        <v>60</v>
      </c>
      <c r="M76" s="32">
        <v>1</v>
      </c>
      <c r="N76" s="32">
        <v>53</v>
      </c>
      <c r="O76" s="32">
        <v>7</v>
      </c>
      <c r="P76" s="32">
        <v>0</v>
      </c>
      <c r="Q76" s="32">
        <v>0</v>
      </c>
      <c r="R76" s="32">
        <v>25</v>
      </c>
      <c r="S76" s="18">
        <v>0</v>
      </c>
      <c r="T76" s="18">
        <v>25</v>
      </c>
      <c r="U76" s="18">
        <v>72</v>
      </c>
    </row>
    <row r="77" spans="1:21" x14ac:dyDescent="0.4">
      <c r="A77" s="18" t="str">
        <v>Johnny Barton</v>
      </c>
      <c r="B77" s="18" t="str">
        <v>Sr Boys</v>
      </c>
      <c r="C77" s="66" t="str">
        <v>Sutherland</v>
      </c>
      <c r="D77" s="32" t="str">
        <v>Sr Boys</v>
      </c>
      <c r="E77" s="33">
        <v>12392</v>
      </c>
      <c r="F77" s="32" t="str">
        <v>DNS</v>
      </c>
      <c r="G77" s="32">
        <v>0</v>
      </c>
      <c r="H77" s="32">
        <v>45</v>
      </c>
      <c r="I77" s="32">
        <v>15</v>
      </c>
      <c r="J77" s="32" t="str">
        <v>DNS</v>
      </c>
      <c r="K77" s="32">
        <v>0</v>
      </c>
      <c r="L77" s="32">
        <v>50</v>
      </c>
      <c r="M77" s="32">
        <v>10</v>
      </c>
      <c r="N77" s="32" t="str">
        <v>DNS</v>
      </c>
      <c r="O77" s="32">
        <v>0</v>
      </c>
      <c r="P77" s="32">
        <v>0</v>
      </c>
      <c r="Q77" s="32">
        <v>0</v>
      </c>
      <c r="R77" s="32">
        <v>25</v>
      </c>
      <c r="S77" s="18">
        <v>0</v>
      </c>
      <c r="T77" s="18">
        <v>25</v>
      </c>
      <c r="U77" s="18">
        <v>72</v>
      </c>
    </row>
    <row r="78" spans="1:21" x14ac:dyDescent="0.4">
      <c r="A78" s="18" t="str">
        <v>Guy Shalev</v>
      </c>
      <c r="B78" s="18" t="str">
        <v>Sr Boys</v>
      </c>
      <c r="C78" s="66" t="str">
        <v>Argyle</v>
      </c>
      <c r="D78" s="32" t="str">
        <v>Sr Boys</v>
      </c>
      <c r="E78" s="33">
        <v>12253</v>
      </c>
      <c r="F78" s="32">
        <v>38</v>
      </c>
      <c r="G78" s="32">
        <v>22</v>
      </c>
      <c r="H78" s="32" t="str">
        <v>DNS</v>
      </c>
      <c r="I78" s="32">
        <v>0</v>
      </c>
      <c r="J78" s="32" t="str">
        <v>DNS</v>
      </c>
      <c r="K78" s="32">
        <v>0</v>
      </c>
      <c r="L78" s="32" t="str">
        <v>DNS</v>
      </c>
      <c r="M78" s="32">
        <v>0</v>
      </c>
      <c r="N78" s="32">
        <v>67</v>
      </c>
      <c r="O78" s="32">
        <v>1</v>
      </c>
      <c r="P78" s="32">
        <v>0</v>
      </c>
      <c r="Q78" s="32">
        <v>0</v>
      </c>
      <c r="R78" s="32">
        <v>23</v>
      </c>
      <c r="S78" s="18">
        <v>0</v>
      </c>
      <c r="T78" s="18">
        <v>23</v>
      </c>
      <c r="U78" s="18">
        <v>75</v>
      </c>
    </row>
    <row r="79" spans="1:21" x14ac:dyDescent="0.4">
      <c r="A79" s="18" t="str">
        <v>Dylan Lilley</v>
      </c>
      <c r="B79" s="18" t="str">
        <v>Sr Boys</v>
      </c>
      <c r="C79" s="66" t="str">
        <v>Argyle</v>
      </c>
      <c r="D79" s="32" t="str">
        <v>Sr Boys</v>
      </c>
      <c r="E79" s="33">
        <v>12233</v>
      </c>
      <c r="F79" s="32" t="str">
        <v>DNS</v>
      </c>
      <c r="G79" s="32">
        <v>0</v>
      </c>
      <c r="H79" s="32" t="str">
        <v>DNS</v>
      </c>
      <c r="I79" s="32">
        <v>0</v>
      </c>
      <c r="J79" s="32" t="str">
        <v>DNS</v>
      </c>
      <c r="K79" s="32">
        <v>0</v>
      </c>
      <c r="L79" s="32">
        <v>55</v>
      </c>
      <c r="M79" s="32">
        <v>5</v>
      </c>
      <c r="N79" s="32">
        <v>44</v>
      </c>
      <c r="O79" s="32">
        <v>16</v>
      </c>
      <c r="P79" s="32">
        <v>0</v>
      </c>
      <c r="Q79" s="32">
        <v>0</v>
      </c>
      <c r="R79" s="32">
        <v>21</v>
      </c>
      <c r="S79" s="18">
        <v>0</v>
      </c>
      <c r="T79" s="18">
        <v>21</v>
      </c>
      <c r="U79" s="18">
        <v>76</v>
      </c>
    </row>
    <row r="80" spans="1:21" x14ac:dyDescent="0.4">
      <c r="A80" s="18" t="str">
        <v>Jacob Adams</v>
      </c>
      <c r="B80" s="18" t="str">
        <v>Sr Boys</v>
      </c>
      <c r="C80" s="66" t="str">
        <v>GW Graham</v>
      </c>
      <c r="D80" s="32" t="str">
        <v>Sr Boys</v>
      </c>
      <c r="E80" s="33">
        <v>12328</v>
      </c>
      <c r="F80" s="32" t="str">
        <v>DNS</v>
      </c>
      <c r="G80" s="32">
        <v>0</v>
      </c>
      <c r="H80" s="32" t="str">
        <v>DNS</v>
      </c>
      <c r="I80" s="32">
        <v>0</v>
      </c>
      <c r="J80" s="32" t="str">
        <v>DNS</v>
      </c>
      <c r="K80" s="32">
        <v>0</v>
      </c>
      <c r="L80" s="32" t="str">
        <v>DNS</v>
      </c>
      <c r="M80" s="32">
        <v>0</v>
      </c>
      <c r="N80" s="32">
        <v>39</v>
      </c>
      <c r="O80" s="32">
        <v>21</v>
      </c>
      <c r="P80" s="32">
        <v>0</v>
      </c>
      <c r="Q80" s="32">
        <v>0</v>
      </c>
      <c r="R80" s="32">
        <v>21</v>
      </c>
      <c r="S80" s="18">
        <v>0</v>
      </c>
      <c r="T80" s="18">
        <v>21</v>
      </c>
      <c r="U80" s="18">
        <v>76</v>
      </c>
    </row>
    <row r="81" spans="1:21" x14ac:dyDescent="0.4">
      <c r="A81" s="18" t="str">
        <v>Kalum Neufeld</v>
      </c>
      <c r="B81" s="18" t="str">
        <v>Sr Boys</v>
      </c>
      <c r="C81" s="66" t="str">
        <v>Elphinstone</v>
      </c>
      <c r="D81" s="32" t="str">
        <v>Sr Boys</v>
      </c>
      <c r="E81" s="33">
        <v>12324</v>
      </c>
      <c r="F81" s="32" t="str">
        <v>DNS</v>
      </c>
      <c r="G81" s="32">
        <v>0</v>
      </c>
      <c r="H81" s="32">
        <v>73</v>
      </c>
      <c r="I81" s="32">
        <v>1</v>
      </c>
      <c r="J81" s="32">
        <v>42</v>
      </c>
      <c r="K81" s="32">
        <v>18</v>
      </c>
      <c r="L81" s="32" t="str">
        <v>DNS</v>
      </c>
      <c r="M81" s="32">
        <v>0</v>
      </c>
      <c r="N81" s="32" t="str">
        <v>DNS</v>
      </c>
      <c r="O81" s="32">
        <v>0</v>
      </c>
      <c r="P81" s="32">
        <v>0</v>
      </c>
      <c r="Q81" s="32">
        <v>0</v>
      </c>
      <c r="R81" s="32">
        <v>19</v>
      </c>
      <c r="S81" s="18">
        <v>0</v>
      </c>
      <c r="T81" s="18">
        <v>19</v>
      </c>
      <c r="U81" s="18">
        <v>78</v>
      </c>
    </row>
    <row r="82" spans="1:21" x14ac:dyDescent="0.4">
      <c r="A82" s="18" t="str">
        <v>Howard Wang</v>
      </c>
      <c r="B82" s="18" t="str">
        <v>Sr Boys</v>
      </c>
      <c r="C82" s="66" t="str">
        <v>Howe Sound</v>
      </c>
      <c r="D82" s="32" t="str">
        <v>Sr Boys</v>
      </c>
      <c r="E82" s="33">
        <v>12350</v>
      </c>
      <c r="F82" s="32">
        <v>50</v>
      </c>
      <c r="G82" s="32">
        <v>10</v>
      </c>
      <c r="H82" s="32">
        <v>71</v>
      </c>
      <c r="I82" s="32">
        <v>1</v>
      </c>
      <c r="J82" s="32" t="str">
        <v>DNS</v>
      </c>
      <c r="K82" s="32">
        <v>0</v>
      </c>
      <c r="L82" s="32">
        <v>54</v>
      </c>
      <c r="M82" s="32">
        <v>6</v>
      </c>
      <c r="N82" s="32" t="str">
        <v>DNS</v>
      </c>
      <c r="O82" s="32">
        <v>0</v>
      </c>
      <c r="P82" s="32">
        <v>0</v>
      </c>
      <c r="Q82" s="32">
        <v>0</v>
      </c>
      <c r="R82" s="32">
        <v>17</v>
      </c>
      <c r="S82" s="18">
        <v>0</v>
      </c>
      <c r="T82" s="18">
        <v>17</v>
      </c>
      <c r="U82" s="18">
        <v>79</v>
      </c>
    </row>
    <row r="83" spans="1:21" x14ac:dyDescent="0.4">
      <c r="A83" s="18" t="str">
        <v>Brody Rotzien</v>
      </c>
      <c r="B83" s="18" t="str">
        <v>Sr Boys</v>
      </c>
      <c r="C83" s="66" t="str">
        <v>Burnaby Mtn</v>
      </c>
      <c r="D83" s="32" t="str">
        <v>Sr Boys</v>
      </c>
      <c r="E83" s="33">
        <v>12304</v>
      </c>
      <c r="F83" s="32">
        <v>47</v>
      </c>
      <c r="G83" s="32">
        <v>13</v>
      </c>
      <c r="H83" s="32">
        <v>63</v>
      </c>
      <c r="I83" s="32">
        <v>1</v>
      </c>
      <c r="J83" s="32" t="str">
        <v>DNS</v>
      </c>
      <c r="K83" s="32">
        <v>0</v>
      </c>
      <c r="L83" s="32">
        <v>65</v>
      </c>
      <c r="M83" s="32">
        <v>1</v>
      </c>
      <c r="N83" s="32">
        <v>68</v>
      </c>
      <c r="O83" s="32">
        <v>1</v>
      </c>
      <c r="P83" s="32">
        <v>0</v>
      </c>
      <c r="Q83" s="32">
        <v>0</v>
      </c>
      <c r="R83" s="32">
        <v>16</v>
      </c>
      <c r="S83" s="18">
        <v>0</v>
      </c>
      <c r="T83" s="18">
        <v>16</v>
      </c>
      <c r="U83" s="18">
        <v>80</v>
      </c>
    </row>
    <row r="84" spans="1:21" x14ac:dyDescent="0.4">
      <c r="A84" s="18" t="str">
        <v xml:space="preserve">Frederick Sohn   </v>
      </c>
      <c r="B84" s="18" t="str">
        <v>Sr Boys</v>
      </c>
      <c r="C84" s="66" t="str">
        <v>Pemberton</v>
      </c>
      <c r="D84" s="32" t="str">
        <v>Sr Boys</v>
      </c>
      <c r="E84" s="33">
        <v>12379</v>
      </c>
      <c r="F84" s="32">
        <v>46</v>
      </c>
      <c r="G84" s="32">
        <v>14</v>
      </c>
      <c r="H84" s="32">
        <v>78</v>
      </c>
      <c r="I84" s="32">
        <v>1</v>
      </c>
      <c r="J84" s="32" t="str">
        <v>DNS</v>
      </c>
      <c r="K84" s="32">
        <v>0</v>
      </c>
      <c r="L84" s="32" t="str">
        <v>DNS</v>
      </c>
      <c r="M84" s="32">
        <v>0</v>
      </c>
      <c r="N84" s="32">
        <v>66</v>
      </c>
      <c r="O84" s="32">
        <v>1</v>
      </c>
      <c r="P84" s="32">
        <v>0</v>
      </c>
      <c r="Q84" s="32">
        <v>0</v>
      </c>
      <c r="R84" s="32">
        <v>16</v>
      </c>
      <c r="S84" s="18">
        <v>0</v>
      </c>
      <c r="T84" s="18">
        <v>16</v>
      </c>
      <c r="U84" s="18">
        <v>80</v>
      </c>
    </row>
    <row r="85" spans="1:21" x14ac:dyDescent="0.4">
      <c r="A85" s="18" t="str">
        <v xml:space="preserve">Cole Paterson </v>
      </c>
      <c r="B85" s="18" t="str">
        <v>Sr Boys</v>
      </c>
      <c r="C85" s="66" t="str">
        <v>Sutherland</v>
      </c>
      <c r="D85" s="32" t="str">
        <v>Sr Boys</v>
      </c>
      <c r="E85" s="33">
        <v>12393</v>
      </c>
      <c r="F85" s="32" t="str">
        <v>DNS</v>
      </c>
      <c r="G85" s="32">
        <v>0</v>
      </c>
      <c r="H85" s="32" t="str">
        <v>DNS</v>
      </c>
      <c r="I85" s="32">
        <v>0</v>
      </c>
      <c r="J85" s="32" t="str">
        <v>DNS</v>
      </c>
      <c r="K85" s="32">
        <v>0</v>
      </c>
      <c r="L85" s="32">
        <v>52</v>
      </c>
      <c r="M85" s="32">
        <v>8</v>
      </c>
      <c r="N85" s="32">
        <v>52</v>
      </c>
      <c r="O85" s="32">
        <v>8</v>
      </c>
      <c r="P85" s="32">
        <v>0</v>
      </c>
      <c r="Q85" s="32">
        <v>0</v>
      </c>
      <c r="R85" s="32">
        <v>16</v>
      </c>
      <c r="S85" s="18">
        <v>0</v>
      </c>
      <c r="T85" s="18">
        <v>16</v>
      </c>
      <c r="U85" s="18">
        <v>80</v>
      </c>
    </row>
    <row r="86" spans="1:21" x14ac:dyDescent="0.4">
      <c r="A86" s="18" t="str">
        <v>Iain Scheffer</v>
      </c>
      <c r="B86" s="18" t="str">
        <v>Sr Boys</v>
      </c>
      <c r="C86" s="66" t="str">
        <v>Seycove</v>
      </c>
      <c r="D86" s="32" t="str">
        <v>Sr Boys</v>
      </c>
      <c r="E86" s="33">
        <v>12383</v>
      </c>
      <c r="F86" s="32" t="str">
        <v>DNS</v>
      </c>
      <c r="G86" s="32">
        <v>0</v>
      </c>
      <c r="H86" s="32" t="str">
        <v>DNS</v>
      </c>
      <c r="I86" s="32">
        <v>0</v>
      </c>
      <c r="J86" s="32">
        <v>48</v>
      </c>
      <c r="K86" s="32">
        <v>12</v>
      </c>
      <c r="L86" s="32">
        <v>66</v>
      </c>
      <c r="M86" s="32">
        <v>1</v>
      </c>
      <c r="N86" s="32">
        <v>72</v>
      </c>
      <c r="O86" s="32">
        <v>1</v>
      </c>
      <c r="P86" s="32">
        <v>0</v>
      </c>
      <c r="Q86" s="32">
        <v>0</v>
      </c>
      <c r="R86" s="32">
        <v>14</v>
      </c>
      <c r="S86" s="18">
        <v>0</v>
      </c>
      <c r="T86" s="18">
        <v>14</v>
      </c>
      <c r="U86" s="18">
        <v>83</v>
      </c>
    </row>
    <row r="87" spans="1:21" x14ac:dyDescent="0.4">
      <c r="A87" s="18" t="str">
        <v>Kayden Giraurd</v>
      </c>
      <c r="B87" s="18" t="str">
        <v>Sr Boys</v>
      </c>
      <c r="C87" s="66" t="str">
        <v>Sutherland</v>
      </c>
      <c r="D87" s="32" t="str">
        <v>Sr Boys</v>
      </c>
      <c r="E87" s="33">
        <v>12394</v>
      </c>
      <c r="F87" s="32" t="str">
        <v>DNS</v>
      </c>
      <c r="G87" s="32">
        <v>0</v>
      </c>
      <c r="H87" s="32" t="str">
        <v>DNS</v>
      </c>
      <c r="I87" s="32">
        <v>0</v>
      </c>
      <c r="J87" s="32" t="str">
        <v>DNS</v>
      </c>
      <c r="K87" s="32">
        <v>0</v>
      </c>
      <c r="L87" s="32">
        <v>47</v>
      </c>
      <c r="M87" s="32">
        <v>13</v>
      </c>
      <c r="N87" s="32" t="str">
        <v>DNS</v>
      </c>
      <c r="O87" s="32">
        <v>0</v>
      </c>
      <c r="P87" s="32">
        <v>0</v>
      </c>
      <c r="Q87" s="32">
        <v>0</v>
      </c>
      <c r="R87" s="32">
        <v>13</v>
      </c>
      <c r="S87" s="18">
        <v>0</v>
      </c>
      <c r="T87" s="18">
        <v>13</v>
      </c>
      <c r="U87" s="18">
        <v>84</v>
      </c>
    </row>
    <row r="88" spans="1:21" x14ac:dyDescent="0.4">
      <c r="A88" s="18" t="str">
        <v>Finlay Bubbs</v>
      </c>
      <c r="B88" s="18" t="str">
        <v>Sr Boys</v>
      </c>
      <c r="C88" s="66" t="str">
        <v>Pemberton</v>
      </c>
      <c r="D88" s="32" t="str">
        <v>Sr Boys</v>
      </c>
      <c r="E88" s="33">
        <v>12360</v>
      </c>
      <c r="F88" s="32">
        <v>57</v>
      </c>
      <c r="G88" s="32">
        <v>3</v>
      </c>
      <c r="H88" s="32" t="str">
        <v>DNS</v>
      </c>
      <c r="I88" s="32">
        <v>0</v>
      </c>
      <c r="J88" s="32">
        <v>54</v>
      </c>
      <c r="K88" s="32">
        <v>6</v>
      </c>
      <c r="L88" s="32" t="str">
        <v>DNF</v>
      </c>
      <c r="M88" s="32">
        <v>1</v>
      </c>
      <c r="N88" s="32">
        <v>62</v>
      </c>
      <c r="O88" s="32">
        <v>1</v>
      </c>
      <c r="P88" s="32">
        <v>0</v>
      </c>
      <c r="Q88" s="32">
        <v>0</v>
      </c>
      <c r="R88" s="32">
        <v>11</v>
      </c>
      <c r="S88" s="18">
        <v>0</v>
      </c>
      <c r="T88" s="18">
        <v>11</v>
      </c>
      <c r="U88" s="18">
        <v>85</v>
      </c>
    </row>
    <row r="89" spans="1:21" x14ac:dyDescent="0.4">
      <c r="A89" s="18" t="str">
        <v>Avi Lahulek</v>
      </c>
      <c r="B89" s="18" t="str">
        <v>Sr Boys</v>
      </c>
      <c r="C89" s="66" t="str">
        <v>Carson</v>
      </c>
      <c r="D89" s="32" t="str">
        <v>Sr Boys</v>
      </c>
      <c r="E89" s="33">
        <v>12309</v>
      </c>
      <c r="F89" s="32" t="str">
        <v>DNS</v>
      </c>
      <c r="G89" s="32">
        <v>0</v>
      </c>
      <c r="H89" s="32">
        <v>65</v>
      </c>
      <c r="I89" s="32">
        <v>1</v>
      </c>
      <c r="J89" s="32">
        <v>57</v>
      </c>
      <c r="K89" s="32">
        <v>3</v>
      </c>
      <c r="L89" s="32">
        <v>59</v>
      </c>
      <c r="M89" s="32">
        <v>1</v>
      </c>
      <c r="N89" s="32">
        <v>57</v>
      </c>
      <c r="O89" s="32">
        <v>3</v>
      </c>
      <c r="P89" s="32">
        <v>0</v>
      </c>
      <c r="Q89" s="32">
        <v>0</v>
      </c>
      <c r="R89" s="32">
        <v>8</v>
      </c>
      <c r="S89" s="18">
        <v>0</v>
      </c>
      <c r="T89" s="18">
        <v>8</v>
      </c>
      <c r="U89" s="18">
        <v>86</v>
      </c>
    </row>
    <row r="90" spans="1:21" x14ac:dyDescent="0.4">
      <c r="A90" s="18" t="str">
        <v>Joaquim Di Segni</v>
      </c>
      <c r="B90" s="18" t="str">
        <v>Sr Boys</v>
      </c>
      <c r="C90" s="66" t="str">
        <v>Coast Mtn</v>
      </c>
      <c r="D90" s="32" t="str">
        <v>Sr Boys</v>
      </c>
      <c r="E90" s="33">
        <v>12323</v>
      </c>
      <c r="F90" s="32" t="str">
        <v>DNS</v>
      </c>
      <c r="G90" s="32">
        <v>0</v>
      </c>
      <c r="H90" s="32">
        <v>62</v>
      </c>
      <c r="I90" s="32">
        <v>1</v>
      </c>
      <c r="J90" s="32" t="str">
        <v>DNS</v>
      </c>
      <c r="K90" s="32">
        <v>0</v>
      </c>
      <c r="L90" s="32">
        <v>53</v>
      </c>
      <c r="M90" s="32">
        <v>7</v>
      </c>
      <c r="N90" s="32" t="str">
        <v>DNS</v>
      </c>
      <c r="O90" s="32">
        <v>0</v>
      </c>
      <c r="P90" s="32">
        <v>0</v>
      </c>
      <c r="Q90" s="32">
        <v>0</v>
      </c>
      <c r="R90" s="32">
        <v>8</v>
      </c>
      <c r="S90" s="18">
        <v>0</v>
      </c>
      <c r="T90" s="18">
        <v>8</v>
      </c>
      <c r="U90" s="18">
        <v>86</v>
      </c>
    </row>
    <row r="91" spans="1:21" x14ac:dyDescent="0.4">
      <c r="A91" s="18" t="str">
        <v xml:space="preserve">Leif Montgomery </v>
      </c>
      <c r="B91" s="18" t="str">
        <v>Sr Boys</v>
      </c>
      <c r="C91" s="66" t="str">
        <v>Argyle</v>
      </c>
      <c r="D91" s="32" t="str">
        <v>Sr Boys</v>
      </c>
      <c r="E91" s="33">
        <v>12266</v>
      </c>
      <c r="F91" s="32">
        <v>58</v>
      </c>
      <c r="G91" s="32">
        <v>2</v>
      </c>
      <c r="H91" s="32">
        <v>79</v>
      </c>
      <c r="I91" s="32">
        <v>1</v>
      </c>
      <c r="J91" s="32">
        <v>60</v>
      </c>
      <c r="K91" s="32">
        <v>1</v>
      </c>
      <c r="L91" s="32">
        <v>67</v>
      </c>
      <c r="M91" s="32">
        <v>1</v>
      </c>
      <c r="N91" s="32">
        <v>69</v>
      </c>
      <c r="O91" s="32">
        <v>1</v>
      </c>
      <c r="P91" s="32">
        <v>0</v>
      </c>
      <c r="Q91" s="32">
        <v>0</v>
      </c>
      <c r="R91" s="32">
        <v>6</v>
      </c>
      <c r="S91" s="18">
        <v>0</v>
      </c>
      <c r="T91" s="18">
        <v>6</v>
      </c>
      <c r="U91" s="18">
        <v>88</v>
      </c>
    </row>
    <row r="92" spans="1:21" x14ac:dyDescent="0.4">
      <c r="A92" s="18" t="str">
        <v>Max Pierson</v>
      </c>
      <c r="B92" s="18" t="str">
        <v>Sr Boys</v>
      </c>
      <c r="C92" s="66" t="str">
        <v>Carson</v>
      </c>
      <c r="D92" s="32" t="str">
        <v>Sr Boys</v>
      </c>
      <c r="E92" s="33">
        <v>12318</v>
      </c>
      <c r="F92" s="32" t="str">
        <v>DNF</v>
      </c>
      <c r="G92" s="32">
        <v>1</v>
      </c>
      <c r="H92" s="32">
        <v>60</v>
      </c>
      <c r="I92" s="32">
        <v>1</v>
      </c>
      <c r="J92" s="32">
        <v>58</v>
      </c>
      <c r="K92" s="32">
        <v>2</v>
      </c>
      <c r="L92" s="32" t="str">
        <v>DNF</v>
      </c>
      <c r="M92" s="32">
        <v>1</v>
      </c>
      <c r="N92" s="32" t="str">
        <v>DNS</v>
      </c>
      <c r="O92" s="32">
        <v>0</v>
      </c>
      <c r="P92" s="32">
        <v>0</v>
      </c>
      <c r="Q92" s="32">
        <v>0</v>
      </c>
      <c r="R92" s="32">
        <v>5</v>
      </c>
      <c r="S92" s="18">
        <v>0</v>
      </c>
      <c r="T92" s="18">
        <v>5</v>
      </c>
      <c r="U92" s="18">
        <v>89</v>
      </c>
    </row>
    <row r="93" spans="1:21" x14ac:dyDescent="0.4">
      <c r="A93" s="18" t="str">
        <v>Prince Wang</v>
      </c>
      <c r="B93" s="18" t="str">
        <v>Sr Boys</v>
      </c>
      <c r="C93" s="66" t="str">
        <v>Mulgrave</v>
      </c>
      <c r="D93" s="32" t="str">
        <v>Sr Boys</v>
      </c>
      <c r="E93" s="33">
        <v>12353</v>
      </c>
      <c r="F93" s="32">
        <v>59</v>
      </c>
      <c r="G93" s="32">
        <v>1</v>
      </c>
      <c r="H93" s="32">
        <v>80</v>
      </c>
      <c r="I93" s="32">
        <v>1</v>
      </c>
      <c r="J93" s="32" t="str">
        <v>DNS</v>
      </c>
      <c r="K93" s="32">
        <v>0</v>
      </c>
      <c r="L93" s="32" t="str">
        <v>DNF</v>
      </c>
      <c r="M93" s="32">
        <v>1</v>
      </c>
      <c r="N93" s="32">
        <v>58</v>
      </c>
      <c r="O93" s="32">
        <v>2</v>
      </c>
      <c r="P93" s="32">
        <v>0</v>
      </c>
      <c r="Q93" s="32">
        <v>0</v>
      </c>
      <c r="R93" s="32">
        <v>5</v>
      </c>
      <c r="S93" s="18">
        <v>0</v>
      </c>
      <c r="T93" s="18">
        <v>5</v>
      </c>
      <c r="U93" s="18">
        <v>89</v>
      </c>
    </row>
    <row r="94" spans="1:21" x14ac:dyDescent="0.4">
      <c r="A94" s="18" t="str">
        <v>Diego Garcia Tally</v>
      </c>
      <c r="B94" s="18" t="str">
        <v>Sr Boys</v>
      </c>
      <c r="C94" s="66" t="str">
        <v>Howe Sound</v>
      </c>
      <c r="D94" s="32" t="str">
        <v>Sr Boys</v>
      </c>
      <c r="E94" s="33">
        <v>12333</v>
      </c>
      <c r="F94" s="32">
        <v>60</v>
      </c>
      <c r="G94" s="32">
        <v>1</v>
      </c>
      <c r="H94" s="32">
        <v>76</v>
      </c>
      <c r="I94" s="32">
        <v>1</v>
      </c>
      <c r="J94" s="32">
        <v>59</v>
      </c>
      <c r="K94" s="32">
        <v>1</v>
      </c>
      <c r="L94" s="32">
        <v>64</v>
      </c>
      <c r="M94" s="32">
        <v>1</v>
      </c>
      <c r="N94" s="32" t="str">
        <v>DNS</v>
      </c>
      <c r="O94" s="32">
        <v>0</v>
      </c>
      <c r="P94" s="32">
        <v>0</v>
      </c>
      <c r="Q94" s="32">
        <v>0</v>
      </c>
      <c r="R94" s="32">
        <v>4</v>
      </c>
      <c r="S94" s="18">
        <v>0</v>
      </c>
      <c r="T94" s="18">
        <v>4</v>
      </c>
      <c r="U94" s="18">
        <v>91</v>
      </c>
    </row>
    <row r="95" spans="1:21" x14ac:dyDescent="0.4">
      <c r="A95" s="18" t="str">
        <v>Felix Behrisch Elce</v>
      </c>
      <c r="B95" s="18" t="str">
        <v>Sr Boys</v>
      </c>
      <c r="C95" s="66" t="str">
        <v>Sutherland</v>
      </c>
      <c r="D95" s="32" t="str">
        <v>Sr Boys</v>
      </c>
      <c r="E95" s="33">
        <v>12391</v>
      </c>
      <c r="F95" s="32" t="str">
        <v>DNS</v>
      </c>
      <c r="G95" s="32">
        <v>0</v>
      </c>
      <c r="H95" s="32">
        <v>57</v>
      </c>
      <c r="I95" s="32">
        <v>3</v>
      </c>
      <c r="J95" s="32" t="str">
        <v>DNS</v>
      </c>
      <c r="K95" s="32">
        <v>0</v>
      </c>
      <c r="L95" s="32" t="str">
        <v>DNS</v>
      </c>
      <c r="M95" s="32">
        <v>0</v>
      </c>
      <c r="N95" s="32" t="str">
        <v>DNS</v>
      </c>
      <c r="O95" s="32">
        <v>0</v>
      </c>
      <c r="P95" s="32">
        <v>0</v>
      </c>
      <c r="Q95" s="32">
        <v>0</v>
      </c>
      <c r="R95" s="32">
        <v>3</v>
      </c>
      <c r="S95" s="18">
        <v>0</v>
      </c>
      <c r="T95" s="18">
        <v>3</v>
      </c>
      <c r="U95" s="18">
        <v>92</v>
      </c>
    </row>
    <row r="96" spans="1:21" x14ac:dyDescent="0.4">
      <c r="A96" s="18" t="str">
        <v>Ryder Johnston</v>
      </c>
      <c r="B96" s="18" t="str">
        <v>Sr Boys</v>
      </c>
      <c r="C96" s="66" t="str">
        <v>GW Graham</v>
      </c>
      <c r="D96" s="32" t="str">
        <v>Sr Boys</v>
      </c>
      <c r="E96" s="33">
        <v>12326</v>
      </c>
      <c r="F96" s="32" t="str">
        <v>DNS</v>
      </c>
      <c r="G96" s="32">
        <v>0</v>
      </c>
      <c r="H96" s="32" t="str">
        <v>DNS</v>
      </c>
      <c r="I96" s="32">
        <v>0</v>
      </c>
      <c r="J96" s="32">
        <v>63</v>
      </c>
      <c r="K96" s="32">
        <v>1</v>
      </c>
      <c r="L96" s="32" t="str">
        <v>DNS</v>
      </c>
      <c r="M96" s="32">
        <v>0</v>
      </c>
      <c r="N96" s="32">
        <v>73</v>
      </c>
      <c r="O96" s="32">
        <v>1</v>
      </c>
      <c r="P96" s="32">
        <v>0</v>
      </c>
      <c r="Q96" s="32">
        <v>0</v>
      </c>
      <c r="R96" s="32">
        <v>2</v>
      </c>
      <c r="S96" s="18">
        <v>0</v>
      </c>
      <c r="T96" s="18">
        <v>2</v>
      </c>
      <c r="U96" s="18">
        <v>93</v>
      </c>
    </row>
    <row r="97" spans="1:21" x14ac:dyDescent="0.4">
      <c r="A97" s="18" t="str">
        <v>Raiden Kasubuchi</v>
      </c>
      <c r="B97" s="18" t="str">
        <v>Sr Boys</v>
      </c>
      <c r="C97" s="66" t="str">
        <v>Windsor</v>
      </c>
      <c r="D97" s="32" t="str">
        <v>Sr Boys</v>
      </c>
      <c r="E97" s="33">
        <v>12008</v>
      </c>
      <c r="F97" s="32" t="str">
        <v>DNS</v>
      </c>
      <c r="G97" s="32">
        <v>0</v>
      </c>
      <c r="H97" s="32" t="str">
        <v>DNF</v>
      </c>
      <c r="I97" s="32">
        <v>1</v>
      </c>
      <c r="J97" s="32">
        <v>61</v>
      </c>
      <c r="K97" s="32">
        <v>1</v>
      </c>
      <c r="L97" s="32" t="str">
        <v>DNS</v>
      </c>
      <c r="M97" s="32">
        <v>0</v>
      </c>
      <c r="N97" s="32" t="str">
        <v>DNS</v>
      </c>
      <c r="O97" s="32">
        <v>0</v>
      </c>
      <c r="P97" s="32">
        <v>0</v>
      </c>
      <c r="Q97" s="32">
        <v>0</v>
      </c>
      <c r="R97" s="32">
        <v>2</v>
      </c>
      <c r="S97" s="18">
        <v>0</v>
      </c>
      <c r="T97" s="18">
        <v>2</v>
      </c>
      <c r="U97" s="18">
        <v>93</v>
      </c>
    </row>
    <row r="98" spans="1:21" x14ac:dyDescent="0.4">
      <c r="A98" s="18" t="str">
        <v>Harry Duess</v>
      </c>
      <c r="B98" s="18" t="str">
        <v>Sr Boys</v>
      </c>
      <c r="C98" s="66" t="str">
        <v>Brockton</v>
      </c>
      <c r="D98" s="32" t="str">
        <v>Sr Boys</v>
      </c>
      <c r="E98" s="33">
        <v>12288</v>
      </c>
      <c r="F98" s="32" t="str">
        <v>DNS</v>
      </c>
      <c r="G98" s="32">
        <v>0</v>
      </c>
      <c r="H98" s="32">
        <v>61</v>
      </c>
      <c r="I98" s="32">
        <v>1</v>
      </c>
      <c r="J98" s="32" t="str">
        <v>DNS</v>
      </c>
      <c r="K98" s="32">
        <v>0</v>
      </c>
      <c r="L98" s="32" t="str">
        <v>DNS</v>
      </c>
      <c r="M98" s="32">
        <v>0</v>
      </c>
      <c r="N98" s="32" t="str">
        <v>DNS</v>
      </c>
      <c r="O98" s="32">
        <v>0</v>
      </c>
      <c r="P98" s="32">
        <v>0</v>
      </c>
      <c r="Q98" s="32">
        <v>0</v>
      </c>
      <c r="R98" s="32">
        <v>1</v>
      </c>
      <c r="S98" s="18">
        <v>0</v>
      </c>
      <c r="T98" s="18">
        <v>1</v>
      </c>
      <c r="U98" s="18">
        <v>95</v>
      </c>
    </row>
    <row r="99" spans="1:21" x14ac:dyDescent="0.4">
      <c r="A99" s="18" t="str">
        <v>Seb Nepomnaschy</v>
      </c>
      <c r="B99" s="18" t="str">
        <v>Sr Boys</v>
      </c>
      <c r="C99" s="66" t="str">
        <v>Burnaby Mtn</v>
      </c>
      <c r="D99" s="32" t="str">
        <v>Sr Boys</v>
      </c>
      <c r="E99" s="33">
        <v>12306</v>
      </c>
      <c r="F99" s="32">
        <v>61</v>
      </c>
      <c r="G99" s="32">
        <v>1</v>
      </c>
      <c r="H99" s="32" t="str">
        <v>DNS</v>
      </c>
      <c r="I99" s="32">
        <v>0</v>
      </c>
      <c r="J99" s="32" t="str">
        <v>DNS</v>
      </c>
      <c r="K99" s="32">
        <v>0</v>
      </c>
      <c r="L99" s="32" t="str">
        <v>DNS</v>
      </c>
      <c r="M99" s="32">
        <v>0</v>
      </c>
      <c r="N99" s="32" t="str">
        <v>DNS</v>
      </c>
      <c r="O99" s="32">
        <v>0</v>
      </c>
      <c r="P99" s="32">
        <v>0</v>
      </c>
      <c r="Q99" s="32">
        <v>0</v>
      </c>
      <c r="R99" s="32">
        <v>1</v>
      </c>
      <c r="S99" s="18">
        <v>0</v>
      </c>
      <c r="T99" s="18">
        <v>1</v>
      </c>
      <c r="U99" s="18">
        <v>95</v>
      </c>
    </row>
    <row r="100" spans="1:21" x14ac:dyDescent="0.4">
      <c r="A100" s="18" t="str">
        <v>Garrett McLean</v>
      </c>
      <c r="B100" s="18" t="str">
        <v>Sr Boys</v>
      </c>
      <c r="C100" s="66" t="str">
        <v>GW Graham</v>
      </c>
      <c r="D100" s="32" t="str">
        <v>Sr Boys</v>
      </c>
      <c r="E100" s="33">
        <v>12327</v>
      </c>
      <c r="F100" s="32" t="str">
        <v>DNS</v>
      </c>
      <c r="G100" s="32">
        <v>0</v>
      </c>
      <c r="H100" s="32" t="str">
        <v>DNS</v>
      </c>
      <c r="I100" s="32">
        <v>0</v>
      </c>
      <c r="J100" s="32">
        <v>64</v>
      </c>
      <c r="K100" s="32">
        <v>1</v>
      </c>
      <c r="L100" s="32" t="str">
        <v>DNS</v>
      </c>
      <c r="M100" s="32">
        <v>0</v>
      </c>
      <c r="N100" s="32" t="str">
        <v>DNS</v>
      </c>
      <c r="O100" s="32">
        <v>0</v>
      </c>
      <c r="P100" s="32">
        <v>0</v>
      </c>
      <c r="Q100" s="32">
        <v>0</v>
      </c>
      <c r="R100" s="32">
        <v>1</v>
      </c>
      <c r="S100" s="18">
        <v>0</v>
      </c>
      <c r="T100" s="18">
        <v>1</v>
      </c>
      <c r="U100" s="18">
        <v>95</v>
      </c>
    </row>
    <row r="101" spans="1:21" x14ac:dyDescent="0.4">
      <c r="A101" s="18" t="str">
        <v xml:space="preserve">Simon Brueggemann   </v>
      </c>
      <c r="B101" s="18" t="str">
        <v>Sr Boys</v>
      </c>
      <c r="C101" s="66" t="str">
        <v>Pemberton</v>
      </c>
      <c r="D101" s="32" t="str">
        <v>Sr Boys</v>
      </c>
      <c r="E101" s="33">
        <v>12374</v>
      </c>
      <c r="F101" s="32" t="str">
        <v>DNS</v>
      </c>
      <c r="G101" s="32">
        <v>0</v>
      </c>
      <c r="H101" s="32">
        <v>72</v>
      </c>
      <c r="I101" s="32">
        <v>1</v>
      </c>
      <c r="J101" s="32" t="str">
        <v>DNS</v>
      </c>
      <c r="K101" s="32">
        <v>0</v>
      </c>
      <c r="L101" s="32" t="str">
        <v>DNS</v>
      </c>
      <c r="M101" s="32">
        <v>0</v>
      </c>
      <c r="N101" s="32" t="str">
        <v>DNS</v>
      </c>
      <c r="O101" s="32">
        <v>0</v>
      </c>
      <c r="P101" s="18">
        <v>0</v>
      </c>
      <c r="Q101" s="32">
        <v>0</v>
      </c>
      <c r="R101" s="32">
        <v>1</v>
      </c>
      <c r="S101" s="18">
        <v>0</v>
      </c>
      <c r="T101" s="18">
        <v>1</v>
      </c>
      <c r="U101" s="18">
        <v>95</v>
      </c>
    </row>
    <row r="102" spans="1:21" x14ac:dyDescent="0.4">
      <c r="A102" s="18" t="str">
        <v>Evan Spofforth</v>
      </c>
      <c r="B102" s="18" t="str">
        <v>Sr Boys</v>
      </c>
      <c r="C102" s="66" t="str">
        <v>Sutherland</v>
      </c>
      <c r="D102" s="32" t="str">
        <v>Sr Boys</v>
      </c>
      <c r="E102" s="33">
        <v>12395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>
        <v>68</v>
      </c>
      <c r="M102" s="32">
        <v>1</v>
      </c>
      <c r="N102" s="32" t="str">
        <v>DNS</v>
      </c>
      <c r="O102" s="32">
        <v>0</v>
      </c>
      <c r="P102" s="18">
        <v>0</v>
      </c>
      <c r="Q102" s="32">
        <v>0</v>
      </c>
      <c r="R102" s="32">
        <v>1</v>
      </c>
      <c r="S102" s="18">
        <v>0</v>
      </c>
      <c r="T102" s="18">
        <v>1</v>
      </c>
      <c r="U102" s="18">
        <v>95</v>
      </c>
    </row>
    <row r="103" spans="1:21" x14ac:dyDescent="0.4">
      <c r="A103" s="18" t="str">
        <v>Logan Tonini</v>
      </c>
      <c r="B103" s="18" t="str">
        <v>Sr Boys</v>
      </c>
      <c r="C103" s="66" t="str">
        <v>Sutherland</v>
      </c>
      <c r="D103" s="32" t="str">
        <v>Sr Boys</v>
      </c>
      <c r="E103" s="33">
        <v>12397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 t="str">
        <v>DNS</v>
      </c>
      <c r="M103" s="32">
        <v>0</v>
      </c>
      <c r="N103" s="32">
        <v>62</v>
      </c>
      <c r="O103" s="32">
        <v>1</v>
      </c>
      <c r="P103" s="18">
        <v>0</v>
      </c>
      <c r="Q103" s="32">
        <v>0</v>
      </c>
      <c r="R103" s="32">
        <v>1</v>
      </c>
      <c r="S103" s="18">
        <v>0</v>
      </c>
      <c r="T103" s="18">
        <v>1</v>
      </c>
      <c r="U103" s="18">
        <v>95</v>
      </c>
    </row>
    <row r="104" spans="1:21" x14ac:dyDescent="0.4">
      <c r="A104" s="18" t="str">
        <v>Jack Severin</v>
      </c>
      <c r="B104" s="18" t="str">
        <v>Sr Boys</v>
      </c>
      <c r="C104" s="66" t="str">
        <v>Argyle</v>
      </c>
      <c r="D104" s="32" t="str">
        <v>Sr Boys</v>
      </c>
      <c r="E104" s="33">
        <v>12009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 t="str">
        <v>DNS</v>
      </c>
      <c r="M104" s="32">
        <v>0</v>
      </c>
      <c r="N104" s="32" t="str">
        <v>DNS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101</v>
      </c>
    </row>
    <row r="105" spans="1:21" x14ac:dyDescent="0.4">
      <c r="A105" s="18" t="str">
        <v>Noah Skulbru</v>
      </c>
      <c r="B105" s="18" t="str">
        <v>Sr Boys</v>
      </c>
      <c r="C105" s="66" t="str">
        <v>Argyle</v>
      </c>
      <c r="D105" s="32" t="str">
        <v>Sr Boys</v>
      </c>
      <c r="E105" s="33">
        <v>12280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 t="str">
        <v>DNS</v>
      </c>
      <c r="M105" s="32">
        <v>0</v>
      </c>
      <c r="N105" s="32" t="str">
        <v>DNS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101</v>
      </c>
    </row>
    <row r="106" spans="1:21" x14ac:dyDescent="0.4">
      <c r="A106" s="18" t="str">
        <v>Kai Bienias-Sjoblom</v>
      </c>
      <c r="B106" s="18" t="str">
        <v>Sr Boys</v>
      </c>
      <c r="C106" s="66" t="str">
        <v>Brockton</v>
      </c>
      <c r="D106" s="32" t="str">
        <v>Sr Boys</v>
      </c>
      <c r="E106" s="33">
        <v>12287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 t="str">
        <v>DNS</v>
      </c>
      <c r="M106" s="32">
        <v>0</v>
      </c>
      <c r="N106" s="32" t="str">
        <v>DNS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101</v>
      </c>
    </row>
    <row r="107" spans="1:21" x14ac:dyDescent="0.4">
      <c r="A107" s="18" t="str">
        <v>John Satchell</v>
      </c>
      <c r="B107" s="18" t="str">
        <v>Sr Boys</v>
      </c>
      <c r="C107" s="66" t="str">
        <v>Carson</v>
      </c>
      <c r="D107" s="32" t="str">
        <v>Sr Boys</v>
      </c>
      <c r="E107" s="33">
        <v>12315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 t="str">
        <v>DNS</v>
      </c>
      <c r="M107" s="32">
        <v>0</v>
      </c>
      <c r="N107" s="32" t="str">
        <v>DNS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101</v>
      </c>
    </row>
    <row r="108" spans="1:21" x14ac:dyDescent="0.4">
      <c r="A108" s="18" t="str">
        <v>Luke Mackie</v>
      </c>
      <c r="B108" s="18" t="str">
        <v>Sr Boys</v>
      </c>
      <c r="C108" s="66" t="str">
        <v>Carson</v>
      </c>
      <c r="D108" s="32" t="str">
        <v>Sr Boys</v>
      </c>
      <c r="E108" s="33">
        <v>12317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 t="str">
        <v>DNS</v>
      </c>
      <c r="M108" s="32">
        <v>0</v>
      </c>
      <c r="N108" s="32" t="str">
        <v>DNS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101</v>
      </c>
    </row>
    <row r="109" spans="1:21" x14ac:dyDescent="0.4">
      <c r="A109" s="18" t="str">
        <v>Keyaan Burgener</v>
      </c>
      <c r="B109" s="18" t="str">
        <v>Sr Boys</v>
      </c>
      <c r="C109" s="66" t="str">
        <v>Mulgrave</v>
      </c>
      <c r="D109" s="32" t="str">
        <v>Sr Boys</v>
      </c>
      <c r="E109" s="33">
        <v>12355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 t="str">
        <v>DNS</v>
      </c>
      <c r="M109" s="32">
        <v>0</v>
      </c>
      <c r="N109" s="32" t="str">
        <v>DNS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101</v>
      </c>
    </row>
    <row r="110" spans="1:21" x14ac:dyDescent="0.4">
      <c r="A110" s="18" t="str">
        <v>Kai Klimek</v>
      </c>
      <c r="B110" s="18" t="str">
        <v>Sr Boys</v>
      </c>
      <c r="C110" s="66" t="str">
        <v>Mulgrave</v>
      </c>
      <c r="D110" s="32" t="str">
        <v>Sr Boys</v>
      </c>
      <c r="E110" s="33">
        <v>12356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 t="str">
        <v>DNS</v>
      </c>
      <c r="M110" s="32">
        <v>0</v>
      </c>
      <c r="N110" s="32" t="str">
        <v>DNS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101</v>
      </c>
    </row>
    <row r="111" spans="1:21" x14ac:dyDescent="0.4">
      <c r="A111" s="18" t="str">
        <v>India Becker</v>
      </c>
      <c r="B111" s="18" t="str">
        <v>Sr Boys</v>
      </c>
      <c r="C111" s="66" t="str">
        <v>Pemberton</v>
      </c>
      <c r="D111" s="32" t="str">
        <v>Sr Boys</v>
      </c>
      <c r="E111" s="33">
        <v>12358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 t="str">
        <v>DNS</v>
      </c>
      <c r="M111" s="32">
        <v>0</v>
      </c>
      <c r="N111" s="32" t="str">
        <v>DNS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101</v>
      </c>
    </row>
    <row r="112" spans="1:21" x14ac:dyDescent="0.4">
      <c r="A112" s="18" t="str">
        <v>Jacob Robichaud</v>
      </c>
      <c r="B112" s="18" t="str">
        <v>Sr Boys</v>
      </c>
      <c r="C112" s="66" t="str">
        <v>Pemberton</v>
      </c>
      <c r="D112" s="32" t="str">
        <v>Sr Boys</v>
      </c>
      <c r="E112" s="33">
        <v>12367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 t="str">
        <v>DNS</v>
      </c>
      <c r="M112" s="32">
        <v>0</v>
      </c>
      <c r="N112" s="32" t="str">
        <v>DNS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101</v>
      </c>
    </row>
    <row r="113" spans="1:21" x14ac:dyDescent="0.4">
      <c r="A113" s="18" t="str">
        <v xml:space="preserve">Erik Jahn  </v>
      </c>
      <c r="B113" s="18" t="str">
        <v>Sr Boys</v>
      </c>
      <c r="C113" s="66" t="str">
        <v>Pemberton</v>
      </c>
      <c r="D113" s="32" t="str">
        <v>Sr Boys</v>
      </c>
      <c r="E113" s="33">
        <v>12375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 t="str">
        <v>DNS</v>
      </c>
      <c r="M113" s="32">
        <v>0</v>
      </c>
      <c r="N113" s="32" t="str">
        <v>DNS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101</v>
      </c>
    </row>
    <row r="114" spans="1:21" x14ac:dyDescent="0.4">
      <c r="A114" s="18" t="str">
        <v>Silas McIntosh</v>
      </c>
      <c r="B114" s="18" t="str">
        <v>Sr Boys</v>
      </c>
      <c r="C114" s="66" t="str">
        <v>Seycove</v>
      </c>
      <c r="D114" s="32" t="str">
        <v>Sr Boys</v>
      </c>
      <c r="E114" s="33">
        <v>12382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 t="str">
        <v>DNS</v>
      </c>
      <c r="M114" s="32">
        <v>0</v>
      </c>
      <c r="N114" s="32" t="str">
        <v>DNS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101</v>
      </c>
    </row>
    <row r="115" spans="1:21" x14ac:dyDescent="0.4">
      <c r="A115" s="18" t="str">
        <v>Isaac Derksen</v>
      </c>
      <c r="B115" s="18" t="str">
        <v>Sr Boys</v>
      </c>
      <c r="C115" s="66" t="str">
        <v>St. Georges</v>
      </c>
      <c r="D115" s="32" t="str">
        <v>Sr Boys</v>
      </c>
      <c r="E115" s="33">
        <v>12385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 t="str">
        <v>DNS</v>
      </c>
      <c r="M115" s="32">
        <v>0</v>
      </c>
      <c r="N115" s="32" t="str">
        <v>DNS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101</v>
      </c>
    </row>
    <row r="116" spans="1:21" x14ac:dyDescent="0.4">
      <c r="A116" s="18" t="str">
        <v>Jovan Ferdinands</v>
      </c>
      <c r="B116" s="18" t="str">
        <v>Sr Boys</v>
      </c>
      <c r="C116" s="66" t="str">
        <v>Whistler</v>
      </c>
      <c r="D116" s="32" t="str">
        <v>Sr Boys</v>
      </c>
      <c r="E116" s="33">
        <v>12001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 t="str">
        <v>DNS</v>
      </c>
      <c r="M116" s="32">
        <v>0</v>
      </c>
      <c r="N116" s="32" t="str">
        <v>DNS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101</v>
      </c>
    </row>
    <row r="117" spans="1:21" x14ac:dyDescent="0.4">
      <c r="A117" s="18" t="str">
        <v>Andre Moore</v>
      </c>
      <c r="B117" s="18" t="str">
        <v>Sr Boys</v>
      </c>
      <c r="C117" s="66" t="str">
        <v>Whistler</v>
      </c>
      <c r="D117" s="32" t="str">
        <v>Sr Boys</v>
      </c>
      <c r="E117" s="33">
        <v>12002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 t="str">
        <v>DNS</v>
      </c>
      <c r="M117" s="32">
        <v>0</v>
      </c>
      <c r="N117" s="32" t="str">
        <v>DNS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101</v>
      </c>
    </row>
    <row r="118" spans="1:21" x14ac:dyDescent="0.4">
      <c r="A118" s="18" t="str">
        <v>Jack Hague</v>
      </c>
      <c r="B118" s="18" t="str">
        <v>Sr Boys</v>
      </c>
      <c r="C118" s="66" t="str">
        <v>Whistler</v>
      </c>
      <c r="D118" s="32" t="str">
        <v>Sr Boys</v>
      </c>
      <c r="E118" s="33">
        <v>12005</v>
      </c>
      <c r="F118" s="32" t="str">
        <v>DNS</v>
      </c>
      <c r="G118" s="32">
        <v>0</v>
      </c>
      <c r="H118" s="32" t="str">
        <v>DNS</v>
      </c>
      <c r="I118" s="32">
        <v>0</v>
      </c>
      <c r="J118" s="32" t="str">
        <v>DNS</v>
      </c>
      <c r="K118" s="32">
        <v>0</v>
      </c>
      <c r="L118" s="32" t="str">
        <v>DNS</v>
      </c>
      <c r="M118" s="32">
        <v>0</v>
      </c>
      <c r="N118" s="32" t="str">
        <v>DNS</v>
      </c>
      <c r="O118" s="32">
        <v>0</v>
      </c>
      <c r="P118" s="18">
        <v>0</v>
      </c>
      <c r="Q118" s="32">
        <v>0</v>
      </c>
      <c r="R118" s="32">
        <v>0</v>
      </c>
      <c r="S118" s="18">
        <v>0</v>
      </c>
      <c r="T118" s="18">
        <v>0</v>
      </c>
      <c r="U118" s="18">
        <v>101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ColWidth="8.88671875"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Results'!$A$2:$A$414, SMALL(IF('Individual Results'!$B$2:$B$414=$B$1, ROW('Individual Results'!$A$2:$A$414)-ROW('Individual Results'!$A$2)+1), ROWS(A$12:A12))), "")</f>
        <v>Jack Severin</v>
      </c>
      <c r="B12" s="18" t="str">
        <f>IF(A12="", "", _xlfn.XLOOKUP(A12, 'Individual Results'!$A$2:$A$414, 'Individual Results'!$C$2:$C$414))</f>
        <v>Argyle</v>
      </c>
      <c r="C12" s="6">
        <f>IF(A12="", "", _xlfn.XLOOKUP(A12, 'Individual Results'!$A$2:$A$414, 'Individual Results'!$E$2:$E$414))</f>
        <v>12009</v>
      </c>
      <c r="D12" s="23" t="str" cm="1">
        <f t="array" ref="D12">IFERROR(
  INDEX(
    'Individual Results'!$A$2:$Q$413,
    MATCH(C12, 'Individual Results'!$E$2:$E$413, 0),
    $J$3
  ),
  ""
)</f>
        <v>DNS</v>
      </c>
      <c r="E12" s="23" cm="1">
        <f t="array" ref="E12">IFERROR(
  INDEX(
    'Individual Results'!$A$2:$Q$413,
    MATCH(C12, 'Individual Results'!$E$2:$E$413,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Results'!$A$2:$A$414, SMALL(IF('Individual Results'!$B$2:$B$414=$B$1, ROW('Individual Results'!$A$2:$A$414)-ROW('Individual Results'!$A$2)+1), ROWS(A$12:A13))), "")</f>
        <v>Braden Humphrey</v>
      </c>
      <c r="B13" s="18" t="str">
        <f>IF(A13="", "", _xlfn.XLOOKUP(A13, 'Individual Results'!$A$2:$A$414, 'Individual Results'!$C$2:$C$414))</f>
        <v>Argyle</v>
      </c>
      <c r="C13" s="6">
        <f>IF(A13="", "", _xlfn.XLOOKUP(A13, 'Individual Results'!$A$2:$A$414, 'Individual Results'!$E$2:$E$414))</f>
        <v>12010</v>
      </c>
      <c r="D13" s="23" t="str" cm="1">
        <f t="array" ref="D13">IFERROR(
  INDEX(
    'Individual Results'!$A$2:$Q$413,
    MATCH(C13, 'Individual Results'!$E$2:$E$413, 0),
    $J$3
  ),
  ""
)</f>
        <v>DNS</v>
      </c>
      <c r="E13" s="23" cm="1">
        <f t="array" ref="E13">IFERROR(
  INDEX(
    'Individual Results'!$A$2:$Q$413,
    MATCH(C13, 'Individual Results'!$E$2:$E$413,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Results'!$A$2:$A$414, SMALL(IF('Individual Results'!$B$2:$B$414=$B$1, ROW('Individual Results'!$A$2:$A$414)-ROW('Individual Results'!$A$2)+1), ROWS(A$12:A14))), "")</f>
        <v>Liam Wildman</v>
      </c>
      <c r="B14" s="18" t="str">
        <f>IF(A14="", "", _xlfn.XLOOKUP(A14, 'Individual Results'!$A$2:$A$414, 'Individual Results'!$C$2:$C$414))</f>
        <v>Argyle</v>
      </c>
      <c r="C14" s="6">
        <f>IF(A14="", "", _xlfn.XLOOKUP(A14, 'Individual Results'!$A$2:$A$414, 'Individual Results'!$E$2:$E$414))</f>
        <v>12011</v>
      </c>
      <c r="D14" s="23" cm="1">
        <f t="array" ref="D14">IFERROR(
  INDEX(
    'Individual Results'!$A$2:$Q$413,
    MATCH(C14, 'Individual Results'!$E$2:$E$413, 0),
    $J$3
  ),
  ""
)</f>
        <v>59</v>
      </c>
      <c r="E14" s="23" cm="1">
        <f t="array" ref="E14">IFERROR(
  INDEX(
    'Individual Results'!$A$2:$Q$413,
    MATCH(C14, 'Individual Results'!$E$2:$E$413,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Results'!$A$2:$A$414, SMALL(IF('Individual Results'!$B$2:$B$414=$B$1, ROW('Individual Results'!$A$2:$A$414)-ROW('Individual Results'!$A$2)+1), ROWS(A$12:A15))), "")</f>
        <v>Carter Soulliere</v>
      </c>
      <c r="B15" s="18" t="str">
        <f>IF(A15="", "", _xlfn.XLOOKUP(A15, 'Individual Results'!$A$2:$A$414, 'Individual Results'!$C$2:$C$414))</f>
        <v>Argyle</v>
      </c>
      <c r="C15" s="6">
        <f>IF(A15="", "", _xlfn.XLOOKUP(A15, 'Individual Results'!$A$2:$A$414, 'Individual Results'!$E$2:$E$414))</f>
        <v>12231</v>
      </c>
      <c r="D15" s="23" cm="1">
        <f t="array" ref="D15">IFERROR(
  INDEX(
    'Individual Results'!$A$2:$Q$413,
    MATCH(C15, 'Individual Results'!$E$2:$E$413, 0),
    $J$3
  ),
  ""
)</f>
        <v>69</v>
      </c>
      <c r="E15" s="23" cm="1">
        <f t="array" ref="E15">IFERROR(
  INDEX(
    'Individual Results'!$A$2:$Q$413,
    MATCH(C15, 'Individual Results'!$E$2:$E$413,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Results'!$A$2:$A$414, SMALL(IF('Individual Results'!$B$2:$B$414=$B$1, ROW('Individual Results'!$A$2:$A$414)-ROW('Individual Results'!$A$2)+1), ROWS(A$12:A16))), "")</f>
        <v>Connor Moore</v>
      </c>
      <c r="B16" s="18" t="str">
        <f>IF(A16="", "", _xlfn.XLOOKUP(A16, 'Individual Results'!$A$2:$A$414, 'Individual Results'!$C$2:$C$414))</f>
        <v>Argyle</v>
      </c>
      <c r="C16" s="6">
        <f>IF(A16="", "", _xlfn.XLOOKUP(A16, 'Individual Results'!$A$2:$A$414, 'Individual Results'!$E$2:$E$414))</f>
        <v>12232</v>
      </c>
      <c r="D16" s="23" cm="1">
        <f t="array" ref="D16">IFERROR(
  INDEX(
    'Individual Results'!$A$2:$Q$413,
    MATCH(C16, 'Individual Results'!$E$2:$E$413, 0),
    $J$3
  ),
  ""
)</f>
        <v>68</v>
      </c>
      <c r="E16" s="23" cm="1">
        <f t="array" ref="E16">IFERROR(
  INDEX(
    'Individual Results'!$A$2:$Q$413,
    MATCH(C16, 'Individual Results'!$E$2:$E$413,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Results'!$A$2:$A$414, SMALL(IF('Individual Results'!$B$2:$B$414=$B$1, ROW('Individual Results'!$A$2:$A$414)-ROW('Individual Results'!$A$2)+1), ROWS(A$12:A17))), "")</f>
        <v>Dylan Lilley</v>
      </c>
      <c r="B17" s="18" t="str">
        <f>IF(A17="", "", _xlfn.XLOOKUP(A17, 'Individual Results'!$A$2:$A$414, 'Individual Results'!$C$2:$C$414))</f>
        <v>Argyle</v>
      </c>
      <c r="C17" s="6">
        <f>IF(A17="", "", _xlfn.XLOOKUP(A17, 'Individual Results'!$A$2:$A$414, 'Individual Results'!$E$2:$E$414))</f>
        <v>12233</v>
      </c>
      <c r="D17" s="23" t="str" cm="1">
        <f t="array" ref="D17">IFERROR(
  INDEX(
    'Individual Results'!$A$2:$Q$413,
    MATCH(C17, 'Individual Results'!$E$2:$E$413, 0),
    $J$3
  ),
  ""
)</f>
        <v>DNS</v>
      </c>
      <c r="E17" s="23" cm="1">
        <f t="array" ref="E17">IFERROR(
  INDEX(
    'Individual Results'!$A$2:$Q$413,
    MATCH(C17, 'Individual Results'!$E$2:$E$413,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Results'!$A$2:$A$414, SMALL(IF('Individual Results'!$B$2:$B$414=$B$1, ROW('Individual Results'!$A$2:$A$414)-ROW('Individual Results'!$A$2)+1), ROWS(A$12:A18))), "")</f>
        <v>Finn Anderson</v>
      </c>
      <c r="B18" s="18" t="str">
        <f>IF(A18="", "", _xlfn.XLOOKUP(A18, 'Individual Results'!$A$2:$A$414, 'Individual Results'!$C$2:$C$414))</f>
        <v>Argyle</v>
      </c>
      <c r="C18" s="6">
        <f>IF(A18="", "", _xlfn.XLOOKUP(A18, 'Individual Results'!$A$2:$A$414, 'Individual Results'!$E$2:$E$414))</f>
        <v>12239</v>
      </c>
      <c r="D18" s="23" cm="1">
        <f t="array" ref="D18">IFERROR(
  INDEX(
    'Individual Results'!$A$2:$Q$413,
    MATCH(C18, 'Individual Results'!$E$2:$E$413, 0),
    $J$3
  ),
  ""
)</f>
        <v>49</v>
      </c>
      <c r="E18" s="23" cm="1">
        <f t="array" ref="E18">IFERROR(
  INDEX(
    'Individual Results'!$A$2:$Q$413,
    MATCH(C18, 'Individual Results'!$E$2:$E$413,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Results'!$A$2:$A$414, SMALL(IF('Individual Results'!$B$2:$B$414=$B$1, ROW('Individual Results'!$A$2:$A$414)-ROW('Individual Results'!$A$2)+1), ROWS(A$12:A19))), "")</f>
        <v>Gatien Radet</v>
      </c>
      <c r="B19" s="18" t="str">
        <f>IF(A19="", "", _xlfn.XLOOKUP(A19, 'Individual Results'!$A$2:$A$414, 'Individual Results'!$C$2:$C$414))</f>
        <v>Argyle</v>
      </c>
      <c r="C19" s="6">
        <f>IF(A19="", "", _xlfn.XLOOKUP(A19, 'Individual Results'!$A$2:$A$414, 'Individual Results'!$E$2:$E$414))</f>
        <v>12250</v>
      </c>
      <c r="D19" s="23" cm="1">
        <f t="array" ref="D19">IFERROR(
  INDEX(
    'Individual Results'!$A$2:$Q$413,
    MATCH(C19, 'Individual Results'!$E$2:$E$413, 0),
    $J$3
  ),
  ""
)</f>
        <v>43</v>
      </c>
      <c r="E19" s="23" cm="1">
        <f t="array" ref="E19">IFERROR(
  INDEX(
    'Individual Results'!$A$2:$Q$413,
    MATCH(C19, 'Individual Results'!$E$2:$E$413,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Results'!$A$2:$A$414, SMALL(IF('Individual Results'!$B$2:$B$414=$B$1, ROW('Individual Results'!$A$2:$A$414)-ROW('Individual Results'!$A$2)+1), ROWS(A$12:A20))), "")</f>
        <v>Guy Shalev</v>
      </c>
      <c r="B20" s="18" t="str">
        <f>IF(A20="", "", _xlfn.XLOOKUP(A20, 'Individual Results'!$A$2:$A$414, 'Individual Results'!$C$2:$C$414))</f>
        <v>Argyle</v>
      </c>
      <c r="C20" s="6">
        <f>IF(A20="", "", _xlfn.XLOOKUP(A20, 'Individual Results'!$A$2:$A$414, 'Individual Results'!$E$2:$E$414))</f>
        <v>12253</v>
      </c>
      <c r="D20" s="23" t="str" cm="1">
        <f t="array" ref="D20">IFERROR(
  INDEX(
    'Individual Results'!$A$2:$Q$413,
    MATCH(C20, 'Individual Results'!$E$2:$E$413, 0),
    $J$3
  ),
  ""
)</f>
        <v>DNS</v>
      </c>
      <c r="E20" s="23" cm="1">
        <f t="array" ref="E20">IFERROR(
  INDEX(
    'Individual Results'!$A$2:$Q$413,
    MATCH(C20, 'Individual Results'!$E$2:$E$413,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Results'!$A$2:$A$414, SMALL(IF('Individual Results'!$B$2:$B$414=$B$1, ROW('Individual Results'!$A$2:$A$414)-ROW('Individual Results'!$A$2)+1), ROWS(A$12:A21))), "")</f>
        <v>Kai Nunes</v>
      </c>
      <c r="B21" s="18" t="str">
        <f>IF(A21="", "", _xlfn.XLOOKUP(A21, 'Individual Results'!$A$2:$A$414, 'Individual Results'!$C$2:$C$414))</f>
        <v>Argyle</v>
      </c>
      <c r="C21" s="6">
        <f>IF(A21="", "", _xlfn.XLOOKUP(A21, 'Individual Results'!$A$2:$A$414, 'Individual Results'!$E$2:$E$414))</f>
        <v>12263</v>
      </c>
      <c r="D21" s="23" cm="1">
        <f t="array" ref="D21">IFERROR(
  INDEX(
    'Individual Results'!$A$2:$Q$413,
    MATCH(C21, 'Individual Results'!$E$2:$E$413, 0),
    $J$3
  ),
  ""
)</f>
        <v>17</v>
      </c>
      <c r="E21" s="23" cm="1">
        <f t="array" ref="E21">IFERROR(
  INDEX(
    'Individual Results'!$A$2:$Q$413,
    MATCH(C21, 'Individual Results'!$E$2:$E$413,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Results'!$A$2:$A$414, SMALL(IF('Individual Results'!$B$2:$B$414=$B$1, ROW('Individual Results'!$A$2:$A$414)-ROW('Individual Results'!$A$2)+1), ROWS(A$12:A22))), "")</f>
        <v>Kieran Day</v>
      </c>
      <c r="B22" s="18" t="str">
        <f>IF(A22="", "", _xlfn.XLOOKUP(A22, 'Individual Results'!$A$2:$A$414, 'Individual Results'!$C$2:$C$414))</f>
        <v>Argyle</v>
      </c>
      <c r="C22" s="6">
        <f>IF(A22="", "", _xlfn.XLOOKUP(A22, 'Individual Results'!$A$2:$A$414, 'Individual Results'!$E$2:$E$414))</f>
        <v>12264</v>
      </c>
      <c r="D22" s="23" cm="1">
        <f t="array" ref="D22">IFERROR(
  INDEX(
    'Individual Results'!$A$2:$Q$413,
    MATCH(C22, 'Individual Results'!$E$2:$E$413, 0),
    $J$3
  ),
  ""
)</f>
        <v>38</v>
      </c>
      <c r="E22" s="23" cm="1">
        <f t="array" ref="E22">IFERROR(
  INDEX(
    'Individual Results'!$A$2:$Q$413,
    MATCH(C22, 'Individual Results'!$E$2:$E$413,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Results'!$A$2:$A$414, SMALL(IF('Individual Results'!$B$2:$B$414=$B$1, ROW('Individual Results'!$A$2:$A$414)-ROW('Individual Results'!$A$2)+1), ROWS(A$12:A23))), "")</f>
        <v>Kohlton Hogan</v>
      </c>
      <c r="B23" s="18" t="str">
        <f>IF(A23="", "", _xlfn.XLOOKUP(A23, 'Individual Results'!$A$2:$A$414, 'Individual Results'!$C$2:$C$414))</f>
        <v>Argyle</v>
      </c>
      <c r="C23" s="6">
        <f>IF(A23="", "", _xlfn.XLOOKUP(A23, 'Individual Results'!$A$2:$A$414, 'Individual Results'!$E$2:$E$414))</f>
        <v>12265</v>
      </c>
      <c r="D23" s="23" cm="1">
        <f t="array" ref="D23">IFERROR(
  INDEX(
    'Individual Results'!$A$2:$Q$413,
    MATCH(C23, 'Individual Results'!$E$2:$E$413, 0),
    $J$3
  ),
  ""
)</f>
        <v>13</v>
      </c>
      <c r="E23" s="23" cm="1">
        <f t="array" ref="E23">IFERROR(
  INDEX(
    'Individual Results'!$A$2:$Q$413,
    MATCH(C23, 'Individual Results'!$E$2:$E$413,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Results'!$A$2:$A$414, SMALL(IF('Individual Results'!$B$2:$B$414=$B$1, ROW('Individual Results'!$A$2:$A$414)-ROW('Individual Results'!$A$2)+1), ROWS(A$12:A24))), "")</f>
        <v xml:space="preserve">Leif Montgomery </v>
      </c>
      <c r="B24" s="18" t="str">
        <f>IF(A24="", "", _xlfn.XLOOKUP(A24, 'Individual Results'!$A$2:$A$414, 'Individual Results'!$C$2:$C$414))</f>
        <v>Argyle</v>
      </c>
      <c r="C24" s="6">
        <f>IF(A24="", "", _xlfn.XLOOKUP(A24, 'Individual Results'!$A$2:$A$414, 'Individual Results'!$E$2:$E$414))</f>
        <v>12266</v>
      </c>
      <c r="D24" s="23" cm="1">
        <f t="array" ref="D24">IFERROR(
  INDEX(
    'Individual Results'!$A$2:$Q$413,
    MATCH(C24, 'Individual Results'!$E$2:$E$413, 0),
    $J$3
  ),
  ""
)</f>
        <v>79</v>
      </c>
      <c r="E24" s="23" cm="1">
        <f t="array" ref="E24">IFERROR(
  INDEX(
    'Individual Results'!$A$2:$Q$413,
    MATCH(C24, 'Individual Results'!$E$2:$E$413,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Results'!$A$2:$A$414, SMALL(IF('Individual Results'!$B$2:$B$414=$B$1, ROW('Individual Results'!$A$2:$A$414)-ROW('Individual Results'!$A$2)+1), ROWS(A$12:A25))), "")</f>
        <v>Noah Skulbru</v>
      </c>
      <c r="B25" s="18" t="str">
        <f>IF(A25="", "", _xlfn.XLOOKUP(A25, 'Individual Results'!$A$2:$A$414, 'Individual Results'!$C$2:$C$414))</f>
        <v>Argyle</v>
      </c>
      <c r="C25" s="6">
        <f>IF(A25="", "", _xlfn.XLOOKUP(A25, 'Individual Results'!$A$2:$A$414, 'Individual Results'!$E$2:$E$414))</f>
        <v>12280</v>
      </c>
      <c r="D25" s="23" t="str" cm="1">
        <f t="array" ref="D25">IFERROR(
  INDEX(
    'Individual Results'!$A$2:$Q$413,
    MATCH(C25, 'Individual Results'!$E$2:$E$413, 0),
    $J$3
  ),
  ""
)</f>
        <v>DNS</v>
      </c>
      <c r="E25" s="23" cm="1">
        <f t="array" ref="E25">IFERROR(
  INDEX(
    'Individual Results'!$A$2:$Q$413,
    MATCH(C25, 'Individual Results'!$E$2:$E$413,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Results'!$A$2:$A$414, SMALL(IF('Individual Results'!$B$2:$B$414=$B$1, ROW('Individual Results'!$A$2:$A$414)-ROW('Individual Results'!$A$2)+1), ROWS(A$12:A26))), "")</f>
        <v>Tyler Holtz</v>
      </c>
      <c r="B26" s="18" t="str">
        <f>IF(A26="", "", _xlfn.XLOOKUP(A26, 'Individual Results'!$A$2:$A$414, 'Individual Results'!$C$2:$C$414))</f>
        <v>Argyle</v>
      </c>
      <c r="C26" s="6">
        <f>IF(A26="", "", _xlfn.XLOOKUP(A26, 'Individual Results'!$A$2:$A$414, 'Individual Results'!$E$2:$E$414))</f>
        <v>12285</v>
      </c>
      <c r="D26" s="23" cm="1">
        <f t="array" ref="D26">IFERROR(
  INDEX(
    'Individual Results'!$A$2:$Q$413,
    MATCH(C26, 'Individual Results'!$E$2:$E$413, 0),
    $J$3
  ),
  ""
)</f>
        <v>74</v>
      </c>
      <c r="E26" s="23" cm="1">
        <f t="array" ref="E26">IFERROR(
  INDEX(
    'Individual Results'!$A$2:$Q$413,
    MATCH(C26, 'Individual Results'!$E$2:$E$413,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Results'!$A$2:$A$414, SMALL(IF('Individual Results'!$B$2:$B$414=$B$1, ROW('Individual Results'!$A$2:$A$414)-ROW('Individual Results'!$A$2)+1), ROWS(A$12:A27))), "")</f>
        <v>Carter Bucci</v>
      </c>
      <c r="B27" s="18" t="str">
        <f>IF(A27="", "", _xlfn.XLOOKUP(A27, 'Individual Results'!$A$2:$A$414, 'Individual Results'!$C$2:$C$414))</f>
        <v>Brockton</v>
      </c>
      <c r="C27" s="6">
        <f>IF(A27="", "", _xlfn.XLOOKUP(A27, 'Individual Results'!$A$2:$A$414, 'Individual Results'!$E$2:$E$414))</f>
        <v>12286</v>
      </c>
      <c r="D27" s="23" cm="1">
        <f t="array" ref="D27">IFERROR(
  INDEX(
    'Individual Results'!$A$2:$Q$413,
    MATCH(C27, 'Individual Results'!$E$2:$E$413, 0),
    $J$3
  ),
  ""
)</f>
        <v>77</v>
      </c>
      <c r="E27" s="23" cm="1">
        <f t="array" ref="E27">IFERROR(
  INDEX(
    'Individual Results'!$A$2:$Q$413,
    MATCH(C27, 'Individual Results'!$E$2:$E$413,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Results'!$A$2:$A$414, SMALL(IF('Individual Results'!$B$2:$B$414=$B$1, ROW('Individual Results'!$A$2:$A$414)-ROW('Individual Results'!$A$2)+1), ROWS(A$12:A28))), "")</f>
        <v>Kai Bienias-Sjoblom</v>
      </c>
      <c r="B28" s="18" t="str">
        <f>IF(A28="", "", _xlfn.XLOOKUP(A28, 'Individual Results'!$A$2:$A$414, 'Individual Results'!$C$2:$C$414))</f>
        <v>Brockton</v>
      </c>
      <c r="C28" s="6">
        <f>IF(A28="", "", _xlfn.XLOOKUP(A28, 'Individual Results'!$A$2:$A$414, 'Individual Results'!$E$2:$E$414))</f>
        <v>12287</v>
      </c>
      <c r="D28" s="23" t="str" cm="1">
        <f t="array" ref="D28">IFERROR(
  INDEX(
    'Individual Results'!$A$2:$Q$413,
    MATCH(C28, 'Individual Results'!$E$2:$E$413, 0),
    $J$3
  ),
  ""
)</f>
        <v>DNS</v>
      </c>
      <c r="E28" s="23" cm="1">
        <f t="array" ref="E28">IFERROR(
  INDEX(
    'Individual Results'!$A$2:$Q$413,
    MATCH(C28, 'Individual Results'!$E$2:$E$413, 0),
    $K$3
  ),
  ""
)</f>
        <v>0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Results'!$A$2:$A$414, SMALL(IF('Individual Results'!$B$2:$B$414=$B$1, ROW('Individual Results'!$A$2:$A$414)-ROW('Individual Results'!$A$2)+1), ROWS(A$12:A29))), "")</f>
        <v>Harry Duess</v>
      </c>
      <c r="B29" s="18" t="str">
        <f>IF(A29="", "", _xlfn.XLOOKUP(A29, 'Individual Results'!$A$2:$A$414, 'Individual Results'!$C$2:$C$414))</f>
        <v>Brockton</v>
      </c>
      <c r="C29" s="6">
        <f>IF(A29="", "", _xlfn.XLOOKUP(A29, 'Individual Results'!$A$2:$A$414, 'Individual Results'!$E$2:$E$414))</f>
        <v>12288</v>
      </c>
      <c r="D29" s="23" cm="1">
        <f t="array" ref="D29">IFERROR(
  INDEX(
    'Individual Results'!$A$2:$Q$413,
    MATCH(C29, 'Individual Results'!$E$2:$E$413, 0),
    $J$3
  ),
  ""
)</f>
        <v>61</v>
      </c>
      <c r="E29" s="23" cm="1">
        <f t="array" ref="E29">IFERROR(
  INDEX(
    'Individual Results'!$A$2:$Q$413,
    MATCH(C29, 'Individual Results'!$E$2:$E$413,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Results'!$A$2:$A$414, SMALL(IF('Individual Results'!$B$2:$B$414=$B$1, ROW('Individual Results'!$A$2:$A$414)-ROW('Individual Results'!$A$2)+1), ROWS(A$12:A30))), "")</f>
        <v>Brody Rotzien</v>
      </c>
      <c r="B30" s="18" t="str">
        <f>IF(A30="", "", _xlfn.XLOOKUP(A30, 'Individual Results'!$A$2:$A$414, 'Individual Results'!$C$2:$C$414))</f>
        <v>Burnaby Mtn</v>
      </c>
      <c r="C30" s="6">
        <f>IF(A30="", "", _xlfn.XLOOKUP(A30, 'Individual Results'!$A$2:$A$414, 'Individual Results'!$E$2:$E$414))</f>
        <v>12304</v>
      </c>
      <c r="D30" s="23" cm="1">
        <f t="array" ref="D30">IFERROR(
  INDEX(
    'Individual Results'!$A$2:$Q$413,
    MATCH(C30, 'Individual Results'!$E$2:$E$413, 0),
    $J$3
  ),
  ""
)</f>
        <v>63</v>
      </c>
      <c r="E30" s="23" cm="1">
        <f t="array" ref="E30">IFERROR(
  INDEX(
    'Individual Results'!$A$2:$Q$413,
    MATCH(C30, 'Individual Results'!$E$2:$E$413,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Results'!$A$2:$A$414, SMALL(IF('Individual Results'!$B$2:$B$414=$B$1, ROW('Individual Results'!$A$2:$A$414)-ROW('Individual Results'!$A$2)+1), ROWS(A$12:A31))), "")</f>
        <v>Finn Emes</v>
      </c>
      <c r="B31" s="18" t="str">
        <f>IF(A31="", "", _xlfn.XLOOKUP(A31, 'Individual Results'!$A$2:$A$414, 'Individual Results'!$C$2:$C$414))</f>
        <v>Burnaby Mtn</v>
      </c>
      <c r="C31" s="6">
        <f>IF(A31="", "", _xlfn.XLOOKUP(A31, 'Individual Results'!$A$2:$A$414, 'Individual Results'!$E$2:$E$414))</f>
        <v>12305</v>
      </c>
      <c r="D31" s="23" cm="1">
        <f t="array" ref="D31">IFERROR(
  INDEX(
    'Individual Results'!$A$2:$Q$413,
    MATCH(C31, 'Individual Results'!$E$2:$E$413, 0),
    $J$3
  ),
  ""
)</f>
        <v>56</v>
      </c>
      <c r="E31" s="23" cm="1">
        <f t="array" ref="E31">IFERROR(
  INDEX(
    'Individual Results'!$A$2:$Q$413,
    MATCH(C31, 'Individual Results'!$E$2:$E$413, 0),
    $K$3
  ),
  ""
)</f>
        <v>4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Results'!$A$2:$A$414, SMALL(IF('Individual Results'!$B$2:$B$414=$B$1, ROW('Individual Results'!$A$2:$A$414)-ROW('Individual Results'!$A$2)+1), ROWS(A$12:A32))), "")</f>
        <v>Seb Nepomnaschy</v>
      </c>
      <c r="B32" s="18" t="str">
        <f>IF(A32="", "", _xlfn.XLOOKUP(A32, 'Individual Results'!$A$2:$A$414, 'Individual Results'!$C$2:$C$414))</f>
        <v>Burnaby Mtn</v>
      </c>
      <c r="C32" s="6">
        <f>IF(A32="", "", _xlfn.XLOOKUP(A32, 'Individual Results'!$A$2:$A$414, 'Individual Results'!$E$2:$E$414))</f>
        <v>12306</v>
      </c>
      <c r="D32" s="23" t="str" cm="1">
        <f t="array" ref="D32">IFERROR(
  INDEX(
    'Individual Results'!$A$2:$Q$413,
    MATCH(C32, 'Individual Results'!$E$2:$E$413, 0),
    $J$3
  ),
  ""
)</f>
        <v>DNS</v>
      </c>
      <c r="E32" s="23" cm="1">
        <f t="array" ref="E32">IFERROR(
  INDEX(
    'Individual Results'!$A$2:$Q$413,
    MATCH(C32, 'Individual Results'!$E$2:$E$413,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Results'!$A$2:$A$414, SMALL(IF('Individual Results'!$B$2:$B$414=$B$1, ROW('Individual Results'!$A$2:$A$414)-ROW('Individual Results'!$A$2)+1), ROWS(A$12:A33))), "")</f>
        <v>Tommaso Terragni</v>
      </c>
      <c r="B33" s="18" t="str">
        <f>IF(A33="", "", _xlfn.XLOOKUP(A33, 'Individual Results'!$A$2:$A$414, 'Individual Results'!$C$2:$C$414))</f>
        <v>Burnaby Mtn</v>
      </c>
      <c r="C33" s="6">
        <f>IF(A33="", "", _xlfn.XLOOKUP(A33, 'Individual Results'!$A$2:$A$414, 'Individual Results'!$E$2:$E$414))</f>
        <v>12307</v>
      </c>
      <c r="D33" s="23" t="str" cm="1">
        <f t="array" ref="D33">IFERROR(
  INDEX(
    'Individual Results'!$A$2:$Q$413,
    MATCH(C33, 'Individual Results'!$E$2:$E$413, 0),
    $J$3
  ),
  ""
)</f>
        <v>DNS</v>
      </c>
      <c r="E33" s="23" cm="1">
        <f t="array" ref="E33">IFERROR(
  INDEX(
    'Individual Results'!$A$2:$Q$413,
    MATCH(C33, 'Individual Results'!$E$2:$E$413,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Results'!$A$2:$A$414, SMALL(IF('Individual Results'!$B$2:$B$414=$B$1, ROW('Individual Results'!$A$2:$A$414)-ROW('Individual Results'!$A$2)+1), ROWS(A$12:A34))), "")</f>
        <v>Avi Lahulek</v>
      </c>
      <c r="B34" s="18" t="str">
        <f>IF(A34="", "", _xlfn.XLOOKUP(A34, 'Individual Results'!$A$2:$A$414, 'Individual Results'!$C$2:$C$414))</f>
        <v>Carson</v>
      </c>
      <c r="C34" s="6">
        <f>IF(A34="", "", _xlfn.XLOOKUP(A34, 'Individual Results'!$A$2:$A$414, 'Individual Results'!$E$2:$E$414))</f>
        <v>12309</v>
      </c>
      <c r="D34" s="23" cm="1">
        <f t="array" ref="D34">IFERROR(
  INDEX(
    'Individual Results'!$A$2:$Q$413,
    MATCH(C34, 'Individual Results'!$E$2:$E$413, 0),
    $J$3
  ),
  ""
)</f>
        <v>65</v>
      </c>
      <c r="E34" s="23" cm="1">
        <f t="array" ref="E34">IFERROR(
  INDEX(
    'Individual Results'!$A$2:$Q$413,
    MATCH(C34, 'Individual Results'!$E$2:$E$413, 0),
    $K$3
  ),
  ""
)</f>
        <v>1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Results'!$A$2:$A$414, SMALL(IF('Individual Results'!$B$2:$B$414=$B$1, ROW('Individual Results'!$A$2:$A$414)-ROW('Individual Results'!$A$2)+1), ROWS(A$12:A35))), "")</f>
        <v>Eden Golan</v>
      </c>
      <c r="B35" s="18" t="str">
        <f>IF(A35="", "", _xlfn.XLOOKUP(A35, 'Individual Results'!$A$2:$A$414, 'Individual Results'!$C$2:$C$414))</f>
        <v>Carson</v>
      </c>
      <c r="C35" s="6">
        <f>IF(A35="", "", _xlfn.XLOOKUP(A35, 'Individual Results'!$A$2:$A$414, 'Individual Results'!$E$2:$E$414))</f>
        <v>12311</v>
      </c>
      <c r="D35" s="23" cm="1">
        <f t="array" ref="D35">IFERROR(
  INDEX(
    'Individual Results'!$A$2:$Q$413,
    MATCH(C35, 'Individual Results'!$E$2:$E$413, 0),
    $J$3
  ),
  ""
)</f>
        <v>8</v>
      </c>
      <c r="E35" s="23" cm="1">
        <f t="array" ref="E35">IFERROR(
  INDEX(
    'Individual Results'!$A$2:$Q$413,
    MATCH(C35, 'Individual Results'!$E$2:$E$413, 0),
    $K$3
  ),
  ""
)</f>
        <v>65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Results'!$A$2:$A$414, SMALL(IF('Individual Results'!$B$2:$B$414=$B$1, ROW('Individual Results'!$A$2:$A$414)-ROW('Individual Results'!$A$2)+1), ROWS(A$12:A36))), "")</f>
        <v>John Satchell</v>
      </c>
      <c r="B36" s="18" t="str">
        <f>IF(A36="", "", _xlfn.XLOOKUP(A36, 'Individual Results'!$A$2:$A$414, 'Individual Results'!$C$2:$C$414))</f>
        <v>Carson</v>
      </c>
      <c r="C36" s="6">
        <f>IF(A36="", "", _xlfn.XLOOKUP(A36, 'Individual Results'!$A$2:$A$414, 'Individual Results'!$E$2:$E$414))</f>
        <v>12315</v>
      </c>
      <c r="D36" s="23" t="str" cm="1">
        <f t="array" ref="D36">IFERROR(
  INDEX(
    'Individual Results'!$A$2:$Q$413,
    MATCH(C36, 'Individual Results'!$E$2:$E$413, 0),
    $J$3
  ),
  ""
)</f>
        <v>DNS</v>
      </c>
      <c r="E36" s="23" cm="1">
        <f t="array" ref="E36">IFERROR(
  INDEX(
    'Individual Results'!$A$2:$Q$413,
    MATCH(C36, 'Individual Results'!$E$2:$E$413, 0),
    $K$3
  ),
  ""
)</f>
        <v>0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Results'!$A$2:$A$414, SMALL(IF('Individual Results'!$B$2:$B$414=$B$1, ROW('Individual Results'!$A$2:$A$414)-ROW('Individual Results'!$A$2)+1), ROWS(A$12:A37))), "")</f>
        <v>Jonah Rickard</v>
      </c>
      <c r="B37" s="18" t="str">
        <f>IF(A37="", "", _xlfn.XLOOKUP(A37, 'Individual Results'!$A$2:$A$414, 'Individual Results'!$C$2:$C$414))</f>
        <v>Carson</v>
      </c>
      <c r="C37" s="6">
        <f>IF(A37="", "", _xlfn.XLOOKUP(A37, 'Individual Results'!$A$2:$A$414, 'Individual Results'!$E$2:$E$414))</f>
        <v>12316</v>
      </c>
      <c r="D37" s="23" cm="1">
        <f t="array" ref="D37">IFERROR(
  INDEX(
    'Individual Results'!$A$2:$Q$413,
    MATCH(C37, 'Individual Results'!$E$2:$E$413, 0),
    $J$3
  ),
  ""
)</f>
        <v>4</v>
      </c>
      <c r="E37" s="23" cm="1">
        <f t="array" ref="E37">IFERROR(
  INDEX(
    'Individual Results'!$A$2:$Q$413,
    MATCH(C37, 'Individual Results'!$E$2:$E$413, 0),
    $K$3
  ),
  ""
)</f>
        <v>85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Results'!$A$2:$A$414, SMALL(IF('Individual Results'!$B$2:$B$414=$B$1, ROW('Individual Results'!$A$2:$A$414)-ROW('Individual Results'!$A$2)+1), ROWS(A$12:A38))), "")</f>
        <v>Luke Mackie</v>
      </c>
      <c r="B38" s="18" t="str">
        <f>IF(A38="", "", _xlfn.XLOOKUP(A38, 'Individual Results'!$A$2:$A$414, 'Individual Results'!$C$2:$C$414))</f>
        <v>Carson</v>
      </c>
      <c r="C38" s="6">
        <f>IF(A38="", "", _xlfn.XLOOKUP(A38, 'Individual Results'!$A$2:$A$414, 'Individual Results'!$E$2:$E$414))</f>
        <v>12317</v>
      </c>
      <c r="D38" s="23" t="str" cm="1">
        <f t="array" ref="D38">IFERROR(
  INDEX(
    'Individual Results'!$A$2:$Q$413,
    MATCH(C38, 'Individual Results'!$E$2:$E$413, 0),
    $J$3
  ),
  ""
)</f>
        <v>DNS</v>
      </c>
      <c r="E38" s="23" cm="1">
        <f t="array" ref="E38">IFERROR(
  INDEX(
    'Individual Results'!$A$2:$Q$413,
    MATCH(C38, 'Individual Results'!$E$2:$E$413, 0),
    $K$3
  ),
  ""
)</f>
        <v>0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Results'!$A$2:$A$414, SMALL(IF('Individual Results'!$B$2:$B$414=$B$1, ROW('Individual Results'!$A$2:$A$414)-ROW('Individual Results'!$A$2)+1), ROWS(A$12:A39))), "")</f>
        <v>Max Pierson</v>
      </c>
      <c r="B39" s="18" t="str">
        <f>IF(A39="", "", _xlfn.XLOOKUP(A39, 'Individual Results'!$A$2:$A$414, 'Individual Results'!$C$2:$C$414))</f>
        <v>Carson</v>
      </c>
      <c r="C39" s="6">
        <f>IF(A39="", "", _xlfn.XLOOKUP(A39, 'Individual Results'!$A$2:$A$414, 'Individual Results'!$E$2:$E$414))</f>
        <v>12318</v>
      </c>
      <c r="D39" s="23" cm="1">
        <f t="array" ref="D39">IFERROR(
  INDEX(
    'Individual Results'!$A$2:$Q$413,
    MATCH(C39, 'Individual Results'!$E$2:$E$413, 0),
    $J$3
  ),
  ""
)</f>
        <v>60</v>
      </c>
      <c r="E39" s="23" cm="1">
        <f t="array" ref="E39">IFERROR(
  INDEX(
    'Individual Results'!$A$2:$Q$413,
    MATCH(C39, 'Individual Results'!$E$2:$E$413, 0),
    $K$3
  ),
  ""
)</f>
        <v>1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Results'!$A$2:$A$414, SMALL(IF('Individual Results'!$B$2:$B$414=$B$1, ROW('Individual Results'!$A$2:$A$414)-ROW('Individual Results'!$A$2)+1), ROWS(A$12:A40))), "")</f>
        <v>Nate Morse</v>
      </c>
      <c r="B40" s="18" t="str">
        <f>IF(A40="", "", _xlfn.XLOOKUP(A40, 'Individual Results'!$A$2:$A$414, 'Individual Results'!$C$2:$C$414))</f>
        <v>Carson</v>
      </c>
      <c r="C40" s="6">
        <f>IF(A40="", "", _xlfn.XLOOKUP(A40, 'Individual Results'!$A$2:$A$414, 'Individual Results'!$E$2:$E$414))</f>
        <v>12319</v>
      </c>
      <c r="D40" s="23" cm="1">
        <f t="array" ref="D40">IFERROR(
  INDEX(
    'Individual Results'!$A$2:$Q$413,
    MATCH(C40, 'Individual Results'!$E$2:$E$413, 0),
    $J$3
  ),
  ""
)</f>
        <v>51</v>
      </c>
      <c r="E40" s="23" cm="1">
        <f t="array" ref="E40">IFERROR(
  INDEX(
    'Individual Results'!$A$2:$Q$413,
    MATCH(C40, 'Individual Results'!$E$2:$E$413, 0),
    $K$3
  ),
  ""
)</f>
        <v>9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Results'!$A$2:$A$414, SMALL(IF('Individual Results'!$B$2:$B$414=$B$1, ROW('Individual Results'!$A$2:$A$414)-ROW('Individual Results'!$A$2)+1), ROWS(A$12:A41))), "")</f>
        <v>Oscar Tschan</v>
      </c>
      <c r="B41" s="18" t="str">
        <f>IF(A41="", "", _xlfn.XLOOKUP(A41, 'Individual Results'!$A$2:$A$414, 'Individual Results'!$C$2:$C$414))</f>
        <v>Carson</v>
      </c>
      <c r="C41" s="6">
        <f>IF(A41="", "", _xlfn.XLOOKUP(A41, 'Individual Results'!$A$2:$A$414, 'Individual Results'!$E$2:$E$414))</f>
        <v>12320</v>
      </c>
      <c r="D41" s="23" cm="1">
        <f t="array" ref="D41">IFERROR(
  INDEX(
    'Individual Results'!$A$2:$Q$413,
    MATCH(C41, 'Individual Results'!$E$2:$E$413, 0),
    $J$3
  ),
  ""
)</f>
        <v>67</v>
      </c>
      <c r="E41" s="23" cm="1">
        <f t="array" ref="E41">IFERROR(
  INDEX(
    'Individual Results'!$A$2:$Q$413,
    MATCH(C41, 'Individual Results'!$E$2:$E$413,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Results'!$A$2:$A$414, SMALL(IF('Individual Results'!$B$2:$B$414=$B$1, ROW('Individual Results'!$A$2:$A$414)-ROW('Individual Results'!$A$2)+1), ROWS(A$12:A42))), "")</f>
        <v>Trent McGrenera</v>
      </c>
      <c r="B42" s="18" t="str">
        <f>IF(A42="", "", _xlfn.XLOOKUP(A42, 'Individual Results'!$A$2:$A$414, 'Individual Results'!$C$2:$C$414))</f>
        <v>Carson</v>
      </c>
      <c r="C42" s="6">
        <f>IF(A42="", "", _xlfn.XLOOKUP(A42, 'Individual Results'!$A$2:$A$414, 'Individual Results'!$E$2:$E$414))</f>
        <v>12321</v>
      </c>
      <c r="D42" s="23" cm="1">
        <f t="array" ref="D42">IFERROR(
  INDEX(
    'Individual Results'!$A$2:$Q$413,
    MATCH(C42, 'Individual Results'!$E$2:$E$413, 0),
    $J$3
  ),
  ""
)</f>
        <v>35</v>
      </c>
      <c r="E42" s="23" cm="1">
        <f t="array" ref="E42">IFERROR(
  INDEX(
    'Individual Results'!$A$2:$Q$413,
    MATCH(C42, 'Individual Results'!$E$2:$E$413, 0),
    $K$3
  ),
  ""
)</f>
        <v>25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Results'!$A$2:$A$414, SMALL(IF('Individual Results'!$B$2:$B$414=$B$1, ROW('Individual Results'!$A$2:$A$414)-ROW('Individual Results'!$A$2)+1), ROWS(A$12:A43))), "")</f>
        <v>Joaquim Di Segni</v>
      </c>
      <c r="B43" s="18" t="str">
        <f>IF(A43="", "", _xlfn.XLOOKUP(A43, 'Individual Results'!$A$2:$A$414, 'Individual Results'!$C$2:$C$414))</f>
        <v>Coast Mtn</v>
      </c>
      <c r="C43" s="6">
        <f>IF(A43="", "", _xlfn.XLOOKUP(A43, 'Individual Results'!$A$2:$A$414, 'Individual Results'!$E$2:$E$414))</f>
        <v>12323</v>
      </c>
      <c r="D43" s="23" cm="1">
        <f t="array" ref="D43">IFERROR(
  INDEX(
    'Individual Results'!$A$2:$Q$413,
    MATCH(C43, 'Individual Results'!$E$2:$E$413, 0),
    $J$3
  ),
  ""
)</f>
        <v>62</v>
      </c>
      <c r="E43" s="23" cm="1">
        <f t="array" ref="E43">IFERROR(
  INDEX(
    'Individual Results'!$A$2:$Q$413,
    MATCH(C43, 'Individual Results'!$E$2:$E$413,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Results'!$A$2:$A$414, SMALL(IF('Individual Results'!$B$2:$B$414=$B$1, ROW('Individual Results'!$A$2:$A$414)-ROW('Individual Results'!$A$2)+1), ROWS(A$12:A44))), "")</f>
        <v>Kalum Neufeld</v>
      </c>
      <c r="B44" s="18" t="str">
        <f>IF(A44="", "", _xlfn.XLOOKUP(A44, 'Individual Results'!$A$2:$A$414, 'Individual Results'!$C$2:$C$414))</f>
        <v>Elphinstone</v>
      </c>
      <c r="C44" s="6">
        <f>IF(A44="", "", _xlfn.XLOOKUP(A44, 'Individual Results'!$A$2:$A$414, 'Individual Results'!$E$2:$E$414))</f>
        <v>12324</v>
      </c>
      <c r="D44" s="23" cm="1">
        <f t="array" ref="D44">IFERROR(
  INDEX(
    'Individual Results'!$A$2:$Q$413,
    MATCH(C44, 'Individual Results'!$E$2:$E$413, 0),
    $J$3
  ),
  ""
)</f>
        <v>73</v>
      </c>
      <c r="E44" s="23" cm="1">
        <f t="array" ref="E44">IFERROR(
  INDEX(
    'Individual Results'!$A$2:$Q$413,
    MATCH(C44, 'Individual Results'!$E$2:$E$413, 0),
    $K$3
  ),
  ""
)</f>
        <v>1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Results'!$A$2:$A$414, SMALL(IF('Individual Results'!$B$2:$B$414=$B$1, ROW('Individual Results'!$A$2:$A$414)-ROW('Individual Results'!$A$2)+1), ROWS(A$12:A45))), "")</f>
        <v>Ryder Johnston</v>
      </c>
      <c r="B45" s="18" t="str">
        <f>IF(A45="", "", _xlfn.XLOOKUP(A45, 'Individual Results'!$A$2:$A$414, 'Individual Results'!$C$2:$C$414))</f>
        <v>GW Graham</v>
      </c>
      <c r="C45" s="6">
        <f>IF(A45="", "", _xlfn.XLOOKUP(A45, 'Individual Results'!$A$2:$A$414, 'Individual Results'!$E$2:$E$414))</f>
        <v>12326</v>
      </c>
      <c r="D45" s="23" t="str" cm="1">
        <f t="array" ref="D45">IFERROR(
  INDEX(
    'Individual Results'!$A$2:$Q$413,
    MATCH(C45, 'Individual Results'!$E$2:$E$413, 0),
    $J$3
  ),
  ""
)</f>
        <v>DNS</v>
      </c>
      <c r="E45" s="23" cm="1">
        <f t="array" ref="E45">IFERROR(
  INDEX(
    'Individual Results'!$A$2:$Q$413,
    MATCH(C45, 'Individual Results'!$E$2:$E$413, 0),
    $K$3
  ),
  ""
)</f>
        <v>0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Results'!$A$2:$A$414, SMALL(IF('Individual Results'!$B$2:$B$414=$B$1, ROW('Individual Results'!$A$2:$A$414)-ROW('Individual Results'!$A$2)+1), ROWS(A$12:A46))), "")</f>
        <v>Garrett McLean</v>
      </c>
      <c r="B46" s="18" t="str">
        <f>IF(A46="", "", _xlfn.XLOOKUP(A46, 'Individual Results'!$A$2:$A$414, 'Individual Results'!$C$2:$C$414))</f>
        <v>GW Graham</v>
      </c>
      <c r="C46" s="6">
        <f>IF(A46="", "", _xlfn.XLOOKUP(A46, 'Individual Results'!$A$2:$A$414, 'Individual Results'!$E$2:$E$414))</f>
        <v>12327</v>
      </c>
      <c r="D46" s="23" t="str" cm="1">
        <f t="array" ref="D46">IFERROR(
  INDEX(
    'Individual Results'!$A$2:$Q$413,
    MATCH(C46, 'Individual Results'!$E$2:$E$413, 0),
    $J$3
  ),
  ""
)</f>
        <v>DNS</v>
      </c>
      <c r="E46" s="23" cm="1">
        <f t="array" ref="E46">IFERROR(
  INDEX(
    'Individual Results'!$A$2:$Q$413,
    MATCH(C46, 'Individual Results'!$E$2:$E$413, 0),
    $K$3
  ),
  ""
)</f>
        <v>0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Results'!$A$2:$A$414, SMALL(IF('Individual Results'!$B$2:$B$414=$B$1, ROW('Individual Results'!$A$2:$A$414)-ROW('Individual Results'!$A$2)+1), ROWS(A$12:A47))), "")</f>
        <v>Jacob Adams</v>
      </c>
      <c r="B47" s="18" t="str">
        <f>IF(A47="", "", _xlfn.XLOOKUP(A47, 'Individual Results'!$A$2:$A$414, 'Individual Results'!$C$2:$C$414))</f>
        <v>GW Graham</v>
      </c>
      <c r="C47" s="6">
        <f>IF(A47="", "", _xlfn.XLOOKUP(A47, 'Individual Results'!$A$2:$A$414, 'Individual Results'!$E$2:$E$414))</f>
        <v>12328</v>
      </c>
      <c r="D47" s="23" t="str" cm="1">
        <f t="array" ref="D47">IFERROR(
  INDEX(
    'Individual Results'!$A$2:$Q$413,
    MATCH(C47, 'Individual Results'!$E$2:$E$413, 0),
    $J$3
  ),
  ""
)</f>
        <v>DNS</v>
      </c>
      <c r="E47" s="23" cm="1">
        <f t="array" ref="E47">IFERROR(
  INDEX(
    'Individual Results'!$A$2:$Q$413,
    MATCH(C47, 'Individual Results'!$E$2:$E$413, 0),
    $K$3
  ),
  ""
)</f>
        <v>0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Results'!$A$2:$A$414, SMALL(IF('Individual Results'!$B$2:$B$414=$B$1, ROW('Individual Results'!$A$2:$A$414)-ROW('Individual Results'!$A$2)+1), ROWS(A$12:A48))), "")</f>
        <v>Riley Hobbs</v>
      </c>
      <c r="B48" s="18" t="str">
        <f>IF(A48="", "", _xlfn.XLOOKUP(A48, 'Individual Results'!$A$2:$A$414, 'Individual Results'!$C$2:$C$414))</f>
        <v>Handsworth</v>
      </c>
      <c r="C48" s="6">
        <f>IF(A48="", "", _xlfn.XLOOKUP(A48, 'Individual Results'!$A$2:$A$414, 'Individual Results'!$E$2:$E$414))</f>
        <v>12006</v>
      </c>
      <c r="D48" s="23" cm="1">
        <f t="array" ref="D48">IFERROR(
  INDEX(
    'Individual Results'!$A$2:$Q$413,
    MATCH(C48, 'Individual Results'!$E$2:$E$413, 0),
    $J$3
  ),
  ""
)</f>
        <v>28</v>
      </c>
      <c r="E48" s="23" cm="1">
        <f t="array" ref="E48">IFERROR(
  INDEX(
    'Individual Results'!$A$2:$Q$413,
    MATCH(C48, 'Individual Results'!$E$2:$E$413, 0),
    $K$3
  ),
  ""
)</f>
        <v>32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Results'!$A$2:$A$414, SMALL(IF('Individual Results'!$B$2:$B$414=$B$1, ROW('Individual Results'!$A$2:$A$414)-ROW('Individual Results'!$A$2)+1), ROWS(A$12:A49))), "")</f>
        <v>Nathaniel Pica</v>
      </c>
      <c r="B49" s="18" t="str">
        <f>IF(A49="", "", _xlfn.XLOOKUP(A49, 'Individual Results'!$A$2:$A$414, 'Individual Results'!$C$2:$C$414))</f>
        <v>Handsworth</v>
      </c>
      <c r="C49" s="6">
        <f>IF(A49="", "", _xlfn.XLOOKUP(A49, 'Individual Results'!$A$2:$A$414, 'Individual Results'!$E$2:$E$414))</f>
        <v>12329</v>
      </c>
      <c r="D49" s="23" cm="1">
        <f t="array" ref="D49">IFERROR(
  INDEX(
    'Individual Results'!$A$2:$Q$413,
    MATCH(C49, 'Individual Results'!$E$2:$E$413, 0),
    $J$3
  ),
  ""
)</f>
        <v>42</v>
      </c>
      <c r="E49" s="23" cm="1">
        <f t="array" ref="E49">IFERROR(
  INDEX(
    'Individual Results'!$A$2:$Q$413,
    MATCH(C49, 'Individual Results'!$E$2:$E$413, 0),
    $K$3
  ),
  ""
)</f>
        <v>18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Results'!$A$2:$A$414, SMALL(IF('Individual Results'!$B$2:$B$414=$B$1, ROW('Individual Results'!$A$2:$A$414)-ROW('Individual Results'!$A$2)+1), ROWS(A$12:A50))), "")</f>
        <v>Noah Gradin</v>
      </c>
      <c r="B50" s="18" t="str">
        <f>IF(A50="", "", _xlfn.XLOOKUP(A50, 'Individual Results'!$A$2:$A$414, 'Individual Results'!$C$2:$C$414))</f>
        <v>Handsworth</v>
      </c>
      <c r="C50" s="6">
        <f>IF(A50="", "", _xlfn.XLOOKUP(A50, 'Individual Results'!$A$2:$A$414, 'Individual Results'!$E$2:$E$414))</f>
        <v>12330</v>
      </c>
      <c r="D50" s="23" cm="1">
        <f t="array" ref="D50">IFERROR(
  INDEX(
    'Individual Results'!$A$2:$Q$413,
    MATCH(C50, 'Individual Results'!$E$2:$E$413, 0),
    $J$3
  ),
  ""
)</f>
        <v>9</v>
      </c>
      <c r="E50" s="23" cm="1">
        <f t="array" ref="E50">IFERROR(
  INDEX(
    'Individual Results'!$A$2:$Q$413,
    MATCH(C50, 'Individual Results'!$E$2:$E$413, 0),
    $K$3
  ),
  ""
)</f>
        <v>60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Results'!$A$2:$A$414, SMALL(IF('Individual Results'!$B$2:$B$414=$B$1, ROW('Individual Results'!$A$2:$A$414)-ROW('Individual Results'!$A$2)+1), ROWS(A$12:A51))), "")</f>
        <v>Russell Ferguson</v>
      </c>
      <c r="B51" s="18" t="str">
        <f>IF(A51="", "", _xlfn.XLOOKUP(A51, 'Individual Results'!$A$2:$A$414, 'Individual Results'!$C$2:$C$414))</f>
        <v>Handsworth</v>
      </c>
      <c r="C51" s="6">
        <f>IF(A51="", "", _xlfn.XLOOKUP(A51, 'Individual Results'!$A$2:$A$414, 'Individual Results'!$E$2:$E$414))</f>
        <v>12331</v>
      </c>
      <c r="D51" s="23" cm="1">
        <f t="array" ref="D51">IFERROR(
  INDEX(
    'Individual Results'!$A$2:$Q$413,
    MATCH(C51, 'Individual Results'!$E$2:$E$413, 0),
    $J$3
  ),
  ""
)</f>
        <v>7</v>
      </c>
      <c r="E51" s="23" cm="1">
        <f t="array" ref="E51">IFERROR(
  INDEX(
    'Individual Results'!$A$2:$Q$413,
    MATCH(C51, 'Individual Results'!$E$2:$E$413, 0),
    $K$3
  ),
  ""
)</f>
        <v>70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Results'!$A$2:$A$414, SMALL(IF('Individual Results'!$B$2:$B$414=$B$1, ROW('Individual Results'!$A$2:$A$414)-ROW('Individual Results'!$A$2)+1), ROWS(A$12:A52))), "")</f>
        <v>Caleb Leung</v>
      </c>
      <c r="B52" s="18" t="str">
        <f>IF(A52="", "", _xlfn.XLOOKUP(A52, 'Individual Results'!$A$2:$A$414, 'Individual Results'!$C$2:$C$414))</f>
        <v>Howe Sound</v>
      </c>
      <c r="C52" s="6">
        <f>IF(A52="", "", _xlfn.XLOOKUP(A52, 'Individual Results'!$A$2:$A$414, 'Individual Results'!$E$2:$E$414))</f>
        <v>12332</v>
      </c>
      <c r="D52" s="23" cm="1">
        <f t="array" ref="D52">IFERROR(
  INDEX(
    'Individual Results'!$A$2:$Q$413,
    MATCH(C52, 'Individual Results'!$E$2:$E$413, 0),
    $J$3
  ),
  ""
)</f>
        <v>55</v>
      </c>
      <c r="E52" s="23" cm="1">
        <f t="array" ref="E52">IFERROR(
  INDEX(
    'Individual Results'!$A$2:$Q$413,
    MATCH(C52, 'Individual Results'!$E$2:$E$413, 0),
    $K$3
  ),
  ""
)</f>
        <v>5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Results'!$A$2:$A$414, SMALL(IF('Individual Results'!$B$2:$B$414=$B$1, ROW('Individual Results'!$A$2:$A$414)-ROW('Individual Results'!$A$2)+1), ROWS(A$12:A53))), "")</f>
        <v>Diego Garcia Tally</v>
      </c>
      <c r="B53" s="18" t="str">
        <f>IF(A53="", "", _xlfn.XLOOKUP(A53, 'Individual Results'!$A$2:$A$414, 'Individual Results'!$C$2:$C$414))</f>
        <v>Howe Sound</v>
      </c>
      <c r="C53" s="6">
        <f>IF(A53="", "", _xlfn.XLOOKUP(A53, 'Individual Results'!$A$2:$A$414, 'Individual Results'!$E$2:$E$414))</f>
        <v>12333</v>
      </c>
      <c r="D53" s="23" cm="1">
        <f t="array" ref="D53">IFERROR(
  INDEX(
    'Individual Results'!$A$2:$Q$413,
    MATCH(C53, 'Individual Results'!$E$2:$E$413, 0),
    $J$3
  ),
  ""
)</f>
        <v>76</v>
      </c>
      <c r="E53" s="23" cm="1">
        <f t="array" ref="E53">IFERROR(
  INDEX(
    'Individual Results'!$A$2:$Q$413,
    MATCH(C53, 'Individual Results'!$E$2:$E$413,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Results'!$A$2:$A$414, SMALL(IF('Individual Results'!$B$2:$B$414=$B$1, ROW('Individual Results'!$A$2:$A$414)-ROW('Individual Results'!$A$2)+1), ROWS(A$12:A54))), "")</f>
        <v>German Bautista Lopez</v>
      </c>
      <c r="B54" s="18" t="str">
        <f>IF(A54="", "", _xlfn.XLOOKUP(A54, 'Individual Results'!$A$2:$A$414, 'Individual Results'!$C$2:$C$414))</f>
        <v>Howe Sound</v>
      </c>
      <c r="C54" s="6">
        <f>IF(A54="", "", _xlfn.XLOOKUP(A54, 'Individual Results'!$A$2:$A$414, 'Individual Results'!$E$2:$E$414))</f>
        <v>12334</v>
      </c>
      <c r="D54" s="23" cm="1">
        <f t="array" ref="D54">IFERROR(
  INDEX(
    'Individual Results'!$A$2:$Q$413,
    MATCH(C54, 'Individual Results'!$E$2:$E$413, 0),
    $J$3
  ),
  ""
)</f>
        <v>19</v>
      </c>
      <c r="E54" s="23" cm="1">
        <f t="array" ref="E54">IFERROR(
  INDEX(
    'Individual Results'!$A$2:$Q$413,
    MATCH(C54, 'Individual Results'!$E$2:$E$413, 0),
    $K$3
  ),
  ""
)</f>
        <v>41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Results'!$A$2:$A$414, SMALL(IF('Individual Results'!$B$2:$B$414=$B$1, ROW('Individual Results'!$A$2:$A$414)-ROW('Individual Results'!$A$2)+1), ROWS(A$12:A55))), "")</f>
        <v>Mason Cruikshanks</v>
      </c>
      <c r="B55" s="18" t="str">
        <f>IF(A55="", "", _xlfn.XLOOKUP(A55, 'Individual Results'!$A$2:$A$414, 'Individual Results'!$C$2:$C$414))</f>
        <v>Howe Sound</v>
      </c>
      <c r="C55" s="6">
        <f>IF(A55="", "", _xlfn.XLOOKUP(A55, 'Individual Results'!$A$2:$A$414, 'Individual Results'!$E$2:$E$414))</f>
        <v>12335</v>
      </c>
      <c r="D55" s="23" cm="1">
        <f t="array" ref="D55">IFERROR(
  INDEX(
    'Individual Results'!$A$2:$Q$413,
    MATCH(C55, 'Individual Results'!$E$2:$E$413, 0),
    $J$3
  ),
  ""
)</f>
        <v>29</v>
      </c>
      <c r="E55" s="23" cm="1">
        <f t="array" ref="E55">IFERROR(
  INDEX(
    'Individual Results'!$A$2:$Q$413,
    MATCH(C55, 'Individual Results'!$E$2:$E$413, 0),
    $K$3
  ),
  ""
)</f>
        <v>31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Results'!$A$2:$A$414, SMALL(IF('Individual Results'!$B$2:$B$414=$B$1, ROW('Individual Results'!$A$2:$A$414)-ROW('Individual Results'!$A$2)+1), ROWS(A$12:A56))), "")</f>
        <v>Alonso Cruz Bohigas</v>
      </c>
      <c r="B56" s="18" t="str">
        <f>IF(A56="", "", _xlfn.XLOOKUP(A56, 'Individual Results'!$A$2:$A$414, 'Individual Results'!$C$2:$C$414))</f>
        <v>Howe Sound</v>
      </c>
      <c r="C56" s="6">
        <f>IF(A56="", "", _xlfn.XLOOKUP(A56, 'Individual Results'!$A$2:$A$414, 'Individual Results'!$E$2:$E$414))</f>
        <v>12336</v>
      </c>
      <c r="D56" s="23" cm="1">
        <f t="array" ref="D56">IFERROR(
  INDEX(
    'Individual Results'!$A$2:$Q$413,
    MATCH(C56, 'Individual Results'!$E$2:$E$413, 0),
    $J$3
  ),
  ""
)</f>
        <v>33</v>
      </c>
      <c r="E56" s="23" cm="1">
        <f t="array" ref="E56">IFERROR(
  INDEX(
    'Individual Results'!$A$2:$Q$413,
    MATCH(C56, 'Individual Results'!$E$2:$E$413, 0),
    $K$3
  ),
  ""
)</f>
        <v>27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Results'!$A$2:$A$414, SMALL(IF('Individual Results'!$B$2:$B$414=$B$1, ROW('Individual Results'!$A$2:$A$414)-ROW('Individual Results'!$A$2)+1), ROWS(A$12:A57))), "")</f>
        <v>Camron Dunn</v>
      </c>
      <c r="B57" s="18" t="str">
        <f>IF(A57="", "", _xlfn.XLOOKUP(A57, 'Individual Results'!$A$2:$A$414, 'Individual Results'!$C$2:$C$414))</f>
        <v>Howe Sound</v>
      </c>
      <c r="C57" s="6">
        <f>IF(A57="", "", _xlfn.XLOOKUP(A57, 'Individual Results'!$A$2:$A$414, 'Individual Results'!$E$2:$E$414))</f>
        <v>12337</v>
      </c>
      <c r="D57" s="23" cm="1">
        <f t="array" ref="D57">IFERROR(
  INDEX(
    'Individual Results'!$A$2:$Q$413,
    MATCH(C57, 'Individual Results'!$E$2:$E$413, 0),
    $J$3
  ),
  ""
)</f>
        <v>21</v>
      </c>
      <c r="E57" s="23" cm="1">
        <f t="array" ref="E57">IFERROR(
  INDEX(
    'Individual Results'!$A$2:$Q$413,
    MATCH(C57, 'Individual Results'!$E$2:$E$413, 0),
    $K$3
  ),
  ""
)</f>
        <v>39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Results'!$A$2:$A$414, SMALL(IF('Individual Results'!$B$2:$B$414=$B$1, ROW('Individual Results'!$A$2:$A$414)-ROW('Individual Results'!$A$2)+1), ROWS(A$12:A58))), "")</f>
        <v>Jed Fleming</v>
      </c>
      <c r="B58" s="18" t="str">
        <f>IF(A58="", "", _xlfn.XLOOKUP(A58, 'Individual Results'!$A$2:$A$414, 'Individual Results'!$C$2:$C$414))</f>
        <v>Howe Sound</v>
      </c>
      <c r="C58" s="6">
        <f>IF(A58="", "", _xlfn.XLOOKUP(A58, 'Individual Results'!$A$2:$A$414, 'Individual Results'!$E$2:$E$414))</f>
        <v>12338</v>
      </c>
      <c r="D58" s="23" cm="1">
        <f t="array" ref="D58">IFERROR(
  INDEX(
    'Individual Results'!$A$2:$Q$413,
    MATCH(C58, 'Individual Results'!$E$2:$E$413, 0),
    $J$3
  ),
  ""
)</f>
        <v>3</v>
      </c>
      <c r="E58" s="23" cm="1">
        <f t="array" ref="E58">IFERROR(
  INDEX(
    'Individual Results'!$A$2:$Q$413,
    MATCH(C58, 'Individual Results'!$E$2:$E$413, 0),
    $K$3
  ),
  ""
)</f>
        <v>90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Results'!$A$2:$A$414, SMALL(IF('Individual Results'!$B$2:$B$414=$B$1, ROW('Individual Results'!$A$2:$A$414)-ROW('Individual Results'!$A$2)+1), ROWS(A$12:A59))), "")</f>
        <v>Adam Gadzik</v>
      </c>
      <c r="B59" s="18" t="str">
        <f>IF(A59="", "", _xlfn.XLOOKUP(A59, 'Individual Results'!$A$2:$A$414, 'Individual Results'!$C$2:$C$414))</f>
        <v>Howe Sound</v>
      </c>
      <c r="C59" s="6">
        <f>IF(A59="", "", _xlfn.XLOOKUP(A59, 'Individual Results'!$A$2:$A$414, 'Individual Results'!$E$2:$E$414))</f>
        <v>12339</v>
      </c>
      <c r="D59" s="23" cm="1">
        <f t="array" ref="D59">IFERROR(
  INDEX(
    'Individual Results'!$A$2:$Q$413,
    MATCH(C59, 'Individual Results'!$E$2:$E$413, 0),
    $J$3
  ),
  ""
)</f>
        <v>47</v>
      </c>
      <c r="E59" s="23" cm="1">
        <f t="array" ref="E59">IFERROR(
  INDEX(
    'Individual Results'!$A$2:$Q$413,
    MATCH(C59, 'Individual Results'!$E$2:$E$413, 0),
    $K$3
  ),
  ""
)</f>
        <v>13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Results'!$A$2:$A$414, SMALL(IF('Individual Results'!$B$2:$B$414=$B$1, ROW('Individual Results'!$A$2:$A$414)-ROW('Individual Results'!$A$2)+1), ROWS(A$12:A60))), "")</f>
        <v>Luis Gstoehl</v>
      </c>
      <c r="B60" s="18" t="str">
        <f>IF(A60="", "", _xlfn.XLOOKUP(A60, 'Individual Results'!$A$2:$A$414, 'Individual Results'!$C$2:$C$414))</f>
        <v>Howe Sound</v>
      </c>
      <c r="C60" s="6">
        <f>IF(A60="", "", _xlfn.XLOOKUP(A60, 'Individual Results'!$A$2:$A$414, 'Individual Results'!$E$2:$E$414))</f>
        <v>12340</v>
      </c>
      <c r="D60" s="23" cm="1">
        <f t="array" ref="D60">IFERROR(
  INDEX(
    'Individual Results'!$A$2:$Q$413,
    MATCH(C60, 'Individual Results'!$E$2:$E$413, 0),
    $J$3
  ),
  ""
)</f>
        <v>40</v>
      </c>
      <c r="E60" s="23" cm="1">
        <f t="array" ref="E60">IFERROR(
  INDEX(
    'Individual Results'!$A$2:$Q$413,
    MATCH(C60, 'Individual Results'!$E$2:$E$413, 0),
    $K$3
  ),
  ""
)</f>
        <v>20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Results'!$A$2:$A$414, SMALL(IF('Individual Results'!$B$2:$B$414=$B$1, ROW('Individual Results'!$A$2:$A$414)-ROW('Individual Results'!$A$2)+1), ROWS(A$12:A61))), "")</f>
        <v xml:space="preserve">Seungmin Lee </v>
      </c>
      <c r="B61" s="18" t="str">
        <f>IF(A61="", "", _xlfn.XLOOKUP(A61, 'Individual Results'!$A$2:$A$414, 'Individual Results'!$C$2:$C$414))</f>
        <v>Howe Sound</v>
      </c>
      <c r="C61" s="6">
        <f>IF(A61="", "", _xlfn.XLOOKUP(A61, 'Individual Results'!$A$2:$A$414, 'Individual Results'!$E$2:$E$414))</f>
        <v>12341</v>
      </c>
      <c r="D61" s="23" t="str" cm="1">
        <f t="array" ref="D61">IFERROR(
  INDEX(
    'Individual Results'!$A$2:$Q$413,
    MATCH(C61, 'Individual Results'!$E$2:$E$413, 0),
    $J$3
  ),
  ""
)</f>
        <v>DNS</v>
      </c>
      <c r="E61" s="23" cm="1">
        <f t="array" ref="E61">IFERROR(
  INDEX(
    'Individual Results'!$A$2:$Q$413,
    MATCH(C61, 'Individual Results'!$E$2:$E$413, 0),
    $K$3
  ),
  ""
)</f>
        <v>0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Results'!$A$2:$A$414, SMALL(IF('Individual Results'!$B$2:$B$414=$B$1, ROW('Individual Results'!$A$2:$A$414)-ROW('Individual Results'!$A$2)+1), ROWS(A$12:A62))), "")</f>
        <v>Simon Lehky</v>
      </c>
      <c r="B62" s="18" t="str">
        <f>IF(A62="", "", _xlfn.XLOOKUP(A62, 'Individual Results'!$A$2:$A$414, 'Individual Results'!$C$2:$C$414))</f>
        <v>Howe Sound</v>
      </c>
      <c r="C62" s="6">
        <f>IF(A62="", "", _xlfn.XLOOKUP(A62, 'Individual Results'!$A$2:$A$414, 'Individual Results'!$E$2:$E$414))</f>
        <v>12342</v>
      </c>
      <c r="D62" s="23" cm="1">
        <f t="array" ref="D62">IFERROR(
  INDEX(
    'Individual Results'!$A$2:$Q$413,
    MATCH(C62, 'Individual Results'!$E$2:$E$413, 0),
    $J$3
  ),
  ""
)</f>
        <v>6</v>
      </c>
      <c r="E62" s="23" cm="1">
        <f t="array" ref="E62">IFERROR(
  INDEX(
    'Individual Results'!$A$2:$Q$413,
    MATCH(C62, 'Individual Results'!$E$2:$E$413, 0),
    $K$3
  ),
  ""
)</f>
        <v>75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Results'!$A$2:$A$414, SMALL(IF('Individual Results'!$B$2:$B$414=$B$1, ROW('Individual Results'!$A$2:$A$414)-ROW('Individual Results'!$A$2)+1), ROWS(A$12:A63))), "")</f>
        <v>Jona Marquardt</v>
      </c>
      <c r="B63" s="18" t="str">
        <f>IF(A63="", "", _xlfn.XLOOKUP(A63, 'Individual Results'!$A$2:$A$414, 'Individual Results'!$C$2:$C$414))</f>
        <v>Howe Sound</v>
      </c>
      <c r="C63" s="6">
        <f>IF(A63="", "", _xlfn.XLOOKUP(A63, 'Individual Results'!$A$2:$A$414, 'Individual Results'!$E$2:$E$414))</f>
        <v>12343</v>
      </c>
      <c r="D63" s="23" cm="1">
        <f t="array" ref="D63">IFERROR(
  INDEX(
    'Individual Results'!$A$2:$Q$413,
    MATCH(C63, 'Individual Results'!$E$2:$E$413, 0),
    $J$3
  ),
  ""
)</f>
        <v>15</v>
      </c>
      <c r="E63" s="23" cm="1">
        <f t="array" ref="E63">IFERROR(
  INDEX(
    'Individual Results'!$A$2:$Q$413,
    MATCH(C63, 'Individual Results'!$E$2:$E$413, 0),
    $K$3
  ),
  ""
)</f>
        <v>45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Results'!$A$2:$A$414, SMALL(IF('Individual Results'!$B$2:$B$414=$B$1, ROW('Individual Results'!$A$2:$A$414)-ROW('Individual Results'!$A$2)+1), ROWS(A$12:A64))), "")</f>
        <v xml:space="preserve">Mateo Quist </v>
      </c>
      <c r="B64" s="18" t="str">
        <f>IF(A64="", "", _xlfn.XLOOKUP(A64, 'Individual Results'!$A$2:$A$414, 'Individual Results'!$C$2:$C$414))</f>
        <v>Howe Sound</v>
      </c>
      <c r="C64" s="6">
        <f>IF(A64="", "", _xlfn.XLOOKUP(A64, 'Individual Results'!$A$2:$A$414, 'Individual Results'!$E$2:$E$414))</f>
        <v>12344</v>
      </c>
      <c r="D64" s="23" cm="1">
        <f t="array" ref="D64">IFERROR(
  INDEX(
    'Individual Results'!$A$2:$Q$413,
    MATCH(C64, 'Individual Results'!$E$2:$E$413, 0),
    $J$3
  ),
  ""
)</f>
        <v>1</v>
      </c>
      <c r="E64" s="23" cm="1">
        <f t="array" ref="E64">IFERROR(
  INDEX(
    'Individual Results'!$A$2:$Q$413,
    MATCH(C64, 'Individual Results'!$E$2:$E$413, 0),
    $K$3
  ),
  ""
)</f>
        <v>100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Results'!$A$2:$A$414, SMALL(IF('Individual Results'!$B$2:$B$414=$B$1, ROW('Individual Results'!$A$2:$A$414)-ROW('Individual Results'!$A$2)+1), ROWS(A$12:A65))), "")</f>
        <v>Lorenzo Rivas Madero</v>
      </c>
      <c r="B65" s="18" t="str">
        <f>IF(A65="", "", _xlfn.XLOOKUP(A65, 'Individual Results'!$A$2:$A$414, 'Individual Results'!$C$2:$C$414))</f>
        <v>Howe Sound</v>
      </c>
      <c r="C65" s="6">
        <f>IF(A65="", "", _xlfn.XLOOKUP(A65, 'Individual Results'!$A$2:$A$414, 'Individual Results'!$E$2:$E$414))</f>
        <v>12345</v>
      </c>
      <c r="D65" s="23" cm="1">
        <f t="array" ref="D65">IFERROR(
  INDEX(
    'Individual Results'!$A$2:$Q$413,
    MATCH(C65, 'Individual Results'!$E$2:$E$413, 0),
    $J$3
  ),
  ""
)</f>
        <v>58</v>
      </c>
      <c r="E65" s="23" cm="1">
        <f t="array" ref="E65">IFERROR(
  INDEX(
    'Individual Results'!$A$2:$Q$413,
    MATCH(C65, 'Individual Results'!$E$2:$E$413, 0),
    $K$3
  ),
  ""
)</f>
        <v>2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Results'!$A$2:$A$414, SMALL(IF('Individual Results'!$B$2:$B$414=$B$1, ROW('Individual Results'!$A$2:$A$414)-ROW('Individual Results'!$A$2)+1), ROWS(A$12:A66))), "")</f>
        <v>Martin Rychtarik</v>
      </c>
      <c r="B66" s="18" t="str">
        <f>IF(A66="", "", _xlfn.XLOOKUP(A66, 'Individual Results'!$A$2:$A$414, 'Individual Results'!$C$2:$C$414))</f>
        <v>Howe Sound</v>
      </c>
      <c r="C66" s="6">
        <f>IF(A66="", "", _xlfn.XLOOKUP(A66, 'Individual Results'!$A$2:$A$414, 'Individual Results'!$E$2:$E$414))</f>
        <v>12346</v>
      </c>
      <c r="D66" s="23" cm="1">
        <f t="array" ref="D66">IFERROR(
  INDEX(
    'Individual Results'!$A$2:$Q$413,
    MATCH(C66, 'Individual Results'!$E$2:$E$413, 0),
    $J$3
  ),
  ""
)</f>
        <v>41</v>
      </c>
      <c r="E66" s="23" cm="1">
        <f t="array" ref="E66">IFERROR(
  INDEX(
    'Individual Results'!$A$2:$Q$413,
    MATCH(C66, 'Individual Results'!$E$2:$E$413, 0),
    $K$3
  ),
  ""
)</f>
        <v>19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Results'!$A$2:$A$414, SMALL(IF('Individual Results'!$B$2:$B$414=$B$1, ROW('Individual Results'!$A$2:$A$414)-ROW('Individual Results'!$A$2)+1), ROWS(A$12:A67))), "")</f>
        <v>Noah Stehn</v>
      </c>
      <c r="B67" s="18" t="str">
        <f>IF(A67="", "", _xlfn.XLOOKUP(A67, 'Individual Results'!$A$2:$A$414, 'Individual Results'!$C$2:$C$414))</f>
        <v>Howe Sound</v>
      </c>
      <c r="C67" s="6">
        <f>IF(A67="", "", _xlfn.XLOOKUP(A67, 'Individual Results'!$A$2:$A$414, 'Individual Results'!$E$2:$E$414))</f>
        <v>12347</v>
      </c>
      <c r="D67" s="23" cm="1">
        <f t="array" ref="D67">IFERROR(
  INDEX(
    'Individual Results'!$A$2:$Q$413,
    MATCH(C67, 'Individual Results'!$E$2:$E$413, 0),
    $J$3
  ),
  ""
)</f>
        <v>39</v>
      </c>
      <c r="E67" s="23" cm="1">
        <f t="array" ref="E67">IFERROR(
  INDEX(
    'Individual Results'!$A$2:$Q$413,
    MATCH(C67, 'Individual Results'!$E$2:$E$413, 0),
    $K$3
  ),
  ""
)</f>
        <v>21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Results'!$A$2:$A$414, SMALL(IF('Individual Results'!$B$2:$B$414=$B$1, ROW('Individual Results'!$A$2:$A$414)-ROW('Individual Results'!$A$2)+1), ROWS(A$12:A68))), "")</f>
        <v>Spencer Todd</v>
      </c>
      <c r="B68" s="18" t="str">
        <f>IF(A68="", "", _xlfn.XLOOKUP(A68, 'Individual Results'!$A$2:$A$414, 'Individual Results'!$C$2:$C$414))</f>
        <v>Howe Sound</v>
      </c>
      <c r="C68" s="6">
        <f>IF(A68="", "", _xlfn.XLOOKUP(A68, 'Individual Results'!$A$2:$A$414, 'Individual Results'!$E$2:$E$414))</f>
        <v>12348</v>
      </c>
      <c r="D68" s="23" cm="1">
        <f t="array" ref="D68">IFERROR(
  INDEX(
    'Individual Results'!$A$2:$Q$413,
    MATCH(C68, 'Individual Results'!$E$2:$E$413, 0),
    $J$3
  ),
  ""
)</f>
        <v>12</v>
      </c>
      <c r="E68" s="23" cm="1">
        <f t="array" ref="E68">IFERROR(
  INDEX(
    'Individual Results'!$A$2:$Q$413,
    MATCH(C68, 'Individual Results'!$E$2:$E$413, 0),
    $K$3
  ),
  ""
)</f>
        <v>51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Results'!$A$2:$A$414, SMALL(IF('Individual Results'!$B$2:$B$414=$B$1, ROW('Individual Results'!$A$2:$A$414)-ROW('Individual Results'!$A$2)+1), ROWS(A$12:A69))), "")</f>
        <v>Shu Yano</v>
      </c>
      <c r="B69" s="18" t="str">
        <f>IF(A69="", "", _xlfn.XLOOKUP(A69, 'Individual Results'!$A$2:$A$414, 'Individual Results'!$C$2:$C$414))</f>
        <v>Howe Sound</v>
      </c>
      <c r="C69" s="6">
        <f>IF(A69="", "", _xlfn.XLOOKUP(A69, 'Individual Results'!$A$2:$A$414, 'Individual Results'!$E$2:$E$414))</f>
        <v>12349</v>
      </c>
      <c r="D69" s="23" cm="1">
        <f t="array" ref="D69">IFERROR(
  INDEX(
    'Individual Results'!$A$2:$Q$413,
    MATCH(C69, 'Individual Results'!$E$2:$E$413, 0),
    $J$3
  ),
  ""
)</f>
        <v>75</v>
      </c>
      <c r="E69" s="23" cm="1">
        <f t="array" ref="E69">IFERROR(
  INDEX(
    'Individual Results'!$A$2:$Q$413,
    MATCH(C69, 'Individual Results'!$E$2:$E$413,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Results'!$A$2:$A$414, SMALL(IF('Individual Results'!$B$2:$B$414=$B$1, ROW('Individual Results'!$A$2:$A$414)-ROW('Individual Results'!$A$2)+1), ROWS(A$12:A70))), "")</f>
        <v>Howard Wang</v>
      </c>
      <c r="B70" s="18" t="str">
        <f>IF(A70="", "", _xlfn.XLOOKUP(A70, 'Individual Results'!$A$2:$A$414, 'Individual Results'!$C$2:$C$414))</f>
        <v>Howe Sound</v>
      </c>
      <c r="C70" s="6">
        <f>IF(A70="", "", _xlfn.XLOOKUP(A70, 'Individual Results'!$A$2:$A$414, 'Individual Results'!$E$2:$E$414))</f>
        <v>12350</v>
      </c>
      <c r="D70" s="23" cm="1">
        <f t="array" ref="D70">IFERROR(
  INDEX(
    'Individual Results'!$A$2:$Q$413,
    MATCH(C70, 'Individual Results'!$E$2:$E$413, 0),
    $J$3
  ),
  ""
)</f>
        <v>71</v>
      </c>
      <c r="E70" s="23" cm="1">
        <f t="array" ref="E70">IFERROR(
  INDEX(
    'Individual Results'!$A$2:$Q$413,
    MATCH(C70, 'Individual Results'!$E$2:$E$413,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Results'!$A$2:$A$414, SMALL(IF('Individual Results'!$B$2:$B$414=$B$1, ROW('Individual Results'!$A$2:$A$414)-ROW('Individual Results'!$A$2)+1), ROWS(A$12:A71))), "")</f>
        <v>Pungcheol Kwon</v>
      </c>
      <c r="B71" s="18" t="str">
        <f>IF(A71="", "", _xlfn.XLOOKUP(A71, 'Individual Results'!$A$2:$A$414, 'Individual Results'!$C$2:$C$414))</f>
        <v>Howe Sound</v>
      </c>
      <c r="C71" s="6">
        <f>IF(A71="", "", _xlfn.XLOOKUP(A71, 'Individual Results'!$A$2:$A$414, 'Individual Results'!$E$2:$E$414))</f>
        <v>12351</v>
      </c>
      <c r="D71" s="23" cm="1">
        <f t="array" ref="D71">IFERROR(
  INDEX(
    'Individual Results'!$A$2:$Q$413,
    MATCH(C71, 'Individual Results'!$E$2:$E$413, 0),
    $J$3
  ),
  ""
)</f>
        <v>32</v>
      </c>
      <c r="E71" s="23" cm="1">
        <f t="array" ref="E71">IFERROR(
  INDEX(
    'Individual Results'!$A$2:$Q$413,
    MATCH(C71, 'Individual Results'!$E$2:$E$413, 0),
    $K$3
  ),
  ""
)</f>
        <v>28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Results'!$A$2:$A$414, SMALL(IF('Individual Results'!$B$2:$B$414=$B$1, ROW('Individual Results'!$A$2:$A$414)-ROW('Individual Results'!$A$2)+1), ROWS(A$12:A72))), "")</f>
        <v>Anton Pichler</v>
      </c>
      <c r="B72" s="18" t="str">
        <f>IF(A72="", "", _xlfn.XLOOKUP(A72, 'Individual Results'!$A$2:$A$414, 'Individual Results'!$C$2:$C$414))</f>
        <v>Howe Sound</v>
      </c>
      <c r="C72" s="6">
        <f>IF(A72="", "", _xlfn.XLOOKUP(A72, 'Individual Results'!$A$2:$A$414, 'Individual Results'!$E$2:$E$414))</f>
        <v>12352</v>
      </c>
      <c r="D72" s="23" cm="1">
        <f t="array" ref="D72">IFERROR(
  INDEX(
    'Individual Results'!$A$2:$Q$413,
    MATCH(C72, 'Individual Results'!$E$2:$E$413, 0),
    $J$3
  ),
  ""
)</f>
        <v>25</v>
      </c>
      <c r="E72" s="23" cm="1">
        <f t="array" ref="E72">IFERROR(
  INDEX(
    'Individual Results'!$A$2:$Q$413,
    MATCH(C72, 'Individual Results'!$E$2:$E$413, 0),
    $K$3
  ),
  ""
)</f>
        <v>35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Results'!$A$2:$A$414, SMALL(IF('Individual Results'!$B$2:$B$414=$B$1, ROW('Individual Results'!$A$2:$A$414)-ROW('Individual Results'!$A$2)+1), ROWS(A$12:A73))), "")</f>
        <v>Prince Wang</v>
      </c>
      <c r="B73" s="18" t="str">
        <f>IF(A73="", "", _xlfn.XLOOKUP(A73, 'Individual Results'!$A$2:$A$414, 'Individual Results'!$C$2:$C$414))</f>
        <v>Mulgrave</v>
      </c>
      <c r="C73" s="6">
        <f>IF(A73="", "", _xlfn.XLOOKUP(A73, 'Individual Results'!$A$2:$A$414, 'Individual Results'!$E$2:$E$414))</f>
        <v>12353</v>
      </c>
      <c r="D73" s="23" cm="1">
        <f t="array" ref="D73">IFERROR(
  INDEX(
    'Individual Results'!$A$2:$Q$413,
    MATCH(C73, 'Individual Results'!$E$2:$E$413, 0),
    $J$3
  ),
  ""
)</f>
        <v>80</v>
      </c>
      <c r="E73" s="23" cm="1">
        <f t="array" ref="E73">IFERROR(
  INDEX(
    'Individual Results'!$A$2:$Q$413,
    MATCH(C73, 'Individual Results'!$E$2:$E$413, 0),
    $K$3
  ),
  ""
)</f>
        <v>1</v>
      </c>
      <c r="M73" s="18">
        <f t="shared" ca="1" si="0"/>
        <v>43</v>
      </c>
      <c r="N73" s="18">
        <f t="shared" ca="1" si="1"/>
        <v>17</v>
      </c>
    </row>
    <row r="74" spans="1:14" x14ac:dyDescent="0.4">
      <c r="A74" s="18" t="str" cm="1">
        <f t="array" ref="A74">IFERROR(INDEX('Individual Results'!$A$2:$A$414, SMALL(IF('Individual Results'!$B$2:$B$414=$B$1, ROW('Individual Results'!$A$2:$A$414)-ROW('Individual Results'!$A$2)+1), ROWS(A$12:A74))), "")</f>
        <v>Miles Nunes</v>
      </c>
      <c r="B74" s="18" t="str">
        <f>IF(A74="", "", _xlfn.XLOOKUP(A74, 'Individual Results'!$A$2:$A$414, 'Individual Results'!$C$2:$C$414))</f>
        <v>Mulgrave</v>
      </c>
      <c r="C74" s="6">
        <f>IF(A74="", "", _xlfn.XLOOKUP(A74, 'Individual Results'!$A$2:$A$414, 'Individual Results'!$E$2:$E$414))</f>
        <v>12354</v>
      </c>
      <c r="D74" s="23" cm="1">
        <f t="array" ref="D74">IFERROR(
  INDEX(
    'Individual Results'!$A$2:$Q$413,
    MATCH(C74, 'Individual Results'!$E$2:$E$413, 0),
    $J$3
  ),
  ""
)</f>
        <v>64</v>
      </c>
      <c r="E74" s="23" cm="1">
        <f t="array" ref="E74">IFERROR(
  INDEX(
    'Individual Results'!$A$2:$Q$413,
    MATCH(C74, 'Individual Results'!$E$2:$E$413, 0),
    $K$3
  ),
  ""
)</f>
        <v>1</v>
      </c>
      <c r="M74" s="18" t="str">
        <f t="shared" ca="1" si="0"/>
        <v>DNS</v>
      </c>
      <c r="N74" s="18">
        <f t="shared" ca="1" si="1"/>
        <v>0</v>
      </c>
    </row>
    <row r="75" spans="1:14" x14ac:dyDescent="0.4">
      <c r="A75" s="18" t="str" cm="1">
        <f t="array" ref="A75">IFERROR(INDEX('Individual Results'!$A$2:$A$414, SMALL(IF('Individual Results'!$B$2:$B$414=$B$1, ROW('Individual Results'!$A$2:$A$414)-ROW('Individual Results'!$A$2)+1), ROWS(A$12:A75))), "")</f>
        <v>Keyaan Burgener</v>
      </c>
      <c r="B75" s="18" t="str">
        <f>IF(A75="", "", _xlfn.XLOOKUP(A75, 'Individual Results'!$A$2:$A$414, 'Individual Results'!$C$2:$C$414))</f>
        <v>Mulgrave</v>
      </c>
      <c r="C75" s="6">
        <f>IF(A75="", "", _xlfn.XLOOKUP(A75, 'Individual Results'!$A$2:$A$414, 'Individual Results'!$E$2:$E$414))</f>
        <v>12355</v>
      </c>
      <c r="D75" s="23" t="str" cm="1">
        <f t="array" ref="D75">IFERROR(
  INDEX(
    'Individual Results'!$A$2:$Q$413,
    MATCH(C75, 'Individual Results'!$E$2:$E$413, 0),
    $J$3
  ),
  ""
)</f>
        <v>DNS</v>
      </c>
      <c r="E75" s="23" cm="1">
        <f t="array" ref="E75">IFERROR(
  INDEX(
    'Individual Results'!$A$2:$Q$413,
    MATCH(C75, 'Individual Results'!$E$2:$E$413, 0),
    $K$3
  ),
  ""
)</f>
        <v>0</v>
      </c>
      <c r="M75" s="18">
        <f t="shared" ca="1" si="0"/>
        <v>24</v>
      </c>
      <c r="N75" s="18">
        <f t="shared" ca="1" si="1"/>
        <v>36</v>
      </c>
    </row>
    <row r="76" spans="1:14" x14ac:dyDescent="0.4">
      <c r="A76" s="18" t="str" cm="1">
        <f t="array" ref="A76">IFERROR(INDEX('Individual Results'!$A$2:$A$414, SMALL(IF('Individual Results'!$B$2:$B$414=$B$1, ROW('Individual Results'!$A$2:$A$414)-ROW('Individual Results'!$A$2)+1), ROWS(A$12:A76))), "")</f>
        <v>Kai Klimek</v>
      </c>
      <c r="B76" s="18" t="str">
        <f>IF(A76="", "", _xlfn.XLOOKUP(A76, 'Individual Results'!$A$2:$A$414, 'Individual Results'!$C$2:$C$414))</f>
        <v>Mulgrave</v>
      </c>
      <c r="C76" s="6">
        <f>IF(A76="", "", _xlfn.XLOOKUP(A76, 'Individual Results'!$A$2:$A$414, 'Individual Results'!$E$2:$E$414))</f>
        <v>12356</v>
      </c>
      <c r="D76" s="23" t="str" cm="1">
        <f t="array" ref="D76">IFERROR(
  INDEX(
    'Individual Results'!$A$2:$Q$413,
    MATCH(C76, 'Individual Results'!$E$2:$E$413, 0),
    $J$3
  ),
  ""
)</f>
        <v>DNS</v>
      </c>
      <c r="E76" s="23" cm="1">
        <f t="array" ref="E76">IFERROR(
  INDEX(
    'Individual Results'!$A$2:$Q$413,
    MATCH(C76, 'Individual Results'!$E$2:$E$413, 0),
    $K$3
  ),
  ""
)</f>
        <v>0</v>
      </c>
      <c r="M76" s="18">
        <f t="shared" ca="1" si="0"/>
        <v>32</v>
      </c>
      <c r="N76" s="18">
        <f t="shared" ca="1" si="1"/>
        <v>28</v>
      </c>
    </row>
    <row r="77" spans="1:14" x14ac:dyDescent="0.4">
      <c r="A77" s="18" t="str" cm="1">
        <f t="array" ref="A77">IFERROR(INDEX('Individual Results'!$A$2:$A$414, SMALL(IF('Individual Results'!$B$2:$B$414=$B$1, ROW('Individual Results'!$A$2:$A$414)-ROW('Individual Results'!$A$2)+1), ROWS(A$12:A77))), "")</f>
        <v>Ethan Andrew</v>
      </c>
      <c r="B77" s="18" t="str">
        <f>IF(A77="", "", _xlfn.XLOOKUP(A77, 'Individual Results'!$A$2:$A$414, 'Individual Results'!$C$2:$C$414))</f>
        <v>Pemberton</v>
      </c>
      <c r="C77" s="6">
        <f>IF(A77="", "", _xlfn.XLOOKUP(A77, 'Individual Results'!$A$2:$A$414, 'Individual Results'!$E$2:$E$414))</f>
        <v>12357</v>
      </c>
      <c r="D77" s="23" t="str" cm="1">
        <f t="array" ref="D77">IFERROR(
  INDEX(
    'Individual Results'!$A$2:$Q$413,
    MATCH(C77, 'Individual Results'!$E$2:$E$413, 0),
    $J$3
  ),
  ""
)</f>
        <v>DNS</v>
      </c>
      <c r="E77" s="23" cm="1">
        <f t="array" ref="E77">IFERROR(
  INDEX(
    'Individual Results'!$A$2:$Q$413,
    MATCH(C77, 'Individual Results'!$E$2:$E$413, 0),
    $K$3
  ),
  ""
)</f>
        <v>0</v>
      </c>
      <c r="M77" s="18">
        <f t="shared" ref="M77:M140" ca="1" si="2">IFERROR(INDEX(INDIRECT("'Individual Results'!" &amp; ADDRESS(ROW()-ROW($M$11)+1, $J$3)), 1), "")</f>
        <v>26</v>
      </c>
      <c r="N77" s="18">
        <f t="shared" ref="N77:N140" ca="1" si="3">IFERROR(INDEX(INDIRECT("'Individual Results'!" &amp; ADDRESS(ROW()-ROW($N$11)+1, $K$3)), 1), "")</f>
        <v>34</v>
      </c>
    </row>
    <row r="78" spans="1:14" x14ac:dyDescent="0.4">
      <c r="A78" s="18" t="str" cm="1">
        <f t="array" ref="A78">IFERROR(INDEX('Individual Results'!$A$2:$A$414, SMALL(IF('Individual Results'!$B$2:$B$414=$B$1, ROW('Individual Results'!$A$2:$A$414)-ROW('Individual Results'!$A$2)+1), ROWS(A$12:A78))), "")</f>
        <v>India Becker</v>
      </c>
      <c r="B78" s="18" t="str">
        <f>IF(A78="", "", _xlfn.XLOOKUP(A78, 'Individual Results'!$A$2:$A$414, 'Individual Results'!$C$2:$C$414))</f>
        <v>Pemberton</v>
      </c>
      <c r="C78" s="6">
        <f>IF(A78="", "", _xlfn.XLOOKUP(A78, 'Individual Results'!$A$2:$A$414, 'Individual Results'!$E$2:$E$414))</f>
        <v>12358</v>
      </c>
      <c r="D78" s="23" t="str" cm="1">
        <f t="array" ref="D78">IFERROR(
  INDEX(
    'Individual Results'!$A$2:$Q$413,
    MATCH(C78, 'Individual Results'!$E$2:$E$413, 0),
    $J$3
  ),
  ""
)</f>
        <v>DNS</v>
      </c>
      <c r="E78" s="23" cm="1">
        <f t="array" ref="E78">IFERROR(
  INDEX(
    'Individual Results'!$A$2:$Q$413,
    MATCH(C78, 'Individual Results'!$E$2:$E$413, 0),
    $K$3
  ),
  ""
)</f>
        <v>0</v>
      </c>
      <c r="M78" s="18">
        <f t="shared" ca="1" si="2"/>
        <v>18</v>
      </c>
      <c r="N78" s="18">
        <f t="shared" ca="1" si="3"/>
        <v>42</v>
      </c>
    </row>
    <row r="79" spans="1:14" x14ac:dyDescent="0.4">
      <c r="A79" s="18" t="str" cm="1">
        <f t="array" ref="A79">IFERROR(INDEX('Individual Results'!$A$2:$A$414, SMALL(IF('Individual Results'!$B$2:$B$414=$B$1, ROW('Individual Results'!$A$2:$A$414)-ROW('Individual Results'!$A$2)+1), ROWS(A$12:A79))), "")</f>
        <v>Tristan Benes</v>
      </c>
      <c r="B79" s="18" t="str">
        <f>IF(A79="", "", _xlfn.XLOOKUP(A79, 'Individual Results'!$A$2:$A$414, 'Individual Results'!$C$2:$C$414))</f>
        <v>Pemberton</v>
      </c>
      <c r="C79" s="6">
        <f>IF(A79="", "", _xlfn.XLOOKUP(A79, 'Individual Results'!$A$2:$A$414, 'Individual Results'!$E$2:$E$414))</f>
        <v>12359</v>
      </c>
      <c r="D79" s="23" cm="1">
        <f t="array" ref="D79">IFERROR(
  INDEX(
    'Individual Results'!$A$2:$Q$413,
    MATCH(C79, 'Individual Results'!$E$2:$E$413, 0),
    $J$3
  ),
  ""
)</f>
        <v>34</v>
      </c>
      <c r="E79" s="23" cm="1">
        <f t="array" ref="E79">IFERROR(
  INDEX(
    'Individual Results'!$A$2:$Q$413,
    MATCH(C79, 'Individual Results'!$E$2:$E$413, 0),
    $K$3
  ),
  ""
)</f>
        <v>26</v>
      </c>
      <c r="M79" s="18">
        <f t="shared" ca="1" si="2"/>
        <v>47</v>
      </c>
      <c r="N79" s="18">
        <f t="shared" ca="1" si="3"/>
        <v>13</v>
      </c>
    </row>
    <row r="80" spans="1:14" x14ac:dyDescent="0.4">
      <c r="A80" s="18" t="str" cm="1">
        <f t="array" ref="A80">IFERROR(INDEX('Individual Results'!$A$2:$A$414, SMALL(IF('Individual Results'!$B$2:$B$414=$B$1, ROW('Individual Results'!$A$2:$A$414)-ROW('Individual Results'!$A$2)+1), ROWS(A$12:A80))), "")</f>
        <v>Finlay Bubbs</v>
      </c>
      <c r="B80" s="18" t="str">
        <f>IF(A80="", "", _xlfn.XLOOKUP(A80, 'Individual Results'!$A$2:$A$414, 'Individual Results'!$C$2:$C$414))</f>
        <v>Pemberton</v>
      </c>
      <c r="C80" s="6">
        <f>IF(A80="", "", _xlfn.XLOOKUP(A80, 'Individual Results'!$A$2:$A$414, 'Individual Results'!$E$2:$E$414))</f>
        <v>12360</v>
      </c>
      <c r="D80" s="23" t="str" cm="1">
        <f t="array" ref="D80">IFERROR(
  INDEX(
    'Individual Results'!$A$2:$Q$413,
    MATCH(C80, 'Individual Results'!$E$2:$E$413, 0),
    $J$3
  ),
  ""
)</f>
        <v>DNS</v>
      </c>
      <c r="E80" s="23" cm="1">
        <f t="array" ref="E80">IFERROR(
  INDEX(
    'Individual Results'!$A$2:$Q$413,
    MATCH(C80, 'Individual Results'!$E$2:$E$413, 0),
    $K$3
  ),
  ""
)</f>
        <v>0</v>
      </c>
      <c r="M80" s="18">
        <f t="shared" ca="1" si="2"/>
        <v>45</v>
      </c>
      <c r="N80" s="18">
        <f t="shared" ca="1" si="3"/>
        <v>15</v>
      </c>
    </row>
    <row r="81" spans="1:14" x14ac:dyDescent="0.4">
      <c r="A81" s="18" t="str" cm="1">
        <f t="array" ref="A81">IFERROR(INDEX('Individual Results'!$A$2:$A$414, SMALL(IF('Individual Results'!$B$2:$B$414=$B$1, ROW('Individual Results'!$A$2:$A$414)-ROW('Individual Results'!$A$2)+1), ROWS(A$12:A81))), "")</f>
        <v>David Harris</v>
      </c>
      <c r="B81" s="18" t="str">
        <f>IF(A81="", "", _xlfn.XLOOKUP(A81, 'Individual Results'!$A$2:$A$414, 'Individual Results'!$C$2:$C$414))</f>
        <v>Pemberton</v>
      </c>
      <c r="C81" s="6">
        <f>IF(A81="", "", _xlfn.XLOOKUP(A81, 'Individual Results'!$A$2:$A$414, 'Individual Results'!$E$2:$E$414))</f>
        <v>12361</v>
      </c>
      <c r="D81" s="23" cm="1">
        <f t="array" ref="D81">IFERROR(
  INDEX(
    'Individual Results'!$A$2:$Q$413,
    MATCH(C81, 'Individual Results'!$E$2:$E$413, 0),
    $J$3
  ),
  ""
)</f>
        <v>48</v>
      </c>
      <c r="E81" s="23" cm="1">
        <f t="array" ref="E81">IFERROR(
  INDEX(
    'Individual Results'!$A$2:$Q$413,
    MATCH(C81, 'Individual Results'!$E$2:$E$413, 0),
    $K$3
  ),
  ""
)</f>
        <v>12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Results'!$A$2:$A$414, SMALL(IF('Individual Results'!$B$2:$B$414=$B$1, ROW('Individual Results'!$A$2:$A$414)-ROW('Individual Results'!$A$2)+1), ROWS(A$12:A82))), "")</f>
        <v>Joey Kearnes</v>
      </c>
      <c r="B82" s="18" t="str">
        <f>IF(A82="", "", _xlfn.XLOOKUP(A82, 'Individual Results'!$A$2:$A$414, 'Individual Results'!$C$2:$C$414))</f>
        <v>Pemberton</v>
      </c>
      <c r="C82" s="6">
        <f>IF(A82="", "", _xlfn.XLOOKUP(A82, 'Individual Results'!$A$2:$A$414, 'Individual Results'!$E$2:$E$414))</f>
        <v>12362</v>
      </c>
      <c r="D82" s="23" cm="1">
        <f t="array" ref="D82">IFERROR(
  INDEX(
    'Individual Results'!$A$2:$Q$413,
    MATCH(C82, 'Individual Results'!$E$2:$E$413, 0),
    $J$3
  ),
  ""
)</f>
        <v>31</v>
      </c>
      <c r="E82" s="23" cm="1">
        <f t="array" ref="E82">IFERROR(
  INDEX(
    'Individual Results'!$A$2:$Q$413,
    MATCH(C82, 'Individual Results'!$E$2:$E$413, 0),
    $K$3
  ),
  ""
)</f>
        <v>29</v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Results'!$A$2:$A$414, SMALL(IF('Individual Results'!$B$2:$B$414=$B$1, ROW('Individual Results'!$A$2:$A$414)-ROW('Individual Results'!$A$2)+1), ROWS(A$12:A83))), "")</f>
        <v>Jack Kettles</v>
      </c>
      <c r="B83" s="18" t="str">
        <f>IF(A83="", "", _xlfn.XLOOKUP(A83, 'Individual Results'!$A$2:$A$414, 'Individual Results'!$C$2:$C$414))</f>
        <v>Pemberton</v>
      </c>
      <c r="C83" s="6">
        <f>IF(A83="", "", _xlfn.XLOOKUP(A83, 'Individual Results'!$A$2:$A$414, 'Individual Results'!$E$2:$E$414))</f>
        <v>12363</v>
      </c>
      <c r="D83" s="23" cm="1">
        <f t="array" ref="D83">IFERROR(
  INDEX(
    'Individual Results'!$A$2:$Q$413,
    MATCH(C83, 'Individual Results'!$E$2:$E$413, 0),
    $J$3
  ),
  ""
)</f>
        <v>27</v>
      </c>
      <c r="E83" s="23" cm="1">
        <f t="array" ref="E83">IFERROR(
  INDEX(
    'Individual Results'!$A$2:$Q$413,
    MATCH(C83, 'Individual Results'!$E$2:$E$413, 0),
    $K$3
  ),
  ""
)</f>
        <v>33</v>
      </c>
      <c r="M83" s="18">
        <f t="shared" ca="1" si="2"/>
        <v>33</v>
      </c>
      <c r="N83" s="18">
        <f t="shared" ca="1" si="3"/>
        <v>27</v>
      </c>
    </row>
    <row r="84" spans="1:14" x14ac:dyDescent="0.4">
      <c r="A84" s="18" t="str" cm="1">
        <f t="array" ref="A84">IFERROR(INDEX('Individual Results'!$A$2:$A$414, SMALL(IF('Individual Results'!$B$2:$B$414=$B$1, ROW('Individual Results'!$A$2:$A$414)-ROW('Individual Results'!$A$2)+1), ROWS(A$12:A84))), "")</f>
        <v>Liam McNolty</v>
      </c>
      <c r="B84" s="18" t="str">
        <f>IF(A84="", "", _xlfn.XLOOKUP(A84, 'Individual Results'!$A$2:$A$414, 'Individual Results'!$C$2:$C$414))</f>
        <v>Pemberton</v>
      </c>
      <c r="C84" s="6">
        <f>IF(A84="", "", _xlfn.XLOOKUP(A84, 'Individual Results'!$A$2:$A$414, 'Individual Results'!$E$2:$E$414))</f>
        <v>12364</v>
      </c>
      <c r="D84" s="23" t="str" cm="1">
        <f t="array" ref="D84">IFERROR(
  INDEX(
    'Individual Results'!$A$2:$Q$413,
    MATCH(C84, 'Individual Results'!$E$2:$E$413, 0),
    $J$3
  ),
  ""
)</f>
        <v>DNS</v>
      </c>
      <c r="E84" s="23" cm="1">
        <f t="array" ref="E84">IFERROR(
  INDEX(
    'Individual Results'!$A$2:$Q$413,
    MATCH(C84, 'Individual Results'!$E$2:$E$413, 0),
    $K$3
  ),
  ""
)</f>
        <v>0</v>
      </c>
      <c r="M84" s="18">
        <f t="shared" ca="1" si="2"/>
        <v>44</v>
      </c>
      <c r="N84" s="18">
        <f t="shared" ca="1" si="3"/>
        <v>16</v>
      </c>
    </row>
    <row r="85" spans="1:14" x14ac:dyDescent="0.4">
      <c r="A85" s="18" t="str" cm="1">
        <f t="array" ref="A85">IFERROR(INDEX('Individual Results'!$A$2:$A$414, SMALL(IF('Individual Results'!$B$2:$B$414=$B$1, ROW('Individual Results'!$A$2:$A$414)-ROW('Individual Results'!$A$2)+1), ROWS(A$12:A85))), "")</f>
        <v>Cove Pedrini</v>
      </c>
      <c r="B85" s="18" t="str">
        <f>IF(A85="", "", _xlfn.XLOOKUP(A85, 'Individual Results'!$A$2:$A$414, 'Individual Results'!$C$2:$C$414))</f>
        <v>Pemberton</v>
      </c>
      <c r="C85" s="6">
        <f>IF(A85="", "", _xlfn.XLOOKUP(A85, 'Individual Results'!$A$2:$A$414, 'Individual Results'!$E$2:$E$414))</f>
        <v>12365</v>
      </c>
      <c r="D85" s="23" t="str" cm="1">
        <f t="array" ref="D85">IFERROR(
  INDEX(
    'Individual Results'!$A$2:$Q$413,
    MATCH(C85, 'Individual Results'!$E$2:$E$413, 0),
    $J$3
  ),
  ""
)</f>
        <v>DNS</v>
      </c>
      <c r="E85" s="23" cm="1">
        <f t="array" ref="E85">IFERROR(
  INDEX(
    'Individual Results'!$A$2:$Q$413,
    MATCH(C85, 'Individual Results'!$E$2:$E$413, 0),
    $K$3
  ),
  ""
)</f>
        <v>0</v>
      </c>
      <c r="M85" s="18">
        <f t="shared" ca="1" si="2"/>
        <v>8</v>
      </c>
      <c r="N85" s="18">
        <f t="shared" ca="1" si="3"/>
        <v>65</v>
      </c>
    </row>
    <row r="86" spans="1:14" x14ac:dyDescent="0.4">
      <c r="A86" s="18" t="str" cm="1">
        <f t="array" ref="A86">IFERROR(INDEX('Individual Results'!$A$2:$A$414, SMALL(IF('Individual Results'!$B$2:$B$414=$B$1, ROW('Individual Results'!$A$2:$A$414)-ROW('Individual Results'!$A$2)+1), ROWS(A$12:A86))), "")</f>
        <v>Hayden Pegram</v>
      </c>
      <c r="B86" s="18" t="str">
        <f>IF(A86="", "", _xlfn.XLOOKUP(A86, 'Individual Results'!$A$2:$A$414, 'Individual Results'!$C$2:$C$414))</f>
        <v>Pemberton</v>
      </c>
      <c r="C86" s="6">
        <f>IF(A86="", "", _xlfn.XLOOKUP(A86, 'Individual Results'!$A$2:$A$414, 'Individual Results'!$E$2:$E$414))</f>
        <v>12366</v>
      </c>
      <c r="D86" s="23" cm="1">
        <f t="array" ref="D86">IFERROR(
  INDEX(
    'Individual Results'!$A$2:$Q$413,
    MATCH(C86, 'Individual Results'!$E$2:$E$413, 0),
    $J$3
  ),
  ""
)</f>
        <v>24</v>
      </c>
      <c r="E86" s="23" cm="1">
        <f t="array" ref="E86">IFERROR(
  INDEX(
    'Individual Results'!$A$2:$Q$413,
    MATCH(C86, 'Individual Results'!$E$2:$E$413, 0),
    $K$3
  ),
  ""
)</f>
        <v>36</v>
      </c>
      <c r="M86" s="18">
        <f t="shared" ca="1" si="2"/>
        <v>7</v>
      </c>
      <c r="N86" s="18">
        <f t="shared" ca="1" si="3"/>
        <v>70</v>
      </c>
    </row>
    <row r="87" spans="1:14" x14ac:dyDescent="0.4">
      <c r="A87" s="18" t="str" cm="1">
        <f t="array" ref="A87">IFERROR(INDEX('Individual Results'!$A$2:$A$414, SMALL(IF('Individual Results'!$B$2:$B$414=$B$1, ROW('Individual Results'!$A$2:$A$414)-ROW('Individual Results'!$A$2)+1), ROWS(A$12:A87))), "")</f>
        <v>Jacob Robichaud</v>
      </c>
      <c r="B87" s="18" t="str">
        <f>IF(A87="", "", _xlfn.XLOOKUP(A87, 'Individual Results'!$A$2:$A$414, 'Individual Results'!$C$2:$C$414))</f>
        <v>Pemberton</v>
      </c>
      <c r="C87" s="6">
        <f>IF(A87="", "", _xlfn.XLOOKUP(A87, 'Individual Results'!$A$2:$A$414, 'Individual Results'!$E$2:$E$414))</f>
        <v>12367</v>
      </c>
      <c r="D87" s="23" t="str" cm="1">
        <f t="array" ref="D87">IFERROR(
  INDEX(
    'Individual Results'!$A$2:$Q$413,
    MATCH(C87, 'Individual Results'!$E$2:$E$413, 0),
    $J$3
  ),
  ""
)</f>
        <v>DNS</v>
      </c>
      <c r="E87" s="23" cm="1">
        <f t="array" ref="E87">IFERROR(
  INDEX(
    'Individual Results'!$A$2:$Q$413,
    MATCH(C87, 'Individual Results'!$E$2:$E$413, 0),
    $K$3
  ),
  ""
)</f>
        <v>0</v>
      </c>
      <c r="M87" s="18">
        <f t="shared" ca="1" si="2"/>
        <v>12</v>
      </c>
      <c r="N87" s="18">
        <f t="shared" ca="1" si="3"/>
        <v>51</v>
      </c>
    </row>
    <row r="88" spans="1:14" x14ac:dyDescent="0.4">
      <c r="A88" s="18" t="str" cm="1">
        <f t="array" ref="A88">IFERROR(INDEX('Individual Results'!$A$2:$A$414, SMALL(IF('Individual Results'!$B$2:$B$414=$B$1, ROW('Individual Results'!$A$2:$A$414)-ROW('Individual Results'!$A$2)+1), ROWS(A$12:A88))), "")</f>
        <v>Forrest Stevenson</v>
      </c>
      <c r="B88" s="18" t="str">
        <f>IF(A88="", "", _xlfn.XLOOKUP(A88, 'Individual Results'!$A$2:$A$414, 'Individual Results'!$C$2:$C$414))</f>
        <v>Pemberton</v>
      </c>
      <c r="C88" s="6">
        <f>IF(A88="", "", _xlfn.XLOOKUP(A88, 'Individual Results'!$A$2:$A$414, 'Individual Results'!$E$2:$E$414))</f>
        <v>12368</v>
      </c>
      <c r="D88" s="23" cm="1">
        <f t="array" ref="D88">IFERROR(
  INDEX(
    'Individual Results'!$A$2:$Q$413,
    MATCH(C88, 'Individual Results'!$E$2:$E$413, 0),
    $J$3
  ),
  ""
)</f>
        <v>30</v>
      </c>
      <c r="E88" s="23" cm="1">
        <f t="array" ref="E88">IFERROR(
  INDEX(
    'Individual Results'!$A$2:$Q$413,
    MATCH(C88, 'Individual Results'!$E$2:$E$413, 0),
    $K$3
  ),
  ""
)</f>
        <v>30</v>
      </c>
      <c r="M88" s="18">
        <f t="shared" ca="1" si="2"/>
        <v>5</v>
      </c>
      <c r="N88" s="18">
        <f t="shared" ca="1" si="3"/>
        <v>80</v>
      </c>
    </row>
    <row r="89" spans="1:14" x14ac:dyDescent="0.4">
      <c r="A89" s="18" t="str" cm="1">
        <f t="array" ref="A89">IFERROR(INDEX('Individual Results'!$A$2:$A$414, SMALL(IF('Individual Results'!$B$2:$B$414=$B$1, ROW('Individual Results'!$A$2:$A$414)-ROW('Individual Results'!$A$2)+1), ROWS(A$12:A89))), "")</f>
        <v>Oscar Tarling</v>
      </c>
      <c r="B89" s="18" t="str">
        <f>IF(A89="", "", _xlfn.XLOOKUP(A89, 'Individual Results'!$A$2:$A$414, 'Individual Results'!$C$2:$C$414))</f>
        <v>Pemberton</v>
      </c>
      <c r="C89" s="6">
        <f>IF(A89="", "", _xlfn.XLOOKUP(A89, 'Individual Results'!$A$2:$A$414, 'Individual Results'!$E$2:$E$414))</f>
        <v>12369</v>
      </c>
      <c r="D89" s="23" cm="1">
        <f t="array" ref="D89">IFERROR(
  INDEX(
    'Individual Results'!$A$2:$Q$413,
    MATCH(C89, 'Individual Results'!$E$2:$E$413, 0),
    $J$3
  ),
  ""
)</f>
        <v>20</v>
      </c>
      <c r="E89" s="23" cm="1">
        <f t="array" ref="E89">IFERROR(
  INDEX(
    'Individual Results'!$A$2:$Q$413,
    MATCH(C89, 'Individual Results'!$E$2:$E$413, 0),
    $K$3
  ),
  ""
)</f>
        <v>40</v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Results'!$A$2:$A$414, SMALL(IF('Individual Results'!$B$2:$B$414=$B$1, ROW('Individual Results'!$A$2:$A$414)-ROW('Individual Results'!$A$2)+1), ROWS(A$12:A90))), "")</f>
        <v>Rory Taylor</v>
      </c>
      <c r="B90" s="18" t="str">
        <f>IF(A90="", "", _xlfn.XLOOKUP(A90, 'Individual Results'!$A$2:$A$414, 'Individual Results'!$C$2:$C$414))</f>
        <v>Pemberton</v>
      </c>
      <c r="C90" s="6">
        <f>IF(A90="", "", _xlfn.XLOOKUP(A90, 'Individual Results'!$A$2:$A$414, 'Individual Results'!$E$2:$E$414))</f>
        <v>12370</v>
      </c>
      <c r="D90" s="23" t="str" cm="1">
        <f t="array" ref="D90">IFERROR(
  INDEX(
    'Individual Results'!$A$2:$Q$413,
    MATCH(C90, 'Individual Results'!$E$2:$E$413, 0),
    $J$3
  ),
  ""
)</f>
        <v>DNS</v>
      </c>
      <c r="E90" s="23" cm="1">
        <f t="array" ref="E90">IFERROR(
  INDEX(
    'Individual Results'!$A$2:$Q$413,
    MATCH(C90, 'Individual Results'!$E$2:$E$413, 0),
    $K$3
  ),
  ""
)</f>
        <v>0</v>
      </c>
      <c r="M90" s="18">
        <f t="shared" ca="1" si="2"/>
        <v>6</v>
      </c>
      <c r="N90" s="18">
        <f t="shared" ca="1" si="3"/>
        <v>75</v>
      </c>
    </row>
    <row r="91" spans="1:14" x14ac:dyDescent="0.4">
      <c r="A91" s="18" t="str" cm="1">
        <f t="array" ref="A91">IFERROR(INDEX('Individual Results'!$A$2:$A$414, SMALL(IF('Individual Results'!$B$2:$B$414=$B$1, ROW('Individual Results'!$A$2:$A$414)-ROW('Individual Results'!$A$2)+1), ROWS(A$12:A91))), "")</f>
        <v>Sam Tierney</v>
      </c>
      <c r="B91" s="18" t="str">
        <f>IF(A91="", "", _xlfn.XLOOKUP(A91, 'Individual Results'!$A$2:$A$414, 'Individual Results'!$C$2:$C$414))</f>
        <v>Pemberton</v>
      </c>
      <c r="C91" s="6">
        <f>IF(A91="", "", _xlfn.XLOOKUP(A91, 'Individual Results'!$A$2:$A$414, 'Individual Results'!$E$2:$E$414))</f>
        <v>12371</v>
      </c>
      <c r="D91" s="23" cm="1">
        <f t="array" ref="D91">IFERROR(
  INDEX(
    'Individual Results'!$A$2:$Q$413,
    MATCH(C91, 'Individual Results'!$E$2:$E$413, 0),
    $J$3
  ),
  ""
)</f>
        <v>11</v>
      </c>
      <c r="E91" s="23" cm="1">
        <f t="array" ref="E91">IFERROR(
  INDEX(
    'Individual Results'!$A$2:$Q$413,
    MATCH(C91, 'Individual Results'!$E$2:$E$413, 0),
    $K$3
  ),
  ""
)</f>
        <v>53</v>
      </c>
      <c r="M91" s="18" t="str">
        <f t="shared" ca="1" si="2"/>
        <v>DNS</v>
      </c>
      <c r="N91" s="18">
        <f t="shared" ca="1" si="3"/>
        <v>0</v>
      </c>
    </row>
    <row r="92" spans="1:14" x14ac:dyDescent="0.4">
      <c r="A92" s="18" t="str" cm="1">
        <f t="array" ref="A92">IFERROR(INDEX('Individual Results'!$A$2:$A$414, SMALL(IF('Individual Results'!$B$2:$B$414=$B$1, ROW('Individual Results'!$A$2:$A$414)-ROW('Individual Results'!$A$2)+1), ROWS(A$12:A92))), "")</f>
        <v>Rylan Whittaker</v>
      </c>
      <c r="B92" s="18" t="str">
        <f>IF(A92="", "", _xlfn.XLOOKUP(A92, 'Individual Results'!$A$2:$A$414, 'Individual Results'!$C$2:$C$414))</f>
        <v>Pemberton</v>
      </c>
      <c r="C92" s="6">
        <f>IF(A92="", "", _xlfn.XLOOKUP(A92, 'Individual Results'!$A$2:$A$414, 'Individual Results'!$E$2:$E$414))</f>
        <v>12372</v>
      </c>
      <c r="D92" s="23" cm="1">
        <f t="array" ref="D92">IFERROR(
  INDEX(
    'Individual Results'!$A$2:$Q$413,
    MATCH(C92, 'Individual Results'!$E$2:$E$413, 0),
    $J$3
  ),
  ""
)</f>
        <v>53</v>
      </c>
      <c r="E92" s="23" cm="1">
        <f t="array" ref="E92">IFERROR(
  INDEX(
    'Individual Results'!$A$2:$Q$413,
    MATCH(C92, 'Individual Results'!$E$2:$E$413, 0),
    $K$3
  ),
  ""
)</f>
        <v>7</v>
      </c>
      <c r="M92" s="18">
        <f t="shared" ca="1" si="2"/>
        <v>4</v>
      </c>
      <c r="N92" s="18">
        <f t="shared" ca="1" si="3"/>
        <v>85</v>
      </c>
    </row>
    <row r="93" spans="1:14" x14ac:dyDescent="0.4">
      <c r="A93" s="18" t="str" cm="1">
        <f t="array" ref="A93">IFERROR(INDEX('Individual Results'!$A$2:$A$414, SMALL(IF('Individual Results'!$B$2:$B$414=$B$1, ROW('Individual Results'!$A$2:$A$414)-ROW('Individual Results'!$A$2)+1), ROWS(A$12:A93))), "")</f>
        <v>Deegan Wright</v>
      </c>
      <c r="B93" s="18" t="str">
        <f>IF(A93="", "", _xlfn.XLOOKUP(A93, 'Individual Results'!$A$2:$A$414, 'Individual Results'!$C$2:$C$414))</f>
        <v>Pemberton</v>
      </c>
      <c r="C93" s="6">
        <f>IF(A93="", "", _xlfn.XLOOKUP(A93, 'Individual Results'!$A$2:$A$414, 'Individual Results'!$E$2:$E$414))</f>
        <v>12373</v>
      </c>
      <c r="D93" s="23" cm="1">
        <f t="array" ref="D93">IFERROR(
  INDEX(
    'Individual Results'!$A$2:$Q$413,
    MATCH(C93, 'Individual Results'!$E$2:$E$413, 0),
    $J$3
  ),
  ""
)</f>
        <v>18</v>
      </c>
      <c r="E93" s="23" cm="1">
        <f t="array" ref="E93">IFERROR(
  INDEX(
    'Individual Results'!$A$2:$Q$413,
    MATCH(C93, 'Individual Results'!$E$2:$E$413, 0),
    $K$3
  ),
  ""
)</f>
        <v>42</v>
      </c>
      <c r="M93" s="18">
        <f t="shared" ca="1" si="2"/>
        <v>11</v>
      </c>
      <c r="N93" s="18">
        <f t="shared" ca="1" si="3"/>
        <v>53</v>
      </c>
    </row>
    <row r="94" spans="1:14" x14ac:dyDescent="0.4">
      <c r="A94" s="18" t="str" cm="1">
        <f t="array" ref="A94">IFERROR(INDEX('Individual Results'!$A$2:$A$414, SMALL(IF('Individual Results'!$B$2:$B$414=$B$1, ROW('Individual Results'!$A$2:$A$414)-ROW('Individual Results'!$A$2)+1), ROWS(A$12:A94))), "")</f>
        <v xml:space="preserve">Simon Brueggemann   </v>
      </c>
      <c r="B94" s="18" t="str">
        <f>IF(A94="", "", _xlfn.XLOOKUP(A94, 'Individual Results'!$A$2:$A$414, 'Individual Results'!$C$2:$C$414))</f>
        <v>Pemberton</v>
      </c>
      <c r="C94" s="6">
        <f>IF(A94="", "", _xlfn.XLOOKUP(A94, 'Individual Results'!$A$2:$A$414, 'Individual Results'!$E$2:$E$414))</f>
        <v>12374</v>
      </c>
      <c r="D94" s="23" cm="1">
        <f t="array" ref="D94">IFERROR(
  INDEX(
    'Individual Results'!$A$2:$Q$413,
    MATCH(C94, 'Individual Results'!$E$2:$E$413, 0),
    $J$3
  ),
  ""
)</f>
        <v>72</v>
      </c>
      <c r="E94" s="23" cm="1">
        <f t="array" ref="E94">IFERROR(
  INDEX(
    'Individual Results'!$A$2:$Q$413,
    MATCH(C94, 'Individual Results'!$E$2:$E$413, 0),
    $K$3
  ),
  ""
)</f>
        <v>1</v>
      </c>
      <c r="M94" s="18">
        <f t="shared" ca="1" si="2"/>
        <v>2</v>
      </c>
      <c r="N94" s="18">
        <f t="shared" ca="1" si="3"/>
        <v>95</v>
      </c>
    </row>
    <row r="95" spans="1:14" x14ac:dyDescent="0.4">
      <c r="A95" s="18" t="str" cm="1">
        <f t="array" ref="A95">IFERROR(INDEX('Individual Results'!$A$2:$A$414, SMALL(IF('Individual Results'!$B$2:$B$414=$B$1, ROW('Individual Results'!$A$2:$A$414)-ROW('Individual Results'!$A$2)+1), ROWS(A$12:A95))), "")</f>
        <v xml:space="preserve">Erik Jahn  </v>
      </c>
      <c r="B95" s="18" t="str">
        <f>IF(A95="", "", _xlfn.XLOOKUP(A95, 'Individual Results'!$A$2:$A$414, 'Individual Results'!$C$2:$C$414))</f>
        <v>Pemberton</v>
      </c>
      <c r="C95" s="6">
        <f>IF(A95="", "", _xlfn.XLOOKUP(A95, 'Individual Results'!$A$2:$A$414, 'Individual Results'!$E$2:$E$414))</f>
        <v>12375</v>
      </c>
      <c r="D95" s="23" t="str" cm="1">
        <f t="array" ref="D95">IFERROR(
  INDEX(
    'Individual Results'!$A$2:$Q$413,
    MATCH(C95, 'Individual Results'!$E$2:$E$413, 0),
    $J$3
  ),
  ""
)</f>
        <v>DNS</v>
      </c>
      <c r="E95" s="23" cm="1">
        <f t="array" ref="E95">IFERROR(
  INDEX(
    'Individual Results'!$A$2:$Q$413,
    MATCH(C95, 'Individual Results'!$E$2:$E$413,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 x14ac:dyDescent="0.4">
      <c r="A96" s="18" t="str" cm="1">
        <f t="array" ref="A96">IFERROR(INDEX('Individual Results'!$A$2:$A$414, SMALL(IF('Individual Results'!$B$2:$B$414=$B$1, ROW('Individual Results'!$A$2:$A$414)-ROW('Individual Results'!$A$2)+1), ROWS(A$12:A96))), "")</f>
        <v xml:space="preserve">Aaron Kraft   </v>
      </c>
      <c r="B96" s="18" t="str">
        <f>IF(A96="", "", _xlfn.XLOOKUP(A96, 'Individual Results'!$A$2:$A$414, 'Individual Results'!$C$2:$C$414))</f>
        <v>Pemberton</v>
      </c>
      <c r="C96" s="6">
        <f>IF(A96="", "", _xlfn.XLOOKUP(A96, 'Individual Results'!$A$2:$A$414, 'Individual Results'!$E$2:$E$414))</f>
        <v>12376</v>
      </c>
      <c r="D96" s="23" cm="1">
        <f t="array" ref="D96">IFERROR(
  INDEX(
    'Individual Results'!$A$2:$Q$413,
    MATCH(C96, 'Individual Results'!$E$2:$E$413, 0),
    $J$3
  ),
  ""
)</f>
        <v>44</v>
      </c>
      <c r="E96" s="23" cm="1">
        <f t="array" ref="E96">IFERROR(
  INDEX(
    'Individual Results'!$A$2:$Q$413,
    MATCH(C96, 'Individual Results'!$E$2:$E$413, 0),
    $K$3
  ),
  ""
)</f>
        <v>16</v>
      </c>
      <c r="M96" s="18">
        <f t="shared" ca="1" si="2"/>
        <v>9</v>
      </c>
      <c r="N96" s="18">
        <f t="shared" ca="1" si="3"/>
        <v>60</v>
      </c>
    </row>
    <row r="97" spans="1:14" x14ac:dyDescent="0.4">
      <c r="A97" s="18" t="str" cm="1">
        <f t="array" ref="A97">IFERROR(INDEX('Individual Results'!$A$2:$A$414, SMALL(IF('Individual Results'!$B$2:$B$414=$B$1, ROW('Individual Results'!$A$2:$A$414)-ROW('Individual Results'!$A$2)+1), ROWS(A$12:A97))), "")</f>
        <v xml:space="preserve">Antoine Lessard   </v>
      </c>
      <c r="B97" s="18" t="str">
        <f>IF(A97="", "", _xlfn.XLOOKUP(A97, 'Individual Results'!$A$2:$A$414, 'Individual Results'!$C$2:$C$414))</f>
        <v>Pemberton</v>
      </c>
      <c r="C97" s="6">
        <f>IF(A97="", "", _xlfn.XLOOKUP(A97, 'Individual Results'!$A$2:$A$414, 'Individual Results'!$E$2:$E$414))</f>
        <v>12377</v>
      </c>
      <c r="D97" s="23" cm="1">
        <f t="array" ref="D97">IFERROR(
  INDEX(
    'Individual Results'!$A$2:$Q$413,
    MATCH(C97, 'Individual Results'!$E$2:$E$413, 0),
    $J$3
  ),
  ""
)</f>
        <v>5</v>
      </c>
      <c r="E97" s="23" cm="1">
        <f t="array" ref="E97">IFERROR(
  INDEX(
    'Individual Results'!$A$2:$Q$413,
    MATCH(C97, 'Individual Results'!$E$2:$E$413, 0),
    $K$3
  ),
  ""
)</f>
        <v>80</v>
      </c>
      <c r="M97" s="18">
        <f t="shared" ca="1" si="2"/>
        <v>13</v>
      </c>
      <c r="N97" s="18">
        <f t="shared" ca="1" si="3"/>
        <v>49</v>
      </c>
    </row>
    <row r="98" spans="1:14" x14ac:dyDescent="0.4">
      <c r="A98" s="18" t="str" cm="1">
        <f t="array" ref="A98">IFERROR(INDEX('Individual Results'!$A$2:$A$414, SMALL(IF('Individual Results'!$B$2:$B$414=$B$1, ROW('Individual Results'!$A$2:$A$414)-ROW('Individual Results'!$A$2)+1), ROWS(A$12:A98))), "")</f>
        <v xml:space="preserve">Emile Palm   </v>
      </c>
      <c r="B98" s="18" t="str">
        <f>IF(A98="", "", _xlfn.XLOOKUP(A98, 'Individual Results'!$A$2:$A$414, 'Individual Results'!$C$2:$C$414))</f>
        <v>Pemberton</v>
      </c>
      <c r="C98" s="6">
        <f>IF(A98="", "", _xlfn.XLOOKUP(A98, 'Individual Results'!$A$2:$A$414, 'Individual Results'!$E$2:$E$414))</f>
        <v>12378</v>
      </c>
      <c r="D98" s="23" cm="1">
        <f t="array" ref="D98">IFERROR(
  INDEX(
    'Individual Results'!$A$2:$Q$413,
    MATCH(C98, 'Individual Results'!$E$2:$E$413, 0),
    $J$3
  ),
  ""
)</f>
        <v>36</v>
      </c>
      <c r="E98" s="23" cm="1">
        <f t="array" ref="E98">IFERROR(
  INDEX(
    'Individual Results'!$A$2:$Q$413,
    MATCH(C98, 'Individual Results'!$E$2:$E$413, 0),
    $K$3
  ),
  ""
)</f>
        <v>24</v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Results'!$A$2:$A$414, SMALL(IF('Individual Results'!$B$2:$B$414=$B$1, ROW('Individual Results'!$A$2:$A$414)-ROW('Individual Results'!$A$2)+1), ROWS(A$12:A99))), "")</f>
        <v xml:space="preserve">Frederick Sohn   </v>
      </c>
      <c r="B99" s="18" t="str">
        <f>IF(A99="", "", _xlfn.XLOOKUP(A99, 'Individual Results'!$A$2:$A$414, 'Individual Results'!$C$2:$C$414))</f>
        <v>Pemberton</v>
      </c>
      <c r="C99" s="6">
        <f>IF(A99="", "", _xlfn.XLOOKUP(A99, 'Individual Results'!$A$2:$A$414, 'Individual Results'!$E$2:$E$414))</f>
        <v>12379</v>
      </c>
      <c r="D99" s="23" cm="1">
        <f t="array" ref="D99">IFERROR(
  INDEX(
    'Individual Results'!$A$2:$Q$413,
    MATCH(C99, 'Individual Results'!$E$2:$E$413, 0),
    $J$3
  ),
  ""
)</f>
        <v>78</v>
      </c>
      <c r="E99" s="23" cm="1">
        <f t="array" ref="E99">IFERROR(
  INDEX(
    'Individual Results'!$A$2:$Q$413,
    MATCH(C99, 'Individual Results'!$E$2:$E$413, 0),
    $K$3
  ),
  ""
)</f>
        <v>1</v>
      </c>
      <c r="M99" s="18">
        <f t="shared" ca="1" si="2"/>
        <v>1</v>
      </c>
      <c r="N99" s="18">
        <f t="shared" ca="1" si="3"/>
        <v>100</v>
      </c>
    </row>
    <row r="100" spans="1:14" x14ac:dyDescent="0.4">
      <c r="A100" s="18" t="str" cm="1">
        <f t="array" ref="A100">IFERROR(INDEX('Individual Results'!$A$2:$A$414, SMALL(IF('Individual Results'!$B$2:$B$414=$B$1, ROW('Individual Results'!$A$2:$A$414)-ROW('Individual Results'!$A$2)+1), ROWS(A$12:A100))), "")</f>
        <v>Taylor Markham</v>
      </c>
      <c r="B100" s="18" t="str">
        <f>IF(A100="", "", _xlfn.XLOOKUP(A100, 'Individual Results'!$A$2:$A$414, 'Individual Results'!$C$2:$C$414))</f>
        <v>Rockridge</v>
      </c>
      <c r="C100" s="6">
        <f>IF(A100="", "", _xlfn.XLOOKUP(A100, 'Individual Results'!$A$2:$A$414, 'Individual Results'!$E$2:$E$414))</f>
        <v>12380</v>
      </c>
      <c r="D100" s="23" cm="1">
        <f t="array" ref="D100">IFERROR(
  INDEX(
    'Individual Results'!$A$2:$Q$413,
    MATCH(C100, 'Individual Results'!$E$2:$E$413, 0),
    $J$3
  ),
  ""
)</f>
        <v>54</v>
      </c>
      <c r="E100" s="23" cm="1">
        <f t="array" ref="E100">IFERROR(
  INDEX(
    'Individual Results'!$A$2:$Q$413,
    MATCH(C100, 'Individual Results'!$E$2:$E$413, 0),
    $K$3
  ),
  ""
)</f>
        <v>6</v>
      </c>
      <c r="M100" s="18">
        <f t="shared" ca="1" si="2"/>
        <v>3</v>
      </c>
      <c r="N100" s="18">
        <f t="shared" ca="1" si="3"/>
        <v>90</v>
      </c>
    </row>
    <row r="101" spans="1:14" x14ac:dyDescent="0.4">
      <c r="A101" s="18" t="str" cm="1">
        <f t="array" ref="A101">IFERROR(INDEX('Individual Results'!$A$2:$A$414, SMALL(IF('Individual Results'!$B$2:$B$414=$B$1, ROW('Individual Results'!$A$2:$A$414)-ROW('Individual Results'!$A$2)+1), ROWS(A$12:A101))), "")</f>
        <v>Tom Hoffmann</v>
      </c>
      <c r="B101" s="18" t="str">
        <f>IF(A101="", "", _xlfn.XLOOKUP(A101, 'Individual Results'!$A$2:$A$414, 'Individual Results'!$C$2:$C$414))</f>
        <v>Seycove</v>
      </c>
      <c r="C101" s="6">
        <f>IF(A101="", "", _xlfn.XLOOKUP(A101, 'Individual Results'!$A$2:$A$414, 'Individual Results'!$E$2:$E$414))</f>
        <v>12325</v>
      </c>
      <c r="D101" s="23" cm="1">
        <f t="array" ref="D101">IFERROR(
  INDEX(
    'Individual Results'!$A$2:$Q$413,
    MATCH(C101, 'Individual Results'!$E$2:$E$413, 0),
    $J$3
  ),
  ""
)</f>
        <v>66</v>
      </c>
      <c r="E101" s="23" cm="1">
        <f t="array" ref="E101">IFERROR(
  INDEX(
    'Individual Results'!$A$2:$Q$413,
    MATCH(C101, 'Individual Results'!$E$2:$E$413, 0),
    $K$3
  ),
  ""
)</f>
        <v>1</v>
      </c>
      <c r="M101" s="18">
        <f t="shared" ca="1" si="2"/>
        <v>10</v>
      </c>
      <c r="N101" s="18">
        <f t="shared" ca="1" si="3"/>
        <v>55</v>
      </c>
    </row>
    <row r="102" spans="1:14" x14ac:dyDescent="0.4">
      <c r="A102" s="18" t="str" cm="1">
        <f t="array" ref="A102">IFERROR(INDEX('Individual Results'!$A$2:$A$414, SMALL(IF('Individual Results'!$B$2:$B$414=$B$1, ROW('Individual Results'!$A$2:$A$414)-ROW('Individual Results'!$A$2)+1), ROWS(A$12:A102))), "")</f>
        <v>Silas McIntosh</v>
      </c>
      <c r="B102" s="18" t="str">
        <f>IF(A102="", "", _xlfn.XLOOKUP(A102, 'Individual Results'!$A$2:$A$414, 'Individual Results'!$C$2:$C$414))</f>
        <v>Seycove</v>
      </c>
      <c r="C102" s="6">
        <f>IF(A102="", "", _xlfn.XLOOKUP(A102, 'Individual Results'!$A$2:$A$414, 'Individual Results'!$E$2:$E$414))</f>
        <v>12382</v>
      </c>
      <c r="D102" s="23" t="str" cm="1">
        <f t="array" ref="D102">IFERROR(
  INDEX(
    'Individual Results'!$A$2:$Q$413,
    MATCH(C102, 'Individual Results'!$E$2:$E$413, 0),
    $J$3
  ),
  ""
)</f>
        <v>DNS</v>
      </c>
      <c r="E102" s="23" cm="1">
        <f t="array" ref="E102">IFERROR(
  INDEX(
    'Individual Results'!$A$2:$Q$413,
    MATCH(C102, 'Individual Results'!$E$2:$E$413, 0),
    $K$3
  ),
  ""
)</f>
        <v>0</v>
      </c>
      <c r="M102" s="18">
        <f t="shared" ca="1" si="2"/>
        <v>35</v>
      </c>
      <c r="N102" s="18">
        <f t="shared" ca="1" si="3"/>
        <v>25</v>
      </c>
    </row>
    <row r="103" spans="1:14" x14ac:dyDescent="0.4">
      <c r="A103" s="18" t="str" cm="1">
        <f t="array" ref="A103">IFERROR(INDEX('Individual Results'!$A$2:$A$414, SMALL(IF('Individual Results'!$B$2:$B$414=$B$1, ROW('Individual Results'!$A$2:$A$414)-ROW('Individual Results'!$A$2)+1), ROWS(A$12:A103))), "")</f>
        <v>Iain Scheffer</v>
      </c>
      <c r="B103" s="18" t="str">
        <f>IF(A103="", "", _xlfn.XLOOKUP(A103, 'Individual Results'!$A$2:$A$414, 'Individual Results'!$C$2:$C$414))</f>
        <v>Seycove</v>
      </c>
      <c r="C103" s="6">
        <f>IF(A103="", "", _xlfn.XLOOKUP(A103, 'Individual Results'!$A$2:$A$414, 'Individual Results'!$E$2:$E$414))</f>
        <v>12383</v>
      </c>
      <c r="D103" s="23" t="str" cm="1">
        <f t="array" ref="D103">IFERROR(
  INDEX(
    'Individual Results'!$A$2:$Q$413,
    MATCH(C103, 'Individual Results'!$E$2:$E$413, 0),
    $J$3
  ),
  ""
)</f>
        <v>DNS</v>
      </c>
      <c r="E103" s="23" cm="1">
        <f t="array" ref="E103">IFERROR(
  INDEX(
    'Individual Results'!$A$2:$Q$413,
    MATCH(C103, 'Individual Results'!$E$2:$E$413, 0),
    $K$3
  ),
  ""
)</f>
        <v>0</v>
      </c>
      <c r="M103" s="18">
        <f t="shared" ca="1" si="2"/>
        <v>36</v>
      </c>
      <c r="N103" s="18">
        <f t="shared" ca="1" si="3"/>
        <v>24</v>
      </c>
    </row>
    <row r="104" spans="1:14" x14ac:dyDescent="0.4">
      <c r="A104" s="18" t="str" cm="1">
        <f t="array" ref="A104">IFERROR(INDEX('Individual Results'!$A$2:$A$414, SMALL(IF('Individual Results'!$B$2:$B$414=$B$1, ROW('Individual Results'!$A$2:$A$414)-ROW('Individual Results'!$A$2)+1), ROWS(A$12:A104))), "")</f>
        <v xml:space="preserve">Keaton Schisler </v>
      </c>
      <c r="B104" s="18" t="str">
        <f>IF(A104="", "", _xlfn.XLOOKUP(A104, 'Individual Results'!$A$2:$A$414, 'Individual Results'!$C$2:$C$414))</f>
        <v>Seycove</v>
      </c>
      <c r="C104" s="6">
        <f>IF(A104="", "", _xlfn.XLOOKUP(A104, 'Individual Results'!$A$2:$A$414, 'Individual Results'!$E$2:$E$414))</f>
        <v>12384</v>
      </c>
      <c r="D104" s="23" cm="1">
        <f t="array" ref="D104">IFERROR(
  INDEX(
    'Individual Results'!$A$2:$Q$413,
    MATCH(C104, 'Individual Results'!$E$2:$E$413, 0),
    $J$3
  ),
  ""
)</f>
        <v>2</v>
      </c>
      <c r="E104" s="23" cm="1">
        <f t="array" ref="E104">IFERROR(
  INDEX(
    'Individual Results'!$A$2:$Q$413,
    MATCH(C104, 'Individual Results'!$E$2:$E$413, 0),
    $K$3
  ),
  ""
)</f>
        <v>95</v>
      </c>
      <c r="M104" s="18">
        <f t="shared" ca="1" si="2"/>
        <v>20</v>
      </c>
      <c r="N104" s="18">
        <f t="shared" ca="1" si="3"/>
        <v>40</v>
      </c>
    </row>
    <row r="105" spans="1:14" x14ac:dyDescent="0.4">
      <c r="A105" s="18" t="str" cm="1">
        <f t="array" ref="A105">IFERROR(INDEX('Individual Results'!$A$2:$A$414, SMALL(IF('Individual Results'!$B$2:$B$414=$B$1, ROW('Individual Results'!$A$2:$A$414)-ROW('Individual Results'!$A$2)+1), ROWS(A$12:A105))), "")</f>
        <v>Isaac Derksen</v>
      </c>
      <c r="B105" s="18" t="str">
        <f>IF(A105="", "", _xlfn.XLOOKUP(A105, 'Individual Results'!$A$2:$A$414, 'Individual Results'!$C$2:$C$414))</f>
        <v>St. Georges</v>
      </c>
      <c r="C105" s="6">
        <f>IF(A105="", "", _xlfn.XLOOKUP(A105, 'Individual Results'!$A$2:$A$414, 'Individual Results'!$E$2:$E$414))</f>
        <v>12385</v>
      </c>
      <c r="D105" s="23" t="str" cm="1">
        <f t="array" ref="D105">IFERROR(
  INDEX(
    'Individual Results'!$A$2:$Q$413,
    MATCH(C105, 'Individual Results'!$E$2:$E$413, 0),
    $J$3
  ),
  ""
)</f>
        <v>DNS</v>
      </c>
      <c r="E105" s="23" cm="1">
        <f t="array" ref="E105">IFERROR(
  INDEX(
    'Individual Results'!$A$2:$Q$413,
    MATCH(C105, 'Individual Results'!$E$2:$E$413, 0),
    $K$3
  ),
  ""
)</f>
        <v>0</v>
      </c>
      <c r="M105" s="18">
        <f t="shared" ca="1" si="2"/>
        <v>34</v>
      </c>
      <c r="N105" s="18">
        <f t="shared" ca="1" si="3"/>
        <v>26</v>
      </c>
    </row>
    <row r="106" spans="1:14" x14ac:dyDescent="0.4">
      <c r="A106" s="18" t="str" cm="1">
        <f t="array" ref="A106">IFERROR(INDEX('Individual Results'!$A$2:$A$414, SMALL(IF('Individual Results'!$B$2:$B$414=$B$1, ROW('Individual Results'!$A$2:$A$414)-ROW('Individual Results'!$A$2)+1), ROWS(A$12:A106))), "")</f>
        <v>Finn Brownlee</v>
      </c>
      <c r="B106" s="18" t="str">
        <f>IF(A106="", "", _xlfn.XLOOKUP(A106, 'Individual Results'!$A$2:$A$414, 'Individual Results'!$C$2:$C$414))</f>
        <v>STA</v>
      </c>
      <c r="C106" s="6">
        <f>IF(A106="", "", _xlfn.XLOOKUP(A106, 'Individual Results'!$A$2:$A$414, 'Individual Results'!$E$2:$E$414))</f>
        <v>12386</v>
      </c>
      <c r="D106" s="23" cm="1">
        <f t="array" ref="D106">IFERROR(
  INDEX(
    'Individual Results'!$A$2:$Q$413,
    MATCH(C106, 'Individual Results'!$E$2:$E$413, 0),
    $J$3
  ),
  ""
)</f>
        <v>70</v>
      </c>
      <c r="E106" s="23" cm="1">
        <f t="array" ref="E106">IFERROR(
  INDEX(
    'Individual Results'!$A$2:$Q$413,
    MATCH(C106, 'Individual Results'!$E$2:$E$413, 0),
    $K$3
  ),
  ""
)</f>
        <v>1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Results'!$A$2:$A$414, SMALL(IF('Individual Results'!$B$2:$B$414=$B$1, ROW('Individual Results'!$A$2:$A$414)-ROW('Individual Results'!$A$2)+1), ROWS(A$12:A107))), "")</f>
        <v>Miles Ferguson</v>
      </c>
      <c r="B107" s="18" t="str">
        <f>IF(A107="", "", _xlfn.XLOOKUP(A107, 'Individual Results'!$A$2:$A$414, 'Individual Results'!$C$2:$C$414))</f>
        <v>STA</v>
      </c>
      <c r="C107" s="6">
        <f>IF(A107="", "", _xlfn.XLOOKUP(A107, 'Individual Results'!$A$2:$A$414, 'Individual Results'!$E$2:$E$414))</f>
        <v>12387</v>
      </c>
      <c r="D107" s="23" cm="1">
        <f t="array" ref="D107">IFERROR(
  INDEX(
    'Individual Results'!$A$2:$Q$413,
    MATCH(C107, 'Individual Results'!$E$2:$E$413, 0),
    $J$3
  ),
  ""
)</f>
        <v>52</v>
      </c>
      <c r="E107" s="23" cm="1">
        <f t="array" ref="E107">IFERROR(
  INDEX(
    'Individual Results'!$A$2:$Q$413,
    MATCH(C107, 'Individual Results'!$E$2:$E$413, 0),
    $K$3
  ),
  ""
)</f>
        <v>8</v>
      </c>
      <c r="M107" s="18">
        <f t="shared" ca="1" si="2"/>
        <v>41</v>
      </c>
      <c r="N107" s="18">
        <f t="shared" ca="1" si="3"/>
        <v>19</v>
      </c>
    </row>
    <row r="108" spans="1:14" x14ac:dyDescent="0.4">
      <c r="A108" s="18" t="str" cm="1">
        <f t="array" ref="A108">IFERROR(INDEX('Individual Results'!$A$2:$A$414, SMALL(IF('Individual Results'!$B$2:$B$414=$B$1, ROW('Individual Results'!$A$2:$A$414)-ROW('Individual Results'!$A$2)+1), ROWS(A$12:A108))), "")</f>
        <v>Carter Ficham</v>
      </c>
      <c r="B108" s="18" t="str">
        <f>IF(A108="", "", _xlfn.XLOOKUP(A108, 'Individual Results'!$A$2:$A$414, 'Individual Results'!$C$2:$C$414))</f>
        <v>Sutherland</v>
      </c>
      <c r="C108" s="6">
        <f>IF(A108="", "", _xlfn.XLOOKUP(A108, 'Individual Results'!$A$2:$A$414, 'Individual Results'!$E$2:$E$414))</f>
        <v>12388</v>
      </c>
      <c r="D108" s="23" cm="1">
        <f t="array" ref="D108">IFERROR(
  INDEX(
    'Individual Results'!$A$2:$Q$413,
    MATCH(C108, 'Individual Results'!$E$2:$E$413, 0),
    $J$3
  ),
  ""
)</f>
        <v>14</v>
      </c>
      <c r="E108" s="23" cm="1">
        <f t="array" ref="E108">IFERROR(
  INDEX(
    'Individual Results'!$A$2:$Q$413,
    MATCH(C108, 'Individual Results'!$E$2:$E$413, 0),
    $K$3
  ),
  ""
)</f>
        <v>47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Results'!$A$2:$A$414, SMALL(IF('Individual Results'!$B$2:$B$414=$B$1, ROW('Individual Results'!$A$2:$A$414)-ROW('Individual Results'!$A$2)+1), ROWS(A$12:A109))), "")</f>
        <v>Jeanre Raubenheimer</v>
      </c>
      <c r="B109" s="18" t="str">
        <f>IF(A109="", "", _xlfn.XLOOKUP(A109, 'Individual Results'!$A$2:$A$414, 'Individual Results'!$C$2:$C$414))</f>
        <v>Sutherland</v>
      </c>
      <c r="C109" s="6">
        <f>IF(A109="", "", _xlfn.XLOOKUP(A109, 'Individual Results'!$A$2:$A$414, 'Individual Results'!$E$2:$E$414))</f>
        <v>12389</v>
      </c>
      <c r="D109" s="23" cm="1">
        <f t="array" ref="D109">IFERROR(
  INDEX(
    'Individual Results'!$A$2:$Q$413,
    MATCH(C109, 'Individual Results'!$E$2:$E$413, 0),
    $J$3
  ),
  ""
)</f>
        <v>10</v>
      </c>
      <c r="E109" s="23" cm="1">
        <f t="array" ref="E109">IFERROR(
  INDEX(
    'Individual Results'!$A$2:$Q$413,
    MATCH(C109, 'Individual Results'!$E$2:$E$413, 0),
    $K$3
  ),
  ""
)</f>
        <v>55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Results'!$A$2:$A$414, SMALL(IF('Individual Results'!$B$2:$B$414=$B$1, ROW('Individual Results'!$A$2:$A$414)-ROW('Individual Results'!$A$2)+1), ROWS(A$12:A110))), "")</f>
        <v>Kai McLeod</v>
      </c>
      <c r="B110" s="18" t="str">
        <f>IF(A110="", "", _xlfn.XLOOKUP(A110, 'Individual Results'!$A$2:$A$414, 'Individual Results'!$C$2:$C$414))</f>
        <v>Sutherland</v>
      </c>
      <c r="C110" s="6">
        <f>IF(A110="", "", _xlfn.XLOOKUP(A110, 'Individual Results'!$A$2:$A$414, 'Individual Results'!$E$2:$E$414))</f>
        <v>12390</v>
      </c>
      <c r="D110" s="23" cm="1">
        <f t="array" ref="D110">IFERROR(
  INDEX(
    'Individual Results'!$A$2:$Q$413,
    MATCH(C110, 'Individual Results'!$E$2:$E$413, 0),
    $J$3
  ),
  ""
)</f>
        <v>50</v>
      </c>
      <c r="E110" s="23" cm="1">
        <f t="array" ref="E110">IFERROR(
  INDEX(
    'Individual Results'!$A$2:$Q$413,
    MATCH(C110, 'Individual Results'!$E$2:$E$413, 0),
    $K$3
  ),
  ""
)</f>
        <v>10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Results'!$A$2:$A$414, SMALL(IF('Individual Results'!$B$2:$B$414=$B$1, ROW('Individual Results'!$A$2:$A$414)-ROW('Individual Results'!$A$2)+1), ROWS(A$12:A111))), "")</f>
        <v>Felix Behrisch Elce</v>
      </c>
      <c r="B111" s="18" t="str">
        <f>IF(A111="", "", _xlfn.XLOOKUP(A111, 'Individual Results'!$A$2:$A$414, 'Individual Results'!$C$2:$C$414))</f>
        <v>Sutherland</v>
      </c>
      <c r="C111" s="6">
        <f>IF(A111="", "", _xlfn.XLOOKUP(A111, 'Individual Results'!$A$2:$A$414, 'Individual Results'!$E$2:$E$414))</f>
        <v>12391</v>
      </c>
      <c r="D111" s="23" cm="1">
        <f t="array" ref="D111">IFERROR(
  INDEX(
    'Individual Results'!$A$2:$Q$413,
    MATCH(C111, 'Individual Results'!$E$2:$E$413, 0),
    $J$3
  ),
  ""
)</f>
        <v>57</v>
      </c>
      <c r="E111" s="23" cm="1">
        <f t="array" ref="E111">IFERROR(
  INDEX(
    'Individual Results'!$A$2:$Q$413,
    MATCH(C111, 'Individual Results'!$E$2:$E$413, 0),
    $K$3
  ),
  ""
)</f>
        <v>3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Results'!$A$2:$A$414, SMALL(IF('Individual Results'!$B$2:$B$414=$B$1, ROW('Individual Results'!$A$2:$A$414)-ROW('Individual Results'!$A$2)+1), ROWS(A$12:A112))), "")</f>
        <v>Johnny Barton</v>
      </c>
      <c r="B112" s="18" t="str">
        <f>IF(A112="", "", _xlfn.XLOOKUP(A112, 'Individual Results'!$A$2:$A$414, 'Individual Results'!$C$2:$C$414))</f>
        <v>Sutherland</v>
      </c>
      <c r="C112" s="6">
        <f>IF(A112="", "", _xlfn.XLOOKUP(A112, 'Individual Results'!$A$2:$A$414, 'Individual Results'!$E$2:$E$414))</f>
        <v>12392</v>
      </c>
      <c r="D112" s="23" cm="1">
        <f t="array" ref="D112">IFERROR(
  INDEX(
    'Individual Results'!$A$2:$Q$413,
    MATCH(C112, 'Individual Results'!$E$2:$E$413, 0),
    $J$3
  ),
  ""
)</f>
        <v>45</v>
      </c>
      <c r="E112" s="23" cm="1">
        <f t="array" ref="E112">IFERROR(
  INDEX(
    'Individual Results'!$A$2:$Q$413,
    MATCH(C112, 'Individual Results'!$E$2:$E$413, 0),
    $K$3
  ),
  ""
)</f>
        <v>15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Results'!$A$2:$A$414, SMALL(IF('Individual Results'!$B$2:$B$414=$B$1, ROW('Individual Results'!$A$2:$A$414)-ROW('Individual Results'!$A$2)+1), ROWS(A$12:A113))), "")</f>
        <v xml:space="preserve">Cole Paterson </v>
      </c>
      <c r="B113" s="18" t="str">
        <f>IF(A113="", "", _xlfn.XLOOKUP(A113, 'Individual Results'!$A$2:$A$414, 'Individual Results'!$C$2:$C$414))</f>
        <v>Sutherland</v>
      </c>
      <c r="C113" s="6">
        <f>IF(A113="", "", _xlfn.XLOOKUP(A113, 'Individual Results'!$A$2:$A$414, 'Individual Results'!$E$2:$E$414))</f>
        <v>12393</v>
      </c>
      <c r="D113" s="23" t="str" cm="1">
        <f t="array" ref="D113">IFERROR(
  INDEX(
    'Individual Results'!$A$2:$Q$413,
    MATCH(C113, 'Individual Results'!$E$2:$E$413, 0),
    $J$3
  ),
  ""
)</f>
        <v>DNS</v>
      </c>
      <c r="E113" s="23" cm="1">
        <f t="array" ref="E113">IFERROR(
  INDEX(
    'Individual Results'!$A$2:$Q$413,
    MATCH(C113, 'Individual Results'!$E$2:$E$413,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Results'!$A$2:$A$414, SMALL(IF('Individual Results'!$B$2:$B$414=$B$1, ROW('Individual Results'!$A$2:$A$414)-ROW('Individual Results'!$A$2)+1), ROWS(A$12:A114))), "")</f>
        <v>Kayden Giraurd</v>
      </c>
      <c r="B114" s="18" t="str">
        <f>IF(A114="", "", _xlfn.XLOOKUP(A114, 'Individual Results'!$A$2:$A$414, 'Individual Results'!$C$2:$C$414))</f>
        <v>Sutherland</v>
      </c>
      <c r="C114" s="6">
        <f>IF(A114="", "", _xlfn.XLOOKUP(A114, 'Individual Results'!$A$2:$A$414, 'Individual Results'!$E$2:$E$414))</f>
        <v>12394</v>
      </c>
      <c r="D114" s="23" t="str" cm="1">
        <f t="array" ref="D114">IFERROR(
  INDEX(
    'Individual Results'!$A$2:$Q$413,
    MATCH(C114, 'Individual Results'!$E$2:$E$413, 0),
    $J$3
  ),
  ""
)</f>
        <v>DNS</v>
      </c>
      <c r="E114" s="23" cm="1">
        <f t="array" ref="E114">IFERROR(
  INDEX(
    'Individual Results'!$A$2:$Q$413,
    MATCH(C114, 'Individual Results'!$E$2:$E$413, 0),
    $K$3
  ),
  ""
)</f>
        <v>0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Results'!$A$2:$A$414, SMALL(IF('Individual Results'!$B$2:$B$414=$B$1, ROW('Individual Results'!$A$2:$A$414)-ROW('Individual Results'!$A$2)+1), ROWS(A$12:A115))), "")</f>
        <v>Evan Spofforth</v>
      </c>
      <c r="B115" s="18" t="str">
        <f>IF(A115="", "", _xlfn.XLOOKUP(A115, 'Individual Results'!$A$2:$A$414, 'Individual Results'!$C$2:$C$414))</f>
        <v>Sutherland</v>
      </c>
      <c r="C115" s="6">
        <f>IF(A115="", "", _xlfn.XLOOKUP(A115, 'Individual Results'!$A$2:$A$414, 'Individual Results'!$E$2:$E$414))</f>
        <v>12395</v>
      </c>
      <c r="D115" s="23" t="str" cm="1">
        <f t="array" ref="D115">IFERROR(
  INDEX(
    'Individual Results'!$A$2:$Q$413,
    MATCH(C115, 'Individual Results'!$E$2:$E$413, 0),
    $J$3
  ),
  ""
)</f>
        <v>DNS</v>
      </c>
      <c r="E115" s="23" cm="1">
        <f t="array" ref="E115">IFERROR(
  INDEX(
    'Individual Results'!$A$2:$Q$413,
    MATCH(C115, 'Individual Results'!$E$2:$E$413, 0),
    $K$3
  ),
  ""
)</f>
        <v>0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Results'!$A$2:$A$414, SMALL(IF('Individual Results'!$B$2:$B$414=$B$1, ROW('Individual Results'!$A$2:$A$414)-ROW('Individual Results'!$A$2)+1), ROWS(A$12:A116))), "")</f>
        <v>Sam Roy</v>
      </c>
      <c r="B116" s="18" t="str">
        <f>IF(A116="", "", _xlfn.XLOOKUP(A116, 'Individual Results'!$A$2:$A$414, 'Individual Results'!$C$2:$C$414))</f>
        <v>Sutherland</v>
      </c>
      <c r="C116" s="6">
        <f>IF(A116="", "", _xlfn.XLOOKUP(A116, 'Individual Results'!$A$2:$A$414, 'Individual Results'!$E$2:$E$414))</f>
        <v>12396</v>
      </c>
      <c r="D116" s="23" cm="1">
        <f t="array" ref="D116">IFERROR(
  INDEX(
    'Individual Results'!$A$2:$Q$413,
    MATCH(C116, 'Individual Results'!$E$2:$E$413, 0),
    $J$3
  ),
  ""
)</f>
        <v>23</v>
      </c>
      <c r="E116" s="23" cm="1">
        <f t="array" ref="E116">IFERROR(
  INDEX(
    'Individual Results'!$A$2:$Q$413,
    MATCH(C116, 'Individual Results'!$E$2:$E$413, 0),
    $K$3
  ),
  ""
)</f>
        <v>37</v>
      </c>
      <c r="M116" s="18" t="str">
        <f t="shared" ca="1" si="2"/>
        <v>DNS</v>
      </c>
      <c r="N116" s="18">
        <f t="shared" ca="1" si="3"/>
        <v>0</v>
      </c>
    </row>
    <row r="117" spans="1:14" x14ac:dyDescent="0.4">
      <c r="A117" s="18" t="str" cm="1">
        <f t="array" ref="A117">IFERROR(INDEX('Individual Results'!$A$2:$A$414, SMALL(IF('Individual Results'!$B$2:$B$414=$B$1, ROW('Individual Results'!$A$2:$A$414)-ROW('Individual Results'!$A$2)+1), ROWS(A$12:A117))), "")</f>
        <v>Logan Tonini</v>
      </c>
      <c r="B117" s="18" t="str">
        <f>IF(A117="", "", _xlfn.XLOOKUP(A117, 'Individual Results'!$A$2:$A$414, 'Individual Results'!$C$2:$C$414))</f>
        <v>Sutherland</v>
      </c>
      <c r="C117" s="6">
        <f>IF(A117="", "", _xlfn.XLOOKUP(A117, 'Individual Results'!$A$2:$A$414, 'Individual Results'!$E$2:$E$414))</f>
        <v>12397</v>
      </c>
      <c r="D117" s="23" t="str" cm="1">
        <f t="array" ref="D117">IFERROR(
  INDEX(
    'Individual Results'!$A$2:$Q$413,
    MATCH(C117, 'Individual Results'!$E$2:$E$413, 0),
    $J$3
  ),
  ""
)</f>
        <v>DNS</v>
      </c>
      <c r="E117" s="23" cm="1">
        <f t="array" ref="E117">IFERROR(
  INDEX(
    'Individual Results'!$A$2:$Q$413,
    MATCH(C117, 'Individual Results'!$E$2:$E$413, 0),
    $K$3
  ),
  ""
)</f>
        <v>0</v>
      </c>
      <c r="M117" s="18">
        <f t="shared" ca="1" si="2"/>
        <v>22</v>
      </c>
      <c r="N117" s="18">
        <f t="shared" ca="1" si="3"/>
        <v>38</v>
      </c>
    </row>
    <row r="118" spans="1:14" x14ac:dyDescent="0.4">
      <c r="A118" s="18" t="str" cm="1">
        <f t="array" ref="A118">IFERROR(INDEX('Individual Results'!$A$2:$A$414, SMALL(IF('Individual Results'!$B$2:$B$414=$B$1, ROW('Individual Results'!$A$2:$A$414)-ROW('Individual Results'!$A$2)+1), ROWS(A$12:A118))), "")</f>
        <v>Nic Way</v>
      </c>
      <c r="B118" s="18" t="str">
        <f>IF(A118="", "", _xlfn.XLOOKUP(A118, 'Individual Results'!$A$2:$A$414, 'Individual Results'!$C$2:$C$414))</f>
        <v>West Van</v>
      </c>
      <c r="C118" s="6">
        <f>IF(A118="", "", _xlfn.XLOOKUP(A118, 'Individual Results'!$A$2:$A$414, 'Individual Results'!$E$2:$E$414))</f>
        <v>12398</v>
      </c>
      <c r="D118" s="23" cm="1">
        <f t="array" ref="D118">IFERROR(
  INDEX(
    'Individual Results'!$A$2:$Q$413,
    MATCH(C118, 'Individual Results'!$E$2:$E$413, 0),
    $J$3
  ),
  ""
)</f>
        <v>37</v>
      </c>
      <c r="E118" s="23" cm="1">
        <f t="array" ref="E118">IFERROR(
  INDEX(
    'Individual Results'!$A$2:$Q$413,
    MATCH(C118, 'Individual Results'!$E$2:$E$413, 0),
    $K$3
  ),
  ""
)</f>
        <v>23</v>
      </c>
      <c r="M118" s="18">
        <f t="shared" ca="1" si="2"/>
        <v>9</v>
      </c>
      <c r="N118" s="18">
        <f t="shared" ca="1" si="3"/>
        <v>60</v>
      </c>
    </row>
    <row r="119" spans="1:14" x14ac:dyDescent="0.4">
      <c r="A119" s="18" t="str" cm="1">
        <f t="array" ref="A119">IFERROR(INDEX('Individual Results'!$A$2:$A$414, SMALL(IF('Individual Results'!$B$2:$B$414=$B$1, ROW('Individual Results'!$A$2:$A$414)-ROW('Individual Results'!$A$2)+1), ROWS(A$12:A119))), "")</f>
        <v>Kaede Gossman</v>
      </c>
      <c r="B119" s="18" t="str">
        <f>IF(A119="", "", _xlfn.XLOOKUP(A119, 'Individual Results'!$A$2:$A$414, 'Individual Results'!$C$2:$C$414))</f>
        <v>Whistler</v>
      </c>
      <c r="C119" s="6">
        <f>IF(A119="", "", _xlfn.XLOOKUP(A119, 'Individual Results'!$A$2:$A$414, 'Individual Results'!$E$2:$E$414))</f>
        <v>12000</v>
      </c>
      <c r="D119" s="23" cm="1">
        <f t="array" ref="D119">IFERROR(
  INDEX(
    'Individual Results'!$A$2:$Q$413,
    MATCH(C119, 'Individual Results'!$E$2:$E$413, 0),
    $J$3
  ),
  ""
)</f>
        <v>22</v>
      </c>
      <c r="E119" s="23" cm="1">
        <f t="array" ref="E119">IFERROR(
  INDEX(
    'Individual Results'!$A$2:$Q$413,
    MATCH(C119, 'Individual Results'!$E$2:$E$413, 0),
    $K$3
  ),
  ""
)</f>
        <v>38</v>
      </c>
      <c r="M119" s="18">
        <f t="shared" ca="1" si="2"/>
        <v>23</v>
      </c>
      <c r="N119" s="18">
        <f t="shared" ca="1" si="3"/>
        <v>37</v>
      </c>
    </row>
    <row r="120" spans="1:14" x14ac:dyDescent="0.4">
      <c r="A120" s="18" t="str" cm="1">
        <f t="array" ref="A120">IFERROR(INDEX('Individual Results'!$A$2:$A$414, SMALL(IF('Individual Results'!$B$2:$B$414=$B$1, ROW('Individual Results'!$A$2:$A$414)-ROW('Individual Results'!$A$2)+1), ROWS(A$12:A120))), "")</f>
        <v>Jovan Ferdinands</v>
      </c>
      <c r="B120" s="18" t="str">
        <f>IF(A120="", "", _xlfn.XLOOKUP(A120, 'Individual Results'!$A$2:$A$414, 'Individual Results'!$C$2:$C$414))</f>
        <v>Whistler</v>
      </c>
      <c r="C120" s="6">
        <f>IF(A120="", "", _xlfn.XLOOKUP(A120, 'Individual Results'!$A$2:$A$414, 'Individual Results'!$E$2:$E$414))</f>
        <v>12001</v>
      </c>
      <c r="D120" s="23" t="str" cm="1">
        <f t="array" ref="D120">IFERROR(
  INDEX(
    'Individual Results'!$A$2:$Q$413,
    MATCH(C120, 'Individual Results'!$E$2:$E$413, 0),
    $J$3
  ),
  ""
)</f>
        <v>DNS</v>
      </c>
      <c r="E120" s="23" cm="1">
        <f t="array" ref="E120">IFERROR(
  INDEX(
    'Individual Results'!$A$2:$Q$413,
    MATCH(C120, 'Individual Results'!$E$2:$E$413, 0),
    $K$3
  ),
  ""
)</f>
        <v>0</v>
      </c>
      <c r="M120" s="18">
        <f t="shared" ca="1" si="2"/>
        <v>17</v>
      </c>
      <c r="N120" s="18">
        <f t="shared" ca="1" si="3"/>
        <v>43</v>
      </c>
    </row>
    <row r="121" spans="1:14" x14ac:dyDescent="0.4">
      <c r="A121" s="18" t="str" cm="1">
        <f t="array" ref="A121">IFERROR(INDEX('Individual Results'!$A$2:$A$414, SMALL(IF('Individual Results'!$B$2:$B$414=$B$1, ROW('Individual Results'!$A$2:$A$414)-ROW('Individual Results'!$A$2)+1), ROWS(A$12:A121))), "")</f>
        <v>Andre Moore</v>
      </c>
      <c r="B121" s="18" t="str">
        <f>IF(A121="", "", _xlfn.XLOOKUP(A121, 'Individual Results'!$A$2:$A$414, 'Individual Results'!$C$2:$C$414))</f>
        <v>Whistler</v>
      </c>
      <c r="C121" s="6">
        <f>IF(A121="", "", _xlfn.XLOOKUP(A121, 'Individual Results'!$A$2:$A$414, 'Individual Results'!$E$2:$E$414))</f>
        <v>12002</v>
      </c>
      <c r="D121" s="23" t="str" cm="1">
        <f t="array" ref="D121">IFERROR(
  INDEX(
    'Individual Results'!$A$2:$Q$413,
    MATCH(C121, 'Individual Results'!$E$2:$E$413, 0),
    $J$3
  ),
  ""
)</f>
        <v>DNS</v>
      </c>
      <c r="E121" s="23" cm="1">
        <f t="array" ref="E121">IFERROR(
  INDEX(
    'Individual Results'!$A$2:$Q$413,
    MATCH(C121, 'Individual Results'!$E$2:$E$413, 0),
    $K$3
  ),
  ""
)</f>
        <v>0</v>
      </c>
      <c r="M121" s="18">
        <f t="shared" ca="1" si="2"/>
        <v>25</v>
      </c>
      <c r="N121" s="18">
        <f t="shared" ca="1" si="3"/>
        <v>35</v>
      </c>
    </row>
    <row r="122" spans="1:14" x14ac:dyDescent="0.4">
      <c r="A122" s="18" t="str" cm="1">
        <f t="array" ref="A122">IFERROR(INDEX('Individual Results'!$A$2:$A$414, SMALL(IF('Individual Results'!$B$2:$B$414=$B$1, ROW('Individual Results'!$A$2:$A$414)-ROW('Individual Results'!$A$2)+1), ROWS(A$12:A122))), "")</f>
        <v>Mark Kronsbein</v>
      </c>
      <c r="B122" s="18" t="str">
        <f>IF(A122="", "", _xlfn.XLOOKUP(A122, 'Individual Results'!$A$2:$A$414, 'Individual Results'!$C$2:$C$414))</f>
        <v>Whistler</v>
      </c>
      <c r="C122" s="6">
        <f>IF(A122="", "", _xlfn.XLOOKUP(A122, 'Individual Results'!$A$2:$A$414, 'Individual Results'!$E$2:$E$414))</f>
        <v>12003</v>
      </c>
      <c r="D122" s="23" cm="1">
        <f t="array" ref="D122">IFERROR(
  INDEX(
    'Individual Results'!$A$2:$Q$413,
    MATCH(C122, 'Individual Results'!$E$2:$E$413, 0),
    $J$3
  ),
  ""
)</f>
        <v>16</v>
      </c>
      <c r="E122" s="23" cm="1">
        <f t="array" ref="E122">IFERROR(
  INDEX(
    'Individual Results'!$A$2:$Q$413,
    MATCH(C122, 'Individual Results'!$E$2:$E$413, 0),
    $K$3
  ),
  ""
)</f>
        <v>44</v>
      </c>
      <c r="M122" s="18">
        <f t="shared" ca="1" si="2"/>
        <v>5</v>
      </c>
      <c r="N122" s="18">
        <f t="shared" ca="1" si="3"/>
        <v>80</v>
      </c>
    </row>
    <row r="123" spans="1:14" x14ac:dyDescent="0.4">
      <c r="A123" s="18" t="str" cm="1">
        <f t="array" ref="A123">IFERROR(INDEX('Individual Results'!$A$2:$A$414, SMALL(IF('Individual Results'!$B$2:$B$414=$B$1, ROW('Individual Results'!$A$2:$A$414)-ROW('Individual Results'!$A$2)+1), ROWS(A$12:A123))), "")</f>
        <v>Dorigatti Valentino </v>
      </c>
      <c r="B123" s="18" t="str">
        <f>IF(A123="", "", _xlfn.XLOOKUP(A123, 'Individual Results'!$A$2:$A$414, 'Individual Results'!$C$2:$C$414))</f>
        <v>Whistler</v>
      </c>
      <c r="C123" s="6">
        <f>IF(A123="", "", _xlfn.XLOOKUP(A123, 'Individual Results'!$A$2:$A$414, 'Individual Results'!$E$2:$E$414))</f>
        <v>12004</v>
      </c>
      <c r="D123" s="23" cm="1">
        <f t="array" ref="D123">IFERROR(
  INDEX(
    'Individual Results'!$A$2:$Q$413,
    MATCH(C123, 'Individual Results'!$E$2:$E$413, 0),
    $J$3
  ),
  ""
)</f>
        <v>26</v>
      </c>
      <c r="E123" s="23" cm="1">
        <f t="array" ref="E123">IFERROR(
  INDEX(
    'Individual Results'!$A$2:$Q$413,
    MATCH(C123, 'Individual Results'!$E$2:$E$413, 0),
    $K$3
  ),
  ""
)</f>
        <v>34</v>
      </c>
      <c r="M123" s="18">
        <f t="shared" ca="1" si="2"/>
        <v>4</v>
      </c>
      <c r="N123" s="18">
        <f t="shared" ca="1" si="3"/>
        <v>85</v>
      </c>
    </row>
    <row r="124" spans="1:14" x14ac:dyDescent="0.4">
      <c r="A124" s="18" t="str" cm="1">
        <f t="array" ref="A124">IFERROR(INDEX('Individual Results'!$A$2:$A$414, SMALL(IF('Individual Results'!$B$2:$B$414=$B$1, ROW('Individual Results'!$A$2:$A$414)-ROW('Individual Results'!$A$2)+1), ROWS(A$12:A124))), "")</f>
        <v>Jack Hague</v>
      </c>
      <c r="B124" s="18" t="str">
        <f>IF(A124="", "", _xlfn.XLOOKUP(A124, 'Individual Results'!$A$2:$A$414, 'Individual Results'!$C$2:$C$414))</f>
        <v>Whistler</v>
      </c>
      <c r="C124" s="6">
        <f>IF(A124="", "", _xlfn.XLOOKUP(A124, 'Individual Results'!$A$2:$A$414, 'Individual Results'!$E$2:$E$414))</f>
        <v>12005</v>
      </c>
      <c r="D124" s="23" t="str" cm="1">
        <f t="array" ref="D124">IFERROR(
  INDEX(
    'Individual Results'!$A$2:$Q$413,
    MATCH(C124, 'Individual Results'!$E$2:$E$413, 0),
    $J$3
  ),
  ""
)</f>
        <v>DNS</v>
      </c>
      <c r="E124" s="23" cm="1">
        <f t="array" ref="E124">IFERROR(
  INDEX(
    'Individual Results'!$A$2:$Q$413,
    MATCH(C124, 'Individual Results'!$E$2:$E$413, 0),
    $K$3
  ),
  ""
)</f>
        <v>0</v>
      </c>
      <c r="M124" s="18">
        <f t="shared" ca="1" si="2"/>
        <v>24</v>
      </c>
      <c r="N124" s="18">
        <f t="shared" ca="1" si="3"/>
        <v>36</v>
      </c>
    </row>
    <row r="125" spans="1:14" x14ac:dyDescent="0.4">
      <c r="A125" s="18" t="str" cm="1">
        <f t="array" ref="A125">IFERROR(INDEX('Individual Results'!$A$2:$A$414, SMALL(IF('Individual Results'!$B$2:$B$414=$B$1, ROW('Individual Results'!$A$2:$A$414)-ROW('Individual Results'!$A$2)+1), ROWS(A$12:A125))), "")</f>
        <v>Damyen Bouvier</v>
      </c>
      <c r="B125" s="18" t="str">
        <f>IF(A125="", "", _xlfn.XLOOKUP(A125, 'Individual Results'!$A$2:$A$414, 'Individual Results'!$C$2:$C$414))</f>
        <v>Whistler</v>
      </c>
      <c r="C125" s="6">
        <f>IF(A125="", "", _xlfn.XLOOKUP(A125, 'Individual Results'!$A$2:$A$414, 'Individual Results'!$E$2:$E$414))</f>
        <v>12399</v>
      </c>
      <c r="D125" s="23" cm="1">
        <f t="array" ref="D125">IFERROR(
  INDEX(
    'Individual Results'!$A$2:$Q$413,
    MATCH(C125, 'Individual Results'!$E$2:$E$413, 0),
    $J$3
  ),
  ""
)</f>
        <v>46</v>
      </c>
      <c r="E125" s="23" cm="1">
        <f t="array" ref="E125">IFERROR(
  INDEX(
    'Individual Results'!$A$2:$Q$413,
    MATCH(C125, 'Individual Results'!$E$2:$E$413, 0),
    $K$3
  ),
  ""
)</f>
        <v>14</v>
      </c>
      <c r="M125" s="18">
        <f t="shared" ca="1" si="2"/>
        <v>8</v>
      </c>
      <c r="N125" s="18">
        <f t="shared" ca="1" si="3"/>
        <v>65</v>
      </c>
    </row>
    <row r="126" spans="1:14" x14ac:dyDescent="0.4">
      <c r="A126" s="18" t="str" cm="1">
        <f t="array" ref="A126">IFERROR(INDEX('Individual Results'!$A$2:$A$414, SMALL(IF('Individual Results'!$B$2:$B$414=$B$1, ROW('Individual Results'!$A$2:$A$414)-ROW('Individual Results'!$A$2)+1), ROWS(A$12:A126))), "")</f>
        <v>Raiden Kasubuchi</v>
      </c>
      <c r="B126" s="18" t="str">
        <f>IF(A126="", "", _xlfn.XLOOKUP(A126, 'Individual Results'!$A$2:$A$414, 'Individual Results'!$C$2:$C$414))</f>
        <v>Windsor</v>
      </c>
      <c r="C126" s="6">
        <f>IF(A126="", "", _xlfn.XLOOKUP(A126, 'Individual Results'!$A$2:$A$414, 'Individual Results'!$E$2:$E$414))</f>
        <v>12008</v>
      </c>
      <c r="D126" s="23" t="str" cm="1">
        <f t="array" ref="D126">IFERROR(
  INDEX(
    'Individual Results'!$A$2:$Q$413,
    MATCH(C126, 'Individual Results'!$E$2:$E$413, 0),
    $J$3
  ),
  ""
)</f>
        <v>DNF</v>
      </c>
      <c r="E126" s="23" cm="1">
        <f t="array" ref="E126">IFERROR(
  INDEX(
    'Individual Results'!$A$2:$Q$413,
    MATCH(C126, 'Individual Results'!$E$2:$E$413, 0),
    $K$3
  ),
  ""
)</f>
        <v>1</v>
      </c>
      <c r="M126" s="18">
        <f t="shared" ca="1" si="2"/>
        <v>29</v>
      </c>
      <c r="N126" s="18">
        <f t="shared" ca="1" si="3"/>
        <v>31</v>
      </c>
    </row>
    <row r="127" spans="1:14" x14ac:dyDescent="0.4">
      <c r="A127" s="18" t="str" cm="1">
        <f t="array" ref="A127">IFERROR(INDEX('Individual Results'!$A$2:$A$414, SMALL(IF('Individual Results'!$B$2:$B$414=$B$1, ROW('Individual Results'!$A$2:$A$414)-ROW('Individual Results'!$A$2)+1), ROWS(A$12:A127))), "")</f>
        <v/>
      </c>
      <c r="B127" s="18" t="str">
        <f>IF(A127="", "", _xlfn.XLOOKUP(A127, 'Individual Results'!$A$2:$A$414, 'Individual Results'!$C$2:$C$414))</f>
        <v/>
      </c>
      <c r="C127" s="6" t="str">
        <f>IF(A127="", "", _xlfn.XLOOKUP(A127, 'Individual Results'!$A$2:$A$414, 'Individual Results'!$E$2:$E$414))</f>
        <v/>
      </c>
      <c r="D127" s="23" t="str" cm="1">
        <f t="array" ref="D127">IFERROR(
  INDEX(
    'Individual Results'!$A$2:$Q$413,
    MATCH(C127, 'Individual Results'!$E$2:$E$413, 0),
    $J$3
  ),
  ""
)</f>
        <v/>
      </c>
      <c r="E127" s="23" t="str" cm="1">
        <f t="array" ref="E127">IFERROR(
  INDEX(
    'Individual Results'!$A$2:$Q$413,
    MATCH(C127, 'Individual Results'!$E$2:$E$413, 0),
    $K$3
  ),
  ""
)</f>
        <v/>
      </c>
      <c r="M127" s="18">
        <f t="shared" ca="1" si="2"/>
        <v>14</v>
      </c>
      <c r="N127" s="18">
        <f t="shared" ca="1" si="3"/>
        <v>47</v>
      </c>
    </row>
    <row r="128" spans="1:14" x14ac:dyDescent="0.4">
      <c r="A128" s="18" t="str" cm="1">
        <f t="array" ref="A128">IFERROR(INDEX('Individual Results'!$A$2:$A$414, SMALL(IF('Individual Results'!$B$2:$B$414=$B$1, ROW('Individual Results'!$A$2:$A$414)-ROW('Individual Results'!$A$2)+1), ROWS(A$12:A128))), "")</f>
        <v/>
      </c>
      <c r="B128" s="18" t="str">
        <f>IF(A128="", "", _xlfn.XLOOKUP(A128, 'Individual Results'!$A$2:$A$414, 'Individual Results'!$C$2:$C$414))</f>
        <v/>
      </c>
      <c r="C128" s="6" t="str">
        <f>IF(A128="", "", _xlfn.XLOOKUP(A128, 'Individual Results'!$A$2:$A$414, 'Individual Results'!$E$2:$E$414))</f>
        <v/>
      </c>
      <c r="D128" s="23" t="str" cm="1">
        <f t="array" ref="D128">IFERROR(
  INDEX(
    'Individual Results'!$A$2:$Q$413,
    MATCH(C128, 'Individual Results'!$E$2:$E$413, 0),
    $J$3
  ),
  ""
)</f>
        <v/>
      </c>
      <c r="E128" s="23" t="str" cm="1">
        <f t="array" ref="E128">IFERROR(
  INDEX(
    'Individual Results'!$A$2:$Q$413,
    MATCH(C128, 'Individual Results'!$E$2:$E$413, 0),
    $K$3
  ),
  ""
)</f>
        <v/>
      </c>
      <c r="M128" s="18">
        <f t="shared" ca="1" si="2"/>
        <v>10</v>
      </c>
      <c r="N128" s="18">
        <f t="shared" ca="1" si="3"/>
        <v>55</v>
      </c>
    </row>
    <row r="129" spans="1:14" x14ac:dyDescent="0.4">
      <c r="A129" s="18" t="str" cm="1">
        <f t="array" ref="A129">IFERROR(INDEX('Individual Results'!$A$2:$A$414, SMALL(IF('Individual Results'!$B$2:$B$414=$B$1, ROW('Individual Results'!$A$2:$A$414)-ROW('Individual Results'!$A$2)+1), ROWS(A$12:A129))), "")</f>
        <v/>
      </c>
      <c r="B129" s="18" t="str">
        <f>IF(A129="", "", _xlfn.XLOOKUP(A129, 'Individual Results'!$A$2:$A$414, 'Individual Results'!$C$2:$C$414))</f>
        <v/>
      </c>
      <c r="C129" s="6" t="str">
        <f>IF(A129="", "", _xlfn.XLOOKUP(A129, 'Individual Results'!$A$2:$A$414, 'Individual Results'!$E$2:$E$414))</f>
        <v/>
      </c>
      <c r="D129" s="23" t="str" cm="1">
        <f t="array" ref="D129">IFERROR(
  INDEX(
    'Individual Results'!$A$2:$Q$413,
    MATCH(C129, 'Individual Results'!$E$2:$E$413, 0),
    $J$3
  ),
  ""
)</f>
        <v/>
      </c>
      <c r="E129" s="23" t="str" cm="1">
        <f t="array" ref="E129">IFERROR(
  INDEX(
    'Individual Results'!$A$2:$Q$413,
    MATCH(C129, 'Individual Results'!$E$2:$E$413, 0),
    $K$3
  ),
  ""
)</f>
        <v/>
      </c>
      <c r="M129" s="18">
        <f t="shared" ca="1" si="2"/>
        <v>3</v>
      </c>
      <c r="N129" s="18">
        <f t="shared" ca="1" si="3"/>
        <v>90</v>
      </c>
    </row>
    <row r="130" spans="1:14" x14ac:dyDescent="0.4">
      <c r="A130" s="18" t="str" cm="1">
        <f t="array" ref="A130">IFERROR(INDEX('Individual Results'!$A$2:$A$414, SMALL(IF('Individual Results'!$B$2:$B$414=$B$1, ROW('Individual Results'!$A$2:$A$414)-ROW('Individual Results'!$A$2)+1), ROWS(A$12:A130))), "")</f>
        <v/>
      </c>
      <c r="B130" s="18" t="str">
        <f>IF(A130="", "", _xlfn.XLOOKUP(A130, 'Individual Results'!$A$2:$A$414, 'Individual Results'!$C$2:$C$414))</f>
        <v/>
      </c>
      <c r="C130" s="6" t="str">
        <f>IF(A130="", "", _xlfn.XLOOKUP(A130, 'Individual Results'!$A$2:$A$414, 'Individual Results'!$E$2:$E$414))</f>
        <v/>
      </c>
      <c r="D130" s="23" t="str" cm="1">
        <f t="array" ref="D130">IFERROR(
  INDEX(
    'Individual Results'!$A$2:$Q$413,
    MATCH(C130, 'Individual Results'!$E$2:$E$413, 0),
    $J$3
  ),
  ""
)</f>
        <v/>
      </c>
      <c r="E130" s="23" t="str" cm="1">
        <f t="array" ref="E130">IFERROR(
  INDEX(
    'Individual Results'!$A$2:$Q$413,
    MATCH(C130, 'Individual Results'!$E$2:$E$413, 0),
    $K$3
  ),
  ""
)</f>
        <v/>
      </c>
      <c r="M130" s="18">
        <f t="shared" ca="1" si="2"/>
        <v>16</v>
      </c>
      <c r="N130" s="18">
        <f t="shared" ca="1" si="3"/>
        <v>44</v>
      </c>
    </row>
    <row r="131" spans="1:14" x14ac:dyDescent="0.4">
      <c r="A131" s="18" t="str" cm="1">
        <f t="array" ref="A131">IFERROR(INDEX('Individual Results'!$A$2:$A$414, SMALL(IF('Individual Results'!$B$2:$B$414=$B$1, ROW('Individual Results'!$A$2:$A$414)-ROW('Individual Results'!$A$2)+1), ROWS(A$12:A131))), "")</f>
        <v/>
      </c>
      <c r="B131" s="18" t="str">
        <f>IF(A131="", "", _xlfn.XLOOKUP(A131, 'Individual Results'!$A$2:$A$414, 'Individual Results'!$C$2:$C$414))</f>
        <v/>
      </c>
      <c r="C131" s="6" t="str">
        <f>IF(A131="", "", _xlfn.XLOOKUP(A131, 'Individual Results'!$A$2:$A$414, 'Individual Results'!$E$2:$E$414))</f>
        <v/>
      </c>
      <c r="D131" s="23" t="str" cm="1">
        <f t="array" ref="D131">IFERROR(
  INDEX(
    'Individual Results'!$A$2:$Q$413,
    MATCH(C131, 'Individual Results'!$E$2:$E$413, 0),
    $J$3
  ),
  ""
)</f>
        <v/>
      </c>
      <c r="E131" s="23" t="str" cm="1">
        <f t="array" ref="E131">IFERROR(
  INDEX(
    'Individual Results'!$A$2:$Q$413,
    MATCH(C131, 'Individual Results'!$E$2:$E$413,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Results'!$A$2:$A$414, SMALL(IF('Individual Results'!$B$2:$B$414=$B$1, ROW('Individual Results'!$A$2:$A$414)-ROW('Individual Results'!$A$2)+1), ROWS(A$12:A132))), "")</f>
        <v/>
      </c>
      <c r="B132" s="18" t="str">
        <f>IF(A132="", "", _xlfn.XLOOKUP(A132, 'Individual Results'!$A$2:$A$414, 'Individual Results'!$C$2:$C$414))</f>
        <v/>
      </c>
      <c r="C132" s="6" t="str">
        <f>IF(A132="", "", _xlfn.XLOOKUP(A132, 'Individual Results'!$A$2:$A$414, 'Individual Results'!$E$2:$E$414))</f>
        <v/>
      </c>
      <c r="D132" s="23" t="str" cm="1">
        <f t="array" ref="D132">IFERROR(
  INDEX(
    'Individual Results'!$A$2:$Q$413,
    MATCH(C132, 'Individual Results'!$E$2:$E$413, 0),
    $J$3
  ),
  ""
)</f>
        <v/>
      </c>
      <c r="E132" s="23" t="str" cm="1">
        <f t="array" ref="E132">IFERROR(
  INDEX(
    'Individual Results'!$A$2:$Q$413,
    MATCH(C132, 'Individual Results'!$E$2:$E$413,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Results'!$A$2:$A$414, SMALL(IF('Individual Results'!$B$2:$B$414=$B$1, ROW('Individual Results'!$A$2:$A$414)-ROW('Individual Results'!$A$2)+1), ROWS(A$12:A133))), "")</f>
        <v/>
      </c>
      <c r="B133" s="18" t="str">
        <f>IF(A133="", "", _xlfn.XLOOKUP(A133, 'Individual Results'!$A$2:$A$414, 'Individual Results'!$C$2:$C$414))</f>
        <v/>
      </c>
      <c r="C133" s="6" t="str">
        <f>IF(A133="", "", _xlfn.XLOOKUP(A133, 'Individual Results'!$A$2:$A$414, 'Individual Results'!$E$2:$E$414))</f>
        <v/>
      </c>
      <c r="D133" s="23" t="str" cm="1">
        <f t="array" ref="D133">IFERROR(
  INDEX(
    'Individual Results'!$A$2:$Q$413,
    MATCH(C133, 'Individual Results'!$E$2:$E$413, 0),
    $J$3
  ),
  ""
)</f>
        <v/>
      </c>
      <c r="E133" s="23" t="str" cm="1">
        <f t="array" ref="E133">IFERROR(
  INDEX(
    'Individual Results'!$A$2:$Q$413,
    MATCH(C133, 'Individual Results'!$E$2:$E$413, 0),
    $K$3
  ),
  ""
)</f>
        <v/>
      </c>
      <c r="M133" s="18">
        <f t="shared" ca="1" si="2"/>
        <v>40</v>
      </c>
      <c r="N133" s="18">
        <f t="shared" ca="1" si="3"/>
        <v>20</v>
      </c>
    </row>
    <row r="134" spans="1:14" x14ac:dyDescent="0.4">
      <c r="A134" s="18" t="str" cm="1">
        <f t="array" ref="A134">IFERROR(INDEX('Individual Results'!$A$2:$A$414, SMALL(IF('Individual Results'!$B$2:$B$414=$B$1, ROW('Individual Results'!$A$2:$A$414)-ROW('Individual Results'!$A$2)+1), ROWS(A$12:A134))), "")</f>
        <v/>
      </c>
      <c r="B134" s="18" t="str">
        <f>IF(A134="", "", _xlfn.XLOOKUP(A134, 'Individual Results'!$A$2:$A$414, 'Individual Results'!$C$2:$C$414))</f>
        <v/>
      </c>
      <c r="C134" s="6" t="str">
        <f>IF(A134="", "", _xlfn.XLOOKUP(A134, 'Individual Results'!$A$2:$A$414, 'Individual Results'!$E$2:$E$414))</f>
        <v/>
      </c>
      <c r="D134" s="23" t="str" cm="1">
        <f t="array" ref="D134">IFERROR(
  INDEX(
    'Individual Results'!$A$2:$Q$413,
    MATCH(C134, 'Individual Results'!$E$2:$E$413, 0),
    $J$3
  ),
  ""
)</f>
        <v/>
      </c>
      <c r="E134" s="23" t="str" cm="1">
        <f t="array" ref="E134">IFERROR(
  INDEX(
    'Individual Results'!$A$2:$Q$413,
    MATCH(C134, 'Individual Results'!$E$2:$E$413,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Results'!$A$2:$A$414, SMALL(IF('Individual Results'!$B$2:$B$414=$B$1, ROW('Individual Results'!$A$2:$A$414)-ROW('Individual Results'!$A$2)+1), ROWS(A$12:A135))), "")</f>
        <v/>
      </c>
      <c r="B135" s="18" t="str">
        <f>IF(A135="", "", _xlfn.XLOOKUP(A135, 'Individual Results'!$A$2:$A$414, 'Individual Results'!$C$2:$C$414))</f>
        <v/>
      </c>
      <c r="C135" s="6" t="str">
        <f>IF(A135="", "", _xlfn.XLOOKUP(A135, 'Individual Results'!$A$2:$A$414, 'Individual Results'!$E$2:$E$414))</f>
        <v/>
      </c>
      <c r="D135" s="23" t="str" cm="1">
        <f t="array" ref="D135">IFERROR(
  INDEX(
    'Individual Results'!$A$2:$Q$413,
    MATCH(C135, 'Individual Results'!$E$2:$E$413, 0),
    $J$3
  ),
  ""
)</f>
        <v/>
      </c>
      <c r="E135" s="23" t="str" cm="1">
        <f t="array" ref="E135">IFERROR(
  INDEX(
    'Individual Results'!$A$2:$Q$413,
    MATCH(C135, 'Individual Results'!$E$2:$E$413,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Results'!$A$2:$A$414, SMALL(IF('Individual Results'!$B$2:$B$414=$B$1, ROW('Individual Results'!$A$2:$A$414)-ROW('Individual Results'!$A$2)+1), ROWS(A$12:A136))), "")</f>
        <v/>
      </c>
      <c r="B136" s="18" t="str">
        <f>IF(A136="", "", _xlfn.XLOOKUP(A136, 'Individual Results'!$A$2:$A$414, 'Individual Results'!$C$2:$C$414))</f>
        <v/>
      </c>
      <c r="C136" s="6" t="str">
        <f>IF(A136="", "", _xlfn.XLOOKUP(A136, 'Individual Results'!$A$2:$A$414, 'Individual Results'!$E$2:$E$414))</f>
        <v/>
      </c>
      <c r="D136" s="23" t="str" cm="1">
        <f t="array" ref="D136">IFERROR(
  INDEX(
    'Individual Results'!$A$2:$Q$413,
    MATCH(C136, 'Individual Results'!$E$2:$E$413, 0),
    $J$3
  ),
  ""
)</f>
        <v/>
      </c>
      <c r="E136" s="23" t="str" cm="1">
        <f t="array" ref="E136">IFERROR(
  INDEX(
    'Individual Results'!$A$2:$Q$413,
    MATCH(C136, 'Individual Results'!$E$2:$E$413, 0),
    $K$3
  ),
  ""
)</f>
        <v/>
      </c>
      <c r="M136" s="18">
        <f t="shared" ca="1" si="2"/>
        <v>30</v>
      </c>
      <c r="N136" s="18">
        <f t="shared" ca="1" si="3"/>
        <v>30</v>
      </c>
    </row>
    <row r="137" spans="1:14" x14ac:dyDescent="0.4">
      <c r="A137" s="18" t="str" cm="1">
        <f t="array" ref="A137">IFERROR(INDEX('Individual Results'!$A$2:$A$271, SMALL(IF('Individual Results'!$B$2:$B$271=$B$1, ROW('Individual Results'!$A$2:$A$271)-ROW('Individual Results'!$A$2)+1), ROWS(A$12:A137))), "")</f>
        <v/>
      </c>
      <c r="B137" s="18" t="str">
        <f>IF(A137="", "", _xlfn.XLOOKUP(A137, 'Individual Results'!$A$2:$A$271, 'Individual Results'!$C$2:$C$271))</f>
        <v/>
      </c>
      <c r="C137" s="6" t="str">
        <f>IF(A137="", "", _xlfn.XLOOKUP(A137, 'Individual Results'!$A$2:$A$271, 'Individual Results'!$E$2:$E$271))</f>
        <v/>
      </c>
      <c r="M137" s="18">
        <f t="shared" ca="1" si="2"/>
        <v>19</v>
      </c>
      <c r="N137" s="18">
        <f t="shared" ca="1" si="3"/>
        <v>41</v>
      </c>
    </row>
    <row r="138" spans="1:14" x14ac:dyDescent="0.4">
      <c r="A138" s="18" t="str" cm="1">
        <f t="array" ref="A138">IFERROR(INDEX('Individual Results'!$A$2:$A$271, SMALL(IF('Individual Results'!$B$2:$B$271=$B$1, ROW('Individual Results'!$A$2:$A$271)-ROW('Individual Results'!$A$2)+1), ROWS(A$12:A138))), "")</f>
        <v/>
      </c>
      <c r="B138" s="18" t="str">
        <f>IF(A138="", "", _xlfn.XLOOKUP(A138, 'Individual Results'!$A$2:$A$271, 'Individual Results'!$C$2:$C$271))</f>
        <v/>
      </c>
      <c r="C138" s="6" t="str">
        <f>IF(A138="", "", _xlfn.XLOOKUP(A138, 'Individual Results'!$A$2:$A$271, 'Individual Results'!$E$2:$E$271))</f>
        <v/>
      </c>
      <c r="M138" s="18">
        <f t="shared" ca="1" si="2"/>
        <v>11</v>
      </c>
      <c r="N138" s="18">
        <f t="shared" ca="1" si="3"/>
        <v>53</v>
      </c>
    </row>
    <row r="139" spans="1:14" x14ac:dyDescent="0.4">
      <c r="A139" s="18" t="str" cm="1">
        <f t="array" ref="A139">IFERROR(INDEX('Individual Results'!$A$2:$A$271, SMALL(IF('Individual Results'!$B$2:$B$271=$B$1, ROW('Individual Results'!$A$2:$A$271)-ROW('Individual Results'!$A$2)+1), ROWS(A$12:A139))), "")</f>
        <v/>
      </c>
      <c r="B139" s="18" t="str">
        <f>IF(A139="", "", _xlfn.XLOOKUP(A139, 'Individual Results'!$A$2:$A$271, 'Individual Results'!$C$2:$C$271))</f>
        <v/>
      </c>
      <c r="C139" s="6" t="str">
        <f>IF(A139="", "", _xlfn.XLOOKUP(A139, 'Individual Results'!$A$2:$A$271, 'Individual Results'!$E$2:$E$271))</f>
        <v/>
      </c>
      <c r="M139" s="18">
        <f t="shared" ca="1" si="2"/>
        <v>28</v>
      </c>
      <c r="N139" s="18">
        <f t="shared" ca="1" si="3"/>
        <v>32</v>
      </c>
    </row>
    <row r="140" spans="1:14" x14ac:dyDescent="0.4">
      <c r="A140" s="18" t="str" cm="1">
        <f t="array" ref="A140">IFERROR(INDEX('Individual Results'!$A$2:$A$271, SMALL(IF('Individual Results'!$B$2:$B$271=$B$1, ROW('Individual Results'!$A$2:$A$271)-ROW('Individual Results'!$A$2)+1), ROWS(A$12:A140))), "")</f>
        <v/>
      </c>
      <c r="B140" s="18" t="str">
        <f>IF(A140="", "", _xlfn.XLOOKUP(A140, 'Individual Results'!$A$2:$A$271, 'Individual Results'!$C$2:$C$271))</f>
        <v/>
      </c>
      <c r="C140" s="6" t="str">
        <f>IF(A140="", "", _xlfn.XLOOKUP(A140, 'Individual Results'!$A$2:$A$271, 'Individual Results'!$E$2:$E$271))</f>
        <v/>
      </c>
      <c r="M140" s="18" t="str">
        <f t="shared" ca="1" si="2"/>
        <v>DNS</v>
      </c>
      <c r="N140" s="18">
        <f t="shared" ca="1" si="3"/>
        <v>0</v>
      </c>
    </row>
    <row r="141" spans="1:14" x14ac:dyDescent="0.4">
      <c r="A141" s="18" t="str" cm="1">
        <f t="array" ref="A141">IFERROR(INDEX('Individual Results'!$A$2:$A$271, SMALL(IF('Individual Results'!$B$2:$B$271=$B$1, ROW('Individual Results'!$A$2:$A$271)-ROW('Individual Results'!$A$2)+1), ROWS(A$12:A141))), "")</f>
        <v/>
      </c>
      <c r="B141" s="18" t="str">
        <f>IF(A141="", "", _xlfn.XLOOKUP(A141, 'Individual Results'!$A$2:$A$271, 'Individual Results'!$C$2:$C$271))</f>
        <v/>
      </c>
      <c r="C141" s="6" t="str">
        <f>IF(A141="", "", _xlfn.XLOOKUP(A141, 'Individual Results'!$A$2:$A$271, 'Individual Results'!$E$2:$E$271))</f>
        <v/>
      </c>
      <c r="M141" s="18">
        <f t="shared" ref="M141:M204" ca="1" si="4">IFERROR(INDEX(INDIRECT("'Individual Results'!" &amp; ADDRESS(ROW()-ROW($M$11)+1, $J$3)), 1), "")</f>
        <v>39</v>
      </c>
      <c r="N141" s="18">
        <f t="shared" ref="N141:N204" ca="1" si="5">IFERROR(INDEX(INDIRECT("'Individual Results'!" &amp; ADDRESS(ROW()-ROW($N$11)+1, $K$3)), 1), "")</f>
        <v>21</v>
      </c>
    </row>
    <row r="142" spans="1:14" x14ac:dyDescent="0.4">
      <c r="A142" s="18" t="str" cm="1">
        <f t="array" ref="A142">IFERROR(INDEX('Individual Results'!$A$2:$A$271, SMALL(IF('Individual Results'!$B$2:$B$271=$B$1, ROW('Individual Results'!$A$2:$A$271)-ROW('Individual Results'!$A$2)+1), ROWS(A$12:A142))), "")</f>
        <v/>
      </c>
      <c r="B142" s="18" t="str">
        <f>IF(A142="", "", _xlfn.XLOOKUP(A142, 'Individual Results'!$A$2:$A$271, 'Individual Results'!$C$2:$C$271))</f>
        <v/>
      </c>
      <c r="C142" s="6" t="str">
        <f>IF(A142="", "", _xlfn.XLOOKUP(A142, 'Individual Results'!$A$2:$A$271, 'Individual Results'!$E$2:$E$271))</f>
        <v/>
      </c>
      <c r="M142" s="18">
        <f t="shared" ca="1" si="4"/>
        <v>31</v>
      </c>
      <c r="N142" s="18">
        <f t="shared" ca="1" si="5"/>
        <v>29</v>
      </c>
    </row>
    <row r="143" spans="1:14" x14ac:dyDescent="0.4">
      <c r="A143" s="18" t="str" cm="1">
        <f t="array" ref="A143">IFERROR(INDEX('Individual Results'!$A$2:$A$271, SMALL(IF('Individual Results'!$B$2:$B$271=$B$1, ROW('Individual Results'!$A$2:$A$271)-ROW('Individual Results'!$A$2)+1), ROWS(A$12:A143))), "")</f>
        <v/>
      </c>
      <c r="B143" s="18" t="str">
        <f>IF(A143="", "", _xlfn.XLOOKUP(A143, 'Individual Results'!$A$2:$A$271, 'Individual Results'!$C$2:$C$271))</f>
        <v/>
      </c>
      <c r="C143" s="6" t="str">
        <f>IF(A143="", "", _xlfn.XLOOKUP(A143, 'Individual Results'!$A$2:$A$271, 'Individual Results'!$E$2:$E$271))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>
        <f t="shared" ca="1" si="4"/>
        <v>27</v>
      </c>
      <c r="N144" s="18">
        <f t="shared" ca="1" si="5"/>
        <v>33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>
        <f t="shared" ca="1" si="4"/>
        <v>32</v>
      </c>
      <c r="N146" s="18">
        <f t="shared" ca="1" si="5"/>
        <v>28</v>
      </c>
    </row>
    <row r="147" spans="13:14" x14ac:dyDescent="0.4">
      <c r="M147" s="18" t="str">
        <f t="shared" ca="1" si="4"/>
        <v>DNS</v>
      </c>
      <c r="N147" s="18">
        <f t="shared" ca="1" si="5"/>
        <v>0</v>
      </c>
    </row>
    <row r="148" spans="13:14" x14ac:dyDescent="0.4">
      <c r="M148" s="18">
        <f t="shared" ca="1" si="4"/>
        <v>7</v>
      </c>
      <c r="N148" s="18">
        <f t="shared" ca="1" si="5"/>
        <v>70</v>
      </c>
    </row>
    <row r="149" spans="13:14" x14ac:dyDescent="0.4">
      <c r="M149" s="18">
        <f t="shared" ca="1" si="4"/>
        <v>13</v>
      </c>
      <c r="N149" s="18">
        <f t="shared" ca="1" si="5"/>
        <v>49</v>
      </c>
    </row>
    <row r="150" spans="13:14" x14ac:dyDescent="0.4">
      <c r="M150" s="18">
        <f t="shared" ca="1" si="4"/>
        <v>15</v>
      </c>
      <c r="N150" s="18">
        <f t="shared" ca="1" si="5"/>
        <v>45</v>
      </c>
    </row>
    <row r="151" spans="13:14" x14ac:dyDescent="0.4">
      <c r="M151" s="18" t="str">
        <f t="shared" ca="1" si="4"/>
        <v>DNF</v>
      </c>
      <c r="N151" s="18">
        <f t="shared" ca="1" si="5"/>
        <v>1</v>
      </c>
    </row>
    <row r="152" spans="13:14" x14ac:dyDescent="0.4">
      <c r="M152" s="18">
        <f t="shared" ca="1" si="4"/>
        <v>26</v>
      </c>
      <c r="N152" s="18">
        <f t="shared" ca="1" si="5"/>
        <v>34</v>
      </c>
    </row>
    <row r="153" spans="13:14" x14ac:dyDescent="0.4">
      <c r="M153" s="18">
        <f t="shared" ca="1" si="4"/>
        <v>37</v>
      </c>
      <c r="N153" s="18">
        <f t="shared" ca="1" si="5"/>
        <v>23</v>
      </c>
    </row>
    <row r="154" spans="13:14" x14ac:dyDescent="0.4">
      <c r="M154" s="18">
        <f t="shared" ca="1" si="4"/>
        <v>38</v>
      </c>
      <c r="N154" s="18">
        <f t="shared" ca="1" si="5"/>
        <v>22</v>
      </c>
    </row>
    <row r="155" spans="13:14" x14ac:dyDescent="0.4">
      <c r="M155" s="18">
        <f t="shared" ca="1" si="4"/>
        <v>33</v>
      </c>
      <c r="N155" s="18">
        <f t="shared" ca="1" si="5"/>
        <v>27</v>
      </c>
    </row>
    <row r="156" spans="13:14" x14ac:dyDescent="0.4">
      <c r="M156" s="18">
        <f t="shared" ca="1" si="4"/>
        <v>18</v>
      </c>
      <c r="N156" s="18">
        <f t="shared" ca="1" si="5"/>
        <v>42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>
        <f t="shared" ca="1" si="4"/>
        <v>2</v>
      </c>
      <c r="N158" s="18">
        <f t="shared" ca="1" si="5"/>
        <v>95</v>
      </c>
    </row>
    <row r="159" spans="13:14" x14ac:dyDescent="0.4">
      <c r="M159" s="18">
        <f t="shared" ca="1" si="4"/>
        <v>12</v>
      </c>
      <c r="N159" s="18">
        <f t="shared" ca="1" si="5"/>
        <v>51</v>
      </c>
    </row>
    <row r="160" spans="13:14" x14ac:dyDescent="0.4">
      <c r="M160" s="18">
        <f t="shared" ca="1" si="4"/>
        <v>21</v>
      </c>
      <c r="N160" s="18">
        <f t="shared" ca="1" si="5"/>
        <v>39</v>
      </c>
    </row>
    <row r="161" spans="13:14" x14ac:dyDescent="0.4">
      <c r="M161" s="18">
        <f t="shared" ca="1" si="4"/>
        <v>1</v>
      </c>
      <c r="N161" s="18">
        <f t="shared" ca="1" si="5"/>
        <v>100</v>
      </c>
    </row>
    <row r="162" spans="13:14" x14ac:dyDescent="0.4">
      <c r="M162" s="18">
        <f t="shared" ca="1" si="4"/>
        <v>6</v>
      </c>
      <c r="N162" s="18">
        <f t="shared" ca="1" si="5"/>
        <v>75</v>
      </c>
    </row>
    <row r="163" spans="13:14" x14ac:dyDescent="0.4">
      <c r="M163" s="18" t="str">
        <f t="shared" ca="1" si="4"/>
        <v>DNS</v>
      </c>
      <c r="N163" s="18">
        <f t="shared" ca="1" si="5"/>
        <v>0</v>
      </c>
    </row>
    <row r="164" spans="13:14" x14ac:dyDescent="0.4">
      <c r="M164" s="18">
        <f t="shared" ca="1" si="4"/>
        <v>4</v>
      </c>
      <c r="N164" s="18">
        <f t="shared" ca="1" si="5"/>
        <v>85</v>
      </c>
    </row>
    <row r="165" spans="13:14" x14ac:dyDescent="0.4">
      <c r="M165" s="18" t="str">
        <f t="shared" ca="1" si="4"/>
        <v>DNF</v>
      </c>
      <c r="N165" s="18">
        <f t="shared" ca="1" si="5"/>
        <v>1</v>
      </c>
    </row>
    <row r="166" spans="13:14" x14ac:dyDescent="0.4">
      <c r="M166" s="18">
        <f t="shared" ca="1" si="4"/>
        <v>2</v>
      </c>
      <c r="N166" s="18">
        <f t="shared" ca="1" si="5"/>
        <v>95</v>
      </c>
    </row>
    <row r="167" spans="13:14" x14ac:dyDescent="0.4">
      <c r="M167" s="18">
        <f t="shared" ca="1" si="4"/>
        <v>6</v>
      </c>
      <c r="N167" s="18">
        <f t="shared" ca="1" si="5"/>
        <v>75</v>
      </c>
    </row>
    <row r="168" spans="13:14" x14ac:dyDescent="0.4">
      <c r="M168" s="18" t="str">
        <f t="shared" ca="1" si="4"/>
        <v>DNS</v>
      </c>
      <c r="N168" s="18">
        <f t="shared" ca="1" si="5"/>
        <v>0</v>
      </c>
    </row>
    <row r="169" spans="13:14" x14ac:dyDescent="0.4">
      <c r="M169" s="18">
        <f t="shared" ca="1" si="4"/>
        <v>3</v>
      </c>
      <c r="N169" s="18">
        <f t="shared" ca="1" si="5"/>
        <v>90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>
        <f t="shared" ca="1" si="4"/>
        <v>5</v>
      </c>
      <c r="N174" s="18">
        <f t="shared" ca="1" si="5"/>
        <v>80</v>
      </c>
    </row>
    <row r="175" spans="13:14" x14ac:dyDescent="0.4">
      <c r="M175" s="18">
        <f t="shared" ca="1" si="4"/>
        <v>1</v>
      </c>
      <c r="N175" s="18">
        <f t="shared" ca="1" si="5"/>
        <v>100</v>
      </c>
    </row>
    <row r="176" spans="13:14" x14ac:dyDescent="0.4">
      <c r="M176" s="18" t="str">
        <f t="shared" ca="1" si="4"/>
        <v>DNF</v>
      </c>
      <c r="N176" s="18">
        <f t="shared" ca="1" si="5"/>
        <v>1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>
        <f t="shared" ca="1" si="4"/>
        <v>12</v>
      </c>
      <c r="N178" s="18">
        <f t="shared" ca="1" si="5"/>
        <v>51</v>
      </c>
    </row>
    <row r="179" spans="13:14" x14ac:dyDescent="0.4">
      <c r="M179" s="18">
        <f t="shared" ca="1" si="4"/>
        <v>11</v>
      </c>
      <c r="N179" s="18">
        <f t="shared" ca="1" si="5"/>
        <v>53</v>
      </c>
    </row>
    <row r="180" spans="13:14" x14ac:dyDescent="0.4">
      <c r="M180" s="18">
        <f t="shared" ca="1" si="4"/>
        <v>14</v>
      </c>
      <c r="N180" s="18">
        <f t="shared" ca="1" si="5"/>
        <v>47</v>
      </c>
    </row>
    <row r="181" spans="13:14" x14ac:dyDescent="0.4">
      <c r="M181" s="18">
        <f t="shared" ca="1" si="4"/>
        <v>2</v>
      </c>
      <c r="N181" s="18">
        <f t="shared" ca="1" si="5"/>
        <v>95</v>
      </c>
    </row>
    <row r="182" spans="13:14" x14ac:dyDescent="0.4">
      <c r="M182" s="18">
        <f t="shared" ca="1" si="4"/>
        <v>18</v>
      </c>
      <c r="N182" s="18">
        <f t="shared" ca="1" si="5"/>
        <v>42</v>
      </c>
    </row>
    <row r="183" spans="13:14" x14ac:dyDescent="0.4">
      <c r="M183" s="18">
        <f t="shared" ca="1" si="4"/>
        <v>22</v>
      </c>
      <c r="N183" s="18">
        <f t="shared" ca="1" si="5"/>
        <v>38</v>
      </c>
    </row>
    <row r="184" spans="13:14" x14ac:dyDescent="0.4">
      <c r="M184" s="18">
        <f t="shared" ca="1" si="4"/>
        <v>42</v>
      </c>
      <c r="N184" s="18">
        <f t="shared" ca="1" si="5"/>
        <v>18</v>
      </c>
    </row>
    <row r="185" spans="13:14" x14ac:dyDescent="0.4">
      <c r="M185" s="18">
        <f t="shared" ca="1" si="4"/>
        <v>24</v>
      </c>
      <c r="N185" s="18">
        <f t="shared" ca="1" si="5"/>
        <v>36</v>
      </c>
    </row>
    <row r="186" spans="13:14" x14ac:dyDescent="0.4">
      <c r="M186" s="18" t="str">
        <f t="shared" ca="1" si="4"/>
        <v>DNS</v>
      </c>
      <c r="N186" s="18">
        <f t="shared" ca="1" si="5"/>
        <v>0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>
        <f t="shared" ca="1" si="4"/>
        <v>41</v>
      </c>
      <c r="N189" s="18">
        <f t="shared" ca="1" si="5"/>
        <v>19</v>
      </c>
    </row>
    <row r="190" spans="13:14" x14ac:dyDescent="0.4">
      <c r="M190" s="18">
        <f t="shared" ca="1" si="4"/>
        <v>4</v>
      </c>
      <c r="N190" s="18">
        <f t="shared" ca="1" si="5"/>
        <v>85</v>
      </c>
    </row>
    <row r="191" spans="13:14" x14ac:dyDescent="0.4">
      <c r="M191" s="18">
        <f t="shared" ca="1" si="4"/>
        <v>39</v>
      </c>
      <c r="N191" s="18">
        <f t="shared" ca="1" si="5"/>
        <v>21</v>
      </c>
    </row>
    <row r="192" spans="13:14" x14ac:dyDescent="0.4">
      <c r="M192" s="18" t="str">
        <f t="shared" ca="1" si="4"/>
        <v>DNS</v>
      </c>
      <c r="N192" s="18">
        <f t="shared" ca="1" si="5"/>
        <v>0</v>
      </c>
    </row>
    <row r="193" spans="13:14" x14ac:dyDescent="0.4">
      <c r="M193" s="18">
        <f t="shared" ca="1" si="4"/>
        <v>36</v>
      </c>
      <c r="N193" s="18">
        <f t="shared" ca="1" si="5"/>
        <v>24</v>
      </c>
    </row>
    <row r="194" spans="13:14" x14ac:dyDescent="0.4">
      <c r="M194" s="18">
        <f t="shared" ca="1" si="4"/>
        <v>27</v>
      </c>
      <c r="N194" s="18">
        <f t="shared" ca="1" si="5"/>
        <v>33</v>
      </c>
    </row>
    <row r="195" spans="13:14" x14ac:dyDescent="0.4">
      <c r="M195" s="18">
        <f t="shared" ca="1" si="4"/>
        <v>50</v>
      </c>
      <c r="N195" s="18">
        <f t="shared" ca="1" si="5"/>
        <v>10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>
        <f t="shared" ca="1" si="4"/>
        <v>44</v>
      </c>
      <c r="N197" s="18">
        <f t="shared" ca="1" si="5"/>
        <v>16</v>
      </c>
    </row>
    <row r="198" spans="13:14" x14ac:dyDescent="0.4">
      <c r="M198" s="18" t="str">
        <f t="shared" ca="1" si="4"/>
        <v>DNS</v>
      </c>
      <c r="N198" s="18">
        <f t="shared" ca="1" si="5"/>
        <v>0</v>
      </c>
    </row>
    <row r="199" spans="13:14" x14ac:dyDescent="0.4">
      <c r="M199" s="18">
        <f t="shared" ca="1" si="4"/>
        <v>21</v>
      </c>
      <c r="N199" s="18">
        <f t="shared" ca="1" si="5"/>
        <v>39</v>
      </c>
    </row>
    <row r="200" spans="13:14" x14ac:dyDescent="0.4">
      <c r="M200" s="18">
        <f t="shared" ca="1" si="4"/>
        <v>15</v>
      </c>
      <c r="N200" s="18">
        <f t="shared" ca="1" si="5"/>
        <v>45</v>
      </c>
    </row>
    <row r="201" spans="13:14" x14ac:dyDescent="0.4">
      <c r="M201" s="18">
        <f t="shared" ca="1" si="4"/>
        <v>31</v>
      </c>
      <c r="N201" s="18">
        <f t="shared" ca="1" si="5"/>
        <v>29</v>
      </c>
    </row>
    <row r="202" spans="13:14" x14ac:dyDescent="0.4">
      <c r="M202" s="18">
        <f t="shared" ca="1" si="4"/>
        <v>49</v>
      </c>
      <c r="N202" s="18">
        <f t="shared" ca="1" si="5"/>
        <v>11</v>
      </c>
    </row>
    <row r="203" spans="13:14" x14ac:dyDescent="0.4">
      <c r="M203" s="18" t="str">
        <f t="shared" ca="1" si="4"/>
        <v>DNS</v>
      </c>
      <c r="N203" s="18">
        <f t="shared" ca="1" si="5"/>
        <v>0</v>
      </c>
    </row>
    <row r="204" spans="13:14" x14ac:dyDescent="0.4">
      <c r="M204" s="18">
        <f t="shared" ca="1" si="4"/>
        <v>1</v>
      </c>
      <c r="N204" s="18">
        <f t="shared" ca="1" si="5"/>
        <v>100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9</v>
      </c>
      <c r="N206" s="18">
        <f t="shared" ca="1" si="7"/>
        <v>60</v>
      </c>
    </row>
    <row r="207" spans="13:14" x14ac:dyDescent="0.4">
      <c r="M207" s="18" t="str">
        <f t="shared" ca="1" si="6"/>
        <v>DNS</v>
      </c>
      <c r="N207" s="18">
        <f t="shared" ca="1" si="7"/>
        <v>0</v>
      </c>
    </row>
    <row r="208" spans="13:14" x14ac:dyDescent="0.4">
      <c r="M208" s="18">
        <f t="shared" ca="1" si="6"/>
        <v>48</v>
      </c>
      <c r="N208" s="18">
        <f t="shared" ca="1" si="7"/>
        <v>12</v>
      </c>
    </row>
    <row r="209" spans="13:14" x14ac:dyDescent="0.4">
      <c r="M209" s="18" t="str">
        <f t="shared" ca="1" si="6"/>
        <v>DNS</v>
      </c>
      <c r="N209" s="18">
        <f t="shared" ca="1" si="7"/>
        <v>0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>
        <f t="shared" ca="1" si="6"/>
        <v>43</v>
      </c>
      <c r="N213" s="18">
        <f t="shared" ca="1" si="7"/>
        <v>17</v>
      </c>
    </row>
    <row r="214" spans="13:14" x14ac:dyDescent="0.4">
      <c r="M214" s="18">
        <f t="shared" ca="1" si="6"/>
        <v>32</v>
      </c>
      <c r="N214" s="18">
        <f t="shared" ca="1" si="7"/>
        <v>28</v>
      </c>
    </row>
    <row r="215" spans="13:14" x14ac:dyDescent="0.4">
      <c r="M215" s="18">
        <f t="shared" ca="1" si="6"/>
        <v>35</v>
      </c>
      <c r="N215" s="18">
        <f t="shared" ca="1" si="7"/>
        <v>25</v>
      </c>
    </row>
    <row r="216" spans="13:14" x14ac:dyDescent="0.4">
      <c r="M216" s="18">
        <f t="shared" ca="1" si="6"/>
        <v>3</v>
      </c>
      <c r="N216" s="18">
        <f t="shared" ca="1" si="7"/>
        <v>90</v>
      </c>
    </row>
    <row r="217" spans="13:14" x14ac:dyDescent="0.4">
      <c r="M217" s="18">
        <f t="shared" ca="1" si="6"/>
        <v>10</v>
      </c>
      <c r="N217" s="18">
        <f t="shared" ca="1" si="7"/>
        <v>55</v>
      </c>
    </row>
    <row r="218" spans="13:14" x14ac:dyDescent="0.4">
      <c r="M218" s="18" t="str">
        <f t="shared" ca="1" si="6"/>
        <v>DNS</v>
      </c>
      <c r="N218" s="18">
        <f t="shared" ca="1" si="7"/>
        <v>0</v>
      </c>
    </row>
    <row r="219" spans="13:14" x14ac:dyDescent="0.4">
      <c r="M219" s="18">
        <f t="shared" ca="1" si="6"/>
        <v>37</v>
      </c>
      <c r="N219" s="18">
        <f t="shared" ca="1" si="7"/>
        <v>23</v>
      </c>
    </row>
    <row r="220" spans="13:14" x14ac:dyDescent="0.4">
      <c r="M220" s="18">
        <f t="shared" ca="1" si="6"/>
        <v>29</v>
      </c>
      <c r="N220" s="18">
        <f t="shared" ca="1" si="7"/>
        <v>31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>
        <f t="shared" ca="1" si="6"/>
        <v>16</v>
      </c>
      <c r="N223" s="18">
        <f t="shared" ca="1" si="7"/>
        <v>44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>
        <f t="shared" ca="1" si="6"/>
        <v>7</v>
      </c>
      <c r="N225" s="18">
        <f t="shared" ca="1" si="7"/>
        <v>70</v>
      </c>
    </row>
    <row r="226" spans="13:14" x14ac:dyDescent="0.4">
      <c r="M226" s="18">
        <f t="shared" ca="1" si="6"/>
        <v>25</v>
      </c>
      <c r="N226" s="18">
        <f t="shared" ca="1" si="7"/>
        <v>35</v>
      </c>
    </row>
    <row r="227" spans="13:14" x14ac:dyDescent="0.4">
      <c r="M227" s="18" t="str">
        <f t="shared" ca="1" si="6"/>
        <v>DNS</v>
      </c>
      <c r="N227" s="18">
        <f t="shared" ca="1" si="7"/>
        <v>0</v>
      </c>
    </row>
    <row r="228" spans="13:14" x14ac:dyDescent="0.4">
      <c r="M228" s="18">
        <f t="shared" ca="1" si="6"/>
        <v>33</v>
      </c>
      <c r="N228" s="18">
        <f t="shared" ca="1" si="7"/>
        <v>27</v>
      </c>
    </row>
    <row r="229" spans="13:14" x14ac:dyDescent="0.4">
      <c r="M229" s="18">
        <f t="shared" ca="1" si="6"/>
        <v>19</v>
      </c>
      <c r="N229" s="18">
        <f t="shared" ca="1" si="7"/>
        <v>41</v>
      </c>
    </row>
    <row r="230" spans="13:14" x14ac:dyDescent="0.4">
      <c r="M230" s="18">
        <f t="shared" ca="1" si="6"/>
        <v>8</v>
      </c>
      <c r="N230" s="18">
        <f t="shared" ca="1" si="7"/>
        <v>65</v>
      </c>
    </row>
    <row r="231" spans="13:14" x14ac:dyDescent="0.4">
      <c r="M231" s="18">
        <f t="shared" ca="1" si="6"/>
        <v>34</v>
      </c>
      <c r="N231" s="18">
        <f t="shared" ca="1" si="7"/>
        <v>26</v>
      </c>
    </row>
    <row r="232" spans="13:14" x14ac:dyDescent="0.4">
      <c r="M232" s="18">
        <f t="shared" ca="1" si="6"/>
        <v>28</v>
      </c>
      <c r="N232" s="18">
        <f t="shared" ca="1" si="7"/>
        <v>32</v>
      </c>
    </row>
    <row r="233" spans="13:14" x14ac:dyDescent="0.4">
      <c r="M233" s="18">
        <f t="shared" ca="1" si="6"/>
        <v>47</v>
      </c>
      <c r="N233" s="18">
        <f t="shared" ca="1" si="7"/>
        <v>13</v>
      </c>
    </row>
    <row r="234" spans="13:14" x14ac:dyDescent="0.4">
      <c r="M234" s="18">
        <f t="shared" ca="1" si="6"/>
        <v>40</v>
      </c>
      <c r="N234" s="18">
        <f t="shared" ca="1" si="7"/>
        <v>20</v>
      </c>
    </row>
    <row r="235" spans="13:14" x14ac:dyDescent="0.4">
      <c r="M235" s="18">
        <f t="shared" ca="1" si="6"/>
        <v>30</v>
      </c>
      <c r="N235" s="18">
        <f t="shared" ca="1" si="7"/>
        <v>30</v>
      </c>
    </row>
    <row r="236" spans="13:14" x14ac:dyDescent="0.4">
      <c r="M236" s="18">
        <f t="shared" ca="1" si="6"/>
        <v>17</v>
      </c>
      <c r="N236" s="18">
        <f t="shared" ca="1" si="7"/>
        <v>43</v>
      </c>
    </row>
    <row r="237" spans="13:14" x14ac:dyDescent="0.4">
      <c r="M237" s="18">
        <f t="shared" ca="1" si="6"/>
        <v>23</v>
      </c>
      <c r="N237" s="18">
        <f t="shared" ca="1" si="7"/>
        <v>37</v>
      </c>
    </row>
    <row r="238" spans="13:14" x14ac:dyDescent="0.4">
      <c r="M238" s="18">
        <f t="shared" ca="1" si="6"/>
        <v>13</v>
      </c>
      <c r="N238" s="18">
        <f t="shared" ca="1" si="7"/>
        <v>49</v>
      </c>
    </row>
    <row r="239" spans="13:14" x14ac:dyDescent="0.4">
      <c r="M239" s="18">
        <f t="shared" ca="1" si="6"/>
        <v>38</v>
      </c>
      <c r="N239" s="18">
        <f t="shared" ca="1" si="7"/>
        <v>22</v>
      </c>
    </row>
    <row r="240" spans="13:14" x14ac:dyDescent="0.4">
      <c r="M240" s="18">
        <f t="shared" ca="1" si="6"/>
        <v>45</v>
      </c>
      <c r="N240" s="18">
        <f t="shared" ca="1" si="7"/>
        <v>15</v>
      </c>
    </row>
    <row r="241" spans="13:14" x14ac:dyDescent="0.4">
      <c r="M241" s="18">
        <f t="shared" ca="1" si="6"/>
        <v>6</v>
      </c>
      <c r="N241" s="18">
        <f t="shared" ca="1" si="7"/>
        <v>75</v>
      </c>
    </row>
    <row r="242" spans="13:14" x14ac:dyDescent="0.4">
      <c r="M242" s="18">
        <f t="shared" ca="1" si="6"/>
        <v>5</v>
      </c>
      <c r="N242" s="18">
        <f t="shared" ca="1" si="7"/>
        <v>80</v>
      </c>
    </row>
    <row r="243" spans="13:14" x14ac:dyDescent="0.4">
      <c r="M243" s="18">
        <f t="shared" ca="1" si="6"/>
        <v>20</v>
      </c>
      <c r="N243" s="18">
        <f t="shared" ca="1" si="7"/>
        <v>40</v>
      </c>
    </row>
    <row r="244" spans="13:14" x14ac:dyDescent="0.4">
      <c r="M244" s="18">
        <f t="shared" ca="1" si="6"/>
        <v>26</v>
      </c>
      <c r="N244" s="18">
        <f t="shared" ca="1" si="7"/>
        <v>34</v>
      </c>
    </row>
    <row r="245" spans="13:14" x14ac:dyDescent="0.4">
      <c r="M245" s="18" t="str">
        <f t="shared" ca="1" si="6"/>
        <v>DNS</v>
      </c>
      <c r="N245" s="18">
        <f t="shared" ca="1" si="7"/>
        <v>0</v>
      </c>
    </row>
    <row r="246" spans="13:14" x14ac:dyDescent="0.4">
      <c r="M246" s="18">
        <f t="shared" ca="1" si="6"/>
        <v>46</v>
      </c>
      <c r="N246" s="18">
        <f t="shared" ca="1" si="7"/>
        <v>14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>
        <f t="shared" ca="1" si="6"/>
        <v>11</v>
      </c>
      <c r="N248" s="18">
        <f t="shared" ca="1" si="7"/>
        <v>53</v>
      </c>
    </row>
    <row r="249" spans="13:14" x14ac:dyDescent="0.4">
      <c r="M249" s="18">
        <f t="shared" ca="1" si="6"/>
        <v>10</v>
      </c>
      <c r="N249" s="18">
        <f t="shared" ca="1" si="7"/>
        <v>55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>
        <f t="shared" ca="1" si="6"/>
        <v>3</v>
      </c>
      <c r="N251" s="18">
        <f t="shared" ca="1" si="7"/>
        <v>90</v>
      </c>
    </row>
    <row r="252" spans="13:14" x14ac:dyDescent="0.4">
      <c r="M252" s="18">
        <f t="shared" ca="1" si="6"/>
        <v>4</v>
      </c>
      <c r="N252" s="18">
        <f t="shared" ca="1" si="7"/>
        <v>85</v>
      </c>
    </row>
    <row r="253" spans="13:14" x14ac:dyDescent="0.4">
      <c r="M253" s="18" t="str">
        <f t="shared" ca="1" si="6"/>
        <v>DNS</v>
      </c>
      <c r="N253" s="18">
        <f t="shared" ca="1" si="7"/>
        <v>0</v>
      </c>
    </row>
    <row r="254" spans="13:14" x14ac:dyDescent="0.4">
      <c r="M254" s="18">
        <f t="shared" ca="1" si="6"/>
        <v>1</v>
      </c>
      <c r="N254" s="18">
        <f t="shared" ca="1" si="7"/>
        <v>100</v>
      </c>
    </row>
    <row r="255" spans="13:14" x14ac:dyDescent="0.4">
      <c r="M255" s="18">
        <f t="shared" ca="1" si="6"/>
        <v>2</v>
      </c>
      <c r="N255" s="18">
        <f t="shared" ca="1" si="7"/>
        <v>95</v>
      </c>
    </row>
    <row r="256" spans="13:14" x14ac:dyDescent="0.4">
      <c r="M256" s="18">
        <f t="shared" ca="1" si="6"/>
        <v>6</v>
      </c>
      <c r="N256" s="18">
        <f t="shared" ca="1" si="7"/>
        <v>75</v>
      </c>
    </row>
    <row r="257" spans="13:14" x14ac:dyDescent="0.4">
      <c r="M257" s="18" t="str">
        <f t="shared" ca="1" si="6"/>
        <v>DNS</v>
      </c>
      <c r="N257" s="18">
        <f t="shared" ca="1" si="7"/>
        <v>0</v>
      </c>
    </row>
    <row r="258" spans="13:14" x14ac:dyDescent="0.4">
      <c r="M258" s="18">
        <f t="shared" ca="1" si="6"/>
        <v>5</v>
      </c>
      <c r="N258" s="18">
        <f t="shared" ca="1" si="7"/>
        <v>80</v>
      </c>
    </row>
    <row r="259" spans="13:14" x14ac:dyDescent="0.4">
      <c r="M259" s="18">
        <f t="shared" ca="1" si="6"/>
        <v>12</v>
      </c>
      <c r="N259" s="18">
        <f t="shared" ca="1" si="7"/>
        <v>51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 t="str">
        <f t="shared" ca="1" si="6"/>
        <v>DNS</v>
      </c>
      <c r="N261" s="18">
        <f t="shared" ca="1" si="7"/>
        <v>0</v>
      </c>
    </row>
    <row r="262" spans="13:14" x14ac:dyDescent="0.4">
      <c r="M262" s="18" t="str">
        <f t="shared" ca="1" si="6"/>
        <v>DNS</v>
      </c>
      <c r="N262" s="18">
        <f t="shared" ca="1" si="7"/>
        <v>0</v>
      </c>
    </row>
    <row r="263" spans="13:14" x14ac:dyDescent="0.4">
      <c r="M263" s="18">
        <f t="shared" ca="1" si="6"/>
        <v>8</v>
      </c>
      <c r="N263" s="18">
        <f t="shared" ca="1" si="7"/>
        <v>65</v>
      </c>
    </row>
    <row r="264" spans="13:14" x14ac:dyDescent="0.4">
      <c r="M264" s="18">
        <f t="shared" ca="1" si="6"/>
        <v>7</v>
      </c>
      <c r="N264" s="18">
        <f t="shared" ca="1" si="7"/>
        <v>70</v>
      </c>
    </row>
    <row r="265" spans="13:14" x14ac:dyDescent="0.4">
      <c r="M265" s="18">
        <f t="shared" ca="1" si="6"/>
        <v>13</v>
      </c>
      <c r="N265" s="18">
        <f t="shared" ca="1" si="7"/>
        <v>49</v>
      </c>
    </row>
    <row r="266" spans="13:14" x14ac:dyDescent="0.4">
      <c r="M266" s="18" t="str">
        <f t="shared" ca="1" si="6"/>
        <v>DNS</v>
      </c>
      <c r="N266" s="18">
        <f t="shared" ca="1" si="7"/>
        <v>0</v>
      </c>
    </row>
    <row r="267" spans="13:14" x14ac:dyDescent="0.4">
      <c r="M267" s="18" t="str">
        <f t="shared" ca="1" si="6"/>
        <v>DNS</v>
      </c>
      <c r="N267" s="18">
        <f t="shared" ca="1" si="7"/>
        <v>0</v>
      </c>
    </row>
    <row r="268" spans="13:14" x14ac:dyDescent="0.4">
      <c r="M268" s="18">
        <f t="shared" ca="1" si="6"/>
        <v>59</v>
      </c>
      <c r="N268" s="18">
        <f t="shared" ca="1" si="7"/>
        <v>1</v>
      </c>
    </row>
    <row r="269" spans="13:14" x14ac:dyDescent="0.4">
      <c r="M269" s="18">
        <f t="shared" ref="M269:M332" ca="1" si="8">IFERROR(INDEX(INDIRECT("'Individual Results'!" &amp; ADDRESS(ROW()-ROW($M$11)+1, $J$3)), 1), "")</f>
        <v>69</v>
      </c>
      <c r="N269" s="18">
        <f t="shared" ref="N269:N332" ca="1" si="9">IFERROR(INDEX(INDIRECT("'Individual Results'!" &amp; ADDRESS(ROW()-ROW($N$11)+1, $K$3)), 1), "")</f>
        <v>1</v>
      </c>
    </row>
    <row r="270" spans="13:14" x14ac:dyDescent="0.4">
      <c r="M270" s="18">
        <f t="shared" ca="1" si="8"/>
        <v>68</v>
      </c>
      <c r="N270" s="18">
        <f t="shared" ca="1" si="9"/>
        <v>1</v>
      </c>
    </row>
    <row r="271" spans="13:14" x14ac:dyDescent="0.4">
      <c r="M271" s="18" t="str">
        <f t="shared" ca="1" si="8"/>
        <v>DNS</v>
      </c>
      <c r="N271" s="18">
        <f t="shared" ca="1" si="9"/>
        <v>0</v>
      </c>
    </row>
    <row r="272" spans="13:14" x14ac:dyDescent="0.4">
      <c r="M272" s="18">
        <f t="shared" ca="1" si="8"/>
        <v>49</v>
      </c>
      <c r="N272" s="18">
        <f t="shared" ca="1" si="9"/>
        <v>11</v>
      </c>
    </row>
    <row r="273" spans="13:14" x14ac:dyDescent="0.4">
      <c r="M273" s="18">
        <f t="shared" ca="1" si="8"/>
        <v>43</v>
      </c>
      <c r="N273" s="18">
        <f t="shared" ca="1" si="9"/>
        <v>17</v>
      </c>
    </row>
    <row r="274" spans="13:14" x14ac:dyDescent="0.4">
      <c r="M274" s="18" t="str">
        <f t="shared" ca="1" si="8"/>
        <v>DNS</v>
      </c>
      <c r="N274" s="18">
        <f t="shared" ca="1" si="9"/>
        <v>0</v>
      </c>
    </row>
    <row r="275" spans="13:14" x14ac:dyDescent="0.4">
      <c r="M275" s="18">
        <f t="shared" ca="1" si="8"/>
        <v>17</v>
      </c>
      <c r="N275" s="18">
        <f t="shared" ca="1" si="9"/>
        <v>43</v>
      </c>
    </row>
    <row r="276" spans="13:14" x14ac:dyDescent="0.4">
      <c r="M276" s="18">
        <f t="shared" ca="1" si="8"/>
        <v>38</v>
      </c>
      <c r="N276" s="18">
        <f t="shared" ca="1" si="9"/>
        <v>22</v>
      </c>
    </row>
    <row r="277" spans="13:14" x14ac:dyDescent="0.4">
      <c r="M277" s="18">
        <f t="shared" ca="1" si="8"/>
        <v>13</v>
      </c>
      <c r="N277" s="18">
        <f t="shared" ca="1" si="9"/>
        <v>49</v>
      </c>
    </row>
    <row r="278" spans="13:14" x14ac:dyDescent="0.4">
      <c r="M278" s="18">
        <f t="shared" ca="1" si="8"/>
        <v>79</v>
      </c>
      <c r="N278" s="18">
        <f t="shared" ca="1" si="9"/>
        <v>1</v>
      </c>
    </row>
    <row r="279" spans="13:14" x14ac:dyDescent="0.4">
      <c r="M279" s="18" t="str">
        <f t="shared" ca="1" si="8"/>
        <v>DNS</v>
      </c>
      <c r="N279" s="18">
        <f t="shared" ca="1" si="9"/>
        <v>0</v>
      </c>
    </row>
    <row r="280" spans="13:14" x14ac:dyDescent="0.4">
      <c r="M280" s="18">
        <f t="shared" ca="1" si="8"/>
        <v>74</v>
      </c>
      <c r="N280" s="18">
        <f t="shared" ca="1" si="9"/>
        <v>1</v>
      </c>
    </row>
    <row r="281" spans="13:14" x14ac:dyDescent="0.4">
      <c r="M281" s="18">
        <f t="shared" ca="1" si="8"/>
        <v>77</v>
      </c>
      <c r="N281" s="18">
        <f t="shared" ca="1" si="9"/>
        <v>1</v>
      </c>
    </row>
    <row r="282" spans="13:14" x14ac:dyDescent="0.4">
      <c r="M282" s="18" t="str">
        <f t="shared" ca="1" si="8"/>
        <v>DNS</v>
      </c>
      <c r="N282" s="18">
        <f t="shared" ca="1" si="9"/>
        <v>0</v>
      </c>
    </row>
    <row r="283" spans="13:14" x14ac:dyDescent="0.4">
      <c r="M283" s="18">
        <f t="shared" ca="1" si="8"/>
        <v>61</v>
      </c>
      <c r="N283" s="18">
        <f t="shared" ca="1" si="9"/>
        <v>1</v>
      </c>
    </row>
    <row r="284" spans="13:14" x14ac:dyDescent="0.4">
      <c r="M284" s="18">
        <f t="shared" ca="1" si="8"/>
        <v>63</v>
      </c>
      <c r="N284" s="18">
        <f t="shared" ca="1" si="9"/>
        <v>1</v>
      </c>
    </row>
    <row r="285" spans="13:14" x14ac:dyDescent="0.4">
      <c r="M285" s="18">
        <f t="shared" ca="1" si="8"/>
        <v>56</v>
      </c>
      <c r="N285" s="18">
        <f t="shared" ca="1" si="9"/>
        <v>4</v>
      </c>
    </row>
    <row r="286" spans="13:14" x14ac:dyDescent="0.4">
      <c r="M286" s="18" t="str">
        <f t="shared" ca="1" si="8"/>
        <v>DNS</v>
      </c>
      <c r="N286" s="18">
        <f t="shared" ca="1" si="9"/>
        <v>0</v>
      </c>
    </row>
    <row r="287" spans="13:14" x14ac:dyDescent="0.4">
      <c r="M287" s="18" t="str">
        <f t="shared" ca="1" si="8"/>
        <v>DNS</v>
      </c>
      <c r="N287" s="18">
        <f t="shared" ca="1" si="9"/>
        <v>0</v>
      </c>
    </row>
    <row r="288" spans="13:14" x14ac:dyDescent="0.4">
      <c r="M288" s="18">
        <f t="shared" ca="1" si="8"/>
        <v>65</v>
      </c>
      <c r="N288" s="18">
        <f t="shared" ca="1" si="9"/>
        <v>1</v>
      </c>
    </row>
    <row r="289" spans="13:14" x14ac:dyDescent="0.4">
      <c r="M289" s="18">
        <f t="shared" ca="1" si="8"/>
        <v>8</v>
      </c>
      <c r="N289" s="18">
        <f t="shared" ca="1" si="9"/>
        <v>65</v>
      </c>
    </row>
    <row r="290" spans="13:14" x14ac:dyDescent="0.4">
      <c r="M290" s="18" t="str">
        <f t="shared" ca="1" si="8"/>
        <v>DNS</v>
      </c>
      <c r="N290" s="18">
        <f t="shared" ca="1" si="9"/>
        <v>0</v>
      </c>
    </row>
    <row r="291" spans="13:14" x14ac:dyDescent="0.4">
      <c r="M291" s="18">
        <f t="shared" ca="1" si="8"/>
        <v>4</v>
      </c>
      <c r="N291" s="18">
        <f t="shared" ca="1" si="9"/>
        <v>85</v>
      </c>
    </row>
    <row r="292" spans="13:14" x14ac:dyDescent="0.4">
      <c r="M292" s="18" t="str">
        <f t="shared" ca="1" si="8"/>
        <v>DNS</v>
      </c>
      <c r="N292" s="18">
        <f t="shared" ca="1" si="9"/>
        <v>0</v>
      </c>
    </row>
    <row r="293" spans="13:14" x14ac:dyDescent="0.4">
      <c r="M293" s="18">
        <f t="shared" ca="1" si="8"/>
        <v>60</v>
      </c>
      <c r="N293" s="18">
        <f t="shared" ca="1" si="9"/>
        <v>1</v>
      </c>
    </row>
    <row r="294" spans="13:14" x14ac:dyDescent="0.4">
      <c r="M294" s="18">
        <f t="shared" ca="1" si="8"/>
        <v>51</v>
      </c>
      <c r="N294" s="18">
        <f t="shared" ca="1" si="9"/>
        <v>9</v>
      </c>
    </row>
    <row r="295" spans="13:14" x14ac:dyDescent="0.4">
      <c r="M295" s="18">
        <f t="shared" ca="1" si="8"/>
        <v>67</v>
      </c>
      <c r="N295" s="18">
        <f t="shared" ca="1" si="9"/>
        <v>1</v>
      </c>
    </row>
    <row r="296" spans="13:14" x14ac:dyDescent="0.4">
      <c r="M296" s="18">
        <f t="shared" ca="1" si="8"/>
        <v>35</v>
      </c>
      <c r="N296" s="18">
        <f t="shared" ca="1" si="9"/>
        <v>25</v>
      </c>
    </row>
    <row r="297" spans="13:14" x14ac:dyDescent="0.4">
      <c r="M297" s="18">
        <f t="shared" ca="1" si="8"/>
        <v>62</v>
      </c>
      <c r="N297" s="18">
        <f t="shared" ca="1" si="9"/>
        <v>1</v>
      </c>
    </row>
    <row r="298" spans="13:14" x14ac:dyDescent="0.4">
      <c r="M298" s="18">
        <f t="shared" ca="1" si="8"/>
        <v>73</v>
      </c>
      <c r="N298" s="18">
        <f t="shared" ca="1" si="9"/>
        <v>1</v>
      </c>
    </row>
    <row r="299" spans="13:14" x14ac:dyDescent="0.4">
      <c r="M299" s="18" t="str">
        <f t="shared" ca="1" si="8"/>
        <v>DNS</v>
      </c>
      <c r="N299" s="18">
        <f t="shared" ca="1" si="9"/>
        <v>0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 t="str">
        <f t="shared" ca="1" si="8"/>
        <v>DNS</v>
      </c>
      <c r="N301" s="18">
        <f t="shared" ca="1" si="9"/>
        <v>0</v>
      </c>
    </row>
    <row r="302" spans="13:14" x14ac:dyDescent="0.4">
      <c r="M302" s="18">
        <f t="shared" ca="1" si="8"/>
        <v>28</v>
      </c>
      <c r="N302" s="18">
        <f t="shared" ca="1" si="9"/>
        <v>32</v>
      </c>
    </row>
    <row r="303" spans="13:14" x14ac:dyDescent="0.4">
      <c r="M303" s="18">
        <f t="shared" ca="1" si="8"/>
        <v>42</v>
      </c>
      <c r="N303" s="18">
        <f t="shared" ca="1" si="9"/>
        <v>18</v>
      </c>
    </row>
    <row r="304" spans="13:14" x14ac:dyDescent="0.4">
      <c r="M304" s="18">
        <f t="shared" ca="1" si="8"/>
        <v>9</v>
      </c>
      <c r="N304" s="18">
        <f t="shared" ca="1" si="9"/>
        <v>60</v>
      </c>
    </row>
    <row r="305" spans="13:14" x14ac:dyDescent="0.4">
      <c r="M305" s="18">
        <f t="shared" ca="1" si="8"/>
        <v>7</v>
      </c>
      <c r="N305" s="18">
        <f t="shared" ca="1" si="9"/>
        <v>70</v>
      </c>
    </row>
    <row r="306" spans="13:14" x14ac:dyDescent="0.4">
      <c r="M306" s="18">
        <f t="shared" ca="1" si="8"/>
        <v>55</v>
      </c>
      <c r="N306" s="18">
        <f t="shared" ca="1" si="9"/>
        <v>5</v>
      </c>
    </row>
    <row r="307" spans="13:14" x14ac:dyDescent="0.4">
      <c r="M307" s="18">
        <f t="shared" ca="1" si="8"/>
        <v>76</v>
      </c>
      <c r="N307" s="18">
        <f t="shared" ca="1" si="9"/>
        <v>1</v>
      </c>
    </row>
    <row r="308" spans="13:14" x14ac:dyDescent="0.4">
      <c r="M308" s="18">
        <f t="shared" ca="1" si="8"/>
        <v>19</v>
      </c>
      <c r="N308" s="18">
        <f t="shared" ca="1" si="9"/>
        <v>41</v>
      </c>
    </row>
    <row r="309" spans="13:14" x14ac:dyDescent="0.4">
      <c r="M309" s="18">
        <f t="shared" ca="1" si="8"/>
        <v>29</v>
      </c>
      <c r="N309" s="18">
        <f t="shared" ca="1" si="9"/>
        <v>31</v>
      </c>
    </row>
    <row r="310" spans="13:14" x14ac:dyDescent="0.4">
      <c r="M310" s="18">
        <f t="shared" ca="1" si="8"/>
        <v>33</v>
      </c>
      <c r="N310" s="18">
        <f t="shared" ca="1" si="9"/>
        <v>27</v>
      </c>
    </row>
    <row r="311" spans="13:14" x14ac:dyDescent="0.4">
      <c r="M311" s="18">
        <f t="shared" ca="1" si="8"/>
        <v>21</v>
      </c>
      <c r="N311" s="18">
        <f t="shared" ca="1" si="9"/>
        <v>39</v>
      </c>
    </row>
    <row r="312" spans="13:14" x14ac:dyDescent="0.4">
      <c r="M312" s="18">
        <f t="shared" ca="1" si="8"/>
        <v>3</v>
      </c>
      <c r="N312" s="18">
        <f t="shared" ca="1" si="9"/>
        <v>90</v>
      </c>
    </row>
    <row r="313" spans="13:14" x14ac:dyDescent="0.4">
      <c r="M313" s="18">
        <f t="shared" ca="1" si="8"/>
        <v>47</v>
      </c>
      <c r="N313" s="18">
        <f t="shared" ca="1" si="9"/>
        <v>13</v>
      </c>
    </row>
    <row r="314" spans="13:14" x14ac:dyDescent="0.4">
      <c r="M314" s="18">
        <f t="shared" ca="1" si="8"/>
        <v>40</v>
      </c>
      <c r="N314" s="18">
        <f t="shared" ca="1" si="9"/>
        <v>20</v>
      </c>
    </row>
    <row r="315" spans="13:14" x14ac:dyDescent="0.4">
      <c r="M315" s="18" t="str">
        <f t="shared" ca="1" si="8"/>
        <v>DNS</v>
      </c>
      <c r="N315" s="18">
        <f t="shared" ca="1" si="9"/>
        <v>0</v>
      </c>
    </row>
    <row r="316" spans="13:14" x14ac:dyDescent="0.4">
      <c r="M316" s="18">
        <f t="shared" ca="1" si="8"/>
        <v>6</v>
      </c>
      <c r="N316" s="18">
        <f t="shared" ca="1" si="9"/>
        <v>75</v>
      </c>
    </row>
    <row r="317" spans="13:14" x14ac:dyDescent="0.4">
      <c r="M317" s="18">
        <f t="shared" ca="1" si="8"/>
        <v>15</v>
      </c>
      <c r="N317" s="18">
        <f t="shared" ca="1" si="9"/>
        <v>45</v>
      </c>
    </row>
    <row r="318" spans="13:14" x14ac:dyDescent="0.4">
      <c r="M318" s="18">
        <f t="shared" ca="1" si="8"/>
        <v>1</v>
      </c>
      <c r="N318" s="18">
        <f t="shared" ca="1" si="9"/>
        <v>100</v>
      </c>
    </row>
    <row r="319" spans="13:14" x14ac:dyDescent="0.4">
      <c r="M319" s="18">
        <f t="shared" ca="1" si="8"/>
        <v>58</v>
      </c>
      <c r="N319" s="18">
        <f t="shared" ca="1" si="9"/>
        <v>2</v>
      </c>
    </row>
    <row r="320" spans="13:14" x14ac:dyDescent="0.4">
      <c r="M320" s="18">
        <f t="shared" ca="1" si="8"/>
        <v>41</v>
      </c>
      <c r="N320" s="18">
        <f t="shared" ca="1" si="9"/>
        <v>19</v>
      </c>
    </row>
    <row r="321" spans="13:14" x14ac:dyDescent="0.4">
      <c r="M321" s="18">
        <f t="shared" ca="1" si="8"/>
        <v>39</v>
      </c>
      <c r="N321" s="18">
        <f t="shared" ca="1" si="9"/>
        <v>21</v>
      </c>
    </row>
    <row r="322" spans="13:14" x14ac:dyDescent="0.4">
      <c r="M322" s="18">
        <f t="shared" ca="1" si="8"/>
        <v>12</v>
      </c>
      <c r="N322" s="18">
        <f t="shared" ca="1" si="9"/>
        <v>51</v>
      </c>
    </row>
    <row r="323" spans="13:14" x14ac:dyDescent="0.4">
      <c r="M323" s="18">
        <f t="shared" ca="1" si="8"/>
        <v>75</v>
      </c>
      <c r="N323" s="18">
        <f t="shared" ca="1" si="9"/>
        <v>1</v>
      </c>
    </row>
    <row r="324" spans="13:14" x14ac:dyDescent="0.4">
      <c r="M324" s="18">
        <f t="shared" ca="1" si="8"/>
        <v>71</v>
      </c>
      <c r="N324" s="18">
        <f t="shared" ca="1" si="9"/>
        <v>1</v>
      </c>
    </row>
    <row r="325" spans="13:14" x14ac:dyDescent="0.4">
      <c r="M325" s="18">
        <f t="shared" ca="1" si="8"/>
        <v>32</v>
      </c>
      <c r="N325" s="18">
        <f t="shared" ca="1" si="9"/>
        <v>28</v>
      </c>
    </row>
    <row r="326" spans="13:14" x14ac:dyDescent="0.4">
      <c r="M326" s="18">
        <f t="shared" ca="1" si="8"/>
        <v>25</v>
      </c>
      <c r="N326" s="18">
        <f t="shared" ca="1" si="9"/>
        <v>35</v>
      </c>
    </row>
    <row r="327" spans="13:14" x14ac:dyDescent="0.4">
      <c r="M327" s="18">
        <f t="shared" ca="1" si="8"/>
        <v>80</v>
      </c>
      <c r="N327" s="18">
        <f t="shared" ca="1" si="9"/>
        <v>1</v>
      </c>
    </row>
    <row r="328" spans="13:14" x14ac:dyDescent="0.4">
      <c r="M328" s="18">
        <f t="shared" ca="1" si="8"/>
        <v>64</v>
      </c>
      <c r="N328" s="18">
        <f t="shared" ca="1" si="9"/>
        <v>1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>
        <f t="shared" ref="M333:M396" ca="1" si="10">IFERROR(INDEX(INDIRECT("'Individual Results'!" &amp; ADDRESS(ROW()-ROW($M$11)+1, $J$3)), 1), "")</f>
        <v>34</v>
      </c>
      <c r="N333" s="18">
        <f t="shared" ref="N333:N396" ca="1" si="11">IFERROR(INDEX(INDIRECT("'Individual Results'!" &amp; ADDRESS(ROW()-ROW($N$11)+1, $K$3)), 1), "")</f>
        <v>26</v>
      </c>
    </row>
    <row r="334" spans="13:14" x14ac:dyDescent="0.4">
      <c r="M334" s="18" t="str">
        <f t="shared" ca="1" si="10"/>
        <v>DNS</v>
      </c>
      <c r="N334" s="18">
        <f t="shared" ca="1" si="11"/>
        <v>0</v>
      </c>
    </row>
    <row r="335" spans="13:14" x14ac:dyDescent="0.4">
      <c r="M335" s="18">
        <f t="shared" ca="1" si="10"/>
        <v>48</v>
      </c>
      <c r="N335" s="18">
        <f t="shared" ca="1" si="11"/>
        <v>12</v>
      </c>
    </row>
    <row r="336" spans="13:14" x14ac:dyDescent="0.4">
      <c r="M336" s="18">
        <f t="shared" ca="1" si="10"/>
        <v>31</v>
      </c>
      <c r="N336" s="18">
        <f t="shared" ca="1" si="11"/>
        <v>29</v>
      </c>
    </row>
    <row r="337" spans="13:14" x14ac:dyDescent="0.4">
      <c r="M337" s="18">
        <f t="shared" ca="1" si="10"/>
        <v>27</v>
      </c>
      <c r="N337" s="18">
        <f t="shared" ca="1" si="11"/>
        <v>33</v>
      </c>
    </row>
    <row r="338" spans="13:14" x14ac:dyDescent="0.4">
      <c r="M338" s="18" t="str">
        <f t="shared" ca="1" si="10"/>
        <v>DNS</v>
      </c>
      <c r="N338" s="18">
        <f t="shared" ca="1" si="11"/>
        <v>0</v>
      </c>
    </row>
    <row r="339" spans="13:14" x14ac:dyDescent="0.4">
      <c r="M339" s="18" t="str">
        <f t="shared" ca="1" si="10"/>
        <v>DNS</v>
      </c>
      <c r="N339" s="18">
        <f t="shared" ca="1" si="11"/>
        <v>0</v>
      </c>
    </row>
    <row r="340" spans="13:14" x14ac:dyDescent="0.4">
      <c r="M340" s="18">
        <f t="shared" ca="1" si="10"/>
        <v>24</v>
      </c>
      <c r="N340" s="18">
        <f t="shared" ca="1" si="11"/>
        <v>36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>
        <f t="shared" ca="1" si="10"/>
        <v>30</v>
      </c>
      <c r="N342" s="18">
        <f t="shared" ca="1" si="11"/>
        <v>30</v>
      </c>
    </row>
    <row r="343" spans="13:14" x14ac:dyDescent="0.4">
      <c r="M343" s="18">
        <f t="shared" ca="1" si="10"/>
        <v>20</v>
      </c>
      <c r="N343" s="18">
        <f t="shared" ca="1" si="11"/>
        <v>40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>
        <f t="shared" ca="1" si="10"/>
        <v>11</v>
      </c>
      <c r="N345" s="18">
        <f t="shared" ca="1" si="11"/>
        <v>53</v>
      </c>
    </row>
    <row r="346" spans="13:14" x14ac:dyDescent="0.4">
      <c r="M346" s="18">
        <f t="shared" ca="1" si="10"/>
        <v>53</v>
      </c>
      <c r="N346" s="18">
        <f t="shared" ca="1" si="11"/>
        <v>7</v>
      </c>
    </row>
    <row r="347" spans="13:14" x14ac:dyDescent="0.4">
      <c r="M347" s="18">
        <f t="shared" ca="1" si="10"/>
        <v>18</v>
      </c>
      <c r="N347" s="18">
        <f t="shared" ca="1" si="11"/>
        <v>42</v>
      </c>
    </row>
    <row r="348" spans="13:14" x14ac:dyDescent="0.4">
      <c r="M348" s="18">
        <f t="shared" ca="1" si="10"/>
        <v>72</v>
      </c>
      <c r="N348" s="18">
        <f t="shared" ca="1" si="11"/>
        <v>1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>
        <f t="shared" ca="1" si="10"/>
        <v>44</v>
      </c>
      <c r="N350" s="18">
        <f t="shared" ca="1" si="11"/>
        <v>16</v>
      </c>
    </row>
    <row r="351" spans="13:14" x14ac:dyDescent="0.4">
      <c r="M351" s="18">
        <f t="shared" ca="1" si="10"/>
        <v>5</v>
      </c>
      <c r="N351" s="18">
        <f t="shared" ca="1" si="11"/>
        <v>80</v>
      </c>
    </row>
    <row r="352" spans="13:14" x14ac:dyDescent="0.4">
      <c r="M352" s="18">
        <f t="shared" ca="1" si="10"/>
        <v>36</v>
      </c>
      <c r="N352" s="18">
        <f t="shared" ca="1" si="11"/>
        <v>24</v>
      </c>
    </row>
    <row r="353" spans="13:14" x14ac:dyDescent="0.4">
      <c r="M353" s="18">
        <f t="shared" ca="1" si="10"/>
        <v>78</v>
      </c>
      <c r="N353" s="18">
        <f t="shared" ca="1" si="11"/>
        <v>1</v>
      </c>
    </row>
    <row r="354" spans="13:14" x14ac:dyDescent="0.4">
      <c r="M354" s="18">
        <f t="shared" ca="1" si="10"/>
        <v>54</v>
      </c>
      <c r="N354" s="18">
        <f t="shared" ca="1" si="11"/>
        <v>6</v>
      </c>
    </row>
    <row r="355" spans="13:14" x14ac:dyDescent="0.4">
      <c r="M355" s="18">
        <f t="shared" ca="1" si="10"/>
        <v>66</v>
      </c>
      <c r="N355" s="18">
        <f t="shared" ca="1" si="11"/>
        <v>1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>
        <f t="shared" ca="1" si="10"/>
        <v>2</v>
      </c>
      <c r="N358" s="18">
        <f t="shared" ca="1" si="11"/>
        <v>95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>
        <f t="shared" ca="1" si="10"/>
        <v>70</v>
      </c>
      <c r="N360" s="18">
        <f t="shared" ca="1" si="11"/>
        <v>1</v>
      </c>
    </row>
    <row r="361" spans="13:14" x14ac:dyDescent="0.4">
      <c r="M361" s="18">
        <f t="shared" ca="1" si="10"/>
        <v>52</v>
      </c>
      <c r="N361" s="18">
        <f t="shared" ca="1" si="11"/>
        <v>8</v>
      </c>
    </row>
    <row r="362" spans="13:14" x14ac:dyDescent="0.4">
      <c r="M362" s="18">
        <f t="shared" ca="1" si="10"/>
        <v>14</v>
      </c>
      <c r="N362" s="18">
        <f t="shared" ca="1" si="11"/>
        <v>47</v>
      </c>
    </row>
    <row r="363" spans="13:14" x14ac:dyDescent="0.4">
      <c r="M363" s="18">
        <f t="shared" ca="1" si="10"/>
        <v>10</v>
      </c>
      <c r="N363" s="18">
        <f t="shared" ca="1" si="11"/>
        <v>55</v>
      </c>
    </row>
    <row r="364" spans="13:14" x14ac:dyDescent="0.4">
      <c r="M364" s="18">
        <f t="shared" ca="1" si="10"/>
        <v>50</v>
      </c>
      <c r="N364" s="18">
        <f t="shared" ca="1" si="11"/>
        <v>10</v>
      </c>
    </row>
    <row r="365" spans="13:14" x14ac:dyDescent="0.4">
      <c r="M365" s="18">
        <f t="shared" ca="1" si="10"/>
        <v>57</v>
      </c>
      <c r="N365" s="18">
        <f t="shared" ca="1" si="11"/>
        <v>3</v>
      </c>
    </row>
    <row r="366" spans="13:14" x14ac:dyDescent="0.4">
      <c r="M366" s="18">
        <f t="shared" ca="1" si="10"/>
        <v>45</v>
      </c>
      <c r="N366" s="18">
        <f t="shared" ca="1" si="11"/>
        <v>15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23</v>
      </c>
      <c r="N370" s="18">
        <f t="shared" ca="1" si="11"/>
        <v>37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>
        <f t="shared" ca="1" si="10"/>
        <v>37</v>
      </c>
      <c r="N372" s="18">
        <f t="shared" ca="1" si="11"/>
        <v>23</v>
      </c>
    </row>
    <row r="373" spans="13:14" x14ac:dyDescent="0.4">
      <c r="M373" s="18">
        <f t="shared" ca="1" si="10"/>
        <v>22</v>
      </c>
      <c r="N373" s="18">
        <f t="shared" ca="1" si="11"/>
        <v>38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>
        <f t="shared" ca="1" si="10"/>
        <v>16</v>
      </c>
      <c r="N376" s="18">
        <f t="shared" ca="1" si="11"/>
        <v>44</v>
      </c>
    </row>
    <row r="377" spans="13:14" x14ac:dyDescent="0.4">
      <c r="M377" s="18">
        <f t="shared" ca="1" si="10"/>
        <v>26</v>
      </c>
      <c r="N377" s="18">
        <f t="shared" ca="1" si="11"/>
        <v>34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>
        <f t="shared" ca="1" si="10"/>
        <v>46</v>
      </c>
      <c r="N379" s="18">
        <f t="shared" ca="1" si="11"/>
        <v>14</v>
      </c>
    </row>
    <row r="380" spans="13:14" x14ac:dyDescent="0.4">
      <c r="M380" s="18" t="str">
        <f t="shared" ca="1" si="10"/>
        <v>DNF</v>
      </c>
      <c r="N380" s="18">
        <f t="shared" ca="1" si="11"/>
        <v>1</v>
      </c>
    </row>
    <row r="381" spans="13:14" x14ac:dyDescent="0.4">
      <c r="M381" s="18">
        <f t="shared" ca="1" si="10"/>
        <v>10</v>
      </c>
      <c r="N381" s="18">
        <f t="shared" ca="1" si="11"/>
        <v>55</v>
      </c>
    </row>
    <row r="382" spans="13:14" x14ac:dyDescent="0.4">
      <c r="M382" s="18">
        <f t="shared" ca="1" si="10"/>
        <v>12</v>
      </c>
      <c r="N382" s="18">
        <f t="shared" ca="1" si="11"/>
        <v>51</v>
      </c>
    </row>
    <row r="383" spans="13:14" x14ac:dyDescent="0.4">
      <c r="M383" s="18" t="str">
        <f t="shared" ca="1" si="10"/>
        <v>DNS</v>
      </c>
      <c r="N383" s="18">
        <f t="shared" ca="1" si="11"/>
        <v>0</v>
      </c>
    </row>
    <row r="384" spans="13:14" x14ac:dyDescent="0.4">
      <c r="M384" s="18">
        <f t="shared" ca="1" si="10"/>
        <v>7</v>
      </c>
      <c r="N384" s="18">
        <f t="shared" ca="1" si="11"/>
        <v>70</v>
      </c>
    </row>
    <row r="385" spans="13:14" x14ac:dyDescent="0.4">
      <c r="M385" s="18">
        <f t="shared" ca="1" si="10"/>
        <v>11</v>
      </c>
      <c r="N385" s="18">
        <f t="shared" ca="1" si="11"/>
        <v>53</v>
      </c>
    </row>
    <row r="386" spans="13:14" x14ac:dyDescent="0.4">
      <c r="M386" s="18" t="str">
        <f t="shared" ca="1" si="10"/>
        <v>DNS</v>
      </c>
      <c r="N386" s="18">
        <f t="shared" ca="1" si="11"/>
        <v>0</v>
      </c>
    </row>
    <row r="387" spans="13:14" x14ac:dyDescent="0.4">
      <c r="M387" s="18" t="str">
        <f t="shared" ca="1" si="10"/>
        <v>DNS</v>
      </c>
      <c r="N387" s="18">
        <f t="shared" ca="1" si="11"/>
        <v>0</v>
      </c>
    </row>
    <row r="388" spans="13:14" x14ac:dyDescent="0.4">
      <c r="M388" s="18">
        <f t="shared" ca="1" si="10"/>
        <v>5</v>
      </c>
      <c r="N388" s="18">
        <f t="shared" ca="1" si="11"/>
        <v>80</v>
      </c>
    </row>
    <row r="389" spans="13:14" x14ac:dyDescent="0.4">
      <c r="M389" s="18">
        <f t="shared" ca="1" si="10"/>
        <v>4</v>
      </c>
      <c r="N389" s="18">
        <f t="shared" ca="1" si="11"/>
        <v>85</v>
      </c>
    </row>
    <row r="390" spans="13:14" x14ac:dyDescent="0.4">
      <c r="M390" s="18" t="str">
        <f t="shared" ca="1" si="10"/>
        <v>DNS</v>
      </c>
      <c r="N390" s="18">
        <f t="shared" ca="1" si="11"/>
        <v>0</v>
      </c>
    </row>
    <row r="391" spans="13:14" x14ac:dyDescent="0.4">
      <c r="M391" s="18">
        <f t="shared" ca="1" si="10"/>
        <v>6</v>
      </c>
      <c r="N391" s="18">
        <f t="shared" ca="1" si="11"/>
        <v>75</v>
      </c>
    </row>
    <row r="392" spans="13:14" x14ac:dyDescent="0.4">
      <c r="M392" s="18">
        <f t="shared" ca="1" si="10"/>
        <v>8</v>
      </c>
      <c r="N392" s="18">
        <f t="shared" ca="1" si="11"/>
        <v>65</v>
      </c>
    </row>
    <row r="393" spans="13:14" x14ac:dyDescent="0.4">
      <c r="M393" s="18">
        <f t="shared" ca="1" si="10"/>
        <v>1</v>
      </c>
      <c r="N393" s="18">
        <f t="shared" ca="1" si="11"/>
        <v>100</v>
      </c>
    </row>
    <row r="394" spans="13:14" x14ac:dyDescent="0.4">
      <c r="M394" s="18">
        <f t="shared" ca="1" si="10"/>
        <v>3</v>
      </c>
      <c r="N394" s="18">
        <f t="shared" ca="1" si="11"/>
        <v>90</v>
      </c>
    </row>
    <row r="395" spans="13:14" x14ac:dyDescent="0.4">
      <c r="M395" s="18">
        <f t="shared" ca="1" si="10"/>
        <v>2</v>
      </c>
      <c r="N395" s="18">
        <f t="shared" ca="1" si="11"/>
        <v>95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ColWidth="8.88671875"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446</v>
      </c>
      <c r="B1" s="34" t="s">
        <v>186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448</v>
      </c>
    </row>
    <row r="4" spans="1:17" x14ac:dyDescent="0.4">
      <c r="A4" s="18" t="str" cm="1">
        <f t="array" ref="A4:P8">_xlfn._xlws.FILTER(
  _xlfn.CHOOSECOLS('Individual Results'!A2:Q413, 1, 2, 3, 5, 6, 7, 8, 9, 10, 11, 12, 13, 14, 15, 16, 17),
  'Individual Results'!C2:C413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 t="str">
        <v>DNS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65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28</v>
      </c>
      <c r="N5" s="18">
        <v>32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87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29</v>
      </c>
      <c r="N6" s="18">
        <v>31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152</v>
      </c>
    </row>
    <row r="7" spans="1:17" x14ac:dyDescent="0.4">
      <c r="A7" s="18" t="str">
        <v>Ethan Isberg</v>
      </c>
      <c r="B7" s="18" t="str">
        <v>Juv Boys</v>
      </c>
      <c r="C7" s="18" t="str">
        <v>Rockridge</v>
      </c>
      <c r="D7" s="33">
        <v>9058</v>
      </c>
      <c r="E7" s="18">
        <v>32</v>
      </c>
      <c r="F7" s="18">
        <v>28</v>
      </c>
      <c r="G7" s="18">
        <v>33</v>
      </c>
      <c r="H7" s="18">
        <v>27</v>
      </c>
      <c r="I7" s="18">
        <v>32</v>
      </c>
      <c r="J7" s="18">
        <v>28</v>
      </c>
      <c r="K7" s="18">
        <v>35</v>
      </c>
      <c r="L7" s="18">
        <v>25</v>
      </c>
      <c r="M7" s="18">
        <v>30</v>
      </c>
      <c r="N7" s="18">
        <v>30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138</v>
      </c>
    </row>
    <row r="8" spans="1:17" x14ac:dyDescent="0.4">
      <c r="A8" s="18" t="str">
        <v>Taylor Markham</v>
      </c>
      <c r="B8" s="18" t="str">
        <v>Sr Boys</v>
      </c>
      <c r="C8" s="18" t="str">
        <v>Rockridge</v>
      </c>
      <c r="D8" s="33">
        <v>12380</v>
      </c>
      <c r="E8" s="18" t="str">
        <v>DNS</v>
      </c>
      <c r="F8" s="18">
        <v>0</v>
      </c>
      <c r="G8" s="18">
        <v>54</v>
      </c>
      <c r="H8" s="18">
        <v>6</v>
      </c>
      <c r="I8" s="18" t="str">
        <v>DNS</v>
      </c>
      <c r="J8" s="18">
        <v>0</v>
      </c>
      <c r="K8" s="18">
        <v>34</v>
      </c>
      <c r="L8" s="18">
        <v>26</v>
      </c>
      <c r="M8" s="18">
        <v>30</v>
      </c>
      <c r="N8" s="18">
        <v>30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62</v>
      </c>
    </row>
    <row r="9" spans="1:17" x14ac:dyDescent="0.4">
      <c r="Q9" s="18" t="str" cm="1">
        <f t="array" ref="Q9">IF(COUNTA(F9,H9,J9,L9,N9,P9)&lt;5, "", SUM(LARGE(CHOOSE({1,2,3,4,5,6}, F9,H9,J9,L9,N9,P9), {1,2,3,4,5})))</f>
        <v/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Results'!A3:E390, 'Individual Results'!B3:B390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 x14ac:dyDescent="0.3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 x14ac:dyDescent="0.3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2025-05-08T16:58:37Z</dcterms:modified>
</cp:coreProperties>
</file>