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27" documentId="8_{959BACE5-4009-4EA9-89AA-0ADE5BBDFC1C}" xr6:coauthVersionLast="47" xr6:coauthVersionMax="47" xr10:uidLastSave="{31B476BC-1F32-4CA4-AB7C-C3A0BF49D44D}"/>
  <bookViews>
    <workbookView xWindow="0" yWindow="-21710" windowWidth="38620" windowHeight="21220" tabRatio="806" activeTab="4" xr2:uid="{30FE0B90-2ACA-45E1-96D8-5209C85A7A75}"/>
  </bookViews>
  <sheets>
    <sheet name="PTS" sheetId="3" r:id="rId1"/>
    <sheet name="TeamHelper" sheetId="5" r:id="rId2"/>
    <sheet name="Lists" sheetId="8" r:id="rId3"/>
    <sheet name="Individual Results" sheetId="2" r:id="rId4"/>
    <sheet name="TeamPoints" sheetId="11" r:id="rId5"/>
    <sheet name="Division Export" sheetId="7" r:id="rId6"/>
    <sheet name="Race Export" sheetId="9" r:id="rId7"/>
    <sheet name="Team Export" sheetId="13" r:id="rId8"/>
    <sheet name="For Print" sheetId="12" r:id="rId9"/>
    <sheet name="Sheet2" sheetId="14" r:id="rId10"/>
  </sheets>
  <definedNames>
    <definedName name="_xlnm._FilterDatabase" localSheetId="3" hidden="1">'Individual Results'!$A$2:$E$356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" i="11" l="1"/>
  <c r="B99" i="11"/>
  <c r="C99" i="11" a="1"/>
  <c r="C99" i="11" s="1"/>
  <c r="I99" i="11" s="1"/>
  <c r="D99" i="11" a="1"/>
  <c r="D99" i="11" s="1"/>
  <c r="E99" i="11" a="1"/>
  <c r="E99" i="11" s="1"/>
  <c r="F99" i="11" a="1"/>
  <c r="F99" i="11" s="1"/>
  <c r="G99" i="11" a="1"/>
  <c r="G99" i="11" s="1"/>
  <c r="H99" i="11" a="1"/>
  <c r="H99" i="11" s="1"/>
  <c r="A100" i="11"/>
  <c r="B100" i="11"/>
  <c r="C100" i="11" a="1"/>
  <c r="C100" i="11" s="1"/>
  <c r="D100" i="11" a="1"/>
  <c r="D100" i="11" s="1"/>
  <c r="E100" i="11" a="1"/>
  <c r="E100" i="11" s="1"/>
  <c r="F100" i="11" a="1"/>
  <c r="F100" i="11" s="1"/>
  <c r="G100" i="11" a="1"/>
  <c r="G100" i="11"/>
  <c r="H100" i="11" a="1"/>
  <c r="H100" i="11"/>
  <c r="A101" i="11"/>
  <c r="B101" i="11"/>
  <c r="C101" i="11" a="1"/>
  <c r="C101" i="11" s="1"/>
  <c r="I101" i="11" s="1"/>
  <c r="D101" i="11" a="1"/>
  <c r="D101" i="11" s="1"/>
  <c r="E101" i="11" a="1"/>
  <c r="E101" i="11" s="1"/>
  <c r="F101" i="11" a="1"/>
  <c r="F101" i="11" s="1"/>
  <c r="G101" i="11" a="1"/>
  <c r="G101" i="11" s="1"/>
  <c r="H101" i="11" a="1"/>
  <c r="H101" i="11" s="1"/>
  <c r="G47" i="2"/>
  <c r="R47" i="2" s="1"/>
  <c r="D47" i="2"/>
  <c r="I100" i="11" l="1"/>
  <c r="T47" i="2" a="1"/>
  <c r="T47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R80" i="2"/>
  <c r="R83" i="2"/>
  <c r="R103" i="2"/>
  <c r="T167" i="2" a="1"/>
  <c r="T167" i="2" s="1"/>
  <c r="T183" i="2" a="1"/>
  <c r="T183" i="2" s="1"/>
  <c r="R263" i="2"/>
  <c r="T263" i="2" a="1"/>
  <c r="T263" i="2" s="1"/>
  <c r="R265" i="2"/>
  <c r="R285" i="2"/>
  <c r="T285" i="2" a="1"/>
  <c r="T285" i="2" s="1"/>
  <c r="R290" i="2"/>
  <c r="R311" i="2"/>
  <c r="T311" i="2" a="1"/>
  <c r="T311" i="2" s="1"/>
  <c r="G3" i="2"/>
  <c r="R3" i="2" s="1"/>
  <c r="G4" i="2"/>
  <c r="T4" i="2" s="1" a="1"/>
  <c r="T4" i="2" s="1"/>
  <c r="G5" i="2"/>
  <c r="R5" i="2" s="1"/>
  <c r="G6" i="2"/>
  <c r="R6" i="2" s="1"/>
  <c r="G7" i="2"/>
  <c r="T7" i="2" s="1" a="1"/>
  <c r="T7" i="2" s="1"/>
  <c r="G8" i="2"/>
  <c r="R8" i="2" s="1"/>
  <c r="G9" i="2"/>
  <c r="G10" i="2"/>
  <c r="G11" i="2"/>
  <c r="R11" i="2" s="1"/>
  <c r="G12" i="2"/>
  <c r="R12" i="2" s="1"/>
  <c r="G13" i="2"/>
  <c r="T13" i="2" s="1" a="1"/>
  <c r="T13" i="2" s="1"/>
  <c r="G14" i="2"/>
  <c r="R14" i="2" s="1"/>
  <c r="G15" i="2"/>
  <c r="R15" i="2" s="1"/>
  <c r="G16" i="2"/>
  <c r="G17" i="2"/>
  <c r="R17" i="2" s="1"/>
  <c r="G18" i="2"/>
  <c r="T18" i="2" s="1" a="1"/>
  <c r="T18" i="2" s="1"/>
  <c r="G19" i="2"/>
  <c r="R19" i="2" s="1"/>
  <c r="G20" i="2"/>
  <c r="T20" i="2" s="1" a="1"/>
  <c r="T20" i="2" s="1"/>
  <c r="G21" i="2"/>
  <c r="R21" i="2" s="1"/>
  <c r="G22" i="2"/>
  <c r="T22" i="2" s="1" a="1"/>
  <c r="T22" i="2" s="1"/>
  <c r="G23" i="2"/>
  <c r="R23" i="2" s="1"/>
  <c r="G24" i="2"/>
  <c r="T24" i="2" s="1" a="1"/>
  <c r="T24" i="2" s="1"/>
  <c r="G25" i="2"/>
  <c r="G26" i="2"/>
  <c r="G27" i="2"/>
  <c r="R27" i="2" s="1"/>
  <c r="G28" i="2"/>
  <c r="T28" i="2" s="1" a="1"/>
  <c r="T28" i="2" s="1"/>
  <c r="G29" i="2"/>
  <c r="T29" i="2" s="1" a="1"/>
  <c r="T29" i="2" s="1"/>
  <c r="G30" i="2"/>
  <c r="R30" i="2" s="1"/>
  <c r="G31" i="2"/>
  <c r="R31" i="2" s="1"/>
  <c r="G32" i="2"/>
  <c r="G33" i="2"/>
  <c r="G34" i="2"/>
  <c r="R34" i="2" s="1"/>
  <c r="G35" i="2"/>
  <c r="R35" i="2" s="1"/>
  <c r="G36" i="2"/>
  <c r="R36" i="2" s="1"/>
  <c r="G37" i="2"/>
  <c r="R37" i="2" s="1"/>
  <c r="G38" i="2"/>
  <c r="T38" i="2" s="1" a="1"/>
  <c r="T38" i="2" s="1"/>
  <c r="G39" i="2"/>
  <c r="T39" i="2" s="1" a="1"/>
  <c r="T39" i="2" s="1"/>
  <c r="G40" i="2"/>
  <c r="T40" i="2" s="1" a="1"/>
  <c r="T40" i="2" s="1"/>
  <c r="G41" i="2"/>
  <c r="T41" i="2" s="1" a="1"/>
  <c r="T41" i="2" s="1"/>
  <c r="G42" i="2"/>
  <c r="G43" i="2"/>
  <c r="R43" i="2" s="1"/>
  <c r="G44" i="2"/>
  <c r="R44" i="2" s="1"/>
  <c r="G45" i="2"/>
  <c r="R45" i="2" s="1"/>
  <c r="G46" i="2"/>
  <c r="R46" i="2" s="1"/>
  <c r="G48" i="2"/>
  <c r="R48" i="2" s="1"/>
  <c r="G49" i="2"/>
  <c r="G50" i="2"/>
  <c r="G51" i="2"/>
  <c r="R51" i="2" s="1"/>
  <c r="G52" i="2"/>
  <c r="R52" i="2" s="1"/>
  <c r="G53" i="2"/>
  <c r="T53" i="2" s="1" a="1"/>
  <c r="T53" i="2" s="1"/>
  <c r="G54" i="2"/>
  <c r="T54" i="2" s="1" a="1"/>
  <c r="T54" i="2" s="1"/>
  <c r="G55" i="2"/>
  <c r="T55" i="2" s="1" a="1"/>
  <c r="T55" i="2" s="1"/>
  <c r="G56" i="2"/>
  <c r="R56" i="2" s="1"/>
  <c r="G57" i="2"/>
  <c r="T57" i="2" s="1" a="1"/>
  <c r="T57" i="2" s="1"/>
  <c r="G58" i="2"/>
  <c r="G59" i="2"/>
  <c r="G60" i="2"/>
  <c r="R60" i="2" s="1"/>
  <c r="G61" i="2"/>
  <c r="T61" i="2" s="1" a="1"/>
  <c r="T61" i="2" s="1"/>
  <c r="G62" i="2"/>
  <c r="R62" i="2" s="1"/>
  <c r="G63" i="2"/>
  <c r="R63" i="2" s="1"/>
  <c r="G64" i="2"/>
  <c r="R64" i="2" s="1"/>
  <c r="G65" i="2"/>
  <c r="G66" i="2"/>
  <c r="G67" i="2"/>
  <c r="R67" i="2" s="1"/>
  <c r="G68" i="2"/>
  <c r="T68" i="2" s="1" a="1"/>
  <c r="T68" i="2" s="1"/>
  <c r="G69" i="2"/>
  <c r="T69" i="2" s="1" a="1"/>
  <c r="T69" i="2" s="1"/>
  <c r="G70" i="2"/>
  <c r="T70" i="2" s="1" a="1"/>
  <c r="T70" i="2" s="1"/>
  <c r="G71" i="2"/>
  <c r="T71" i="2" s="1" a="1"/>
  <c r="T71" i="2" s="1"/>
  <c r="G72" i="2"/>
  <c r="R72" i="2" s="1"/>
  <c r="G73" i="2"/>
  <c r="R73" i="2" s="1"/>
  <c r="G74" i="2"/>
  <c r="G75" i="2"/>
  <c r="G76" i="2"/>
  <c r="R76" i="2" s="1"/>
  <c r="G77" i="2"/>
  <c r="R77" i="2" s="1"/>
  <c r="G78" i="2"/>
  <c r="R78" i="2" s="1"/>
  <c r="G79" i="2"/>
  <c r="R79" i="2" s="1"/>
  <c r="G80" i="2"/>
  <c r="T80" i="2" s="1" a="1"/>
  <c r="T80" i="2" s="1"/>
  <c r="G81" i="2"/>
  <c r="G82" i="2"/>
  <c r="G83" i="2"/>
  <c r="T83" i="2" s="1" a="1"/>
  <c r="T83" i="2" s="1"/>
  <c r="G84" i="2"/>
  <c r="T84" i="2" s="1" a="1"/>
  <c r="T84" i="2" s="1"/>
  <c r="G85" i="2"/>
  <c r="R85" i="2" s="1"/>
  <c r="G86" i="2"/>
  <c r="R86" i="2" s="1"/>
  <c r="G87" i="2"/>
  <c r="R87" i="2" s="1"/>
  <c r="G88" i="2"/>
  <c r="R88" i="2" s="1"/>
  <c r="G89" i="2"/>
  <c r="T89" i="2" s="1" a="1"/>
  <c r="T89" i="2" s="1"/>
  <c r="G90" i="2"/>
  <c r="G91" i="2"/>
  <c r="G92" i="2"/>
  <c r="T92" i="2" s="1" a="1"/>
  <c r="T92" i="2" s="1"/>
  <c r="G93" i="2"/>
  <c r="R93" i="2" s="1"/>
  <c r="G94" i="2"/>
  <c r="R94" i="2" s="1"/>
  <c r="G95" i="2"/>
  <c r="R95" i="2" s="1"/>
  <c r="G96" i="2"/>
  <c r="R96" i="2" s="1"/>
  <c r="G97" i="2"/>
  <c r="G98" i="2"/>
  <c r="R98" i="2" s="1"/>
  <c r="G99" i="2"/>
  <c r="T99" i="2" s="1" a="1"/>
  <c r="T99" i="2" s="1"/>
  <c r="G100" i="2"/>
  <c r="R100" i="2" s="1"/>
  <c r="G101" i="2"/>
  <c r="R101" i="2" s="1"/>
  <c r="G102" i="2"/>
  <c r="R102" i="2" s="1"/>
  <c r="G103" i="2"/>
  <c r="T103" i="2" s="1" a="1"/>
  <c r="T103" i="2" s="1"/>
  <c r="G104" i="2"/>
  <c r="R104" i="2" s="1"/>
  <c r="G105" i="2"/>
  <c r="R105" i="2" s="1"/>
  <c r="G106" i="2"/>
  <c r="G107" i="2"/>
  <c r="G108" i="2"/>
  <c r="R108" i="2" s="1"/>
  <c r="G109" i="2"/>
  <c r="T109" i="2" s="1" a="1"/>
  <c r="T109" i="2" s="1"/>
  <c r="G110" i="2"/>
  <c r="T110" i="2" s="1" a="1"/>
  <c r="T110" i="2" s="1"/>
  <c r="G111" i="2"/>
  <c r="T111" i="2" s="1" a="1"/>
  <c r="T111" i="2" s="1"/>
  <c r="G112" i="2"/>
  <c r="R112" i="2" s="1"/>
  <c r="G113" i="2"/>
  <c r="G114" i="2"/>
  <c r="G115" i="2"/>
  <c r="T115" i="2" s="1" a="1"/>
  <c r="T115" i="2" s="1"/>
  <c r="G116" i="2"/>
  <c r="R116" i="2" s="1"/>
  <c r="G117" i="2"/>
  <c r="R117" i="2" s="1"/>
  <c r="G118" i="2"/>
  <c r="R118" i="2" s="1"/>
  <c r="G119" i="2"/>
  <c r="T119" i="2" s="1" a="1"/>
  <c r="T119" i="2" s="1"/>
  <c r="G120" i="2"/>
  <c r="R120" i="2" s="1"/>
  <c r="G121" i="2"/>
  <c r="T121" i="2" s="1" a="1"/>
  <c r="T121" i="2" s="1"/>
  <c r="G122" i="2"/>
  <c r="G123" i="2"/>
  <c r="R123" i="2" s="1"/>
  <c r="G124" i="2"/>
  <c r="R124" i="2" s="1"/>
  <c r="G125" i="2"/>
  <c r="T125" i="2" s="1" a="1"/>
  <c r="T125" i="2" s="1"/>
  <c r="G126" i="2"/>
  <c r="R126" i="2" s="1"/>
  <c r="G127" i="2"/>
  <c r="R127" i="2" s="1"/>
  <c r="G128" i="2"/>
  <c r="R128" i="2" s="1"/>
  <c r="G129" i="2"/>
  <c r="G130" i="2"/>
  <c r="G131" i="2"/>
  <c r="R131" i="2" s="1"/>
  <c r="G132" i="2"/>
  <c r="R132" i="2" s="1"/>
  <c r="G133" i="2"/>
  <c r="R133" i="2" s="1"/>
  <c r="G134" i="2"/>
  <c r="T134" i="2" s="1" a="1"/>
  <c r="T134" i="2" s="1"/>
  <c r="G135" i="2"/>
  <c r="R135" i="2" s="1"/>
  <c r="G136" i="2"/>
  <c r="T136" i="2" s="1" a="1"/>
  <c r="T136" i="2" s="1"/>
  <c r="G137" i="2"/>
  <c r="R137" i="2" s="1"/>
  <c r="G138" i="2"/>
  <c r="G139" i="2"/>
  <c r="G140" i="2"/>
  <c r="R140" i="2" s="1"/>
  <c r="G141" i="2"/>
  <c r="R141" i="2" s="1"/>
  <c r="G142" i="2"/>
  <c r="T142" i="2" s="1" a="1"/>
  <c r="T142" i="2" s="1"/>
  <c r="G143" i="2"/>
  <c r="R143" i="2" s="1"/>
  <c r="G144" i="2"/>
  <c r="R144" i="2" s="1"/>
  <c r="G145" i="2"/>
  <c r="G146" i="2"/>
  <c r="T146" i="2" s="1" a="1"/>
  <c r="T146" i="2" s="1"/>
  <c r="G147" i="2"/>
  <c r="R147" i="2" s="1"/>
  <c r="G148" i="2"/>
  <c r="T148" i="2" s="1" a="1"/>
  <c r="T148" i="2" s="1"/>
  <c r="G149" i="2"/>
  <c r="T149" i="2" s="1" a="1"/>
  <c r="T149" i="2" s="1"/>
  <c r="G150" i="2"/>
  <c r="T150" i="2" s="1" a="1"/>
  <c r="T150" i="2" s="1"/>
  <c r="G151" i="2"/>
  <c r="R151" i="2" s="1"/>
  <c r="G152" i="2"/>
  <c r="R152" i="2" s="1"/>
  <c r="G153" i="2"/>
  <c r="R153" i="2" s="1"/>
  <c r="G154" i="2"/>
  <c r="R154" i="2" s="1"/>
  <c r="G155" i="2"/>
  <c r="G156" i="2"/>
  <c r="T156" i="2" s="1" a="1"/>
  <c r="T156" i="2" s="1"/>
  <c r="G157" i="2"/>
  <c r="R157" i="2" s="1"/>
  <c r="G158" i="2"/>
  <c r="R158" i="2" s="1"/>
  <c r="G159" i="2"/>
  <c r="R159" i="2" s="1"/>
  <c r="G160" i="2"/>
  <c r="T160" i="2" s="1" a="1"/>
  <c r="T160" i="2" s="1"/>
  <c r="G161" i="2"/>
  <c r="T161" i="2" s="1" a="1"/>
  <c r="T161" i="2" s="1"/>
  <c r="G162" i="2"/>
  <c r="G163" i="2"/>
  <c r="R163" i="2" s="1"/>
  <c r="G164" i="2"/>
  <c r="T164" i="2" s="1" a="1"/>
  <c r="T164" i="2" s="1"/>
  <c r="G165" i="2"/>
  <c r="R165" i="2" s="1"/>
  <c r="G166" i="2"/>
  <c r="R166" i="2" s="1"/>
  <c r="G167" i="2"/>
  <c r="R167" i="2" s="1"/>
  <c r="G168" i="2"/>
  <c r="R168" i="2" s="1"/>
  <c r="G169" i="2"/>
  <c r="R169" i="2" s="1"/>
  <c r="G170" i="2"/>
  <c r="G171" i="2"/>
  <c r="T171" i="2" s="1" a="1"/>
  <c r="T171" i="2" s="1"/>
  <c r="G172" i="2"/>
  <c r="T172" i="2" s="1" a="1"/>
  <c r="T172" i="2" s="1"/>
  <c r="G173" i="2"/>
  <c r="R173" i="2" s="1"/>
  <c r="G174" i="2"/>
  <c r="R174" i="2" s="1"/>
  <c r="G175" i="2"/>
  <c r="T175" i="2" s="1" a="1"/>
  <c r="T175" i="2" s="1"/>
  <c r="G176" i="2"/>
  <c r="R176" i="2" s="1"/>
  <c r="G177" i="2"/>
  <c r="R177" i="2" s="1"/>
  <c r="G178" i="2"/>
  <c r="G179" i="2"/>
  <c r="T179" i="2" s="1" a="1"/>
  <c r="T179" i="2" s="1"/>
  <c r="G180" i="2"/>
  <c r="R180" i="2" s="1"/>
  <c r="G181" i="2"/>
  <c r="R181" i="2" s="1"/>
  <c r="G182" i="2"/>
  <c r="R182" i="2" s="1"/>
  <c r="G183" i="2"/>
  <c r="R183" i="2" s="1"/>
  <c r="G184" i="2"/>
  <c r="R184" i="2" s="1"/>
  <c r="G185" i="2"/>
  <c r="R185" i="2" s="1"/>
  <c r="G186" i="2"/>
  <c r="G187" i="2"/>
  <c r="G188" i="2"/>
  <c r="R188" i="2" s="1"/>
  <c r="G189" i="2"/>
  <c r="R189" i="2" s="1"/>
  <c r="G190" i="2"/>
  <c r="T190" i="2" s="1" a="1"/>
  <c r="T190" i="2" s="1"/>
  <c r="G191" i="2"/>
  <c r="R191" i="2" s="1"/>
  <c r="G192" i="2"/>
  <c r="R192" i="2" s="1"/>
  <c r="G193" i="2"/>
  <c r="G194" i="2"/>
  <c r="G195" i="2"/>
  <c r="R195" i="2" s="1"/>
  <c r="G196" i="2"/>
  <c r="R196" i="2" s="1"/>
  <c r="G197" i="2"/>
  <c r="R197" i="2" s="1"/>
  <c r="G198" i="2"/>
  <c r="R198" i="2" s="1"/>
  <c r="G199" i="2"/>
  <c r="T199" i="2" s="1" a="1"/>
  <c r="T199" i="2" s="1"/>
  <c r="G200" i="2"/>
  <c r="T200" i="2" s="1" a="1"/>
  <c r="T200" i="2" s="1"/>
  <c r="G201" i="2"/>
  <c r="R201" i="2" s="1"/>
  <c r="G202" i="2"/>
  <c r="T202" i="2" s="1" a="1"/>
  <c r="T202" i="2" s="1"/>
  <c r="G203" i="2"/>
  <c r="G204" i="2"/>
  <c r="R204" i="2" s="1"/>
  <c r="G205" i="2"/>
  <c r="T205" i="2" s="1" a="1"/>
  <c r="T205" i="2" s="1"/>
  <c r="G206" i="2"/>
  <c r="T206" i="2" s="1" a="1"/>
  <c r="T206" i="2" s="1"/>
  <c r="G207" i="2"/>
  <c r="R207" i="2" s="1"/>
  <c r="G208" i="2"/>
  <c r="R208" i="2" s="1"/>
  <c r="G209" i="2"/>
  <c r="G210" i="2"/>
  <c r="G211" i="2"/>
  <c r="R211" i="2" s="1"/>
  <c r="G212" i="2"/>
  <c r="R212" i="2" s="1"/>
  <c r="G213" i="2"/>
  <c r="R213" i="2" s="1"/>
  <c r="G214" i="2"/>
  <c r="R214" i="2" s="1"/>
  <c r="G215" i="2"/>
  <c r="R215" i="2" s="1"/>
  <c r="G216" i="2"/>
  <c r="R216" i="2" s="1"/>
  <c r="G217" i="2"/>
  <c r="T217" i="2" s="1" a="1"/>
  <c r="T217" i="2" s="1"/>
  <c r="G218" i="2"/>
  <c r="G219" i="2"/>
  <c r="G220" i="2"/>
  <c r="R220" i="2" s="1"/>
  <c r="G221" i="2"/>
  <c r="R221" i="2" s="1"/>
  <c r="G222" i="2"/>
  <c r="R222" i="2" s="1"/>
  <c r="G223" i="2"/>
  <c r="R223" i="2" s="1"/>
  <c r="G224" i="2"/>
  <c r="T224" i="2" s="1" a="1"/>
  <c r="T224" i="2" s="1"/>
  <c r="G225" i="2"/>
  <c r="G226" i="2"/>
  <c r="G227" i="2"/>
  <c r="R227" i="2" s="1"/>
  <c r="G228" i="2"/>
  <c r="R228" i="2" s="1"/>
  <c r="G229" i="2"/>
  <c r="R229" i="2" s="1"/>
  <c r="G230" i="2"/>
  <c r="R230" i="2" s="1"/>
  <c r="G231" i="2"/>
  <c r="R231" i="2" s="1"/>
  <c r="G232" i="2"/>
  <c r="R232" i="2" s="1"/>
  <c r="G233" i="2"/>
  <c r="R233" i="2" s="1"/>
  <c r="G234" i="2"/>
  <c r="G235" i="2"/>
  <c r="G236" i="2"/>
  <c r="T236" i="2" s="1" a="1"/>
  <c r="T236" i="2" s="1"/>
  <c r="G237" i="2"/>
  <c r="R237" i="2" s="1"/>
  <c r="G238" i="2"/>
  <c r="R238" i="2" s="1"/>
  <c r="G239" i="2"/>
  <c r="T239" i="2" s="1" a="1"/>
  <c r="T239" i="2" s="1"/>
  <c r="G240" i="2"/>
  <c r="T240" i="2" s="1" a="1"/>
  <c r="T240" i="2" s="1"/>
  <c r="G241" i="2"/>
  <c r="G242" i="2"/>
  <c r="R242" i="2" s="1"/>
  <c r="G243" i="2"/>
  <c r="T243" i="2" s="1" a="1"/>
  <c r="T243" i="2" s="1"/>
  <c r="G244" i="2"/>
  <c r="R244" i="2" s="1"/>
  <c r="G245" i="2"/>
  <c r="R245" i="2" s="1"/>
  <c r="G246" i="2"/>
  <c r="R246" i="2" s="1"/>
  <c r="G247" i="2"/>
  <c r="T247" i="2" s="1" a="1"/>
  <c r="T247" i="2" s="1"/>
  <c r="G248" i="2"/>
  <c r="T248" i="2" s="1" a="1"/>
  <c r="T248" i="2" s="1"/>
  <c r="G249" i="2"/>
  <c r="R249" i="2" s="1"/>
  <c r="G250" i="2"/>
  <c r="G251" i="2"/>
  <c r="G252" i="2"/>
  <c r="R252" i="2" s="1"/>
  <c r="G253" i="2"/>
  <c r="R253" i="2" s="1"/>
  <c r="G254" i="2"/>
  <c r="R254" i="2" s="1"/>
  <c r="G255" i="2"/>
  <c r="R255" i="2" s="1"/>
  <c r="G256" i="2"/>
  <c r="R256" i="2" s="1"/>
  <c r="G257" i="2"/>
  <c r="G258" i="2"/>
  <c r="G259" i="2"/>
  <c r="R259" i="2" s="1"/>
  <c r="G260" i="2"/>
  <c r="T260" i="2" s="1" a="1"/>
  <c r="T260" i="2" s="1"/>
  <c r="G261" i="2"/>
  <c r="T261" i="2" s="1" a="1"/>
  <c r="T261" i="2" s="1"/>
  <c r="G262" i="2"/>
  <c r="T262" i="2" s="1" a="1"/>
  <c r="T262" i="2" s="1"/>
  <c r="G264" i="2"/>
  <c r="R264" i="2" s="1"/>
  <c r="G265" i="2"/>
  <c r="T265" i="2" s="1" a="1"/>
  <c r="T265" i="2" s="1"/>
  <c r="G266" i="2"/>
  <c r="R266" i="2" s="1"/>
  <c r="G267" i="2"/>
  <c r="G268" i="2"/>
  <c r="T268" i="2" s="1" a="1"/>
  <c r="T268" i="2" s="1"/>
  <c r="G269" i="2"/>
  <c r="R269" i="2" s="1"/>
  <c r="G270" i="2"/>
  <c r="R270" i="2" s="1"/>
  <c r="G271" i="2"/>
  <c r="T271" i="2" s="1" a="1"/>
  <c r="T271" i="2" s="1"/>
  <c r="G272" i="2"/>
  <c r="T272" i="2" s="1" a="1"/>
  <c r="T272" i="2" s="1"/>
  <c r="G273" i="2"/>
  <c r="R273" i="2" s="1"/>
  <c r="G274" i="2"/>
  <c r="R274" i="2" s="1"/>
  <c r="G275" i="2"/>
  <c r="G276" i="2"/>
  <c r="R276" i="2" s="1"/>
  <c r="G277" i="2"/>
  <c r="R277" i="2" s="1"/>
  <c r="G278" i="2"/>
  <c r="R278" i="2" s="1"/>
  <c r="G279" i="2"/>
  <c r="T279" i="2" s="1" a="1"/>
  <c r="T279" i="2" s="1"/>
  <c r="G280" i="2"/>
  <c r="T280" i="2" s="1" a="1"/>
  <c r="T280" i="2" s="1"/>
  <c r="G281" i="2"/>
  <c r="T281" i="2" s="1" a="1"/>
  <c r="T281" i="2" s="1"/>
  <c r="G282" i="2"/>
  <c r="R282" i="2" s="1"/>
  <c r="G283" i="2"/>
  <c r="G284" i="2"/>
  <c r="G286" i="2"/>
  <c r="T286" i="2" s="1" a="1"/>
  <c r="T286" i="2" s="1"/>
  <c r="G287" i="2"/>
  <c r="R287" i="2" s="1"/>
  <c r="G288" i="2"/>
  <c r="T288" i="2" s="1" a="1"/>
  <c r="T288" i="2" s="1"/>
  <c r="G289" i="2"/>
  <c r="T289" i="2" s="1" a="1"/>
  <c r="T289" i="2" s="1"/>
  <c r="G290" i="2"/>
  <c r="T290" i="2" s="1" a="1"/>
  <c r="T290" i="2" s="1"/>
  <c r="G291" i="2"/>
  <c r="R291" i="2" s="1"/>
  <c r="G292" i="2"/>
  <c r="G293" i="2"/>
  <c r="T293" i="2" s="1" a="1"/>
  <c r="T293" i="2" s="1"/>
  <c r="G294" i="2"/>
  <c r="T294" i="2" s="1" a="1"/>
  <c r="T294" i="2" s="1"/>
  <c r="G295" i="2"/>
  <c r="R295" i="2" s="1"/>
  <c r="G296" i="2"/>
  <c r="R296" i="2" s="1"/>
  <c r="G297" i="2"/>
  <c r="R297" i="2" s="1"/>
  <c r="G298" i="2"/>
  <c r="R298" i="2" s="1"/>
  <c r="G299" i="2"/>
  <c r="R299" i="2" s="1"/>
  <c r="G300" i="2"/>
  <c r="T300" i="2" s="1" a="1"/>
  <c r="T300" i="2" s="1"/>
  <c r="G301" i="2"/>
  <c r="G302" i="2"/>
  <c r="R302" i="2" s="1"/>
  <c r="G303" i="2"/>
  <c r="R303" i="2" s="1"/>
  <c r="G304" i="2"/>
  <c r="T304" i="2" s="1" a="1"/>
  <c r="T304" i="2" s="1"/>
  <c r="G305" i="2"/>
  <c r="R305" i="2" s="1"/>
  <c r="G306" i="2"/>
  <c r="R306" i="2" s="1"/>
  <c r="G307" i="2"/>
  <c r="G308" i="2"/>
  <c r="G309" i="2"/>
  <c r="R309" i="2" s="1"/>
  <c r="G310" i="2"/>
  <c r="R310" i="2" s="1"/>
  <c r="G312" i="2"/>
  <c r="R312" i="2" s="1"/>
  <c r="G313" i="2"/>
  <c r="R313" i="2" s="1"/>
  <c r="G314" i="2"/>
  <c r="T314" i="2" s="1" a="1"/>
  <c r="T314" i="2" s="1"/>
  <c r="G315" i="2"/>
  <c r="R315" i="2" s="1"/>
  <c r="G316" i="2"/>
  <c r="R316" i="2" s="1"/>
  <c r="G317" i="2"/>
  <c r="G318" i="2"/>
  <c r="G319" i="2"/>
  <c r="T319" i="2" s="1" a="1"/>
  <c r="T319" i="2" s="1"/>
  <c r="G320" i="2"/>
  <c r="R320" i="2" s="1"/>
  <c r="G321" i="2"/>
  <c r="R321" i="2" s="1"/>
  <c r="G322" i="2"/>
  <c r="R322" i="2" s="1"/>
  <c r="G323" i="2"/>
  <c r="R323" i="2" s="1"/>
  <c r="G324" i="2"/>
  <c r="G325" i="2"/>
  <c r="R325" i="2" s="1"/>
  <c r="G326" i="2"/>
  <c r="R326" i="2" s="1"/>
  <c r="G327" i="2"/>
  <c r="R327" i="2" s="1"/>
  <c r="G328" i="2"/>
  <c r="R328" i="2" s="1"/>
  <c r="G329" i="2"/>
  <c r="T329" i="2" s="1" a="1"/>
  <c r="T329" i="2" s="1"/>
  <c r="G330" i="2"/>
  <c r="R330" i="2" s="1"/>
  <c r="G331" i="2"/>
  <c r="R331" i="2" s="1"/>
  <c r="G332" i="2"/>
  <c r="R332" i="2" s="1"/>
  <c r="G333" i="2"/>
  <c r="G334" i="2"/>
  <c r="G335" i="2"/>
  <c r="R335" i="2" s="1"/>
  <c r="G336" i="2"/>
  <c r="R336" i="2" s="1"/>
  <c r="G337" i="2"/>
  <c r="T337" i="2" s="1" a="1"/>
  <c r="T337" i="2" s="1"/>
  <c r="G338" i="2"/>
  <c r="R338" i="2" s="1"/>
  <c r="G339" i="2"/>
  <c r="R339" i="2" s="1"/>
  <c r="G340" i="2"/>
  <c r="G341" i="2"/>
  <c r="R341" i="2" s="1"/>
  <c r="G342" i="2"/>
  <c r="T342" i="2" s="1" a="1"/>
  <c r="T342" i="2" s="1"/>
  <c r="G343" i="2"/>
  <c r="T343" i="2" s="1" a="1"/>
  <c r="T343" i="2" s="1"/>
  <c r="G344" i="2"/>
  <c r="R344" i="2" s="1"/>
  <c r="G345" i="2"/>
  <c r="T345" i="2" s="1" a="1"/>
  <c r="T345" i="2" s="1"/>
  <c r="G346" i="2"/>
  <c r="R346" i="2" s="1"/>
  <c r="G347" i="2"/>
  <c r="R347" i="2" s="1"/>
  <c r="G348" i="2"/>
  <c r="R348" i="2" s="1"/>
  <c r="G349" i="2"/>
  <c r="G350" i="2"/>
  <c r="T350" i="2" s="1" a="1"/>
  <c r="T350" i="2" s="1"/>
  <c r="G351" i="2"/>
  <c r="R351" i="2" s="1"/>
  <c r="G352" i="2"/>
  <c r="R352" i="2" s="1"/>
  <c r="G353" i="2"/>
  <c r="T353" i="2" s="1" a="1"/>
  <c r="T353" i="2" s="1"/>
  <c r="G354" i="2"/>
  <c r="T354" i="2" s="1" a="1"/>
  <c r="T354" i="2" s="1"/>
  <c r="G355" i="2"/>
  <c r="R355" i="2" s="1"/>
  <c r="G356" i="2"/>
  <c r="G357" i="2"/>
  <c r="G358" i="2"/>
  <c r="T358" i="2" s="1" a="1"/>
  <c r="T358" i="2" s="1"/>
  <c r="G359" i="2"/>
  <c r="R359" i="2" s="1"/>
  <c r="G360" i="2"/>
  <c r="R360" i="2" s="1"/>
  <c r="G361" i="2"/>
  <c r="R361" i="2" s="1"/>
  <c r="G362" i="2"/>
  <c r="R362" i="2" s="1"/>
  <c r="G363" i="2"/>
  <c r="T363" i="2" s="1" a="1"/>
  <c r="T363" i="2" s="1"/>
  <c r="G364" i="2"/>
  <c r="T364" i="2" s="1" a="1"/>
  <c r="T364" i="2" s="1"/>
  <c r="G365" i="2"/>
  <c r="G366" i="2"/>
  <c r="R366" i="2" s="1"/>
  <c r="G367" i="2"/>
  <c r="G368" i="2"/>
  <c r="T368" i="2" s="1" a="1"/>
  <c r="T368" i="2" s="1"/>
  <c r="G369" i="2"/>
  <c r="R369" i="2" s="1"/>
  <c r="G370" i="2"/>
  <c r="R370" i="2" s="1"/>
  <c r="G371" i="2"/>
  <c r="T371" i="2" s="1" a="1"/>
  <c r="T371" i="2" s="1"/>
  <c r="G372" i="2"/>
  <c r="G373" i="2"/>
  <c r="R373" i="2" s="1"/>
  <c r="G374" i="2"/>
  <c r="R374" i="2" s="1"/>
  <c r="G375" i="2"/>
  <c r="T375" i="2" s="1" a="1"/>
  <c r="T375" i="2" s="1"/>
  <c r="G376" i="2"/>
  <c r="R376" i="2" s="1"/>
  <c r="G377" i="2"/>
  <c r="T377" i="2" s="1" a="1"/>
  <c r="T377" i="2" s="1"/>
  <c r="G2" i="2"/>
  <c r="T2" i="2" s="1" a="1"/>
  <c r="T2" i="2" s="1"/>
  <c r="R55" i="2" l="1"/>
  <c r="T252" i="2" a="1"/>
  <c r="T252" i="2" s="1"/>
  <c r="T253" i="2" a="1"/>
  <c r="T253" i="2" s="1"/>
  <c r="T215" i="2" a="1"/>
  <c r="T215" i="2" s="1"/>
  <c r="R61" i="2"/>
  <c r="T44" i="2" a="1"/>
  <c r="T44" i="2" s="1"/>
  <c r="T369" i="2" a="1"/>
  <c r="T369" i="2" s="1"/>
  <c r="T211" i="2" a="1"/>
  <c r="T211" i="2" s="1"/>
  <c r="R353" i="2"/>
  <c r="T208" i="2" a="1"/>
  <c r="T208" i="2" s="1"/>
  <c r="R350" i="2"/>
  <c r="T192" i="2" a="1"/>
  <c r="T192" i="2" s="1"/>
  <c r="T287" i="2" a="1"/>
  <c r="T287" i="2" s="1"/>
  <c r="T108" i="2" a="1"/>
  <c r="T108" i="2" s="1"/>
  <c r="T189" i="2" a="1"/>
  <c r="T189" i="2" s="1"/>
  <c r="R271" i="2"/>
  <c r="R337" i="2"/>
  <c r="T151" i="2" a="1"/>
  <c r="T151" i="2" s="1"/>
  <c r="R54" i="2"/>
  <c r="T67" i="2" a="1"/>
  <c r="T67" i="2" s="1"/>
  <c r="T330" i="2" a="1"/>
  <c r="T330" i="2" s="1"/>
  <c r="R248" i="2"/>
  <c r="R142" i="2"/>
  <c r="R70" i="2"/>
  <c r="T242" i="2" a="1"/>
  <c r="T242" i="2" s="1"/>
  <c r="R136" i="2"/>
  <c r="R38" i="2"/>
  <c r="T259" i="2" a="1"/>
  <c r="T259" i="2" s="1"/>
  <c r="R240" i="2"/>
  <c r="T135" i="2" a="1"/>
  <c r="T135" i="2" s="1"/>
  <c r="T34" i="2" a="1"/>
  <c r="T34" i="2" s="1"/>
  <c r="R164" i="2"/>
  <c r="T306" i="2" a="1"/>
  <c r="T306" i="2" s="1"/>
  <c r="T230" i="2" a="1"/>
  <c r="T230" i="2" s="1"/>
  <c r="T120" i="2" a="1"/>
  <c r="T120" i="2" s="1"/>
  <c r="T31" i="2" a="1"/>
  <c r="T31" i="2" s="1"/>
  <c r="R294" i="2"/>
  <c r="T228" i="2" a="1"/>
  <c r="T228" i="2" s="1"/>
  <c r="R110" i="2"/>
  <c r="R4" i="2"/>
  <c r="T86" i="2" a="1"/>
  <c r="T86" i="2" s="1"/>
  <c r="R84" i="2"/>
  <c r="T362" i="2" a="1"/>
  <c r="T362" i="2" s="1"/>
  <c r="T344" i="2" a="1"/>
  <c r="T344" i="2" s="1"/>
  <c r="T316" i="2" a="1"/>
  <c r="T316" i="2" s="1"/>
  <c r="T297" i="2" a="1"/>
  <c r="T297" i="2" s="1"/>
  <c r="T278" i="2" a="1"/>
  <c r="T278" i="2" s="1"/>
  <c r="R262" i="2"/>
  <c r="T245" i="2" a="1"/>
  <c r="T245" i="2" s="1"/>
  <c r="T221" i="2" a="1"/>
  <c r="T221" i="2" s="1"/>
  <c r="T196" i="2" a="1"/>
  <c r="T196" i="2" s="1"/>
  <c r="R179" i="2"/>
  <c r="T157" i="2" a="1"/>
  <c r="T157" i="2" s="1"/>
  <c r="T127" i="2" a="1"/>
  <c r="T127" i="2" s="1"/>
  <c r="R99" i="2"/>
  <c r="R71" i="2"/>
  <c r="T51" i="2" a="1"/>
  <c r="T51" i="2" s="1"/>
  <c r="R20" i="2"/>
  <c r="T361" i="2" a="1"/>
  <c r="T361" i="2" s="1"/>
  <c r="R243" i="2"/>
  <c r="T176" i="2" a="1"/>
  <c r="T176" i="2" s="1"/>
  <c r="T152" i="2" a="1"/>
  <c r="T152" i="2" s="1"/>
  <c r="T126" i="2" a="1"/>
  <c r="T126" i="2" s="1"/>
  <c r="T96" i="2" a="1"/>
  <c r="T96" i="2" s="1"/>
  <c r="T48" i="2" a="1"/>
  <c r="T48" i="2" s="1"/>
  <c r="T360" i="2" a="1"/>
  <c r="T360" i="2" s="1"/>
  <c r="R343" i="2"/>
  <c r="T312" i="2" a="1"/>
  <c r="T312" i="2" s="1"/>
  <c r="R261" i="2"/>
  <c r="R217" i="2"/>
  <c r="T195" i="2" a="1"/>
  <c r="T195" i="2" s="1"/>
  <c r="T45" i="2" a="1"/>
  <c r="T45" i="2" s="1"/>
  <c r="T19" i="2" a="1"/>
  <c r="T19" i="2" s="1"/>
  <c r="R342" i="2"/>
  <c r="T296" i="2" a="1"/>
  <c r="T296" i="2" s="1"/>
  <c r="T277" i="2" a="1"/>
  <c r="T277" i="2" s="1"/>
  <c r="R260" i="2"/>
  <c r="T216" i="2" a="1"/>
  <c r="T216" i="2" s="1"/>
  <c r="T173" i="2" a="1"/>
  <c r="T173" i="2" s="1"/>
  <c r="R121" i="2"/>
  <c r="R92" i="2"/>
  <c r="R68" i="2"/>
  <c r="T15" i="2" a="1"/>
  <c r="T15" i="2" s="1"/>
  <c r="T359" i="2" a="1"/>
  <c r="T359" i="2" s="1"/>
  <c r="T335" i="2" a="1"/>
  <c r="T335" i="2" s="1"/>
  <c r="R272" i="2"/>
  <c r="R236" i="2"/>
  <c r="T166" i="2" a="1"/>
  <c r="T166" i="2" s="1"/>
  <c r="R149" i="2"/>
  <c r="T117" i="2" a="1"/>
  <c r="T117" i="2" s="1"/>
  <c r="T64" i="2" a="1"/>
  <c r="T64" i="2" s="1"/>
  <c r="R13" i="2"/>
  <c r="T274" i="2" a="1"/>
  <c r="T274" i="2" s="1"/>
  <c r="R2" i="2"/>
  <c r="T310" i="2" a="1"/>
  <c r="T310" i="2" s="1"/>
  <c r="R293" i="2"/>
  <c r="T255" i="2" a="1"/>
  <c r="T255" i="2" s="1"/>
  <c r="T214" i="2" a="1"/>
  <c r="T214" i="2" s="1"/>
  <c r="R190" i="2"/>
  <c r="T165" i="2" a="1"/>
  <c r="T165" i="2" s="1"/>
  <c r="R148" i="2"/>
  <c r="R115" i="2"/>
  <c r="T85" i="2" a="1"/>
  <c r="T85" i="2" s="1"/>
  <c r="R39" i="2"/>
  <c r="R7" i="2"/>
  <c r="T376" i="2" a="1"/>
  <c r="T376" i="2" s="1"/>
  <c r="R354" i="2"/>
  <c r="T331" i="2" a="1"/>
  <c r="T331" i="2" s="1"/>
  <c r="T254" i="2" a="1"/>
  <c r="T254" i="2" s="1"/>
  <c r="T233" i="2" a="1"/>
  <c r="T233" i="2" s="1"/>
  <c r="R111" i="2"/>
  <c r="R375" i="2"/>
  <c r="R329" i="2"/>
  <c r="T309" i="2" a="1"/>
  <c r="T309" i="2" s="1"/>
  <c r="R288" i="2"/>
  <c r="T141" i="2" a="1"/>
  <c r="T141" i="2" s="1"/>
  <c r="R109" i="2"/>
  <c r="T35" i="2" a="1"/>
  <c r="T35" i="2" s="1"/>
  <c r="T3" i="2" a="1"/>
  <c r="T3" i="2" s="1"/>
  <c r="T328" i="2" a="1"/>
  <c r="T328" i="2" s="1"/>
  <c r="R368" i="2"/>
  <c r="T323" i="2" a="1"/>
  <c r="T323" i="2" s="1"/>
  <c r="R304" i="2"/>
  <c r="T264" i="2" a="1"/>
  <c r="T264" i="2" s="1"/>
  <c r="R247" i="2"/>
  <c r="R205" i="2"/>
  <c r="R160" i="2"/>
  <c r="R134" i="2"/>
  <c r="T102" i="2" a="1"/>
  <c r="T102" i="2" s="1"/>
  <c r="T77" i="2" a="1"/>
  <c r="T77" i="2" s="1"/>
  <c r="R53" i="2"/>
  <c r="R29" i="2"/>
  <c r="T229" i="2" a="1"/>
  <c r="T229" i="2" s="1"/>
  <c r="R161" i="2"/>
  <c r="T366" i="2" a="1"/>
  <c r="T366" i="2" s="1"/>
  <c r="T347" i="2" a="1"/>
  <c r="T347" i="2" s="1"/>
  <c r="R281" i="2"/>
  <c r="T246" i="2" a="1"/>
  <c r="T246" i="2" s="1"/>
  <c r="T227" i="2" a="1"/>
  <c r="T227" i="2" s="1"/>
  <c r="T204" i="2" a="1"/>
  <c r="T204" i="2" s="1"/>
  <c r="T182" i="2" a="1"/>
  <c r="T182" i="2" s="1"/>
  <c r="T158" i="2" a="1"/>
  <c r="T158" i="2" s="1"/>
  <c r="R28" i="2"/>
  <c r="T322" i="2" a="1"/>
  <c r="T322" i="2" s="1"/>
  <c r="T303" i="2" a="1"/>
  <c r="T303" i="2" s="1"/>
  <c r="R280" i="2"/>
  <c r="R199" i="2"/>
  <c r="T180" i="2" a="1"/>
  <c r="T180" i="2" s="1"/>
  <c r="T133" i="2" a="1"/>
  <c r="T133" i="2" s="1"/>
  <c r="T73" i="2" a="1"/>
  <c r="T73" i="2" s="1"/>
  <c r="T52" i="2" a="1"/>
  <c r="T52" i="2" s="1"/>
  <c r="R22" i="2"/>
  <c r="R363" i="2"/>
  <c r="T346" i="2" a="1"/>
  <c r="T346" i="2" s="1"/>
  <c r="R319" i="2"/>
  <c r="R279" i="2"/>
  <c r="R224" i="2"/>
  <c r="T198" i="2" a="1"/>
  <c r="T198" i="2" s="1"/>
  <c r="T101" i="2" a="1"/>
  <c r="T101" i="2" s="1"/>
  <c r="R367" i="2"/>
  <c r="T367" i="2" a="1"/>
  <c r="T367" i="2" s="1"/>
  <c r="T291" i="2" a="1"/>
  <c r="T291" i="2" s="1"/>
  <c r="R318" i="2"/>
  <c r="T318" i="2" a="1"/>
  <c r="T318" i="2" s="1"/>
  <c r="T235" i="2" a="1"/>
  <c r="T235" i="2" s="1"/>
  <c r="R235" i="2"/>
  <c r="T219" i="2" a="1"/>
  <c r="T219" i="2" s="1"/>
  <c r="R219" i="2"/>
  <c r="R203" i="2"/>
  <c r="T203" i="2" a="1"/>
  <c r="T203" i="2" s="1"/>
  <c r="R187" i="2"/>
  <c r="T187" i="2" a="1"/>
  <c r="T187" i="2" s="1"/>
  <c r="R155" i="2"/>
  <c r="T155" i="2" a="1"/>
  <c r="T155" i="2" s="1"/>
  <c r="R139" i="2"/>
  <c r="T139" i="2" a="1"/>
  <c r="T139" i="2" s="1"/>
  <c r="T107" i="2" a="1"/>
  <c r="T107" i="2" s="1"/>
  <c r="R107" i="2"/>
  <c r="T91" i="2" a="1"/>
  <c r="T91" i="2" s="1"/>
  <c r="R91" i="2"/>
  <c r="T75" i="2" a="1"/>
  <c r="T75" i="2" s="1"/>
  <c r="R75" i="2"/>
  <c r="R59" i="2"/>
  <c r="T59" i="2" a="1"/>
  <c r="T59" i="2" s="1"/>
  <c r="R42" i="2"/>
  <c r="T42" i="2" a="1"/>
  <c r="T42" i="2" s="1"/>
  <c r="R26" i="2"/>
  <c r="T26" i="2" a="1"/>
  <c r="T26" i="2" s="1"/>
  <c r="R10" i="2"/>
  <c r="T10" i="2" a="1"/>
  <c r="T10" i="2" s="1"/>
  <c r="T177" i="2" a="1"/>
  <c r="T177" i="2" s="1"/>
  <c r="R41" i="2"/>
  <c r="R301" i="2"/>
  <c r="T301" i="2" a="1"/>
  <c r="T301" i="2" s="1"/>
  <c r="R317" i="2"/>
  <c r="T317" i="2" a="1"/>
  <c r="T317" i="2" s="1"/>
  <c r="R186" i="2"/>
  <c r="T186" i="2" a="1"/>
  <c r="T186" i="2" s="1"/>
  <c r="R170" i="2"/>
  <c r="T170" i="2" a="1"/>
  <c r="T170" i="2" s="1"/>
  <c r="T138" i="2" a="1"/>
  <c r="T138" i="2" s="1"/>
  <c r="R138" i="2"/>
  <c r="T122" i="2" a="1"/>
  <c r="T122" i="2" s="1"/>
  <c r="R122" i="2"/>
  <c r="T106" i="2" a="1"/>
  <c r="T106" i="2" s="1"/>
  <c r="R106" i="2"/>
  <c r="R90" i="2"/>
  <c r="T90" i="2" a="1"/>
  <c r="T90" i="2" s="1"/>
  <c r="R74" i="2"/>
  <c r="T74" i="2" a="1"/>
  <c r="T74" i="2" s="1"/>
  <c r="R58" i="2"/>
  <c r="T58" i="2" a="1"/>
  <c r="T58" i="2" s="1"/>
  <c r="R25" i="2"/>
  <c r="T25" i="2" a="1"/>
  <c r="T25" i="2" s="1"/>
  <c r="R9" i="2"/>
  <c r="T9" i="2" a="1"/>
  <c r="T9" i="2" s="1"/>
  <c r="R218" i="2"/>
  <c r="T218" i="2" a="1"/>
  <c r="T218" i="2" s="1"/>
  <c r="T325" i="2" a="1"/>
  <c r="T325" i="2" s="1"/>
  <c r="T154" i="2" a="1"/>
  <c r="T154" i="2" s="1"/>
  <c r="R251" i="2"/>
  <c r="T251" i="2" a="1"/>
  <c r="T251" i="2" s="1"/>
  <c r="R283" i="2"/>
  <c r="T283" i="2" a="1"/>
  <c r="T283" i="2" s="1"/>
  <c r="R234" i="2"/>
  <c r="T234" i="2" a="1"/>
  <c r="T234" i="2" s="1"/>
  <c r="R268" i="2"/>
  <c r="R250" i="2"/>
  <c r="T250" i="2" a="1"/>
  <c r="T250" i="2" s="1"/>
  <c r="R171" i="2"/>
  <c r="R284" i="2"/>
  <c r="T284" i="2" a="1"/>
  <c r="T284" i="2" s="1"/>
  <c r="R267" i="2"/>
  <c r="T267" i="2" a="1"/>
  <c r="T267" i="2" s="1"/>
  <c r="R365" i="2"/>
  <c r="T365" i="2" a="1"/>
  <c r="T365" i="2" s="1"/>
  <c r="T341" i="2" a="1"/>
  <c r="T341" i="2" s="1"/>
  <c r="R300" i="2"/>
  <c r="T373" i="2" a="1"/>
  <c r="T373" i="2" s="1"/>
  <c r="T333" i="2" a="1"/>
  <c r="T333" i="2" s="1"/>
  <c r="R333" i="2"/>
  <c r="R308" i="2"/>
  <c r="T308" i="2" a="1"/>
  <c r="T308" i="2" s="1"/>
  <c r="R292" i="2"/>
  <c r="T292" i="2" a="1"/>
  <c r="T292" i="2" s="1"/>
  <c r="R275" i="2"/>
  <c r="T275" i="2" a="1"/>
  <c r="T275" i="2" s="1"/>
  <c r="T258" i="2" a="1"/>
  <c r="T258" i="2" s="1"/>
  <c r="R258" i="2"/>
  <c r="T226" i="2" a="1"/>
  <c r="T226" i="2" s="1"/>
  <c r="R226" i="2"/>
  <c r="R210" i="2"/>
  <c r="T210" i="2" a="1"/>
  <c r="T210" i="2" s="1"/>
  <c r="R194" i="2"/>
  <c r="T194" i="2" a="1"/>
  <c r="T194" i="2" s="1"/>
  <c r="R178" i="2"/>
  <c r="T178" i="2" a="1"/>
  <c r="T178" i="2" s="1"/>
  <c r="R162" i="2"/>
  <c r="T162" i="2" a="1"/>
  <c r="T162" i="2" s="1"/>
  <c r="R130" i="2"/>
  <c r="T130" i="2" a="1"/>
  <c r="T130" i="2" s="1"/>
  <c r="R114" i="2"/>
  <c r="T114" i="2" a="1"/>
  <c r="T114" i="2" s="1"/>
  <c r="R82" i="2"/>
  <c r="T82" i="2" a="1"/>
  <c r="T82" i="2" s="1"/>
  <c r="T66" i="2" a="1"/>
  <c r="T66" i="2" s="1"/>
  <c r="R66" i="2"/>
  <c r="T50" i="2" a="1"/>
  <c r="T50" i="2" s="1"/>
  <c r="R50" i="2"/>
  <c r="R33" i="2"/>
  <c r="T33" i="2" a="1"/>
  <c r="T33" i="2" s="1"/>
  <c r="T123" i="2" a="1"/>
  <c r="T123" i="2" s="1"/>
  <c r="T98" i="2" a="1"/>
  <c r="T98" i="2" s="1"/>
  <c r="T334" i="2" a="1"/>
  <c r="T334" i="2" s="1"/>
  <c r="R334" i="2"/>
  <c r="R349" i="2"/>
  <c r="T349" i="2" a="1"/>
  <c r="T349" i="2" s="1"/>
  <c r="R357" i="2"/>
  <c r="T357" i="2" a="1"/>
  <c r="T357" i="2" s="1"/>
  <c r="R356" i="2"/>
  <c r="T356" i="2" a="1"/>
  <c r="T356" i="2" s="1"/>
  <c r="R324" i="2"/>
  <c r="T324" i="2" a="1"/>
  <c r="T324" i="2" s="1"/>
  <c r="R225" i="2"/>
  <c r="T225" i="2" a="1"/>
  <c r="T225" i="2" s="1"/>
  <c r="R145" i="2"/>
  <c r="T145" i="2" a="1"/>
  <c r="T145" i="2" s="1"/>
  <c r="R129" i="2"/>
  <c r="T129" i="2" a="1"/>
  <c r="T129" i="2" s="1"/>
  <c r="R113" i="2"/>
  <c r="T113" i="2" a="1"/>
  <c r="T113" i="2" s="1"/>
  <c r="R97" i="2"/>
  <c r="T97" i="2" a="1"/>
  <c r="T97" i="2" s="1"/>
  <c r="R81" i="2"/>
  <c r="T81" i="2" a="1"/>
  <c r="T81" i="2" s="1"/>
  <c r="R65" i="2"/>
  <c r="T65" i="2" a="1"/>
  <c r="T65" i="2" s="1"/>
  <c r="R49" i="2"/>
  <c r="T49" i="2" a="1"/>
  <c r="T49" i="2" s="1"/>
  <c r="R32" i="2"/>
  <c r="T32" i="2" a="1"/>
  <c r="T32" i="2" s="1"/>
  <c r="T16" i="2" a="1"/>
  <c r="T16" i="2" s="1"/>
  <c r="R16" i="2"/>
  <c r="R146" i="2"/>
  <c r="T372" i="2" a="1"/>
  <c r="T372" i="2" s="1"/>
  <c r="R372" i="2"/>
  <c r="R340" i="2"/>
  <c r="T340" i="2" a="1"/>
  <c r="T340" i="2" s="1"/>
  <c r="R307" i="2"/>
  <c r="T307" i="2" a="1"/>
  <c r="T307" i="2" s="1"/>
  <c r="T257" i="2" a="1"/>
  <c r="T257" i="2" s="1"/>
  <c r="R257" i="2"/>
  <c r="R241" i="2"/>
  <c r="T241" i="2" a="1"/>
  <c r="T241" i="2" s="1"/>
  <c r="R209" i="2"/>
  <c r="T209" i="2" a="1"/>
  <c r="T209" i="2" s="1"/>
  <c r="R193" i="2"/>
  <c r="T193" i="2" a="1"/>
  <c r="T193" i="2" s="1"/>
  <c r="R202" i="2"/>
  <c r="R377" i="2"/>
  <c r="R371" i="2"/>
  <c r="R364" i="2"/>
  <c r="R358" i="2"/>
  <c r="R345" i="2"/>
  <c r="T339" i="2" a="1"/>
  <c r="T339" i="2" s="1"/>
  <c r="T320" i="2" a="1"/>
  <c r="T320" i="2" s="1"/>
  <c r="R314" i="2"/>
  <c r="T295" i="2" a="1"/>
  <c r="T295" i="2" s="1"/>
  <c r="R289" i="2"/>
  <c r="T282" i="2" a="1"/>
  <c r="T282" i="2" s="1"/>
  <c r="T276" i="2" a="1"/>
  <c r="T276" i="2" s="1"/>
  <c r="T244" i="2" a="1"/>
  <c r="T244" i="2" s="1"/>
  <c r="R206" i="2"/>
  <c r="R200" i="2"/>
  <c r="T181" i="2" a="1"/>
  <c r="T181" i="2" s="1"/>
  <c r="R175" i="2"/>
  <c r="R156" i="2"/>
  <c r="R150" i="2"/>
  <c r="T137" i="2" a="1"/>
  <c r="T137" i="2" s="1"/>
  <c r="T131" i="2" a="1"/>
  <c r="T131" i="2" s="1"/>
  <c r="R125" i="2"/>
  <c r="R119" i="2"/>
  <c r="T112" i="2" a="1"/>
  <c r="T112" i="2" s="1"/>
  <c r="T100" i="2" a="1"/>
  <c r="T100" i="2" s="1"/>
  <c r="R69" i="2"/>
  <c r="T62" i="2" a="1"/>
  <c r="T62" i="2" s="1"/>
  <c r="T56" i="2" a="1"/>
  <c r="T56" i="2" s="1"/>
  <c r="T30" i="2" a="1"/>
  <c r="T30" i="2" s="1"/>
  <c r="R24" i="2"/>
  <c r="R18" i="2"/>
  <c r="T11" i="2" a="1"/>
  <c r="T11" i="2" s="1"/>
  <c r="T5" i="2" a="1"/>
  <c r="T5" i="2" s="1"/>
  <c r="R89" i="2"/>
  <c r="T315" i="2" a="1"/>
  <c r="T315" i="2" s="1"/>
  <c r="T370" i="2" a="1"/>
  <c r="T370" i="2" s="1"/>
  <c r="T351" i="2" a="1"/>
  <c r="T351" i="2" s="1"/>
  <c r="T332" i="2" a="1"/>
  <c r="T332" i="2" s="1"/>
  <c r="T326" i="2" a="1"/>
  <c r="T326" i="2" s="1"/>
  <c r="T313" i="2" a="1"/>
  <c r="T313" i="2" s="1"/>
  <c r="T269" i="2" a="1"/>
  <c r="T269" i="2" s="1"/>
  <c r="T256" i="2" a="1"/>
  <c r="T256" i="2" s="1"/>
  <c r="T237" i="2" a="1"/>
  <c r="T237" i="2" s="1"/>
  <c r="T231" i="2" a="1"/>
  <c r="T231" i="2" s="1"/>
  <c r="T212" i="2" a="1"/>
  <c r="T212" i="2" s="1"/>
  <c r="T174" i="2" a="1"/>
  <c r="T174" i="2" s="1"/>
  <c r="T168" i="2" a="1"/>
  <c r="T168" i="2" s="1"/>
  <c r="T143" i="2" a="1"/>
  <c r="T143" i="2" s="1"/>
  <c r="T124" i="2" a="1"/>
  <c r="T124" i="2" s="1"/>
  <c r="T118" i="2" a="1"/>
  <c r="T118" i="2" s="1"/>
  <c r="T93" i="2" a="1"/>
  <c r="T93" i="2" s="1"/>
  <c r="T87" i="2" a="1"/>
  <c r="T87" i="2" s="1"/>
  <c r="T36" i="2" a="1"/>
  <c r="T36" i="2" s="1"/>
  <c r="T17" i="2" a="1"/>
  <c r="T17" i="2" s="1"/>
  <c r="T201" i="2" a="1"/>
  <c r="T201" i="2" s="1"/>
  <c r="R239" i="2"/>
  <c r="T338" i="2" a="1"/>
  <c r="T338" i="2" s="1"/>
  <c r="T249" i="2" a="1"/>
  <c r="T249" i="2" s="1"/>
  <c r="T105" i="2" a="1"/>
  <c r="T105" i="2" s="1"/>
  <c r="T23" i="2" a="1"/>
  <c r="T23" i="2" s="1"/>
  <c r="T223" i="2" a="1"/>
  <c r="T223" i="2" s="1"/>
  <c r="T185" i="2" a="1"/>
  <c r="T185" i="2" s="1"/>
  <c r="T104" i="2" a="1"/>
  <c r="T104" i="2" s="1"/>
  <c r="T79" i="2" a="1"/>
  <c r="T79" i="2" s="1"/>
  <c r="T60" i="2" a="1"/>
  <c r="T60" i="2" s="1"/>
  <c r="T299" i="2" a="1"/>
  <c r="T299" i="2" s="1"/>
  <c r="T191" i="2" a="1"/>
  <c r="T191" i="2" s="1"/>
  <c r="T374" i="2" a="1"/>
  <c r="T374" i="2" s="1"/>
  <c r="T355" i="2" a="1"/>
  <c r="T355" i="2" s="1"/>
  <c r="T336" i="2" a="1"/>
  <c r="T336" i="2" s="1"/>
  <c r="T305" i="2" a="1"/>
  <c r="T305" i="2" s="1"/>
  <c r="R286" i="2"/>
  <c r="T273" i="2" a="1"/>
  <c r="T273" i="2" s="1"/>
  <c r="T222" i="2" a="1"/>
  <c r="T222" i="2" s="1"/>
  <c r="T197" i="2" a="1"/>
  <c r="T197" i="2" s="1"/>
  <c r="R172" i="2"/>
  <c r="T153" i="2" a="1"/>
  <c r="T153" i="2" s="1"/>
  <c r="T147" i="2" a="1"/>
  <c r="T147" i="2" s="1"/>
  <c r="T128" i="2" a="1"/>
  <c r="T128" i="2" s="1"/>
  <c r="T116" i="2" a="1"/>
  <c r="T116" i="2" s="1"/>
  <c r="T78" i="2" a="1"/>
  <c r="T78" i="2" s="1"/>
  <c r="T72" i="2" a="1"/>
  <c r="T72" i="2" s="1"/>
  <c r="T46" i="2" a="1"/>
  <c r="T46" i="2" s="1"/>
  <c r="R40" i="2"/>
  <c r="T27" i="2" a="1"/>
  <c r="T27" i="2" s="1"/>
  <c r="T21" i="2" a="1"/>
  <c r="T21" i="2" s="1"/>
  <c r="T348" i="2" a="1"/>
  <c r="T348" i="2" s="1"/>
  <c r="T298" i="2" a="1"/>
  <c r="T298" i="2" s="1"/>
  <c r="T266" i="2" a="1"/>
  <c r="T266" i="2" s="1"/>
  <c r="T184" i="2" a="1"/>
  <c r="T184" i="2" s="1"/>
  <c r="T159" i="2" a="1"/>
  <c r="T159" i="2" s="1"/>
  <c r="T140" i="2" a="1"/>
  <c r="T140" i="2" s="1"/>
  <c r="T8" i="2" a="1"/>
  <c r="T8" i="2" s="1"/>
  <c r="T14" i="2" a="1"/>
  <c r="T14" i="2" s="1"/>
  <c r="T95" i="2" a="1"/>
  <c r="T95" i="2" s="1"/>
  <c r="A4" i="13" a="1"/>
  <c r="Q30" i="13" s="1" a="1"/>
  <c r="Q30" i="13" s="1"/>
  <c r="T76" i="2" a="1"/>
  <c r="T76" i="2" s="1"/>
  <c r="T207" i="2" a="1"/>
  <c r="T207" i="2" s="1"/>
  <c r="T188" i="2" a="1"/>
  <c r="T188" i="2" s="1"/>
  <c r="T352" i="2" a="1"/>
  <c r="T352" i="2" s="1"/>
  <c r="T327" i="2" a="1"/>
  <c r="T327" i="2" s="1"/>
  <c r="T321" i="2" a="1"/>
  <c r="T321" i="2" s="1"/>
  <c r="T302" i="2" a="1"/>
  <c r="T302" i="2" s="1"/>
  <c r="T270" i="2" a="1"/>
  <c r="T270" i="2" s="1"/>
  <c r="T238" i="2" a="1"/>
  <c r="T238" i="2" s="1"/>
  <c r="T232" i="2" a="1"/>
  <c r="T232" i="2" s="1"/>
  <c r="T213" i="2" a="1"/>
  <c r="T213" i="2" s="1"/>
  <c r="T169" i="2" a="1"/>
  <c r="T169" i="2" s="1"/>
  <c r="T163" i="2" a="1"/>
  <c r="T163" i="2" s="1"/>
  <c r="T144" i="2" a="1"/>
  <c r="T144" i="2" s="1"/>
  <c r="T132" i="2" a="1"/>
  <c r="T132" i="2" s="1"/>
  <c r="T94" i="2" a="1"/>
  <c r="T94" i="2" s="1"/>
  <c r="T88" i="2" a="1"/>
  <c r="T88" i="2" s="1"/>
  <c r="T63" i="2" a="1"/>
  <c r="T63" i="2" s="1"/>
  <c r="R57" i="2"/>
  <c r="T43" i="2" a="1"/>
  <c r="T43" i="2" s="1"/>
  <c r="T37" i="2" a="1"/>
  <c r="T37" i="2" s="1"/>
  <c r="T12" i="2" a="1"/>
  <c r="T12" i="2" s="1"/>
  <c r="T6" i="2" a="1"/>
  <c r="T6" i="2" s="1"/>
  <c r="T220" i="2" a="1"/>
  <c r="T220" i="2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69" i="2" l="1"/>
  <c r="U241" i="2"/>
  <c r="U373" i="2"/>
  <c r="U159" i="2"/>
  <c r="U295" i="2"/>
  <c r="U138" i="2"/>
  <c r="U154" i="2"/>
  <c r="U220" i="2"/>
  <c r="U156" i="2"/>
  <c r="U309" i="2"/>
  <c r="U5" i="2"/>
  <c r="U211" i="2"/>
  <c r="U368" i="2"/>
  <c r="U242" i="2"/>
  <c r="U348" i="2"/>
  <c r="U196" i="2"/>
  <c r="U229" i="2"/>
  <c r="U152" i="2"/>
  <c r="U324" i="2"/>
  <c r="U190" i="2"/>
  <c r="U55" i="2"/>
  <c r="U98" i="2"/>
  <c r="U70" i="2"/>
  <c r="U47" i="2"/>
  <c r="U151" i="2"/>
  <c r="U49" i="2"/>
  <c r="U123" i="2"/>
  <c r="U45" i="2"/>
  <c r="U294" i="2"/>
  <c r="U65" i="2"/>
  <c r="U306" i="2"/>
  <c r="U231" i="2"/>
  <c r="U72" i="2"/>
  <c r="U291" i="2"/>
  <c r="U84" i="2"/>
  <c r="U303" i="2"/>
  <c r="U42" i="2"/>
  <c r="U163" i="2"/>
  <c r="U322" i="2"/>
  <c r="U82" i="2"/>
  <c r="U351" i="2"/>
  <c r="U110" i="2"/>
  <c r="U170" i="2"/>
  <c r="U141" i="2"/>
  <c r="U342" i="2"/>
  <c r="U20" i="2"/>
  <c r="U119" i="2"/>
  <c r="U81" i="2"/>
  <c r="U357" i="2"/>
  <c r="U114" i="2"/>
  <c r="U275" i="2"/>
  <c r="U171" i="2"/>
  <c r="U75" i="2"/>
  <c r="U235" i="2"/>
  <c r="U188" i="2"/>
  <c r="U199" i="2"/>
  <c r="U54" i="2"/>
  <c r="U29" i="2"/>
  <c r="U157" i="2"/>
  <c r="U109" i="2"/>
  <c r="U355" i="2"/>
  <c r="U36" i="2"/>
  <c r="U181" i="2"/>
  <c r="U100" i="2"/>
  <c r="U362" i="2"/>
  <c r="U104" i="2"/>
  <c r="U73" i="2"/>
  <c r="U102" i="2"/>
  <c r="U366" i="2"/>
  <c r="U328" i="2"/>
  <c r="U260" i="2"/>
  <c r="U207" i="2"/>
  <c r="U267" i="2"/>
  <c r="U363" i="2"/>
  <c r="U19" i="2"/>
  <c r="U314" i="2"/>
  <c r="U9" i="2"/>
  <c r="U293" i="2"/>
  <c r="U86" i="2"/>
  <c r="U125" i="2"/>
  <c r="U307" i="2"/>
  <c r="U25" i="2"/>
  <c r="U186" i="2"/>
  <c r="U302" i="2"/>
  <c r="U280" i="2"/>
  <c r="U281" i="2"/>
  <c r="U80" i="2"/>
  <c r="U53" i="2"/>
  <c r="U173" i="2"/>
  <c r="U111" i="2"/>
  <c r="U85" i="2"/>
  <c r="U2" i="2"/>
  <c r="U245" i="2"/>
  <c r="U116" i="2"/>
  <c r="U21" i="2"/>
  <c r="U63" i="2"/>
  <c r="U120" i="2"/>
  <c r="U71" i="2"/>
  <c r="U105" i="2"/>
  <c r="U183" i="2"/>
  <c r="U335" i="2"/>
  <c r="U369" i="2"/>
  <c r="U258" i="2"/>
  <c r="U255" i="2"/>
  <c r="U3" i="2"/>
  <c r="U56" i="2"/>
  <c r="U257" i="2"/>
  <c r="U337" i="2"/>
  <c r="U239" i="2"/>
  <c r="U59" i="2"/>
  <c r="U339" i="2"/>
  <c r="U101" i="2"/>
  <c r="U35" i="2"/>
  <c r="U88" i="2"/>
  <c r="U8" i="2"/>
  <c r="U97" i="2"/>
  <c r="U349" i="2"/>
  <c r="U130" i="2"/>
  <c r="U292" i="2"/>
  <c r="U250" i="2"/>
  <c r="U91" i="2"/>
  <c r="U320" i="2"/>
  <c r="U103" i="2"/>
  <c r="U237" i="2"/>
  <c r="U288" i="2"/>
  <c r="U117" i="2"/>
  <c r="U34" i="2"/>
  <c r="U312" i="2"/>
  <c r="U132" i="2"/>
  <c r="U37" i="2"/>
  <c r="U143" i="2"/>
  <c r="U168" i="2"/>
  <c r="U99" i="2"/>
  <c r="U137" i="2"/>
  <c r="U215" i="2"/>
  <c r="U253" i="2"/>
  <c r="U165" i="2"/>
  <c r="U191" i="2"/>
  <c r="U167" i="2"/>
  <c r="U356" i="2"/>
  <c r="U338" i="2"/>
  <c r="U286" i="2"/>
  <c r="U284" i="2"/>
  <c r="U336" i="2"/>
  <c r="U61" i="2"/>
  <c r="U290" i="2"/>
  <c r="U228" i="2"/>
  <c r="U345" i="2"/>
  <c r="U40" i="2"/>
  <c r="U358" i="2"/>
  <c r="U340" i="2"/>
  <c r="U334" i="2"/>
  <c r="U268" i="2"/>
  <c r="U58" i="2"/>
  <c r="U317" i="2"/>
  <c r="U318" i="2"/>
  <c r="U62" i="2"/>
  <c r="U161" i="2"/>
  <c r="U270" i="2"/>
  <c r="U197" i="2"/>
  <c r="U51" i="2"/>
  <c r="U13" i="2"/>
  <c r="U212" i="2"/>
  <c r="U118" i="2"/>
  <c r="U370" i="2"/>
  <c r="U184" i="2"/>
  <c r="U153" i="2"/>
  <c r="U297" i="2"/>
  <c r="U360" i="2"/>
  <c r="U277" i="2"/>
  <c r="U330" i="2"/>
  <c r="U180" i="2"/>
  <c r="U57" i="2"/>
  <c r="U150" i="2"/>
  <c r="U364" i="2"/>
  <c r="U372" i="2"/>
  <c r="U113" i="2"/>
  <c r="U162" i="2"/>
  <c r="U308" i="2"/>
  <c r="U107" i="2"/>
  <c r="U254" i="2"/>
  <c r="U11" i="2"/>
  <c r="U208" i="2"/>
  <c r="U134" i="2"/>
  <c r="U352" i="2"/>
  <c r="U329" i="2"/>
  <c r="U67" i="2"/>
  <c r="U244" i="2"/>
  <c r="U166" i="2"/>
  <c r="U217" i="2"/>
  <c r="U177" i="2"/>
  <c r="U216" i="2"/>
  <c r="U169" i="2"/>
  <c r="U347" i="2"/>
  <c r="U214" i="2"/>
  <c r="U64" i="2"/>
  <c r="U218" i="2"/>
  <c r="U271" i="2"/>
  <c r="U219" i="2"/>
  <c r="U93" i="2"/>
  <c r="U89" i="2"/>
  <c r="U371" i="2"/>
  <c r="U333" i="2"/>
  <c r="U234" i="2"/>
  <c r="U74" i="2"/>
  <c r="U301" i="2"/>
  <c r="U265" i="2"/>
  <c r="U204" i="2"/>
  <c r="U27" i="2"/>
  <c r="U248" i="2"/>
  <c r="U160" i="2"/>
  <c r="U78" i="2"/>
  <c r="U375" i="2"/>
  <c r="U354" i="2"/>
  <c r="U131" i="2"/>
  <c r="U213" i="2"/>
  <c r="U182" i="2"/>
  <c r="U261" i="2"/>
  <c r="U232" i="2"/>
  <c r="U179" i="2"/>
  <c r="U185" i="2"/>
  <c r="U158" i="2"/>
  <c r="U126" i="2"/>
  <c r="U96" i="2"/>
  <c r="U175" i="2"/>
  <c r="U377" i="2"/>
  <c r="U146" i="2"/>
  <c r="U129" i="2"/>
  <c r="U178" i="2"/>
  <c r="U41" i="2"/>
  <c r="U367" i="2"/>
  <c r="U46" i="2"/>
  <c r="U252" i="2"/>
  <c r="U43" i="2"/>
  <c r="U94" i="2"/>
  <c r="U205" i="2"/>
  <c r="U174" i="2"/>
  <c r="U15" i="2"/>
  <c r="U7" i="2"/>
  <c r="U147" i="2"/>
  <c r="U149" i="2"/>
  <c r="U198" i="2"/>
  <c r="U298" i="2"/>
  <c r="U201" i="2"/>
  <c r="U259" i="2"/>
  <c r="U52" i="2"/>
  <c r="U176" i="2"/>
  <c r="U202" i="2"/>
  <c r="U16" i="2"/>
  <c r="U283" i="2"/>
  <c r="U90" i="2"/>
  <c r="U139" i="2"/>
  <c r="U223" i="2"/>
  <c r="U287" i="2"/>
  <c r="U60" i="2"/>
  <c r="U238" i="2"/>
  <c r="U247" i="2"/>
  <c r="U321" i="2"/>
  <c r="U31" i="2"/>
  <c r="U17" i="2"/>
  <c r="U39" i="2"/>
  <c r="U276" i="2"/>
  <c r="U68" i="2"/>
  <c r="U296" i="2"/>
  <c r="U343" i="2"/>
  <c r="U315" i="2"/>
  <c r="U249" i="2"/>
  <c r="U133" i="2"/>
  <c r="U310" i="2"/>
  <c r="U192" i="2"/>
  <c r="U23" i="2"/>
  <c r="U289" i="2"/>
  <c r="U269" i="2"/>
  <c r="U278" i="2"/>
  <c r="U300" i="2"/>
  <c r="U76" i="2"/>
  <c r="U48" i="2"/>
  <c r="U326" i="2"/>
  <c r="U236" i="2"/>
  <c r="U92" i="2"/>
  <c r="U313" i="2"/>
  <c r="U331" i="2"/>
  <c r="U299" i="2"/>
  <c r="U246" i="2"/>
  <c r="U230" i="2"/>
  <c r="U323" i="2"/>
  <c r="U319" i="2"/>
  <c r="U256" i="2"/>
  <c r="U221" i="2"/>
  <c r="U273" i="2"/>
  <c r="U200" i="2"/>
  <c r="U106" i="2"/>
  <c r="U24" i="2"/>
  <c r="U206" i="2"/>
  <c r="U193" i="2"/>
  <c r="U50" i="2"/>
  <c r="U251" i="2"/>
  <c r="U10" i="2"/>
  <c r="U155" i="2"/>
  <c r="U224" i="2"/>
  <c r="U4" i="2"/>
  <c r="U222" i="2"/>
  <c r="U108" i="2"/>
  <c r="U136" i="2"/>
  <c r="U285" i="2"/>
  <c r="U112" i="2"/>
  <c r="U115" i="2"/>
  <c r="U374" i="2"/>
  <c r="U272" i="2"/>
  <c r="U121" i="2"/>
  <c r="U361" i="2"/>
  <c r="U6" i="2"/>
  <c r="U233" i="2"/>
  <c r="U262" i="2"/>
  <c r="U83" i="2"/>
  <c r="U44" i="2"/>
  <c r="U195" i="2"/>
  <c r="U127" i="2"/>
  <c r="U282" i="2"/>
  <c r="U38" i="2"/>
  <c r="U203" i="2"/>
  <c r="U12" i="2"/>
  <c r="U18" i="2"/>
  <c r="U194" i="2"/>
  <c r="U305" i="2"/>
  <c r="U225" i="2"/>
  <c r="U210" i="2"/>
  <c r="U122" i="2"/>
  <c r="U263" i="2"/>
  <c r="U142" i="2"/>
  <c r="U274" i="2"/>
  <c r="U124" i="2"/>
  <c r="U304" i="2"/>
  <c r="U14" i="2"/>
  <c r="U128" i="2"/>
  <c r="U325" i="2"/>
  <c r="U148" i="2"/>
  <c r="U327" i="2"/>
  <c r="U311" i="2"/>
  <c r="U264" i="2"/>
  <c r="U87" i="2"/>
  <c r="U243" i="2"/>
  <c r="U266" i="2"/>
  <c r="U30" i="2"/>
  <c r="U227" i="2"/>
  <c r="U77" i="2"/>
  <c r="U359" i="2"/>
  <c r="U316" i="2"/>
  <c r="U145" i="2"/>
  <c r="U33" i="2"/>
  <c r="U350" i="2"/>
  <c r="U164" i="2"/>
  <c r="U32" i="2"/>
  <c r="U172" i="2"/>
  <c r="U209" i="2"/>
  <c r="U66" i="2"/>
  <c r="U226" i="2"/>
  <c r="U365" i="2"/>
  <c r="U26" i="2"/>
  <c r="U187" i="2"/>
  <c r="U279" i="2"/>
  <c r="U22" i="2"/>
  <c r="U28" i="2"/>
  <c r="U140" i="2"/>
  <c r="U353" i="2"/>
  <c r="U79" i="2"/>
  <c r="U144" i="2"/>
  <c r="U341" i="2"/>
  <c r="U240" i="2"/>
  <c r="U346" i="2"/>
  <c r="U135" i="2"/>
  <c r="U332" i="2"/>
  <c r="U95" i="2"/>
  <c r="U376" i="2"/>
  <c r="U189" i="2"/>
  <c r="U344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1" i="2"/>
  <c r="D3" i="2"/>
  <c r="D4" i="2"/>
  <c r="D5" i="2"/>
  <c r="D6" i="2"/>
  <c r="D7" i="2"/>
  <c r="D8" i="2"/>
  <c r="D9" i="2"/>
  <c r="D10" i="2"/>
  <c r="D68" i="2"/>
  <c r="D69" i="2"/>
  <c r="D70" i="2"/>
  <c r="D71" i="2"/>
  <c r="D85" i="2"/>
  <c r="D86" i="2"/>
  <c r="D87" i="2"/>
  <c r="D88" i="2"/>
  <c r="D89" i="2"/>
  <c r="D90" i="2"/>
  <c r="D148" i="2"/>
  <c r="D162" i="2"/>
  <c r="D163" i="2"/>
  <c r="D164" i="2"/>
  <c r="D165" i="2"/>
  <c r="D166" i="2"/>
  <c r="D167" i="2"/>
  <c r="D168" i="2"/>
  <c r="D169" i="2"/>
  <c r="D228" i="2"/>
  <c r="D229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357" i="2"/>
  <c r="D358" i="2"/>
  <c r="D359" i="2"/>
  <c r="D360" i="2"/>
  <c r="D11" i="2"/>
  <c r="D12" i="2"/>
  <c r="D72" i="2"/>
  <c r="D170" i="2"/>
  <c r="D171" i="2"/>
  <c r="D172" i="2"/>
  <c r="D258" i="2"/>
  <c r="D259" i="2"/>
  <c r="D260" i="2"/>
  <c r="D91" i="2"/>
  <c r="D173" i="2"/>
  <c r="D261" i="2"/>
  <c r="D262" i="2"/>
  <c r="D263" i="2"/>
  <c r="D264" i="2"/>
  <c r="D361" i="2"/>
  <c r="D13" i="2"/>
  <c r="D92" i="2"/>
  <c r="D149" i="2"/>
  <c r="D174" i="2"/>
  <c r="D175" i="2"/>
  <c r="D176" i="2"/>
  <c r="D265" i="2"/>
  <c r="D266" i="2"/>
  <c r="D267" i="2"/>
  <c r="D268" i="2"/>
  <c r="D269" i="2"/>
  <c r="D270" i="2"/>
  <c r="D271" i="2"/>
  <c r="D272" i="2"/>
  <c r="D273" i="2"/>
  <c r="D362" i="2"/>
  <c r="D93" i="2"/>
  <c r="D177" i="2"/>
  <c r="D178" i="2"/>
  <c r="D14" i="2"/>
  <c r="D73" i="2"/>
  <c r="D94" i="2"/>
  <c r="D95" i="2"/>
  <c r="D179" i="2"/>
  <c r="D180" i="2"/>
  <c r="D230" i="2"/>
  <c r="D274" i="2"/>
  <c r="D363" i="2"/>
  <c r="D15" i="2"/>
  <c r="D16" i="2"/>
  <c r="D17" i="2"/>
  <c r="D18" i="2"/>
  <c r="D19" i="2"/>
  <c r="D74" i="2"/>
  <c r="D96" i="2"/>
  <c r="D97" i="2"/>
  <c r="D181" i="2"/>
  <c r="D182" i="2"/>
  <c r="D20" i="2"/>
  <c r="D21" i="2"/>
  <c r="D22" i="2"/>
  <c r="D23" i="2"/>
  <c r="D24" i="2"/>
  <c r="D25" i="2"/>
  <c r="D75" i="2"/>
  <c r="D76" i="2"/>
  <c r="D183" i="2"/>
  <c r="D184" i="2"/>
  <c r="D185" i="2"/>
  <c r="D186" i="2"/>
  <c r="D187" i="2"/>
  <c r="D231" i="2"/>
  <c r="D26" i="2"/>
  <c r="D98" i="2"/>
  <c r="D188" i="2"/>
  <c r="D275" i="2"/>
  <c r="D276" i="2"/>
  <c r="D99" i="2"/>
  <c r="D100" i="2"/>
  <c r="D189" i="2"/>
  <c r="D190" i="2"/>
  <c r="D191" i="2"/>
  <c r="D277" i="2"/>
  <c r="D278" i="2"/>
  <c r="D279" i="2"/>
  <c r="D27" i="2"/>
  <c r="D28" i="2"/>
  <c r="D29" i="2"/>
  <c r="D30" i="2"/>
  <c r="D31" i="2"/>
  <c r="D32" i="2"/>
  <c r="D33" i="2"/>
  <c r="D77" i="2"/>
  <c r="D78" i="2"/>
  <c r="D101" i="2"/>
  <c r="D102" i="2"/>
  <c r="D103" i="2"/>
  <c r="D104" i="2"/>
  <c r="D105" i="2"/>
  <c r="D106" i="2"/>
  <c r="D107" i="2"/>
  <c r="D150" i="2"/>
  <c r="D192" i="2"/>
  <c r="D193" i="2"/>
  <c r="D194" i="2"/>
  <c r="D195" i="2"/>
  <c r="D196" i="2"/>
  <c r="D197" i="2"/>
  <c r="D280" i="2"/>
  <c r="D281" i="2"/>
  <c r="D282" i="2"/>
  <c r="D283" i="2"/>
  <c r="D364" i="2"/>
  <c r="D108" i="2"/>
  <c r="D109" i="2"/>
  <c r="D110" i="2"/>
  <c r="D111" i="2"/>
  <c r="D112" i="2"/>
  <c r="D11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65" i="2"/>
  <c r="D366" i="2"/>
  <c r="D367" i="2"/>
  <c r="D34" i="2"/>
  <c r="D35" i="2"/>
  <c r="D114" i="2"/>
  <c r="D115" i="2"/>
  <c r="D116" i="2"/>
  <c r="D198" i="2"/>
  <c r="D199" i="2"/>
  <c r="D200" i="2"/>
  <c r="D201" i="2"/>
  <c r="D305" i="2"/>
  <c r="D306" i="2"/>
  <c r="D307" i="2"/>
  <c r="D308" i="2"/>
  <c r="D36" i="2"/>
  <c r="D37" i="2"/>
  <c r="D38" i="2"/>
  <c r="D39" i="2"/>
  <c r="D117" i="2"/>
  <c r="D118" i="2"/>
  <c r="D152" i="2"/>
  <c r="D202" i="2"/>
  <c r="D203" i="2"/>
  <c r="D204" i="2"/>
  <c r="D205" i="2"/>
  <c r="D206" i="2"/>
  <c r="D207" i="2"/>
  <c r="D232" i="2"/>
  <c r="D233" i="2"/>
  <c r="D234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68" i="2"/>
  <c r="D369" i="2"/>
  <c r="D370" i="2"/>
  <c r="D371" i="2"/>
  <c r="D372" i="2"/>
  <c r="D40" i="2"/>
  <c r="D41" i="2"/>
  <c r="D119" i="2"/>
  <c r="D120" i="2"/>
  <c r="D208" i="2"/>
  <c r="D332" i="2"/>
  <c r="D42" i="2"/>
  <c r="D43" i="2"/>
  <c r="D44" i="2"/>
  <c r="D45" i="2"/>
  <c r="D46" i="2"/>
  <c r="D79" i="2"/>
  <c r="D80" i="2"/>
  <c r="D81" i="2"/>
  <c r="D121" i="2"/>
  <c r="D122" i="2"/>
  <c r="D209" i="2"/>
  <c r="D210" i="2"/>
  <c r="D211" i="2"/>
  <c r="D235" i="2"/>
  <c r="D236" i="2"/>
  <c r="D333" i="2"/>
  <c r="D334" i="2"/>
  <c r="D335" i="2"/>
  <c r="D48" i="2"/>
  <c r="D49" i="2"/>
  <c r="D123" i="2"/>
  <c r="D124" i="2"/>
  <c r="D125" i="2"/>
  <c r="D212" i="2"/>
  <c r="D336" i="2"/>
  <c r="D50" i="2"/>
  <c r="D51" i="2"/>
  <c r="D52" i="2"/>
  <c r="D53" i="2"/>
  <c r="D54" i="2"/>
  <c r="D55" i="2"/>
  <c r="D56" i="2"/>
  <c r="D126" i="2"/>
  <c r="D127" i="2"/>
  <c r="D128" i="2"/>
  <c r="D129" i="2"/>
  <c r="D130" i="2"/>
  <c r="D131" i="2"/>
  <c r="D132" i="2"/>
  <c r="D133" i="2"/>
  <c r="D134" i="2"/>
  <c r="D153" i="2"/>
  <c r="D213" i="2"/>
  <c r="D214" i="2"/>
  <c r="D237" i="2"/>
  <c r="D337" i="2"/>
  <c r="D338" i="2"/>
  <c r="D57" i="2"/>
  <c r="D58" i="2"/>
  <c r="D59" i="2"/>
  <c r="D60" i="2"/>
  <c r="D61" i="2"/>
  <c r="D135" i="2"/>
  <c r="D215" i="2"/>
  <c r="D216" i="2"/>
  <c r="D339" i="2"/>
  <c r="D340" i="2"/>
  <c r="D341" i="2"/>
  <c r="D342" i="2"/>
  <c r="D343" i="2"/>
  <c r="D344" i="2"/>
  <c r="D345" i="2"/>
  <c r="D346" i="2"/>
  <c r="D347" i="2"/>
  <c r="D348" i="2"/>
  <c r="D373" i="2"/>
  <c r="D62" i="2"/>
  <c r="D63" i="2"/>
  <c r="D136" i="2"/>
  <c r="D137" i="2"/>
  <c r="D138" i="2"/>
  <c r="D139" i="2"/>
  <c r="D349" i="2"/>
  <c r="D64" i="2"/>
  <c r="D65" i="2"/>
  <c r="D82" i="2"/>
  <c r="D83" i="2"/>
  <c r="D84" i="2"/>
  <c r="D140" i="2"/>
  <c r="D141" i="2"/>
  <c r="D142" i="2"/>
  <c r="D143" i="2"/>
  <c r="D144" i="2"/>
  <c r="D145" i="2"/>
  <c r="D154" i="2"/>
  <c r="D155" i="2"/>
  <c r="D156" i="2"/>
  <c r="D157" i="2"/>
  <c r="D158" i="2"/>
  <c r="D217" i="2"/>
  <c r="D218" i="2"/>
  <c r="D219" i="2"/>
  <c r="D220" i="2"/>
  <c r="D221" i="2"/>
  <c r="D222" i="2"/>
  <c r="D223" i="2"/>
  <c r="D224" i="2"/>
  <c r="D225" i="2"/>
  <c r="D226" i="2"/>
  <c r="D227" i="2"/>
  <c r="D238" i="2"/>
  <c r="D239" i="2"/>
  <c r="D350" i="2"/>
  <c r="D351" i="2"/>
  <c r="D352" i="2"/>
  <c r="D353" i="2"/>
  <c r="D354" i="2"/>
  <c r="D355" i="2"/>
  <c r="D356" i="2"/>
  <c r="D374" i="2"/>
  <c r="D375" i="2"/>
  <c r="D376" i="2"/>
  <c r="D66" i="2"/>
  <c r="D67" i="2"/>
  <c r="D146" i="2"/>
  <c r="D147" i="2"/>
  <c r="D159" i="2"/>
  <c r="D160" i="2"/>
  <c r="D161" i="2"/>
  <c r="D240" i="2"/>
  <c r="D241" i="2"/>
  <c r="D377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M325" i="9"/>
  <c r="M390" i="9"/>
  <c r="N348" i="9"/>
  <c r="M375" i="9"/>
  <c r="M381" i="9"/>
  <c r="M326" i="9"/>
  <c r="M388" i="9"/>
  <c r="N366" i="9"/>
  <c r="N332" i="9"/>
  <c r="M340" i="9"/>
  <c r="M335" i="9"/>
  <c r="M367" i="9"/>
  <c r="N323" i="9"/>
  <c r="N384" i="9"/>
  <c r="M354" i="9"/>
  <c r="N392" i="9"/>
  <c r="N333" i="9"/>
  <c r="N347" i="9"/>
  <c r="N373" i="9"/>
  <c r="N345" i="9"/>
  <c r="M392" i="9"/>
  <c r="N367" i="9"/>
  <c r="N391" i="9"/>
  <c r="M371" i="9"/>
  <c r="N393" i="9"/>
  <c r="N361" i="9"/>
  <c r="M344" i="9"/>
  <c r="N336" i="9"/>
  <c r="N355" i="9"/>
  <c r="M370" i="9"/>
  <c r="N344" i="9"/>
  <c r="N365" i="9"/>
  <c r="M328" i="9"/>
  <c r="N331" i="9"/>
  <c r="N339" i="9"/>
  <c r="M378" i="9"/>
  <c r="N353" i="9"/>
  <c r="M385" i="9"/>
  <c r="N337" i="9"/>
  <c r="N397" i="9"/>
  <c r="N377" i="9"/>
  <c r="N374" i="9"/>
  <c r="N338" i="9"/>
  <c r="M366" i="9"/>
  <c r="M350" i="9"/>
  <c r="N369" i="9"/>
  <c r="N330" i="9"/>
  <c r="N381" i="9"/>
  <c r="N395" i="9"/>
  <c r="N363" i="9"/>
  <c r="M358" i="9"/>
  <c r="N379" i="9"/>
  <c r="M379" i="9"/>
  <c r="M355" i="9"/>
  <c r="M346" i="9"/>
  <c r="M397" i="9"/>
  <c r="N388" i="9"/>
  <c r="M352" i="9"/>
  <c r="N349" i="9"/>
  <c r="N351" i="9"/>
  <c r="N334" i="9"/>
  <c r="M373" i="9"/>
  <c r="M331" i="9"/>
  <c r="N350" i="9"/>
  <c r="M329" i="9"/>
  <c r="N389" i="9"/>
  <c r="N368" i="9"/>
  <c r="M327" i="9"/>
  <c r="M368" i="9"/>
  <c r="M347" i="9"/>
  <c r="M382" i="9"/>
  <c r="N340" i="9"/>
  <c r="M396" i="9"/>
  <c r="N342" i="9"/>
  <c r="M345" i="9"/>
  <c r="M383" i="9"/>
  <c r="M330" i="9"/>
  <c r="M380" i="9"/>
  <c r="M364" i="9"/>
  <c r="N372" i="9"/>
  <c r="N352" i="9"/>
  <c r="N343" i="9"/>
  <c r="N386" i="9"/>
  <c r="N378" i="9"/>
  <c r="M341" i="9"/>
  <c r="M387" i="9"/>
  <c r="M374" i="9"/>
  <c r="M391" i="9"/>
  <c r="N362" i="9"/>
  <c r="N376" i="9"/>
  <c r="M333" i="9"/>
  <c r="N380" i="9"/>
  <c r="M394" i="9"/>
  <c r="N371" i="9"/>
  <c r="N328" i="9"/>
  <c r="N382" i="9"/>
  <c r="M365" i="9"/>
  <c r="M384" i="9"/>
  <c r="N359" i="9"/>
  <c r="M386" i="9"/>
  <c r="N394" i="9"/>
  <c r="N396" i="9"/>
  <c r="N360" i="9"/>
  <c r="M362" i="9"/>
  <c r="M338" i="9"/>
  <c r="M356" i="9"/>
  <c r="M349" i="9"/>
  <c r="M332" i="9"/>
  <c r="M337" i="9"/>
  <c r="M342" i="9"/>
  <c r="M336" i="9"/>
  <c r="N326" i="9"/>
  <c r="N346" i="9"/>
  <c r="N370" i="9"/>
  <c r="N356" i="9"/>
  <c r="M334" i="9"/>
  <c r="M353" i="9"/>
  <c r="N327" i="9"/>
  <c r="M369" i="9"/>
  <c r="N329" i="9"/>
  <c r="M323" i="9"/>
  <c r="M363" i="9"/>
  <c r="N390" i="9"/>
  <c r="M395" i="9"/>
  <c r="M372" i="9"/>
  <c r="N375" i="9"/>
  <c r="M357" i="9"/>
  <c r="N387" i="9"/>
  <c r="M376" i="9"/>
  <c r="M351" i="9"/>
  <c r="M339" i="9"/>
  <c r="M389" i="9"/>
  <c r="N385" i="9"/>
  <c r="M393" i="9"/>
  <c r="N354" i="9"/>
  <c r="M343" i="9"/>
  <c r="M361" i="9"/>
  <c r="M360" i="9"/>
  <c r="N357" i="9"/>
  <c r="N364" i="9"/>
  <c r="N335" i="9"/>
  <c r="M324" i="9"/>
  <c r="M359" i="9"/>
  <c r="M348" i="9"/>
  <c r="N358" i="9"/>
  <c r="N325" i="9"/>
  <c r="N324" i="9"/>
  <c r="N341" i="9"/>
  <c r="N383" i="9"/>
  <c r="M377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N276" i="9"/>
  <c r="M63" i="9"/>
  <c r="M59" i="9"/>
  <c r="N322" i="9"/>
  <c r="M239" i="9"/>
  <c r="N15" i="9"/>
  <c r="M244" i="9"/>
  <c r="M145" i="9"/>
  <c r="M50" i="9"/>
  <c r="M174" i="9"/>
  <c r="M106" i="9"/>
  <c r="N250" i="9"/>
  <c r="N192" i="9"/>
  <c r="M203" i="9"/>
  <c r="N232" i="9"/>
  <c r="M13" i="9"/>
  <c r="M233" i="9"/>
  <c r="M52" i="9"/>
  <c r="N180" i="9"/>
  <c r="M293" i="9"/>
  <c r="M222" i="9"/>
  <c r="M190" i="9"/>
  <c r="M125" i="9"/>
  <c r="M210" i="9"/>
  <c r="N284" i="9"/>
  <c r="M92" i="9"/>
  <c r="N165" i="9"/>
  <c r="M283" i="9"/>
  <c r="N235" i="9"/>
  <c r="N171" i="9"/>
  <c r="M206" i="9"/>
  <c r="N186" i="9"/>
  <c r="N304" i="9"/>
  <c r="N241" i="9"/>
  <c r="N130" i="9"/>
  <c r="M247" i="9"/>
  <c r="M292" i="9"/>
  <c r="N205" i="9"/>
  <c r="M305" i="9"/>
  <c r="M296" i="9"/>
  <c r="N79" i="9"/>
  <c r="M139" i="9"/>
  <c r="N311" i="9"/>
  <c r="M220" i="9"/>
  <c r="M173" i="9"/>
  <c r="N252" i="9"/>
  <c r="M289" i="9"/>
  <c r="M183" i="9"/>
  <c r="N21" i="9"/>
  <c r="M79" i="9"/>
  <c r="N56" i="9"/>
  <c r="N129" i="9"/>
  <c r="M246" i="9"/>
  <c r="M55" i="9"/>
  <c r="M223" i="9"/>
  <c r="N141" i="9"/>
  <c r="N44" i="9"/>
  <c r="N27" i="9"/>
  <c r="N183" i="9"/>
  <c r="M61" i="9"/>
  <c r="N202" i="9"/>
  <c r="M282" i="9"/>
  <c r="M126" i="9"/>
  <c r="N30" i="9"/>
  <c r="N48" i="9"/>
  <c r="N50" i="9"/>
  <c r="N264" i="9"/>
  <c r="N85" i="9"/>
  <c r="M251" i="9"/>
  <c r="M320" i="9"/>
  <c r="M245" i="9"/>
  <c r="N291" i="9"/>
  <c r="N178" i="9"/>
  <c r="M294" i="9"/>
  <c r="M93" i="9"/>
  <c r="M267" i="9"/>
  <c r="M120" i="9"/>
  <c r="N168" i="9"/>
  <c r="N283" i="9"/>
  <c r="N217" i="9"/>
  <c r="M177" i="9"/>
  <c r="M306" i="9"/>
  <c r="N272" i="9"/>
  <c r="M319" i="9"/>
  <c r="N40" i="9"/>
  <c r="N16" i="9"/>
  <c r="M217" i="9"/>
  <c r="M230" i="9"/>
  <c r="M85" i="9"/>
  <c r="M39" i="9"/>
  <c r="M143" i="9"/>
  <c r="N260" i="9"/>
  <c r="N300" i="9"/>
  <c r="N107" i="9"/>
  <c r="M124" i="9"/>
  <c r="N319" i="9"/>
  <c r="N257" i="9"/>
  <c r="N127" i="9"/>
  <c r="N82" i="9"/>
  <c r="M51" i="9"/>
  <c r="N281" i="9"/>
  <c r="N34" i="9"/>
  <c r="N18" i="9"/>
  <c r="N167" i="9"/>
  <c r="N299" i="9"/>
  <c r="N147" i="9"/>
  <c r="N222" i="9"/>
  <c r="M221" i="9"/>
  <c r="M182" i="9"/>
  <c r="M205" i="9"/>
  <c r="M259" i="9"/>
  <c r="M212" i="9"/>
  <c r="M316" i="9"/>
  <c r="M264" i="9"/>
  <c r="N101" i="9"/>
  <c r="M48" i="9"/>
  <c r="M187" i="9"/>
  <c r="M140" i="9"/>
  <c r="N229" i="9"/>
  <c r="M186" i="9"/>
  <c r="M275" i="9"/>
  <c r="N187" i="9"/>
  <c r="M219" i="9"/>
  <c r="M277" i="9"/>
  <c r="N73" i="9"/>
  <c r="N307" i="9"/>
  <c r="M235" i="9"/>
  <c r="N124" i="9"/>
  <c r="N231" i="9"/>
  <c r="M163" i="9"/>
  <c r="M164" i="9"/>
  <c r="N125" i="9"/>
  <c r="N209" i="9"/>
  <c r="M199" i="9"/>
  <c r="N306" i="9"/>
  <c r="N28" i="9"/>
  <c r="N270" i="9"/>
  <c r="N198" i="9"/>
  <c r="N216" i="9"/>
  <c r="N181" i="9"/>
  <c r="M263" i="9"/>
  <c r="M68" i="9"/>
  <c r="M261" i="9"/>
  <c r="N93" i="9"/>
  <c r="N42" i="9"/>
  <c r="M110" i="9"/>
  <c r="N207" i="9"/>
  <c r="M25" i="9"/>
  <c r="M151" i="9"/>
  <c r="N213" i="9"/>
  <c r="M138" i="9"/>
  <c r="N143" i="9"/>
  <c r="M312" i="9"/>
  <c r="M189" i="9"/>
  <c r="M315" i="9"/>
  <c r="M317" i="9"/>
  <c r="M36" i="9"/>
  <c r="M271" i="9"/>
  <c r="N89" i="9"/>
  <c r="M276" i="9"/>
  <c r="M56" i="9"/>
  <c r="M100" i="9"/>
  <c r="N220" i="9"/>
  <c r="M77" i="9"/>
  <c r="M23" i="9"/>
  <c r="N65" i="9"/>
  <c r="M202" i="9"/>
  <c r="M18" i="9"/>
  <c r="M54" i="9"/>
  <c r="N190" i="9"/>
  <c r="M141" i="9"/>
  <c r="M284" i="9"/>
  <c r="N110" i="9"/>
  <c r="N271" i="9"/>
  <c r="N245" i="9"/>
  <c r="N54" i="9"/>
  <c r="N111" i="9"/>
  <c r="N219" i="9"/>
  <c r="M234" i="9"/>
  <c r="M231" i="9"/>
  <c r="M258" i="9"/>
  <c r="M290" i="9"/>
  <c r="M53" i="9"/>
  <c r="N104" i="9"/>
  <c r="N118" i="9"/>
  <c r="M111" i="9"/>
  <c r="M137" i="9"/>
  <c r="M226" i="9"/>
  <c r="N80" i="9"/>
  <c r="N321" i="9"/>
  <c r="M213" i="9"/>
  <c r="M94" i="9"/>
  <c r="M134" i="9"/>
  <c r="N55" i="9"/>
  <c r="M121" i="9"/>
  <c r="N214" i="9"/>
  <c r="M255" i="9"/>
  <c r="M33" i="9"/>
  <c r="M310" i="9"/>
  <c r="N172" i="9"/>
  <c r="M74" i="9"/>
  <c r="M70" i="9"/>
  <c r="N22" i="9"/>
  <c r="M256" i="9"/>
  <c r="M257" i="9"/>
  <c r="N280" i="9"/>
  <c r="M22" i="9"/>
  <c r="M135" i="9"/>
  <c r="N92" i="9"/>
  <c r="N188" i="9"/>
  <c r="N223" i="9"/>
  <c r="N158" i="9"/>
  <c r="M26" i="9"/>
  <c r="M160" i="9"/>
  <c r="N75" i="9"/>
  <c r="M58" i="9"/>
  <c r="M87" i="9"/>
  <c r="N132" i="9"/>
  <c r="N109" i="9"/>
  <c r="N13" i="9"/>
  <c r="M112" i="9"/>
  <c r="M153" i="9"/>
  <c r="N316" i="9"/>
  <c r="M304" i="9"/>
  <c r="M180" i="9"/>
  <c r="N315" i="9"/>
  <c r="M89" i="9"/>
  <c r="M21" i="9"/>
  <c r="N162" i="9"/>
  <c r="M279" i="9"/>
  <c r="N273" i="9"/>
  <c r="M104" i="9"/>
  <c r="M299" i="9"/>
  <c r="M133" i="9"/>
  <c r="N228" i="9"/>
  <c r="N77" i="9"/>
  <c r="M127" i="9"/>
  <c r="N51" i="9"/>
  <c r="M214" i="9"/>
  <c r="M136" i="9"/>
  <c r="N288" i="9"/>
  <c r="M191" i="9"/>
  <c r="M16" i="9"/>
  <c r="N72" i="9"/>
  <c r="M34" i="9"/>
  <c r="M83" i="9"/>
  <c r="N83" i="9"/>
  <c r="M24" i="9"/>
  <c r="M49" i="9"/>
  <c r="N182" i="9"/>
  <c r="N144" i="9"/>
  <c r="N305" i="9"/>
  <c r="N285" i="9"/>
  <c r="N137" i="9"/>
  <c r="M73" i="9"/>
  <c r="M118" i="9"/>
  <c r="M144" i="9"/>
  <c r="N292" i="9"/>
  <c r="M321" i="9"/>
  <c r="N49" i="9"/>
  <c r="M185" i="9"/>
  <c r="M45" i="9"/>
  <c r="M302" i="9"/>
  <c r="N194" i="9"/>
  <c r="M31" i="9"/>
  <c r="N59" i="9"/>
  <c r="M269" i="9"/>
  <c r="M188" i="9"/>
  <c r="N208" i="9"/>
  <c r="N253" i="9"/>
  <c r="N279" i="9"/>
  <c r="M265" i="9"/>
  <c r="N243" i="9"/>
  <c r="N266" i="9"/>
  <c r="M241" i="9"/>
  <c r="M40" i="9"/>
  <c r="N286" i="9"/>
  <c r="N312" i="9"/>
  <c r="N314" i="9"/>
  <c r="N120" i="9"/>
  <c r="M86" i="9"/>
  <c r="M65" i="9"/>
  <c r="N254" i="9"/>
  <c r="M253" i="9"/>
  <c r="N81" i="9"/>
  <c r="M148" i="9"/>
  <c r="N267" i="9"/>
  <c r="M250" i="9"/>
  <c r="M268" i="9"/>
  <c r="M60" i="9"/>
  <c r="N119" i="9"/>
  <c r="N14" i="9"/>
  <c r="N248" i="9"/>
  <c r="N289" i="9"/>
  <c r="M114" i="9"/>
  <c r="N68" i="9"/>
  <c r="N200" i="9"/>
  <c r="M298" i="9"/>
  <c r="M19" i="9"/>
  <c r="N41" i="9"/>
  <c r="N274" i="9"/>
  <c r="M66" i="9"/>
  <c r="N203" i="9"/>
  <c r="N258" i="9"/>
  <c r="M80" i="9"/>
  <c r="M17" i="9"/>
  <c r="M224" i="9"/>
  <c r="N123" i="9"/>
  <c r="N237" i="9"/>
  <c r="M249" i="9"/>
  <c r="M69" i="9"/>
  <c r="M97" i="9"/>
  <c r="M42" i="9"/>
  <c r="N67" i="9"/>
  <c r="N62" i="9"/>
  <c r="M232" i="9"/>
  <c r="M72" i="9"/>
  <c r="N90" i="9"/>
  <c r="M208" i="9"/>
  <c r="N236" i="9"/>
  <c r="M159" i="9"/>
  <c r="M15" i="9"/>
  <c r="N88" i="9"/>
  <c r="N36" i="9"/>
  <c r="N255" i="9"/>
  <c r="M95" i="9"/>
  <c r="N308" i="9"/>
  <c r="M307" i="9"/>
  <c r="M309" i="9"/>
  <c r="N148" i="9"/>
  <c r="M209" i="9"/>
  <c r="M301" i="9"/>
  <c r="M117" i="9"/>
  <c r="M46" i="9"/>
  <c r="M99" i="9"/>
  <c r="M228" i="9"/>
  <c r="N84" i="9"/>
  <c r="M35" i="9"/>
  <c r="M165" i="9"/>
  <c r="M211" i="9"/>
  <c r="M132" i="9"/>
  <c r="M82" i="9"/>
  <c r="M154" i="9"/>
  <c r="M152" i="9"/>
  <c r="N313" i="9"/>
  <c r="N176" i="9"/>
  <c r="M274" i="9"/>
  <c r="N230" i="9"/>
  <c r="N259" i="9"/>
  <c r="N234" i="9"/>
  <c r="N149" i="9"/>
  <c r="N136" i="9"/>
  <c r="N46" i="9"/>
  <c r="M81" i="9"/>
  <c r="N282" i="9"/>
  <c r="M44" i="9"/>
  <c r="M20" i="9"/>
  <c r="N71" i="9"/>
  <c r="N247" i="9"/>
  <c r="N189" i="9"/>
  <c r="M171" i="9"/>
  <c r="N116" i="9"/>
  <c r="M101" i="9"/>
  <c r="N179" i="9"/>
  <c r="N164" i="9"/>
  <c r="N173" i="9"/>
  <c r="N242" i="9"/>
  <c r="M196" i="9"/>
  <c r="N139" i="9"/>
  <c r="M109" i="9"/>
  <c r="M166" i="9"/>
  <c r="N35" i="9"/>
  <c r="M30" i="9"/>
  <c r="M38" i="9"/>
  <c r="N191" i="9"/>
  <c r="M192" i="9"/>
  <c r="M27" i="9"/>
  <c r="N251" i="9"/>
  <c r="M147" i="9"/>
  <c r="N140" i="9"/>
  <c r="N31" i="9"/>
  <c r="N296" i="9"/>
  <c r="N195" i="9"/>
  <c r="M168" i="9"/>
  <c r="M115" i="9"/>
  <c r="M178" i="9"/>
  <c r="M102" i="9"/>
  <c r="N204" i="9"/>
  <c r="M158" i="9"/>
  <c r="M225" i="9"/>
  <c r="N210" i="9"/>
  <c r="M285" i="9"/>
  <c r="M149" i="9"/>
  <c r="M314" i="9"/>
  <c r="N239" i="9"/>
  <c r="N256" i="9"/>
  <c r="N133" i="9"/>
  <c r="N96" i="9"/>
  <c r="N199" i="9"/>
  <c r="N227" i="9"/>
  <c r="N290" i="9"/>
  <c r="N152" i="9"/>
  <c r="N102" i="9"/>
  <c r="N233" i="9"/>
  <c r="M308" i="9"/>
  <c r="M131" i="9"/>
  <c r="M313" i="9"/>
  <c r="N294" i="9"/>
  <c r="N26" i="9"/>
  <c r="N166" i="9"/>
  <c r="M318" i="9"/>
  <c r="M237" i="9"/>
  <c r="N131" i="9"/>
  <c r="N157" i="9"/>
  <c r="N29" i="9"/>
  <c r="M204" i="9"/>
  <c r="N310" i="9"/>
  <c r="N154" i="9"/>
  <c r="M236" i="9"/>
  <c r="N277" i="9"/>
  <c r="M240" i="9"/>
  <c r="N24" i="9"/>
  <c r="M47" i="9"/>
  <c r="N106" i="9"/>
  <c r="N196" i="9"/>
  <c r="N37" i="9"/>
  <c r="N100" i="9"/>
  <c r="N112" i="9"/>
  <c r="N150" i="9"/>
  <c r="M146" i="9"/>
  <c r="N161" i="9"/>
  <c r="N295" i="9"/>
  <c r="N218" i="9"/>
  <c r="N215" i="9"/>
  <c r="N91" i="9"/>
  <c r="M291" i="9"/>
  <c r="M28" i="9"/>
  <c r="N151" i="9"/>
  <c r="M91" i="9"/>
  <c r="N66" i="9"/>
  <c r="M254" i="9"/>
  <c r="N134" i="9"/>
  <c r="M78" i="9"/>
  <c r="M157" i="9"/>
  <c r="N145" i="9"/>
  <c r="N212" i="9"/>
  <c r="N201" i="9"/>
  <c r="M197" i="9"/>
  <c r="N142" i="9"/>
  <c r="M280" i="9"/>
  <c r="M155" i="9"/>
  <c r="N159" i="9"/>
  <c r="M215" i="9"/>
  <c r="N298" i="9"/>
  <c r="N108" i="9"/>
  <c r="N221" i="9"/>
  <c r="N19" i="9"/>
  <c r="N128" i="9"/>
  <c r="N160" i="9"/>
  <c r="M88" i="9"/>
  <c r="N262" i="9"/>
  <c r="M150" i="9"/>
  <c r="M122" i="9"/>
  <c r="M14" i="9"/>
  <c r="M29" i="9"/>
  <c r="N163" i="9"/>
  <c r="M252" i="9"/>
  <c r="M176" i="9"/>
  <c r="M281" i="9"/>
  <c r="N240" i="9"/>
  <c r="M167" i="9"/>
  <c r="M260" i="9"/>
  <c r="M90" i="9"/>
  <c r="M181" i="9"/>
  <c r="N23" i="9"/>
  <c r="N211" i="9"/>
  <c r="N153" i="9"/>
  <c r="N20" i="9"/>
  <c r="M287" i="9"/>
  <c r="N193" i="9"/>
  <c r="N12" i="9"/>
  <c r="M113" i="9"/>
  <c r="M57" i="9"/>
  <c r="N278" i="9"/>
  <c r="M322" i="9"/>
  <c r="M248" i="9"/>
  <c r="N156" i="9"/>
  <c r="N57" i="9"/>
  <c r="M142" i="9"/>
  <c r="M105" i="9"/>
  <c r="N97" i="9"/>
  <c r="M98" i="9"/>
  <c r="M300" i="9"/>
  <c r="N60" i="9"/>
  <c r="N43" i="9"/>
  <c r="N126" i="9"/>
  <c r="N122" i="9"/>
  <c r="N184" i="9"/>
  <c r="M32" i="9"/>
  <c r="N226" i="9"/>
  <c r="M116" i="9"/>
  <c r="N17" i="9"/>
  <c r="N309" i="9"/>
  <c r="N320" i="9"/>
  <c r="N64" i="9"/>
  <c r="M195" i="9"/>
  <c r="N244" i="9"/>
  <c r="M193" i="9"/>
  <c r="M216" i="9"/>
  <c r="M175" i="9"/>
  <c r="M207" i="9"/>
  <c r="M303" i="9"/>
  <c r="N146" i="9"/>
  <c r="N86" i="9"/>
  <c r="N293" i="9"/>
  <c r="M262" i="9"/>
  <c r="M170" i="9"/>
  <c r="N45" i="9"/>
  <c r="M278" i="9"/>
  <c r="M184" i="9"/>
  <c r="M169" i="9"/>
  <c r="M123" i="9"/>
  <c r="M43" i="9"/>
  <c r="M62" i="9"/>
  <c r="N268" i="9"/>
  <c r="N175" i="9"/>
  <c r="N174" i="9"/>
  <c r="N301" i="9"/>
  <c r="M227" i="9"/>
  <c r="N297" i="9"/>
  <c r="N94" i="9"/>
  <c r="N206" i="9"/>
  <c r="M162" i="9"/>
  <c r="M270" i="9"/>
  <c r="M37" i="9"/>
  <c r="M201" i="9"/>
  <c r="M311" i="9"/>
  <c r="M96" i="9"/>
  <c r="N302" i="9"/>
  <c r="N25" i="9"/>
  <c r="N74" i="9"/>
  <c r="N61" i="9"/>
  <c r="M161" i="9"/>
  <c r="N115" i="9"/>
  <c r="M156" i="9"/>
  <c r="M198" i="9"/>
  <c r="N275" i="9"/>
  <c r="M41" i="9"/>
  <c r="N224" i="9"/>
  <c r="M218" i="9"/>
  <c r="N33" i="9"/>
  <c r="M286" i="9"/>
  <c r="M64" i="9"/>
  <c r="M108" i="9"/>
  <c r="M242" i="9"/>
  <c r="M272" i="9"/>
  <c r="N63" i="9"/>
  <c r="N263" i="9"/>
  <c r="M71" i="9"/>
  <c r="M129" i="9"/>
  <c r="N105" i="9"/>
  <c r="N117" i="9"/>
  <c r="M295" i="9"/>
  <c r="M194" i="9"/>
  <c r="M103" i="9"/>
  <c r="N317" i="9"/>
  <c r="M67" i="9"/>
  <c r="M119" i="9"/>
  <c r="N121" i="9"/>
  <c r="N39" i="9"/>
  <c r="M128" i="9"/>
  <c r="M179" i="9"/>
  <c r="N265" i="9"/>
  <c r="N87" i="9"/>
  <c r="N287" i="9"/>
  <c r="M288" i="9"/>
  <c r="N261" i="9"/>
  <c r="N32" i="9"/>
  <c r="N185" i="9"/>
  <c r="M130" i="9"/>
  <c r="N76" i="9"/>
  <c r="N95" i="9"/>
  <c r="M297" i="9"/>
  <c r="N58" i="9"/>
  <c r="M12" i="9"/>
  <c r="M243" i="9"/>
  <c r="N138" i="9"/>
  <c r="N69" i="9"/>
  <c r="N103" i="9"/>
  <c r="N177" i="9"/>
  <c r="M238" i="9"/>
  <c r="N169" i="9"/>
  <c r="N70" i="9"/>
  <c r="N170" i="9"/>
  <c r="M107" i="9"/>
  <c r="N135" i="9"/>
  <c r="N155" i="9"/>
  <c r="N269" i="9"/>
  <c r="M75" i="9"/>
  <c r="N113" i="9"/>
  <c r="N249" i="9"/>
  <c r="N114" i="9"/>
  <c r="M229" i="9"/>
  <c r="N47" i="9"/>
  <c r="M266" i="9"/>
  <c r="N197" i="9"/>
  <c r="N225" i="9"/>
  <c r="N52" i="9"/>
  <c r="N99" i="9"/>
  <c r="M84" i="9"/>
  <c r="N246" i="9"/>
  <c r="N318" i="9"/>
  <c r="N303" i="9"/>
  <c r="M200" i="9"/>
  <c r="N238" i="9"/>
  <c r="N38" i="9"/>
  <c r="M76" i="9"/>
  <c r="M273" i="9"/>
  <c r="N53" i="9"/>
  <c r="N78" i="9"/>
  <c r="M172" i="9"/>
  <c r="N98" i="9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6" i="5" l="1" a="1"/>
  <c r="I106" i="5" s="1"/>
  <c r="A106" i="11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3" i="11" s="1"/>
  <c r="H28" i="5" a="1"/>
  <c r="H28" i="5" s="1"/>
  <c r="B31" i="11" s="1"/>
  <c r="H33" i="5" a="1"/>
  <c r="H33" i="5" s="1"/>
  <c r="B36" i="11" s="1"/>
  <c r="G38" i="5" a="1"/>
  <c r="G38" i="5" s="1"/>
  <c r="I42" i="5" a="1"/>
  <c r="I42" i="5" s="1"/>
  <c r="A45" i="11" s="1"/>
  <c r="H47" i="5" a="1"/>
  <c r="H47" i="5" s="1"/>
  <c r="B50" i="11" s="1"/>
  <c r="G57" i="5" a="1"/>
  <c r="G57" i="5" s="1"/>
  <c r="I61" i="5" a="1"/>
  <c r="I61" i="5" s="1"/>
  <c r="A67" i="11" s="1"/>
  <c r="H66" i="5" a="1"/>
  <c r="H66" i="5" s="1"/>
  <c r="B72" i="11" s="1"/>
  <c r="G71" i="5" a="1"/>
  <c r="G71" i="5" s="1"/>
  <c r="G81" i="5" a="1"/>
  <c r="G81" i="5" s="1"/>
  <c r="I85" i="5" a="1"/>
  <c r="I85" i="5" s="1"/>
  <c r="A88" i="11" s="1"/>
  <c r="H90" i="5" a="1"/>
  <c r="H90" i="5" s="1"/>
  <c r="B93" i="11" s="1"/>
  <c r="I95" i="5" a="1"/>
  <c r="I95" i="5" s="1"/>
  <c r="A9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I9" i="5" a="1"/>
  <c r="I9" i="5" s="1"/>
  <c r="A9" i="11" s="1"/>
  <c r="I14" i="5" a="1"/>
  <c r="I14" i="5" s="1"/>
  <c r="A14" i="11" s="1"/>
  <c r="H19" i="5" a="1"/>
  <c r="H19" i="5" s="1"/>
  <c r="B19" i="11" s="1"/>
  <c r="I28" i="5" a="1"/>
  <c r="I28" i="5" s="1"/>
  <c r="A31" i="11" s="1"/>
  <c r="H38" i="5" a="1"/>
  <c r="H38" i="5" s="1"/>
  <c r="B41" i="11" s="1"/>
  <c r="G43" i="5" a="1"/>
  <c r="G43" i="5" s="1"/>
  <c r="H52" i="5" a="1"/>
  <c r="H52" i="5" s="1"/>
  <c r="B55" i="11" s="1"/>
  <c r="H57" i="5" a="1"/>
  <c r="H57" i="5" s="1"/>
  <c r="B63" i="11" s="1"/>
  <c r="I66" i="5" a="1"/>
  <c r="I66" i="5" s="1"/>
  <c r="A72" i="11" s="1"/>
  <c r="H71" i="5" a="1"/>
  <c r="H71" i="5" s="1"/>
  <c r="B77" i="11" s="1"/>
  <c r="H81" i="5" a="1"/>
  <c r="H81" i="5" s="1"/>
  <c r="B84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36" i="11" s="1"/>
  <c r="G48" i="5" a="1"/>
  <c r="G48" i="5" s="1"/>
  <c r="I52" i="5" a="1"/>
  <c r="I52" i="5" s="1"/>
  <c r="A55" i="11" s="1"/>
  <c r="I71" i="5" a="1"/>
  <c r="I71" i="5" s="1"/>
  <c r="A77" i="11" s="1"/>
  <c r="I76" i="5" a="1"/>
  <c r="I76" i="5" s="1"/>
  <c r="A29" i="11" s="1"/>
  <c r="H86" i="5" a="1"/>
  <c r="H86" i="5" s="1"/>
  <c r="B89" i="11" s="1"/>
  <c r="I114" i="5" a="1"/>
  <c r="I114" i="5" s="1"/>
  <c r="I24" i="5" a="1"/>
  <c r="I24" i="5" s="1"/>
  <c r="A24" i="11" s="1"/>
  <c r="I43" i="5" a="1"/>
  <c r="I43" i="5" s="1"/>
  <c r="G53" i="5" a="1"/>
  <c r="G53" i="5" s="1"/>
  <c r="H67" i="5" a="1"/>
  <c r="H67" i="5" s="1"/>
  <c r="B73" i="11" s="1"/>
  <c r="H5" i="5" a="1"/>
  <c r="H5" i="5" s="1"/>
  <c r="B5" i="11" s="1"/>
  <c r="G24" i="5" a="1"/>
  <c r="G24" i="5" s="1"/>
  <c r="I47" i="5" a="1"/>
  <c r="I47" i="5" s="1"/>
  <c r="A50" i="11" s="1"/>
  <c r="G62" i="5" a="1"/>
  <c r="G62" i="5" s="1"/>
  <c r="H76" i="5" a="1"/>
  <c r="H76" i="5" s="1"/>
  <c r="B29" i="11" s="1"/>
  <c r="I90" i="5" a="1"/>
  <c r="I90" i="5" s="1"/>
  <c r="A93" i="11" s="1"/>
  <c r="I117" i="5" a="1"/>
  <c r="I117" i="5" s="1"/>
  <c r="G101" i="5" a="1"/>
  <c r="G101" i="5" s="1"/>
  <c r="H24" i="5" a="1"/>
  <c r="H24" i="5" s="1"/>
  <c r="B24" i="11" s="1"/>
  <c r="H43" i="5" a="1"/>
  <c r="H43" i="5" s="1"/>
  <c r="B46" i="11" s="1"/>
  <c r="G67" i="5" a="1"/>
  <c r="G67" i="5" s="1"/>
  <c r="G91" i="5" a="1"/>
  <c r="G91" i="5" s="1"/>
  <c r="H29" i="5" a="1"/>
  <c r="H29" i="5" s="1"/>
  <c r="B32" i="11" s="1"/>
  <c r="I57" i="5" a="1"/>
  <c r="I57" i="5" s="1"/>
  <c r="A63" i="11" s="1"/>
  <c r="I38" i="5" a="1"/>
  <c r="I38" i="5" s="1"/>
  <c r="A41" i="11" s="1"/>
  <c r="H62" i="5" a="1"/>
  <c r="H62" i="5" s="1"/>
  <c r="B68" i="11" s="1"/>
  <c r="H96" i="5" a="1"/>
  <c r="H96" i="5" s="1"/>
  <c r="B59" i="11" s="1"/>
  <c r="G34" i="5" a="1"/>
  <c r="G34" i="5" s="1"/>
  <c r="I62" i="5" a="1"/>
  <c r="I62" i="5" s="1"/>
  <c r="A68" i="11" s="1"/>
  <c r="H107" i="5" a="1"/>
  <c r="H107" i="5" s="1"/>
  <c r="I111" i="5" a="1"/>
  <c r="I111" i="5" s="1"/>
  <c r="H101" i="5" a="1"/>
  <c r="H101" i="5" s="1"/>
  <c r="I5" i="5" a="1"/>
  <c r="I5" i="5" s="1"/>
  <c r="A5" i="11" s="1"/>
  <c r="H10" i="5" a="1"/>
  <c r="H10" i="5" s="1"/>
  <c r="B10" i="11" s="1"/>
  <c r="G15" i="5" a="1"/>
  <c r="G15" i="5" s="1"/>
  <c r="G20" i="5" a="1"/>
  <c r="G20" i="5" s="1"/>
  <c r="H48" i="5" a="1"/>
  <c r="H48" i="5" s="1"/>
  <c r="B51" i="11" s="1"/>
  <c r="G72" i="5" a="1"/>
  <c r="G72" i="5" s="1"/>
  <c r="G104" i="5" a="1"/>
  <c r="G104" i="5" s="1"/>
  <c r="I107" i="5" a="1"/>
  <c r="I107" i="5" s="1"/>
  <c r="G103" i="5" a="1"/>
  <c r="G103" i="5" s="1"/>
  <c r="I101" i="5" a="1"/>
  <c r="I101" i="5" s="1"/>
  <c r="G6" i="5" a="1"/>
  <c r="G6" i="5" s="1"/>
  <c r="H104" i="5" a="1"/>
  <c r="H104" i="5" s="1"/>
  <c r="G108" i="5" a="1"/>
  <c r="G108" i="5" s="1"/>
  <c r="I103" i="5" a="1"/>
  <c r="I103" i="5" s="1"/>
  <c r="G102" i="5" a="1"/>
  <c r="G102" i="5" s="1"/>
  <c r="H108" i="5" a="1"/>
  <c r="H108" i="5" s="1"/>
  <c r="I104" i="5" a="1"/>
  <c r="I104" i="5" s="1"/>
  <c r="I108" i="5" a="1"/>
  <c r="I108" i="5" s="1"/>
  <c r="H98" i="5" a="1"/>
  <c r="H98" i="5" s="1"/>
  <c r="B61" i="11" s="1"/>
  <c r="I102" i="5" a="1"/>
  <c r="I102" i="5" s="1"/>
  <c r="G7" i="5" a="1"/>
  <c r="G7" i="5" s="1"/>
  <c r="G12" i="5" a="1"/>
  <c r="G12" i="5" s="1"/>
  <c r="I16" i="5" a="1"/>
  <c r="I16" i="5" s="1"/>
  <c r="A16" i="11" s="1"/>
  <c r="H21" i="5" a="1"/>
  <c r="H21" i="5" s="1"/>
  <c r="B21" i="11" s="1"/>
  <c r="G26" i="5" a="1"/>
  <c r="G26" i="5" s="1"/>
  <c r="I35" i="5" a="1"/>
  <c r="I35" i="5" s="1"/>
  <c r="A38" i="11" s="1"/>
  <c r="H40" i="5" a="1"/>
  <c r="H40" i="5" s="1"/>
  <c r="B43" i="11" s="1"/>
  <c r="G45" i="5" a="1"/>
  <c r="G45" i="5" s="1"/>
  <c r="I49" i="5" a="1"/>
  <c r="I49" i="5" s="1"/>
  <c r="A52" i="11" s="1"/>
  <c r="I54" i="5" a="1"/>
  <c r="I54" i="5" s="1"/>
  <c r="A57" i="11" s="1"/>
  <c r="G105" i="5" a="1"/>
  <c r="G105" i="5" s="1"/>
  <c r="G109" i="5" a="1"/>
  <c r="G109" i="5" s="1"/>
  <c r="I98" i="5" a="1"/>
  <c r="I98" i="5" s="1"/>
  <c r="A61" i="11" s="1"/>
  <c r="G3" i="5" a="1"/>
  <c r="G3" i="5" s="1"/>
  <c r="H7" i="5" a="1"/>
  <c r="H7" i="5" s="1"/>
  <c r="B7" i="11" s="1"/>
  <c r="G17" i="5" a="1"/>
  <c r="G17" i="5" s="1"/>
  <c r="I21" i="5" a="1"/>
  <c r="I21" i="5" s="1"/>
  <c r="A21" i="11" s="1"/>
  <c r="H26" i="5" a="1"/>
  <c r="H26" i="5" s="1"/>
  <c r="B26" i="11" s="1"/>
  <c r="G31" i="5" a="1"/>
  <c r="G31" i="5" s="1"/>
  <c r="G36" i="5" a="1"/>
  <c r="G36" i="5" s="1"/>
  <c r="I40" i="5" a="1"/>
  <c r="I40" i="5" s="1"/>
  <c r="A43" i="11" s="1"/>
  <c r="H45" i="5" a="1"/>
  <c r="H45" i="5" s="1"/>
  <c r="B48" i="11" s="1"/>
  <c r="G50" i="5" a="1"/>
  <c r="G50" i="5" s="1"/>
  <c r="I59" i="5" a="1"/>
  <c r="I59" i="5" s="1"/>
  <c r="A65" i="11" s="1"/>
  <c r="H64" i="5" a="1"/>
  <c r="H64" i="5" s="1"/>
  <c r="B70" i="11" s="1"/>
  <c r="G69" i="5" a="1"/>
  <c r="G69" i="5" s="1"/>
  <c r="G74" i="5" a="1"/>
  <c r="G74" i="5" s="1"/>
  <c r="I83" i="5" a="1"/>
  <c r="I83" i="5" s="1"/>
  <c r="A86" i="11" s="1"/>
  <c r="H88" i="5" a="1"/>
  <c r="H88" i="5" s="1"/>
  <c r="B91" i="11" s="1"/>
  <c r="H93" i="5" a="1"/>
  <c r="H93" i="5" s="1"/>
  <c r="B96" i="11" s="1"/>
  <c r="H2" i="5" a="1"/>
  <c r="H2" i="5" s="1"/>
  <c r="B2" i="11" s="1"/>
  <c r="G99" i="5" a="1"/>
  <c r="G99" i="5" s="1"/>
  <c r="H3" i="5" a="1"/>
  <c r="H3" i="5" s="1"/>
  <c r="B3" i="11" s="1"/>
  <c r="I7" i="5" a="1"/>
  <c r="I7" i="5" s="1"/>
  <c r="A7" i="11" s="1"/>
  <c r="H12" i="5" a="1"/>
  <c r="H12" i="5" s="1"/>
  <c r="B12" i="11" s="1"/>
  <c r="H17" i="5" a="1"/>
  <c r="H17" i="5" s="1"/>
  <c r="B17" i="11" s="1"/>
  <c r="H105" i="5" a="1"/>
  <c r="H105" i="5" s="1"/>
  <c r="B105" i="11" s="1"/>
  <c r="H109" i="5" a="1"/>
  <c r="H109" i="5" s="1"/>
  <c r="I3" i="5" a="1"/>
  <c r="I3" i="5" s="1"/>
  <c r="A3" i="11" s="1"/>
  <c r="G8" i="5" a="1"/>
  <c r="G8" i="5" s="1"/>
  <c r="I12" i="5" a="1"/>
  <c r="I12" i="5" s="1"/>
  <c r="A12" i="11" s="1"/>
  <c r="H22" i="5" a="1"/>
  <c r="H22" i="5" s="1"/>
  <c r="B22" i="11" s="1"/>
  <c r="G27" i="5" a="1"/>
  <c r="G27" i="5" s="1"/>
  <c r="I31" i="5" a="1"/>
  <c r="I31" i="5" s="1"/>
  <c r="A34" i="11" s="1"/>
  <c r="H36" i="5" a="1"/>
  <c r="H36" i="5" s="1"/>
  <c r="B39" i="11" s="1"/>
  <c r="H41" i="5" a="1"/>
  <c r="H41" i="5" s="1"/>
  <c r="B44" i="11" s="1"/>
  <c r="G46" i="5" a="1"/>
  <c r="G46" i="5" s="1"/>
  <c r="I50" i="5" a="1"/>
  <c r="I50" i="5" s="1"/>
  <c r="A53" i="11" s="1"/>
  <c r="H55" i="5" a="1"/>
  <c r="H55" i="5" s="1"/>
  <c r="B58" i="11" s="1"/>
  <c r="G65" i="5" a="1"/>
  <c r="G65" i="5" s="1"/>
  <c r="I69" i="5" a="1"/>
  <c r="I69" i="5" s="1"/>
  <c r="A75" i="11" s="1"/>
  <c r="I74" i="5" a="1"/>
  <c r="I74" i="5" s="1"/>
  <c r="A80" i="11" s="1"/>
  <c r="H79" i="5" a="1"/>
  <c r="H79" i="5" s="1"/>
  <c r="B82" i="11" s="1"/>
  <c r="G89" i="5" a="1"/>
  <c r="G89" i="5" s="1"/>
  <c r="G94" i="5" a="1"/>
  <c r="G94" i="5" s="1"/>
  <c r="H116" i="5" a="1"/>
  <c r="H116" i="5" s="1"/>
  <c r="I105" i="5" a="1"/>
  <c r="I105" i="5" s="1"/>
  <c r="A105" i="11" s="1"/>
  <c r="I109" i="5" a="1"/>
  <c r="I109" i="5" s="1"/>
  <c r="H99" i="5" a="1"/>
  <c r="H99" i="5" s="1"/>
  <c r="H8" i="5" a="1"/>
  <c r="H8" i="5" s="1"/>
  <c r="B8" i="11" s="1"/>
  <c r="G13" i="5" a="1"/>
  <c r="G13" i="5" s="1"/>
  <c r="I22" i="5" a="1"/>
  <c r="I22" i="5" s="1"/>
  <c r="A22" i="11" s="1"/>
  <c r="H27" i="5" a="1"/>
  <c r="H27" i="5" s="1"/>
  <c r="B27" i="11" s="1"/>
  <c r="I36" i="5" a="1"/>
  <c r="I36" i="5" s="1"/>
  <c r="A39" i="11" s="1"/>
  <c r="H46" i="5" a="1"/>
  <c r="H46" i="5" s="1"/>
  <c r="B49" i="11" s="1"/>
  <c r="I55" i="5" a="1"/>
  <c r="I55" i="5" s="1"/>
  <c r="A58" i="11" s="1"/>
  <c r="H60" i="5" a="1"/>
  <c r="H60" i="5" s="1"/>
  <c r="B66" i="11" s="1"/>
  <c r="G70" i="5" a="1"/>
  <c r="G70" i="5" s="1"/>
  <c r="G75" i="5" a="1"/>
  <c r="G75" i="5" s="1"/>
  <c r="H84" i="5" a="1"/>
  <c r="H84" i="5" s="1"/>
  <c r="B87" i="11" s="1"/>
  <c r="H94" i="5" a="1"/>
  <c r="H94" i="5" s="1"/>
  <c r="B97" i="11" s="1"/>
  <c r="G113" i="5" a="1"/>
  <c r="G113" i="5" s="1"/>
  <c r="I116" i="5" a="1"/>
  <c r="I116" i="5" s="1"/>
  <c r="G4" i="5" a="1"/>
  <c r="G4" i="5" s="1"/>
  <c r="I17" i="5" a="1"/>
  <c r="I17" i="5" s="1"/>
  <c r="A17" i="11" s="1"/>
  <c r="G32" i="5" a="1"/>
  <c r="G32" i="5" s="1"/>
  <c r="G51" i="5" a="1"/>
  <c r="G51" i="5" s="1"/>
  <c r="H65" i="5" a="1"/>
  <c r="H65" i="5" s="1"/>
  <c r="B71" i="11" s="1"/>
  <c r="I79" i="5" a="1"/>
  <c r="I79" i="5" s="1"/>
  <c r="A82" i="11" s="1"/>
  <c r="H89" i="5" a="1"/>
  <c r="H89" i="5" s="1"/>
  <c r="B92" i="11" s="1"/>
  <c r="H100" i="5" a="1"/>
  <c r="H100" i="5" s="1"/>
  <c r="I4" i="5" a="1"/>
  <c r="I4" i="5" s="1"/>
  <c r="A4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3" i="11" s="1"/>
  <c r="G33" i="5" a="1"/>
  <c r="G33" i="5" s="1"/>
  <c r="I37" i="5" a="1"/>
  <c r="I37" i="5" s="1"/>
  <c r="A40" i="11" s="1"/>
  <c r="H6" i="5" a="1"/>
  <c r="H6" i="5" s="1"/>
  <c r="B6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6" i="11" s="1"/>
  <c r="I91" i="5" a="1"/>
  <c r="I91" i="5" s="1"/>
  <c r="A94" i="11" s="1"/>
  <c r="H113" i="5" a="1"/>
  <c r="H113" i="5" s="1"/>
  <c r="H30" i="5" a="1"/>
  <c r="H30" i="5" s="1"/>
  <c r="B33" i="11" s="1"/>
  <c r="G41" i="5" a="1"/>
  <c r="G41" i="5" s="1"/>
  <c r="H50" i="5" a="1"/>
  <c r="H50" i="5" s="1"/>
  <c r="B53" i="11" s="1"/>
  <c r="H59" i="5" a="1"/>
  <c r="H59" i="5" s="1"/>
  <c r="B65" i="11" s="1"/>
  <c r="G84" i="5" a="1"/>
  <c r="G84" i="5" s="1"/>
  <c r="G92" i="5" a="1"/>
  <c r="G92" i="5" s="1"/>
  <c r="G52" i="5" a="1"/>
  <c r="G52" i="5" s="1"/>
  <c r="H85" i="5" a="1"/>
  <c r="H85" i="5" s="1"/>
  <c r="B88" i="11" s="1"/>
  <c r="H53" i="5" a="1"/>
  <c r="H53" i="5" s="1"/>
  <c r="B56" i="11" s="1"/>
  <c r="H70" i="5" a="1"/>
  <c r="H70" i="5" s="1"/>
  <c r="B76" i="11" s="1"/>
  <c r="G112" i="5" a="1"/>
  <c r="G112" i="5" s="1"/>
  <c r="H102" i="5" a="1"/>
  <c r="H102" i="5" s="1"/>
  <c r="I27" i="5" a="1"/>
  <c r="I27" i="5" s="1"/>
  <c r="A27" i="11" s="1"/>
  <c r="H82" i="5" a="1"/>
  <c r="H82" i="5" s="1"/>
  <c r="B85" i="11" s="1"/>
  <c r="H39" i="5" a="1"/>
  <c r="H39" i="5" s="1"/>
  <c r="B42" i="11" s="1"/>
  <c r="H75" i="5" a="1"/>
  <c r="H75" i="5" s="1"/>
  <c r="B28" i="11" s="1"/>
  <c r="I6" i="5" a="1"/>
  <c r="I6" i="5" s="1"/>
  <c r="A6" i="11" s="1"/>
  <c r="G77" i="5" a="1"/>
  <c r="G77" i="5" s="1"/>
  <c r="I113" i="5" a="1"/>
  <c r="I113" i="5" s="1"/>
  <c r="H69" i="5" a="1"/>
  <c r="H69" i="5" s="1"/>
  <c r="B75" i="11" s="1"/>
  <c r="G115" i="5" a="1"/>
  <c r="G115" i="5" s="1"/>
  <c r="G16" i="5" a="1"/>
  <c r="G16" i="5" s="1"/>
  <c r="I89" i="5" a="1"/>
  <c r="I89" i="5" s="1"/>
  <c r="A92" i="11" s="1"/>
  <c r="H16" i="5" a="1"/>
  <c r="H16" i="5" s="1"/>
  <c r="B16" i="11" s="1"/>
  <c r="G49" i="5" a="1"/>
  <c r="G49" i="5" s="1"/>
  <c r="H20" i="5" a="1"/>
  <c r="H20" i="5" s="1"/>
  <c r="B20" i="11" s="1"/>
  <c r="I30" i="5" a="1"/>
  <c r="I30" i="5" s="1"/>
  <c r="A33" i="11" s="1"/>
  <c r="I41" i="5" a="1"/>
  <c r="I41" i="5" s="1"/>
  <c r="A44" i="11" s="1"/>
  <c r="H51" i="5" a="1"/>
  <c r="H51" i="5" s="1"/>
  <c r="B54" i="11" s="1"/>
  <c r="G60" i="5" a="1"/>
  <c r="G60" i="5" s="1"/>
  <c r="H68" i="5" a="1"/>
  <c r="H68" i="5" s="1"/>
  <c r="B74" i="11" s="1"/>
  <c r="H77" i="5" a="1"/>
  <c r="H77" i="5" s="1"/>
  <c r="B30" i="11" s="1"/>
  <c r="I84" i="5" a="1"/>
  <c r="I84" i="5" s="1"/>
  <c r="A87" i="11" s="1"/>
  <c r="H92" i="5" a="1"/>
  <c r="H92" i="5" s="1"/>
  <c r="B95" i="11" s="1"/>
  <c r="I8" i="5" a="1"/>
  <c r="I8" i="5" s="1"/>
  <c r="A8" i="11" s="1"/>
  <c r="H31" i="5" a="1"/>
  <c r="H31" i="5" s="1"/>
  <c r="B34" i="11" s="1"/>
  <c r="G42" i="5" a="1"/>
  <c r="G42" i="5" s="1"/>
  <c r="I60" i="5" a="1"/>
  <c r="I60" i="5" s="1"/>
  <c r="A66" i="11" s="1"/>
  <c r="I68" i="5" a="1"/>
  <c r="I68" i="5" s="1"/>
  <c r="A74" i="11" s="1"/>
  <c r="G85" i="5" a="1"/>
  <c r="G85" i="5" s="1"/>
  <c r="I92" i="5" a="1"/>
  <c r="I92" i="5" s="1"/>
  <c r="A95" i="11" s="1"/>
  <c r="G78" i="5" a="1"/>
  <c r="G78" i="5" s="1"/>
  <c r="G93" i="5" a="1"/>
  <c r="G93" i="5" s="1"/>
  <c r="I10" i="5" a="1"/>
  <c r="I10" i="5" s="1"/>
  <c r="A10" i="11" s="1"/>
  <c r="G22" i="5" a="1"/>
  <c r="G22" i="5" s="1"/>
  <c r="I32" i="5" a="1"/>
  <c r="I32" i="5" s="1"/>
  <c r="A35" i="11" s="1"/>
  <c r="G44" i="5" a="1"/>
  <c r="G44" i="5" s="1"/>
  <c r="H61" i="5" a="1"/>
  <c r="H61" i="5" s="1"/>
  <c r="B67" i="11" s="1"/>
  <c r="I93" i="5" a="1"/>
  <c r="I93" i="5" s="1"/>
  <c r="A96" i="11" s="1"/>
  <c r="I2" i="5" a="1"/>
  <c r="I2" i="5" s="1"/>
  <c r="A2" i="11" s="1"/>
  <c r="G66" i="5" a="1"/>
  <c r="G66" i="5" s="1"/>
  <c r="G106" i="5" a="1"/>
  <c r="G106" i="5" s="1"/>
  <c r="I20" i="5" a="1"/>
  <c r="I20" i="5" s="1"/>
  <c r="A20" i="11" s="1"/>
  <c r="I51" i="5" a="1"/>
  <c r="I51" i="5" s="1"/>
  <c r="A54" i="11" s="1"/>
  <c r="I77" i="5" a="1"/>
  <c r="I77" i="5" s="1"/>
  <c r="A30" i="11" s="1"/>
  <c r="G61" i="5" a="1"/>
  <c r="G61" i="5" s="1"/>
  <c r="H78" i="5" a="1"/>
  <c r="H78" i="5" s="1"/>
  <c r="B81" i="11" s="1"/>
  <c r="I48" i="5" a="1"/>
  <c r="I48" i="5" s="1"/>
  <c r="A51" i="11" s="1"/>
  <c r="H106" i="5" a="1"/>
  <c r="H106" i="5" s="1"/>
  <c r="B106" i="11" s="1"/>
  <c r="G9" i="5" a="1"/>
  <c r="G9" i="5" s="1"/>
  <c r="G21" i="5" a="1"/>
  <c r="G21" i="5" s="1"/>
  <c r="H32" i="5" a="1"/>
  <c r="H32" i="5" s="1"/>
  <c r="B35" i="11" s="1"/>
  <c r="H42" i="5" a="1"/>
  <c r="H42" i="5" s="1"/>
  <c r="B45" i="11" s="1"/>
  <c r="I86" i="5" a="1"/>
  <c r="I86" i="5" s="1"/>
  <c r="A89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37" i="11" s="1"/>
  <c r="I53" i="5" a="1"/>
  <c r="I53" i="5" s="1"/>
  <c r="A56" i="11" s="1"/>
  <c r="I70" i="5" a="1"/>
  <c r="I70" i="5" s="1"/>
  <c r="A76" i="11" s="1"/>
  <c r="I78" i="5" a="1"/>
  <c r="I78" i="5" s="1"/>
  <c r="A81" i="11" s="1"/>
  <c r="I94" i="5" a="1"/>
  <c r="I94" i="5" s="1"/>
  <c r="A97" i="11" s="1"/>
  <c r="H115" i="5" a="1"/>
  <c r="H115" i="5" s="1"/>
  <c r="G87" i="5" a="1"/>
  <c r="G87" i="5" s="1"/>
  <c r="I115" i="5" a="1"/>
  <c r="I115" i="5" s="1"/>
  <c r="H87" i="5" a="1"/>
  <c r="H87" i="5" s="1"/>
  <c r="B90" i="11" s="1"/>
  <c r="I65" i="5" a="1"/>
  <c r="I65" i="5" s="1"/>
  <c r="A71" i="11" s="1"/>
  <c r="H110" i="5" a="1"/>
  <c r="H110" i="5" s="1"/>
  <c r="H11" i="5" a="1"/>
  <c r="H11" i="5" s="1"/>
  <c r="B11" i="11" s="1"/>
  <c r="G23" i="5" a="1"/>
  <c r="G23" i="5" s="1"/>
  <c r="I34" i="5" a="1"/>
  <c r="I34" i="5" s="1"/>
  <c r="A37" i="11" s="1"/>
  <c r="H44" i="5" a="1"/>
  <c r="H44" i="5" s="1"/>
  <c r="B47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8" i="11" s="1"/>
  <c r="G58" i="5" a="1"/>
  <c r="G58" i="5" s="1"/>
  <c r="H103" i="5" a="1"/>
  <c r="H103" i="5" s="1"/>
  <c r="I11" i="5" a="1"/>
  <c r="I11" i="5" s="1"/>
  <c r="A11" i="11" s="1"/>
  <c r="G25" i="5" a="1"/>
  <c r="G25" i="5" s="1"/>
  <c r="G35" i="5" a="1"/>
  <c r="G35" i="5" s="1"/>
  <c r="I44" i="5" a="1"/>
  <c r="I44" i="5" s="1"/>
  <c r="A47" i="11" s="1"/>
  <c r="H54" i="5" a="1"/>
  <c r="H54" i="5" s="1"/>
  <c r="B57" i="11" s="1"/>
  <c r="H63" i="5" a="1"/>
  <c r="H63" i="5" s="1"/>
  <c r="B69" i="11" s="1"/>
  <c r="H72" i="5" a="1"/>
  <c r="H72" i="5" s="1"/>
  <c r="B78" i="11" s="1"/>
  <c r="G80" i="5" a="1"/>
  <c r="G80" i="5" s="1"/>
  <c r="G98" i="5" a="1"/>
  <c r="G98" i="5" s="1"/>
  <c r="H13" i="5" a="1"/>
  <c r="H13" i="5" s="1"/>
  <c r="B13" i="11" s="1"/>
  <c r="H25" i="5" a="1"/>
  <c r="H25" i="5" s="1"/>
  <c r="B25" i="11" s="1"/>
  <c r="H35" i="5" a="1"/>
  <c r="H35" i="5" s="1"/>
  <c r="B38" i="11" s="1"/>
  <c r="I45" i="5" a="1"/>
  <c r="I45" i="5" s="1"/>
  <c r="A48" i="11" s="1"/>
  <c r="G55" i="5" a="1"/>
  <c r="G55" i="5" s="1"/>
  <c r="I63" i="5" a="1"/>
  <c r="I63" i="5" s="1"/>
  <c r="A69" i="11" s="1"/>
  <c r="I72" i="5" a="1"/>
  <c r="I72" i="5" s="1"/>
  <c r="A78" i="11" s="1"/>
  <c r="H80" i="5" a="1"/>
  <c r="H80" i="5" s="1"/>
  <c r="B83" i="11" s="1"/>
  <c r="I87" i="5" a="1"/>
  <c r="I87" i="5" s="1"/>
  <c r="A90" i="11" s="1"/>
  <c r="I96" i="5" a="1"/>
  <c r="I96" i="5" s="1"/>
  <c r="A59" i="11" s="1"/>
  <c r="G116" i="5" a="1"/>
  <c r="G116" i="5" s="1"/>
  <c r="H112" i="5" a="1"/>
  <c r="H112" i="5" s="1"/>
  <c r="I82" i="5" a="1"/>
  <c r="I82" i="5" s="1"/>
  <c r="A85" i="11" s="1"/>
  <c r="I99" i="5" a="1"/>
  <c r="I99" i="5" s="1"/>
  <c r="I13" i="5" a="1"/>
  <c r="I13" i="5" s="1"/>
  <c r="A13" i="11" s="1"/>
  <c r="I46" i="5" a="1"/>
  <c r="I46" i="5" s="1"/>
  <c r="A49" i="11" s="1"/>
  <c r="G56" i="5" a="1"/>
  <c r="G56" i="5" s="1"/>
  <c r="G64" i="5" a="1"/>
  <c r="G64" i="5" s="1"/>
  <c r="G73" i="5" a="1"/>
  <c r="G73" i="5" s="1"/>
  <c r="I80" i="5" a="1"/>
  <c r="I80" i="5" s="1"/>
  <c r="A83" i="11" s="1"/>
  <c r="G88" i="5" a="1"/>
  <c r="G88" i="5" s="1"/>
  <c r="G97" i="5" a="1"/>
  <c r="G97" i="5" s="1"/>
  <c r="I112" i="5" a="1"/>
  <c r="I112" i="5" s="1"/>
  <c r="I81" i="5" a="1"/>
  <c r="I81" i="5" s="1"/>
  <c r="A84" i="11" s="1"/>
  <c r="H97" i="5" a="1"/>
  <c r="H97" i="5" s="1"/>
  <c r="B60" i="11" s="1"/>
  <c r="I15" i="5" a="1"/>
  <c r="I15" i="5" s="1"/>
  <c r="A15" i="11" s="1"/>
  <c r="I26" i="5" a="1"/>
  <c r="I26" i="5" s="1"/>
  <c r="A26" i="11" s="1"/>
  <c r="H37" i="5" a="1"/>
  <c r="H37" i="5" s="1"/>
  <c r="B40" i="11" s="1"/>
  <c r="G47" i="5" a="1"/>
  <c r="G47" i="5" s="1"/>
  <c r="I56" i="5" a="1"/>
  <c r="I56" i="5" s="1"/>
  <c r="A62" i="11" s="1"/>
  <c r="I73" i="5" a="1"/>
  <c r="I73" i="5" s="1"/>
  <c r="A79" i="11" s="1"/>
  <c r="G82" i="5" a="1"/>
  <c r="G82" i="5" s="1"/>
  <c r="I97" i="5" a="1"/>
  <c r="I97" i="5" s="1"/>
  <c r="A60" i="11" s="1"/>
  <c r="G117" i="5" a="1"/>
  <c r="G117" i="5" s="1"/>
  <c r="H58" i="5" a="1"/>
  <c r="H58" i="5" s="1"/>
  <c r="B64" i="11" s="1"/>
  <c r="G90" i="5" a="1"/>
  <c r="G90" i="5" s="1"/>
  <c r="G100" i="5" a="1"/>
  <c r="G100" i="5" s="1"/>
  <c r="H15" i="5" a="1"/>
  <c r="H15" i="5" s="1"/>
  <c r="B15" i="11" s="1"/>
  <c r="I25" i="5" a="1"/>
  <c r="I25" i="5" s="1"/>
  <c r="A25" i="11" s="1"/>
  <c r="G37" i="5" a="1"/>
  <c r="G37" i="5" s="1"/>
  <c r="H56" i="5" a="1"/>
  <c r="H56" i="5" s="1"/>
  <c r="B62" i="11" s="1"/>
  <c r="I64" i="5" a="1"/>
  <c r="I64" i="5" s="1"/>
  <c r="A70" i="11" s="1"/>
  <c r="H73" i="5" a="1"/>
  <c r="H73" i="5" s="1"/>
  <c r="B79" i="11" s="1"/>
  <c r="I88" i="5" a="1"/>
  <c r="I88" i="5" s="1"/>
  <c r="A91" i="11" s="1"/>
  <c r="G28" i="5" a="1"/>
  <c r="G28" i="5" s="1"/>
  <c r="H4" i="5" a="1"/>
  <c r="H4" i="5" s="1"/>
  <c r="B4" i="11" s="1"/>
  <c r="G18" i="5" a="1"/>
  <c r="G18" i="5" s="1"/>
  <c r="I29" i="5" a="1"/>
  <c r="I29" i="5" s="1"/>
  <c r="A32" i="11" s="1"/>
  <c r="I39" i="5" a="1"/>
  <c r="I39" i="5" s="1"/>
  <c r="A42" i="11" s="1"/>
  <c r="H49" i="5" a="1"/>
  <c r="H49" i="5" s="1"/>
  <c r="B52" i="11" s="1"/>
  <c r="I58" i="5" a="1"/>
  <c r="I58" i="5" s="1"/>
  <c r="A64" i="11" s="1"/>
  <c r="I67" i="5" a="1"/>
  <c r="I67" i="5" s="1"/>
  <c r="A73" i="11" s="1"/>
  <c r="I75" i="5" a="1"/>
  <c r="I75" i="5" s="1"/>
  <c r="A28" i="11" s="1"/>
  <c r="G83" i="5" a="1"/>
  <c r="G83" i="5" s="1"/>
  <c r="H91" i="5" a="1"/>
  <c r="H91" i="5" s="1"/>
  <c r="B94" i="11" s="1"/>
  <c r="G2" i="5" a="1"/>
  <c r="G2" i="5" s="1"/>
  <c r="A46" i="11"/>
  <c r="B14" i="11"/>
  <c r="D39" i="11" l="1" a="1"/>
  <c r="D39" i="11" s="1"/>
  <c r="E39" i="11" a="1"/>
  <c r="E39" i="11" s="1"/>
  <c r="F39" i="11" a="1"/>
  <c r="F39" i="11" s="1"/>
  <c r="G39" i="11" a="1"/>
  <c r="G39" i="11" s="1"/>
  <c r="C39" i="11" a="1"/>
  <c r="C39" i="11" s="1"/>
  <c r="H39" i="11" a="1"/>
  <c r="H39" i="11" s="1"/>
  <c r="C70" i="11" a="1"/>
  <c r="C70" i="11" s="1"/>
  <c r="D70" i="11" a="1"/>
  <c r="D70" i="11" s="1"/>
  <c r="E70" i="11" a="1"/>
  <c r="E70" i="11" s="1"/>
  <c r="F70" i="11" a="1"/>
  <c r="F70" i="11" s="1"/>
  <c r="G70" i="11" a="1"/>
  <c r="G70" i="11" s="1"/>
  <c r="H70" i="11" a="1"/>
  <c r="H70" i="11" s="1"/>
  <c r="G77" i="11" a="1"/>
  <c r="G77" i="11" s="1"/>
  <c r="H77" i="11" a="1"/>
  <c r="H77" i="11" s="1"/>
  <c r="E77" i="11" a="1"/>
  <c r="E77" i="11" s="1"/>
  <c r="C77" i="11" a="1"/>
  <c r="C77" i="11" s="1"/>
  <c r="F77" i="11" a="1"/>
  <c r="F77" i="11" s="1"/>
  <c r="D77" i="11" a="1"/>
  <c r="D77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C21" i="11" a="1"/>
  <c r="C21" i="11" s="1"/>
  <c r="D26" i="11" a="1"/>
  <c r="D26" i="11" s="1"/>
  <c r="E26" i="11" a="1"/>
  <c r="E26" i="11" s="1"/>
  <c r="F26" i="11" a="1"/>
  <c r="F26" i="11" s="1"/>
  <c r="G26" i="11" a="1"/>
  <c r="G26" i="11" s="1"/>
  <c r="H26" i="11" a="1"/>
  <c r="H26" i="11" s="1"/>
  <c r="C26" i="11" a="1"/>
  <c r="C26" i="11" s="1"/>
  <c r="D35" i="11" a="1"/>
  <c r="D35" i="11" s="1"/>
  <c r="E35" i="11" a="1"/>
  <c r="E35" i="11" s="1"/>
  <c r="F35" i="11" a="1"/>
  <c r="F35" i="11" s="1"/>
  <c r="G35" i="11" a="1"/>
  <c r="G35" i="11" s="1"/>
  <c r="H35" i="11" a="1"/>
  <c r="H35" i="11" s="1"/>
  <c r="C35" i="11" a="1"/>
  <c r="C35" i="11" s="1"/>
  <c r="C53" i="11" a="1"/>
  <c r="C53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D90" i="11" a="1"/>
  <c r="D90" i="11" s="1"/>
  <c r="E90" i="11" a="1"/>
  <c r="E90" i="11" s="1"/>
  <c r="F90" i="11" a="1"/>
  <c r="F90" i="11" s="1"/>
  <c r="G90" i="11" a="1"/>
  <c r="G90" i="11" s="1"/>
  <c r="H90" i="11" a="1"/>
  <c r="H90" i="11" s="1"/>
  <c r="C90" i="11" a="1"/>
  <c r="C90" i="11" s="1"/>
  <c r="D10" i="11" a="1"/>
  <c r="D10" i="11" s="1"/>
  <c r="E10" i="11" a="1"/>
  <c r="E10" i="11" s="1"/>
  <c r="F10" i="11" a="1"/>
  <c r="F10" i="11" s="1"/>
  <c r="G10" i="11" a="1"/>
  <c r="G10" i="11" s="1"/>
  <c r="C10" i="11" a="1"/>
  <c r="C10" i="11" s="1"/>
  <c r="H10" i="11" a="1"/>
  <c r="H10" i="11" s="1"/>
  <c r="D44" i="11" a="1"/>
  <c r="D44" i="11" s="1"/>
  <c r="E44" i="11" a="1"/>
  <c r="E44" i="11" s="1"/>
  <c r="F44" i="11" a="1"/>
  <c r="F44" i="11" s="1"/>
  <c r="G44" i="11" a="1"/>
  <c r="G44" i="11" s="1"/>
  <c r="C44" i="11" a="1"/>
  <c r="C44" i="11" s="1"/>
  <c r="H44" i="11" a="1"/>
  <c r="H44" i="11" s="1"/>
  <c r="D22" i="11" a="1"/>
  <c r="D22" i="11" s="1"/>
  <c r="E22" i="11" a="1"/>
  <c r="E22" i="11" s="1"/>
  <c r="H22" i="11" a="1"/>
  <c r="H22" i="11" s="1"/>
  <c r="F22" i="11" a="1"/>
  <c r="F22" i="11" s="1"/>
  <c r="G22" i="11" a="1"/>
  <c r="G22" i="11" s="1"/>
  <c r="C22" i="11" a="1"/>
  <c r="C22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C55" i="11" a="1"/>
  <c r="C55" i="11" s="1"/>
  <c r="D67" i="11" a="1"/>
  <c r="D67" i="11" s="1"/>
  <c r="E67" i="11" a="1"/>
  <c r="E67" i="11" s="1"/>
  <c r="F67" i="11" a="1"/>
  <c r="F67" i="11" s="1"/>
  <c r="G67" i="11" a="1"/>
  <c r="G67" i="11" s="1"/>
  <c r="H67" i="11" a="1"/>
  <c r="H67" i="11" s="1"/>
  <c r="C67" i="11" a="1"/>
  <c r="C67" i="11" s="1"/>
  <c r="D59" i="11" a="1"/>
  <c r="D59" i="11" s="1"/>
  <c r="F59" i="11" a="1"/>
  <c r="F59" i="11" s="1"/>
  <c r="E59" i="11" a="1"/>
  <c r="E59" i="11" s="1"/>
  <c r="G59" i="11" a="1"/>
  <c r="G59" i="11" s="1"/>
  <c r="H59" i="11" a="1"/>
  <c r="H59" i="11" s="1"/>
  <c r="C59" i="11" a="1"/>
  <c r="C59" i="11" s="1"/>
  <c r="D46" i="11" a="1"/>
  <c r="D46" i="11" s="1"/>
  <c r="E46" i="11" a="1"/>
  <c r="E46" i="11" s="1"/>
  <c r="F46" i="11" a="1"/>
  <c r="F46" i="11" s="1"/>
  <c r="G46" i="11" a="1"/>
  <c r="G46" i="11" s="1"/>
  <c r="H46" i="11" a="1"/>
  <c r="H46" i="11" s="1"/>
  <c r="C46" i="11" a="1"/>
  <c r="C46" i="11" s="1"/>
  <c r="D84" i="11" a="1"/>
  <c r="D84" i="11" s="1"/>
  <c r="E84" i="11" a="1"/>
  <c r="E84" i="11" s="1"/>
  <c r="F84" i="11" a="1"/>
  <c r="F84" i="11" s="1"/>
  <c r="G84" i="11" a="1"/>
  <c r="G84" i="11" s="1"/>
  <c r="H84" i="11" a="1"/>
  <c r="H84" i="11" s="1"/>
  <c r="C84" i="11" a="1"/>
  <c r="C84" i="11" s="1"/>
  <c r="H11" i="11" a="1"/>
  <c r="H11" i="11" s="1"/>
  <c r="C11" i="11" a="1"/>
  <c r="C11" i="11" s="1"/>
  <c r="G11" i="11" a="1"/>
  <c r="G11" i="11" s="1"/>
  <c r="F11" i="11" a="1"/>
  <c r="F11" i="11" s="1"/>
  <c r="D11" i="11" a="1"/>
  <c r="D11" i="11" s="1"/>
  <c r="E11" i="11" a="1"/>
  <c r="E11" i="11" s="1"/>
  <c r="D33" i="11" a="1"/>
  <c r="D33" i="11" s="1"/>
  <c r="E33" i="11" a="1"/>
  <c r="E33" i="11" s="1"/>
  <c r="F33" i="11" a="1"/>
  <c r="F33" i="11" s="1"/>
  <c r="G33" i="11" a="1"/>
  <c r="G33" i="11" s="1"/>
  <c r="H33" i="11" a="1"/>
  <c r="H33" i="11" s="1"/>
  <c r="C33" i="11" a="1"/>
  <c r="C33" i="11" s="1"/>
  <c r="G61" i="11" a="1"/>
  <c r="G61" i="11" s="1"/>
  <c r="H61" i="11" a="1"/>
  <c r="H61" i="11" s="1"/>
  <c r="C61" i="11" a="1"/>
  <c r="C61" i="11" s="1"/>
  <c r="D61" i="11" a="1"/>
  <c r="D61" i="11" s="1"/>
  <c r="E61" i="11" a="1"/>
  <c r="E61" i="11" s="1"/>
  <c r="F61" i="11" a="1"/>
  <c r="F61" i="11" s="1"/>
  <c r="C5" i="11" a="1"/>
  <c r="C5" i="11" s="1"/>
  <c r="D5" i="11" a="1"/>
  <c r="D5" i="11" s="1"/>
  <c r="E5" i="11" a="1"/>
  <c r="E5" i="11" s="1"/>
  <c r="F5" i="11" a="1"/>
  <c r="F5" i="11" s="1"/>
  <c r="H5" i="11" a="1"/>
  <c r="H5" i="11" s="1"/>
  <c r="G5" i="11" a="1"/>
  <c r="G5" i="11" s="1"/>
  <c r="H31" i="11" a="1"/>
  <c r="H31" i="11" s="1"/>
  <c r="G31" i="11" a="1"/>
  <c r="G31" i="11" s="1"/>
  <c r="C31" i="11" a="1"/>
  <c r="C31" i="11" s="1"/>
  <c r="D31" i="11" a="1"/>
  <c r="D31" i="11" s="1"/>
  <c r="E31" i="11" a="1"/>
  <c r="E31" i="11" s="1"/>
  <c r="F31" i="11" a="1"/>
  <c r="F31" i="11" s="1"/>
  <c r="C82" i="11" a="1"/>
  <c r="C82" i="11" s="1"/>
  <c r="H82" i="11" a="1"/>
  <c r="H82" i="11" s="1"/>
  <c r="D82" i="11" a="1"/>
  <c r="D82" i="11" s="1"/>
  <c r="E82" i="11" a="1"/>
  <c r="E82" i="11" s="1"/>
  <c r="F82" i="11" a="1"/>
  <c r="F82" i="11" s="1"/>
  <c r="G82" i="11" a="1"/>
  <c r="G82" i="11" s="1"/>
  <c r="D78" i="11" a="1"/>
  <c r="D78" i="11" s="1"/>
  <c r="E78" i="11" a="1"/>
  <c r="E78" i="11" s="1"/>
  <c r="F78" i="11" a="1"/>
  <c r="F78" i="11" s="1"/>
  <c r="G78" i="11" a="1"/>
  <c r="G78" i="11" s="1"/>
  <c r="H78" i="11" a="1"/>
  <c r="H78" i="11" s="1"/>
  <c r="C78" i="11" a="1"/>
  <c r="C78" i="11" s="1"/>
  <c r="H51" i="11" a="1"/>
  <c r="H51" i="11" s="1"/>
  <c r="F51" i="11" a="1"/>
  <c r="F51" i="11" s="1"/>
  <c r="G51" i="11" a="1"/>
  <c r="G51" i="11" s="1"/>
  <c r="C51" i="11" a="1"/>
  <c r="C51" i="11" s="1"/>
  <c r="D51" i="11" a="1"/>
  <c r="D51" i="11" s="1"/>
  <c r="E51" i="11" a="1"/>
  <c r="E51" i="11" s="1"/>
  <c r="H34" i="11" a="1"/>
  <c r="H34" i="11" s="1"/>
  <c r="F34" i="11" a="1"/>
  <c r="F34" i="11" s="1"/>
  <c r="D34" i="11" a="1"/>
  <c r="D34" i="11" s="1"/>
  <c r="E34" i="11" a="1"/>
  <c r="E34" i="11" s="1"/>
  <c r="C34" i="11" a="1"/>
  <c r="C34" i="11" s="1"/>
  <c r="G34" i="11" a="1"/>
  <c r="G34" i="11" s="1"/>
  <c r="D86" i="11" a="1"/>
  <c r="D86" i="11" s="1"/>
  <c r="E86" i="11" a="1"/>
  <c r="E86" i="11" s="1"/>
  <c r="F86" i="11" a="1"/>
  <c r="F86" i="11" s="1"/>
  <c r="G86" i="11" a="1"/>
  <c r="G86" i="11" s="1"/>
  <c r="H86" i="11" a="1"/>
  <c r="H86" i="11" s="1"/>
  <c r="C86" i="11" a="1"/>
  <c r="C86" i="11" s="1"/>
  <c r="D93" i="11" a="1"/>
  <c r="D93" i="11" s="1"/>
  <c r="E93" i="11" a="1"/>
  <c r="E93" i="11" s="1"/>
  <c r="F93" i="11" a="1"/>
  <c r="F93" i="11" s="1"/>
  <c r="G93" i="11" a="1"/>
  <c r="G93" i="11" s="1"/>
  <c r="C93" i="11" a="1"/>
  <c r="C93" i="11" s="1"/>
  <c r="H93" i="11" a="1"/>
  <c r="H93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C36" i="11" a="1"/>
  <c r="C36" i="11" s="1"/>
  <c r="H71" i="11" a="1"/>
  <c r="H71" i="11" s="1"/>
  <c r="C71" i="11" a="1"/>
  <c r="C71" i="11" s="1"/>
  <c r="D71" i="11" a="1"/>
  <c r="D71" i="11" s="1"/>
  <c r="E71" i="11" a="1"/>
  <c r="E71" i="11" s="1"/>
  <c r="F71" i="11" a="1"/>
  <c r="F71" i="11" s="1"/>
  <c r="G71" i="11" a="1"/>
  <c r="G71" i="11" s="1"/>
  <c r="D29" i="11" a="1"/>
  <c r="D29" i="11" s="1"/>
  <c r="C29" i="11" a="1"/>
  <c r="C29" i="11" s="1"/>
  <c r="E29" i="11" a="1"/>
  <c r="E29" i="11" s="1"/>
  <c r="F29" i="11" a="1"/>
  <c r="F29" i="11" s="1"/>
  <c r="H29" i="11" a="1"/>
  <c r="H29" i="11" s="1"/>
  <c r="G29" i="11" a="1"/>
  <c r="G29" i="11" s="1"/>
  <c r="D15" i="11" a="1"/>
  <c r="D15" i="11" s="1"/>
  <c r="E15" i="11" a="1"/>
  <c r="E15" i="11" s="1"/>
  <c r="F15" i="11" a="1"/>
  <c r="F15" i="11" s="1"/>
  <c r="G15" i="11" a="1"/>
  <c r="G15" i="11" s="1"/>
  <c r="H15" i="11" a="1"/>
  <c r="H15" i="11" s="1"/>
  <c r="C15" i="11" a="1"/>
  <c r="C15" i="11" s="1"/>
  <c r="D69" i="11" a="1"/>
  <c r="D69" i="11" s="1"/>
  <c r="C69" i="11" a="1"/>
  <c r="C69" i="11" s="1"/>
  <c r="E69" i="11" a="1"/>
  <c r="E69" i="11" s="1"/>
  <c r="F69" i="11" a="1"/>
  <c r="F69" i="11" s="1"/>
  <c r="G69" i="11" a="1"/>
  <c r="G69" i="11" s="1"/>
  <c r="H69" i="11" a="1"/>
  <c r="H69" i="11" s="1"/>
  <c r="G97" i="11" a="1"/>
  <c r="G97" i="11" s="1"/>
  <c r="H97" i="11" a="1"/>
  <c r="H97" i="11" s="1"/>
  <c r="C97" i="11" a="1"/>
  <c r="C97" i="11" s="1"/>
  <c r="D97" i="11" a="1"/>
  <c r="D97" i="11" s="1"/>
  <c r="E97" i="11" a="1"/>
  <c r="E97" i="11" s="1"/>
  <c r="F97" i="11" a="1"/>
  <c r="F97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C95" i="11" a="1"/>
  <c r="C95" i="11" s="1"/>
  <c r="F17" i="11" a="1"/>
  <c r="F17" i="11" s="1"/>
  <c r="G17" i="11" a="1"/>
  <c r="G17" i="11" s="1"/>
  <c r="H17" i="11" a="1"/>
  <c r="H17" i="11" s="1"/>
  <c r="E17" i="11" a="1"/>
  <c r="E17" i="11" s="1"/>
  <c r="D17" i="11" a="1"/>
  <c r="D17" i="11" s="1"/>
  <c r="C17" i="11" a="1"/>
  <c r="C17" i="11" s="1"/>
  <c r="G14" i="11" a="1"/>
  <c r="G14" i="11" s="1"/>
  <c r="H14" i="11" a="1"/>
  <c r="H14" i="11" s="1"/>
  <c r="F14" i="11" a="1"/>
  <c r="F14" i="11" s="1"/>
  <c r="C14" i="11" a="1"/>
  <c r="C14" i="11" s="1"/>
  <c r="D14" i="11" a="1"/>
  <c r="D14" i="11" s="1"/>
  <c r="E14" i="11" a="1"/>
  <c r="E14" i="11" s="1"/>
  <c r="C45" i="11" a="1"/>
  <c r="C45" i="11" s="1"/>
  <c r="D45" i="11" a="1"/>
  <c r="D45" i="11" s="1"/>
  <c r="H45" i="11" a="1"/>
  <c r="H45" i="11" s="1"/>
  <c r="E45" i="11" a="1"/>
  <c r="E45" i="11" s="1"/>
  <c r="F45" i="11" a="1"/>
  <c r="F45" i="11" s="1"/>
  <c r="G45" i="11" a="1"/>
  <c r="G45" i="11" s="1"/>
  <c r="G91" i="11" a="1"/>
  <c r="G91" i="11" s="1"/>
  <c r="H91" i="11" a="1"/>
  <c r="H91" i="11" s="1"/>
  <c r="E91" i="11" a="1"/>
  <c r="E91" i="11" s="1"/>
  <c r="F91" i="11" a="1"/>
  <c r="F91" i="11" s="1"/>
  <c r="D91" i="11" a="1"/>
  <c r="D91" i="11" s="1"/>
  <c r="C91" i="11" a="1"/>
  <c r="C91" i="11" s="1"/>
  <c r="D47" i="11" a="1"/>
  <c r="D47" i="11" s="1"/>
  <c r="E47" i="11" a="1"/>
  <c r="E47" i="11" s="1"/>
  <c r="F47" i="11" a="1"/>
  <c r="F47" i="11" s="1"/>
  <c r="G47" i="11" a="1"/>
  <c r="G47" i="11" s="1"/>
  <c r="H47" i="11" a="1"/>
  <c r="H47" i="11" s="1"/>
  <c r="C47" i="11" a="1"/>
  <c r="C47" i="11" s="1"/>
  <c r="D27" i="11" a="1"/>
  <c r="D27" i="11" s="1"/>
  <c r="E27" i="11" a="1"/>
  <c r="E27" i="11" s="1"/>
  <c r="F27" i="11" a="1"/>
  <c r="F27" i="11" s="1"/>
  <c r="G27" i="11" a="1"/>
  <c r="G27" i="11" s="1"/>
  <c r="C27" i="11" a="1"/>
  <c r="C27" i="11" s="1"/>
  <c r="H27" i="11" a="1"/>
  <c r="H27" i="11" s="1"/>
  <c r="D25" i="11" a="1"/>
  <c r="D25" i="11" s="1"/>
  <c r="E25" i="11" a="1"/>
  <c r="E25" i="11" s="1"/>
  <c r="H25" i="11" a="1"/>
  <c r="H25" i="11" s="1"/>
  <c r="G25" i="11" a="1"/>
  <c r="G25" i="11" s="1"/>
  <c r="C25" i="11" a="1"/>
  <c r="C25" i="11" s="1"/>
  <c r="F25" i="11" a="1"/>
  <c r="F25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D81" i="11" a="1"/>
  <c r="D81" i="11" s="1"/>
  <c r="E81" i="11" a="1"/>
  <c r="E81" i="11" s="1"/>
  <c r="F81" i="11" a="1"/>
  <c r="F81" i="11" s="1"/>
  <c r="G81" i="11" a="1"/>
  <c r="G81" i="11" s="1"/>
  <c r="H81" i="11" a="1"/>
  <c r="H81" i="11" s="1"/>
  <c r="C81" i="11" a="1"/>
  <c r="C81" i="11" s="1"/>
  <c r="F57" i="11" a="1"/>
  <c r="F57" i="11" s="1"/>
  <c r="G57" i="11" a="1"/>
  <c r="G57" i="11" s="1"/>
  <c r="H57" i="11" a="1"/>
  <c r="H57" i="11" s="1"/>
  <c r="C57" i="11" a="1"/>
  <c r="C57" i="11" s="1"/>
  <c r="E57" i="11" a="1"/>
  <c r="E57" i="11" s="1"/>
  <c r="D57" i="11" a="1"/>
  <c r="D57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C9" i="11" a="1"/>
  <c r="C9" i="11" s="1"/>
  <c r="D76" i="11" a="1"/>
  <c r="D76" i="11" s="1"/>
  <c r="C76" i="11" a="1"/>
  <c r="C76" i="11" s="1"/>
  <c r="E76" i="11" a="1"/>
  <c r="E76" i="11" s="1"/>
  <c r="F76" i="11" a="1"/>
  <c r="F76" i="11" s="1"/>
  <c r="G76" i="11" a="1"/>
  <c r="G76" i="11" s="1"/>
  <c r="H76" i="11" a="1"/>
  <c r="H76" i="11" s="1"/>
  <c r="E30" i="11" a="1"/>
  <c r="E30" i="11" s="1"/>
  <c r="F30" i="11" a="1"/>
  <c r="F30" i="11" s="1"/>
  <c r="G30" i="11" a="1"/>
  <c r="G30" i="11" s="1"/>
  <c r="H30" i="11" a="1"/>
  <c r="H30" i="11" s="1"/>
  <c r="C30" i="11" a="1"/>
  <c r="C30" i="11" s="1"/>
  <c r="D30" i="11" a="1"/>
  <c r="D30" i="11" s="1"/>
  <c r="G74" i="11" a="1"/>
  <c r="G74" i="11" s="1"/>
  <c r="H74" i="11" a="1"/>
  <c r="H74" i="11" s="1"/>
  <c r="C74" i="11" a="1"/>
  <c r="C74" i="11" s="1"/>
  <c r="F74" i="11" a="1"/>
  <c r="F74" i="11" s="1"/>
  <c r="D74" i="11" a="1"/>
  <c r="D74" i="11" s="1"/>
  <c r="E74" i="11" a="1"/>
  <c r="E74" i="11" s="1"/>
  <c r="D92" i="11" a="1"/>
  <c r="D92" i="11" s="1"/>
  <c r="E92" i="11" a="1"/>
  <c r="E92" i="11" s="1"/>
  <c r="F92" i="11" a="1"/>
  <c r="F92" i="11" s="1"/>
  <c r="G92" i="11" a="1"/>
  <c r="G92" i="11" s="1"/>
  <c r="H92" i="11" a="1"/>
  <c r="H92" i="11" s="1"/>
  <c r="C92" i="11" a="1"/>
  <c r="C92" i="11" s="1"/>
  <c r="D12" i="11" a="1"/>
  <c r="D12" i="11" s="1"/>
  <c r="E12" i="11" a="1"/>
  <c r="E12" i="11" s="1"/>
  <c r="F12" i="11" a="1"/>
  <c r="F12" i="11" s="1"/>
  <c r="G12" i="11" a="1"/>
  <c r="G12" i="11" s="1"/>
  <c r="H12" i="11" a="1"/>
  <c r="H12" i="11" s="1"/>
  <c r="C12" i="11" a="1"/>
  <c r="C12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68" i="11" a="1"/>
  <c r="G68" i="11" s="1"/>
  <c r="D68" i="11" a="1"/>
  <c r="D68" i="11" s="1"/>
  <c r="C68" i="11" a="1"/>
  <c r="C68" i="11" s="1"/>
  <c r="H68" i="11" a="1"/>
  <c r="H68" i="11" s="1"/>
  <c r="E68" i="11" a="1"/>
  <c r="E68" i="11" s="1"/>
  <c r="F68" i="11" a="1"/>
  <c r="F68" i="11" s="1"/>
  <c r="D50" i="11" a="1"/>
  <c r="D50" i="11" s="1"/>
  <c r="E50" i="11" a="1"/>
  <c r="E50" i="11" s="1"/>
  <c r="F50" i="11" a="1"/>
  <c r="F50" i="11" s="1"/>
  <c r="G50" i="11" a="1"/>
  <c r="G50" i="11" s="1"/>
  <c r="C50" i="11" a="1"/>
  <c r="C50" i="11" s="1"/>
  <c r="H50" i="11" a="1"/>
  <c r="H50" i="11" s="1"/>
  <c r="D48" i="11" a="1"/>
  <c r="D48" i="11" s="1"/>
  <c r="E48" i="11" a="1"/>
  <c r="E48" i="11" s="1"/>
  <c r="G48" i="11" a="1"/>
  <c r="G48" i="11" s="1"/>
  <c r="H48" i="11" a="1"/>
  <c r="H48" i="11" s="1"/>
  <c r="F48" i="11" a="1"/>
  <c r="F48" i="11" s="1"/>
  <c r="C48" i="11" a="1"/>
  <c r="C48" i="11" s="1"/>
  <c r="C56" i="11" a="1"/>
  <c r="C56" i="11" s="1"/>
  <c r="D56" i="11" a="1"/>
  <c r="D56" i="11" s="1"/>
  <c r="E56" i="11" a="1"/>
  <c r="E56" i="11" s="1"/>
  <c r="F56" i="11" a="1"/>
  <c r="F56" i="11" s="1"/>
  <c r="G56" i="11" a="1"/>
  <c r="G56" i="11" s="1"/>
  <c r="H56" i="11" a="1"/>
  <c r="H56" i="11" s="1"/>
  <c r="G54" i="11" a="1"/>
  <c r="G54" i="11" s="1"/>
  <c r="H54" i="11" a="1"/>
  <c r="H54" i="11" s="1"/>
  <c r="C54" i="11" a="1"/>
  <c r="C54" i="11" s="1"/>
  <c r="E54" i="11" a="1"/>
  <c r="E54" i="11" s="1"/>
  <c r="D54" i="11" a="1"/>
  <c r="D54" i="11" s="1"/>
  <c r="F54" i="11" a="1"/>
  <c r="F54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D66" i="11" a="1"/>
  <c r="D66" i="11" s="1"/>
  <c r="F40" i="11" a="1"/>
  <c r="F40" i="11" s="1"/>
  <c r="G40" i="11" a="1"/>
  <c r="G40" i="11" s="1"/>
  <c r="H40" i="11" a="1"/>
  <c r="H40" i="11" s="1"/>
  <c r="E40" i="11" a="1"/>
  <c r="E40" i="11" s="1"/>
  <c r="C40" i="11" a="1"/>
  <c r="C40" i="11" s="1"/>
  <c r="D40" i="11" a="1"/>
  <c r="D40" i="11" s="1"/>
  <c r="D65" i="11" a="1"/>
  <c r="D65" i="11" s="1"/>
  <c r="E65" i="11" a="1"/>
  <c r="E65" i="11" s="1"/>
  <c r="H65" i="11" a="1"/>
  <c r="H65" i="11" s="1"/>
  <c r="F65" i="11" a="1"/>
  <c r="F65" i="11" s="1"/>
  <c r="G65" i="11" a="1"/>
  <c r="G65" i="11" s="1"/>
  <c r="C65" i="11" a="1"/>
  <c r="C65" i="11" s="1"/>
  <c r="D73" i="11" a="1"/>
  <c r="D73" i="11" s="1"/>
  <c r="E73" i="11" a="1"/>
  <c r="E73" i="11" s="1"/>
  <c r="F73" i="11" a="1"/>
  <c r="F73" i="11" s="1"/>
  <c r="G73" i="11" a="1"/>
  <c r="G73" i="11" s="1"/>
  <c r="H73" i="11" a="1"/>
  <c r="H73" i="11" s="1"/>
  <c r="C73" i="11" a="1"/>
  <c r="C73" i="11" s="1"/>
  <c r="D64" i="11" a="1"/>
  <c r="D64" i="11" s="1"/>
  <c r="E64" i="11" a="1"/>
  <c r="E64" i="11" s="1"/>
  <c r="F64" i="11" a="1"/>
  <c r="F64" i="11" s="1"/>
  <c r="G64" i="11" a="1"/>
  <c r="G64" i="11" s="1"/>
  <c r="H64" i="11" a="1"/>
  <c r="H64" i="11" s="1"/>
  <c r="C64" i="11" a="1"/>
  <c r="C64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3" i="11" a="1"/>
  <c r="E3" i="11" s="1"/>
  <c r="F3" i="11" a="1"/>
  <c r="F3" i="11" s="1"/>
  <c r="G3" i="11" a="1"/>
  <c r="G3" i="11" s="1"/>
  <c r="H3" i="11" a="1"/>
  <c r="H3" i="11" s="1"/>
  <c r="C3" i="11" a="1"/>
  <c r="C3" i="11" s="1"/>
  <c r="D3" i="11" a="1"/>
  <c r="D3" i="11" s="1"/>
  <c r="E23" i="11" a="1"/>
  <c r="E23" i="11" s="1"/>
  <c r="F23" i="11" a="1"/>
  <c r="F23" i="11" s="1"/>
  <c r="G23" i="11" a="1"/>
  <c r="G23" i="11" s="1"/>
  <c r="H23" i="11" a="1"/>
  <c r="H23" i="11" s="1"/>
  <c r="D23" i="11" a="1"/>
  <c r="D23" i="11" s="1"/>
  <c r="C23" i="11" a="1"/>
  <c r="C23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E60" i="11" a="1"/>
  <c r="E60" i="11" s="1"/>
  <c r="G60" i="11" a="1"/>
  <c r="G60" i="11" s="1"/>
  <c r="C60" i="11" a="1"/>
  <c r="C60" i="11" s="1"/>
  <c r="F60" i="11" a="1"/>
  <c r="F60" i="11" s="1"/>
  <c r="H60" i="11" a="1"/>
  <c r="H60" i="11" s="1"/>
  <c r="D60" i="11" a="1"/>
  <c r="D60" i="11" s="1"/>
  <c r="D38" i="11" a="1"/>
  <c r="D38" i="11" s="1"/>
  <c r="E38" i="11" a="1"/>
  <c r="E38" i="11" s="1"/>
  <c r="F38" i="11" a="1"/>
  <c r="F38" i="11" s="1"/>
  <c r="G38" i="11" a="1"/>
  <c r="G38" i="11" s="1"/>
  <c r="H38" i="11" a="1"/>
  <c r="H38" i="11" s="1"/>
  <c r="C38" i="11" a="1"/>
  <c r="C38" i="11" s="1"/>
  <c r="C42" i="11" a="1"/>
  <c r="C42" i="11" s="1"/>
  <c r="H42" i="11" a="1"/>
  <c r="H42" i="11" s="1"/>
  <c r="D42" i="11" a="1"/>
  <c r="D42" i="11" s="1"/>
  <c r="E42" i="11" a="1"/>
  <c r="E42" i="11" s="1"/>
  <c r="F42" i="11" a="1"/>
  <c r="F42" i="11" s="1"/>
  <c r="G42" i="11" a="1"/>
  <c r="G42" i="11" s="1"/>
  <c r="D32" i="11" a="1"/>
  <c r="D32" i="11" s="1"/>
  <c r="E32" i="11" a="1"/>
  <c r="E32" i="11" s="1"/>
  <c r="F32" i="11" a="1"/>
  <c r="F32" i="11" s="1"/>
  <c r="G32" i="11" a="1"/>
  <c r="G32" i="11" s="1"/>
  <c r="H32" i="11" a="1"/>
  <c r="H32" i="11" s="1"/>
  <c r="C32" i="11" a="1"/>
  <c r="C32" i="11" s="1"/>
  <c r="D49" i="11" a="1"/>
  <c r="D49" i="11" s="1"/>
  <c r="E49" i="11" a="1"/>
  <c r="E49" i="11" s="1"/>
  <c r="F49" i="11" a="1"/>
  <c r="F49" i="11" s="1"/>
  <c r="G49" i="11" a="1"/>
  <c r="G49" i="11" s="1"/>
  <c r="H49" i="11" a="1"/>
  <c r="H49" i="11" s="1"/>
  <c r="C49" i="11" a="1"/>
  <c r="C49" i="11" s="1"/>
  <c r="G8" i="11" a="1"/>
  <c r="G8" i="11" s="1"/>
  <c r="D8" i="11" a="1"/>
  <c r="D8" i="11" s="1"/>
  <c r="C8" i="11" a="1"/>
  <c r="C8" i="11" s="1"/>
  <c r="E8" i="11" a="1"/>
  <c r="E8" i="11" s="1"/>
  <c r="F8" i="11" a="1"/>
  <c r="F8" i="11" s="1"/>
  <c r="H8" i="11" a="1"/>
  <c r="H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43" i="11" a="1"/>
  <c r="E43" i="11" s="1"/>
  <c r="F43" i="11" a="1"/>
  <c r="F43" i="11" s="1"/>
  <c r="G43" i="11" a="1"/>
  <c r="G43" i="11" s="1"/>
  <c r="H43" i="11" a="1"/>
  <c r="H43" i="11" s="1"/>
  <c r="C43" i="11" a="1"/>
  <c r="C43" i="11" s="1"/>
  <c r="D43" i="11" a="1"/>
  <c r="D43" i="11" s="1"/>
  <c r="D41" i="11" a="1"/>
  <c r="D41" i="11" s="1"/>
  <c r="E41" i="11" a="1"/>
  <c r="E41" i="11" s="1"/>
  <c r="F41" i="11" a="1"/>
  <c r="F41" i="11" s="1"/>
  <c r="G41" i="11" a="1"/>
  <c r="G41" i="11" s="1"/>
  <c r="H41" i="11" a="1"/>
  <c r="H41" i="11" s="1"/>
  <c r="C41" i="11" a="1"/>
  <c r="C41" i="11" s="1"/>
  <c r="F94" i="11" a="1"/>
  <c r="F94" i="11" s="1"/>
  <c r="H94" i="11" a="1"/>
  <c r="H94" i="11" s="1"/>
  <c r="D94" i="11" a="1"/>
  <c r="D94" i="11" s="1"/>
  <c r="E94" i="11" a="1"/>
  <c r="E94" i="11" s="1"/>
  <c r="C94" i="11" a="1"/>
  <c r="C94" i="11" s="1"/>
  <c r="G94" i="11" a="1"/>
  <c r="G94" i="11" s="1"/>
  <c r="D79" i="11" a="1"/>
  <c r="D79" i="11" s="1"/>
  <c r="E79" i="11" a="1"/>
  <c r="E79" i="11" s="1"/>
  <c r="F79" i="11" a="1"/>
  <c r="F79" i="11" s="1"/>
  <c r="G79" i="11" a="1"/>
  <c r="G79" i="11" s="1"/>
  <c r="C79" i="11" a="1"/>
  <c r="C79" i="11" s="1"/>
  <c r="H79" i="11" a="1"/>
  <c r="H79" i="11" s="1"/>
  <c r="D13" i="11" a="1"/>
  <c r="D13" i="11" s="1"/>
  <c r="E13" i="11" a="1"/>
  <c r="E13" i="11" s="1"/>
  <c r="F13" i="11" a="1"/>
  <c r="F13" i="11" s="1"/>
  <c r="C13" i="11" a="1"/>
  <c r="C13" i="11" s="1"/>
  <c r="G13" i="11" a="1"/>
  <c r="G13" i="11" s="1"/>
  <c r="H13" i="11" a="1"/>
  <c r="H13" i="11" s="1"/>
  <c r="G37" i="11" a="1"/>
  <c r="G37" i="11" s="1"/>
  <c r="H37" i="11" a="1"/>
  <c r="H37" i="11" s="1"/>
  <c r="E37" i="11" a="1"/>
  <c r="E37" i="11" s="1"/>
  <c r="F37" i="11" a="1"/>
  <c r="F37" i="11" s="1"/>
  <c r="C37" i="11" a="1"/>
  <c r="C37" i="11" s="1"/>
  <c r="D37" i="11" a="1"/>
  <c r="D37" i="11" s="1"/>
  <c r="H2" i="11" a="1"/>
  <c r="H2" i="11" s="1"/>
  <c r="C2" i="11" a="1"/>
  <c r="C2" i="11" s="1"/>
  <c r="G2" i="11" a="1"/>
  <c r="G2" i="11" s="1"/>
  <c r="F2" i="11" a="1"/>
  <c r="F2" i="11" s="1"/>
  <c r="E2" i="11" a="1"/>
  <c r="E2" i="11" s="1"/>
  <c r="D2" i="11" a="1"/>
  <c r="D2" i="11" s="1"/>
  <c r="F80" i="11" a="1"/>
  <c r="F80" i="11" s="1"/>
  <c r="G80" i="11" a="1"/>
  <c r="G80" i="11" s="1"/>
  <c r="H80" i="11" a="1"/>
  <c r="H80" i="11" s="1"/>
  <c r="E80" i="11" a="1"/>
  <c r="E80" i="11" s="1"/>
  <c r="D80" i="11" a="1"/>
  <c r="D80" i="11" s="1"/>
  <c r="C80" i="11" a="1"/>
  <c r="C80" i="11" s="1"/>
  <c r="F63" i="11" a="1"/>
  <c r="F63" i="11" s="1"/>
  <c r="G63" i="11" a="1"/>
  <c r="G63" i="11" s="1"/>
  <c r="H63" i="11" a="1"/>
  <c r="H63" i="11" s="1"/>
  <c r="E63" i="11" a="1"/>
  <c r="E63" i="11" s="1"/>
  <c r="C63" i="11" a="1"/>
  <c r="C63" i="11" s="1"/>
  <c r="D63" i="11" a="1"/>
  <c r="D63" i="11" s="1"/>
  <c r="C98" i="11" a="1"/>
  <c r="C98" i="11" s="1"/>
  <c r="E98" i="11" a="1"/>
  <c r="E98" i="11" s="1"/>
  <c r="D98" i="11" a="1"/>
  <c r="D98" i="11" s="1"/>
  <c r="F98" i="11" a="1"/>
  <c r="F98" i="11" s="1"/>
  <c r="G98" i="11" a="1"/>
  <c r="G98" i="11" s="1"/>
  <c r="H98" i="11" a="1"/>
  <c r="H98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H62" i="11" a="1"/>
  <c r="H62" i="11" s="1"/>
  <c r="D96" i="11" a="1"/>
  <c r="D96" i="11" s="1"/>
  <c r="E96" i="11" a="1"/>
  <c r="E96" i="11" s="1"/>
  <c r="F96" i="11" a="1"/>
  <c r="F96" i="11" s="1"/>
  <c r="C96" i="11" a="1"/>
  <c r="C96" i="11" s="1"/>
  <c r="G96" i="11" a="1"/>
  <c r="G96" i="11" s="1"/>
  <c r="H96" i="11" a="1"/>
  <c r="H96" i="11" s="1"/>
  <c r="D87" i="11" a="1"/>
  <c r="D87" i="11" s="1"/>
  <c r="E87" i="11" a="1"/>
  <c r="E87" i="11" s="1"/>
  <c r="F87" i="11" a="1"/>
  <c r="F87" i="11" s="1"/>
  <c r="C87" i="11" a="1"/>
  <c r="C87" i="11" s="1"/>
  <c r="G87" i="11" a="1"/>
  <c r="G87" i="11" s="1"/>
  <c r="H87" i="11" a="1"/>
  <c r="H87" i="11" s="1"/>
  <c r="E6" i="11" a="1"/>
  <c r="E6" i="11" s="1"/>
  <c r="F6" i="11" a="1"/>
  <c r="F6" i="11" s="1"/>
  <c r="G6" i="11" a="1"/>
  <c r="G6" i="11" s="1"/>
  <c r="H6" i="11" a="1"/>
  <c r="H6" i="11" s="1"/>
  <c r="D6" i="11" a="1"/>
  <c r="D6" i="11" s="1"/>
  <c r="C6" i="11" a="1"/>
  <c r="C6" i="11" s="1"/>
  <c r="D75" i="11" a="1"/>
  <c r="D75" i="11" s="1"/>
  <c r="E75" i="11" a="1"/>
  <c r="E75" i="11" s="1"/>
  <c r="F75" i="11" a="1"/>
  <c r="F75" i="11" s="1"/>
  <c r="G75" i="11" a="1"/>
  <c r="G75" i="11" s="1"/>
  <c r="H75" i="11" a="1"/>
  <c r="H75" i="11" s="1"/>
  <c r="C75" i="11" a="1"/>
  <c r="C75" i="11" s="1"/>
  <c r="D16" i="11" a="1"/>
  <c r="D16" i="11" s="1"/>
  <c r="E16" i="11" a="1"/>
  <c r="E16" i="11" s="1"/>
  <c r="F16" i="11" a="1"/>
  <c r="F16" i="11" s="1"/>
  <c r="G16" i="11" a="1"/>
  <c r="G16" i="11" s="1"/>
  <c r="H16" i="11" a="1"/>
  <c r="H16" i="11" s="1"/>
  <c r="C16" i="11" a="1"/>
  <c r="C16" i="11" s="1"/>
  <c r="D24" i="11" a="1"/>
  <c r="D24" i="11" s="1"/>
  <c r="C24" i="11" a="1"/>
  <c r="C24" i="11" s="1"/>
  <c r="E24" i="11" a="1"/>
  <c r="E24" i="11" s="1"/>
  <c r="F24" i="11" a="1"/>
  <c r="F24" i="11" s="1"/>
  <c r="G24" i="11" a="1"/>
  <c r="G24" i="11" s="1"/>
  <c r="H24" i="11" a="1"/>
  <c r="H24" i="11" s="1"/>
  <c r="C85" i="11" a="1"/>
  <c r="C85" i="11" s="1"/>
  <c r="H85" i="11" a="1"/>
  <c r="H85" i="11" s="1"/>
  <c r="D85" i="11" a="1"/>
  <c r="D85" i="11" s="1"/>
  <c r="E85" i="11" a="1"/>
  <c r="E85" i="11" s="1"/>
  <c r="F85" i="11" a="1"/>
  <c r="F85" i="11" s="1"/>
  <c r="G85" i="11" a="1"/>
  <c r="G85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C4" i="11" a="1"/>
  <c r="C4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C58" i="11" a="1"/>
  <c r="C58" i="11" s="1"/>
  <c r="D7" i="11" a="1"/>
  <c r="D7" i="11" s="1"/>
  <c r="E7" i="11" a="1"/>
  <c r="E7" i="11" s="1"/>
  <c r="F7" i="11" a="1"/>
  <c r="F7" i="11" s="1"/>
  <c r="C7" i="11" a="1"/>
  <c r="C7" i="11" s="1"/>
  <c r="G7" i="11" a="1"/>
  <c r="G7" i="11" s="1"/>
  <c r="H7" i="11" a="1"/>
  <c r="H7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C72" i="11" a="1"/>
  <c r="C72" i="11" s="1"/>
  <c r="H88" i="11" a="1"/>
  <c r="H88" i="11" s="1"/>
  <c r="F88" i="11" a="1"/>
  <c r="F88" i="11" s="1"/>
  <c r="C88" i="11" a="1"/>
  <c r="C88" i="11" s="1"/>
  <c r="D88" i="11" a="1"/>
  <c r="D88" i="11" s="1"/>
  <c r="G88" i="11" a="1"/>
  <c r="G88" i="11" s="1"/>
  <c r="E88" i="11" a="1"/>
  <c r="E88" i="11" s="1"/>
  <c r="I67" i="11" l="1"/>
  <c r="I71" i="11"/>
  <c r="I31" i="11"/>
  <c r="I10" i="11"/>
  <c r="I27" i="11"/>
  <c r="I18" i="11"/>
  <c r="I54" i="11"/>
  <c r="I74" i="11"/>
  <c r="I14" i="11"/>
  <c r="I73" i="11"/>
  <c r="I68" i="11"/>
  <c r="I19" i="11"/>
  <c r="I45" i="11"/>
  <c r="I26" i="11"/>
  <c r="I6" i="11"/>
  <c r="I58" i="11"/>
  <c r="I50" i="11"/>
  <c r="I25" i="11"/>
  <c r="I34" i="11"/>
  <c r="I11" i="11"/>
  <c r="I39" i="11"/>
  <c r="I2" i="11"/>
  <c r="I56" i="11"/>
  <c r="I51" i="11"/>
  <c r="I84" i="11"/>
  <c r="I90" i="11"/>
  <c r="I64" i="11"/>
  <c r="I32" i="11"/>
  <c r="I12" i="11"/>
  <c r="I9" i="11"/>
  <c r="I69" i="11"/>
  <c r="I72" i="11"/>
  <c r="I75" i="11"/>
  <c r="I42" i="11"/>
  <c r="I70" i="11"/>
  <c r="I63" i="11"/>
  <c r="I43" i="11"/>
  <c r="I66" i="11"/>
  <c r="I48" i="11"/>
  <c r="I7" i="11"/>
  <c r="I24" i="11"/>
  <c r="I38" i="11"/>
  <c r="I65" i="11"/>
  <c r="I52" i="11"/>
  <c r="I57" i="11"/>
  <c r="I47" i="11"/>
  <c r="I15" i="11"/>
  <c r="I36" i="11"/>
  <c r="I5" i="11"/>
  <c r="I33" i="11"/>
  <c r="I46" i="11"/>
  <c r="I55" i="11"/>
  <c r="I44" i="11"/>
  <c r="I53" i="11"/>
  <c r="I21" i="11"/>
  <c r="I16" i="11"/>
  <c r="I13" i="11"/>
  <c r="I41" i="11"/>
  <c r="I40" i="11"/>
  <c r="I17" i="11"/>
  <c r="I29" i="11"/>
  <c r="I22" i="11"/>
  <c r="I35" i="11"/>
  <c r="I77" i="11"/>
  <c r="I62" i="11"/>
  <c r="I8" i="11"/>
  <c r="I3" i="11"/>
  <c r="I4" i="11"/>
  <c r="I37" i="11"/>
  <c r="I20" i="11"/>
  <c r="I23" i="11"/>
  <c r="I49" i="11"/>
  <c r="I30" i="11"/>
  <c r="I60" i="11"/>
  <c r="I61" i="11"/>
  <c r="I98" i="11"/>
  <c r="I82" i="11"/>
  <c r="I85" i="11"/>
  <c r="I79" i="11"/>
  <c r="I96" i="11"/>
  <c r="I83" i="11"/>
  <c r="I92" i="11"/>
  <c r="I28" i="11"/>
  <c r="I95" i="11"/>
  <c r="I86" i="11"/>
  <c r="I78" i="11"/>
  <c r="I89" i="11"/>
  <c r="I94" i="11"/>
  <c r="I80" i="11"/>
  <c r="I76" i="11"/>
  <c r="I91" i="11"/>
  <c r="I59" i="11"/>
  <c r="I88" i="11"/>
  <c r="I97" i="11"/>
  <c r="I81" i="11"/>
  <c r="I87" i="11"/>
  <c r="I93" i="11"/>
  <c r="L4" i="11" l="1" a="1"/>
  <c r="L4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<sst xmlns="http://schemas.openxmlformats.org/spreadsheetml/2006/main" count="1506" uniqueCount="459">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</sst>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/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/>
    <xf numFmtId="0" fontId="9" fillId="15" borderId="1" xfId="0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2">
    <cellStyle name="Normal" xfId="0" builtinId="0"/>
    <cellStyle name="Normal 2" xfId="1" xr:uid="{1F6C2819-7044-4CEC-A9EE-F46B11173A83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358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227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42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269</xdr:row>
      <xdr:rowOff>0</xdr:rowOff>
    </xdr:from>
    <xdr:to>
      <xdr:col>0</xdr:col>
      <xdr:colOff>1139190</xdr:colOff>
      <xdr:row>270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42</xdr:row>
      <xdr:rowOff>0</xdr:rowOff>
    </xdr:from>
    <xdr:to>
      <xdr:col>0</xdr:col>
      <xdr:colOff>802640</xdr:colOff>
      <xdr:row>43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42</xdr:row>
      <xdr:rowOff>0</xdr:rowOff>
    </xdr:from>
    <xdr:to>
      <xdr:col>0</xdr:col>
      <xdr:colOff>800100</xdr:colOff>
      <xdr:row>43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42" workbookViewId="0">
      <selection activeCell="B2" sqref="B2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8" workbookViewId="0">
      <selection activeCell="I53" sqref="I5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0">_xlfn.UNIQUE(_xlfn._xlws.FILTER('Individual Results'!$B$2:$C$380,'Individual Results'!$B$2:$B$380&lt;&gt;""))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Coast Mtn</v>
      </c>
      <c r="C5" t="str">
        <f t="shared" si="0"/>
        <v>Bant Boys</v>
      </c>
      <c r="D5" t="str">
        <f t="shared" si="1"/>
        <v>Bant Boys | Coast Mtn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Coast Mtn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Collingwood</v>
      </c>
      <c r="C6" t="str">
        <f t="shared" si="0"/>
        <v>Bant Boys</v>
      </c>
      <c r="D6" t="str">
        <f t="shared" si="1"/>
        <v>Bant Boys | Collingwood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Collingwood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 xml:space="preserve">Don Ross </v>
      </c>
      <c r="C7" t="str">
        <f t="shared" si="0"/>
        <v>Bant Boys</v>
      </c>
      <c r="D7" t="str">
        <f t="shared" si="1"/>
        <v xml:space="preserve">Bant Boys | Don Ross 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 xml:space="preserve">Don Ross 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Elphinstone</v>
      </c>
      <c r="C8" t="str">
        <f t="shared" si="0"/>
        <v>Bant Boys</v>
      </c>
      <c r="D8" t="str">
        <f t="shared" si="1"/>
        <v>Bant Boys | Elphinstone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Elphinstone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Handsworth</v>
      </c>
      <c r="C9" t="str">
        <f t="shared" si="0"/>
        <v>Bant Boys</v>
      </c>
      <c r="D9" t="str">
        <f t="shared" si="1"/>
        <v>Bant Boys | Handsworth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Handsworth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Mulgrave</v>
      </c>
      <c r="C10" t="str">
        <f t="shared" si="0"/>
        <v>Bant Boys</v>
      </c>
      <c r="D10" t="str">
        <f t="shared" si="1"/>
        <v>Bant Boys | Mulgrave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Mulgrave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Pemberton</v>
      </c>
      <c r="C11" t="str">
        <f t="shared" si="0"/>
        <v>Bant Boys</v>
      </c>
      <c r="D11" t="str">
        <f t="shared" si="1"/>
        <v>Bant Boys | Pemberton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Pemberton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Rockridge</v>
      </c>
      <c r="C12" t="str">
        <f t="shared" si="0"/>
        <v>Bant Boys</v>
      </c>
      <c r="D12" t="str">
        <f t="shared" si="1"/>
        <v>Bant Boys | Rockridge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Rockridge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Seycove</v>
      </c>
      <c r="C13" t="str">
        <f t="shared" si="0"/>
        <v>Bant Boys</v>
      </c>
      <c r="D13" t="str">
        <f t="shared" si="1"/>
        <v>Bant Boys | Seycove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Seycove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STA</v>
      </c>
      <c r="C15" t="str">
        <f t="shared" si="0"/>
        <v>Bant Boys</v>
      </c>
      <c r="D15" t="str">
        <f t="shared" si="1"/>
        <v>Bant Boys | STA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STA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Sutherland</v>
      </c>
      <c r="C16" t="str">
        <f t="shared" si="0"/>
        <v>Bant Boys</v>
      </c>
      <c r="D16" t="str">
        <f t="shared" si="1"/>
        <v>Bant Boys | Sutherland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Sutherland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Whistler</v>
      </c>
      <c r="C18" t="str">
        <f t="shared" si="0"/>
        <v>Bant Boys</v>
      </c>
      <c r="D18" t="str">
        <f t="shared" si="1"/>
        <v>Bant Boys | Whistler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Whistler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Windsor</v>
      </c>
      <c r="C19" t="str">
        <f t="shared" si="0"/>
        <v>Bant Boys</v>
      </c>
      <c r="D19" t="str">
        <f t="shared" si="1"/>
        <v>Bant Boys | Windsor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Windsor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Girls</v>
      </c>
      <c r="B20" t="str">
        <v>Argyle</v>
      </c>
      <c r="C20" t="str">
        <f t="shared" si="0"/>
        <v>Bant/Juv Girls</v>
      </c>
      <c r="D20" t="str">
        <f t="shared" si="1"/>
        <v>Bant/Juv Girls | Argyle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Girls</v>
      </c>
      <c r="H20" t="str" cm="1">
        <f t="array" ref="H20">IFERROR(INDEX(B$2:B$120, SMALL(IF(E$2:E$120=1, ROW(B$2:B$120)-ROW(B$2)+1), ROW(19:19))), "")</f>
        <v>Argyle</v>
      </c>
      <c r="I20" t="str" cm="1">
        <f t="array" ref="I20">IFERROR(INDEX(C$2:C$120, SMALL(IF(E$2:E$120=1, ROW(C$2:C$120)-ROW(C$2)+1), ROW(19:19))), "")</f>
        <v>Bant/Juv Girls</v>
      </c>
    </row>
    <row r="21" spans="1:9" x14ac:dyDescent="0.3">
      <c r="A21" t="str">
        <v>Bant Girls</v>
      </c>
      <c r="B21" t="str">
        <v>Brockton</v>
      </c>
      <c r="C21" t="str">
        <f t="shared" si="0"/>
        <v>Bant/Juv Girls</v>
      </c>
      <c r="D21" t="str">
        <f t="shared" si="1"/>
        <v>Bant/Juv Girls | Brockton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Brockton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Coast Mtn</v>
      </c>
      <c r="C22" t="str">
        <f t="shared" si="0"/>
        <v>Bant/Juv Girls</v>
      </c>
      <c r="D22" t="str">
        <f t="shared" si="1"/>
        <v>Bant/Juv Girls | Coast Mtn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Coast Mtn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Collingwood</v>
      </c>
      <c r="C23" t="str">
        <f t="shared" si="0"/>
        <v>Bant/Juv Girls</v>
      </c>
      <c r="D23" t="str">
        <f t="shared" si="1"/>
        <v>Bant/Juv Girls | Collingwood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Collingwood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 xml:space="preserve">Don Ross </v>
      </c>
      <c r="C24" t="str">
        <f t="shared" si="0"/>
        <v>Bant/Juv Girls</v>
      </c>
      <c r="D24" t="str">
        <f t="shared" si="1"/>
        <v xml:space="preserve">Bant/Juv Girls | Don Ross 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 xml:space="preserve">Don Ross 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Handsworth</v>
      </c>
      <c r="C25" t="str">
        <f t="shared" si="0"/>
        <v>Bant/Juv Girls</v>
      </c>
      <c r="D25" t="str">
        <f t="shared" si="1"/>
        <v>Bant/Juv Girls | Handsworth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Handsworth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Whistler</v>
      </c>
      <c r="C27" t="str">
        <f t="shared" si="0"/>
        <v>Bant/Juv Girls</v>
      </c>
      <c r="D27" t="str">
        <f t="shared" si="1"/>
        <v>Bant/Juv Girls | Whistler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Whistler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Jr Boys</v>
      </c>
      <c r="B28" t="str">
        <v>Argyle</v>
      </c>
      <c r="C28" t="str">
        <f t="shared" si="0"/>
        <v>Jr Boys</v>
      </c>
      <c r="D28" t="str">
        <f t="shared" si="1"/>
        <v>Jr Boys | Argyle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Jr Boys</v>
      </c>
      <c r="H28" t="str" cm="1">
        <f t="array" ref="H28">IFERROR(INDEX(B$2:B$120, SMALL(IF(E$2:E$120=1, ROW(B$2:B$120)-ROW(B$2)+1), ROW(27:27))), "")</f>
        <v>Argyle</v>
      </c>
      <c r="I28" t="str" cm="1">
        <f t="array" ref="I28">IFERROR(INDEX(C$2:C$120, SMALL(IF(E$2:E$120=1, ROW(C$2:C$120)-ROW(C$2)+1), ROW(27:27))), "")</f>
        <v>Jr Boys</v>
      </c>
    </row>
    <row r="29" spans="1:9" x14ac:dyDescent="0.3">
      <c r="A29" t="str">
        <v>Jr Boys</v>
      </c>
      <c r="B29" t="str">
        <v>Burnaby Mtn</v>
      </c>
      <c r="C29" t="str">
        <f t="shared" si="0"/>
        <v>Jr Boys</v>
      </c>
      <c r="D29" t="str">
        <f t="shared" si="1"/>
        <v>Jr Boys | Burnaby Mtn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Burnaby Mtn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Carson</v>
      </c>
      <c r="C30" t="str">
        <f t="shared" si="0"/>
        <v>Jr Boys</v>
      </c>
      <c r="D30" t="str">
        <f t="shared" si="1"/>
        <v>Jr Boys | Carson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Carson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Chatelech</v>
      </c>
      <c r="C31" t="str">
        <f t="shared" si="0"/>
        <v>Jr Boys</v>
      </c>
      <c r="D31" t="str">
        <f t="shared" si="1"/>
        <v>Jr Boys | Chatelech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Chatelech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Coast Mtn</v>
      </c>
      <c r="C32" t="str">
        <f t="shared" si="0"/>
        <v>Jr Boys</v>
      </c>
      <c r="D32" t="str">
        <f t="shared" si="1"/>
        <v>Jr Boys | Coast Mtn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Coast Mtn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Collingwood</v>
      </c>
      <c r="C33" t="str">
        <f t="shared" si="0"/>
        <v>Jr Boys</v>
      </c>
      <c r="D33" t="str">
        <f t="shared" si="1"/>
        <v>Jr Boys | Collingwood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Collingwood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Elphinstone</v>
      </c>
      <c r="C34" t="str">
        <f t="shared" si="0"/>
        <v>Jr Boys</v>
      </c>
      <c r="D34" t="str">
        <f t="shared" si="1"/>
        <v>Jr Boys | Elphinstone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Elphinstone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GW Graham</v>
      </c>
      <c r="C35" t="str">
        <f t="shared" si="0"/>
        <v>Jr Boys</v>
      </c>
      <c r="D35" t="str">
        <f t="shared" si="1"/>
        <v>Jr Boys | GW Graham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GW Graham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Handsworth</v>
      </c>
      <c r="C36" t="str">
        <f t="shared" si="0"/>
        <v>Jr Boys</v>
      </c>
      <c r="D36" t="str">
        <f t="shared" si="1"/>
        <v>Jr Boys | Handsworth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Handsworth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Howe Sound</v>
      </c>
      <c r="C37" t="str">
        <f t="shared" si="0"/>
        <v>Jr Boys</v>
      </c>
      <c r="D37" t="str">
        <f t="shared" si="1"/>
        <v>Jr Boys | Howe Sound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Howe Sound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Mulgrave</v>
      </c>
      <c r="C38" t="str">
        <f t="shared" si="0"/>
        <v>Jr Boys</v>
      </c>
      <c r="D38" t="str">
        <f t="shared" si="1"/>
        <v>Jr Boys | Mulgrave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Mulgrave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Pemberton</v>
      </c>
      <c r="C39" t="str">
        <f t="shared" si="0"/>
        <v>Jr Boys</v>
      </c>
      <c r="D39" t="str">
        <f t="shared" si="1"/>
        <v>Jr Boys | Pemberton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Pemberton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Rockridge</v>
      </c>
      <c r="C40" t="str">
        <f t="shared" si="0"/>
        <v>Jr Boys</v>
      </c>
      <c r="D40" t="str">
        <f t="shared" si="1"/>
        <v>Jr Boys | Rockridge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Rockridge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Seycove</v>
      </c>
      <c r="C41" t="str">
        <f t="shared" si="0"/>
        <v>Jr Boys</v>
      </c>
      <c r="D41" t="str">
        <f t="shared" si="1"/>
        <v>Jr Boys | Seycove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Seycove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St. Georges</v>
      </c>
      <c r="C42" t="str">
        <f t="shared" si="0"/>
        <v>Jr Boys</v>
      </c>
      <c r="D42" t="str">
        <f t="shared" si="1"/>
        <v>Jr Boys | St. Georges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St. Georges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STA</v>
      </c>
      <c r="C43" t="str">
        <f t="shared" si="0"/>
        <v>Jr Boys</v>
      </c>
      <c r="D43" t="str">
        <f t="shared" si="1"/>
        <v>Jr Boys | STA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STA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Sutherland</v>
      </c>
      <c r="C44" t="str">
        <f t="shared" si="0"/>
        <v>Jr Boys</v>
      </c>
      <c r="D44" t="str">
        <f t="shared" si="1"/>
        <v>Jr Boys | Sutherland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Sutherland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West Van</v>
      </c>
      <c r="C45" t="str">
        <f t="shared" si="0"/>
        <v>Jr Boys</v>
      </c>
      <c r="D45" t="str">
        <f t="shared" si="1"/>
        <v>Jr Boys | West Van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West Van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Whistler</v>
      </c>
      <c r="C46" t="str">
        <f t="shared" si="0"/>
        <v>Jr Boys</v>
      </c>
      <c r="D46" t="str">
        <f t="shared" si="1"/>
        <v>Jr Boys | Whistler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Whistler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Windsor</v>
      </c>
      <c r="C47" t="str">
        <f t="shared" si="0"/>
        <v>Jr Boys</v>
      </c>
      <c r="D47" t="str">
        <f t="shared" si="1"/>
        <v>Jr Boys | Windsor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Windsor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Girls</v>
      </c>
      <c r="B48" t="str">
        <v>Argyle</v>
      </c>
      <c r="C48" t="str">
        <f t="shared" si="0"/>
        <v>Jr/Sr Girls</v>
      </c>
      <c r="D48" t="str">
        <f t="shared" si="1"/>
        <v>Jr/Sr Girls | Argyle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Girls</v>
      </c>
      <c r="H48" t="str" cm="1">
        <f t="array" ref="H48">IFERROR(INDEX(B$2:B$120, SMALL(IF(E$2:E$120=1, ROW(B$2:B$120)-ROW(B$2)+1), ROW(47:47))), "")</f>
        <v>Argyle</v>
      </c>
      <c r="I48" t="str" cm="1">
        <f t="array" ref="I48">IFERROR(INDEX(C$2:C$120, SMALL(IF(E$2:E$120=1, ROW(C$2:C$120)-ROW(C$2)+1), ROW(47:47))), "")</f>
        <v>Jr/Sr Girls</v>
      </c>
    </row>
    <row r="49" spans="1:9" x14ac:dyDescent="0.3">
      <c r="A49" t="str">
        <v>Jr Girls</v>
      </c>
      <c r="B49" t="str">
        <v>Carson</v>
      </c>
      <c r="C49" t="str">
        <f t="shared" si="0"/>
        <v>Jr/Sr Girls</v>
      </c>
      <c r="D49" t="str">
        <f t="shared" si="1"/>
        <v>Jr/Sr Girls | Carson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Girls</v>
      </c>
      <c r="H49" t="str" cm="1">
        <f t="array" ref="H49">IFERROR(INDEX(B$2:B$120, SMALL(IF(E$2:E$120=1, ROW(B$2:B$120)-ROW(B$2)+1), ROW(48:48))), "")</f>
        <v>Carson</v>
      </c>
      <c r="I49" t="str" cm="1">
        <f t="array" ref="I49">IFERROR(INDEX(C$2:C$120, SMALL(IF(E$2:E$120=1, ROW(C$2:C$120)-ROW(C$2)+1), ROW(48:48))), "")</f>
        <v>Jr/Sr Girls</v>
      </c>
    </row>
    <row r="50" spans="1:9" x14ac:dyDescent="0.3">
      <c r="A50" t="str">
        <v>Jr Girls</v>
      </c>
      <c r="B50" t="str">
        <v>Handsworth</v>
      </c>
      <c r="C50" t="str">
        <f t="shared" si="0"/>
        <v>Jr/Sr Girls</v>
      </c>
      <c r="D50" t="str">
        <f t="shared" si="1"/>
        <v>Jr/Sr Girls | Handsworth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Handsworth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Howe Sound</v>
      </c>
      <c r="C51" t="str">
        <f t="shared" si="0"/>
        <v>Jr/Sr Girls</v>
      </c>
      <c r="D51" t="str">
        <f t="shared" si="1"/>
        <v>Jr/Sr Girls | Howe Sound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Howe Sound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Pemberton</v>
      </c>
      <c r="C52" t="str">
        <f t="shared" si="0"/>
        <v>Jr/Sr Girls</v>
      </c>
      <c r="D52" t="str">
        <f t="shared" si="1"/>
        <v>Jr/Sr Girls | Pemberton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Pemberton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STA</v>
      </c>
      <c r="C53" t="str">
        <f t="shared" si="0"/>
        <v>Jr/Sr Girls</v>
      </c>
      <c r="D53" t="str">
        <f t="shared" si="1"/>
        <v>Jr/Sr Girls | STA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STA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Windsor</v>
      </c>
      <c r="C55" t="str">
        <f t="shared" si="0"/>
        <v>Jr/Sr Girls</v>
      </c>
      <c r="D55" t="str">
        <f t="shared" si="1"/>
        <v>Jr/Sr Girls | Windsor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Windsor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Juv Boys</v>
      </c>
      <c r="B56" t="str">
        <v>Argyle</v>
      </c>
      <c r="C56" t="str">
        <f t="shared" si="0"/>
        <v>Juv Boys</v>
      </c>
      <c r="D56" t="str">
        <f t="shared" si="1"/>
        <v>Juv Boys | Argyle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Juv Boys</v>
      </c>
      <c r="H56" t="str" cm="1">
        <f t="array" ref="H56">IFERROR(INDEX(B$2:B$120, SMALL(IF(E$2:E$120=1, ROW(B$2:B$120)-ROW(B$2)+1), ROW(55:55))), "")</f>
        <v>Argyle</v>
      </c>
      <c r="I56" t="str" cm="1">
        <f t="array" ref="I56">IFERROR(INDEX(C$2:C$120, SMALL(IF(E$2:E$120=1, ROW(C$2:C$120)-ROW(C$2)+1), ROW(55:55))), "")</f>
        <v>Juv Boys</v>
      </c>
    </row>
    <row r="57" spans="1:9" x14ac:dyDescent="0.3">
      <c r="A57" t="str">
        <v>Juv Boys</v>
      </c>
      <c r="B57" t="str">
        <v>Brockton</v>
      </c>
      <c r="C57" t="str">
        <f t="shared" si="0"/>
        <v>Juv Boys</v>
      </c>
      <c r="D57" t="str">
        <f t="shared" si="1"/>
        <v>Juv Boys | Brockton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Juv Boys</v>
      </c>
      <c r="H57" t="str" cm="1">
        <f t="array" ref="H57">IFERROR(INDEX(B$2:B$120, SMALL(IF(E$2:E$120=1, ROW(B$2:B$120)-ROW(B$2)+1), ROW(56:56))), "")</f>
        <v>Brockton</v>
      </c>
      <c r="I57" t="str" cm="1">
        <f t="array" ref="I57">IFERROR(INDEX(C$2:C$120, SMALL(IF(E$2:E$120=1, ROW(C$2:C$120)-ROW(C$2)+1), ROW(56:56))), "")</f>
        <v>Juv Boys</v>
      </c>
    </row>
    <row r="58" spans="1:9" x14ac:dyDescent="0.3">
      <c r="A58" t="str">
        <v>Juv Boys</v>
      </c>
      <c r="B58" t="str">
        <v>Burnaby Mtn</v>
      </c>
      <c r="C58" t="str">
        <f t="shared" si="0"/>
        <v>Juv Boys</v>
      </c>
      <c r="D58" t="str">
        <f t="shared" si="1"/>
        <v>Juv Boys | Burnaby Mtn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Burnaby Mtn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Carson</v>
      </c>
      <c r="C59" t="str">
        <f t="shared" si="0"/>
        <v>Juv Boys</v>
      </c>
      <c r="D59" t="str">
        <f t="shared" si="1"/>
        <v>Juv Boys | Carson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Carson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Chatelech</v>
      </c>
      <c r="C60" t="str">
        <f t="shared" si="0"/>
        <v>Juv Boys</v>
      </c>
      <c r="D60" t="str">
        <f t="shared" si="1"/>
        <v>Juv Boys | Chatelech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Chatelech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Coast Mtn</v>
      </c>
      <c r="C61" t="str">
        <f t="shared" si="0"/>
        <v>Juv Boys</v>
      </c>
      <c r="D61" t="str">
        <f t="shared" si="1"/>
        <v>Juv Boys | Coast Mtn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Coast Mtn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Collingwood</v>
      </c>
      <c r="C62" t="str">
        <f t="shared" si="0"/>
        <v>Juv Boys</v>
      </c>
      <c r="D62" t="str">
        <f t="shared" si="1"/>
        <v>Juv Boys | Collingwood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Collingwood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 xml:space="preserve">Don Ross </v>
      </c>
      <c r="C63" t="str">
        <f t="shared" si="0"/>
        <v>Juv Boys</v>
      </c>
      <c r="D63" t="str">
        <f t="shared" si="1"/>
        <v xml:space="preserve">Juv Boys | Don Ross 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 xml:space="preserve">Don Ross 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Elphinstone</v>
      </c>
      <c r="C64" t="str">
        <f t="shared" si="0"/>
        <v>Juv Boys</v>
      </c>
      <c r="D64" t="str">
        <f t="shared" si="1"/>
        <v>Juv Boys | Elphinstone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Elphinstone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GW Graham</v>
      </c>
      <c r="C65" t="str">
        <f t="shared" si="0"/>
        <v>Juv Boys</v>
      </c>
      <c r="D65" t="str">
        <f t="shared" si="1"/>
        <v>Juv Boys | GW Graham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GW Graham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Handsworth</v>
      </c>
      <c r="C66" t="str">
        <f t="shared" si="0"/>
        <v>Juv Boys</v>
      </c>
      <c r="D66" t="str">
        <f t="shared" si="1"/>
        <v>Juv Boys | Handsworth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Handsworth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Mulgrave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Mulgrave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Mulgrave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Pemberton</v>
      </c>
      <c r="C68" t="str">
        <f t="shared" si="2"/>
        <v>Juv Boys</v>
      </c>
      <c r="D68" t="str">
        <f t="shared" si="3"/>
        <v>Juv Boys | Pemberton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Pemberton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Rockridge</v>
      </c>
      <c r="C69" t="str">
        <f t="shared" si="2"/>
        <v>Juv Boys</v>
      </c>
      <c r="D69" t="str">
        <f t="shared" si="3"/>
        <v>Juv Boys | Rockridge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Rockridge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Seycove</v>
      </c>
      <c r="C70" t="str">
        <f t="shared" si="2"/>
        <v>Juv Boys</v>
      </c>
      <c r="D70" t="str">
        <f t="shared" si="3"/>
        <v>Juv Boys | Seycove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Seycove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St. Georges</v>
      </c>
      <c r="C71" t="str">
        <f t="shared" si="2"/>
        <v>Juv Boys</v>
      </c>
      <c r="D71" t="str">
        <f t="shared" si="3"/>
        <v>Juv Boys | St. Georges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St. Georges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Sutherland</v>
      </c>
      <c r="C73" t="str">
        <f t="shared" si="2"/>
        <v>Juv Boys</v>
      </c>
      <c r="D73" t="str">
        <f t="shared" si="3"/>
        <v>Juv Boys | Sutherland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Sutherland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Whistler</v>
      </c>
      <c r="C74" t="str">
        <f t="shared" si="2"/>
        <v>Juv Boys</v>
      </c>
      <c r="D74" t="str">
        <f t="shared" si="3"/>
        <v>Juv Boys | Whistler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Whistler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Girls</v>
      </c>
      <c r="B75" t="str">
        <v>Argyle</v>
      </c>
      <c r="C75" t="str">
        <f t="shared" ref="C75:C92" si="4">IF(OR(A75="Bant Girls", A75="Juv Girls"), "Bant/Juv Girls",
 IF(OR(A75="Jr Girls", A75="Sr Girls"), "Jr/Sr Girls", A75))</f>
        <v>Bant/Juv Girls</v>
      </c>
      <c r="D75" t="str">
        <f t="shared" si="3"/>
        <v>Bant/Juv Girls | Argyle</v>
      </c>
      <c r="E75" t="str">
        <f>IF(COUNTIF($D$2:D75, D75)=1, 1, "")</f>
        <v/>
      </c>
      <c r="G75" t="str" cm="1">
        <f t="array" ref="G75">IFERROR(INDEX(A$2:A$120, SMALL(IF(E$2:E$120=1, ROW(A$2:A$120)-ROW(A$2)+1), ROW(74:74))), "")</f>
        <v>Juv Girls</v>
      </c>
      <c r="H75" t="str" cm="1">
        <f t="array" ref="H75">IFERROR(INDEX(B$2:B$120, SMALL(IF(E$2:E$120=1, ROW(B$2:B$120)-ROW(B$2)+1), ROW(74:74))), "")</f>
        <v>Pemberton</v>
      </c>
      <c r="I75" t="str" cm="1">
        <f t="array" ref="I75">IFERROR(INDEX(C$2:C$120, SMALL(IF(E$2:E$120=1, ROW(C$2:C$120)-ROW(C$2)+1), ROW(74:74))), "")</f>
        <v>Bant/Juv Girls</v>
      </c>
    </row>
    <row r="76" spans="1:9" x14ac:dyDescent="0.3">
      <c r="A76" t="str">
        <v>Juv Girls</v>
      </c>
      <c r="B76" t="str">
        <v>Coast Mtn</v>
      </c>
      <c r="C76" t="str">
        <f t="shared" si="4"/>
        <v>Bant/Juv Girls</v>
      </c>
      <c r="D76" t="str">
        <f t="shared" si="3"/>
        <v>Bant/Juv Girls | Coast Mtn</v>
      </c>
      <c r="E76" t="str">
        <f>IF(COUNTIF($D$2:D76, D76)=1, 1, "")</f>
        <v/>
      </c>
      <c r="G76" t="str" cm="1">
        <f t="array" ref="G76">IFERROR(INDEX(A$2:A$120, SMALL(IF(E$2:E$120=1, ROW(A$2:A$120)-ROW(A$2)+1), ROW(75:75))), "")</f>
        <v>Juv Girls</v>
      </c>
      <c r="H76" t="str" cm="1">
        <f t="array" ref="H76">IFERROR(INDEX(B$2:B$120, SMALL(IF(E$2:E$120=1, ROW(B$2:B$120)-ROW(B$2)+1), ROW(75:75))), "")</f>
        <v>STA</v>
      </c>
      <c r="I76" t="str" cm="1">
        <f t="array" ref="I76">IFERROR(INDEX(C$2:C$120, SMALL(IF(E$2:E$120=1, ROW(C$2:C$120)-ROW(C$2)+1), ROW(75:75))), "")</f>
        <v>Bant/Juv Girls</v>
      </c>
    </row>
    <row r="77" spans="1:9" x14ac:dyDescent="0.3">
      <c r="A77" t="str">
        <v>Juv Girls</v>
      </c>
      <c r="B77" t="str">
        <v xml:space="preserve">Don Ross </v>
      </c>
      <c r="C77" t="str">
        <f t="shared" si="4"/>
        <v>Bant/Juv Girls</v>
      </c>
      <c r="D77" t="str">
        <f t="shared" si="3"/>
        <v xml:space="preserve">Bant/Juv Girls | Don Ross 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Pemberton</v>
      </c>
      <c r="C78" t="str">
        <f t="shared" si="4"/>
        <v>Bant/Juv Girls</v>
      </c>
      <c r="D78" t="str">
        <f t="shared" si="3"/>
        <v>Bant/Juv Girls | Pemberton</v>
      </c>
      <c r="E78">
        <f>IF(COUNTIF($D$2:D78, D78)=1, 1, "")</f>
        <v>1</v>
      </c>
      <c r="G78" t="str" cm="1">
        <f t="array" ref="G78">IFERROR(INDEX(A$2:A$120, SMALL(IF(E$2:E$120=1, ROW(A$2:A$120)-ROW(A$2)+1), ROW(77:77))), "")</f>
        <v>Sr Boys</v>
      </c>
      <c r="H78" t="str" cm="1">
        <f t="array" ref="H78">IFERROR(INDEX(B$2:B$120, SMALL(IF(E$2:E$120=1, ROW(B$2:B$120)-ROW(B$2)+1), ROW(77:77))), "")</f>
        <v>Argyle</v>
      </c>
      <c r="I78" t="str" cm="1">
        <f t="array" ref="I78">IFERROR(INDEX(C$2:C$120, SMALL(IF(E$2:E$120=1, ROW(C$2:C$120)-ROW(C$2)+1), ROW(77:77))), "")</f>
        <v>Sr Boys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Sr Boys</v>
      </c>
      <c r="H79" t="str" cm="1">
        <f t="array" ref="H79">IFERROR(INDEX(B$2:B$120, SMALL(IF(E$2:E$120=1, ROW(B$2:B$120)-ROW(B$2)+1), ROW(78:78))), "")</f>
        <v>Brockton</v>
      </c>
      <c r="I79" t="str" cm="1">
        <f t="array" ref="I79">IFERROR(INDEX(C$2:C$120, SMALL(IF(E$2:E$120=1, ROW(C$2:C$120)-ROW(C$2)+1), ROW(78:78))), "")</f>
        <v>Sr Boys</v>
      </c>
    </row>
    <row r="80" spans="1:9" x14ac:dyDescent="0.3">
      <c r="A80" t="str">
        <v>Juv Girls</v>
      </c>
      <c r="B80" t="str">
        <v>STA</v>
      </c>
      <c r="C80" t="str">
        <f t="shared" si="4"/>
        <v>Bant/Juv Girls</v>
      </c>
      <c r="D80" t="str">
        <f t="shared" si="3"/>
        <v>Bant/Juv Girls | STA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Burnaby Mtn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Carson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Windsor</v>
      </c>
      <c r="C82" t="str">
        <f t="shared" si="4"/>
        <v>Bant/Juv Girls</v>
      </c>
      <c r="D82" t="str">
        <f t="shared" si="3"/>
        <v>Bant/Juv Girls | Windsor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Coast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Sr Boys</v>
      </c>
      <c r="B83" t="str">
        <v>Argyle</v>
      </c>
      <c r="C83" t="str">
        <f t="shared" si="4"/>
        <v>Sr Boys</v>
      </c>
      <c r="D83" t="str">
        <f t="shared" si="3"/>
        <v>Sr Boys | Argyle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Elphinstone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Sr Boys</v>
      </c>
      <c r="B84" t="str">
        <v>Brockton</v>
      </c>
      <c r="C84" t="str">
        <f t="shared" si="4"/>
        <v>Sr Boys</v>
      </c>
      <c r="D84" t="str">
        <f t="shared" si="3"/>
        <v>Sr Boys | Brockton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GW Graham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Burnaby Mtn</v>
      </c>
      <c r="C85" t="str">
        <f t="shared" si="4"/>
        <v>Sr Boys</v>
      </c>
      <c r="D85" t="str">
        <f t="shared" si="3"/>
        <v>Sr Boys | Burnaby Mtn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Handsworth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Howe Sound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Coast Mtn</v>
      </c>
      <c r="C87" t="str">
        <f t="shared" si="4"/>
        <v>Sr Boys</v>
      </c>
      <c r="D87" t="str">
        <f t="shared" si="3"/>
        <v>Sr Boys | Coast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Mulgrave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Elphinstone</v>
      </c>
      <c r="C88" t="str">
        <f t="shared" si="4"/>
        <v>Sr Boys</v>
      </c>
      <c r="D88" t="str">
        <f t="shared" si="3"/>
        <v>Sr Boys | Elphinstone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Pemberton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GW Graham</v>
      </c>
      <c r="C89" t="str">
        <f t="shared" si="4"/>
        <v>Sr Boys</v>
      </c>
      <c r="D89" t="str">
        <f t="shared" si="3"/>
        <v>Sr Boys | GW Graham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Rockridge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Handsworth</v>
      </c>
      <c r="C90" t="str">
        <f t="shared" si="4"/>
        <v>Sr Boys</v>
      </c>
      <c r="D90" t="str">
        <f t="shared" si="3"/>
        <v>Sr Boys | Handsworth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Seycove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Howe Sound</v>
      </c>
      <c r="C91" t="str">
        <f t="shared" si="4"/>
        <v>Sr Boys</v>
      </c>
      <c r="D91" t="str">
        <f t="shared" si="3"/>
        <v>Sr Boys | Howe Sound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St. Georges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Mulgrave</v>
      </c>
      <c r="C92" t="str">
        <f t="shared" si="4"/>
        <v>Sr Boys</v>
      </c>
      <c r="D92" t="str">
        <f t="shared" si="3"/>
        <v>Sr Boys | Mulgrave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Pemberton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Pemberton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Sutherland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Rockridge</v>
      </c>
      <c r="C94" t="str">
        <f t="shared" si="5"/>
        <v>Sr Boys</v>
      </c>
      <c r="D94" t="str">
        <f t="shared" si="3"/>
        <v>Sr Boys | Rockridge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Seycove</v>
      </c>
      <c r="C95" t="str">
        <f t="shared" si="5"/>
        <v>Sr Boys</v>
      </c>
      <c r="D95" t="str">
        <f t="shared" si="3"/>
        <v>Sr Boys | Seycove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Whistler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St. Georges</v>
      </c>
      <c r="C96" t="str">
        <f t="shared" si="5"/>
        <v>Sr Boys</v>
      </c>
      <c r="D96" t="str">
        <f t="shared" si="3"/>
        <v>Sr Boys | St. Georges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Girls</v>
      </c>
      <c r="H96" t="str" cm="1">
        <f t="array" ref="H96">IFERROR(INDEX(B$2:B$120, SMALL(IF(E$2:E$120=1, ROW(B$2:B$120)-ROW(B$2)+1), ROW(95:95))), "")</f>
        <v>Burnaby Mtn</v>
      </c>
      <c r="I96" t="str" cm="1">
        <f t="array" ref="I96">IFERROR(INDEX(C$2:C$120, SMALL(IF(E$2:E$120=1, ROW(C$2:C$120)-ROW(C$2)+1), ROW(95:95))), "")</f>
        <v>Jr/Sr Girls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Girls</v>
      </c>
      <c r="H97" t="str" cm="1">
        <f t="array" ref="H97">IFERROR(INDEX(B$2:B$120, SMALL(IF(E$2:E$120=1, ROW(B$2:B$120)-ROW(B$2)+1), ROW(96:96))), "")</f>
        <v>Coast Mtn</v>
      </c>
      <c r="I97" t="str" cm="1">
        <f t="array" ref="I97">IFERROR(INDEX(C$2:C$120, SMALL(IF(E$2:E$120=1, ROW(C$2:C$120)-ROW(C$2)+1), ROW(96:96))), "")</f>
        <v>Jr/Sr Girls</v>
      </c>
    </row>
    <row r="98" spans="1:9" x14ac:dyDescent="0.3">
      <c r="A98" t="str">
        <v>Sr Boys</v>
      </c>
      <c r="B98" t="str">
        <v>Sutherland</v>
      </c>
      <c r="C98" t="str">
        <f t="shared" si="5"/>
        <v>Sr Boys</v>
      </c>
      <c r="D98" t="str">
        <f t="shared" si="3"/>
        <v>Sr Boys | Sutherland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Sutherland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cm="1">
        <f t="array" ref="G99">IFERROR(INDEX(A$2:A$120, SMALL(IF(E$2:E$120=1, ROW(A$2:A$120)-ROW(A$2)+1), ROW(98:98))), "")</f>
        <v>0</v>
      </c>
      <c r="H99" cm="1">
        <f t="array" ref="H99">IFERROR(INDEX(B$2:B$120, SMALL(IF(E$2:E$120=1, ROW(B$2:B$120)-ROW(B$2)+1), ROW(98:98))), "")</f>
        <v>0</v>
      </c>
      <c r="I99" cm="1">
        <f t="array" ref="I99">IFERROR(INDEX(C$2:C$120, SMALL(IF(E$2:E$120=1, ROW(C$2:C$120)-ROW(C$2)+1), ROW(98:98))), "")</f>
        <v>0</v>
      </c>
    </row>
    <row r="100" spans="1:9" x14ac:dyDescent="0.3">
      <c r="A100" t="str">
        <v>Sr Boys</v>
      </c>
      <c r="B100" t="str">
        <v>Whistler</v>
      </c>
      <c r="C100" t="str">
        <f t="shared" si="5"/>
        <v>Sr Boys</v>
      </c>
      <c r="D100" t="str">
        <f t="shared" si="3"/>
        <v>Sr Boys | Whistler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/>
      </c>
      <c r="H100" t="str" cm="1">
        <f t="array" ref="H100">IFERROR(INDEX(B$2:B$120, SMALL(IF(E$2:E$120=1, ROW(B$2:B$120)-ROW(B$2)+1), ROW(99:99))), "")</f>
        <v/>
      </c>
      <c r="I100" t="str" cm="1">
        <f t="array" ref="I100">IFERROR(INDEX(C$2:C$120, SMALL(IF(E$2:E$120=1, ROW(C$2:C$120)-ROW(C$2)+1), ROW(99:99))), "")</f>
        <v/>
      </c>
    </row>
    <row r="101" spans="1:9" x14ac:dyDescent="0.3">
      <c r="A101" t="str">
        <v>Sr Girls</v>
      </c>
      <c r="B101" t="str">
        <v>Argyle</v>
      </c>
      <c r="C101" t="str">
        <f t="shared" si="5"/>
        <v>Jr/Sr Girls</v>
      </c>
      <c r="D101" t="str">
        <f t="shared" si="3"/>
        <v>Jr/Sr Girls | Argyle</v>
      </c>
      <c r="E101" t="str">
        <f>IF(COUNTIF($D$2:D101, D101)=1, 1, "")</f>
        <v/>
      </c>
      <c r="G101" t="str" cm="1">
        <f t="array" ref="G101">IFERROR(INDEX(A$2:A$120, SMALL(IF(E$2:E$120=1, ROW(A$2:A$120)-ROW(A$2)+1), ROW(100:100))), "")</f>
        <v/>
      </c>
      <c r="H101" t="str" cm="1">
        <f t="array" ref="H101">IFERROR(INDEX(B$2:B$120, SMALL(IF(E$2:E$120=1, ROW(B$2:B$120)-ROW(B$2)+1), ROW(100:100))), "")</f>
        <v/>
      </c>
      <c r="I101" t="str" cm="1">
        <f t="array" ref="I101">IFERROR(INDEX(C$2:C$120, SMALL(IF(E$2:E$120=1, ROW(C$2:C$120)-ROW(C$2)+1), ROW(100:100))), "")</f>
        <v/>
      </c>
    </row>
    <row r="102" spans="1:9" x14ac:dyDescent="0.3">
      <c r="A102" t="str">
        <v>Sr Girls</v>
      </c>
      <c r="B102" t="str">
        <v>Burnaby Mtn</v>
      </c>
      <c r="C102" t="str">
        <f t="shared" si="5"/>
        <v>Jr/Sr Girls</v>
      </c>
      <c r="D102" t="str">
        <f t="shared" si="3"/>
        <v>Jr/Sr Girls | Burnaby Mtn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Carson</v>
      </c>
      <c r="C103" t="str">
        <f t="shared" si="5"/>
        <v>Jr/Sr Girls</v>
      </c>
      <c r="D103" t="str">
        <f t="shared" si="3"/>
        <v>Jr/Sr Girls | Carson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Coast Mtn</v>
      </c>
      <c r="C104" t="str">
        <f t="shared" si="5"/>
        <v>Jr/Sr Girls</v>
      </c>
      <c r="D104" t="str">
        <f t="shared" si="3"/>
        <v>Jr/Sr Girls | Coast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Handsworth</v>
      </c>
      <c r="C105" t="str">
        <f t="shared" si="5"/>
        <v>Jr/Sr Girls</v>
      </c>
      <c r="D105" t="str">
        <f t="shared" si="3"/>
        <v>Jr/Sr Girls | Handsworth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Howe Sound</v>
      </c>
      <c r="C106" t="str">
        <f t="shared" si="5"/>
        <v>Jr/Sr Girls</v>
      </c>
      <c r="D106" t="str">
        <f t="shared" si="3"/>
        <v>Jr/Sr Girls | Howe Sound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Pemberton</v>
      </c>
      <c r="C107" t="str">
        <f t="shared" si="5"/>
        <v>Jr/Sr Girls</v>
      </c>
      <c r="D107" t="str">
        <f t="shared" si="3"/>
        <v>Jr/Sr Girls | Pemberton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Sutherland</v>
      </c>
      <c r="C108" t="str">
        <f t="shared" si="5"/>
        <v>Jr/Sr Girls</v>
      </c>
      <c r="D108" t="str">
        <f t="shared" si="3"/>
        <v>Jr/Sr Girls | Sutherland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Whistler</v>
      </c>
      <c r="C109" t="str">
        <f t="shared" si="5"/>
        <v>Jr/Sr Girls</v>
      </c>
      <c r="D109" t="str">
        <f t="shared" si="3"/>
        <v>Jr/Sr Girls | Whistler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Windsor</v>
      </c>
      <c r="C110" t="str">
        <f t="shared" si="5"/>
        <v>Jr/Sr Girls</v>
      </c>
      <c r="D110" t="str">
        <f t="shared" si="3"/>
        <v>Jr/Sr Girls | Windsor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C111">
        <f t="shared" si="5"/>
        <v>0</v>
      </c>
      <c r="D111" t="str">
        <f t="shared" si="3"/>
        <v xml:space="preserve">0 | 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C112">
        <f t="shared" si="5"/>
        <v>0</v>
      </c>
      <c r="D112" t="str">
        <f t="shared" si="3"/>
        <v xml:space="preserve">0 | 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>
      <selection activeCell="G12" sqref="G12"/>
    </sheetView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249</v>
      </c>
    </row>
    <row r="2" spans="1:7" x14ac:dyDescent="0.3">
      <c r="A2" t="s">
        <v>21</v>
      </c>
      <c r="C2" t="s">
        <v>50</v>
      </c>
      <c r="E2" t="s">
        <v>54</v>
      </c>
      <c r="G2" t="s">
        <v>274</v>
      </c>
    </row>
    <row r="3" spans="1:7" x14ac:dyDescent="0.3">
      <c r="A3" t="s">
        <v>9</v>
      </c>
      <c r="C3" t="s">
        <v>30</v>
      </c>
      <c r="E3" t="s">
        <v>9</v>
      </c>
      <c r="G3" t="s">
        <v>284</v>
      </c>
    </row>
    <row r="4" spans="1:7" x14ac:dyDescent="0.3">
      <c r="A4" t="s">
        <v>22</v>
      </c>
      <c r="C4" t="s">
        <v>51</v>
      </c>
      <c r="E4" t="s">
        <v>10</v>
      </c>
      <c r="G4" t="s">
        <v>292</v>
      </c>
    </row>
    <row r="5" spans="1:7" x14ac:dyDescent="0.3">
      <c r="A5" t="s">
        <v>10</v>
      </c>
      <c r="C5" t="s">
        <v>52</v>
      </c>
      <c r="E5" t="s">
        <v>55</v>
      </c>
      <c r="G5" t="s">
        <v>451</v>
      </c>
    </row>
    <row r="6" spans="1:7" x14ac:dyDescent="0.3">
      <c r="A6" t="s">
        <v>23</v>
      </c>
      <c r="C6" t="s">
        <v>31</v>
      </c>
      <c r="E6" t="s">
        <v>11</v>
      </c>
      <c r="G6" t="s">
        <v>312</v>
      </c>
    </row>
    <row r="7" spans="1:7" x14ac:dyDescent="0.3">
      <c r="A7" t="s">
        <v>11</v>
      </c>
      <c r="G7" t="s">
        <v>346</v>
      </c>
    </row>
    <row r="8" spans="1:7" x14ac:dyDescent="0.3">
      <c r="A8" t="s">
        <v>24</v>
      </c>
      <c r="G8" t="s">
        <v>352</v>
      </c>
    </row>
    <row r="9" spans="1:7" x14ac:dyDescent="0.3">
      <c r="G9" t="s">
        <v>361</v>
      </c>
    </row>
    <row r="10" spans="1:7" x14ac:dyDescent="0.3">
      <c r="G10" t="s">
        <v>388</v>
      </c>
    </row>
    <row r="11" spans="1:7" x14ac:dyDescent="0.3">
      <c r="G11" t="s">
        <v>238</v>
      </c>
    </row>
    <row r="12" spans="1:7" x14ac:dyDescent="0.3">
      <c r="G12" t="s">
        <v>195</v>
      </c>
    </row>
    <row r="13" spans="1:7" x14ac:dyDescent="0.3">
      <c r="G13" t="s">
        <v>188</v>
      </c>
    </row>
    <row r="14" spans="1:7" x14ac:dyDescent="0.3">
      <c r="G14" t="s">
        <v>169</v>
      </c>
    </row>
    <row r="15" spans="1:7" x14ac:dyDescent="0.3">
      <c r="G15" t="s">
        <v>161</v>
      </c>
    </row>
    <row r="16" spans="1:7" x14ac:dyDescent="0.3">
      <c r="G16" t="s">
        <v>139</v>
      </c>
    </row>
    <row r="17" spans="7:7" x14ac:dyDescent="0.3">
      <c r="G17" t="s">
        <v>119</v>
      </c>
    </row>
    <row r="18" spans="7:7" x14ac:dyDescent="0.3">
      <c r="G18" t="s">
        <v>111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78"/>
  <sheetViews>
    <sheetView zoomScale="80" zoomScaleNormal="80" workbookViewId="0">
      <pane ySplit="1" topLeftCell="A2" activePane="bottomLeft" state="frozen"/>
      <selection pane="bottomLeft" activeCell="C1" sqref="C1"/>
    </sheetView>
  </sheetViews>
  <sheetFormatPr defaultColWidth="9.109375" defaultRowHeight="20.100000000000001" customHeight="1" x14ac:dyDescent="0.3"/>
  <cols>
    <col min="1" max="1" width="25.44140625" style="43" bestFit="1" customWidth="1"/>
    <col min="2" max="2" width="9.6640625" style="43" bestFit="1" customWidth="1"/>
    <col min="3" max="3" width="13.6640625" style="45" bestFit="1" customWidth="1"/>
    <col min="4" max="4" width="13.6640625" style="45" customWidth="1"/>
    <col min="5" max="5" width="8.109375" style="52" bestFit="1" customWidth="1"/>
    <col min="6" max="6" width="9.109375" style="47"/>
    <col min="7" max="20" width="9.109375" style="43"/>
    <col min="21" max="21" width="9.109375" style="47"/>
    <col min="22" max="16384" width="9.109375" style="43"/>
  </cols>
  <sheetData>
    <row r="1" spans="1:21" s="40" customFormat="1" ht="37.5" customHeight="1" x14ac:dyDescent="0.3">
      <c r="A1" s="48" t="s">
        <v>0</v>
      </c>
      <c r="B1" s="48" t="s">
        <v>1</v>
      </c>
      <c r="C1" s="48" t="s">
        <v>5</v>
      </c>
      <c r="D1" s="54" t="s">
        <v>26</v>
      </c>
      <c r="E1" s="49" t="s">
        <v>12</v>
      </c>
      <c r="F1" s="50" t="s">
        <v>38</v>
      </c>
      <c r="G1" s="50" t="s">
        <v>39</v>
      </c>
      <c r="H1" s="50" t="s">
        <v>40</v>
      </c>
      <c r="I1" s="50" t="s">
        <v>41</v>
      </c>
      <c r="J1" s="50" t="s">
        <v>42</v>
      </c>
      <c r="K1" s="50" t="s">
        <v>44</v>
      </c>
      <c r="L1" s="50" t="s">
        <v>45</v>
      </c>
      <c r="M1" s="50" t="s">
        <v>43</v>
      </c>
      <c r="N1" s="50" t="s">
        <v>46</v>
      </c>
      <c r="O1" s="50" t="s">
        <v>47</v>
      </c>
      <c r="P1" s="50" t="s">
        <v>48</v>
      </c>
      <c r="Q1" s="50" t="s">
        <v>49</v>
      </c>
      <c r="R1" s="51" t="s">
        <v>56</v>
      </c>
      <c r="S1" s="51" t="s">
        <v>32</v>
      </c>
      <c r="T1" s="50" t="s">
        <v>57</v>
      </c>
      <c r="U1" s="40" t="s">
        <v>16</v>
      </c>
    </row>
    <row r="2" spans="1:21" s="10" customFormat="1" ht="20.100000000000001" customHeight="1" x14ac:dyDescent="0.3">
      <c r="A2" s="11" t="s">
        <v>425</v>
      </c>
      <c r="B2" s="11" t="s">
        <v>6</v>
      </c>
      <c r="C2" s="12" t="s">
        <v>249</v>
      </c>
      <c r="D2" s="11" t="str">
        <f t="shared" ref="D2:D65" si="0">IF(OR(B2="Bant Girls", B2="Juv Girls"), "Bant/Juv Girls",
 IF(OR(B2="Jr Girls", B2="Sr Girls"), "Jr/Sr Girls", B2))</f>
        <v>Bant Boys</v>
      </c>
      <c r="E2" s="56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 t="shared" ref="R2:R65" si="1"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65" si="2">1+COUNTIFS(B:B,B2,R:R,"&gt;"&amp;R2)</f>
        <v>20</v>
      </c>
    </row>
    <row r="3" spans="1:21" s="10" customFormat="1" ht="20.100000000000001" customHeight="1" x14ac:dyDescent="0.3">
      <c r="A3" s="11" t="s">
        <v>426</v>
      </c>
      <c r="B3" s="11" t="s">
        <v>6</v>
      </c>
      <c r="C3" s="12" t="s">
        <v>249</v>
      </c>
      <c r="D3" s="11" t="str">
        <f t="shared" si="0"/>
        <v>Bant Boys</v>
      </c>
      <c r="E3" s="56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 t="shared" si="1"/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 t="shared" si="2"/>
        <v>14</v>
      </c>
    </row>
    <row r="4" spans="1:21" s="10" customFormat="1" ht="20.100000000000001" customHeight="1" x14ac:dyDescent="0.3">
      <c r="A4" s="11" t="s">
        <v>427</v>
      </c>
      <c r="B4" s="11" t="s">
        <v>6</v>
      </c>
      <c r="C4" s="12" t="s">
        <v>249</v>
      </c>
      <c r="D4" s="11" t="str">
        <f t="shared" si="0"/>
        <v>Bant Boys</v>
      </c>
      <c r="E4" s="56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 t="shared" si="1"/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 t="shared" si="2"/>
        <v>45</v>
      </c>
    </row>
    <row r="5" spans="1:21" s="10" customFormat="1" ht="20.100000000000001" customHeight="1" x14ac:dyDescent="0.3">
      <c r="A5" s="11" t="s">
        <v>255</v>
      </c>
      <c r="B5" s="11" t="s">
        <v>6</v>
      </c>
      <c r="C5" s="12" t="s">
        <v>249</v>
      </c>
      <c r="D5" s="11" t="str">
        <f t="shared" si="0"/>
        <v>Bant Boys</v>
      </c>
      <c r="E5" s="56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 t="shared" si="1"/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 t="shared" si="2"/>
        <v>2</v>
      </c>
    </row>
    <row r="6" spans="1:21" s="10" customFormat="1" ht="20.100000000000001" customHeight="1" x14ac:dyDescent="0.3">
      <c r="A6" s="11" t="s">
        <v>428</v>
      </c>
      <c r="B6" s="11" t="s">
        <v>6</v>
      </c>
      <c r="C6" s="12" t="s">
        <v>249</v>
      </c>
      <c r="D6" s="11" t="str">
        <f t="shared" si="0"/>
        <v>Bant Boys</v>
      </c>
      <c r="E6" s="56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 t="shared" si="1"/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 t="shared" si="2"/>
        <v>4</v>
      </c>
    </row>
    <row r="7" spans="1:21" s="10" customFormat="1" ht="20.100000000000001" customHeight="1" x14ac:dyDescent="0.3">
      <c r="A7" s="11" t="s">
        <v>429</v>
      </c>
      <c r="B7" s="11" t="s">
        <v>6</v>
      </c>
      <c r="C7" s="12" t="s">
        <v>249</v>
      </c>
      <c r="D7" s="11" t="str">
        <f t="shared" si="0"/>
        <v>Bant Boys</v>
      </c>
      <c r="E7" s="56">
        <v>8123</v>
      </c>
      <c r="F7" s="46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 t="shared" si="1"/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 t="shared" si="2"/>
        <v>17</v>
      </c>
    </row>
    <row r="8" spans="1:21" s="10" customFormat="1" ht="20.100000000000001" customHeight="1" x14ac:dyDescent="0.3">
      <c r="A8" s="11" t="s">
        <v>430</v>
      </c>
      <c r="B8" s="11" t="s">
        <v>6</v>
      </c>
      <c r="C8" s="12" t="s">
        <v>249</v>
      </c>
      <c r="D8" s="11" t="str">
        <f t="shared" si="0"/>
        <v>Bant Boys</v>
      </c>
      <c r="E8" s="56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 t="shared" si="1"/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 t="shared" si="2"/>
        <v>45</v>
      </c>
    </row>
    <row r="9" spans="1:21" s="10" customFormat="1" ht="20.100000000000001" customHeight="1" x14ac:dyDescent="0.3">
      <c r="A9" s="21" t="s">
        <v>431</v>
      </c>
      <c r="B9" s="11" t="s">
        <v>6</v>
      </c>
      <c r="C9" s="12" t="s">
        <v>249</v>
      </c>
      <c r="D9" s="11" t="str">
        <f t="shared" si="0"/>
        <v>Bant Boys</v>
      </c>
      <c r="E9" s="56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 t="shared" si="1"/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 t="shared" si="2"/>
        <v>44</v>
      </c>
    </row>
    <row r="10" spans="1:21" s="10" customFormat="1" ht="20.100000000000001" customHeight="1" x14ac:dyDescent="0.3">
      <c r="A10" s="21" t="s">
        <v>432</v>
      </c>
      <c r="B10" s="11" t="s">
        <v>6</v>
      </c>
      <c r="C10" s="12" t="s">
        <v>249</v>
      </c>
      <c r="D10" s="11" t="str">
        <f t="shared" si="0"/>
        <v>Bant Boys</v>
      </c>
      <c r="E10" s="56">
        <v>8177</v>
      </c>
      <c r="F10" s="46" t="s">
        <v>7</v>
      </c>
      <c r="G10" s="8">
        <f>IFERROR(VALUE(VLOOKUP(F10, PTS!$A$2:$B$63, 2, FALSE)), "")</f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45</v>
      </c>
    </row>
    <row r="11" spans="1:21" s="10" customFormat="1" ht="20.100000000000001" customHeight="1" x14ac:dyDescent="0.3">
      <c r="A11" s="11" t="s">
        <v>273</v>
      </c>
      <c r="B11" s="11" t="s">
        <v>6</v>
      </c>
      <c r="C11" s="12" t="s">
        <v>274</v>
      </c>
      <c r="D11" s="11" t="str">
        <f t="shared" si="0"/>
        <v>Bant Boys</v>
      </c>
      <c r="E11" s="56">
        <v>8009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45</v>
      </c>
    </row>
    <row r="12" spans="1:21" s="10" customFormat="1" ht="20.100000000000001" customHeight="1" x14ac:dyDescent="0.3">
      <c r="A12" s="11" t="s">
        <v>275</v>
      </c>
      <c r="B12" s="11" t="s">
        <v>6</v>
      </c>
      <c r="C12" s="12" t="s">
        <v>274</v>
      </c>
      <c r="D12" s="11" t="str">
        <f t="shared" si="0"/>
        <v>Bant Boys</v>
      </c>
      <c r="E12" s="56">
        <v>8010</v>
      </c>
      <c r="F12" s="9" t="s">
        <v>7</v>
      </c>
      <c r="G12" s="8">
        <f>IFERROR(VALUE(VLOOKUP(F12, PTS!$A$2:$B$63, 2, FALSE)), "")</f>
        <v>0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 t="shared" si="1"/>
        <v>0</v>
      </c>
      <c r="S12" s="9"/>
      <c r="T12" s="9" cm="1">
        <f t="array" ref="T12">SUM(LARGE(CHOOSE({1,2,3,4,5,6}, G12, I12, K12, M12, O12, Q12), _xlfn.SEQUENCE(MIN(5, COUNTA(G12, I12, K12, M12, O12, Q12)))))</f>
        <v>0</v>
      </c>
      <c r="U12" s="9">
        <f t="shared" si="2"/>
        <v>45</v>
      </c>
    </row>
    <row r="13" spans="1:21" s="10" customFormat="1" ht="20.100000000000001" customHeight="1" x14ac:dyDescent="0.3">
      <c r="A13" s="11" t="s">
        <v>291</v>
      </c>
      <c r="B13" s="11" t="s">
        <v>6</v>
      </c>
      <c r="C13" s="12" t="s">
        <v>292</v>
      </c>
      <c r="D13" s="11" t="str">
        <f t="shared" si="0"/>
        <v>Bant Boys</v>
      </c>
      <c r="E13" s="56">
        <v>804</v>
      </c>
      <c r="F13" s="9">
        <v>36</v>
      </c>
      <c r="G13" s="8">
        <f>IFERROR(VALUE(VLOOKUP(F13, PTS!$A$2:$B$63, 2, FALSE)), "")</f>
        <v>24</v>
      </c>
      <c r="H13" s="9"/>
      <c r="I13" s="8"/>
      <c r="J13" s="9"/>
      <c r="K13" s="8"/>
      <c r="L13" s="9"/>
      <c r="M13" s="8"/>
      <c r="N13" s="9"/>
      <c r="O13" s="8"/>
      <c r="P13" s="9"/>
      <c r="Q13" s="8"/>
      <c r="R13" s="9">
        <f t="shared" si="1"/>
        <v>24</v>
      </c>
      <c r="S13" s="9"/>
      <c r="T13" s="9" cm="1">
        <f t="array" ref="T13">SUM(LARGE(CHOOSE({1,2,3,4,5,6}, G13, I13, K13, M13, O13, Q13), _xlfn.SEQUENCE(MIN(5, COUNTA(G13, I13, K13, M13, O13, Q13)))))</f>
        <v>24</v>
      </c>
      <c r="U13" s="9">
        <f t="shared" si="2"/>
        <v>35</v>
      </c>
    </row>
    <row r="14" spans="1:21" s="10" customFormat="1" ht="20.100000000000001" customHeight="1" x14ac:dyDescent="0.3">
      <c r="A14" s="11" t="s">
        <v>311</v>
      </c>
      <c r="B14" s="11" t="s">
        <v>6</v>
      </c>
      <c r="C14" s="12" t="s">
        <v>312</v>
      </c>
      <c r="D14" s="11" t="str">
        <f t="shared" si="0"/>
        <v>Bant Boys</v>
      </c>
      <c r="E14" s="56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 t="shared" si="1"/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 t="shared" si="2"/>
        <v>45</v>
      </c>
    </row>
    <row r="15" spans="1:21" s="10" customFormat="1" ht="20.100000000000001" customHeight="1" x14ac:dyDescent="0.3">
      <c r="A15" s="11" t="s">
        <v>321</v>
      </c>
      <c r="B15" s="11" t="s">
        <v>6</v>
      </c>
      <c r="C15" s="12" t="s">
        <v>322</v>
      </c>
      <c r="D15" s="11" t="str">
        <f t="shared" si="0"/>
        <v>Bant Boys</v>
      </c>
      <c r="E15" s="56">
        <v>8125</v>
      </c>
      <c r="F15" s="8">
        <v>17</v>
      </c>
      <c r="G15" s="8">
        <f>IFERROR(VALUE(VLOOKUP(F15, PTS!$A$2:$B$63, 2, FALSE)), "")</f>
        <v>43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 t="shared" si="1"/>
        <v>43</v>
      </c>
      <c r="S15" s="9"/>
      <c r="T15" s="9" cm="1">
        <f t="array" ref="T15">SUM(LARGE(CHOOSE({1,2,3,4,5,6}, G15, I15, K15, M15, O15, Q15), _xlfn.SEQUENCE(MIN(5, COUNTA(G15, I15, K15, M15, O15, Q15)))))</f>
        <v>43</v>
      </c>
      <c r="U15" s="9">
        <f t="shared" si="2"/>
        <v>16</v>
      </c>
    </row>
    <row r="16" spans="1:21" s="10" customFormat="1" ht="20.100000000000001" customHeight="1" x14ac:dyDescent="0.3">
      <c r="A16" s="11" t="s">
        <v>454</v>
      </c>
      <c r="B16" s="11" t="s">
        <v>6</v>
      </c>
      <c r="C16" s="12" t="s">
        <v>322</v>
      </c>
      <c r="D16" s="11" t="str">
        <f t="shared" si="0"/>
        <v>Bant Boys</v>
      </c>
      <c r="E16" s="56">
        <v>8126</v>
      </c>
      <c r="F16" s="8">
        <v>38</v>
      </c>
      <c r="G16" s="8">
        <f>IFERROR(VALUE(VLOOKUP(F16, PTS!$A$2:$B$63, 2, FALSE)), "")</f>
        <v>22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 t="shared" si="1"/>
        <v>22</v>
      </c>
      <c r="S16" s="9"/>
      <c r="T16" s="9" cm="1">
        <f t="array" ref="T16">SUM(LARGE(CHOOSE({1,2,3,4,5,6}, G16, I16, K16, M16, O16, Q16), _xlfn.SEQUENCE(MIN(5, COUNTA(G16, I16, K16, M16, O16, Q16)))))</f>
        <v>22</v>
      </c>
      <c r="U16" s="9">
        <f t="shared" si="2"/>
        <v>38</v>
      </c>
    </row>
    <row r="17" spans="1:21" s="10" customFormat="1" ht="20.100000000000001" customHeight="1" x14ac:dyDescent="0.3">
      <c r="A17" s="11" t="s">
        <v>323</v>
      </c>
      <c r="B17" s="11" t="s">
        <v>6</v>
      </c>
      <c r="C17" s="12" t="s">
        <v>322</v>
      </c>
      <c r="D17" s="11" t="str">
        <f t="shared" si="0"/>
        <v>Bant Boys</v>
      </c>
      <c r="E17" s="56">
        <v>8127</v>
      </c>
      <c r="F17" s="9" t="s">
        <v>7</v>
      </c>
      <c r="G17" s="8">
        <f>IFERROR(VALUE(VLOOKUP(F17, PTS!$A$2:$B$63, 2, FALSE)), "")</f>
        <v>0</v>
      </c>
      <c r="H17" s="9"/>
      <c r="I17" s="8"/>
      <c r="J17" s="9"/>
      <c r="K17" s="8"/>
      <c r="L17" s="9"/>
      <c r="M17" s="8"/>
      <c r="N17" s="9"/>
      <c r="O17" s="8"/>
      <c r="P17" s="9"/>
      <c r="Q17" s="8"/>
      <c r="R17" s="9">
        <f t="shared" si="1"/>
        <v>0</v>
      </c>
      <c r="S17" s="9"/>
      <c r="T17" s="9" cm="1">
        <f t="array" ref="T17">SUM(LARGE(CHOOSE({1,2,3,4,5,6}, G17, I17, K17, M17, O17, Q17), _xlfn.SEQUENCE(MIN(5, COUNTA(G17, I17, K17, M17, O17, Q17)))))</f>
        <v>0</v>
      </c>
      <c r="U17" s="9">
        <f t="shared" si="2"/>
        <v>45</v>
      </c>
    </row>
    <row r="18" spans="1:21" s="10" customFormat="1" ht="20.100000000000001" customHeight="1" x14ac:dyDescent="0.3">
      <c r="A18" s="11" t="s">
        <v>324</v>
      </c>
      <c r="B18" s="11" t="s">
        <v>6</v>
      </c>
      <c r="C18" s="12" t="s">
        <v>322</v>
      </c>
      <c r="D18" s="11" t="str">
        <f t="shared" si="0"/>
        <v>Bant Boys</v>
      </c>
      <c r="E18" s="56">
        <v>8128</v>
      </c>
      <c r="F18" s="8">
        <v>24</v>
      </c>
      <c r="G18" s="8">
        <f>IFERROR(VALUE(VLOOKUP(F18, PTS!$A$2:$B$63, 2, FALSE)), "")</f>
        <v>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>
        <f t="shared" si="1"/>
        <v>36</v>
      </c>
      <c r="S18" s="9"/>
      <c r="T18" s="9" cm="1">
        <f t="array" ref="T18">SUM(LARGE(CHOOSE({1,2,3,4,5,6}, G18, I18, K18, M18, O18, Q18), _xlfn.SEQUENCE(MIN(5, COUNTA(G18, I18, K18, M18, O18, Q18)))))</f>
        <v>36</v>
      </c>
      <c r="U18" s="9">
        <f t="shared" si="2"/>
        <v>23</v>
      </c>
    </row>
    <row r="19" spans="1:21" s="10" customFormat="1" ht="20.100000000000001" customHeight="1" x14ac:dyDescent="0.3">
      <c r="A19" s="21" t="s">
        <v>325</v>
      </c>
      <c r="B19" s="11" t="s">
        <v>6</v>
      </c>
      <c r="C19" s="12" t="s">
        <v>322</v>
      </c>
      <c r="D19" s="11" t="str">
        <f t="shared" si="0"/>
        <v>Bant Boys</v>
      </c>
      <c r="E19" s="56">
        <v>8129</v>
      </c>
      <c r="F19" s="8">
        <v>31</v>
      </c>
      <c r="G19" s="8">
        <f>IFERROR(VALUE(VLOOKUP(F19, PTS!$A$2:$B$63, 2, FALSE)), "")</f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 t="shared" si="1"/>
        <v>29</v>
      </c>
      <c r="S19" s="9"/>
      <c r="T19" s="9" cm="1">
        <f t="array" ref="T19">SUM(LARGE(CHOOSE({1,2,3,4,5,6}, G19, I19, K19, M19, O19, Q19), _xlfn.SEQUENCE(MIN(5, COUNTA(G19, I19, K19, M19, O19, Q19)))))</f>
        <v>29</v>
      </c>
      <c r="U19" s="9">
        <f t="shared" si="2"/>
        <v>30</v>
      </c>
    </row>
    <row r="20" spans="1:21" s="10" customFormat="1" ht="20.100000000000001" customHeight="1" x14ac:dyDescent="0.3">
      <c r="A20" s="21" t="s">
        <v>331</v>
      </c>
      <c r="B20" s="11" t="s">
        <v>6</v>
      </c>
      <c r="C20" s="12" t="s">
        <v>457</v>
      </c>
      <c r="D20" s="11" t="str">
        <f t="shared" si="0"/>
        <v>Bant Boys</v>
      </c>
      <c r="E20" s="56">
        <v>8130</v>
      </c>
      <c r="F20" s="8" t="s">
        <v>7</v>
      </c>
      <c r="G20" s="8">
        <f>IFERROR(VALUE(VLOOKUP(F20, PTS!$A$2:$B$63, 2, FALSE)), "")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 t="shared" si="1"/>
        <v>0</v>
      </c>
      <c r="S20" s="9"/>
      <c r="T20" s="9" cm="1">
        <f t="array" ref="T20">SUM(LARGE(CHOOSE({1,2,3,4,5,6}, G20, I20, K20, M20, O20, Q20), _xlfn.SEQUENCE(MIN(5, COUNTA(G20, I20, K20, M20, O20, Q20)))))</f>
        <v>0</v>
      </c>
      <c r="U20" s="9">
        <f t="shared" si="2"/>
        <v>45</v>
      </c>
    </row>
    <row r="21" spans="1:21" s="10" customFormat="1" ht="20.100000000000001" customHeight="1" x14ac:dyDescent="0.3">
      <c r="A21" s="21" t="s">
        <v>332</v>
      </c>
      <c r="B21" s="11" t="s">
        <v>6</v>
      </c>
      <c r="C21" s="12" t="s">
        <v>457</v>
      </c>
      <c r="D21" s="11" t="str">
        <f t="shared" si="0"/>
        <v>Bant Boys</v>
      </c>
      <c r="E21" s="56">
        <v>8131</v>
      </c>
      <c r="F21" s="9" t="s">
        <v>7</v>
      </c>
      <c r="G21" s="8">
        <f>IFERROR(VALUE(VLOOKUP(F21, PTS!$A$2:$B$63, 2, FALSE)), "")</f>
        <v>0</v>
      </c>
      <c r="H21" s="9"/>
      <c r="I21" s="8"/>
      <c r="J21" s="9"/>
      <c r="K21" s="8"/>
      <c r="L21" s="9"/>
      <c r="M21" s="8"/>
      <c r="N21" s="9"/>
      <c r="O21" s="8"/>
      <c r="P21" s="9"/>
      <c r="Q21" s="8"/>
      <c r="R21" s="9">
        <f t="shared" si="1"/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 t="shared" si="2"/>
        <v>45</v>
      </c>
    </row>
    <row r="22" spans="1:21" s="10" customFormat="1" ht="20.100000000000001" customHeight="1" x14ac:dyDescent="0.3">
      <c r="A22" s="11" t="s">
        <v>333</v>
      </c>
      <c r="B22" s="11" t="s">
        <v>6</v>
      </c>
      <c r="C22" s="12" t="s">
        <v>457</v>
      </c>
      <c r="D22" s="11" t="str">
        <f t="shared" si="0"/>
        <v>Bant Boys</v>
      </c>
      <c r="E22" s="56">
        <v>8132</v>
      </c>
      <c r="F22" s="14" t="s">
        <v>7</v>
      </c>
      <c r="G22" s="8">
        <f>IFERROR(VALUE(VLOOKUP(F22, PTS!$A$2:$B$63, 2, FALSE)), "")</f>
        <v>0</v>
      </c>
      <c r="H22" s="15"/>
      <c r="I22" s="8"/>
      <c r="J22" s="14"/>
      <c r="K22" s="8"/>
      <c r="L22" s="14"/>
      <c r="M22" s="8"/>
      <c r="N22" s="14"/>
      <c r="O22" s="8"/>
      <c r="P22" s="16"/>
      <c r="Q22" s="8"/>
      <c r="R22" s="9">
        <f t="shared" si="1"/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 t="shared" si="2"/>
        <v>45</v>
      </c>
    </row>
    <row r="23" spans="1:21" s="10" customFormat="1" ht="20.100000000000001" customHeight="1" x14ac:dyDescent="0.3">
      <c r="A23" s="21" t="s">
        <v>334</v>
      </c>
      <c r="B23" s="11" t="s">
        <v>6</v>
      </c>
      <c r="C23" s="12" t="s">
        <v>457</v>
      </c>
      <c r="D23" s="11" t="str">
        <f t="shared" si="0"/>
        <v>Bant Boys</v>
      </c>
      <c r="E23" s="56">
        <v>8133</v>
      </c>
      <c r="F23" s="8" t="s">
        <v>7</v>
      </c>
      <c r="G23" s="8">
        <f>IFERROR(VALUE(VLOOKUP(F23, PTS!$A$2:$B$63, 2, FALSE)), "")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45</v>
      </c>
    </row>
    <row r="24" spans="1:21" s="10" customFormat="1" ht="20.100000000000001" customHeight="1" x14ac:dyDescent="0.3">
      <c r="A24" s="21" t="s">
        <v>335</v>
      </c>
      <c r="B24" s="11" t="s">
        <v>6</v>
      </c>
      <c r="C24" s="12" t="s">
        <v>457</v>
      </c>
      <c r="D24" s="11" t="str">
        <f t="shared" si="0"/>
        <v>Bant Boys</v>
      </c>
      <c r="E24" s="56">
        <v>8134</v>
      </c>
      <c r="F24" s="9">
        <v>7</v>
      </c>
      <c r="G24" s="8">
        <f>IFERROR(VALUE(VLOOKUP(F24, PTS!$A$2:$B$63, 2, FALSE)), "")</f>
        <v>70</v>
      </c>
      <c r="H24" s="9"/>
      <c r="I24" s="8"/>
      <c r="J24" s="9"/>
      <c r="K24" s="8"/>
      <c r="L24" s="9"/>
      <c r="M24" s="8"/>
      <c r="N24" s="9"/>
      <c r="O24" s="8"/>
      <c r="P24" s="9"/>
      <c r="Q24" s="8"/>
      <c r="R24" s="9">
        <f t="shared" si="1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2"/>
        <v>7</v>
      </c>
    </row>
    <row r="25" spans="1:21" s="10" customFormat="1" ht="20.100000000000001" customHeight="1" x14ac:dyDescent="0.3">
      <c r="A25" s="21" t="s">
        <v>336</v>
      </c>
      <c r="B25" s="11" t="s">
        <v>6</v>
      </c>
      <c r="C25" s="12" t="s">
        <v>457</v>
      </c>
      <c r="D25" s="11" t="str">
        <f t="shared" si="0"/>
        <v>Bant Boys</v>
      </c>
      <c r="E25" s="56">
        <v>8135</v>
      </c>
      <c r="F25" s="15" t="s">
        <v>7</v>
      </c>
      <c r="G25" s="8">
        <f>IFERROR(VALUE(VLOOKUP(F25, PTS!$A$2:$B$63, 2, FALSE)), "")</f>
        <v>0</v>
      </c>
      <c r="H25" s="15"/>
      <c r="I25" s="8"/>
      <c r="J25" s="15"/>
      <c r="K25" s="8"/>
      <c r="L25" s="15"/>
      <c r="M25" s="8"/>
      <c r="N25" s="15"/>
      <c r="O25" s="8"/>
      <c r="P25" s="15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45</v>
      </c>
    </row>
    <row r="26" spans="1:21" s="10" customFormat="1" ht="20.100000000000001" customHeight="1" x14ac:dyDescent="0.3">
      <c r="A26" s="21" t="s">
        <v>345</v>
      </c>
      <c r="B26" s="11" t="s">
        <v>6</v>
      </c>
      <c r="C26" s="22" t="s">
        <v>346</v>
      </c>
      <c r="D26" s="11" t="str">
        <f t="shared" si="0"/>
        <v>Bant Boys</v>
      </c>
      <c r="E26" s="56">
        <v>8136</v>
      </c>
      <c r="F26" s="15" t="s">
        <v>7</v>
      </c>
      <c r="G26" s="8">
        <f>IFERROR(VALUE(VLOOKUP(F26, PTS!$A$2:$B$63, 2, FALSE)), "")</f>
        <v>0</v>
      </c>
      <c r="H26" s="15"/>
      <c r="I26" s="8"/>
      <c r="J26" s="15"/>
      <c r="K26" s="8"/>
      <c r="L26" s="15"/>
      <c r="M26" s="8"/>
      <c r="N26" s="15"/>
      <c r="O26" s="8"/>
      <c r="P26" s="15"/>
      <c r="Q26" s="8"/>
      <c r="R26" s="9">
        <f t="shared" si="1"/>
        <v>0</v>
      </c>
      <c r="S26" s="9"/>
      <c r="T26" s="9" cm="1">
        <f t="array" ref="T26">SUM(LARGE(CHOOSE({1,2,3,4,5,6}, G26, I26, K26, M26, O26, Q26), _xlfn.SEQUENCE(MIN(5, COUNTA(G26, I26, K26, M26, O26, Q26)))))</f>
        <v>0</v>
      </c>
      <c r="U26" s="9">
        <f t="shared" si="2"/>
        <v>45</v>
      </c>
    </row>
    <row r="27" spans="1:21" s="10" customFormat="1" ht="20.100000000000001" customHeight="1" x14ac:dyDescent="0.3">
      <c r="A27" s="21" t="s">
        <v>360</v>
      </c>
      <c r="B27" s="11" t="s">
        <v>6</v>
      </c>
      <c r="C27" s="22" t="s">
        <v>361</v>
      </c>
      <c r="D27" s="11" t="str">
        <f t="shared" si="0"/>
        <v>Bant Boys</v>
      </c>
      <c r="E27" s="56">
        <v>8137</v>
      </c>
      <c r="F27" s="8">
        <v>3</v>
      </c>
      <c r="G27" s="8">
        <f>IFERROR(VALUE(VLOOKUP(F27, PTS!$A$2:$B$63, 2, FALSE)), "")</f>
        <v>90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f t="shared" si="1"/>
        <v>90</v>
      </c>
      <c r="S27" s="9"/>
      <c r="T27" s="9" cm="1">
        <f t="array" ref="T27">SUM(LARGE(CHOOSE({1,2,3,4,5,6}, G27, I27, K27, M27, O27, Q27), _xlfn.SEQUENCE(MIN(5, COUNTA(G27, I27, K27, M27, O27, Q27)))))</f>
        <v>90</v>
      </c>
      <c r="U27" s="9">
        <f t="shared" si="2"/>
        <v>3</v>
      </c>
    </row>
    <row r="28" spans="1:21" s="10" customFormat="1" ht="20.100000000000001" customHeight="1" x14ac:dyDescent="0.3">
      <c r="A28" s="21" t="s">
        <v>362</v>
      </c>
      <c r="B28" s="11" t="s">
        <v>6</v>
      </c>
      <c r="C28" s="22" t="s">
        <v>361</v>
      </c>
      <c r="D28" s="11" t="str">
        <f t="shared" si="0"/>
        <v>Bant Boys</v>
      </c>
      <c r="E28" s="56">
        <v>8138</v>
      </c>
      <c r="F28" s="8">
        <v>41</v>
      </c>
      <c r="G28" s="8">
        <f>IFERROR(VALUE(VLOOKUP(F28, PTS!$A$2:$B$63, 2, FALSE)), "")</f>
        <v>19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9">
        <f t="shared" si="1"/>
        <v>19</v>
      </c>
      <c r="S28" s="9"/>
      <c r="T28" s="9" cm="1">
        <f t="array" ref="T28">SUM(LARGE(CHOOSE({1,2,3,4,5,6}, G28, I28, K28, M28, O28, Q28), _xlfn.SEQUENCE(MIN(5, COUNTA(G28, I28, K28, M28, O28, Q28)))))</f>
        <v>19</v>
      </c>
      <c r="U28" s="9">
        <f t="shared" si="2"/>
        <v>41</v>
      </c>
    </row>
    <row r="29" spans="1:21" s="10" customFormat="1" ht="20.100000000000001" customHeight="1" x14ac:dyDescent="0.3">
      <c r="A29" s="11" t="s">
        <v>363</v>
      </c>
      <c r="B29" s="11" t="s">
        <v>6</v>
      </c>
      <c r="C29" s="22" t="s">
        <v>361</v>
      </c>
      <c r="D29" s="11" t="str">
        <f t="shared" si="0"/>
        <v>Bant Boys</v>
      </c>
      <c r="E29" s="56">
        <v>8139</v>
      </c>
      <c r="F29" s="8">
        <v>16</v>
      </c>
      <c r="G29" s="8">
        <f>IFERROR(VALUE(VLOOKUP(F29, PTS!$A$2:$B$63, 2, FALSE)), "")</f>
        <v>44</v>
      </c>
      <c r="H29" s="8"/>
      <c r="I29" s="8"/>
      <c r="J29" s="9"/>
      <c r="K29" s="8"/>
      <c r="L29" s="8"/>
      <c r="M29" s="8"/>
      <c r="N29" s="8"/>
      <c r="O29" s="8"/>
      <c r="P29" s="9"/>
      <c r="Q29" s="8"/>
      <c r="R29" s="9">
        <f t="shared" si="1"/>
        <v>44</v>
      </c>
      <c r="S29" s="9"/>
      <c r="T29" s="9" cm="1">
        <f t="array" ref="T29">SUM(LARGE(CHOOSE({1,2,3,4,5,6}, G29, I29, K29, M29, O29, Q29), _xlfn.SEQUENCE(MIN(5, COUNTA(G29, I29, K29, M29, O29, Q29)))))</f>
        <v>44</v>
      </c>
      <c r="U29" s="9">
        <f t="shared" si="2"/>
        <v>15</v>
      </c>
    </row>
    <row r="30" spans="1:21" s="10" customFormat="1" ht="20.100000000000001" customHeight="1" x14ac:dyDescent="0.3">
      <c r="A30" s="21" t="s">
        <v>364</v>
      </c>
      <c r="B30" s="11" t="s">
        <v>6</v>
      </c>
      <c r="C30" s="22" t="s">
        <v>361</v>
      </c>
      <c r="D30" s="11" t="str">
        <f t="shared" si="0"/>
        <v>Bant Boys</v>
      </c>
      <c r="E30" s="56">
        <v>8140</v>
      </c>
      <c r="F30" s="8" t="s">
        <v>7</v>
      </c>
      <c r="G30" s="8">
        <f>IFERROR(VALUE(VLOOKUP(F30, PTS!$A$2:$B$63, 2, FALSE)), "")</f>
        <v>0</v>
      </c>
      <c r="H30" s="8"/>
      <c r="I30" s="8"/>
      <c r="J30" s="9"/>
      <c r="K30" s="8"/>
      <c r="L30" s="9"/>
      <c r="M30" s="8"/>
      <c r="N30" s="8"/>
      <c r="O30" s="8"/>
      <c r="P30" s="9"/>
      <c r="Q30" s="8"/>
      <c r="R30" s="9">
        <f t="shared" si="1"/>
        <v>0</v>
      </c>
      <c r="S30" s="9"/>
      <c r="T30" s="9" cm="1">
        <f t="array" ref="T30">SUM(LARGE(CHOOSE({1,2,3,4,5,6}, G30, I30, K30, M30, O30, Q30), _xlfn.SEQUENCE(MIN(5, COUNTA(G30, I30, K30, M30, O30, Q30)))))</f>
        <v>0</v>
      </c>
      <c r="U30" s="9">
        <f t="shared" si="2"/>
        <v>45</v>
      </c>
    </row>
    <row r="31" spans="1:21" s="10" customFormat="1" ht="20.100000000000001" customHeight="1" x14ac:dyDescent="0.3">
      <c r="A31" s="21" t="s">
        <v>365</v>
      </c>
      <c r="B31" s="11" t="s">
        <v>6</v>
      </c>
      <c r="C31" s="22" t="s">
        <v>361</v>
      </c>
      <c r="D31" s="11" t="str">
        <f t="shared" si="0"/>
        <v>Bant Boys</v>
      </c>
      <c r="E31" s="56">
        <v>8141</v>
      </c>
      <c r="F31" s="9">
        <v>33</v>
      </c>
      <c r="G31" s="8">
        <f>IFERROR(VALUE(VLOOKUP(F31, PTS!$A$2:$B$63, 2, FALSE)), "")</f>
        <v>27</v>
      </c>
      <c r="H31" s="9"/>
      <c r="I31" s="8"/>
      <c r="J31" s="8"/>
      <c r="K31" s="8"/>
      <c r="L31" s="8"/>
      <c r="M31" s="8"/>
      <c r="N31" s="8"/>
      <c r="O31" s="8"/>
      <c r="P31" s="9"/>
      <c r="Q31" s="8"/>
      <c r="R31" s="9">
        <f t="shared" si="1"/>
        <v>27</v>
      </c>
      <c r="S31" s="9"/>
      <c r="T31" s="9" cm="1">
        <f t="array" ref="T31">SUM(LARGE(CHOOSE({1,2,3,4,5,6}, G31, I31, K31, M31, O31, Q31), _xlfn.SEQUENCE(MIN(5, COUNTA(G31, I31, K31, M31, O31, Q31)))))</f>
        <v>27</v>
      </c>
      <c r="U31" s="9">
        <f t="shared" si="2"/>
        <v>32</v>
      </c>
    </row>
    <row r="32" spans="1:21" s="10" customFormat="1" ht="20.100000000000001" customHeight="1" x14ac:dyDescent="0.3">
      <c r="A32" s="21" t="s">
        <v>366</v>
      </c>
      <c r="B32" s="11" t="s">
        <v>6</v>
      </c>
      <c r="C32" s="22" t="s">
        <v>361</v>
      </c>
      <c r="D32" s="11" t="str">
        <f t="shared" si="0"/>
        <v>Bant Boys</v>
      </c>
      <c r="E32" s="56">
        <v>8142</v>
      </c>
      <c r="F32" s="9">
        <v>37</v>
      </c>
      <c r="G32" s="8">
        <f>IFERROR(VALUE(VLOOKUP(F32, PTS!$A$2:$B$63, 2, FALSE)), "")</f>
        <v>23</v>
      </c>
      <c r="H32" s="9"/>
      <c r="I32" s="8"/>
      <c r="J32" s="9"/>
      <c r="K32" s="8"/>
      <c r="L32" s="8"/>
      <c r="M32" s="8"/>
      <c r="N32" s="8"/>
      <c r="O32" s="8"/>
      <c r="P32" s="9"/>
      <c r="Q32" s="8"/>
      <c r="R32" s="9">
        <f t="shared" si="1"/>
        <v>23</v>
      </c>
      <c r="S32" s="9"/>
      <c r="T32" s="9" cm="1">
        <f t="array" ref="T32">SUM(LARGE(CHOOSE({1,2,3,4,5,6}, G32, I32, K32, M32, O32, Q32), _xlfn.SEQUENCE(MIN(5, COUNTA(G32, I32, K32, M32, O32, Q32)))))</f>
        <v>23</v>
      </c>
      <c r="U32" s="9">
        <f t="shared" si="2"/>
        <v>36</v>
      </c>
    </row>
    <row r="33" spans="1:21" s="10" customFormat="1" ht="20.100000000000001" customHeight="1" x14ac:dyDescent="0.3">
      <c r="A33" s="21" t="s">
        <v>423</v>
      </c>
      <c r="B33" s="11" t="s">
        <v>6</v>
      </c>
      <c r="C33" s="22" t="s">
        <v>361</v>
      </c>
      <c r="D33" s="11" t="str">
        <f t="shared" si="0"/>
        <v>Bant Boys</v>
      </c>
      <c r="E33" s="56">
        <v>8178</v>
      </c>
      <c r="F33" s="9">
        <v>13</v>
      </c>
      <c r="G33" s="8">
        <f>IFERROR(VALUE(VLOOKUP(F33, PTS!$A$2:$B$63, 2, FALSE)), "")</f>
        <v>49</v>
      </c>
      <c r="H33" s="9"/>
      <c r="I33" s="8"/>
      <c r="J33" s="9"/>
      <c r="K33" s="8"/>
      <c r="L33" s="9"/>
      <c r="M33" s="8"/>
      <c r="N33" s="8"/>
      <c r="O33" s="8"/>
      <c r="P33" s="9"/>
      <c r="Q33" s="8"/>
      <c r="R33" s="9">
        <f t="shared" si="1"/>
        <v>49</v>
      </c>
      <c r="S33" s="9"/>
      <c r="T33" s="9" cm="1">
        <f t="array" ref="T33">SUM(LARGE(CHOOSE({1,2,3,4,5,6}, G33, I33, K33, M33, O33, Q33), _xlfn.SEQUENCE(MIN(5, COUNTA(G33, I33, K33, M33, O33, Q33)))))</f>
        <v>49</v>
      </c>
      <c r="U33" s="9">
        <f t="shared" si="2"/>
        <v>12</v>
      </c>
    </row>
    <row r="34" spans="1:21" s="10" customFormat="1" ht="20.100000000000001" customHeight="1" x14ac:dyDescent="0.3">
      <c r="A34" s="21" t="s">
        <v>237</v>
      </c>
      <c r="B34" s="11" t="s">
        <v>6</v>
      </c>
      <c r="C34" s="12" t="s">
        <v>238</v>
      </c>
      <c r="D34" s="11" t="str">
        <f t="shared" si="0"/>
        <v>Bant Boys</v>
      </c>
      <c r="E34" s="56">
        <v>8144</v>
      </c>
      <c r="F34" s="9">
        <v>9</v>
      </c>
      <c r="G34" s="8">
        <f>IFERROR(VALUE(VLOOKUP(F34, PTS!$A$2:$B$63, 2, FALSE)), "")</f>
        <v>60</v>
      </c>
      <c r="H34" s="9"/>
      <c r="I34" s="8"/>
      <c r="J34" s="9"/>
      <c r="K34" s="8"/>
      <c r="L34" s="9"/>
      <c r="M34" s="8"/>
      <c r="N34" s="9"/>
      <c r="O34" s="8"/>
      <c r="P34" s="9"/>
      <c r="Q34" s="8"/>
      <c r="R34" s="9">
        <f t="shared" si="1"/>
        <v>60</v>
      </c>
      <c r="S34" s="9"/>
      <c r="T34" s="9" cm="1">
        <f t="array" ref="T34">SUM(LARGE(CHOOSE({1,2,3,4,5,6}, G34, I34, K34, M34, O34, Q34), _xlfn.SEQUENCE(MIN(5, COUNTA(G34, I34, K34, M34, O34, Q34)))))</f>
        <v>60</v>
      </c>
      <c r="U34" s="9">
        <f t="shared" si="2"/>
        <v>9</v>
      </c>
    </row>
    <row r="35" spans="1:21" s="10" customFormat="1" ht="20.100000000000001" customHeight="1" x14ac:dyDescent="0.3">
      <c r="A35" s="21" t="s">
        <v>239</v>
      </c>
      <c r="B35" s="11" t="s">
        <v>6</v>
      </c>
      <c r="C35" s="12" t="s">
        <v>238</v>
      </c>
      <c r="D35" s="11" t="str">
        <f t="shared" si="0"/>
        <v>Bant Boys</v>
      </c>
      <c r="E35" s="56">
        <v>8145</v>
      </c>
      <c r="F35" s="9">
        <v>34</v>
      </c>
      <c r="G35" s="8">
        <f>IFERROR(VALUE(VLOOKUP(F35, PTS!$A$2:$B$63, 2, FALSE)), "")</f>
        <v>26</v>
      </c>
      <c r="H35" s="9"/>
      <c r="I35" s="8"/>
      <c r="J35" s="9"/>
      <c r="K35" s="8"/>
      <c r="L35" s="9"/>
      <c r="M35" s="8"/>
      <c r="N35" s="9"/>
      <c r="O35" s="8"/>
      <c r="P35" s="9"/>
      <c r="Q35" s="8"/>
      <c r="R35" s="9">
        <f t="shared" si="1"/>
        <v>26</v>
      </c>
      <c r="S35" s="9"/>
      <c r="T35" s="9" cm="1">
        <f t="array" ref="T35">SUM(LARGE(CHOOSE({1,2,3,4,5,6}, G35, I35, K35, M35, O35, Q35), _xlfn.SEQUENCE(MIN(5, COUNTA(G35, I35, K35, M35, O35, Q35)))))</f>
        <v>26</v>
      </c>
      <c r="U35" s="9">
        <f t="shared" si="2"/>
        <v>33</v>
      </c>
    </row>
    <row r="36" spans="1:21" s="10" customFormat="1" ht="20.100000000000001" customHeight="1" x14ac:dyDescent="0.3">
      <c r="A36" s="11" t="s">
        <v>194</v>
      </c>
      <c r="B36" s="11" t="s">
        <v>6</v>
      </c>
      <c r="C36" s="22" t="s">
        <v>458</v>
      </c>
      <c r="D36" s="11" t="str">
        <f t="shared" si="0"/>
        <v>Bant Boys</v>
      </c>
      <c r="E36" s="56">
        <v>8146</v>
      </c>
      <c r="F36" s="8" t="s">
        <v>7</v>
      </c>
      <c r="G36" s="8">
        <f>IFERROR(VALUE(VLOOKUP(F36, PTS!$A$2:$B$63, 2, FALSE)), "")</f>
        <v>0</v>
      </c>
      <c r="H36" s="8"/>
      <c r="I36" s="8"/>
      <c r="J36" s="9"/>
      <c r="K36" s="8"/>
      <c r="L36" s="8"/>
      <c r="M36" s="8"/>
      <c r="N36" s="8"/>
      <c r="O36" s="8"/>
      <c r="P36" s="9"/>
      <c r="Q36" s="8"/>
      <c r="R36" s="9">
        <f t="shared" si="1"/>
        <v>0</v>
      </c>
      <c r="S36" s="9"/>
      <c r="T36" s="9" cm="1">
        <f t="array" ref="T36">SUM(LARGE(CHOOSE({1,2,3,4,5,6}, G36, I36, K36, M36, O36, Q36), _xlfn.SEQUENCE(MIN(5, COUNTA(G36, I36, K36, M36, O36, Q36)))))</f>
        <v>0</v>
      </c>
      <c r="U36" s="9">
        <f t="shared" si="2"/>
        <v>45</v>
      </c>
    </row>
    <row r="37" spans="1:21" s="10" customFormat="1" ht="20.100000000000001" customHeight="1" x14ac:dyDescent="0.3">
      <c r="A37" s="21" t="s">
        <v>196</v>
      </c>
      <c r="B37" s="11" t="s">
        <v>6</v>
      </c>
      <c r="C37" s="22" t="s">
        <v>458</v>
      </c>
      <c r="D37" s="11" t="str">
        <f t="shared" si="0"/>
        <v>Bant Boys</v>
      </c>
      <c r="E37" s="56">
        <v>8147</v>
      </c>
      <c r="F37" s="9" t="s">
        <v>7</v>
      </c>
      <c r="G37" s="8">
        <f>IFERROR(VALUE(VLOOKUP(F37, PTS!$A$2:$B$63, 2, FALSE)), "")</f>
        <v>0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 t="shared" si="1"/>
        <v>0</v>
      </c>
      <c r="S37" s="9"/>
      <c r="T37" s="9" cm="1">
        <f t="array" ref="T37">SUM(LARGE(CHOOSE({1,2,3,4,5,6}, G37, I37, K37, M37, O37, Q37), _xlfn.SEQUENCE(MIN(5, COUNTA(G37, I37, K37, M37, O37, Q37)))))</f>
        <v>0</v>
      </c>
      <c r="U37" s="9">
        <f t="shared" si="2"/>
        <v>45</v>
      </c>
    </row>
    <row r="38" spans="1:21" s="10" customFormat="1" ht="20.100000000000001" customHeight="1" x14ac:dyDescent="0.3">
      <c r="A38" s="21" t="s">
        <v>197</v>
      </c>
      <c r="B38" s="11" t="s">
        <v>6</v>
      </c>
      <c r="C38" s="22" t="s">
        <v>458</v>
      </c>
      <c r="D38" s="11" t="str">
        <f t="shared" si="0"/>
        <v>Bant Boys</v>
      </c>
      <c r="E38" s="56">
        <v>8148</v>
      </c>
      <c r="F38" s="8" t="s">
        <v>7</v>
      </c>
      <c r="G38" s="8">
        <f>IFERROR(VALUE(VLOOKUP(F38, PTS!$A$2:$B$63, 2, FALSE)), "")</f>
        <v>0</v>
      </c>
      <c r="H38" s="8"/>
      <c r="I38" s="8"/>
      <c r="J38" s="8"/>
      <c r="K38" s="8"/>
      <c r="L38" s="9"/>
      <c r="M38" s="8"/>
      <c r="N38" s="9"/>
      <c r="O38" s="8"/>
      <c r="P38" s="8"/>
      <c r="Q38" s="8"/>
      <c r="R38" s="9">
        <f t="shared" si="1"/>
        <v>0</v>
      </c>
      <c r="S38" s="9"/>
      <c r="T38" s="9" cm="1">
        <f t="array" ref="T38">SUM(LARGE(CHOOSE({1,2,3,4,5,6}, G38, I38, K38, M38, O38, Q38), _xlfn.SEQUENCE(MIN(5, COUNTA(G38, I38, K38, M38, O38, Q38)))))</f>
        <v>0</v>
      </c>
      <c r="U38" s="9">
        <f t="shared" si="2"/>
        <v>45</v>
      </c>
    </row>
    <row r="39" spans="1:21" s="10" customFormat="1" ht="20.100000000000001" customHeight="1" x14ac:dyDescent="0.3">
      <c r="A39" s="11" t="s">
        <v>198</v>
      </c>
      <c r="B39" s="11" t="s">
        <v>6</v>
      </c>
      <c r="C39" s="22" t="s">
        <v>458</v>
      </c>
      <c r="D39" s="11" t="str">
        <f t="shared" si="0"/>
        <v>Bant Boys</v>
      </c>
      <c r="E39" s="56">
        <v>8149</v>
      </c>
      <c r="F39" s="9">
        <v>1</v>
      </c>
      <c r="G39" s="8">
        <f>IFERROR(VALUE(VLOOKUP(F39, PTS!$A$2:$B$63, 2, FALSE)), "")</f>
        <v>100</v>
      </c>
      <c r="H39" s="9"/>
      <c r="I39" s="8"/>
      <c r="J39" s="8"/>
      <c r="K39" s="8"/>
      <c r="L39" s="9"/>
      <c r="M39" s="8"/>
      <c r="N39" s="9"/>
      <c r="O39" s="8"/>
      <c r="P39" s="8"/>
      <c r="Q39" s="8"/>
      <c r="R39" s="9">
        <f t="shared" si="1"/>
        <v>100</v>
      </c>
      <c r="S39" s="9"/>
      <c r="T39" s="9" cm="1">
        <f t="array" ref="T39">SUM(LARGE(CHOOSE({1,2,3,4,5,6}, G39, I39, K39, M39, O39, Q39), _xlfn.SEQUENCE(MIN(5, COUNTA(G39, I39, K39, M39, O39, Q39)))))</f>
        <v>100</v>
      </c>
      <c r="U39" s="9">
        <f t="shared" si="2"/>
        <v>1</v>
      </c>
    </row>
    <row r="40" spans="1:21" s="10" customFormat="1" ht="20.100000000000001" customHeight="1" x14ac:dyDescent="0.3">
      <c r="A40" s="11" t="s">
        <v>187</v>
      </c>
      <c r="B40" s="11" t="s">
        <v>6</v>
      </c>
      <c r="C40" s="12" t="s">
        <v>188</v>
      </c>
      <c r="D40" s="11" t="str">
        <f t="shared" si="0"/>
        <v>Bant Boys</v>
      </c>
      <c r="E40" s="56">
        <v>8150</v>
      </c>
      <c r="F40" s="8">
        <v>42</v>
      </c>
      <c r="G40" s="8">
        <f>IFERROR(VALUE(VLOOKUP(F40, PTS!$A$2:$B$63, 2, FALSE)), "")</f>
        <v>18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9">
        <f t="shared" si="1"/>
        <v>18</v>
      </c>
      <c r="S40" s="9"/>
      <c r="T40" s="9" cm="1">
        <f t="array" ref="T40">SUM(LARGE(CHOOSE({1,2,3,4,5,6}, G40, I40, K40, M40, O40, Q40), _xlfn.SEQUENCE(MIN(5, COUNTA(G40, I40, K40, M40, O40, Q40)))))</f>
        <v>18</v>
      </c>
      <c r="U40" s="9">
        <f t="shared" si="2"/>
        <v>42</v>
      </c>
    </row>
    <row r="41" spans="1:21" s="10" customFormat="1" ht="20.100000000000001" customHeight="1" x14ac:dyDescent="0.3">
      <c r="A41" s="21" t="s">
        <v>189</v>
      </c>
      <c r="B41" s="11" t="s">
        <v>6</v>
      </c>
      <c r="C41" s="12" t="s">
        <v>188</v>
      </c>
      <c r="D41" s="11" t="str">
        <f t="shared" si="0"/>
        <v>Bant Boys</v>
      </c>
      <c r="E41" s="56">
        <v>8151</v>
      </c>
      <c r="F41" s="8">
        <v>32</v>
      </c>
      <c r="G41" s="8">
        <f>IFERROR(VALUE(VLOOKUP(F41, PTS!$A$2:$B$63, 2, FALSE)), "")</f>
        <v>28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9">
        <f t="shared" si="1"/>
        <v>28</v>
      </c>
      <c r="S41" s="9"/>
      <c r="T41" s="9" cm="1">
        <f t="array" ref="T41">SUM(LARGE(CHOOSE({1,2,3,4,5,6}, G41, I41, K41, M41, O41, Q41), _xlfn.SEQUENCE(MIN(5, COUNTA(G41, I41, K41, M41, O41, Q41)))))</f>
        <v>28</v>
      </c>
      <c r="U41" s="9">
        <f t="shared" si="2"/>
        <v>31</v>
      </c>
    </row>
    <row r="42" spans="1:21" s="10" customFormat="1" ht="20.100000000000001" customHeight="1" x14ac:dyDescent="0.3">
      <c r="A42" s="11" t="s">
        <v>168</v>
      </c>
      <c r="B42" s="11" t="s">
        <v>6</v>
      </c>
      <c r="C42" s="12" t="s">
        <v>169</v>
      </c>
      <c r="D42" s="11" t="str">
        <f t="shared" si="0"/>
        <v>Bant Boys</v>
      </c>
      <c r="E42" s="56">
        <v>8152</v>
      </c>
      <c r="F42" s="46">
        <v>35</v>
      </c>
      <c r="G42" s="8">
        <f>IFERROR(VALUE(VLOOKUP(F42, PTS!$A$2:$B$63, 2, FALSE)), "")</f>
        <v>25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9">
        <f t="shared" si="1"/>
        <v>25</v>
      </c>
      <c r="S42" s="9"/>
      <c r="T42" s="9" cm="1">
        <f t="array" ref="T42">SUM(LARGE(CHOOSE({1,2,3,4,5,6}, G42, I42, K42, M42, O42, Q42), _xlfn.SEQUENCE(MIN(5, COUNTA(G42, I42, K42, M42, O42, Q42)))))</f>
        <v>25</v>
      </c>
      <c r="U42" s="9">
        <f t="shared" si="2"/>
        <v>34</v>
      </c>
    </row>
    <row r="43" spans="1:21" s="10" customFormat="1" ht="20.100000000000001" customHeight="1" x14ac:dyDescent="0.3">
      <c r="A43" s="11" t="s">
        <v>170</v>
      </c>
      <c r="B43" s="11" t="s">
        <v>6</v>
      </c>
      <c r="C43" s="12" t="s">
        <v>169</v>
      </c>
      <c r="D43" s="11" t="str">
        <f t="shared" si="0"/>
        <v>Bant Boys</v>
      </c>
      <c r="E43" s="56">
        <v>8153</v>
      </c>
      <c r="F43" s="46">
        <v>14</v>
      </c>
      <c r="G43" s="8">
        <f>IFERROR(VALUE(VLOOKUP(F43, PTS!$A$2:$B$63, 2, FALSE)), "")</f>
        <v>47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9">
        <f t="shared" si="1"/>
        <v>47</v>
      </c>
      <c r="S43" s="9"/>
      <c r="T43" s="9" cm="1">
        <f t="array" ref="T43">SUM(LARGE(CHOOSE({1,2,3,4,5,6}, G43, I43, K43, M43, O43, Q43), _xlfn.SEQUENCE(MIN(5, COUNTA(G43, I43, K43, M43, O43, Q43)))))</f>
        <v>47</v>
      </c>
      <c r="U43" s="9">
        <f t="shared" si="2"/>
        <v>13</v>
      </c>
    </row>
    <row r="44" spans="1:21" s="10" customFormat="1" ht="20.100000000000001" customHeight="1" x14ac:dyDescent="0.3">
      <c r="A44" s="21" t="s">
        <v>171</v>
      </c>
      <c r="B44" s="11" t="s">
        <v>6</v>
      </c>
      <c r="C44" s="12" t="s">
        <v>169</v>
      </c>
      <c r="D44" s="11" t="str">
        <f t="shared" si="0"/>
        <v>Bant Boys</v>
      </c>
      <c r="E44" s="56">
        <v>8154</v>
      </c>
      <c r="F44" s="46" t="s">
        <v>7</v>
      </c>
      <c r="G44" s="8">
        <f>IFERROR(VALUE(VLOOKUP(F44, PTS!$A$2:$B$63, 2, FALSE)), "")</f>
        <v>0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9">
        <f t="shared" si="1"/>
        <v>0</v>
      </c>
      <c r="S44" s="9"/>
      <c r="T44" s="9" cm="1">
        <f t="array" ref="T44">SUM(LARGE(CHOOSE({1,2,3,4,5,6}, G44, I44, K44, M44, O44, Q44), _xlfn.SEQUENCE(MIN(5, COUNTA(G44, I44, K44, M44, O44, Q44)))))</f>
        <v>0</v>
      </c>
      <c r="U44" s="9">
        <f t="shared" si="2"/>
        <v>45</v>
      </c>
    </row>
    <row r="45" spans="1:21" s="10" customFormat="1" ht="20.100000000000001" customHeight="1" x14ac:dyDescent="0.3">
      <c r="A45" s="21" t="s">
        <v>172</v>
      </c>
      <c r="B45" s="11" t="s">
        <v>6</v>
      </c>
      <c r="C45" s="12" t="s">
        <v>169</v>
      </c>
      <c r="D45" s="11" t="str">
        <f t="shared" si="0"/>
        <v>Bant Boys</v>
      </c>
      <c r="E45" s="56">
        <v>8155</v>
      </c>
      <c r="F45" s="46">
        <v>22</v>
      </c>
      <c r="G45" s="8">
        <f>IFERROR(VALUE(VLOOKUP(F45, PTS!$A$2:$B$63, 2, FALSE)), "")</f>
        <v>38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 t="shared" si="1"/>
        <v>38</v>
      </c>
      <c r="S45" s="9"/>
      <c r="T45" s="9" cm="1">
        <f t="array" ref="T45">SUM(LARGE(CHOOSE({1,2,3,4,5,6}, G45, I45, K45, M45, O45, Q45), _xlfn.SEQUENCE(MIN(5, COUNTA(G45, I45, K45, M45, O45, Q45)))))</f>
        <v>38</v>
      </c>
      <c r="U45" s="9">
        <f t="shared" si="2"/>
        <v>21</v>
      </c>
    </row>
    <row r="46" spans="1:21" s="10" customFormat="1" ht="20.100000000000001" customHeight="1" x14ac:dyDescent="0.3">
      <c r="A46" s="21" t="s">
        <v>173</v>
      </c>
      <c r="B46" s="11" t="s">
        <v>6</v>
      </c>
      <c r="C46" s="12" t="s">
        <v>169</v>
      </c>
      <c r="D46" s="11" t="str">
        <f t="shared" si="0"/>
        <v>Bant Boys</v>
      </c>
      <c r="E46" s="56">
        <v>8156</v>
      </c>
      <c r="F46" s="46">
        <v>11</v>
      </c>
      <c r="G46" s="8">
        <f>IFERROR(VALUE(VLOOKUP(F46, PTS!$A$2:$B$63, 2, FALSE)), "")</f>
        <v>53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 t="shared" si="1"/>
        <v>53</v>
      </c>
      <c r="S46" s="9"/>
      <c r="T46" s="9" cm="1">
        <f t="array" ref="T46">SUM(LARGE(CHOOSE({1,2,3,4,5,6}, G46, I46, K46, M46, O46, Q46), _xlfn.SEQUENCE(MIN(5, COUNTA(G46, I46, K46, M46, O46, Q46)))))</f>
        <v>53</v>
      </c>
      <c r="U46" s="9">
        <f t="shared" si="2"/>
        <v>11</v>
      </c>
    </row>
    <row r="47" spans="1:21" s="10" customFormat="1" ht="20.100000000000001" customHeight="1" x14ac:dyDescent="0.3">
      <c r="A47" s="21" t="s">
        <v>453</v>
      </c>
      <c r="B47" s="11" t="s">
        <v>6</v>
      </c>
      <c r="C47" s="12" t="s">
        <v>169</v>
      </c>
      <c r="D47" s="11" t="str">
        <f t="shared" si="0"/>
        <v>Bant Boys</v>
      </c>
      <c r="E47" s="56">
        <v>8179</v>
      </c>
      <c r="F47" s="46">
        <v>43</v>
      </c>
      <c r="G47" s="8">
        <f>IFERROR(VALUE(VLOOKUP(F47, PTS!$A$2:$B$63, 2, FALSE)), "")</f>
        <v>17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9">
        <f t="shared" si="1"/>
        <v>17</v>
      </c>
      <c r="S47" s="9"/>
      <c r="T47" s="9" cm="1">
        <f t="array" ref="T47">SUM(LARGE(CHOOSE({1,2,3,4,5,6}, G47, I47, K47, M47, O47, Q47), _xlfn.SEQUENCE(MIN(5, COUNTA(G47, I47, K47, M47, O47, Q47)))))</f>
        <v>17</v>
      </c>
      <c r="U47" s="9">
        <f t="shared" si="2"/>
        <v>43</v>
      </c>
    </row>
    <row r="48" spans="1:21" s="10" customFormat="1" ht="20.100000000000001" customHeight="1" x14ac:dyDescent="0.3">
      <c r="A48" s="11" t="s">
        <v>160</v>
      </c>
      <c r="B48" s="11" t="s">
        <v>6</v>
      </c>
      <c r="C48" s="12" t="s">
        <v>161</v>
      </c>
      <c r="D48" s="11" t="str">
        <f t="shared" si="0"/>
        <v>Bant Boys</v>
      </c>
      <c r="E48" s="56">
        <v>8157</v>
      </c>
      <c r="F48" s="9">
        <v>30</v>
      </c>
      <c r="G48" s="8">
        <f>IFERROR(VALUE(VLOOKUP(F48, PTS!$A$2:$B$63, 2, FALSE)), "")</f>
        <v>30</v>
      </c>
      <c r="H48" s="9"/>
      <c r="I48" s="8"/>
      <c r="J48" s="9"/>
      <c r="K48" s="8"/>
      <c r="L48" s="9"/>
      <c r="M48" s="8"/>
      <c r="N48" s="9"/>
      <c r="O48" s="8"/>
      <c r="P48" s="9"/>
      <c r="Q48" s="8"/>
      <c r="R48" s="9">
        <f t="shared" si="1"/>
        <v>30</v>
      </c>
      <c r="S48" s="9"/>
      <c r="T48" s="9" cm="1">
        <f t="array" ref="T48">SUM(LARGE(CHOOSE({1,2,3,4,5,6}, G48, I48, K48, M48, O48, Q48), _xlfn.SEQUENCE(MIN(5, COUNTA(G48, I48, K48, M48, O48, Q48)))))</f>
        <v>30</v>
      </c>
      <c r="U48" s="9">
        <f t="shared" si="2"/>
        <v>29</v>
      </c>
    </row>
    <row r="49" spans="1:21" s="10" customFormat="1" ht="20.100000000000001" customHeight="1" x14ac:dyDescent="0.3">
      <c r="A49" s="11" t="s">
        <v>162</v>
      </c>
      <c r="B49" s="11" t="s">
        <v>6</v>
      </c>
      <c r="C49" s="12" t="s">
        <v>161</v>
      </c>
      <c r="D49" s="11" t="str">
        <f t="shared" si="0"/>
        <v>Bant Boys</v>
      </c>
      <c r="E49" s="56">
        <v>8158</v>
      </c>
      <c r="F49" s="46" t="s">
        <v>7</v>
      </c>
      <c r="G49" s="8">
        <f>IFERROR(VALUE(VLOOKUP(F49, PTS!$A$2:$B$63, 2, FALSE)), "")</f>
        <v>0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2"/>
        <v>45</v>
      </c>
    </row>
    <row r="50" spans="1:21" s="10" customFormat="1" ht="20.100000000000001" customHeight="1" x14ac:dyDescent="0.3">
      <c r="A50" s="11" t="s">
        <v>138</v>
      </c>
      <c r="B50" s="11" t="s">
        <v>6</v>
      </c>
      <c r="C50" s="12" t="s">
        <v>139</v>
      </c>
      <c r="D50" s="11" t="str">
        <f t="shared" si="0"/>
        <v>Bant Boys</v>
      </c>
      <c r="E50" s="56">
        <v>8159</v>
      </c>
      <c r="F50" s="46">
        <v>8</v>
      </c>
      <c r="G50" s="8">
        <f>IFERROR(VALUE(VLOOKUP(F50, PTS!$A$2:$B$63, 2, FALSE)), "")</f>
        <v>65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 t="shared" si="1"/>
        <v>65</v>
      </c>
      <c r="S50" s="9"/>
      <c r="T50" s="9" cm="1">
        <f t="array" ref="T50">SUM(LARGE(CHOOSE({1,2,3,4,5,6}, G50, I50, K50, M50, O50, Q50), _xlfn.SEQUENCE(MIN(5, COUNTA(G50, I50, K50, M50, O50, Q50)))))</f>
        <v>65</v>
      </c>
      <c r="U50" s="9">
        <f t="shared" si="2"/>
        <v>8</v>
      </c>
    </row>
    <row r="51" spans="1:21" s="10" customFormat="1" ht="20.100000000000001" customHeight="1" x14ac:dyDescent="0.3">
      <c r="A51" s="11" t="s">
        <v>140</v>
      </c>
      <c r="B51" s="11" t="s">
        <v>6</v>
      </c>
      <c r="C51" s="12" t="s">
        <v>139</v>
      </c>
      <c r="D51" s="11" t="str">
        <f t="shared" si="0"/>
        <v>Bant Boys</v>
      </c>
      <c r="E51" s="56">
        <v>8160</v>
      </c>
      <c r="F51" s="46">
        <v>23</v>
      </c>
      <c r="G51" s="8">
        <f>IFERROR(VALUE(VLOOKUP(F51, PTS!$A$2:$B$63, 2, FALSE)), "")</f>
        <v>37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9">
        <f t="shared" si="1"/>
        <v>37</v>
      </c>
      <c r="S51" s="9"/>
      <c r="T51" s="9" cm="1">
        <f t="array" ref="T51">SUM(LARGE(CHOOSE({1,2,3,4,5,6}, G51, I51, K51, M51, O51, Q51), _xlfn.SEQUENCE(MIN(5, COUNTA(G51, I51, K51, M51, O51, Q51)))))</f>
        <v>37</v>
      </c>
      <c r="U51" s="9">
        <f t="shared" si="2"/>
        <v>22</v>
      </c>
    </row>
    <row r="52" spans="1:21" s="10" customFormat="1" ht="20.100000000000001" customHeight="1" x14ac:dyDescent="0.3">
      <c r="A52" s="11" t="s">
        <v>141</v>
      </c>
      <c r="B52" s="11" t="s">
        <v>6</v>
      </c>
      <c r="C52" s="12" t="s">
        <v>139</v>
      </c>
      <c r="D52" s="11" t="str">
        <f t="shared" si="0"/>
        <v>Bant Boys</v>
      </c>
      <c r="E52" s="56">
        <v>8161</v>
      </c>
      <c r="F52" s="46">
        <v>10</v>
      </c>
      <c r="G52" s="8">
        <f>IFERROR(VALUE(VLOOKUP(F52, PTS!$A$2:$B$63, 2, FALSE)), "")</f>
        <v>55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 t="shared" si="1"/>
        <v>55</v>
      </c>
      <c r="S52" s="9"/>
      <c r="T52" s="9" cm="1">
        <f t="array" ref="T52">SUM(LARGE(CHOOSE({1,2,3,4,5,6}, G52, I52, K52, M52, O52, Q52), _xlfn.SEQUENCE(MIN(5, COUNTA(G52, I52, K52, M52, O52, Q52)))))</f>
        <v>55</v>
      </c>
      <c r="U52" s="9">
        <f t="shared" si="2"/>
        <v>10</v>
      </c>
    </row>
    <row r="53" spans="1:21" s="10" customFormat="1" ht="20.100000000000001" customHeight="1" x14ac:dyDescent="0.3">
      <c r="A53" s="11" t="s">
        <v>142</v>
      </c>
      <c r="B53" s="11" t="s">
        <v>6</v>
      </c>
      <c r="C53" s="12" t="s">
        <v>139</v>
      </c>
      <c r="D53" s="11" t="str">
        <f t="shared" si="0"/>
        <v>Bant Boys</v>
      </c>
      <c r="E53" s="56">
        <v>8162</v>
      </c>
      <c r="F53" s="46">
        <v>28</v>
      </c>
      <c r="G53" s="8">
        <f>IFERROR(VALUE(VLOOKUP(F53, PTS!$A$2:$B$63, 2, FALSE)), "")</f>
        <v>32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 t="shared" si="1"/>
        <v>32</v>
      </c>
      <c r="S53" s="9"/>
      <c r="T53" s="9" cm="1">
        <f t="array" ref="T53">SUM(LARGE(CHOOSE({1,2,3,4,5,6}, G53, I53, K53, M53, O53, Q53), _xlfn.SEQUENCE(MIN(5, COUNTA(G53, I53, K53, M53, O53, Q53)))))</f>
        <v>32</v>
      </c>
      <c r="U53" s="9">
        <f t="shared" si="2"/>
        <v>27</v>
      </c>
    </row>
    <row r="54" spans="1:21" s="10" customFormat="1" ht="20.100000000000001" customHeight="1" x14ac:dyDescent="0.3">
      <c r="A54" s="11" t="s">
        <v>143</v>
      </c>
      <c r="B54" s="11" t="s">
        <v>6</v>
      </c>
      <c r="C54" s="12" t="s">
        <v>139</v>
      </c>
      <c r="D54" s="11" t="str">
        <f t="shared" si="0"/>
        <v>Bant Boys</v>
      </c>
      <c r="E54" s="56">
        <v>8163</v>
      </c>
      <c r="F54" s="46">
        <v>5</v>
      </c>
      <c r="G54" s="8">
        <f>IFERROR(VALUE(VLOOKUP(F54, PTS!$A$2:$B$63, 2, FALSE)), "")</f>
        <v>80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 t="shared" si="1"/>
        <v>80</v>
      </c>
      <c r="S54" s="9"/>
      <c r="T54" s="9" cm="1">
        <f t="array" ref="T54">SUM(LARGE(CHOOSE({1,2,3,4,5,6}, G54, I54, K54, M54, O54, Q54), _xlfn.SEQUENCE(MIN(5, COUNTA(G54, I54, K54, M54, O54, Q54)))))</f>
        <v>80</v>
      </c>
      <c r="U54" s="9">
        <f t="shared" si="2"/>
        <v>5</v>
      </c>
    </row>
    <row r="55" spans="1:21" s="10" customFormat="1" ht="20.100000000000001" customHeight="1" x14ac:dyDescent="0.3">
      <c r="A55" s="11" t="s">
        <v>144</v>
      </c>
      <c r="B55" s="11" t="s">
        <v>6</v>
      </c>
      <c r="C55" s="12" t="s">
        <v>139</v>
      </c>
      <c r="D55" s="11" t="str">
        <f t="shared" si="0"/>
        <v>Bant Boys</v>
      </c>
      <c r="E55" s="56">
        <v>8164</v>
      </c>
      <c r="F55" s="46">
        <v>29</v>
      </c>
      <c r="G55" s="8">
        <f>IFERROR(VALUE(VLOOKUP(F55, PTS!$A$2:$B$63, 2, FALSE)), "")</f>
        <v>31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 t="shared" si="1"/>
        <v>31</v>
      </c>
      <c r="S55" s="9"/>
      <c r="T55" s="9" cm="1">
        <f t="array" ref="T55">SUM(LARGE(CHOOSE({1,2,3,4,5,6}, G55, I55, K55, M55, O55, Q55), _xlfn.SEQUENCE(MIN(5, COUNTA(G55, I55, K55, M55, O55, Q55)))))</f>
        <v>31</v>
      </c>
      <c r="U55" s="9">
        <f t="shared" si="2"/>
        <v>28</v>
      </c>
    </row>
    <row r="56" spans="1:21" s="10" customFormat="1" ht="20.100000000000001" customHeight="1" x14ac:dyDescent="0.3">
      <c r="A56" s="11" t="s">
        <v>145</v>
      </c>
      <c r="B56" s="11" t="s">
        <v>6</v>
      </c>
      <c r="C56" s="12" t="s">
        <v>139</v>
      </c>
      <c r="D56" s="11" t="str">
        <f t="shared" si="0"/>
        <v>Bant Boys</v>
      </c>
      <c r="E56" s="56">
        <v>8165</v>
      </c>
      <c r="F56" s="46">
        <v>6</v>
      </c>
      <c r="G56" s="8">
        <f>IFERROR(VALUE(VLOOKUP(F56, PTS!$A$2:$B$63, 2, FALSE)), "")</f>
        <v>75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9">
        <f t="shared" si="1"/>
        <v>75</v>
      </c>
      <c r="S56" s="9"/>
      <c r="T56" s="9" cm="1">
        <f t="array" ref="T56">SUM(LARGE(CHOOSE({1,2,3,4,5,6}, G56, I56, K56, M56, O56, Q56), _xlfn.SEQUENCE(MIN(5, COUNTA(G56, I56, K56, M56, O56, Q56)))))</f>
        <v>75</v>
      </c>
      <c r="U56" s="9">
        <f t="shared" si="2"/>
        <v>6</v>
      </c>
    </row>
    <row r="57" spans="1:21" s="10" customFormat="1" ht="20.100000000000001" customHeight="1" x14ac:dyDescent="0.3">
      <c r="A57" s="11" t="s">
        <v>118</v>
      </c>
      <c r="B57" s="11" t="s">
        <v>6</v>
      </c>
      <c r="C57" s="12" t="s">
        <v>119</v>
      </c>
      <c r="D57" s="11" t="str">
        <f t="shared" si="0"/>
        <v>Bant Boys</v>
      </c>
      <c r="E57" s="56">
        <v>8166</v>
      </c>
      <c r="F57" s="9">
        <v>40</v>
      </c>
      <c r="G57" s="8">
        <f>IFERROR(VALUE(VLOOKUP(F57, PTS!$A$2:$B$63, 2, FALSE)), "")</f>
        <v>20</v>
      </c>
      <c r="H57" s="9"/>
      <c r="I57" s="8"/>
      <c r="J57" s="9"/>
      <c r="K57" s="8"/>
      <c r="L57" s="9"/>
      <c r="M57" s="8"/>
      <c r="N57" s="9"/>
      <c r="O57" s="8"/>
      <c r="P57" s="9"/>
      <c r="Q57" s="8"/>
      <c r="R57" s="9">
        <f t="shared" si="1"/>
        <v>20</v>
      </c>
      <c r="S57" s="9"/>
      <c r="T57" s="9" cm="1">
        <f t="array" ref="T57">SUM(LARGE(CHOOSE({1,2,3,4,5,6}, G57, I57, K57, M57, O57, Q57), _xlfn.SEQUENCE(MIN(5, COUNTA(G57, I57, K57, M57, O57, Q57)))))</f>
        <v>20</v>
      </c>
      <c r="U57" s="9">
        <f t="shared" si="2"/>
        <v>40</v>
      </c>
    </row>
    <row r="58" spans="1:21" s="10" customFormat="1" ht="20.100000000000001" customHeight="1" x14ac:dyDescent="0.3">
      <c r="A58" s="11" t="s">
        <v>120</v>
      </c>
      <c r="B58" s="11" t="s">
        <v>6</v>
      </c>
      <c r="C58" s="12" t="s">
        <v>119</v>
      </c>
      <c r="D58" s="11" t="str">
        <f t="shared" si="0"/>
        <v>Bant Boys</v>
      </c>
      <c r="E58" s="56">
        <v>8167</v>
      </c>
      <c r="F58" s="46">
        <v>27</v>
      </c>
      <c r="G58" s="8">
        <f>IFERROR(VALUE(VLOOKUP(F58, PTS!$A$2:$B$63, 2, FALSE)), "")</f>
        <v>33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9">
        <f t="shared" si="1"/>
        <v>33</v>
      </c>
      <c r="S58" s="9"/>
      <c r="T58" s="9" cm="1">
        <f t="array" ref="T58">SUM(LARGE(CHOOSE({1,2,3,4,5,6}, G58, I58, K58, M58, O58, Q58), _xlfn.SEQUENCE(MIN(5, COUNTA(G58, I58, K58, M58, O58, Q58)))))</f>
        <v>33</v>
      </c>
      <c r="U58" s="9">
        <f t="shared" si="2"/>
        <v>26</v>
      </c>
    </row>
    <row r="59" spans="1:21" s="10" customFormat="1" ht="20.100000000000001" customHeight="1" x14ac:dyDescent="0.3">
      <c r="A59" s="11" t="s">
        <v>121</v>
      </c>
      <c r="B59" s="11" t="s">
        <v>6</v>
      </c>
      <c r="C59" s="12" t="s">
        <v>119</v>
      </c>
      <c r="D59" s="11" t="str">
        <f t="shared" si="0"/>
        <v>Bant Boys</v>
      </c>
      <c r="E59" s="56">
        <v>8168</v>
      </c>
      <c r="F59" s="9">
        <v>20</v>
      </c>
      <c r="G59" s="8">
        <f>IFERROR(VALUE(VLOOKUP(F59, PTS!$A$2:$B$63, 2, FALSE)), "")</f>
        <v>40</v>
      </c>
      <c r="H59" s="9"/>
      <c r="I59" s="8"/>
      <c r="J59" s="9"/>
      <c r="K59" s="8"/>
      <c r="L59" s="9"/>
      <c r="M59" s="8"/>
      <c r="N59" s="8"/>
      <c r="O59" s="8"/>
      <c r="P59" s="9"/>
      <c r="Q59" s="8"/>
      <c r="R59" s="9">
        <f t="shared" si="1"/>
        <v>40</v>
      </c>
      <c r="S59" s="9"/>
      <c r="T59" s="9" cm="1">
        <f t="array" ref="T59">SUM(LARGE(CHOOSE({1,2,3,4,5,6}, G59, I59, K59, M59, O59, Q59), _xlfn.SEQUENCE(MIN(5, COUNTA(G59, I59, K59, M59, O59, Q59)))))</f>
        <v>40</v>
      </c>
      <c r="U59" s="9">
        <f t="shared" si="2"/>
        <v>19</v>
      </c>
    </row>
    <row r="60" spans="1:21" s="10" customFormat="1" ht="20.100000000000001" customHeight="1" x14ac:dyDescent="0.3">
      <c r="A60" s="11" t="s">
        <v>122</v>
      </c>
      <c r="B60" s="11" t="s">
        <v>6</v>
      </c>
      <c r="C60" s="12" t="s">
        <v>119</v>
      </c>
      <c r="D60" s="11" t="str">
        <f t="shared" si="0"/>
        <v>Bant Boys</v>
      </c>
      <c r="E60" s="56">
        <v>8169</v>
      </c>
      <c r="F60" s="8">
        <v>37</v>
      </c>
      <c r="G60" s="8">
        <f>IFERROR(VALUE(VLOOKUP(F60, PTS!$A$2:$B$63, 2, FALSE)), "")</f>
        <v>23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9">
        <f t="shared" si="1"/>
        <v>23</v>
      </c>
      <c r="S60" s="9"/>
      <c r="T60" s="9" cm="1">
        <f t="array" ref="T60">SUM(LARGE(CHOOSE({1,2,3,4,5,6}, G60, I60, K60, M60, O60, Q60), _xlfn.SEQUENCE(MIN(5, COUNTA(G60, I60, K60, M60, O60, Q60)))))</f>
        <v>23</v>
      </c>
      <c r="U60" s="9">
        <f t="shared" si="2"/>
        <v>36</v>
      </c>
    </row>
    <row r="61" spans="1:21" s="10" customFormat="1" ht="20.100000000000001" customHeight="1" x14ac:dyDescent="0.3">
      <c r="A61" s="11" t="s">
        <v>123</v>
      </c>
      <c r="B61" s="11" t="s">
        <v>6</v>
      </c>
      <c r="C61" s="12" t="s">
        <v>119</v>
      </c>
      <c r="D61" s="11" t="str">
        <f t="shared" si="0"/>
        <v>Bant Boys</v>
      </c>
      <c r="E61" s="56">
        <v>8170</v>
      </c>
      <c r="F61" s="9">
        <v>19</v>
      </c>
      <c r="G61" s="8">
        <f>IFERROR(VALUE(VLOOKUP(F61, PTS!$A$2:$B$63, 2, FALSE)), "")</f>
        <v>41</v>
      </c>
      <c r="H61" s="9"/>
      <c r="I61" s="8"/>
      <c r="J61" s="9"/>
      <c r="K61" s="8"/>
      <c r="L61" s="9"/>
      <c r="M61" s="8"/>
      <c r="N61" s="9"/>
      <c r="O61" s="8"/>
      <c r="P61" s="8"/>
      <c r="Q61" s="8"/>
      <c r="R61" s="9">
        <f t="shared" si="1"/>
        <v>41</v>
      </c>
      <c r="S61" s="9"/>
      <c r="T61" s="9" cm="1">
        <f t="array" ref="T61">SUM(LARGE(CHOOSE({1,2,3,4,5,6}, G61, I61, K61, M61, O61, Q61), _xlfn.SEQUENCE(MIN(5, COUNTA(G61, I61, K61, M61, O61, Q61)))))</f>
        <v>41</v>
      </c>
      <c r="U61" s="9">
        <f t="shared" si="2"/>
        <v>18</v>
      </c>
    </row>
    <row r="62" spans="1:21" s="10" customFormat="1" ht="20.100000000000001" customHeight="1" x14ac:dyDescent="0.3">
      <c r="A62" s="21" t="s">
        <v>110</v>
      </c>
      <c r="B62" s="11" t="s">
        <v>6</v>
      </c>
      <c r="C62" s="22" t="s">
        <v>111</v>
      </c>
      <c r="D62" s="11" t="str">
        <f t="shared" si="0"/>
        <v>Bant Boys</v>
      </c>
      <c r="E62" s="56">
        <v>8171</v>
      </c>
      <c r="F62" s="8">
        <v>25</v>
      </c>
      <c r="G62" s="8">
        <f>IFERROR(VALUE(VLOOKUP(F62, PTS!$A$2:$B$63, 2, FALSE)), "")</f>
        <v>35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9">
        <f t="shared" si="1"/>
        <v>35</v>
      </c>
      <c r="S62" s="9"/>
      <c r="T62" s="9" cm="1">
        <f t="array" ref="T62">SUM(LARGE(CHOOSE({1,2,3,4,5,6}, G62, I62, K62, M62, O62, Q62), _xlfn.SEQUENCE(MIN(5, COUNTA(G62, I62, K62, M62, O62, Q62)))))</f>
        <v>35</v>
      </c>
      <c r="U62" s="9">
        <f t="shared" si="2"/>
        <v>24</v>
      </c>
    </row>
    <row r="63" spans="1:21" s="10" customFormat="1" ht="20.100000000000001" customHeight="1" x14ac:dyDescent="0.3">
      <c r="A63" s="11" t="s">
        <v>112</v>
      </c>
      <c r="B63" s="11" t="s">
        <v>6</v>
      </c>
      <c r="C63" s="22" t="s">
        <v>111</v>
      </c>
      <c r="D63" s="11" t="str">
        <f t="shared" si="0"/>
        <v>Bant Boys</v>
      </c>
      <c r="E63" s="56">
        <v>8172</v>
      </c>
      <c r="F63" s="9">
        <v>26</v>
      </c>
      <c r="G63" s="8">
        <f>IFERROR(VALUE(VLOOKUP(F63, PTS!$A$2:$B$63, 2, FALSE)), "")</f>
        <v>34</v>
      </c>
      <c r="H63" s="9"/>
      <c r="I63" s="8"/>
      <c r="J63" s="9"/>
      <c r="K63" s="8"/>
      <c r="L63" s="9"/>
      <c r="M63" s="8"/>
      <c r="N63" s="9"/>
      <c r="O63" s="8"/>
      <c r="P63" s="9"/>
      <c r="Q63" s="8"/>
      <c r="R63" s="9">
        <f t="shared" si="1"/>
        <v>34</v>
      </c>
      <c r="S63" s="9"/>
      <c r="T63" s="9" cm="1">
        <f t="array" ref="T63">SUM(LARGE(CHOOSE({1,2,3,4,5,6}, G63, I63, K63, M63, O63, Q63), _xlfn.SEQUENCE(MIN(5, COUNTA(G63, I63, K63, M63, O63, Q63)))))</f>
        <v>34</v>
      </c>
      <c r="U63" s="9">
        <f t="shared" si="2"/>
        <v>25</v>
      </c>
    </row>
    <row r="64" spans="1:21" s="10" customFormat="1" ht="20.100000000000001" customHeight="1" x14ac:dyDescent="0.3">
      <c r="A64" s="21" t="s">
        <v>75</v>
      </c>
      <c r="B64" s="11" t="s">
        <v>6</v>
      </c>
      <c r="C64" s="22" t="s">
        <v>72</v>
      </c>
      <c r="D64" s="11" t="str">
        <f t="shared" si="0"/>
        <v>Bant Boys</v>
      </c>
      <c r="E64" s="56">
        <v>8173</v>
      </c>
      <c r="F64" s="8" t="s">
        <v>7</v>
      </c>
      <c r="G64" s="8">
        <f>IFERROR(VALUE(VLOOKUP(F64, PTS!$A$2:$B$63, 2, FALSE)), "")</f>
        <v>0</v>
      </c>
      <c r="H64" s="8"/>
      <c r="I64" s="8"/>
      <c r="J64" s="9"/>
      <c r="K64" s="8"/>
      <c r="L64" s="9"/>
      <c r="M64" s="8"/>
      <c r="N64" s="9"/>
      <c r="O64" s="8"/>
      <c r="P64" s="8"/>
      <c r="Q64" s="8"/>
      <c r="R64" s="9">
        <f t="shared" si="1"/>
        <v>0</v>
      </c>
      <c r="S64" s="9"/>
      <c r="T64" s="9" cm="1">
        <f t="array" ref="T64">SUM(LARGE(CHOOSE({1,2,3,4,5,6}, G64, I64, K64, M64, O64, Q64), _xlfn.SEQUENCE(MIN(5, COUNTA(G64, I64, K64, M64, O64, Q64)))))</f>
        <v>0</v>
      </c>
      <c r="U64" s="9">
        <f t="shared" si="2"/>
        <v>45</v>
      </c>
    </row>
    <row r="65" spans="1:21" s="10" customFormat="1" ht="20.100000000000001" customHeight="1" x14ac:dyDescent="0.3">
      <c r="A65" s="21" t="s">
        <v>76</v>
      </c>
      <c r="B65" s="11" t="s">
        <v>6</v>
      </c>
      <c r="C65" s="22" t="s">
        <v>72</v>
      </c>
      <c r="D65" s="11" t="str">
        <f t="shared" si="0"/>
        <v>Bant Boys</v>
      </c>
      <c r="E65" s="56">
        <v>8174</v>
      </c>
      <c r="F65" s="9" t="s">
        <v>7</v>
      </c>
      <c r="G65" s="8">
        <f>IFERROR(VALUE(VLOOKUP(F65, PTS!$A$2:$B$63, 2, FALSE)), "")</f>
        <v>0</v>
      </c>
      <c r="H65" s="9"/>
      <c r="I65" s="8"/>
      <c r="J65" s="9"/>
      <c r="K65" s="8"/>
      <c r="L65" s="9"/>
      <c r="M65" s="8"/>
      <c r="N65" s="9"/>
      <c r="O65" s="8"/>
      <c r="P65" s="8"/>
      <c r="Q65" s="8"/>
      <c r="R65" s="9">
        <f t="shared" si="1"/>
        <v>0</v>
      </c>
      <c r="S65" s="9"/>
      <c r="T65" s="9" cm="1">
        <f t="array" ref="T65">SUM(LARGE(CHOOSE({1,2,3,4,5,6}, G65, I65, K65, M65, O65, Q65), _xlfn.SEQUENCE(MIN(5, COUNTA(G65, I65, K65, M65, O65, Q65)))))</f>
        <v>0</v>
      </c>
      <c r="U65" s="9">
        <f t="shared" si="2"/>
        <v>45</v>
      </c>
    </row>
    <row r="66" spans="1:21" s="10" customFormat="1" ht="20.100000000000001" customHeight="1" x14ac:dyDescent="0.3">
      <c r="A66" s="21" t="s">
        <v>60</v>
      </c>
      <c r="B66" s="11" t="s">
        <v>6</v>
      </c>
      <c r="C66" s="22" t="s">
        <v>61</v>
      </c>
      <c r="D66" s="11" t="str">
        <f t="shared" ref="D66:D129" si="3">IF(OR(B66="Bant Girls", B66="Juv Girls"), "Bant/Juv Girls",
 IF(OR(B66="Jr Girls", B66="Sr Girls"), "Jr/Sr Girls", B66))</f>
        <v>Bant Boys</v>
      </c>
      <c r="E66" s="56">
        <v>8175</v>
      </c>
      <c r="F66" s="9">
        <v>39</v>
      </c>
      <c r="G66" s="8">
        <f>IFERROR(VALUE(VLOOKUP(F66, PTS!$A$2:$B$63, 2, FALSE)), "")</f>
        <v>21</v>
      </c>
      <c r="H66" s="9"/>
      <c r="I66" s="8"/>
      <c r="J66" s="9"/>
      <c r="K66" s="8"/>
      <c r="L66" s="9"/>
      <c r="M66" s="8"/>
      <c r="N66" s="9"/>
      <c r="O66" s="8"/>
      <c r="P66" s="9"/>
      <c r="Q66" s="8"/>
      <c r="R66" s="9">
        <f t="shared" ref="R66:R129" si="4">SUM(G66,I66,K66,M66,O66,Q66)</f>
        <v>21</v>
      </c>
      <c r="S66" s="9"/>
      <c r="T66" s="9" cm="1">
        <f t="array" ref="T66">SUM(LARGE(CHOOSE({1,2,3,4,5,6}, G66, I66, K66, M66, O66, Q66), _xlfn.SEQUENCE(MIN(5, COUNTA(G66, I66, K66, M66, O66, Q66)))))</f>
        <v>21</v>
      </c>
      <c r="U66" s="9">
        <f t="shared" ref="U66:U129" si="5">1+COUNTIFS(B:B,B66,R:R,"&gt;"&amp;R66)</f>
        <v>39</v>
      </c>
    </row>
    <row r="67" spans="1:21" s="10" customFormat="1" ht="20.100000000000001" customHeight="1" x14ac:dyDescent="0.3">
      <c r="A67" s="21" t="s">
        <v>62</v>
      </c>
      <c r="B67" s="11" t="s">
        <v>6</v>
      </c>
      <c r="C67" s="22" t="s">
        <v>61</v>
      </c>
      <c r="D67" s="11" t="str">
        <f t="shared" si="3"/>
        <v>Bant Boys</v>
      </c>
      <c r="E67" s="56">
        <v>8176</v>
      </c>
      <c r="F67" s="9" t="s">
        <v>7</v>
      </c>
      <c r="G67" s="8">
        <f>IFERROR(VALUE(VLOOKUP(F67, PTS!$A$2:$B$63, 2, FALSE)), "")</f>
        <v>0</v>
      </c>
      <c r="H67" s="9"/>
      <c r="I67" s="8"/>
      <c r="J67" s="9"/>
      <c r="K67" s="8"/>
      <c r="L67" s="9"/>
      <c r="M67" s="8"/>
      <c r="N67" s="9"/>
      <c r="O67" s="8"/>
      <c r="P67" s="9"/>
      <c r="Q67" s="8"/>
      <c r="R67" s="9">
        <f t="shared" si="4"/>
        <v>0</v>
      </c>
      <c r="S67" s="9"/>
      <c r="T67" s="9" cm="1">
        <f t="array" ref="T67">SUM(LARGE(CHOOSE({1,2,3,4,5,6}, G67, I67, K67, M67, O67, Q67), _xlfn.SEQUENCE(MIN(5, COUNTA(G67, I67, K67, M67, O67, Q67)))))</f>
        <v>0</v>
      </c>
      <c r="U67" s="9">
        <f t="shared" si="5"/>
        <v>45</v>
      </c>
    </row>
    <row r="68" spans="1:21" s="10" customFormat="1" ht="20.100000000000001" customHeight="1" x14ac:dyDescent="0.3">
      <c r="A68" s="11" t="s">
        <v>433</v>
      </c>
      <c r="B68" s="11" t="s">
        <v>21</v>
      </c>
      <c r="C68" s="12" t="s">
        <v>249</v>
      </c>
      <c r="D68" s="11" t="str">
        <f t="shared" si="3"/>
        <v>Bant/Juv Girls</v>
      </c>
      <c r="E68" s="55">
        <v>812</v>
      </c>
      <c r="F68" s="46">
        <v>7</v>
      </c>
      <c r="G68" s="8">
        <f>IFERROR(VALUE(VLOOKUP(F68, PTS!$A$2:$B$63, 2, FALSE)), "")</f>
        <v>70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9">
        <f t="shared" si="4"/>
        <v>70</v>
      </c>
      <c r="S68" s="9"/>
      <c r="T68" s="9" cm="1">
        <f t="array" ref="T68">SUM(LARGE(CHOOSE({1,2,3,4,5,6}, G68, I68, K68, M68, O68, Q68), _xlfn.SEQUENCE(MIN(5, COUNTA(G68, I68, K68, M68, O68, Q68)))))</f>
        <v>70</v>
      </c>
      <c r="U68" s="9">
        <f t="shared" si="5"/>
        <v>7</v>
      </c>
    </row>
    <row r="69" spans="1:21" s="10" customFormat="1" ht="20.100000000000001" customHeight="1" x14ac:dyDescent="0.3">
      <c r="A69" s="11" t="s">
        <v>434</v>
      </c>
      <c r="B69" s="11" t="s">
        <v>21</v>
      </c>
      <c r="C69" s="12" t="s">
        <v>249</v>
      </c>
      <c r="D69" s="11" t="str">
        <f t="shared" si="3"/>
        <v>Bant/Juv Girls</v>
      </c>
      <c r="E69" s="55">
        <v>819</v>
      </c>
      <c r="F69" s="46">
        <v>4</v>
      </c>
      <c r="G69" s="8">
        <f>IFERROR(VALUE(VLOOKUP(F69, PTS!$A$2:$B$63, 2, FALSE)), "")</f>
        <v>85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9">
        <f t="shared" si="4"/>
        <v>85</v>
      </c>
      <c r="S69" s="9"/>
      <c r="T69" s="9" cm="1">
        <f t="array" ref="T69">SUM(LARGE(CHOOSE({1,2,3,4,5,6}, G69, I69, K69, M69, O69, Q69), _xlfn.SEQUENCE(MIN(5, COUNTA(G69, I69, K69, M69, O69, Q69)))))</f>
        <v>85</v>
      </c>
      <c r="U69" s="9">
        <f t="shared" si="5"/>
        <v>4</v>
      </c>
    </row>
    <row r="70" spans="1:21" s="10" customFormat="1" ht="20.100000000000001" customHeight="1" x14ac:dyDescent="0.3">
      <c r="A70" s="11" t="s">
        <v>435</v>
      </c>
      <c r="B70" s="11" t="s">
        <v>21</v>
      </c>
      <c r="C70" s="12" t="s">
        <v>249</v>
      </c>
      <c r="D70" s="11" t="str">
        <f t="shared" si="3"/>
        <v>Bant/Juv Girls</v>
      </c>
      <c r="E70" s="55">
        <v>831</v>
      </c>
      <c r="F70" s="8">
        <v>9</v>
      </c>
      <c r="G70" s="8">
        <f>IFERROR(VALUE(VLOOKUP(F70, PTS!$A$2:$B$63, 2, FALSE)), "")</f>
        <v>60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9">
        <f t="shared" si="4"/>
        <v>60</v>
      </c>
      <c r="S70" s="9"/>
      <c r="T70" s="9" cm="1">
        <f t="array" ref="T70">SUM(LARGE(CHOOSE({1,2,3,4,5,6}, G70, I70, K70, M70, O70, Q70), _xlfn.SEQUENCE(MIN(5, COUNTA(G70, I70, K70, M70, O70, Q70)))))</f>
        <v>60</v>
      </c>
      <c r="U70" s="9">
        <f t="shared" si="5"/>
        <v>9</v>
      </c>
    </row>
    <row r="71" spans="1:21" s="10" customFormat="1" ht="20.100000000000001" customHeight="1" x14ac:dyDescent="0.3">
      <c r="A71" s="11" t="s">
        <v>436</v>
      </c>
      <c r="B71" s="11" t="s">
        <v>21</v>
      </c>
      <c r="C71" s="12" t="s">
        <v>249</v>
      </c>
      <c r="D71" s="11" t="str">
        <f t="shared" si="3"/>
        <v>Bant/Juv Girls</v>
      </c>
      <c r="E71" s="55">
        <v>832</v>
      </c>
      <c r="F71" s="8">
        <v>5</v>
      </c>
      <c r="G71" s="8">
        <f>IFERROR(VALUE(VLOOKUP(F71, PTS!$A$2:$B$63, 2, FALSE)), "")</f>
        <v>80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f t="shared" si="4"/>
        <v>80</v>
      </c>
      <c r="S71" s="9"/>
      <c r="T71" s="9" cm="1">
        <f t="array" ref="T71">SUM(LARGE(CHOOSE({1,2,3,4,5,6}, G71, I71, K71, M71, O71, Q71), _xlfn.SEQUENCE(MIN(5, COUNTA(G71, I71, K71, M71, O71, Q71)))))</f>
        <v>80</v>
      </c>
      <c r="U71" s="9">
        <f t="shared" si="5"/>
        <v>5</v>
      </c>
    </row>
    <row r="72" spans="1:21" s="10" customFormat="1" ht="20.100000000000001" customHeight="1" x14ac:dyDescent="0.3">
      <c r="A72" s="21" t="s">
        <v>276</v>
      </c>
      <c r="B72" s="11" t="s">
        <v>21</v>
      </c>
      <c r="C72" s="12" t="s">
        <v>274</v>
      </c>
      <c r="D72" s="11" t="str">
        <f t="shared" si="3"/>
        <v>Bant/Juv Girls</v>
      </c>
      <c r="E72" s="55">
        <v>833</v>
      </c>
      <c r="F72" s="9" t="s">
        <v>7</v>
      </c>
      <c r="G72" s="8">
        <f>IFERROR(VALUE(VLOOKUP(F72, PTS!$A$2:$B$63, 2, FALSE)), "")</f>
        <v>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9">
        <f t="shared" si="4"/>
        <v>0</v>
      </c>
      <c r="S72" s="9"/>
      <c r="T72" s="9" cm="1">
        <f t="array" ref="T72">SUM(LARGE(CHOOSE({1,2,3,4,5,6}, G72, I72, K72, M72, O72, Q72), _xlfn.SEQUENCE(MIN(5, COUNTA(G72, I72, K72, M72, O72, Q72)))))</f>
        <v>0</v>
      </c>
      <c r="U72" s="9">
        <f t="shared" si="5"/>
        <v>11</v>
      </c>
    </row>
    <row r="73" spans="1:21" s="10" customFormat="1" ht="20.100000000000001" customHeight="1" x14ac:dyDescent="0.3">
      <c r="A73" s="11" t="s">
        <v>313</v>
      </c>
      <c r="B73" s="11" t="s">
        <v>21</v>
      </c>
      <c r="C73" s="12" t="s">
        <v>312</v>
      </c>
      <c r="D73" s="11" t="str">
        <f t="shared" si="3"/>
        <v>Bant/Juv Girls</v>
      </c>
      <c r="E73" s="55">
        <v>834</v>
      </c>
      <c r="F73" s="9" t="s">
        <v>7</v>
      </c>
      <c r="G73" s="8">
        <f>IFERROR(VALUE(VLOOKUP(F73, PTS!$A$2:$B$63, 2, FALSE)), "")</f>
        <v>0</v>
      </c>
      <c r="H73" s="9"/>
      <c r="I73" s="8"/>
      <c r="J73" s="9"/>
      <c r="K73" s="8"/>
      <c r="L73" s="9"/>
      <c r="M73" s="8"/>
      <c r="N73" s="9"/>
      <c r="O73" s="8"/>
      <c r="P73" s="9"/>
      <c r="Q73" s="8"/>
      <c r="R73" s="9">
        <f t="shared" si="4"/>
        <v>0</v>
      </c>
      <c r="S73" s="9"/>
      <c r="T73" s="9" cm="1">
        <f t="array" ref="T73">SUM(LARGE(CHOOSE({1,2,3,4,5,6}, G73, I73, K73, M73, O73, Q73), _xlfn.SEQUENCE(MIN(5, COUNTA(G73, I73, K73, M73, O73, Q73)))))</f>
        <v>0</v>
      </c>
      <c r="U73" s="9">
        <f t="shared" si="5"/>
        <v>11</v>
      </c>
    </row>
    <row r="74" spans="1:21" s="10" customFormat="1" ht="20.100000000000001" customHeight="1" x14ac:dyDescent="0.3">
      <c r="A74" s="11" t="s">
        <v>326</v>
      </c>
      <c r="B74" s="11" t="s">
        <v>21</v>
      </c>
      <c r="C74" s="12" t="s">
        <v>322</v>
      </c>
      <c r="D74" s="11" t="str">
        <f t="shared" si="3"/>
        <v>Bant/Juv Girls</v>
      </c>
      <c r="E74" s="55">
        <v>837</v>
      </c>
      <c r="F74" s="9" t="s">
        <v>7</v>
      </c>
      <c r="G74" s="8">
        <f>IFERROR(VALUE(VLOOKUP(F74, PTS!$A$2:$B$63, 2, FALSE)), "")</f>
        <v>0</v>
      </c>
      <c r="H74" s="9"/>
      <c r="I74" s="8"/>
      <c r="J74" s="9"/>
      <c r="K74" s="8"/>
      <c r="L74" s="9"/>
      <c r="M74" s="8"/>
      <c r="N74" s="9"/>
      <c r="O74" s="8"/>
      <c r="P74" s="9"/>
      <c r="Q74" s="8"/>
      <c r="R74" s="9">
        <f t="shared" si="4"/>
        <v>0</v>
      </c>
      <c r="S74" s="9"/>
      <c r="T74" s="9" cm="1">
        <f t="array" ref="T74">SUM(LARGE(CHOOSE({1,2,3,4,5,6}, G74, I74, K74, M74, O74, Q74), _xlfn.SEQUENCE(MIN(5, COUNTA(G74, I74, K74, M74, O74, Q74)))))</f>
        <v>0</v>
      </c>
      <c r="U74" s="9">
        <f t="shared" si="5"/>
        <v>11</v>
      </c>
    </row>
    <row r="75" spans="1:21" s="10" customFormat="1" ht="20.100000000000001" customHeight="1" x14ac:dyDescent="0.3">
      <c r="A75" s="21" t="s">
        <v>337</v>
      </c>
      <c r="B75" s="11" t="s">
        <v>21</v>
      </c>
      <c r="C75" s="12" t="s">
        <v>457</v>
      </c>
      <c r="D75" s="11" t="str">
        <f t="shared" si="3"/>
        <v>Bant/Juv Girls</v>
      </c>
      <c r="E75" s="55">
        <v>844</v>
      </c>
      <c r="F75" s="9">
        <v>3</v>
      </c>
      <c r="G75" s="8">
        <f>IFERROR(VALUE(VLOOKUP(F75, PTS!$A$2:$B$63, 2, FALSE)), "")</f>
        <v>90</v>
      </c>
      <c r="H75" s="9"/>
      <c r="I75" s="8"/>
      <c r="J75" s="9"/>
      <c r="K75" s="8"/>
      <c r="L75" s="9"/>
      <c r="M75" s="8"/>
      <c r="N75" s="9"/>
      <c r="O75" s="8"/>
      <c r="P75" s="9"/>
      <c r="Q75" s="8"/>
      <c r="R75" s="9">
        <f t="shared" si="4"/>
        <v>90</v>
      </c>
      <c r="S75" s="9"/>
      <c r="T75" s="9" cm="1">
        <f t="array" ref="T75">SUM(LARGE(CHOOSE({1,2,3,4,5,6}, G75, I75, K75, M75, O75, Q75), _xlfn.SEQUENCE(MIN(5, COUNTA(G75, I75, K75, M75, O75, Q75)))))</f>
        <v>90</v>
      </c>
      <c r="U75" s="9">
        <f t="shared" si="5"/>
        <v>3</v>
      </c>
    </row>
    <row r="76" spans="1:21" s="10" customFormat="1" ht="20.100000000000001" customHeight="1" x14ac:dyDescent="0.3">
      <c r="A76" s="21" t="s">
        <v>338</v>
      </c>
      <c r="B76" s="11" t="s">
        <v>21</v>
      </c>
      <c r="C76" s="12" t="s">
        <v>457</v>
      </c>
      <c r="D76" s="11" t="str">
        <f t="shared" si="3"/>
        <v>Bant/Juv Girls</v>
      </c>
      <c r="E76" s="55">
        <v>845</v>
      </c>
      <c r="F76" s="9" t="s">
        <v>7</v>
      </c>
      <c r="G76" s="8">
        <f>IFERROR(VALUE(VLOOKUP(F76, PTS!$A$2:$B$63, 2, FALSE)), "")</f>
        <v>0</v>
      </c>
      <c r="H76" s="9"/>
      <c r="I76" s="8"/>
      <c r="J76" s="9"/>
      <c r="K76" s="8"/>
      <c r="L76" s="9"/>
      <c r="M76" s="8"/>
      <c r="N76" s="9"/>
      <c r="O76" s="8"/>
      <c r="P76" s="9"/>
      <c r="Q76" s="8"/>
      <c r="R76" s="9">
        <f t="shared" si="4"/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 t="shared" si="5"/>
        <v>11</v>
      </c>
    </row>
    <row r="77" spans="1:21" s="10" customFormat="1" ht="20.100000000000001" customHeight="1" x14ac:dyDescent="0.3">
      <c r="A77" s="21" t="s">
        <v>367</v>
      </c>
      <c r="B77" s="11" t="s">
        <v>21</v>
      </c>
      <c r="C77" s="22" t="s">
        <v>361</v>
      </c>
      <c r="D77" s="11" t="str">
        <f t="shared" si="3"/>
        <v>Bant/Juv Girls</v>
      </c>
      <c r="E77" s="55">
        <v>846</v>
      </c>
      <c r="F77" s="9" t="s">
        <v>7</v>
      </c>
      <c r="G77" s="8">
        <f>IFERROR(VALUE(VLOOKUP(F77, PTS!$A$2:$B$63, 2, FALSE)), "")</f>
        <v>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f t="shared" si="4"/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 t="shared" si="5"/>
        <v>11</v>
      </c>
    </row>
    <row r="78" spans="1:21" s="10" customFormat="1" ht="20.100000000000001" customHeight="1" x14ac:dyDescent="0.3">
      <c r="A78" s="21" t="s">
        <v>424</v>
      </c>
      <c r="B78" s="11" t="s">
        <v>21</v>
      </c>
      <c r="C78" s="22" t="s">
        <v>361</v>
      </c>
      <c r="D78" s="11" t="str">
        <f t="shared" si="3"/>
        <v>Bant/Juv Girls</v>
      </c>
      <c r="E78" s="55">
        <v>858</v>
      </c>
      <c r="F78" s="9">
        <v>8</v>
      </c>
      <c r="G78" s="8">
        <f>IFERROR(VALUE(VLOOKUP(F78, PTS!$A$2:$B$63, 2, FALSE)), "")</f>
        <v>65</v>
      </c>
      <c r="H78" s="9"/>
      <c r="I78" s="8"/>
      <c r="J78" s="9"/>
      <c r="K78" s="8"/>
      <c r="L78" s="9"/>
      <c r="M78" s="8"/>
      <c r="N78" s="9"/>
      <c r="O78" s="8"/>
      <c r="P78" s="9"/>
      <c r="Q78" s="8"/>
      <c r="R78" s="9">
        <f t="shared" si="4"/>
        <v>65</v>
      </c>
      <c r="S78" s="9"/>
      <c r="T78" s="9" cm="1">
        <f t="array" ref="T78">SUM(LARGE(CHOOSE({1,2,3,4,5,6}, G78, I78, K78, M78, O78, Q78), _xlfn.SEQUENCE(MIN(5, COUNTA(G78, I78, K78, M78, O78, Q78)))))</f>
        <v>65</v>
      </c>
      <c r="U78" s="9">
        <f t="shared" si="5"/>
        <v>8</v>
      </c>
    </row>
    <row r="79" spans="1:21" s="10" customFormat="1" ht="20.100000000000001" customHeight="1" x14ac:dyDescent="0.3">
      <c r="A79" s="11" t="s">
        <v>174</v>
      </c>
      <c r="B79" s="11" t="s">
        <v>21</v>
      </c>
      <c r="C79" s="12" t="s">
        <v>169</v>
      </c>
      <c r="D79" s="11" t="str">
        <f t="shared" si="3"/>
        <v>Bant/Juv Girls</v>
      </c>
      <c r="E79" s="55">
        <v>852</v>
      </c>
      <c r="F79" s="46">
        <v>1</v>
      </c>
      <c r="G79" s="8">
        <f>IFERROR(VALUE(VLOOKUP(F79, PTS!$A$2:$B$63, 2, FALSE)), "")</f>
        <v>100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9">
        <f t="shared" si="4"/>
        <v>100</v>
      </c>
      <c r="S79" s="9"/>
      <c r="T79" s="9" cm="1">
        <f t="array" ref="T79">SUM(LARGE(CHOOSE({1,2,3,4,5,6}, G79, I79, K79, M79, O79, Q79), _xlfn.SEQUENCE(MIN(5, COUNTA(G79, I79, K79, M79, O79, Q79)))))</f>
        <v>100</v>
      </c>
      <c r="U79" s="9">
        <f t="shared" si="5"/>
        <v>1</v>
      </c>
    </row>
    <row r="80" spans="1:21" s="10" customFormat="1" ht="20.100000000000001" customHeight="1" x14ac:dyDescent="0.3">
      <c r="A80" s="11" t="s">
        <v>175</v>
      </c>
      <c r="B80" s="11" t="s">
        <v>21</v>
      </c>
      <c r="C80" s="12" t="s">
        <v>169</v>
      </c>
      <c r="D80" s="11" t="str">
        <f t="shared" si="3"/>
        <v>Bant/Juv Girls</v>
      </c>
      <c r="E80" s="55">
        <v>853</v>
      </c>
      <c r="F80" s="46">
        <v>10</v>
      </c>
      <c r="G80" s="8">
        <f>IFERROR(VALUE(VLOOKUP(F80, PTS!$A$2:$B$63, 2, FALSE)), "")</f>
        <v>55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9">
        <f t="shared" si="4"/>
        <v>55</v>
      </c>
      <c r="S80" s="9"/>
      <c r="T80" s="9" cm="1">
        <f t="array" ref="T80">SUM(LARGE(CHOOSE({1,2,3,4,5,6}, G80, I80, K80, M80, O80, Q80), _xlfn.SEQUENCE(MIN(5, COUNTA(G80, I80, K80, M80, O80, Q80)))))</f>
        <v>55</v>
      </c>
      <c r="U80" s="9">
        <f t="shared" si="5"/>
        <v>10</v>
      </c>
    </row>
    <row r="81" spans="1:21" s="10" customFormat="1" ht="20.100000000000001" customHeight="1" x14ac:dyDescent="0.3">
      <c r="A81" s="11" t="s">
        <v>176</v>
      </c>
      <c r="B81" s="11" t="s">
        <v>21</v>
      </c>
      <c r="C81" s="12" t="s">
        <v>169</v>
      </c>
      <c r="D81" s="11" t="str">
        <f t="shared" si="3"/>
        <v>Bant/Juv Girls</v>
      </c>
      <c r="E81" s="55">
        <v>854</v>
      </c>
      <c r="F81" s="9" t="s">
        <v>7</v>
      </c>
      <c r="G81" s="8">
        <f>IFERROR(VALUE(VLOOKUP(F81, PTS!$A$2:$B$63, 2, FALSE)), "")</f>
        <v>0</v>
      </c>
      <c r="H81" s="9"/>
      <c r="I81" s="8"/>
      <c r="J81" s="9"/>
      <c r="K81" s="8"/>
      <c r="L81" s="9"/>
      <c r="M81" s="8"/>
      <c r="N81" s="9"/>
      <c r="O81" s="8"/>
      <c r="P81" s="9"/>
      <c r="Q81" s="8"/>
      <c r="R81" s="9">
        <f t="shared" si="4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5"/>
        <v>11</v>
      </c>
    </row>
    <row r="82" spans="1:21" s="10" customFormat="1" ht="20.100000000000001" customHeight="1" x14ac:dyDescent="0.3">
      <c r="A82" s="21" t="s">
        <v>71</v>
      </c>
      <c r="B82" s="11" t="s">
        <v>21</v>
      </c>
      <c r="C82" s="22" t="s">
        <v>72</v>
      </c>
      <c r="D82" s="11" t="str">
        <f t="shared" si="3"/>
        <v>Bant/Juv Girls</v>
      </c>
      <c r="E82" s="55">
        <v>855</v>
      </c>
      <c r="F82" s="9">
        <v>2</v>
      </c>
      <c r="G82" s="8">
        <f>IFERROR(VALUE(VLOOKUP(F82, PTS!$A$2:$B$63, 2, FALSE)), "")</f>
        <v>95</v>
      </c>
      <c r="H82" s="9"/>
      <c r="I82" s="8"/>
      <c r="J82" s="9"/>
      <c r="K82" s="8"/>
      <c r="L82" s="9"/>
      <c r="M82" s="8"/>
      <c r="N82" s="9"/>
      <c r="O82" s="8"/>
      <c r="P82" s="9"/>
      <c r="Q82" s="8"/>
      <c r="R82" s="9">
        <f t="shared" si="4"/>
        <v>95</v>
      </c>
      <c r="S82" s="9"/>
      <c r="T82" s="9" cm="1">
        <f t="array" ref="T82">SUM(LARGE(CHOOSE({1,2,3,4,5,6}, G82, I82, K82, M82, O82, Q82), _xlfn.SEQUENCE(MIN(5, COUNTA(G82, I82, K82, M82, O82, Q82)))))</f>
        <v>95</v>
      </c>
      <c r="U82" s="9">
        <f t="shared" si="5"/>
        <v>2</v>
      </c>
    </row>
    <row r="83" spans="1:21" s="10" customFormat="1" ht="20.100000000000001" customHeight="1" x14ac:dyDescent="0.3">
      <c r="A83" s="21" t="s">
        <v>73</v>
      </c>
      <c r="B83" s="11" t="s">
        <v>21</v>
      </c>
      <c r="C83" s="22" t="s">
        <v>72</v>
      </c>
      <c r="D83" s="11" t="str">
        <f t="shared" si="3"/>
        <v>Bant/Juv Girls</v>
      </c>
      <c r="E83" s="55">
        <v>856</v>
      </c>
      <c r="F83" s="8">
        <v>6</v>
      </c>
      <c r="G83" s="8">
        <f>IFERROR(VALUE(VLOOKUP(F83, PTS!$A$2:$B$63, 2, FALSE)), "")</f>
        <v>75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f t="shared" si="4"/>
        <v>75</v>
      </c>
      <c r="S83" s="9"/>
      <c r="T83" s="9" cm="1">
        <f t="array" ref="T83">SUM(LARGE(CHOOSE({1,2,3,4,5,6}, G83, I83, K83, M83, O83, Q83), _xlfn.SEQUENCE(MIN(5, COUNTA(G83, I83, K83, M83, O83, Q83)))))</f>
        <v>75</v>
      </c>
      <c r="U83" s="9">
        <f t="shared" si="5"/>
        <v>6</v>
      </c>
    </row>
    <row r="84" spans="1:21" s="13" customFormat="1" ht="20.100000000000001" customHeight="1" x14ac:dyDescent="0.3">
      <c r="A84" s="21" t="s">
        <v>74</v>
      </c>
      <c r="B84" s="11" t="s">
        <v>21</v>
      </c>
      <c r="C84" s="22" t="s">
        <v>72</v>
      </c>
      <c r="D84" s="11" t="str">
        <f t="shared" si="3"/>
        <v>Bant/Juv Girls</v>
      </c>
      <c r="E84" s="55">
        <v>857</v>
      </c>
      <c r="F84" s="9" t="s">
        <v>7</v>
      </c>
      <c r="G84" s="8">
        <f>IFERROR(VALUE(VLOOKUP(F84, PTS!$A$2:$B$63, 2, FALSE)), "")</f>
        <v>0</v>
      </c>
      <c r="H84" s="9"/>
      <c r="I84" s="8"/>
      <c r="J84" s="9"/>
      <c r="K84" s="8"/>
      <c r="L84" s="9"/>
      <c r="M84" s="8"/>
      <c r="N84" s="9"/>
      <c r="O84" s="8"/>
      <c r="P84" s="9"/>
      <c r="Q84" s="8"/>
      <c r="R84" s="9">
        <f t="shared" si="4"/>
        <v>0</v>
      </c>
      <c r="S84" s="9"/>
      <c r="T84" s="9" cm="1">
        <f t="array" ref="T84">SUM(LARGE(CHOOSE({1,2,3,4,5,6}, G84, I84, K84, M84, O84, Q84), _xlfn.SEQUENCE(MIN(5, COUNTA(G84, I84, K84, M84, O84, Q84)))))</f>
        <v>0</v>
      </c>
      <c r="U84" s="9">
        <f t="shared" si="5"/>
        <v>11</v>
      </c>
    </row>
    <row r="85" spans="1:21" s="13" customFormat="1" ht="20.100000000000001" customHeight="1" x14ac:dyDescent="0.3">
      <c r="A85" s="11" t="s">
        <v>251</v>
      </c>
      <c r="B85" s="11" t="s">
        <v>10</v>
      </c>
      <c r="C85" s="12" t="s">
        <v>249</v>
      </c>
      <c r="D85" s="11" t="str">
        <f t="shared" si="3"/>
        <v>Jr Boys</v>
      </c>
      <c r="E85" s="57">
        <v>10029</v>
      </c>
      <c r="F85" s="9">
        <v>18</v>
      </c>
      <c r="G85" s="8">
        <f>IFERROR(VALUE(VLOOKUP(F85, PTS!$A$2:$B$63, 2, FALSE)), "")</f>
        <v>42</v>
      </c>
      <c r="H85" s="9"/>
      <c r="I85" s="8"/>
      <c r="J85" s="9"/>
      <c r="K85" s="8"/>
      <c r="L85" s="9"/>
      <c r="M85" s="8"/>
      <c r="N85" s="9"/>
      <c r="O85" s="8"/>
      <c r="P85" s="9"/>
      <c r="Q85" s="8"/>
      <c r="R85" s="9">
        <f t="shared" si="4"/>
        <v>42</v>
      </c>
      <c r="S85" s="9"/>
      <c r="T85" s="9" cm="1">
        <f t="array" ref="T85">SUM(LARGE(CHOOSE({1,2,3,4,5,6}, G85, I85, K85, M85, O85, Q85), _xlfn.SEQUENCE(MIN(5, COUNTA(G85, I85, K85, M85, O85, Q85)))))</f>
        <v>42</v>
      </c>
      <c r="U85" s="9">
        <f t="shared" si="5"/>
        <v>18</v>
      </c>
    </row>
    <row r="86" spans="1:21" s="13" customFormat="1" ht="20.100000000000001" customHeight="1" x14ac:dyDescent="0.3">
      <c r="A86" s="21" t="s">
        <v>252</v>
      </c>
      <c r="B86" s="11" t="s">
        <v>10</v>
      </c>
      <c r="C86" s="12" t="s">
        <v>249</v>
      </c>
      <c r="D86" s="11" t="str">
        <f t="shared" si="3"/>
        <v>Jr Boys</v>
      </c>
      <c r="E86" s="57">
        <v>10035</v>
      </c>
      <c r="F86" s="15">
        <v>3</v>
      </c>
      <c r="G86" s="8">
        <f>IFERROR(VALUE(VLOOKUP(F86, PTS!$A$2:$B$63, 2, FALSE)), "")</f>
        <v>90</v>
      </c>
      <c r="H86" s="14"/>
      <c r="I86" s="8"/>
      <c r="J86" s="15"/>
      <c r="K86" s="8"/>
      <c r="L86" s="15"/>
      <c r="M86" s="8"/>
      <c r="N86" s="15"/>
      <c r="O86" s="8"/>
      <c r="P86" s="15"/>
      <c r="Q86" s="8"/>
      <c r="R86" s="9">
        <f t="shared" si="4"/>
        <v>90</v>
      </c>
      <c r="S86" s="9"/>
      <c r="T86" s="9" cm="1">
        <f t="array" ref="T86">SUM(LARGE(CHOOSE({1,2,3,4,5,6}, G86, I86, K86, M86, O86, Q86), _xlfn.SEQUENCE(MIN(5, COUNTA(G86, I86, K86, M86, O86, Q86)))))</f>
        <v>90</v>
      </c>
      <c r="U86" s="9">
        <f t="shared" si="5"/>
        <v>3</v>
      </c>
    </row>
    <row r="87" spans="1:21" s="13" customFormat="1" ht="20.100000000000001" customHeight="1" x14ac:dyDescent="0.3">
      <c r="A87" s="21" t="s">
        <v>254</v>
      </c>
      <c r="B87" s="11" t="s">
        <v>10</v>
      </c>
      <c r="C87" s="12" t="s">
        <v>249</v>
      </c>
      <c r="D87" s="11" t="str">
        <f t="shared" si="3"/>
        <v>Jr Boys</v>
      </c>
      <c r="E87" s="57">
        <v>10076</v>
      </c>
      <c r="F87" s="9" t="s">
        <v>7</v>
      </c>
      <c r="G87" s="8">
        <f>IFERROR(VALUE(VLOOKUP(F87, PTS!$A$2:$B$63, 2, FALSE)), "")</f>
        <v>0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9">
        <f t="shared" si="4"/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 t="shared" si="5"/>
        <v>31</v>
      </c>
    </row>
    <row r="88" spans="1:21" s="13" customFormat="1" ht="20.100000000000001" customHeight="1" x14ac:dyDescent="0.3">
      <c r="A88" s="11" t="s">
        <v>255</v>
      </c>
      <c r="B88" s="11" t="s">
        <v>10</v>
      </c>
      <c r="C88" s="12" t="s">
        <v>249</v>
      </c>
      <c r="D88" s="11" t="str">
        <f t="shared" si="3"/>
        <v>Jr Boys</v>
      </c>
      <c r="E88" s="57">
        <v>10077</v>
      </c>
      <c r="F88" s="9" t="s">
        <v>7</v>
      </c>
      <c r="G88" s="8">
        <f>IFERROR(VALUE(VLOOKUP(F88, PTS!$A$2:$B$63, 2, FALSE)), "")</f>
        <v>0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31</v>
      </c>
    </row>
    <row r="89" spans="1:21" s="13" customFormat="1" ht="20.100000000000001" customHeight="1" x14ac:dyDescent="0.3">
      <c r="A89" s="11" t="s">
        <v>256</v>
      </c>
      <c r="B89" s="11" t="s">
        <v>10</v>
      </c>
      <c r="C89" s="12" t="s">
        <v>249</v>
      </c>
      <c r="D89" s="11" t="str">
        <f t="shared" si="3"/>
        <v>Jr Boys</v>
      </c>
      <c r="E89" s="57">
        <v>10080</v>
      </c>
      <c r="F89" s="9" t="s">
        <v>7</v>
      </c>
      <c r="G89" s="8">
        <f>IFERROR(VALUE(VLOOKUP(F89, PTS!$A$2:$B$63, 2, FALSE)), "")</f>
        <v>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9">
        <f t="shared" si="4"/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 t="shared" si="5"/>
        <v>31</v>
      </c>
    </row>
    <row r="90" spans="1:21" s="13" customFormat="1" ht="20.100000000000001" customHeight="1" x14ac:dyDescent="0.3">
      <c r="A90" s="11" t="s">
        <v>250</v>
      </c>
      <c r="B90" s="11" t="s">
        <v>10</v>
      </c>
      <c r="C90" s="12" t="s">
        <v>249</v>
      </c>
      <c r="D90" s="11" t="str">
        <f t="shared" si="3"/>
        <v>Jr Boys</v>
      </c>
      <c r="E90" s="57">
        <v>10149</v>
      </c>
      <c r="F90" s="9" t="s">
        <v>7</v>
      </c>
      <c r="G90" s="8">
        <f>IFERROR(VALUE(VLOOKUP(F90, PTS!$A$2:$B$63, 2, FALSE)), "")</f>
        <v>0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9">
        <f t="shared" si="4"/>
        <v>0</v>
      </c>
      <c r="S90" s="9"/>
      <c r="T90" s="9" cm="1">
        <f t="array" ref="T90">SUM(LARGE(CHOOSE({1,2,3,4,5,6}, G90, I90, K90, M90, O90, Q90), _xlfn.SEQUENCE(MIN(5, COUNTA(G90, I90, K90, M90, O90, Q90)))))</f>
        <v>0</v>
      </c>
      <c r="U90" s="9">
        <f t="shared" si="5"/>
        <v>31</v>
      </c>
    </row>
    <row r="91" spans="1:21" s="13" customFormat="1" ht="20.100000000000001" customHeight="1" x14ac:dyDescent="0.3">
      <c r="A91" s="11" t="s">
        <v>285</v>
      </c>
      <c r="B91" s="11" t="s">
        <v>10</v>
      </c>
      <c r="C91" s="12" t="s">
        <v>284</v>
      </c>
      <c r="D91" s="11" t="str">
        <f t="shared" si="3"/>
        <v>Jr Boys</v>
      </c>
      <c r="E91" s="57">
        <v>10088</v>
      </c>
      <c r="F91" s="46">
        <v>26</v>
      </c>
      <c r="G91" s="8">
        <f>IFERROR(VALUE(VLOOKUP(F91, PTS!$A$2:$B$63, 2, FALSE)), "")</f>
        <v>34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 t="shared" si="4"/>
        <v>34</v>
      </c>
      <c r="S91" s="9"/>
      <c r="T91" s="9" cm="1">
        <f t="array" ref="T91">SUM(LARGE(CHOOSE({1,2,3,4,5,6}, G91, I91, K91, M91, O91, Q91), _xlfn.SEQUENCE(MIN(5, COUNTA(G91, I91, K91, M91, O91, Q91)))))</f>
        <v>34</v>
      </c>
      <c r="U91" s="9">
        <f t="shared" si="5"/>
        <v>25</v>
      </c>
    </row>
    <row r="92" spans="1:21" s="13" customFormat="1" ht="20.100000000000001" customHeight="1" x14ac:dyDescent="0.3">
      <c r="A92" s="21" t="s">
        <v>296</v>
      </c>
      <c r="B92" s="11" t="s">
        <v>10</v>
      </c>
      <c r="C92" s="12" t="s">
        <v>292</v>
      </c>
      <c r="D92" s="11" t="str">
        <f t="shared" si="3"/>
        <v>Jr Boys</v>
      </c>
      <c r="E92" s="57">
        <v>10090</v>
      </c>
      <c r="F92" s="9" t="s">
        <v>7</v>
      </c>
      <c r="G92" s="8">
        <f>IFERROR(VALUE(VLOOKUP(F92, PTS!$A$2:$B$63, 2, FALSE)), "")</f>
        <v>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9">
        <f t="shared" si="4"/>
        <v>0</v>
      </c>
      <c r="S92" s="9"/>
      <c r="T92" s="9" cm="1">
        <f t="array" ref="T92">SUM(LARGE(CHOOSE({1,2,3,4,5,6}, G92, I92, K92, M92, O92, Q92), _xlfn.SEQUENCE(MIN(5, COUNTA(G92, I92, K92, M92, O92, Q92)))))</f>
        <v>0</v>
      </c>
      <c r="U92" s="9">
        <f t="shared" si="5"/>
        <v>31</v>
      </c>
    </row>
    <row r="93" spans="1:21" s="13" customFormat="1" ht="20.100000000000001" customHeight="1" x14ac:dyDescent="0.3">
      <c r="A93" s="21" t="s">
        <v>310</v>
      </c>
      <c r="B93" s="11" t="s">
        <v>10</v>
      </c>
      <c r="C93" s="12" t="s">
        <v>451</v>
      </c>
      <c r="D93" s="11" t="str">
        <f t="shared" si="3"/>
        <v>Jr Boys</v>
      </c>
      <c r="E93" s="57">
        <v>10092</v>
      </c>
      <c r="F93" s="9">
        <v>30</v>
      </c>
      <c r="G93" s="8">
        <f>IFERROR(VALUE(VLOOKUP(F93, PTS!$A$2:$B$63, 2, FALSE)), "")</f>
        <v>30</v>
      </c>
      <c r="H93" s="17"/>
      <c r="I93" s="8"/>
      <c r="J93" s="9"/>
      <c r="K93" s="8"/>
      <c r="L93" s="8"/>
      <c r="M93" s="8"/>
      <c r="N93" s="8"/>
      <c r="O93" s="8"/>
      <c r="P93" s="8"/>
      <c r="Q93" s="8"/>
      <c r="R93" s="9">
        <f t="shared" si="4"/>
        <v>30</v>
      </c>
      <c r="S93" s="9"/>
      <c r="T93" s="9" cm="1">
        <f t="array" ref="T93">SUM(LARGE(CHOOSE({1,2,3,4,5,6}, G93, I93, K93, M93, O93, Q93), _xlfn.SEQUENCE(MIN(5, COUNTA(G93, I93, K93, M93, O93, Q93)))))</f>
        <v>30</v>
      </c>
      <c r="U93" s="9">
        <f t="shared" si="5"/>
        <v>29</v>
      </c>
    </row>
    <row r="94" spans="1:21" s="13" customFormat="1" ht="20.100000000000001" customHeight="1" x14ac:dyDescent="0.3">
      <c r="A94" s="11" t="s">
        <v>317</v>
      </c>
      <c r="B94" s="11" t="s">
        <v>10</v>
      </c>
      <c r="C94" s="12" t="s">
        <v>312</v>
      </c>
      <c r="D94" s="11" t="str">
        <f t="shared" si="3"/>
        <v>Jr Boys</v>
      </c>
      <c r="E94" s="57">
        <v>10093</v>
      </c>
      <c r="F94" s="9" t="s">
        <v>7</v>
      </c>
      <c r="G94" s="8">
        <f>IFERROR(VALUE(VLOOKUP(F94, PTS!$A$2:$B$63, 2, FALSE)), "")</f>
        <v>0</v>
      </c>
      <c r="H94" s="15"/>
      <c r="I94" s="8"/>
      <c r="J94" s="15"/>
      <c r="K94" s="8"/>
      <c r="L94" s="14"/>
      <c r="M94" s="8"/>
      <c r="N94" s="14"/>
      <c r="O94" s="8"/>
      <c r="P94" s="14"/>
      <c r="Q94" s="8"/>
      <c r="R94" s="9">
        <f t="shared" si="4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5"/>
        <v>31</v>
      </c>
    </row>
    <row r="95" spans="1:21" s="13" customFormat="1" ht="20.100000000000001" customHeight="1" x14ac:dyDescent="0.3">
      <c r="A95" s="11" t="s">
        <v>318</v>
      </c>
      <c r="B95" s="11" t="s">
        <v>10</v>
      </c>
      <c r="C95" s="12" t="s">
        <v>312</v>
      </c>
      <c r="D95" s="11" t="str">
        <f t="shared" si="3"/>
        <v>Jr Boys</v>
      </c>
      <c r="E95" s="57">
        <v>10094</v>
      </c>
      <c r="F95" s="9" t="s">
        <v>7</v>
      </c>
      <c r="G95" s="8">
        <f>IFERROR(VALUE(VLOOKUP(F95, PTS!$A$2:$B$63, 2, FALSE)), "")</f>
        <v>0</v>
      </c>
      <c r="H95" s="14"/>
      <c r="I95" s="8"/>
      <c r="J95" s="15"/>
      <c r="K95" s="8"/>
      <c r="L95" s="14"/>
      <c r="M95" s="8"/>
      <c r="N95" s="14"/>
      <c r="O95" s="8"/>
      <c r="P95" s="16"/>
      <c r="Q95" s="8"/>
      <c r="R95" s="9">
        <f t="shared" si="4"/>
        <v>0</v>
      </c>
      <c r="S95" s="9"/>
      <c r="T95" s="9" cm="1">
        <f t="array" ref="T95">SUM(LARGE(CHOOSE({1,2,3,4,5,6}, G95, I95, K95, M95, O95, Q95), _xlfn.SEQUENCE(MIN(5, COUNTA(G95, I95, K95, M95, O95, Q95)))))</f>
        <v>0</v>
      </c>
      <c r="U95" s="9">
        <f t="shared" si="5"/>
        <v>31</v>
      </c>
    </row>
    <row r="96" spans="1:21" s="13" customFormat="1" ht="20.100000000000001" customHeight="1" x14ac:dyDescent="0.3">
      <c r="A96" s="11" t="s">
        <v>329</v>
      </c>
      <c r="B96" s="11" t="s">
        <v>10</v>
      </c>
      <c r="C96" s="12" t="s">
        <v>322</v>
      </c>
      <c r="D96" s="11" t="str">
        <f t="shared" si="3"/>
        <v>Jr Boys</v>
      </c>
      <c r="E96" s="57">
        <v>10095</v>
      </c>
      <c r="F96" s="9" t="s">
        <v>7</v>
      </c>
      <c r="G96" s="8">
        <f>IFERROR(VALUE(VLOOKUP(F96, PTS!$A$2:$B$63, 2, FALSE)), "")</f>
        <v>0</v>
      </c>
      <c r="H96" s="16"/>
      <c r="I96" s="8"/>
      <c r="J96" s="15"/>
      <c r="K96" s="8"/>
      <c r="L96" s="16"/>
      <c r="M96" s="8"/>
      <c r="N96" s="14"/>
      <c r="O96" s="8"/>
      <c r="P96" s="16"/>
      <c r="Q96" s="8"/>
      <c r="R96" s="9">
        <f t="shared" si="4"/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 t="shared" si="5"/>
        <v>31</v>
      </c>
    </row>
    <row r="97" spans="1:21" s="13" customFormat="1" ht="20.100000000000001" customHeight="1" x14ac:dyDescent="0.3">
      <c r="A97" s="11" t="s">
        <v>330</v>
      </c>
      <c r="B97" s="11" t="s">
        <v>10</v>
      </c>
      <c r="C97" s="12" t="s">
        <v>322</v>
      </c>
      <c r="D97" s="11" t="str">
        <f t="shared" si="3"/>
        <v>Jr Boys</v>
      </c>
      <c r="E97" s="57">
        <v>10096</v>
      </c>
      <c r="F97" s="9" t="s">
        <v>7</v>
      </c>
      <c r="G97" s="8">
        <f>IFERROR(VALUE(VLOOKUP(F97, PTS!$A$2:$B$63, 2, FALSE)), "")</f>
        <v>0</v>
      </c>
      <c r="H97" s="9"/>
      <c r="I97" s="8"/>
      <c r="J97" s="9"/>
      <c r="K97" s="8"/>
      <c r="L97" s="9"/>
      <c r="M97" s="8"/>
      <c r="N97" s="9"/>
      <c r="O97" s="8"/>
      <c r="P97" s="9"/>
      <c r="Q97" s="8"/>
      <c r="R97" s="9">
        <f t="shared" si="4"/>
        <v>0</v>
      </c>
      <c r="S97" s="9"/>
      <c r="T97" s="9" cm="1">
        <f t="array" ref="T97">SUM(LARGE(CHOOSE({1,2,3,4,5,6}, G97, I97, K97, M97, O97, Q97), _xlfn.SEQUENCE(MIN(5, COUNTA(G97, I97, K97, M97, O97, Q97)))))</f>
        <v>0</v>
      </c>
      <c r="U97" s="9">
        <f t="shared" si="5"/>
        <v>31</v>
      </c>
    </row>
    <row r="98" spans="1:21" s="13" customFormat="1" ht="20.100000000000001" customHeight="1" x14ac:dyDescent="0.3">
      <c r="A98" s="21" t="s">
        <v>348</v>
      </c>
      <c r="B98" s="11" t="s">
        <v>10</v>
      </c>
      <c r="C98" s="22" t="s">
        <v>346</v>
      </c>
      <c r="D98" s="11" t="str">
        <f t="shared" si="3"/>
        <v>Jr Boys</v>
      </c>
      <c r="E98" s="57">
        <v>10097</v>
      </c>
      <c r="F98" s="9" t="s">
        <v>7</v>
      </c>
      <c r="G98" s="8">
        <f>IFERROR(VALUE(VLOOKUP(F98, PTS!$A$2:$B$63, 2, FALSE)), "")</f>
        <v>0</v>
      </c>
      <c r="H98" s="9"/>
      <c r="I98" s="8"/>
      <c r="J98" s="9"/>
      <c r="K98" s="8"/>
      <c r="L98" s="9"/>
      <c r="M98" s="8"/>
      <c r="N98" s="9"/>
      <c r="O98" s="8"/>
      <c r="P98" s="9"/>
      <c r="Q98" s="8"/>
      <c r="R98" s="9">
        <f t="shared" si="4"/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 t="shared" si="5"/>
        <v>31</v>
      </c>
    </row>
    <row r="99" spans="1:21" s="13" customFormat="1" ht="20.100000000000001" customHeight="1" x14ac:dyDescent="0.3">
      <c r="A99" s="21" t="s">
        <v>355</v>
      </c>
      <c r="B99" s="11" t="s">
        <v>10</v>
      </c>
      <c r="C99" s="22" t="s">
        <v>352</v>
      </c>
      <c r="D99" s="11" t="str">
        <f t="shared" si="3"/>
        <v>Jr Boys</v>
      </c>
      <c r="E99" s="57">
        <v>10098</v>
      </c>
      <c r="F99" s="9" t="s">
        <v>7</v>
      </c>
      <c r="G99" s="8">
        <f>IFERROR(VALUE(VLOOKUP(F99, PTS!$A$2:$B$63, 2, FALSE)), "")</f>
        <v>0</v>
      </c>
      <c r="H99" s="9"/>
      <c r="I99" s="8"/>
      <c r="J99" s="9"/>
      <c r="K99" s="8"/>
      <c r="L99" s="9"/>
      <c r="M99" s="8"/>
      <c r="N99" s="9"/>
      <c r="O99" s="8"/>
      <c r="P99" s="9"/>
      <c r="Q99" s="8"/>
      <c r="R99" s="9">
        <f t="shared" si="4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5"/>
        <v>31</v>
      </c>
    </row>
    <row r="100" spans="1:21" s="13" customFormat="1" ht="20.100000000000001" customHeight="1" x14ac:dyDescent="0.3">
      <c r="A100" s="21" t="s">
        <v>356</v>
      </c>
      <c r="B100" s="11" t="s">
        <v>10</v>
      </c>
      <c r="C100" s="22" t="s">
        <v>352</v>
      </c>
      <c r="D100" s="11" t="str">
        <f t="shared" si="3"/>
        <v>Jr Boys</v>
      </c>
      <c r="E100" s="57">
        <v>10099</v>
      </c>
      <c r="F100" s="9" t="s">
        <v>7</v>
      </c>
      <c r="G100" s="8">
        <f>IFERROR(VALUE(VLOOKUP(F100, PTS!$A$2:$B$63, 2, FALSE)), "")</f>
        <v>0</v>
      </c>
      <c r="H100" s="9"/>
      <c r="I100" s="8"/>
      <c r="J100" s="9"/>
      <c r="K100" s="8"/>
      <c r="L100" s="9"/>
      <c r="M100" s="8"/>
      <c r="N100" s="9"/>
      <c r="O100" s="8"/>
      <c r="P100" s="9"/>
      <c r="Q100" s="8"/>
      <c r="R100" s="9">
        <f t="shared" si="4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5"/>
        <v>31</v>
      </c>
    </row>
    <row r="101" spans="1:21" s="13" customFormat="1" ht="20.100000000000001" customHeight="1" x14ac:dyDescent="0.3">
      <c r="A101" s="11" t="s">
        <v>374</v>
      </c>
      <c r="B101" s="11" t="s">
        <v>10</v>
      </c>
      <c r="C101" s="22" t="s">
        <v>361</v>
      </c>
      <c r="D101" s="11" t="str">
        <f t="shared" si="3"/>
        <v>Jr Boys</v>
      </c>
      <c r="E101" s="57">
        <v>10100</v>
      </c>
      <c r="F101" s="9">
        <v>8</v>
      </c>
      <c r="G101" s="8">
        <f>IFERROR(VALUE(VLOOKUP(F101, PTS!$A$2:$B$63, 2, FALSE)), "")</f>
        <v>65</v>
      </c>
      <c r="H101" s="9"/>
      <c r="I101" s="8"/>
      <c r="J101" s="9"/>
      <c r="K101" s="8"/>
      <c r="L101" s="9"/>
      <c r="M101" s="8"/>
      <c r="N101" s="9"/>
      <c r="O101" s="8"/>
      <c r="P101" s="9"/>
      <c r="Q101" s="8"/>
      <c r="R101" s="9">
        <f t="shared" si="4"/>
        <v>65</v>
      </c>
      <c r="S101" s="9"/>
      <c r="T101" s="9" cm="1">
        <f t="array" ref="T101">SUM(LARGE(CHOOSE({1,2,3,4,5,6}, G101, I101, K101, M101, O101, Q101), _xlfn.SEQUENCE(MIN(5, COUNTA(G101, I101, K101, M101, O101, Q101)))))</f>
        <v>65</v>
      </c>
      <c r="U101" s="9">
        <f t="shared" si="5"/>
        <v>8</v>
      </c>
    </row>
    <row r="102" spans="1:21" s="13" customFormat="1" ht="20.100000000000001" customHeight="1" x14ac:dyDescent="0.3">
      <c r="A102" s="11" t="s">
        <v>375</v>
      </c>
      <c r="B102" s="11" t="s">
        <v>10</v>
      </c>
      <c r="C102" s="22" t="s">
        <v>361</v>
      </c>
      <c r="D102" s="11" t="str">
        <f t="shared" si="3"/>
        <v>Jr Boys</v>
      </c>
      <c r="E102" s="57">
        <v>10101</v>
      </c>
      <c r="F102" s="46">
        <v>2</v>
      </c>
      <c r="G102" s="8">
        <f>IFERROR(VALUE(VLOOKUP(F102, PTS!$A$2:$B$63, 2, FALSE)), "")</f>
        <v>95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9">
        <f t="shared" si="4"/>
        <v>95</v>
      </c>
      <c r="S102" s="9"/>
      <c r="T102" s="9" cm="1">
        <f t="array" ref="T102">SUM(LARGE(CHOOSE({1,2,3,4,5,6}, G102, I102, K102, M102, O102, Q102), _xlfn.SEQUENCE(MIN(5, COUNTA(G102, I102, K102, M102, O102, Q102)))))</f>
        <v>95</v>
      </c>
      <c r="U102" s="9">
        <f t="shared" si="5"/>
        <v>2</v>
      </c>
    </row>
    <row r="103" spans="1:21" s="13" customFormat="1" ht="20.100000000000001" customHeight="1" x14ac:dyDescent="0.3">
      <c r="A103" s="21" t="s">
        <v>376</v>
      </c>
      <c r="B103" s="11" t="s">
        <v>10</v>
      </c>
      <c r="C103" s="22" t="s">
        <v>361</v>
      </c>
      <c r="D103" s="11" t="str">
        <f t="shared" si="3"/>
        <v>Jr Boys</v>
      </c>
      <c r="E103" s="57">
        <v>10102</v>
      </c>
      <c r="F103" s="46">
        <v>17</v>
      </c>
      <c r="G103" s="8">
        <f>IFERROR(VALUE(VLOOKUP(F103, PTS!$A$2:$B$63, 2, FALSE)), "")</f>
        <v>43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9">
        <f t="shared" si="4"/>
        <v>43</v>
      </c>
      <c r="S103" s="9"/>
      <c r="T103" s="9" cm="1">
        <f t="array" ref="T103">SUM(LARGE(CHOOSE({1,2,3,4,5,6}, G103, I103, K103, M103, O103, Q103), _xlfn.SEQUENCE(MIN(5, COUNTA(G103, I103, K103, M103, O103, Q103)))))</f>
        <v>43</v>
      </c>
      <c r="U103" s="9">
        <f t="shared" si="5"/>
        <v>17</v>
      </c>
    </row>
    <row r="104" spans="1:21" s="13" customFormat="1" ht="20.100000000000001" customHeight="1" x14ac:dyDescent="0.3">
      <c r="A104" s="21" t="s">
        <v>377</v>
      </c>
      <c r="B104" s="11" t="s">
        <v>10</v>
      </c>
      <c r="C104" s="22" t="s">
        <v>361</v>
      </c>
      <c r="D104" s="11" t="str">
        <f t="shared" si="3"/>
        <v>Jr Boys</v>
      </c>
      <c r="E104" s="57">
        <v>10103</v>
      </c>
      <c r="F104" s="8" t="s">
        <v>8</v>
      </c>
      <c r="G104" s="8">
        <f>IFERROR(VALUE(VLOOKUP(F104, PTS!$A$2:$B$63, 2, FALSE)), "")</f>
        <v>1</v>
      </c>
      <c r="H104" s="8"/>
      <c r="I104" s="8"/>
      <c r="J104" s="9"/>
      <c r="K104" s="8"/>
      <c r="L104" s="9"/>
      <c r="M104" s="8"/>
      <c r="N104" s="8"/>
      <c r="O104" s="8"/>
      <c r="P104" s="8"/>
      <c r="Q104" s="8"/>
      <c r="R104" s="9">
        <f t="shared" si="4"/>
        <v>1</v>
      </c>
      <c r="S104" s="9"/>
      <c r="T104" s="9" cm="1">
        <f t="array" ref="T104">SUM(LARGE(CHOOSE({1,2,3,4,5,6}, G104, I104, K104, M104, O104, Q104), _xlfn.SEQUENCE(MIN(5, COUNTA(G104, I104, K104, M104, O104, Q104)))))</f>
        <v>1</v>
      </c>
      <c r="U104" s="9">
        <f t="shared" si="5"/>
        <v>30</v>
      </c>
    </row>
    <row r="105" spans="1:21" s="13" customFormat="1" ht="20.100000000000001" customHeight="1" x14ac:dyDescent="0.3">
      <c r="A105" s="21" t="s">
        <v>378</v>
      </c>
      <c r="B105" s="11" t="s">
        <v>10</v>
      </c>
      <c r="C105" s="22" t="s">
        <v>361</v>
      </c>
      <c r="D105" s="11" t="str">
        <f t="shared" si="3"/>
        <v>Jr Boys</v>
      </c>
      <c r="E105" s="57">
        <v>10104</v>
      </c>
      <c r="F105" s="9">
        <v>11</v>
      </c>
      <c r="G105" s="8">
        <f>IFERROR(VALUE(VLOOKUP(F105, PTS!$A$2:$B$63, 2, FALSE)), "")</f>
        <v>53</v>
      </c>
      <c r="H105" s="9"/>
      <c r="I105" s="8"/>
      <c r="J105" s="9"/>
      <c r="K105" s="8"/>
      <c r="L105" s="9"/>
      <c r="M105" s="8"/>
      <c r="N105" s="9"/>
      <c r="O105" s="8"/>
      <c r="P105" s="9"/>
      <c r="Q105" s="8"/>
      <c r="R105" s="9">
        <f t="shared" si="4"/>
        <v>53</v>
      </c>
      <c r="S105" s="9"/>
      <c r="T105" s="9" cm="1">
        <f t="array" ref="T105">SUM(LARGE(CHOOSE({1,2,3,4,5,6}, G105, I105, K105, M105, O105, Q105), _xlfn.SEQUENCE(MIN(5, COUNTA(G105, I105, K105, M105, O105, Q105)))))</f>
        <v>53</v>
      </c>
      <c r="U105" s="9">
        <f t="shared" si="5"/>
        <v>11</v>
      </c>
    </row>
    <row r="106" spans="1:21" s="13" customFormat="1" ht="20.100000000000001" customHeight="1" x14ac:dyDescent="0.3">
      <c r="A106" s="21" t="s">
        <v>379</v>
      </c>
      <c r="B106" s="11" t="s">
        <v>10</v>
      </c>
      <c r="C106" s="22" t="s">
        <v>361</v>
      </c>
      <c r="D106" s="11" t="str">
        <f t="shared" si="3"/>
        <v>Jr Boys</v>
      </c>
      <c r="E106" s="57">
        <v>10105</v>
      </c>
      <c r="F106" s="8">
        <v>1</v>
      </c>
      <c r="G106" s="8">
        <f>IFERROR(VALUE(VLOOKUP(F106, PTS!$A$2:$B$63, 2, FALSE)), "")</f>
        <v>100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>
        <f t="shared" si="4"/>
        <v>100</v>
      </c>
      <c r="S106" s="9"/>
      <c r="T106" s="9" cm="1">
        <f t="array" ref="T106">SUM(LARGE(CHOOSE({1,2,3,4,5,6}, G106, I106, K106, M106, O106, Q106), _xlfn.SEQUENCE(MIN(5, COUNTA(G106, I106, K106, M106, O106, Q106)))))</f>
        <v>100</v>
      </c>
      <c r="U106" s="9">
        <f t="shared" si="5"/>
        <v>1</v>
      </c>
    </row>
    <row r="107" spans="1:21" s="13" customFormat="1" ht="20.100000000000001" customHeight="1" x14ac:dyDescent="0.3">
      <c r="A107" s="11" t="s">
        <v>380</v>
      </c>
      <c r="B107" s="11" t="s">
        <v>10</v>
      </c>
      <c r="C107" s="22" t="s">
        <v>361</v>
      </c>
      <c r="D107" s="11" t="str">
        <f t="shared" si="3"/>
        <v>Jr Boys</v>
      </c>
      <c r="E107" s="57">
        <v>10106</v>
      </c>
      <c r="F107" s="9">
        <v>5</v>
      </c>
      <c r="G107" s="8">
        <f>IFERROR(VALUE(VLOOKUP(F107, PTS!$A$2:$B$63, 2, FALSE)), "")</f>
        <v>80</v>
      </c>
      <c r="H107" s="9"/>
      <c r="I107" s="8"/>
      <c r="J107" s="9"/>
      <c r="K107" s="8"/>
      <c r="L107" s="9"/>
      <c r="M107" s="8"/>
      <c r="N107" s="9"/>
      <c r="O107" s="8"/>
      <c r="P107" s="9"/>
      <c r="Q107" s="8"/>
      <c r="R107" s="9">
        <f t="shared" si="4"/>
        <v>80</v>
      </c>
      <c r="S107" s="9"/>
      <c r="T107" s="9" cm="1">
        <f t="array" ref="T107">SUM(LARGE(CHOOSE({1,2,3,4,5,6}, G107, I107, K107, M107, O107, Q107), _xlfn.SEQUENCE(MIN(5, COUNTA(G107, I107, K107, M107, O107, Q107)))))</f>
        <v>80</v>
      </c>
      <c r="U107" s="9">
        <f t="shared" si="5"/>
        <v>5</v>
      </c>
    </row>
    <row r="108" spans="1:21" s="13" customFormat="1" ht="20.100000000000001" customHeight="1" x14ac:dyDescent="0.3">
      <c r="A108" s="21" t="s">
        <v>387</v>
      </c>
      <c r="B108" s="11" t="s">
        <v>10</v>
      </c>
      <c r="C108" s="22" t="s">
        <v>388</v>
      </c>
      <c r="D108" s="11" t="str">
        <f t="shared" si="3"/>
        <v>Jr Boys</v>
      </c>
      <c r="E108" s="57">
        <v>10107</v>
      </c>
      <c r="F108" s="15">
        <v>27</v>
      </c>
      <c r="G108" s="8">
        <f>IFERROR(VALUE(VLOOKUP(F108, PTS!$A$2:$B$63, 2, FALSE)), "")</f>
        <v>33</v>
      </c>
      <c r="H108" s="15"/>
      <c r="I108" s="8"/>
      <c r="J108" s="15"/>
      <c r="K108" s="8"/>
      <c r="L108" s="14"/>
      <c r="M108" s="8"/>
      <c r="N108" s="14"/>
      <c r="O108" s="8"/>
      <c r="P108" s="15"/>
      <c r="Q108" s="8"/>
      <c r="R108" s="9">
        <f t="shared" si="4"/>
        <v>33</v>
      </c>
      <c r="S108" s="9"/>
      <c r="T108" s="9" cm="1">
        <f t="array" ref="T108">SUM(LARGE(CHOOSE({1,2,3,4,5,6}, G108, I108, K108, M108, O108, Q108), _xlfn.SEQUENCE(MIN(5, COUNTA(G108, I108, K108, M108, O108, Q108)))))</f>
        <v>33</v>
      </c>
      <c r="U108" s="9">
        <f t="shared" si="5"/>
        <v>26</v>
      </c>
    </row>
    <row r="109" spans="1:21" s="13" customFormat="1" ht="20.100000000000001" customHeight="1" x14ac:dyDescent="0.3">
      <c r="A109" s="21" t="s">
        <v>389</v>
      </c>
      <c r="B109" s="11" t="s">
        <v>10</v>
      </c>
      <c r="C109" s="22" t="s">
        <v>388</v>
      </c>
      <c r="D109" s="11" t="str">
        <f t="shared" si="3"/>
        <v>Jr Boys</v>
      </c>
      <c r="E109" s="57">
        <v>10108</v>
      </c>
      <c r="F109" s="46">
        <v>7</v>
      </c>
      <c r="G109" s="8">
        <f>IFERROR(VALUE(VLOOKUP(F109, PTS!$A$2:$B$63, 2, FALSE)), "")</f>
        <v>70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9">
        <f t="shared" si="4"/>
        <v>70</v>
      </c>
      <c r="S109" s="9"/>
      <c r="T109" s="9" cm="1">
        <f t="array" ref="T109">SUM(LARGE(CHOOSE({1,2,3,4,5,6}, G109, I109, K109, M109, O109, Q109), _xlfn.SEQUENCE(MIN(5, COUNTA(G109, I109, K109, M109, O109, Q109)))))</f>
        <v>70</v>
      </c>
      <c r="U109" s="9">
        <f t="shared" si="5"/>
        <v>7</v>
      </c>
    </row>
    <row r="110" spans="1:21" s="13" customFormat="1" ht="20.100000000000001" customHeight="1" x14ac:dyDescent="0.3">
      <c r="A110" s="11" t="s">
        <v>390</v>
      </c>
      <c r="B110" s="11" t="s">
        <v>10</v>
      </c>
      <c r="C110" s="22" t="s">
        <v>388</v>
      </c>
      <c r="D110" s="11" t="str">
        <f t="shared" si="3"/>
        <v>Jr Boys</v>
      </c>
      <c r="E110" s="57">
        <v>10109</v>
      </c>
      <c r="F110" s="46">
        <v>28</v>
      </c>
      <c r="G110" s="8">
        <f>IFERROR(VALUE(VLOOKUP(F110, PTS!$A$2:$B$63, 2, FALSE)), "")</f>
        <v>32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9">
        <f t="shared" si="4"/>
        <v>32</v>
      </c>
      <c r="S110" s="9"/>
      <c r="T110" s="9" cm="1">
        <f t="array" ref="T110">SUM(LARGE(CHOOSE({1,2,3,4,5,6}, G110, I110, K110, M110, O110, Q110), _xlfn.SEQUENCE(MIN(5, COUNTA(G110, I110, K110, M110, O110, Q110)))))</f>
        <v>32</v>
      </c>
      <c r="U110" s="9">
        <f t="shared" si="5"/>
        <v>27</v>
      </c>
    </row>
    <row r="111" spans="1:21" s="13" customFormat="1" ht="20.100000000000001" customHeight="1" x14ac:dyDescent="0.3">
      <c r="A111" s="11" t="s">
        <v>391</v>
      </c>
      <c r="B111" s="11" t="s">
        <v>10</v>
      </c>
      <c r="C111" s="22" t="s">
        <v>388</v>
      </c>
      <c r="D111" s="11" t="str">
        <f t="shared" si="3"/>
        <v>Jr Boys</v>
      </c>
      <c r="E111" s="57">
        <v>10113</v>
      </c>
      <c r="F111" s="9" t="s">
        <v>7</v>
      </c>
      <c r="G111" s="8">
        <f>IFERROR(VALUE(VLOOKUP(F111, PTS!$A$2:$B$63, 2, FALSE)), "")</f>
        <v>0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9">
        <f t="shared" si="4"/>
        <v>0</v>
      </c>
      <c r="S111" s="9"/>
      <c r="T111" s="9" cm="1">
        <f t="array" ref="T111">SUM(LARGE(CHOOSE({1,2,3,4,5,6}, G111, I111, K111, M111, O111, Q111), _xlfn.SEQUENCE(MIN(5, COUNTA(G111, I111, K111, M111, O111, Q111)))))</f>
        <v>0</v>
      </c>
      <c r="U111" s="9">
        <f t="shared" si="5"/>
        <v>31</v>
      </c>
    </row>
    <row r="112" spans="1:21" s="13" customFormat="1" ht="20.100000000000001" customHeight="1" x14ac:dyDescent="0.3">
      <c r="A112" s="11" t="s">
        <v>392</v>
      </c>
      <c r="B112" s="11" t="s">
        <v>10</v>
      </c>
      <c r="C112" s="22" t="s">
        <v>388</v>
      </c>
      <c r="D112" s="11" t="str">
        <f t="shared" si="3"/>
        <v>Jr Boys</v>
      </c>
      <c r="E112" s="57">
        <v>10147</v>
      </c>
      <c r="F112" s="46">
        <v>10</v>
      </c>
      <c r="G112" s="8">
        <f>IFERROR(VALUE(VLOOKUP(F112, PTS!$A$2:$B$63, 2, FALSE)), "")</f>
        <v>55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9">
        <f t="shared" si="4"/>
        <v>55</v>
      </c>
      <c r="S112" s="9"/>
      <c r="T112" s="9" cm="1">
        <f t="array" ref="T112">SUM(LARGE(CHOOSE({1,2,3,4,5,6}, G112, I112, K112, M112, O112, Q112), _xlfn.SEQUENCE(MIN(5, COUNTA(G112, I112, K112, M112, O112, Q112)))))</f>
        <v>55</v>
      </c>
      <c r="U112" s="9">
        <f t="shared" si="5"/>
        <v>10</v>
      </c>
    </row>
    <row r="113" spans="1:21" s="13" customFormat="1" ht="20.100000000000001" customHeight="1" x14ac:dyDescent="0.3">
      <c r="A113" s="11" t="s">
        <v>393</v>
      </c>
      <c r="B113" s="11" t="s">
        <v>10</v>
      </c>
      <c r="C113" s="22" t="s">
        <v>388</v>
      </c>
      <c r="D113" s="11" t="str">
        <f t="shared" si="3"/>
        <v>Jr Boys</v>
      </c>
      <c r="E113" s="57">
        <v>10148</v>
      </c>
      <c r="F113" s="9" t="s">
        <v>7</v>
      </c>
      <c r="G113" s="8">
        <f>IFERROR(VALUE(VLOOKUP(F113, PTS!$A$2:$B$63, 2, FALSE)), "")</f>
        <v>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 t="shared" si="4"/>
        <v>0</v>
      </c>
      <c r="S113" s="9"/>
      <c r="T113" s="9" cm="1">
        <f t="array" ref="T113">SUM(LARGE(CHOOSE({1,2,3,4,5,6}, G113, I113, K113, M113, O113, Q113), _xlfn.SEQUENCE(MIN(5, COUNTA(G113, I113, K113, M113, O113, Q113)))))</f>
        <v>0</v>
      </c>
      <c r="U113" s="9">
        <f t="shared" si="5"/>
        <v>31</v>
      </c>
    </row>
    <row r="114" spans="1:21" s="13" customFormat="1" ht="20.100000000000001" customHeight="1" x14ac:dyDescent="0.3">
      <c r="A114" s="21" t="s">
        <v>243</v>
      </c>
      <c r="B114" s="11" t="s">
        <v>10</v>
      </c>
      <c r="C114" s="12" t="s">
        <v>238</v>
      </c>
      <c r="D114" s="11" t="str">
        <f t="shared" si="3"/>
        <v>Jr Boys</v>
      </c>
      <c r="E114" s="57">
        <v>10110</v>
      </c>
      <c r="F114" s="9" t="s">
        <v>7</v>
      </c>
      <c r="G114" s="8">
        <f>IFERROR(VALUE(VLOOKUP(F114, PTS!$A$2:$B$63, 2, FALSE)), "")</f>
        <v>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 t="shared" si="4"/>
        <v>0</v>
      </c>
      <c r="S114" s="9"/>
      <c r="T114" s="9" cm="1">
        <f t="array" ref="T114">SUM(LARGE(CHOOSE({1,2,3,4,5,6}, G114, I114, K114, M114, O114, Q114), _xlfn.SEQUENCE(MIN(5, COUNTA(G114, I114, K114, M114, O114, Q114)))))</f>
        <v>0</v>
      </c>
      <c r="U114" s="9">
        <f t="shared" si="5"/>
        <v>31</v>
      </c>
    </row>
    <row r="115" spans="1:21" s="13" customFormat="1" ht="20.100000000000001" customHeight="1" x14ac:dyDescent="0.3">
      <c r="A115" s="21" t="s">
        <v>244</v>
      </c>
      <c r="B115" s="11" t="s">
        <v>10</v>
      </c>
      <c r="C115" s="12" t="s">
        <v>238</v>
      </c>
      <c r="D115" s="11" t="str">
        <f t="shared" si="3"/>
        <v>Jr Boys</v>
      </c>
      <c r="E115" s="57">
        <v>10111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 t="shared" si="4"/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 t="shared" si="5"/>
        <v>31</v>
      </c>
    </row>
    <row r="116" spans="1:21" s="13" customFormat="1" ht="20.100000000000001" customHeight="1" x14ac:dyDescent="0.3">
      <c r="A116" s="21" t="s">
        <v>245</v>
      </c>
      <c r="B116" s="11" t="s">
        <v>10</v>
      </c>
      <c r="C116" s="12" t="s">
        <v>238</v>
      </c>
      <c r="D116" s="11" t="str">
        <f t="shared" si="3"/>
        <v>Jr Boys</v>
      </c>
      <c r="E116" s="57">
        <v>10112</v>
      </c>
      <c r="F116" s="9" t="s">
        <v>7</v>
      </c>
      <c r="G116" s="8">
        <f>IFERROR(VALUE(VLOOKUP(F116, PTS!$A$2:$B$63, 2, FALSE)), "")</f>
        <v>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 t="shared" si="4"/>
        <v>0</v>
      </c>
      <c r="S116" s="9"/>
      <c r="T116" s="9" cm="1">
        <f t="array" ref="T116">SUM(LARGE(CHOOSE({1,2,3,4,5,6}, G116, I116, K116, M116, O116, Q116), _xlfn.SEQUENCE(MIN(5, COUNTA(G116, I116, K116, M116, O116, Q116)))))</f>
        <v>0</v>
      </c>
      <c r="U116" s="9">
        <f t="shared" si="5"/>
        <v>31</v>
      </c>
    </row>
    <row r="117" spans="1:21" s="13" customFormat="1" ht="20.100000000000001" customHeight="1" x14ac:dyDescent="0.3">
      <c r="A117" s="11" t="s">
        <v>207</v>
      </c>
      <c r="B117" s="11" t="s">
        <v>10</v>
      </c>
      <c r="C117" s="22" t="s">
        <v>458</v>
      </c>
      <c r="D117" s="11" t="str">
        <f t="shared" si="3"/>
        <v>Jr Boys</v>
      </c>
      <c r="E117" s="57">
        <v>10114</v>
      </c>
      <c r="F117" s="9" t="s">
        <v>7</v>
      </c>
      <c r="G117" s="8">
        <f>IFERROR(VALUE(VLOOKUP(F117, PTS!$A$2:$B$63, 2, FALSE)), "")</f>
        <v>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 t="shared" si="4"/>
        <v>0</v>
      </c>
      <c r="S117" s="9"/>
      <c r="T117" s="9" cm="1">
        <f t="array" ref="T117">SUM(LARGE(CHOOSE({1,2,3,4,5,6}, G117, I117, K117, M117, O117, Q117), _xlfn.SEQUENCE(MIN(5, COUNTA(G117, I117, K117, M117, O117, Q117)))))</f>
        <v>0</v>
      </c>
      <c r="U117" s="9">
        <f t="shared" si="5"/>
        <v>31</v>
      </c>
    </row>
    <row r="118" spans="1:21" s="13" customFormat="1" ht="20.100000000000001" customHeight="1" x14ac:dyDescent="0.3">
      <c r="A118" s="11" t="s">
        <v>208</v>
      </c>
      <c r="B118" s="11" t="s">
        <v>10</v>
      </c>
      <c r="C118" s="22" t="s">
        <v>458</v>
      </c>
      <c r="D118" s="11" t="str">
        <f t="shared" si="3"/>
        <v>Jr Boys</v>
      </c>
      <c r="E118" s="57">
        <v>10116</v>
      </c>
      <c r="F118" s="46">
        <v>22</v>
      </c>
      <c r="G118" s="8">
        <f>IFERROR(VALUE(VLOOKUP(F118, PTS!$A$2:$B$63, 2, FALSE)), "")</f>
        <v>38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 t="shared" si="4"/>
        <v>38</v>
      </c>
      <c r="S118" s="9"/>
      <c r="T118" s="9" cm="1">
        <f t="array" ref="T118">SUM(LARGE(CHOOSE({1,2,3,4,5,6}, G118, I118, K118, M118, O118, Q118), _xlfn.SEQUENCE(MIN(5, COUNTA(G118, I118, K118, M118, O118, Q118)))))</f>
        <v>38</v>
      </c>
      <c r="U118" s="9">
        <f t="shared" si="5"/>
        <v>21</v>
      </c>
    </row>
    <row r="119" spans="1:21" s="13" customFormat="1" ht="20.100000000000001" customHeight="1" x14ac:dyDescent="0.3">
      <c r="A119" s="11" t="s">
        <v>191</v>
      </c>
      <c r="B119" s="11" t="s">
        <v>10</v>
      </c>
      <c r="C119" s="12" t="s">
        <v>188</v>
      </c>
      <c r="D119" s="11" t="str">
        <f t="shared" si="3"/>
        <v>Jr Boys</v>
      </c>
      <c r="E119" s="57">
        <v>10118</v>
      </c>
      <c r="F119" s="46">
        <v>25</v>
      </c>
      <c r="G119" s="8">
        <f>IFERROR(VALUE(VLOOKUP(F119, PTS!$A$2:$B$63, 2, FALSE)), "")</f>
        <v>35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9">
        <f t="shared" si="4"/>
        <v>35</v>
      </c>
      <c r="S119" s="9"/>
      <c r="T119" s="9" cm="1">
        <f t="array" ref="T119">SUM(LARGE(CHOOSE({1,2,3,4,5,6}, G119, I119, K119, M119, O119, Q119), _xlfn.SEQUENCE(MIN(5, COUNTA(G119, I119, K119, M119, O119, Q119)))))</f>
        <v>35</v>
      </c>
      <c r="U119" s="9">
        <f t="shared" si="5"/>
        <v>24</v>
      </c>
    </row>
    <row r="120" spans="1:21" s="13" customFormat="1" ht="20.100000000000001" customHeight="1" x14ac:dyDescent="0.3">
      <c r="A120" s="11" t="s">
        <v>192</v>
      </c>
      <c r="B120" s="11" t="s">
        <v>10</v>
      </c>
      <c r="C120" s="12" t="s">
        <v>188</v>
      </c>
      <c r="D120" s="11" t="str">
        <f t="shared" si="3"/>
        <v>Jr Boys</v>
      </c>
      <c r="E120" s="57">
        <v>10119</v>
      </c>
      <c r="F120" s="9" t="s">
        <v>7</v>
      </c>
      <c r="G120" s="8">
        <f>IFERROR(VALUE(VLOOKUP(F120, PTS!$A$2:$B$63, 2, FALSE)), "")</f>
        <v>0</v>
      </c>
      <c r="H120" s="9"/>
      <c r="I120" s="8"/>
      <c r="J120" s="8"/>
      <c r="K120" s="8"/>
      <c r="L120" s="8"/>
      <c r="M120" s="8"/>
      <c r="N120" s="8"/>
      <c r="O120" s="8"/>
      <c r="P120" s="9"/>
      <c r="Q120" s="8"/>
      <c r="R120" s="9">
        <f t="shared" si="4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5"/>
        <v>31</v>
      </c>
    </row>
    <row r="121" spans="1:21" s="13" customFormat="1" ht="20.100000000000001" customHeight="1" x14ac:dyDescent="0.3">
      <c r="A121" s="21" t="s">
        <v>182</v>
      </c>
      <c r="B121" s="11" t="s">
        <v>10</v>
      </c>
      <c r="C121" s="12" t="s">
        <v>169</v>
      </c>
      <c r="D121" s="11" t="str">
        <f t="shared" si="3"/>
        <v>Jr Boys</v>
      </c>
      <c r="E121" s="57">
        <v>10120</v>
      </c>
      <c r="F121" s="9" t="s">
        <v>7</v>
      </c>
      <c r="G121" s="8">
        <f>IFERROR(VALUE(VLOOKUP(F121, PTS!$A$2:$B$63, 2, FALSE)), "")</f>
        <v>0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31</v>
      </c>
    </row>
    <row r="122" spans="1:21" s="13" customFormat="1" ht="20.100000000000001" customHeight="1" x14ac:dyDescent="0.3">
      <c r="A122" s="11" t="s">
        <v>183</v>
      </c>
      <c r="B122" s="11" t="s">
        <v>10</v>
      </c>
      <c r="C122" s="12" t="s">
        <v>169</v>
      </c>
      <c r="D122" s="11" t="str">
        <f t="shared" si="3"/>
        <v>Jr Boys</v>
      </c>
      <c r="E122" s="57">
        <v>10121</v>
      </c>
      <c r="F122" s="9">
        <v>19</v>
      </c>
      <c r="G122" s="8">
        <f>IFERROR(VALUE(VLOOKUP(F122, PTS!$A$2:$B$63, 2, FALSE)), "")</f>
        <v>41</v>
      </c>
      <c r="H122" s="9"/>
      <c r="I122" s="8"/>
      <c r="J122" s="8"/>
      <c r="K122" s="8"/>
      <c r="L122" s="9"/>
      <c r="M122" s="8"/>
      <c r="N122" s="9"/>
      <c r="O122" s="8"/>
      <c r="P122" s="9"/>
      <c r="Q122" s="8"/>
      <c r="R122" s="9">
        <f t="shared" si="4"/>
        <v>41</v>
      </c>
      <c r="S122" s="9"/>
      <c r="T122" s="9" cm="1">
        <f t="array" ref="T122">SUM(LARGE(CHOOSE({1,2,3,4,5,6}, G122, I122, K122, M122, O122, Q122), _xlfn.SEQUENCE(MIN(5, COUNTA(G122, I122, K122, M122, O122, Q122)))))</f>
        <v>41</v>
      </c>
      <c r="U122" s="9">
        <f t="shared" si="5"/>
        <v>19</v>
      </c>
    </row>
    <row r="123" spans="1:21" s="13" customFormat="1" ht="20.100000000000001" customHeight="1" x14ac:dyDescent="0.3">
      <c r="A123" s="11" t="s">
        <v>164</v>
      </c>
      <c r="B123" s="11" t="s">
        <v>10</v>
      </c>
      <c r="C123" s="12" t="s">
        <v>161</v>
      </c>
      <c r="D123" s="11" t="str">
        <f t="shared" si="3"/>
        <v>Jr Boys</v>
      </c>
      <c r="E123" s="57">
        <v>10122</v>
      </c>
      <c r="F123" s="46">
        <v>23</v>
      </c>
      <c r="G123" s="8">
        <f>IFERROR(VALUE(VLOOKUP(F123, PTS!$A$2:$B$63, 2, FALSE)), "")</f>
        <v>37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 t="shared" si="4"/>
        <v>37</v>
      </c>
      <c r="S123" s="9"/>
      <c r="T123" s="9" cm="1">
        <f t="array" ref="T123">SUM(LARGE(CHOOSE({1,2,3,4,5,6}, G123, I123, K123, M123, O123, Q123), _xlfn.SEQUENCE(MIN(5, COUNTA(G123, I123, K123, M123, O123, Q123)))))</f>
        <v>37</v>
      </c>
      <c r="U123" s="9">
        <f t="shared" si="5"/>
        <v>22</v>
      </c>
    </row>
    <row r="124" spans="1:21" s="13" customFormat="1" ht="20.100000000000001" customHeight="1" x14ac:dyDescent="0.3">
      <c r="A124" s="11" t="s">
        <v>165</v>
      </c>
      <c r="B124" s="11" t="s">
        <v>10</v>
      </c>
      <c r="C124" s="12" t="s">
        <v>161</v>
      </c>
      <c r="D124" s="11" t="str">
        <f t="shared" si="3"/>
        <v>Jr Boys</v>
      </c>
      <c r="E124" s="57">
        <v>10123</v>
      </c>
      <c r="F124" s="46">
        <v>4</v>
      </c>
      <c r="G124" s="8">
        <f>IFERROR(VALUE(VLOOKUP(F124, PTS!$A$2:$B$63, 2, FALSE)), "")</f>
        <v>85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 t="shared" si="4"/>
        <v>85</v>
      </c>
      <c r="S124" s="9"/>
      <c r="T124" s="9" cm="1">
        <f t="array" ref="T124">SUM(LARGE(CHOOSE({1,2,3,4,5,6}, G124, I124, K124, M124, O124, Q124), _xlfn.SEQUENCE(MIN(5, COUNTA(G124, I124, K124, M124, O124, Q124)))))</f>
        <v>85</v>
      </c>
      <c r="U124" s="9">
        <f t="shared" si="5"/>
        <v>4</v>
      </c>
    </row>
    <row r="125" spans="1:21" s="13" customFormat="1" ht="20.100000000000001" customHeight="1" x14ac:dyDescent="0.3">
      <c r="A125" s="11" t="s">
        <v>166</v>
      </c>
      <c r="B125" s="11" t="s">
        <v>10</v>
      </c>
      <c r="C125" s="12" t="s">
        <v>161</v>
      </c>
      <c r="D125" s="11" t="str">
        <f t="shared" si="3"/>
        <v>Jr Boys</v>
      </c>
      <c r="E125" s="57">
        <v>10124</v>
      </c>
      <c r="F125" s="9" t="s">
        <v>7</v>
      </c>
      <c r="G125" s="8">
        <f>IFERROR(VALUE(VLOOKUP(F125, PTS!$A$2:$B$63, 2, FALSE)), "")</f>
        <v>0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9">
        <f t="shared" si="4"/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 t="shared" si="5"/>
        <v>31</v>
      </c>
    </row>
    <row r="126" spans="1:21" s="13" customFormat="1" ht="20.100000000000001" customHeight="1" x14ac:dyDescent="0.3">
      <c r="A126" s="11" t="s">
        <v>150</v>
      </c>
      <c r="B126" s="11" t="s">
        <v>10</v>
      </c>
      <c r="C126" s="12" t="s">
        <v>139</v>
      </c>
      <c r="D126" s="11" t="str">
        <f t="shared" si="3"/>
        <v>Jr Boys</v>
      </c>
      <c r="E126" s="57">
        <v>10125</v>
      </c>
      <c r="F126" s="46">
        <v>21</v>
      </c>
      <c r="G126" s="8">
        <f>IFERROR(VALUE(VLOOKUP(F126, PTS!$A$2:$B$63, 2, FALSE)), "")</f>
        <v>39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 t="shared" si="4"/>
        <v>39</v>
      </c>
      <c r="S126" s="9"/>
      <c r="T126" s="9" cm="1">
        <f t="array" ref="T126">SUM(LARGE(CHOOSE({1,2,3,4,5,6}, G126, I126, K126, M126, O126, Q126), _xlfn.SEQUENCE(MIN(5, COUNTA(G126, I126, K126, M126, O126, Q126)))))</f>
        <v>39</v>
      </c>
      <c r="U126" s="9">
        <f t="shared" si="5"/>
        <v>20</v>
      </c>
    </row>
    <row r="127" spans="1:21" s="13" customFormat="1" ht="20.100000000000001" customHeight="1" x14ac:dyDescent="0.3">
      <c r="A127" s="11" t="s">
        <v>151</v>
      </c>
      <c r="B127" s="11" t="s">
        <v>10</v>
      </c>
      <c r="C127" s="12" t="s">
        <v>139</v>
      </c>
      <c r="D127" s="11" t="str">
        <f t="shared" si="3"/>
        <v>Jr Boys</v>
      </c>
      <c r="E127" s="57">
        <v>10126</v>
      </c>
      <c r="F127" s="9" t="s">
        <v>7</v>
      </c>
      <c r="G127" s="8">
        <f>IFERROR(VALUE(VLOOKUP(F127, PTS!$A$2:$B$63, 2, FALSE)), "")</f>
        <v>0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9">
        <f t="shared" si="4"/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 t="shared" si="5"/>
        <v>31</v>
      </c>
    </row>
    <row r="128" spans="1:21" s="13" customFormat="1" ht="20.100000000000001" customHeight="1" x14ac:dyDescent="0.3">
      <c r="A128" s="11" t="s">
        <v>152</v>
      </c>
      <c r="B128" s="11" t="s">
        <v>10</v>
      </c>
      <c r="C128" s="12" t="s">
        <v>139</v>
      </c>
      <c r="D128" s="11" t="str">
        <f t="shared" si="3"/>
        <v>Jr Boys</v>
      </c>
      <c r="E128" s="57">
        <v>10127</v>
      </c>
      <c r="F128" s="46">
        <v>24</v>
      </c>
      <c r="G128" s="8">
        <f>IFERROR(VALUE(VLOOKUP(F128, PTS!$A$2:$B$63, 2, FALSE)), "")</f>
        <v>36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 t="shared" si="4"/>
        <v>36</v>
      </c>
      <c r="S128" s="9"/>
      <c r="T128" s="9" cm="1">
        <f t="array" ref="T128">SUM(LARGE(CHOOSE({1,2,3,4,5,6}, G128, I128, K128, M128, O128, Q128), _xlfn.SEQUENCE(MIN(5, COUNTA(G128, I128, K128, M128, O128, Q128)))))</f>
        <v>36</v>
      </c>
      <c r="U128" s="9">
        <f t="shared" si="5"/>
        <v>23</v>
      </c>
    </row>
    <row r="129" spans="1:21" s="18" customFormat="1" ht="20.100000000000001" customHeight="1" x14ac:dyDescent="0.3">
      <c r="A129" s="11" t="s">
        <v>153</v>
      </c>
      <c r="B129" s="11" t="s">
        <v>10</v>
      </c>
      <c r="C129" s="12" t="s">
        <v>139</v>
      </c>
      <c r="D129" s="11" t="str">
        <f t="shared" si="3"/>
        <v>Jr Boys</v>
      </c>
      <c r="E129" s="57">
        <v>10128</v>
      </c>
      <c r="F129" s="9" t="s">
        <v>7</v>
      </c>
      <c r="G129" s="8">
        <f>IFERROR(VALUE(VLOOKUP(F129, PTS!$A$2:$B$63, 2, FALSE)), "")</f>
        <v>0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 t="shared" si="4"/>
        <v>0</v>
      </c>
      <c r="S129" s="9"/>
      <c r="T129" s="9" cm="1">
        <f t="array" ref="T129">SUM(LARGE(CHOOSE({1,2,3,4,5,6}, G129, I129, K129, M129, O129, Q129), _xlfn.SEQUENCE(MIN(5, COUNTA(G129, I129, K129, M129, O129, Q129)))))</f>
        <v>0</v>
      </c>
      <c r="U129" s="9">
        <f t="shared" si="5"/>
        <v>31</v>
      </c>
    </row>
    <row r="130" spans="1:21" s="18" customFormat="1" ht="20.100000000000001" customHeight="1" x14ac:dyDescent="0.3">
      <c r="A130" s="11" t="s">
        <v>154</v>
      </c>
      <c r="B130" s="11" t="s">
        <v>10</v>
      </c>
      <c r="C130" s="12" t="s">
        <v>139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7">
        <v>10129</v>
      </c>
      <c r="F130" s="9" t="s">
        <v>7</v>
      </c>
      <c r="G130" s="8">
        <f>IFERROR(VALUE(VLOOKUP(F130, PTS!$A$2:$B$63, 2, FALSE)), "")</f>
        <v>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 t="shared" ref="R130:R193" si="7">SUM(G130,I130,K130,M130,O130,Q130)</f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 t="shared" ref="U130:U193" si="8">1+COUNTIFS(B:B,B130,R:R,"&gt;"&amp;R130)</f>
        <v>31</v>
      </c>
    </row>
    <row r="131" spans="1:21" s="18" customFormat="1" ht="20.100000000000001" customHeight="1" x14ac:dyDescent="0.3">
      <c r="A131" s="11" t="s">
        <v>155</v>
      </c>
      <c r="B131" s="11" t="s">
        <v>10</v>
      </c>
      <c r="C131" s="12" t="s">
        <v>139</v>
      </c>
      <c r="D131" s="11" t="str">
        <f t="shared" si="6"/>
        <v>Jr Boys</v>
      </c>
      <c r="E131" s="57">
        <v>10130</v>
      </c>
      <c r="F131" s="9" t="s">
        <v>7</v>
      </c>
      <c r="G131" s="8">
        <f>IFERROR(VALUE(VLOOKUP(F131, PTS!$A$2:$B$63, 2, FALSE)), "")</f>
        <v>0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 t="shared" si="7"/>
        <v>0</v>
      </c>
      <c r="S131" s="9"/>
      <c r="T131" s="9" cm="1">
        <f t="array" ref="T131">SUM(LARGE(CHOOSE({1,2,3,4,5,6}, G131, I131, K131, M131, O131, Q131), _xlfn.SEQUENCE(MIN(5, COUNTA(G131, I131, K131, M131, O131, Q131)))))</f>
        <v>0</v>
      </c>
      <c r="U131" s="9">
        <f t="shared" si="8"/>
        <v>31</v>
      </c>
    </row>
    <row r="132" spans="1:21" s="18" customFormat="1" ht="20.100000000000001" customHeight="1" x14ac:dyDescent="0.3">
      <c r="A132" s="11" t="s">
        <v>449</v>
      </c>
      <c r="B132" s="11" t="s">
        <v>10</v>
      </c>
      <c r="C132" s="12" t="s">
        <v>139</v>
      </c>
      <c r="D132" s="11" t="str">
        <f t="shared" si="6"/>
        <v>Jr Boys</v>
      </c>
      <c r="E132" s="57">
        <v>10131</v>
      </c>
      <c r="F132" s="46">
        <v>12</v>
      </c>
      <c r="G132" s="8">
        <f>IFERROR(VALUE(VLOOKUP(F132, PTS!$A$2:$B$63, 2, FALSE)), "")</f>
        <v>51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9">
        <f t="shared" si="7"/>
        <v>51</v>
      </c>
      <c r="S132" s="9"/>
      <c r="T132" s="9" cm="1">
        <f t="array" ref="T132">SUM(LARGE(CHOOSE({1,2,3,4,5,6}, G132, I132, K132, M132, O132, Q132), _xlfn.SEQUENCE(MIN(5, COUNTA(G132, I132, K132, M132, O132, Q132)))))</f>
        <v>51</v>
      </c>
      <c r="U132" s="9">
        <f t="shared" si="8"/>
        <v>12</v>
      </c>
    </row>
    <row r="133" spans="1:21" s="18" customFormat="1" ht="20.100000000000001" customHeight="1" x14ac:dyDescent="0.3">
      <c r="A133" s="11" t="s">
        <v>156</v>
      </c>
      <c r="B133" s="11" t="s">
        <v>10</v>
      </c>
      <c r="C133" s="12" t="s">
        <v>139</v>
      </c>
      <c r="D133" s="11" t="str">
        <f t="shared" si="6"/>
        <v>Jr Boys</v>
      </c>
      <c r="E133" s="57">
        <v>10132</v>
      </c>
      <c r="F133" s="9" t="s">
        <v>7</v>
      </c>
      <c r="G133" s="8">
        <f>IFERROR(VALUE(VLOOKUP(F133, PTS!$A$2:$B$63, 2, FALSE)), "")</f>
        <v>0</v>
      </c>
      <c r="H133" s="8"/>
      <c r="I133" s="8"/>
      <c r="J133" s="8"/>
      <c r="K133" s="8"/>
      <c r="L133" s="9"/>
      <c r="M133" s="8"/>
      <c r="N133" s="8"/>
      <c r="O133" s="8"/>
      <c r="P133" s="8"/>
      <c r="Q133" s="8"/>
      <c r="R133" s="9">
        <f t="shared" si="7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8"/>
        <v>31</v>
      </c>
    </row>
    <row r="134" spans="1:21" s="18" customFormat="1" ht="20.100000000000001" customHeight="1" x14ac:dyDescent="0.3">
      <c r="A134" s="11" t="s">
        <v>157</v>
      </c>
      <c r="B134" s="11" t="s">
        <v>10</v>
      </c>
      <c r="C134" s="12" t="s">
        <v>139</v>
      </c>
      <c r="D134" s="11" t="str">
        <f t="shared" si="6"/>
        <v>Jr Boys</v>
      </c>
      <c r="E134" s="57">
        <v>10133</v>
      </c>
      <c r="F134" s="8">
        <v>13</v>
      </c>
      <c r="G134" s="8">
        <f>IFERROR(VALUE(VLOOKUP(F134, PTS!$A$2:$B$63, 2, FALSE)), "")</f>
        <v>49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>
        <f t="shared" si="7"/>
        <v>49</v>
      </c>
      <c r="S134" s="9"/>
      <c r="T134" s="9" cm="1">
        <f t="array" ref="T134">SUM(LARGE(CHOOSE({1,2,3,4,5,6}, G134, I134, K134, M134, O134, Q134), _xlfn.SEQUENCE(MIN(5, COUNTA(G134, I134, K134, M134, O134, Q134)))))</f>
        <v>49</v>
      </c>
      <c r="U134" s="9">
        <f t="shared" si="8"/>
        <v>13</v>
      </c>
    </row>
    <row r="135" spans="1:21" s="18" customFormat="1" ht="20.100000000000001" customHeight="1" x14ac:dyDescent="0.3">
      <c r="A135" s="11" t="s">
        <v>126</v>
      </c>
      <c r="B135" s="11" t="s">
        <v>10</v>
      </c>
      <c r="C135" s="12" t="s">
        <v>119</v>
      </c>
      <c r="D135" s="11" t="str">
        <f t="shared" si="6"/>
        <v>Jr Boys</v>
      </c>
      <c r="E135" s="57">
        <v>10134</v>
      </c>
      <c r="F135" s="9">
        <v>14</v>
      </c>
      <c r="G135" s="8">
        <f>IFERROR(VALUE(VLOOKUP(F135, PTS!$A$2:$B$63, 2, FALSE)), "")</f>
        <v>47</v>
      </c>
      <c r="H135" s="9"/>
      <c r="I135" s="8"/>
      <c r="J135" s="9"/>
      <c r="K135" s="8"/>
      <c r="L135" s="9"/>
      <c r="M135" s="8"/>
      <c r="N135" s="9"/>
      <c r="O135" s="8"/>
      <c r="P135" s="9"/>
      <c r="Q135" s="8"/>
      <c r="R135" s="9">
        <f t="shared" si="7"/>
        <v>47</v>
      </c>
      <c r="S135" s="9"/>
      <c r="T135" s="9" cm="1">
        <f t="array" ref="T135">SUM(LARGE(CHOOSE({1,2,3,4,5,6}, G135, I135, K135, M135, O135, Q135), _xlfn.SEQUENCE(MIN(5, COUNTA(G135, I135, K135, M135, O135, Q135)))))</f>
        <v>47</v>
      </c>
      <c r="U135" s="9">
        <f t="shared" si="8"/>
        <v>14</v>
      </c>
    </row>
    <row r="136" spans="1:21" s="18" customFormat="1" ht="20.100000000000001" customHeight="1" x14ac:dyDescent="0.3">
      <c r="A136" s="21" t="s">
        <v>113</v>
      </c>
      <c r="B136" s="11" t="s">
        <v>10</v>
      </c>
      <c r="C136" s="22" t="s">
        <v>111</v>
      </c>
      <c r="D136" s="11" t="str">
        <f t="shared" si="6"/>
        <v>Jr Boys</v>
      </c>
      <c r="E136" s="57">
        <v>10135</v>
      </c>
      <c r="F136" s="9" t="s">
        <v>7</v>
      </c>
      <c r="G136" s="8">
        <f>IFERROR(VALUE(VLOOKUP(F136, PTS!$A$2:$B$63, 2, FALSE)), "")</f>
        <v>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9">
        <f t="shared" si="7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8"/>
        <v>31</v>
      </c>
    </row>
    <row r="137" spans="1:21" s="18" customFormat="1" ht="20.100000000000001" customHeight="1" x14ac:dyDescent="0.3">
      <c r="A137" s="21" t="s">
        <v>114</v>
      </c>
      <c r="B137" s="11" t="s">
        <v>10</v>
      </c>
      <c r="C137" s="22" t="s">
        <v>111</v>
      </c>
      <c r="D137" s="11" t="str">
        <f t="shared" si="6"/>
        <v>Jr Boys</v>
      </c>
      <c r="E137" s="57">
        <v>10136</v>
      </c>
      <c r="F137" s="9" t="s">
        <v>7</v>
      </c>
      <c r="G137" s="8">
        <f>IFERROR(VALUE(VLOOKUP(F137, PTS!$A$2:$B$63, 2, FALSE)), "")</f>
        <v>0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>
        <f t="shared" si="7"/>
        <v>0</v>
      </c>
      <c r="S137" s="9"/>
      <c r="T137" s="9" cm="1">
        <f t="array" ref="T137">SUM(LARGE(CHOOSE({1,2,3,4,5,6}, G137, I137, K137, M137, O137, Q137), _xlfn.SEQUENCE(MIN(5, COUNTA(G137, I137, K137, M137, O137, Q137)))))</f>
        <v>0</v>
      </c>
      <c r="U137" s="9">
        <f t="shared" si="8"/>
        <v>31</v>
      </c>
    </row>
    <row r="138" spans="1:21" s="18" customFormat="1" ht="20.100000000000001" customHeight="1" x14ac:dyDescent="0.3">
      <c r="A138" s="21" t="s">
        <v>115</v>
      </c>
      <c r="B138" s="11" t="s">
        <v>10</v>
      </c>
      <c r="C138" s="22" t="s">
        <v>111</v>
      </c>
      <c r="D138" s="11" t="str">
        <f t="shared" si="6"/>
        <v>Jr Boys</v>
      </c>
      <c r="E138" s="57">
        <v>10137</v>
      </c>
      <c r="F138" s="46">
        <v>29</v>
      </c>
      <c r="G138" s="8">
        <f>IFERROR(VALUE(VLOOKUP(F138, PTS!$A$2:$B$63, 2, FALSE)), "")</f>
        <v>31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9">
        <f t="shared" si="7"/>
        <v>31</v>
      </c>
      <c r="S138" s="9"/>
      <c r="T138" s="9" cm="1">
        <f t="array" ref="T138">SUM(LARGE(CHOOSE({1,2,3,4,5,6}, G138, I138, K138, M138, O138, Q138), _xlfn.SEQUENCE(MIN(5, COUNTA(G138, I138, K138, M138, O138, Q138)))))</f>
        <v>31</v>
      </c>
      <c r="U138" s="9">
        <f t="shared" si="8"/>
        <v>28</v>
      </c>
    </row>
    <row r="139" spans="1:21" s="18" customFormat="1" ht="20.100000000000001" customHeight="1" x14ac:dyDescent="0.3">
      <c r="A139" s="21" t="s">
        <v>116</v>
      </c>
      <c r="B139" s="11" t="s">
        <v>10</v>
      </c>
      <c r="C139" s="22" t="s">
        <v>111</v>
      </c>
      <c r="D139" s="11" t="str">
        <f t="shared" si="6"/>
        <v>Jr Boys</v>
      </c>
      <c r="E139" s="57">
        <v>10138</v>
      </c>
      <c r="F139" s="9" t="s">
        <v>7</v>
      </c>
      <c r="G139" s="8">
        <f>IFERROR(VALUE(VLOOKUP(F139, PTS!$A$2:$B$63, 2, FALSE)), "")</f>
        <v>0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9">
        <f t="shared" si="7"/>
        <v>0</v>
      </c>
      <c r="S139" s="9"/>
      <c r="T139" s="9" cm="1">
        <f t="array" ref="T139">SUM(LARGE(CHOOSE({1,2,3,4,5,6}, G139, I139, K139, M139, O139, Q139), _xlfn.SEQUENCE(MIN(5, COUNTA(G139, I139, K139, M139, O139, Q139)))))</f>
        <v>0</v>
      </c>
      <c r="U139" s="9">
        <f t="shared" si="8"/>
        <v>31</v>
      </c>
    </row>
    <row r="140" spans="1:21" s="18" customFormat="1" ht="20.100000000000001" customHeight="1" x14ac:dyDescent="0.3">
      <c r="A140" s="21" t="s">
        <v>89</v>
      </c>
      <c r="B140" s="11" t="s">
        <v>10</v>
      </c>
      <c r="C140" s="22" t="s">
        <v>72</v>
      </c>
      <c r="D140" s="11" t="str">
        <f t="shared" si="6"/>
        <v>Jr Boys</v>
      </c>
      <c r="E140" s="57">
        <v>10139</v>
      </c>
      <c r="F140" s="46">
        <v>16</v>
      </c>
      <c r="G140" s="8">
        <f>IFERROR(VALUE(VLOOKUP(F140, PTS!$A$2:$B$63, 2, FALSE)), "")</f>
        <v>44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9">
        <f t="shared" si="7"/>
        <v>44</v>
      </c>
      <c r="S140" s="9"/>
      <c r="T140" s="9" cm="1">
        <f t="array" ref="T140">SUM(LARGE(CHOOSE({1,2,3,4,5,6}, G140, I140, K140, M140, O140, Q140), _xlfn.SEQUENCE(MIN(5, COUNTA(G140, I140, K140, M140, O140, Q140)))))</f>
        <v>44</v>
      </c>
      <c r="U140" s="9">
        <f t="shared" si="8"/>
        <v>16</v>
      </c>
    </row>
    <row r="141" spans="1:21" s="18" customFormat="1" ht="20.100000000000001" customHeight="1" x14ac:dyDescent="0.3">
      <c r="A141" s="21" t="s">
        <v>90</v>
      </c>
      <c r="B141" s="11" t="s">
        <v>10</v>
      </c>
      <c r="C141" s="22" t="s">
        <v>72</v>
      </c>
      <c r="D141" s="11" t="str">
        <f t="shared" si="6"/>
        <v>Jr Boys</v>
      </c>
      <c r="E141" s="57">
        <v>10140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 t="shared" si="7"/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 t="shared" si="8"/>
        <v>31</v>
      </c>
    </row>
    <row r="142" spans="1:21" s="18" customFormat="1" ht="20.100000000000001" customHeight="1" x14ac:dyDescent="0.3">
      <c r="A142" s="21" t="s">
        <v>91</v>
      </c>
      <c r="B142" s="11" t="s">
        <v>10</v>
      </c>
      <c r="C142" s="22" t="s">
        <v>72</v>
      </c>
      <c r="D142" s="11" t="str">
        <f t="shared" si="6"/>
        <v>Jr Boys</v>
      </c>
      <c r="E142" s="57">
        <v>10141</v>
      </c>
      <c r="F142" s="9" t="s">
        <v>7</v>
      </c>
      <c r="G142" s="8">
        <f>IFERROR(VALUE(VLOOKUP(F142, PTS!$A$2:$B$63, 2, FALSE)), "")</f>
        <v>0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9">
        <f t="shared" si="7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8"/>
        <v>31</v>
      </c>
    </row>
    <row r="143" spans="1:21" s="18" customFormat="1" ht="20.100000000000001" customHeight="1" x14ac:dyDescent="0.3">
      <c r="A143" s="21" t="s">
        <v>92</v>
      </c>
      <c r="B143" s="11" t="s">
        <v>10</v>
      </c>
      <c r="C143" s="22" t="s">
        <v>72</v>
      </c>
      <c r="D143" s="11" t="str">
        <f t="shared" si="6"/>
        <v>Jr Boys</v>
      </c>
      <c r="E143" s="57">
        <v>10142</v>
      </c>
      <c r="F143" s="9" t="s">
        <v>7</v>
      </c>
      <c r="G143" s="8">
        <f>IFERROR(VALUE(VLOOKUP(F143, PTS!$A$2:$B$63, 2, FALSE)), "")</f>
        <v>0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 t="shared" si="7"/>
        <v>0</v>
      </c>
      <c r="S143" s="9"/>
      <c r="T143" s="9" cm="1">
        <f t="array" ref="T143">SUM(LARGE(CHOOSE({1,2,3,4,5,6}, G143, I143, K143, M143, O143, Q143), _xlfn.SEQUENCE(MIN(5, COUNTA(G143, I143, K143, M143, O143, Q143)))))</f>
        <v>0</v>
      </c>
      <c r="U143" s="9">
        <f t="shared" si="8"/>
        <v>31</v>
      </c>
    </row>
    <row r="144" spans="1:21" s="18" customFormat="1" ht="20.100000000000001" customHeight="1" x14ac:dyDescent="0.3">
      <c r="A144" s="21" t="s">
        <v>93</v>
      </c>
      <c r="B144" s="11" t="s">
        <v>10</v>
      </c>
      <c r="C144" s="22" t="s">
        <v>72</v>
      </c>
      <c r="D144" s="11" t="str">
        <f t="shared" si="6"/>
        <v>Jr Boys</v>
      </c>
      <c r="E144" s="57">
        <v>10143</v>
      </c>
      <c r="F144" s="46">
        <v>15</v>
      </c>
      <c r="G144" s="8">
        <f>IFERROR(VALUE(VLOOKUP(F144, PTS!$A$2:$B$63, 2, FALSE)), "")</f>
        <v>45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 t="shared" si="7"/>
        <v>45</v>
      </c>
      <c r="S144" s="9"/>
      <c r="T144" s="9" cm="1">
        <f t="array" ref="T144">SUM(LARGE(CHOOSE({1,2,3,4,5,6}, G144, I144, K144, M144, O144, Q144), _xlfn.SEQUENCE(MIN(5, COUNTA(G144, I144, K144, M144, O144, Q144)))))</f>
        <v>45</v>
      </c>
      <c r="U144" s="9">
        <f t="shared" si="8"/>
        <v>15</v>
      </c>
    </row>
    <row r="145" spans="1:21" s="18" customFormat="1" ht="20.100000000000001" customHeight="1" x14ac:dyDescent="0.3">
      <c r="A145" s="21" t="s">
        <v>94</v>
      </c>
      <c r="B145" s="11" t="s">
        <v>10</v>
      </c>
      <c r="C145" s="22" t="s">
        <v>72</v>
      </c>
      <c r="D145" s="11" t="str">
        <f t="shared" si="6"/>
        <v>Jr Boys</v>
      </c>
      <c r="E145" s="57">
        <v>10144</v>
      </c>
      <c r="F145" s="46">
        <v>6</v>
      </c>
      <c r="G145" s="8">
        <f>IFERROR(VALUE(VLOOKUP(F145, PTS!$A$2:$B$63, 2, FALSE)), "")</f>
        <v>75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 t="shared" si="7"/>
        <v>75</v>
      </c>
      <c r="S145" s="9"/>
      <c r="T145" s="9" cm="1">
        <f t="array" ref="T145">SUM(LARGE(CHOOSE({1,2,3,4,5,6}, G145, I145, K145, M145, O145, Q145), _xlfn.SEQUENCE(MIN(5, COUNTA(G145, I145, K145, M145, O145, Q145)))))</f>
        <v>75</v>
      </c>
      <c r="U145" s="9">
        <f t="shared" si="8"/>
        <v>6</v>
      </c>
    </row>
    <row r="146" spans="1:21" s="18" customFormat="1" ht="20.100000000000001" customHeight="1" x14ac:dyDescent="0.3">
      <c r="A146" s="21" t="s">
        <v>65</v>
      </c>
      <c r="B146" s="11" t="s">
        <v>10</v>
      </c>
      <c r="C146" s="22" t="s">
        <v>61</v>
      </c>
      <c r="D146" s="11" t="str">
        <f t="shared" si="6"/>
        <v>Jr Boys</v>
      </c>
      <c r="E146" s="57">
        <v>10145</v>
      </c>
      <c r="F146" s="46">
        <v>9</v>
      </c>
      <c r="G146" s="8">
        <f>IFERROR(VALUE(VLOOKUP(F146, PTS!$A$2:$B$63, 2, FALSE)), "")</f>
        <v>60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9">
        <f t="shared" si="7"/>
        <v>60</v>
      </c>
      <c r="S146" s="9"/>
      <c r="T146" s="9" cm="1">
        <f t="array" ref="T146">SUM(LARGE(CHOOSE({1,2,3,4,5,6}, G146, I146, K146, M146, O146, Q146), _xlfn.SEQUENCE(MIN(5, COUNTA(G146, I146, K146, M146, O146, Q146)))))</f>
        <v>60</v>
      </c>
      <c r="U146" s="9">
        <f t="shared" si="8"/>
        <v>9</v>
      </c>
    </row>
    <row r="147" spans="1:21" s="18" customFormat="1" ht="20.100000000000001" customHeight="1" x14ac:dyDescent="0.3">
      <c r="A147" s="21" t="s">
        <v>66</v>
      </c>
      <c r="B147" s="11" t="s">
        <v>10</v>
      </c>
      <c r="C147" s="22" t="s">
        <v>61</v>
      </c>
      <c r="D147" s="11" t="str">
        <f t="shared" si="6"/>
        <v>Jr Boys</v>
      </c>
      <c r="E147" s="57">
        <v>10146</v>
      </c>
      <c r="F147" s="9" t="s">
        <v>7</v>
      </c>
      <c r="G147" s="8">
        <f>IFERROR(VALUE(VLOOKUP(F147, PTS!$A$2:$B$63, 2, FALSE)), "")</f>
        <v>0</v>
      </c>
      <c r="H147" s="9"/>
      <c r="I147" s="8"/>
      <c r="J147" s="9"/>
      <c r="K147" s="8"/>
      <c r="L147" s="9"/>
      <c r="M147" s="8"/>
      <c r="N147" s="9"/>
      <c r="O147" s="8"/>
      <c r="P147" s="9"/>
      <c r="Q147" s="8"/>
      <c r="R147" s="9">
        <f t="shared" si="7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8"/>
        <v>31</v>
      </c>
    </row>
    <row r="148" spans="1:21" s="18" customFormat="1" ht="20.100000000000001" customHeight="1" x14ac:dyDescent="0.3">
      <c r="A148" s="11" t="s">
        <v>447</v>
      </c>
      <c r="B148" s="11" t="s">
        <v>23</v>
      </c>
      <c r="C148" s="12" t="s">
        <v>249</v>
      </c>
      <c r="D148" s="11" t="str">
        <f t="shared" si="6"/>
        <v>Jr/Sr Girls</v>
      </c>
      <c r="E148" s="58">
        <v>1002</v>
      </c>
      <c r="F148" s="9">
        <v>5</v>
      </c>
      <c r="G148" s="8">
        <f>IFERROR(VALUE(VLOOKUP(F148, PTS!$A$2:$B$63, 2, FALSE)), "")</f>
        <v>80</v>
      </c>
      <c r="H148" s="9"/>
      <c r="I148" s="8"/>
      <c r="J148" s="9"/>
      <c r="K148" s="8"/>
      <c r="L148" s="9"/>
      <c r="M148" s="8"/>
      <c r="N148" s="9"/>
      <c r="O148" s="8"/>
      <c r="P148" s="9"/>
      <c r="Q148" s="8"/>
      <c r="R148" s="9">
        <f t="shared" si="7"/>
        <v>80</v>
      </c>
      <c r="S148" s="9"/>
      <c r="T148" s="9" cm="1">
        <f t="array" ref="T148">SUM(LARGE(CHOOSE({1,2,3,4,5,6}, G148, I148, K148, M148, O148, Q148), _xlfn.SEQUENCE(MIN(5, COUNTA(G148, I148, K148, M148, O148, Q148)))))</f>
        <v>80</v>
      </c>
      <c r="U148" s="9">
        <f t="shared" si="8"/>
        <v>5</v>
      </c>
    </row>
    <row r="149" spans="1:21" s="18" customFormat="1" ht="20.100000000000001" customHeight="1" x14ac:dyDescent="0.3">
      <c r="A149" s="11" t="s">
        <v>297</v>
      </c>
      <c r="B149" s="11" t="s">
        <v>23</v>
      </c>
      <c r="C149" s="12" t="s">
        <v>292</v>
      </c>
      <c r="D149" s="11" t="str">
        <f t="shared" si="6"/>
        <v>Jr/Sr Girls</v>
      </c>
      <c r="E149" s="58">
        <v>1008</v>
      </c>
      <c r="F149" s="9" t="s">
        <v>7</v>
      </c>
      <c r="G149" s="8">
        <f>IFERROR(VALUE(VLOOKUP(F149, PTS!$A$2:$B$63, 2, FALSE)), "")</f>
        <v>0</v>
      </c>
      <c r="H149" s="9"/>
      <c r="I149" s="8"/>
      <c r="J149" s="9"/>
      <c r="K149" s="8"/>
      <c r="L149" s="9"/>
      <c r="M149" s="8"/>
      <c r="N149" s="9"/>
      <c r="O149" s="8"/>
      <c r="P149" s="9"/>
      <c r="Q149" s="8"/>
      <c r="R149" s="9">
        <f t="shared" si="7"/>
        <v>0</v>
      </c>
      <c r="S149" s="9"/>
      <c r="T149" s="9" cm="1">
        <f t="array" ref="T149">SUM(LARGE(CHOOSE({1,2,3,4,5,6}, G149, I149, K149, M149, O149, Q149), _xlfn.SEQUENCE(MIN(5, COUNTA(G149, I149, K149, M149, O149, Q149)))))</f>
        <v>0</v>
      </c>
      <c r="U149" s="9">
        <f t="shared" si="8"/>
        <v>9</v>
      </c>
    </row>
    <row r="150" spans="1:21" s="18" customFormat="1" ht="20.100000000000001" customHeight="1" x14ac:dyDescent="0.3">
      <c r="A150" s="11" t="s">
        <v>381</v>
      </c>
      <c r="B150" s="11" t="s">
        <v>23</v>
      </c>
      <c r="C150" s="22" t="s">
        <v>361</v>
      </c>
      <c r="D150" s="11" t="str">
        <f t="shared" si="6"/>
        <v>Jr/Sr Girls</v>
      </c>
      <c r="E150" s="58">
        <v>1013</v>
      </c>
      <c r="F150" s="8">
        <v>3</v>
      </c>
      <c r="G150" s="8">
        <f>IFERROR(VALUE(VLOOKUP(F150, PTS!$A$2:$B$63, 2, FALSE)), "")</f>
        <v>90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>
        <f t="shared" si="7"/>
        <v>90</v>
      </c>
      <c r="S150" s="9"/>
      <c r="T150" s="9" cm="1">
        <f t="array" ref="T150">SUM(LARGE(CHOOSE({1,2,3,4,5,6}, G150, I150, K150, M150, O150, Q150), _xlfn.SEQUENCE(MIN(5, COUNTA(G150, I150, K150, M150, O150, Q150)))))</f>
        <v>90</v>
      </c>
      <c r="U150" s="9">
        <f t="shared" si="8"/>
        <v>3</v>
      </c>
    </row>
    <row r="151" spans="1:21" s="18" customFormat="1" ht="20.100000000000001" customHeight="1" x14ac:dyDescent="0.3">
      <c r="A151" s="21" t="s">
        <v>394</v>
      </c>
      <c r="B151" s="11" t="s">
        <v>23</v>
      </c>
      <c r="C151" s="22" t="s">
        <v>388</v>
      </c>
      <c r="D151" s="11" t="str">
        <f t="shared" si="6"/>
        <v>Jr/Sr Girls</v>
      </c>
      <c r="E151" s="58">
        <v>1016</v>
      </c>
      <c r="F151" s="8">
        <v>4</v>
      </c>
      <c r="G151" s="8">
        <f>IFERROR(VALUE(VLOOKUP(F151, PTS!$A$2:$B$63, 2, FALSE)), "")</f>
        <v>85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>
        <f t="shared" si="7"/>
        <v>85</v>
      </c>
      <c r="S151" s="9"/>
      <c r="T151" s="9" cm="1">
        <f t="array" ref="T151">SUM(LARGE(CHOOSE({1,2,3,4,5,6}, G151, I151, K151, M151, O151, Q151), _xlfn.SEQUENCE(MIN(5, COUNTA(G151, I151, K151, M151, O151, Q151)))))</f>
        <v>85</v>
      </c>
      <c r="U151" s="9">
        <f t="shared" si="8"/>
        <v>4</v>
      </c>
    </row>
    <row r="152" spans="1:21" s="18" customFormat="1" ht="20.100000000000001" customHeight="1" x14ac:dyDescent="0.3">
      <c r="A152" s="41" t="s">
        <v>206</v>
      </c>
      <c r="B152" s="11" t="s">
        <v>23</v>
      </c>
      <c r="C152" s="22" t="s">
        <v>458</v>
      </c>
      <c r="D152" s="11" t="str">
        <f t="shared" si="6"/>
        <v>Jr/Sr Girls</v>
      </c>
      <c r="E152" s="58">
        <v>1017</v>
      </c>
      <c r="F152" s="9" t="s">
        <v>7</v>
      </c>
      <c r="G152" s="8">
        <f>IFERROR(VALUE(VLOOKUP(F152, PTS!$A$2:$B$63, 2, FALSE)), "")</f>
        <v>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>
        <f t="shared" si="7"/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 t="shared" si="8"/>
        <v>9</v>
      </c>
    </row>
    <row r="153" spans="1:21" s="18" customFormat="1" ht="20.100000000000001" customHeight="1" x14ac:dyDescent="0.3">
      <c r="A153" s="11" t="s">
        <v>149</v>
      </c>
      <c r="B153" s="11" t="s">
        <v>23</v>
      </c>
      <c r="C153" s="12" t="s">
        <v>139</v>
      </c>
      <c r="D153" s="11" t="str">
        <f t="shared" si="6"/>
        <v>Jr/Sr Girls</v>
      </c>
      <c r="E153" s="58">
        <v>1018</v>
      </c>
      <c r="F153" s="9">
        <v>7</v>
      </c>
      <c r="G153" s="8">
        <f>IFERROR(VALUE(VLOOKUP(F153, PTS!$A$2:$B$63, 2, FALSE)), "")</f>
        <v>70</v>
      </c>
      <c r="H153" s="9"/>
      <c r="I153" s="8"/>
      <c r="J153" s="9"/>
      <c r="K153" s="8"/>
      <c r="L153" s="9"/>
      <c r="M153" s="8"/>
      <c r="N153" s="9"/>
      <c r="O153" s="8"/>
      <c r="P153" s="9"/>
      <c r="Q153" s="8"/>
      <c r="R153" s="9">
        <f t="shared" si="7"/>
        <v>70</v>
      </c>
      <c r="S153" s="9"/>
      <c r="T153" s="9" cm="1">
        <f t="array" ref="T153">SUM(LARGE(CHOOSE({1,2,3,4,5,6}, G153, I153, K153, M153, O153, Q153), _xlfn.SEQUENCE(MIN(5, COUNTA(G153, I153, K153, M153, O153, Q153)))))</f>
        <v>70</v>
      </c>
      <c r="U153" s="9">
        <f t="shared" si="8"/>
        <v>7</v>
      </c>
    </row>
    <row r="154" spans="1:21" s="18" customFormat="1" ht="20.100000000000001" customHeight="1" x14ac:dyDescent="0.3">
      <c r="A154" s="21" t="s">
        <v>95</v>
      </c>
      <c r="B154" s="11" t="s">
        <v>23</v>
      </c>
      <c r="C154" s="22" t="s">
        <v>72</v>
      </c>
      <c r="D154" s="11" t="str">
        <f t="shared" si="6"/>
        <v>Jr/Sr Girls</v>
      </c>
      <c r="E154" s="58">
        <v>1019</v>
      </c>
      <c r="F154" s="9" t="s">
        <v>7</v>
      </c>
      <c r="G154" s="8">
        <f>IFERROR(VALUE(VLOOKUP(F154, PTS!$A$2:$B$63, 2, FALSE)), "")</f>
        <v>0</v>
      </c>
      <c r="H154" s="15"/>
      <c r="I154" s="8"/>
      <c r="J154" s="15"/>
      <c r="K154" s="8"/>
      <c r="L154" s="14"/>
      <c r="M154" s="8"/>
      <c r="N154" s="14"/>
      <c r="O154" s="8"/>
      <c r="P154" s="15"/>
      <c r="Q154" s="8"/>
      <c r="R154" s="9">
        <f t="shared" si="7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8"/>
        <v>9</v>
      </c>
    </row>
    <row r="155" spans="1:21" s="18" customFormat="1" ht="20.100000000000001" customHeight="1" x14ac:dyDescent="0.3">
      <c r="A155" s="21" t="s">
        <v>96</v>
      </c>
      <c r="B155" s="11" t="s">
        <v>23</v>
      </c>
      <c r="C155" s="22" t="s">
        <v>72</v>
      </c>
      <c r="D155" s="11" t="str">
        <f t="shared" si="6"/>
        <v>Jr/Sr Girls</v>
      </c>
      <c r="E155" s="58">
        <v>1020</v>
      </c>
      <c r="F155" s="9" t="s">
        <v>7</v>
      </c>
      <c r="G155" s="8">
        <f>IFERROR(VALUE(VLOOKUP(F155, PTS!$A$2:$B$63, 2, FALSE)), "")</f>
        <v>0</v>
      </c>
      <c r="H155" s="9"/>
      <c r="I155" s="8"/>
      <c r="J155" s="9"/>
      <c r="K155" s="8"/>
      <c r="L155" s="9"/>
      <c r="M155" s="8"/>
      <c r="N155" s="9"/>
      <c r="O155" s="8"/>
      <c r="P155" s="9"/>
      <c r="Q155" s="8"/>
      <c r="R155" s="9">
        <f t="shared" si="7"/>
        <v>0</v>
      </c>
      <c r="S155" s="9"/>
      <c r="T155" s="9" cm="1">
        <f t="array" ref="T155">SUM(LARGE(CHOOSE({1,2,3,4,5,6}, G155, I155, K155, M155, O155, Q155), _xlfn.SEQUENCE(MIN(5, COUNTA(G155, I155, K155, M155, O155, Q155)))))</f>
        <v>0</v>
      </c>
      <c r="U155" s="9">
        <f t="shared" si="8"/>
        <v>9</v>
      </c>
    </row>
    <row r="156" spans="1:21" s="18" customFormat="1" ht="20.100000000000001" customHeight="1" x14ac:dyDescent="0.3">
      <c r="A156" s="21" t="s">
        <v>97</v>
      </c>
      <c r="B156" s="11" t="s">
        <v>23</v>
      </c>
      <c r="C156" s="22" t="s">
        <v>72</v>
      </c>
      <c r="D156" s="11" t="str">
        <f t="shared" si="6"/>
        <v>Jr/Sr Girls</v>
      </c>
      <c r="E156" s="58">
        <v>1021</v>
      </c>
      <c r="F156" s="9">
        <v>8</v>
      </c>
      <c r="G156" s="8">
        <f>IFERROR(VALUE(VLOOKUP(F156, PTS!$A$2:$B$63, 2, FALSE)), "")</f>
        <v>65</v>
      </c>
      <c r="H156" s="9"/>
      <c r="I156" s="8"/>
      <c r="J156" s="9"/>
      <c r="K156" s="8"/>
      <c r="L156" s="9"/>
      <c r="M156" s="8"/>
      <c r="N156" s="9"/>
      <c r="O156" s="8"/>
      <c r="P156" s="9"/>
      <c r="Q156" s="8"/>
      <c r="R156" s="9">
        <f t="shared" si="7"/>
        <v>65</v>
      </c>
      <c r="S156" s="9"/>
      <c r="T156" s="9" cm="1">
        <f t="array" ref="T156">SUM(LARGE(CHOOSE({1,2,3,4,5,6}, G156, I156, K156, M156, O156, Q156), _xlfn.SEQUENCE(MIN(5, COUNTA(G156, I156, K156, M156, O156, Q156)))))</f>
        <v>65</v>
      </c>
      <c r="U156" s="9">
        <f t="shared" si="8"/>
        <v>8</v>
      </c>
    </row>
    <row r="157" spans="1:21" s="18" customFormat="1" ht="20.100000000000001" customHeight="1" x14ac:dyDescent="0.3">
      <c r="A157" s="21" t="s">
        <v>98</v>
      </c>
      <c r="B157" s="11" t="s">
        <v>23</v>
      </c>
      <c r="C157" s="22" t="s">
        <v>72</v>
      </c>
      <c r="D157" s="11" t="str">
        <f t="shared" si="6"/>
        <v>Jr/Sr Girls</v>
      </c>
      <c r="E157" s="58">
        <v>1022</v>
      </c>
      <c r="F157" s="46">
        <v>2</v>
      </c>
      <c r="G157" s="8">
        <f>IFERROR(VALUE(VLOOKUP(F157, PTS!$A$2:$B$63, 2, FALSE)), "")</f>
        <v>95</v>
      </c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9">
        <f t="shared" si="7"/>
        <v>95</v>
      </c>
      <c r="S157" s="9"/>
      <c r="T157" s="9" cm="1">
        <f t="array" ref="T157">SUM(LARGE(CHOOSE({1,2,3,4,5,6}, G157, I157, K157, M157, O157, Q157), _xlfn.SEQUENCE(MIN(5, COUNTA(G157, I157, K157, M157, O157, Q157)))))</f>
        <v>95</v>
      </c>
      <c r="U157" s="9">
        <f t="shared" si="8"/>
        <v>2</v>
      </c>
    </row>
    <row r="158" spans="1:21" s="18" customFormat="1" ht="20.100000000000001" customHeight="1" x14ac:dyDescent="0.3">
      <c r="A158" s="21" t="s">
        <v>99</v>
      </c>
      <c r="B158" s="11" t="s">
        <v>23</v>
      </c>
      <c r="C158" s="22" t="s">
        <v>72</v>
      </c>
      <c r="D158" s="11" t="str">
        <f t="shared" si="6"/>
        <v>Jr/Sr Girls</v>
      </c>
      <c r="E158" s="58">
        <v>1023</v>
      </c>
      <c r="F158" s="46">
        <v>6</v>
      </c>
      <c r="G158" s="8">
        <f>IFERROR(VALUE(VLOOKUP(F158, PTS!$A$2:$B$63, 2, FALSE)), "")</f>
        <v>75</v>
      </c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9">
        <f t="shared" si="7"/>
        <v>75</v>
      </c>
      <c r="S158" s="9"/>
      <c r="T158" s="9" cm="1">
        <f t="array" ref="T158">SUM(LARGE(CHOOSE({1,2,3,4,5,6}, G158, I158, K158, M158, O158, Q158), _xlfn.SEQUENCE(MIN(5, COUNTA(G158, I158, K158, M158, O158, Q158)))))</f>
        <v>75</v>
      </c>
      <c r="U158" s="9">
        <f t="shared" si="8"/>
        <v>6</v>
      </c>
    </row>
    <row r="159" spans="1:21" s="18" customFormat="1" ht="20.100000000000001" customHeight="1" x14ac:dyDescent="0.3">
      <c r="A159" s="21" t="s">
        <v>67</v>
      </c>
      <c r="B159" s="11" t="s">
        <v>23</v>
      </c>
      <c r="C159" s="22" t="s">
        <v>61</v>
      </c>
      <c r="D159" s="11" t="str">
        <f t="shared" si="6"/>
        <v>Jr/Sr Girls</v>
      </c>
      <c r="E159" s="58">
        <v>1024</v>
      </c>
      <c r="F159" s="14">
        <v>1</v>
      </c>
      <c r="G159" s="8">
        <f>IFERROR(VALUE(VLOOKUP(F159, PTS!$A$2:$B$63, 2, FALSE)), "")</f>
        <v>100</v>
      </c>
      <c r="H159" s="14"/>
      <c r="I159" s="8"/>
      <c r="J159" s="14"/>
      <c r="K159" s="8"/>
      <c r="L159" s="14"/>
      <c r="M159" s="8"/>
      <c r="N159" s="14"/>
      <c r="O159" s="8"/>
      <c r="P159" s="14"/>
      <c r="Q159" s="8"/>
      <c r="R159" s="9">
        <f t="shared" si="7"/>
        <v>100</v>
      </c>
      <c r="S159" s="9"/>
      <c r="T159" s="9" cm="1">
        <f t="array" ref="T159">SUM(LARGE(CHOOSE({1,2,3,4,5,6}, G159, I159, K159, M159, O159, Q159), _xlfn.SEQUENCE(MIN(5, COUNTA(G159, I159, K159, M159, O159, Q159)))))</f>
        <v>100</v>
      </c>
      <c r="U159" s="9">
        <f t="shared" si="8"/>
        <v>1</v>
      </c>
    </row>
    <row r="160" spans="1:21" s="18" customFormat="1" ht="20.100000000000001" customHeight="1" x14ac:dyDescent="0.3">
      <c r="A160" s="21" t="s">
        <v>68</v>
      </c>
      <c r="B160" s="11" t="s">
        <v>23</v>
      </c>
      <c r="C160" s="22" t="s">
        <v>61</v>
      </c>
      <c r="D160" s="11" t="str">
        <f t="shared" si="6"/>
        <v>Jr/Sr Girls</v>
      </c>
      <c r="E160" s="58">
        <v>1025</v>
      </c>
      <c r="F160" s="9" t="s">
        <v>7</v>
      </c>
      <c r="G160" s="8">
        <f>IFERROR(VALUE(VLOOKUP(F160, PTS!$A$2:$B$63, 2, FALSE)), "")</f>
        <v>0</v>
      </c>
      <c r="H160" s="9"/>
      <c r="I160" s="8"/>
      <c r="J160" s="9"/>
      <c r="K160" s="8"/>
      <c r="L160" s="9"/>
      <c r="M160" s="8"/>
      <c r="N160" s="9"/>
      <c r="O160" s="8"/>
      <c r="P160" s="9"/>
      <c r="Q160" s="8"/>
      <c r="R160" s="9">
        <f t="shared" si="7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9</v>
      </c>
    </row>
    <row r="161" spans="1:21" s="18" customFormat="1" ht="20.100000000000001" customHeight="1" x14ac:dyDescent="0.3">
      <c r="A161" s="21" t="s">
        <v>69</v>
      </c>
      <c r="B161" s="11" t="s">
        <v>23</v>
      </c>
      <c r="C161" s="22" t="s">
        <v>61</v>
      </c>
      <c r="D161" s="11" t="str">
        <f t="shared" si="6"/>
        <v>Jr/Sr Girls</v>
      </c>
      <c r="E161" s="58">
        <v>1026</v>
      </c>
      <c r="F161" s="9" t="s">
        <v>7</v>
      </c>
      <c r="G161" s="8">
        <f>IFERROR(VALUE(VLOOKUP(F161, PTS!$A$2:$B$63, 2, FALSE)), "")</f>
        <v>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>
        <f t="shared" si="7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9</v>
      </c>
    </row>
    <row r="162" spans="1:21" s="18" customFormat="1" ht="20.100000000000001" customHeight="1" x14ac:dyDescent="0.3">
      <c r="A162" s="11" t="s">
        <v>437</v>
      </c>
      <c r="B162" s="11" t="s">
        <v>9</v>
      </c>
      <c r="C162" s="12" t="s">
        <v>249</v>
      </c>
      <c r="D162" s="11" t="str">
        <f t="shared" si="6"/>
        <v>Juv Boys</v>
      </c>
      <c r="E162" s="59">
        <v>952</v>
      </c>
      <c r="F162" s="9" t="s">
        <v>7</v>
      </c>
      <c r="G162" s="8">
        <f>IFERROR(VALUE(VLOOKUP(F162, PTS!$A$2:$B$63, 2, FALSE)), "")</f>
        <v>0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>
        <f t="shared" si="7"/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 t="shared" si="8"/>
        <v>43</v>
      </c>
    </row>
    <row r="163" spans="1:21" s="18" customFormat="1" ht="20.100000000000001" customHeight="1" x14ac:dyDescent="0.3">
      <c r="A163" s="21" t="s">
        <v>438</v>
      </c>
      <c r="B163" s="11" t="s">
        <v>9</v>
      </c>
      <c r="C163" s="12" t="s">
        <v>249</v>
      </c>
      <c r="D163" s="11" t="str">
        <f t="shared" si="6"/>
        <v>Juv Boys</v>
      </c>
      <c r="E163" s="59">
        <v>976</v>
      </c>
      <c r="F163" s="8">
        <v>17</v>
      </c>
      <c r="G163" s="8">
        <f>IFERROR(VALUE(VLOOKUP(F163, PTS!$A$2:$B$63, 2, FALSE)), "")</f>
        <v>43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>
        <f t="shared" si="7"/>
        <v>43</v>
      </c>
      <c r="S163" s="9"/>
      <c r="T163" s="9" cm="1">
        <f t="array" ref="T163">SUM(LARGE(CHOOSE({1,2,3,4,5,6}, G163, I163, K163, M163, O163, Q163), _xlfn.SEQUENCE(MIN(5, COUNTA(G163, I163, K163, M163, O163, Q163)))))</f>
        <v>43</v>
      </c>
      <c r="U163" s="9">
        <f t="shared" si="8"/>
        <v>17</v>
      </c>
    </row>
    <row r="164" spans="1:21" s="18" customFormat="1" ht="20.100000000000001" customHeight="1" x14ac:dyDescent="0.3">
      <c r="A164" s="11" t="s">
        <v>439</v>
      </c>
      <c r="B164" s="11" t="s">
        <v>9</v>
      </c>
      <c r="C164" s="12" t="s">
        <v>249</v>
      </c>
      <c r="D164" s="11" t="str">
        <f t="shared" si="6"/>
        <v>Juv Boys</v>
      </c>
      <c r="E164" s="59">
        <v>982</v>
      </c>
      <c r="F164" s="8">
        <v>12</v>
      </c>
      <c r="G164" s="8">
        <f>IFERROR(VALUE(VLOOKUP(F164, PTS!$A$2:$B$63, 2, FALSE)), "")</f>
        <v>51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>
        <f t="shared" si="7"/>
        <v>51</v>
      </c>
      <c r="S164" s="9"/>
      <c r="T164" s="9" cm="1">
        <f t="array" ref="T164">SUM(LARGE(CHOOSE({1,2,3,4,5,6}, G164, I164, K164, M164, O164, Q164), _xlfn.SEQUENCE(MIN(5, COUNTA(G164, I164, K164, M164, O164, Q164)))))</f>
        <v>51</v>
      </c>
      <c r="U164" s="9">
        <f t="shared" si="8"/>
        <v>12</v>
      </c>
    </row>
    <row r="165" spans="1:21" s="18" customFormat="1" ht="20.100000000000001" customHeight="1" x14ac:dyDescent="0.3">
      <c r="A165" s="11" t="s">
        <v>440</v>
      </c>
      <c r="B165" s="11" t="s">
        <v>9</v>
      </c>
      <c r="C165" s="12" t="s">
        <v>249</v>
      </c>
      <c r="D165" s="11" t="str">
        <f t="shared" si="6"/>
        <v>Juv Boys</v>
      </c>
      <c r="E165" s="59">
        <v>991</v>
      </c>
      <c r="F165" s="8">
        <v>7</v>
      </c>
      <c r="G165" s="8">
        <f>IFERROR(VALUE(VLOOKUP(F165, PTS!$A$2:$B$63, 2, FALSE)), "")</f>
        <v>70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>
        <f t="shared" si="7"/>
        <v>70</v>
      </c>
      <c r="S165" s="9"/>
      <c r="T165" s="9" cm="1">
        <f t="array" ref="T165">SUM(LARGE(CHOOSE({1,2,3,4,5,6}, G165, I165, K165, M165, O165, Q165), _xlfn.SEQUENCE(MIN(5, COUNTA(G165, I165, K165, M165, O165, Q165)))))</f>
        <v>70</v>
      </c>
      <c r="U165" s="9">
        <f t="shared" si="8"/>
        <v>7</v>
      </c>
    </row>
    <row r="166" spans="1:21" s="18" customFormat="1" ht="20.100000000000001" customHeight="1" x14ac:dyDescent="0.3">
      <c r="A166" s="11" t="s">
        <v>441</v>
      </c>
      <c r="B166" s="11" t="s">
        <v>9</v>
      </c>
      <c r="C166" s="12" t="s">
        <v>249</v>
      </c>
      <c r="D166" s="11" t="str">
        <f t="shared" si="6"/>
        <v>Juv Boys</v>
      </c>
      <c r="E166" s="59">
        <v>997</v>
      </c>
      <c r="F166" s="9" t="s">
        <v>7</v>
      </c>
      <c r="G166" s="8">
        <f>IFERROR(VALUE(VLOOKUP(F166, PTS!$A$2:$B$63, 2, FALSE)), "")</f>
        <v>0</v>
      </c>
      <c r="H166" s="9"/>
      <c r="I166" s="8"/>
      <c r="J166" s="9"/>
      <c r="K166" s="8"/>
      <c r="L166" s="9"/>
      <c r="M166" s="8"/>
      <c r="N166" s="9"/>
      <c r="O166" s="8"/>
      <c r="P166" s="9"/>
      <c r="Q166" s="8"/>
      <c r="R166" s="9">
        <f t="shared" si="7"/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 t="shared" si="8"/>
        <v>43</v>
      </c>
    </row>
    <row r="167" spans="1:21" s="18" customFormat="1" ht="20.100000000000001" customHeight="1" x14ac:dyDescent="0.3">
      <c r="A167" s="11" t="s">
        <v>442</v>
      </c>
      <c r="B167" s="11" t="s">
        <v>9</v>
      </c>
      <c r="C167" s="12" t="s">
        <v>249</v>
      </c>
      <c r="D167" s="11" t="str">
        <f t="shared" si="6"/>
        <v>Juv Boys</v>
      </c>
      <c r="E167" s="59">
        <v>9003</v>
      </c>
      <c r="F167" s="8">
        <v>31</v>
      </c>
      <c r="G167" s="8">
        <f>IFERROR(VALUE(VLOOKUP(F167, PTS!$A$2:$B$63, 2, FALSE)), "")</f>
        <v>29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>
        <f t="shared" si="7"/>
        <v>29</v>
      </c>
      <c r="S167" s="9"/>
      <c r="T167" s="9" cm="1">
        <f t="array" ref="T167">SUM(LARGE(CHOOSE({1,2,3,4,5,6}, G167, I167, K167, M167, O167, Q167), _xlfn.SEQUENCE(MIN(5, COUNTA(G167, I167, K167, M167, O167, Q167)))))</f>
        <v>29</v>
      </c>
      <c r="U167" s="9">
        <f t="shared" si="8"/>
        <v>31</v>
      </c>
    </row>
    <row r="168" spans="1:21" s="18" customFormat="1" ht="20.100000000000001" customHeight="1" x14ac:dyDescent="0.3">
      <c r="A168" s="11" t="s">
        <v>443</v>
      </c>
      <c r="B168" s="11" t="s">
        <v>9</v>
      </c>
      <c r="C168" s="12" t="s">
        <v>249</v>
      </c>
      <c r="D168" s="11" t="str">
        <f t="shared" si="6"/>
        <v>Juv Boys</v>
      </c>
      <c r="E168" s="59">
        <v>9006</v>
      </c>
      <c r="F168" s="46">
        <v>33</v>
      </c>
      <c r="G168" s="8">
        <f>IFERROR(VALUE(VLOOKUP(F168, PTS!$A$2:$B$63, 2, FALSE)), "")</f>
        <v>27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9">
        <f t="shared" si="7"/>
        <v>27</v>
      </c>
      <c r="S168" s="9"/>
      <c r="T168" s="9" cm="1">
        <f t="array" ref="T168">SUM(LARGE(CHOOSE({1,2,3,4,5,6}, G168, I168, K168, M168, O168, Q168), _xlfn.SEQUENCE(MIN(5, COUNTA(G168, I168, K168, M168, O168, Q168)))))</f>
        <v>27</v>
      </c>
      <c r="U168" s="9">
        <f t="shared" si="8"/>
        <v>33</v>
      </c>
    </row>
    <row r="169" spans="1:21" ht="20.100000000000001" customHeight="1" x14ac:dyDescent="0.3">
      <c r="A169" s="11" t="s">
        <v>444</v>
      </c>
      <c r="B169" s="11" t="s">
        <v>9</v>
      </c>
      <c r="C169" s="12" t="s">
        <v>249</v>
      </c>
      <c r="D169" s="11" t="str">
        <f t="shared" si="6"/>
        <v>Juv Boys</v>
      </c>
      <c r="E169" s="59">
        <v>9014</v>
      </c>
      <c r="F169" s="9">
        <v>9</v>
      </c>
      <c r="G169" s="8">
        <f>IFERROR(VALUE(VLOOKUP(F169, PTS!$A$2:$B$63, 2, FALSE)), "")</f>
        <v>60</v>
      </c>
      <c r="H169" s="9"/>
      <c r="I169" s="8"/>
      <c r="J169" s="9"/>
      <c r="K169" s="8"/>
      <c r="L169" s="9"/>
      <c r="M169" s="8"/>
      <c r="N169" s="9"/>
      <c r="O169" s="8"/>
      <c r="P169" s="9"/>
      <c r="Q169" s="8"/>
      <c r="R169" s="9">
        <f t="shared" si="7"/>
        <v>60</v>
      </c>
      <c r="S169" s="9"/>
      <c r="T169" s="9" cm="1">
        <f t="array" ref="T169">SUM(LARGE(CHOOSE({1,2,3,4,5,6}, G169, I169, K169, M169, O169, Q169), _xlfn.SEQUENCE(MIN(5, COUNTA(G169, I169, K169, M169, O169, Q169)))))</f>
        <v>60</v>
      </c>
      <c r="U169" s="9">
        <f t="shared" si="8"/>
        <v>9</v>
      </c>
    </row>
    <row r="170" spans="1:21" ht="20.100000000000001" customHeight="1" x14ac:dyDescent="0.3">
      <c r="A170" s="11" t="s">
        <v>277</v>
      </c>
      <c r="B170" s="11" t="s">
        <v>9</v>
      </c>
      <c r="C170" s="12" t="s">
        <v>274</v>
      </c>
      <c r="D170" s="11" t="str">
        <f t="shared" si="6"/>
        <v>Juv Boys</v>
      </c>
      <c r="E170" s="59">
        <v>9015</v>
      </c>
      <c r="F170" s="46">
        <v>38</v>
      </c>
      <c r="G170" s="8">
        <f>IFERROR(VALUE(VLOOKUP(F170, PTS!$A$2:$B$63, 2, FALSE)), "")</f>
        <v>22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9">
        <f t="shared" si="7"/>
        <v>22</v>
      </c>
      <c r="S170" s="9"/>
      <c r="T170" s="9" cm="1">
        <f t="array" ref="T170">SUM(LARGE(CHOOSE({1,2,3,4,5,6}, G170, I170, K170, M170, O170, Q170), _xlfn.SEQUENCE(MIN(5, COUNTA(G170, I170, K170, M170, O170, Q170)))))</f>
        <v>22</v>
      </c>
      <c r="U170" s="9">
        <f t="shared" si="8"/>
        <v>39</v>
      </c>
    </row>
    <row r="171" spans="1:21" ht="20.100000000000001" customHeight="1" x14ac:dyDescent="0.3">
      <c r="A171" s="11" t="s">
        <v>278</v>
      </c>
      <c r="B171" s="11" t="s">
        <v>9</v>
      </c>
      <c r="C171" s="12" t="s">
        <v>274</v>
      </c>
      <c r="D171" s="11" t="str">
        <f t="shared" si="6"/>
        <v>Juv Boys</v>
      </c>
      <c r="E171" s="59">
        <v>9016</v>
      </c>
      <c r="F171" s="9">
        <v>28</v>
      </c>
      <c r="G171" s="8">
        <f>IFERROR(VALUE(VLOOKUP(F171, PTS!$A$2:$B$63, 2, FALSE)), "")</f>
        <v>32</v>
      </c>
      <c r="H171" s="9"/>
      <c r="I171" s="8"/>
      <c r="J171" s="9"/>
      <c r="K171" s="8"/>
      <c r="L171" s="9"/>
      <c r="M171" s="8"/>
      <c r="N171" s="9"/>
      <c r="O171" s="8"/>
      <c r="P171" s="9"/>
      <c r="Q171" s="8"/>
      <c r="R171" s="9">
        <f t="shared" si="7"/>
        <v>32</v>
      </c>
      <c r="S171" s="9"/>
      <c r="T171" s="9" cm="1">
        <f t="array" ref="T171">SUM(LARGE(CHOOSE({1,2,3,4,5,6}, G171, I171, K171, M171, O171, Q171), _xlfn.SEQUENCE(MIN(5, COUNTA(G171, I171, K171, M171, O171, Q171)))))</f>
        <v>32</v>
      </c>
      <c r="U171" s="9">
        <f t="shared" si="8"/>
        <v>28</v>
      </c>
    </row>
    <row r="172" spans="1:21" ht="20.100000000000001" customHeight="1" x14ac:dyDescent="0.3">
      <c r="A172" s="11" t="s">
        <v>279</v>
      </c>
      <c r="B172" s="11" t="s">
        <v>9</v>
      </c>
      <c r="C172" s="12" t="s">
        <v>274</v>
      </c>
      <c r="D172" s="11" t="str">
        <f t="shared" si="6"/>
        <v>Juv Boys</v>
      </c>
      <c r="E172" s="59">
        <v>9018</v>
      </c>
      <c r="F172" s="9">
        <v>37</v>
      </c>
      <c r="G172" s="8">
        <f>IFERROR(VALUE(VLOOKUP(F172, PTS!$A$2:$B$63, 2, FALSE)), "")</f>
        <v>23</v>
      </c>
      <c r="H172" s="9"/>
      <c r="I172" s="8"/>
      <c r="J172" s="8"/>
      <c r="K172" s="8"/>
      <c r="L172" s="9"/>
      <c r="M172" s="8"/>
      <c r="N172" s="8"/>
      <c r="O172" s="8"/>
      <c r="P172" s="8"/>
      <c r="Q172" s="8"/>
      <c r="R172" s="9">
        <f t="shared" si="7"/>
        <v>23</v>
      </c>
      <c r="S172" s="9"/>
      <c r="T172" s="9" cm="1">
        <f t="array" ref="T172">SUM(LARGE(CHOOSE({1,2,3,4,5,6}, G172, I172, K172, M172, O172, Q172), _xlfn.SEQUENCE(MIN(5, COUNTA(G172, I172, K172, M172, O172, Q172)))))</f>
        <v>23</v>
      </c>
      <c r="U172" s="9">
        <f t="shared" si="8"/>
        <v>38</v>
      </c>
    </row>
    <row r="173" spans="1:21" ht="20.100000000000001" customHeight="1" x14ac:dyDescent="0.3">
      <c r="A173" s="11" t="s">
        <v>283</v>
      </c>
      <c r="B173" s="11" t="s">
        <v>9</v>
      </c>
      <c r="C173" s="12" t="s">
        <v>284</v>
      </c>
      <c r="D173" s="11" t="str">
        <f t="shared" si="6"/>
        <v>Juv Boys</v>
      </c>
      <c r="E173" s="59">
        <v>9022</v>
      </c>
      <c r="F173" s="8">
        <v>23</v>
      </c>
      <c r="G173" s="8">
        <f>IFERROR(VALUE(VLOOKUP(F173, PTS!$A$2:$B$63, 2, FALSE)), "")</f>
        <v>37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>
        <f t="shared" si="7"/>
        <v>37</v>
      </c>
      <c r="S173" s="9"/>
      <c r="T173" s="9" cm="1">
        <f t="array" ref="T173">SUM(LARGE(CHOOSE({1,2,3,4,5,6}, G173, I173, K173, M173, O173, Q173), _xlfn.SEQUENCE(MIN(5, COUNTA(G173, I173, K173, M173, O173, Q173)))))</f>
        <v>37</v>
      </c>
      <c r="U173" s="9">
        <f t="shared" si="8"/>
        <v>23</v>
      </c>
    </row>
    <row r="174" spans="1:21" ht="20.100000000000001" customHeight="1" x14ac:dyDescent="0.3">
      <c r="A174" s="21" t="s">
        <v>293</v>
      </c>
      <c r="B174" s="11" t="s">
        <v>9</v>
      </c>
      <c r="C174" s="12" t="s">
        <v>292</v>
      </c>
      <c r="D174" s="11" t="str">
        <f t="shared" si="6"/>
        <v>Juv Boys</v>
      </c>
      <c r="E174" s="59">
        <v>9023</v>
      </c>
      <c r="F174" s="9">
        <v>1</v>
      </c>
      <c r="G174" s="8">
        <f>IFERROR(VALUE(VLOOKUP(F174, PTS!$A$2:$B$63, 2, FALSE)), "")</f>
        <v>100</v>
      </c>
      <c r="H174" s="9"/>
      <c r="I174" s="8"/>
      <c r="J174" s="9"/>
      <c r="K174" s="8"/>
      <c r="L174" s="9"/>
      <c r="M174" s="8"/>
      <c r="N174" s="9"/>
      <c r="O174" s="8"/>
      <c r="P174" s="9"/>
      <c r="Q174" s="8"/>
      <c r="R174" s="9">
        <f t="shared" si="7"/>
        <v>100</v>
      </c>
      <c r="S174" s="9"/>
      <c r="T174" s="9" cm="1">
        <f t="array" ref="T174">SUM(LARGE(CHOOSE({1,2,3,4,5,6}, G174, I174, K174, M174, O174, Q174), _xlfn.SEQUENCE(MIN(5, COUNTA(G174, I174, K174, M174, O174, Q174)))))</f>
        <v>100</v>
      </c>
      <c r="U174" s="9">
        <f t="shared" si="8"/>
        <v>1</v>
      </c>
    </row>
    <row r="175" spans="1:21" ht="20.100000000000001" customHeight="1" x14ac:dyDescent="0.3">
      <c r="A175" s="21" t="s">
        <v>294</v>
      </c>
      <c r="B175" s="11" t="s">
        <v>9</v>
      </c>
      <c r="C175" s="12" t="s">
        <v>292</v>
      </c>
      <c r="D175" s="11" t="str">
        <f t="shared" si="6"/>
        <v>Juv Boys</v>
      </c>
      <c r="E175" s="59">
        <v>9024</v>
      </c>
      <c r="F175" s="9" t="s">
        <v>7</v>
      </c>
      <c r="G175" s="8">
        <f>IFERROR(VALUE(VLOOKUP(F175, PTS!$A$2:$B$63, 2, FALSE)), "")</f>
        <v>0</v>
      </c>
      <c r="H175" s="9"/>
      <c r="I175" s="8"/>
      <c r="J175" s="9"/>
      <c r="K175" s="8"/>
      <c r="L175" s="9"/>
      <c r="M175" s="8"/>
      <c r="N175" s="9"/>
      <c r="O175" s="8"/>
      <c r="P175" s="9"/>
      <c r="Q175" s="8"/>
      <c r="R175" s="9">
        <f t="shared" si="7"/>
        <v>0</v>
      </c>
      <c r="S175" s="9"/>
      <c r="T175" s="9" cm="1">
        <f t="array" ref="T175">SUM(LARGE(CHOOSE({1,2,3,4,5,6}, G175, I175, K175, M175, O175, Q175), _xlfn.SEQUENCE(MIN(5, COUNTA(G175, I175, K175, M175, O175, Q175)))))</f>
        <v>0</v>
      </c>
      <c r="U175" s="9">
        <f t="shared" si="8"/>
        <v>43</v>
      </c>
    </row>
    <row r="176" spans="1:21" ht="20.100000000000001" customHeight="1" x14ac:dyDescent="0.3">
      <c r="A176" s="21" t="s">
        <v>295</v>
      </c>
      <c r="B176" s="11" t="s">
        <v>9</v>
      </c>
      <c r="C176" s="12" t="s">
        <v>292</v>
      </c>
      <c r="D176" s="11" t="str">
        <f t="shared" si="6"/>
        <v>Juv Boys</v>
      </c>
      <c r="E176" s="59">
        <v>9025</v>
      </c>
      <c r="F176" s="9" t="s">
        <v>8</v>
      </c>
      <c r="G176" s="8">
        <f>IFERROR(VALUE(VLOOKUP(F176, PTS!$A$2:$B$63, 2, FALSE)), "")</f>
        <v>1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 t="shared" si="7"/>
        <v>1</v>
      </c>
      <c r="S176" s="9"/>
      <c r="T176" s="9" cm="1">
        <f t="array" ref="T176">SUM(LARGE(CHOOSE({1,2,3,4,5,6}, G176, I176, K176, M176, O176, Q176), _xlfn.SEQUENCE(MIN(5, COUNTA(G176, I176, K176, M176, O176, Q176)))))</f>
        <v>1</v>
      </c>
      <c r="U176" s="9">
        <f t="shared" si="8"/>
        <v>41</v>
      </c>
    </row>
    <row r="177" spans="1:21" ht="20.100000000000001" customHeight="1" x14ac:dyDescent="0.3">
      <c r="A177" s="11" t="s">
        <v>308</v>
      </c>
      <c r="B177" s="11" t="s">
        <v>9</v>
      </c>
      <c r="C177" s="12" t="s">
        <v>451</v>
      </c>
      <c r="D177" s="11" t="str">
        <f t="shared" si="6"/>
        <v>Juv Boys</v>
      </c>
      <c r="E177" s="59">
        <v>9027</v>
      </c>
      <c r="F177" s="9">
        <v>19</v>
      </c>
      <c r="G177" s="8">
        <f>IFERROR(VALUE(VLOOKUP(F177, PTS!$A$2:$B$63, 2, FALSE)), "")</f>
        <v>41</v>
      </c>
      <c r="H177" s="9"/>
      <c r="I177" s="8"/>
      <c r="J177" s="9"/>
      <c r="K177" s="8"/>
      <c r="L177" s="9"/>
      <c r="M177" s="8"/>
      <c r="N177" s="9"/>
      <c r="O177" s="8"/>
      <c r="P177" s="9"/>
      <c r="Q177" s="8"/>
      <c r="R177" s="9">
        <f t="shared" si="7"/>
        <v>41</v>
      </c>
      <c r="S177" s="9"/>
      <c r="T177" s="9" cm="1">
        <f t="array" ref="T177">SUM(LARGE(CHOOSE({1,2,3,4,5,6}, G177, I177, K177, M177, O177, Q177), _xlfn.SEQUENCE(MIN(5, COUNTA(G177, I177, K177, M177, O177, Q177)))))</f>
        <v>41</v>
      </c>
      <c r="U177" s="9">
        <f t="shared" si="8"/>
        <v>19</v>
      </c>
    </row>
    <row r="178" spans="1:21" ht="20.100000000000001" customHeight="1" x14ac:dyDescent="0.3">
      <c r="A178" s="21" t="s">
        <v>309</v>
      </c>
      <c r="B178" s="11" t="s">
        <v>9</v>
      </c>
      <c r="C178" s="12" t="s">
        <v>451</v>
      </c>
      <c r="D178" s="11" t="str">
        <f t="shared" si="6"/>
        <v>Juv Boys</v>
      </c>
      <c r="E178" s="59">
        <v>9028</v>
      </c>
      <c r="F178" s="9">
        <v>39</v>
      </c>
      <c r="G178" s="8">
        <f>IFERROR(VALUE(VLOOKUP(F178, PTS!$A$2:$B$63, 2, FALSE)), "")</f>
        <v>21</v>
      </c>
      <c r="H178" s="9"/>
      <c r="I178" s="8"/>
      <c r="J178" s="9"/>
      <c r="K178" s="8"/>
      <c r="L178" s="9"/>
      <c r="M178" s="8"/>
      <c r="N178" s="9"/>
      <c r="O178" s="8"/>
      <c r="P178" s="9"/>
      <c r="Q178" s="8"/>
      <c r="R178" s="9">
        <f t="shared" si="7"/>
        <v>21</v>
      </c>
      <c r="S178" s="9"/>
      <c r="T178" s="9" cm="1">
        <f t="array" ref="T178">SUM(LARGE(CHOOSE({1,2,3,4,5,6}, G178, I178, K178, M178, O178, Q178), _xlfn.SEQUENCE(MIN(5, COUNTA(G178, I178, K178, M178, O178, Q178)))))</f>
        <v>21</v>
      </c>
      <c r="U178" s="9">
        <f t="shared" si="8"/>
        <v>40</v>
      </c>
    </row>
    <row r="179" spans="1:21" ht="20.100000000000001" customHeight="1" x14ac:dyDescent="0.3">
      <c r="A179" s="11" t="s">
        <v>314</v>
      </c>
      <c r="B179" s="11" t="s">
        <v>9</v>
      </c>
      <c r="C179" s="12" t="s">
        <v>312</v>
      </c>
      <c r="D179" s="11" t="str">
        <f t="shared" si="6"/>
        <v>Juv Boys</v>
      </c>
      <c r="E179" s="59">
        <v>9030</v>
      </c>
      <c r="F179" s="9" t="s">
        <v>7</v>
      </c>
      <c r="G179" s="8">
        <f>IFERROR(VALUE(VLOOKUP(F179, PTS!$A$2:$B$63, 2, FALSE)), "")</f>
        <v>0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 t="shared" si="7"/>
        <v>0</v>
      </c>
      <c r="S179" s="9"/>
      <c r="T179" s="9" cm="1">
        <f t="array" ref="T179">SUM(LARGE(CHOOSE({1,2,3,4,5,6}, G179, I179, K179, M179, O179, Q179), _xlfn.SEQUENCE(MIN(5, COUNTA(G179, I179, K179, M179, O179, Q179)))))</f>
        <v>0</v>
      </c>
      <c r="U179" s="9">
        <f t="shared" si="8"/>
        <v>43</v>
      </c>
    </row>
    <row r="180" spans="1:21" ht="20.100000000000001" customHeight="1" x14ac:dyDescent="0.3">
      <c r="A180" s="11" t="s">
        <v>315</v>
      </c>
      <c r="B180" s="11" t="s">
        <v>9</v>
      </c>
      <c r="C180" s="12" t="s">
        <v>312</v>
      </c>
      <c r="D180" s="11" t="str">
        <f t="shared" si="6"/>
        <v>Juv Boys</v>
      </c>
      <c r="E180" s="59">
        <v>9031</v>
      </c>
      <c r="F180" s="9" t="s">
        <v>7</v>
      </c>
      <c r="G180" s="8">
        <f>IFERROR(VALUE(VLOOKUP(F180, PTS!$A$2:$B$63, 2, FALSE)), "")</f>
        <v>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 t="shared" si="7"/>
        <v>0</v>
      </c>
      <c r="S180" s="9"/>
      <c r="T180" s="9" cm="1">
        <f t="array" ref="T180">SUM(LARGE(CHOOSE({1,2,3,4,5,6}, G180, I180, K180, M180, O180, Q180), _xlfn.SEQUENCE(MIN(5, COUNTA(G180, I180, K180, M180, O180, Q180)))))</f>
        <v>0</v>
      </c>
      <c r="U180" s="9">
        <f t="shared" si="8"/>
        <v>43</v>
      </c>
    </row>
    <row r="181" spans="1:21" ht="20.100000000000001" customHeight="1" x14ac:dyDescent="0.3">
      <c r="A181" s="21" t="s">
        <v>327</v>
      </c>
      <c r="B181" s="11" t="s">
        <v>9</v>
      </c>
      <c r="C181" s="12" t="s">
        <v>322</v>
      </c>
      <c r="D181" s="11" t="str">
        <f t="shared" si="6"/>
        <v>Juv Boys</v>
      </c>
      <c r="E181" s="59">
        <v>9032</v>
      </c>
      <c r="F181" s="9">
        <v>30</v>
      </c>
      <c r="G181" s="8">
        <f>IFERROR(VALUE(VLOOKUP(F181, PTS!$A$2:$B$63, 2, FALSE)), "")</f>
        <v>30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 t="shared" si="7"/>
        <v>30</v>
      </c>
      <c r="S181" s="9"/>
      <c r="T181" s="9" cm="1">
        <f t="array" ref="T181">SUM(LARGE(CHOOSE({1,2,3,4,5,6}, G181, I181, K181, M181, O181, Q181), _xlfn.SEQUENCE(MIN(5, COUNTA(G181, I181, K181, M181, O181, Q181)))))</f>
        <v>30</v>
      </c>
      <c r="U181" s="9">
        <f t="shared" si="8"/>
        <v>30</v>
      </c>
    </row>
    <row r="182" spans="1:21" ht="20.100000000000001" customHeight="1" x14ac:dyDescent="0.3">
      <c r="A182" s="11" t="s">
        <v>328</v>
      </c>
      <c r="B182" s="11" t="s">
        <v>9</v>
      </c>
      <c r="C182" s="12" t="s">
        <v>322</v>
      </c>
      <c r="D182" s="11" t="str">
        <f t="shared" si="6"/>
        <v>Juv Boys</v>
      </c>
      <c r="E182" s="59">
        <v>9033</v>
      </c>
      <c r="F182" s="9" t="s">
        <v>7</v>
      </c>
      <c r="G182" s="8">
        <f>IFERROR(VALUE(VLOOKUP(F182, PTS!$A$2:$B$63, 2, FALSE)), "")</f>
        <v>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 t="shared" si="7"/>
        <v>0</v>
      </c>
      <c r="S182" s="9"/>
      <c r="T182" s="9" cm="1">
        <f t="array" ref="T182">SUM(LARGE(CHOOSE({1,2,3,4,5,6}, G182, I182, K182, M182, O182, Q182), _xlfn.SEQUENCE(MIN(5, COUNTA(G182, I182, K182, M182, O182, Q182)))))</f>
        <v>0</v>
      </c>
      <c r="U182" s="9">
        <f t="shared" si="8"/>
        <v>43</v>
      </c>
    </row>
    <row r="183" spans="1:21" ht="20.100000000000001" customHeight="1" x14ac:dyDescent="0.3">
      <c r="A183" s="21" t="s">
        <v>339</v>
      </c>
      <c r="B183" s="11" t="s">
        <v>9</v>
      </c>
      <c r="C183" s="12" t="s">
        <v>457</v>
      </c>
      <c r="D183" s="11" t="str">
        <f t="shared" si="6"/>
        <v>Juv Boys</v>
      </c>
      <c r="E183" s="59">
        <v>9034</v>
      </c>
      <c r="F183" s="9">
        <v>5</v>
      </c>
      <c r="G183" s="8">
        <f>IFERROR(VALUE(VLOOKUP(F183, PTS!$A$2:$B$63, 2, FALSE)), "")</f>
        <v>80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 t="shared" si="7"/>
        <v>80</v>
      </c>
      <c r="S183" s="9"/>
      <c r="T183" s="9" cm="1">
        <f t="array" ref="T183">SUM(LARGE(CHOOSE({1,2,3,4,5,6}, G183, I183, K183, M183, O183, Q183), _xlfn.SEQUENCE(MIN(5, COUNTA(G183, I183, K183, M183, O183, Q183)))))</f>
        <v>80</v>
      </c>
      <c r="U183" s="9">
        <f t="shared" si="8"/>
        <v>5</v>
      </c>
    </row>
    <row r="184" spans="1:21" ht="20.100000000000001" customHeight="1" x14ac:dyDescent="0.3">
      <c r="A184" s="21" t="s">
        <v>340</v>
      </c>
      <c r="B184" s="11" t="s">
        <v>9</v>
      </c>
      <c r="C184" s="12" t="s">
        <v>457</v>
      </c>
      <c r="D184" s="11" t="str">
        <f t="shared" si="6"/>
        <v>Juv Boys</v>
      </c>
      <c r="E184" s="59">
        <v>9035</v>
      </c>
      <c r="F184" s="9">
        <v>4</v>
      </c>
      <c r="G184" s="8">
        <f>IFERROR(VALUE(VLOOKUP(F184, PTS!$A$2:$B$63, 2, FALSE)), "")</f>
        <v>85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 t="shared" si="7"/>
        <v>85</v>
      </c>
      <c r="S184" s="9"/>
      <c r="T184" s="9" cm="1">
        <f t="array" ref="T184">SUM(LARGE(CHOOSE({1,2,3,4,5,6}, G184, I184, K184, M184, O184, Q184), _xlfn.SEQUENCE(MIN(5, COUNTA(G184, I184, K184, M184, O184, Q184)))))</f>
        <v>85</v>
      </c>
      <c r="U184" s="9">
        <f t="shared" si="8"/>
        <v>4</v>
      </c>
    </row>
    <row r="185" spans="1:21" ht="20.100000000000001" customHeight="1" x14ac:dyDescent="0.3">
      <c r="A185" s="21" t="s">
        <v>341</v>
      </c>
      <c r="B185" s="11" t="s">
        <v>9</v>
      </c>
      <c r="C185" s="12" t="s">
        <v>457</v>
      </c>
      <c r="D185" s="11" t="str">
        <f t="shared" si="6"/>
        <v>Juv Boys</v>
      </c>
      <c r="E185" s="59">
        <v>9036</v>
      </c>
      <c r="F185" s="9" t="s">
        <v>7</v>
      </c>
      <c r="G185" s="8">
        <f>IFERROR(VALUE(VLOOKUP(F185, PTS!$A$2:$B$63, 2, FALSE)), "")</f>
        <v>0</v>
      </c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>
        <f t="shared" si="7"/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 t="shared" si="8"/>
        <v>43</v>
      </c>
    </row>
    <row r="186" spans="1:21" ht="20.100000000000001" customHeight="1" x14ac:dyDescent="0.3">
      <c r="A186" s="21" t="s">
        <v>342</v>
      </c>
      <c r="B186" s="11" t="s">
        <v>9</v>
      </c>
      <c r="C186" s="12" t="s">
        <v>457</v>
      </c>
      <c r="D186" s="11" t="str">
        <f t="shared" si="6"/>
        <v>Juv Boys</v>
      </c>
      <c r="E186" s="59">
        <v>9037</v>
      </c>
      <c r="F186" s="9" t="s">
        <v>7</v>
      </c>
      <c r="G186" s="8">
        <f>IFERROR(VALUE(VLOOKUP(F186, PTS!$A$2:$B$63, 2, FALSE)), "")</f>
        <v>0</v>
      </c>
      <c r="H186" s="8"/>
      <c r="I186" s="8"/>
      <c r="J186" s="8"/>
      <c r="K186" s="8"/>
      <c r="L186" s="9"/>
      <c r="M186" s="8"/>
      <c r="N186" s="9"/>
      <c r="O186" s="8"/>
      <c r="P186" s="9"/>
      <c r="Q186" s="8"/>
      <c r="R186" s="9">
        <f t="shared" si="7"/>
        <v>0</v>
      </c>
      <c r="S186" s="9"/>
      <c r="T186" s="9" cm="1">
        <f t="array" ref="T186">SUM(LARGE(CHOOSE({1,2,3,4,5,6}, G186, I186, K186, M186, O186, Q186), _xlfn.SEQUENCE(MIN(5, COUNTA(G186, I186, K186, M186, O186, Q186)))))</f>
        <v>0</v>
      </c>
      <c r="U186" s="9">
        <f t="shared" si="8"/>
        <v>43</v>
      </c>
    </row>
    <row r="187" spans="1:21" ht="20.100000000000001" customHeight="1" x14ac:dyDescent="0.3">
      <c r="A187" s="21" t="s">
        <v>343</v>
      </c>
      <c r="B187" s="11" t="s">
        <v>9</v>
      </c>
      <c r="C187" s="12" t="s">
        <v>457</v>
      </c>
      <c r="D187" s="11" t="str">
        <f t="shared" si="6"/>
        <v>Juv Boys</v>
      </c>
      <c r="E187" s="59">
        <v>9038</v>
      </c>
      <c r="F187" s="9">
        <v>6</v>
      </c>
      <c r="G187" s="8">
        <f>IFERROR(VALUE(VLOOKUP(F187, PTS!$A$2:$B$63, 2, FALSE)), "")</f>
        <v>75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 t="shared" si="7"/>
        <v>75</v>
      </c>
      <c r="S187" s="9"/>
      <c r="T187" s="9" cm="1">
        <f t="array" ref="T187">SUM(LARGE(CHOOSE({1,2,3,4,5,6}, G187, I187, K187, M187, O187, Q187), _xlfn.SEQUENCE(MIN(5, COUNTA(G187, I187, K187, M187, O187, Q187)))))</f>
        <v>75</v>
      </c>
      <c r="U187" s="9">
        <f t="shared" si="8"/>
        <v>6</v>
      </c>
    </row>
    <row r="188" spans="1:21" ht="20.100000000000001" customHeight="1" x14ac:dyDescent="0.3">
      <c r="A188" s="21" t="s">
        <v>347</v>
      </c>
      <c r="B188" s="11" t="s">
        <v>9</v>
      </c>
      <c r="C188" s="22" t="s">
        <v>346</v>
      </c>
      <c r="D188" s="11" t="str">
        <f t="shared" si="6"/>
        <v>Juv Boys</v>
      </c>
      <c r="E188" s="59">
        <v>9039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 t="shared" si="7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43</v>
      </c>
    </row>
    <row r="189" spans="1:21" ht="20.100000000000001" customHeight="1" x14ac:dyDescent="0.3">
      <c r="A189" s="21" t="s">
        <v>351</v>
      </c>
      <c r="B189" s="11" t="s">
        <v>9</v>
      </c>
      <c r="C189" s="22" t="s">
        <v>352</v>
      </c>
      <c r="D189" s="11" t="str">
        <f t="shared" si="6"/>
        <v>Juv Boys</v>
      </c>
      <c r="E189" s="59">
        <v>9040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 t="shared" si="7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8"/>
        <v>43</v>
      </c>
    </row>
    <row r="190" spans="1:21" ht="20.100000000000001" customHeight="1" x14ac:dyDescent="0.3">
      <c r="A190" s="21" t="s">
        <v>353</v>
      </c>
      <c r="B190" s="11" t="s">
        <v>9</v>
      </c>
      <c r="C190" s="22" t="s">
        <v>352</v>
      </c>
      <c r="D190" s="11" t="str">
        <f t="shared" si="6"/>
        <v>Juv Boys</v>
      </c>
      <c r="E190" s="59">
        <v>9041</v>
      </c>
      <c r="F190" s="9" t="s">
        <v>7</v>
      </c>
      <c r="G190" s="8">
        <f>IFERROR(VALUE(VLOOKUP(F190, PTS!$A$2:$B$63, 2, FALSE)), "")</f>
        <v>0</v>
      </c>
      <c r="H190" s="9"/>
      <c r="I190" s="8"/>
      <c r="J190" s="9"/>
      <c r="K190" s="8"/>
      <c r="L190" s="9"/>
      <c r="M190" s="8"/>
      <c r="N190" s="9"/>
      <c r="O190" s="8"/>
      <c r="P190" s="9"/>
      <c r="Q190" s="8"/>
      <c r="R190" s="9">
        <f t="shared" si="7"/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 t="shared" si="8"/>
        <v>43</v>
      </c>
    </row>
    <row r="191" spans="1:21" ht="20.100000000000001" customHeight="1" x14ac:dyDescent="0.3">
      <c r="A191" s="21" t="s">
        <v>354</v>
      </c>
      <c r="B191" s="11" t="s">
        <v>9</v>
      </c>
      <c r="C191" s="22" t="s">
        <v>352</v>
      </c>
      <c r="D191" s="11" t="str">
        <f t="shared" si="6"/>
        <v>Juv Boys</v>
      </c>
      <c r="E191" s="59">
        <v>9042</v>
      </c>
      <c r="F191" s="9" t="s">
        <v>7</v>
      </c>
      <c r="G191" s="8">
        <f>IFERROR(VALUE(VLOOKUP(F191, PTS!$A$2:$B$63, 2, FALSE)), "")</f>
        <v>0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9">
        <f t="shared" si="7"/>
        <v>0</v>
      </c>
      <c r="S191" s="9"/>
      <c r="T191" s="9" cm="1">
        <f t="array" ref="T191">SUM(LARGE(CHOOSE({1,2,3,4,5,6}, G191, I191, K191, M191, O191, Q191), _xlfn.SEQUENCE(MIN(5, COUNTA(G191, I191, K191, M191, O191, Q191)))))</f>
        <v>0</v>
      </c>
      <c r="U191" s="9">
        <f t="shared" si="8"/>
        <v>43</v>
      </c>
    </row>
    <row r="192" spans="1:21" ht="20.100000000000001" customHeight="1" x14ac:dyDescent="0.3">
      <c r="A192" s="21" t="s">
        <v>368</v>
      </c>
      <c r="B192" s="11" t="s">
        <v>9</v>
      </c>
      <c r="C192" s="22" t="s">
        <v>361</v>
      </c>
      <c r="D192" s="11" t="str">
        <f t="shared" si="6"/>
        <v>Juv Boys</v>
      </c>
      <c r="E192" s="59">
        <v>9043</v>
      </c>
      <c r="F192" s="9" t="s">
        <v>7</v>
      </c>
      <c r="G192" s="8">
        <f>IFERROR(VALUE(VLOOKUP(F192, PTS!$A$2:$B$63, 2, FALSE)), "")</f>
        <v>0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9">
        <f t="shared" si="7"/>
        <v>0</v>
      </c>
      <c r="S192" s="9"/>
      <c r="T192" s="9" cm="1">
        <f t="array" ref="T192">SUM(LARGE(CHOOSE({1,2,3,4,5,6}, G192, I192, K192, M192, O192, Q192), _xlfn.SEQUENCE(MIN(5, COUNTA(G192, I192, K192, M192, O192, Q192)))))</f>
        <v>0</v>
      </c>
      <c r="U192" s="9">
        <f t="shared" si="8"/>
        <v>43</v>
      </c>
    </row>
    <row r="193" spans="1:21" ht="20.100000000000001" customHeight="1" x14ac:dyDescent="0.3">
      <c r="A193" s="11" t="s">
        <v>369</v>
      </c>
      <c r="B193" s="11" t="s">
        <v>9</v>
      </c>
      <c r="C193" s="22" t="s">
        <v>361</v>
      </c>
      <c r="D193" s="11" t="str">
        <f t="shared" si="6"/>
        <v>Juv Boys</v>
      </c>
      <c r="E193" s="59">
        <v>9044</v>
      </c>
      <c r="F193" s="46">
        <v>35</v>
      </c>
      <c r="G193" s="8">
        <f>IFERROR(VALUE(VLOOKUP(F193, PTS!$A$2:$B$63, 2, FALSE)), "")</f>
        <v>25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9">
        <f t="shared" si="7"/>
        <v>25</v>
      </c>
      <c r="S193" s="9"/>
      <c r="T193" s="9" cm="1">
        <f t="array" ref="T193">SUM(LARGE(CHOOSE({1,2,3,4,5,6}, G193, I193, K193, M193, O193, Q193), _xlfn.SEQUENCE(MIN(5, COUNTA(G193, I193, K193, M193, O193, Q193)))))</f>
        <v>25</v>
      </c>
      <c r="U193" s="9">
        <f t="shared" si="8"/>
        <v>35</v>
      </c>
    </row>
    <row r="194" spans="1:21" ht="20.100000000000001" customHeight="1" x14ac:dyDescent="0.3">
      <c r="A194" s="21" t="s">
        <v>370</v>
      </c>
      <c r="B194" s="11" t="s">
        <v>9</v>
      </c>
      <c r="C194" s="22" t="s">
        <v>361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9">
        <v>9045</v>
      </c>
      <c r="F194" s="9" t="s">
        <v>7</v>
      </c>
      <c r="G194" s="8">
        <f>IFERROR(VALUE(VLOOKUP(F194, PTS!$A$2:$B$63, 2, FALSE)), "")</f>
        <v>0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9">
        <f t="shared" ref="R194:R257" si="10">SUM(G194,I194,K194,M194,O194,Q194)</f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 t="shared" ref="U194:U257" si="11">1+COUNTIFS(B:B,B194,R:R,"&gt;"&amp;R194)</f>
        <v>43</v>
      </c>
    </row>
    <row r="195" spans="1:21" ht="20.100000000000001" customHeight="1" x14ac:dyDescent="0.3">
      <c r="A195" s="21" t="s">
        <v>371</v>
      </c>
      <c r="B195" s="11" t="s">
        <v>9</v>
      </c>
      <c r="C195" s="22" t="s">
        <v>361</v>
      </c>
      <c r="D195" s="11" t="str">
        <f t="shared" si="9"/>
        <v>Juv Boys</v>
      </c>
      <c r="E195" s="59">
        <v>9046</v>
      </c>
      <c r="F195" s="9" t="s">
        <v>7</v>
      </c>
      <c r="G195" s="8">
        <f>IFERROR(VALUE(VLOOKUP(F195, PTS!$A$2:$B$63, 2, FALSE)), "")</f>
        <v>0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9">
        <f t="shared" si="10"/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11"/>
        <v>43</v>
      </c>
    </row>
    <row r="196" spans="1:21" ht="20.100000000000001" customHeight="1" x14ac:dyDescent="0.3">
      <c r="A196" s="11" t="s">
        <v>372</v>
      </c>
      <c r="B196" s="11" t="s">
        <v>9</v>
      </c>
      <c r="C196" s="22" t="s">
        <v>361</v>
      </c>
      <c r="D196" s="11" t="str">
        <f t="shared" si="9"/>
        <v>Juv Boys</v>
      </c>
      <c r="E196" s="59">
        <v>9047</v>
      </c>
      <c r="F196" s="46">
        <v>18</v>
      </c>
      <c r="G196" s="8">
        <f>IFERROR(VALUE(VLOOKUP(F196, PTS!$A$2:$B$63, 2, FALSE)), "")</f>
        <v>42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9">
        <f t="shared" si="10"/>
        <v>42</v>
      </c>
      <c r="S196" s="9"/>
      <c r="T196" s="9" cm="1">
        <f t="array" ref="T196">SUM(LARGE(CHOOSE({1,2,3,4,5,6}, G196, I196, K196, M196, O196, Q196), _xlfn.SEQUENCE(MIN(5, COUNTA(G196, I196, K196, M196, O196, Q196)))))</f>
        <v>42</v>
      </c>
      <c r="U196" s="9">
        <f t="shared" si="11"/>
        <v>18</v>
      </c>
    </row>
    <row r="197" spans="1:21" ht="20.100000000000001" customHeight="1" x14ac:dyDescent="0.3">
      <c r="A197" s="11" t="s">
        <v>373</v>
      </c>
      <c r="B197" s="11" t="s">
        <v>9</v>
      </c>
      <c r="C197" s="22" t="s">
        <v>361</v>
      </c>
      <c r="D197" s="11" t="str">
        <f t="shared" si="9"/>
        <v>Juv Boys</v>
      </c>
      <c r="E197" s="59">
        <v>9048</v>
      </c>
      <c r="F197" s="46">
        <v>2</v>
      </c>
      <c r="G197" s="8">
        <f>IFERROR(VALUE(VLOOKUP(F197, PTS!$A$2:$B$63, 2, FALSE)), "")</f>
        <v>95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9">
        <f t="shared" si="10"/>
        <v>95</v>
      </c>
      <c r="S197" s="9"/>
      <c r="T197" s="9" cm="1">
        <f t="array" ref="T197">SUM(LARGE(CHOOSE({1,2,3,4,5,6}, G197, I197, K197, M197, O197, Q197), _xlfn.SEQUENCE(MIN(5, COUNTA(G197, I197, K197, M197, O197, Q197)))))</f>
        <v>95</v>
      </c>
      <c r="U197" s="9">
        <f t="shared" si="11"/>
        <v>2</v>
      </c>
    </row>
    <row r="198" spans="1:21" ht="20.100000000000001" customHeight="1" x14ac:dyDescent="0.3">
      <c r="A198" s="21" t="s">
        <v>240</v>
      </c>
      <c r="B198" s="11" t="s">
        <v>9</v>
      </c>
      <c r="C198" s="12" t="s">
        <v>238</v>
      </c>
      <c r="D198" s="11" t="str">
        <f t="shared" si="9"/>
        <v>Juv Boys</v>
      </c>
      <c r="E198" s="59">
        <v>9049</v>
      </c>
      <c r="F198" s="46">
        <v>26</v>
      </c>
      <c r="G198" s="8">
        <f>IFERROR(VALUE(VLOOKUP(F198, PTS!$A$2:$B$63, 2, FALSE)), "")</f>
        <v>34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9">
        <f t="shared" si="10"/>
        <v>34</v>
      </c>
      <c r="S198" s="9"/>
      <c r="T198" s="9" cm="1">
        <f t="array" ref="T198">SUM(LARGE(CHOOSE({1,2,3,4,5,6}, G198, I198, K198, M198, O198, Q198), _xlfn.SEQUENCE(MIN(5, COUNTA(G198, I198, K198, M198, O198, Q198)))))</f>
        <v>34</v>
      </c>
      <c r="U198" s="9">
        <f t="shared" si="11"/>
        <v>26</v>
      </c>
    </row>
    <row r="199" spans="1:21" ht="20.100000000000001" customHeight="1" x14ac:dyDescent="0.3">
      <c r="A199" s="21" t="s">
        <v>241</v>
      </c>
      <c r="B199" s="11" t="s">
        <v>9</v>
      </c>
      <c r="C199" s="12" t="s">
        <v>238</v>
      </c>
      <c r="D199" s="11" t="str">
        <f t="shared" si="9"/>
        <v>Juv Boys</v>
      </c>
      <c r="E199" s="59">
        <v>9050</v>
      </c>
      <c r="F199" s="46">
        <v>24</v>
      </c>
      <c r="G199" s="8">
        <f>IFERROR(VALUE(VLOOKUP(F199, PTS!$A$2:$B$63, 2, FALSE)), "")</f>
        <v>36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9">
        <f t="shared" si="10"/>
        <v>36</v>
      </c>
      <c r="S199" s="9"/>
      <c r="T199" s="9" cm="1">
        <f t="array" ref="T199">SUM(LARGE(CHOOSE({1,2,3,4,5,6}, G199, I199, K199, M199, O199, Q199), _xlfn.SEQUENCE(MIN(5, COUNTA(G199, I199, K199, M199, O199, Q199)))))</f>
        <v>36</v>
      </c>
      <c r="U199" s="9">
        <f t="shared" si="11"/>
        <v>24</v>
      </c>
    </row>
    <row r="200" spans="1:21" ht="20.100000000000001" customHeight="1" x14ac:dyDescent="0.3">
      <c r="A200" s="21" t="s">
        <v>242</v>
      </c>
      <c r="B200" s="11" t="s">
        <v>9</v>
      </c>
      <c r="C200" s="12" t="s">
        <v>238</v>
      </c>
      <c r="D200" s="11" t="str">
        <f t="shared" si="9"/>
        <v>Juv Boys</v>
      </c>
      <c r="E200" s="59">
        <v>9051</v>
      </c>
      <c r="F200" s="46">
        <v>25</v>
      </c>
      <c r="G200" s="8">
        <f>IFERROR(VALUE(VLOOKUP(F200, PTS!$A$2:$B$63, 2, FALSE)), "")</f>
        <v>35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9">
        <f t="shared" si="10"/>
        <v>35</v>
      </c>
      <c r="S200" s="9"/>
      <c r="T200" s="9" cm="1">
        <f t="array" ref="T200">SUM(LARGE(CHOOSE({1,2,3,4,5,6}, G200, I200, K200, M200, O200, Q200), _xlfn.SEQUENCE(MIN(5, COUNTA(G200, I200, K200, M200, O200, Q200)))))</f>
        <v>35</v>
      </c>
      <c r="U200" s="9">
        <f t="shared" si="11"/>
        <v>25</v>
      </c>
    </row>
    <row r="201" spans="1:21" ht="20.100000000000001" customHeight="1" x14ac:dyDescent="0.3">
      <c r="A201" s="21" t="s">
        <v>238</v>
      </c>
      <c r="B201" s="11" t="s">
        <v>9</v>
      </c>
      <c r="C201" s="12" t="s">
        <v>238</v>
      </c>
      <c r="D201" s="11" t="str">
        <f t="shared" si="9"/>
        <v>Juv Boys</v>
      </c>
      <c r="E201" s="59">
        <v>9052</v>
      </c>
      <c r="F201" s="9" t="s">
        <v>7</v>
      </c>
      <c r="G201" s="8">
        <f>IFERROR(VALUE(VLOOKUP(F201, PTS!$A$2:$B$63, 2, FALSE)), "")</f>
        <v>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 t="shared" si="10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11"/>
        <v>43</v>
      </c>
    </row>
    <row r="202" spans="1:21" ht="20.100000000000001" customHeight="1" x14ac:dyDescent="0.3">
      <c r="A202" s="11" t="s">
        <v>199</v>
      </c>
      <c r="B202" s="11" t="s">
        <v>9</v>
      </c>
      <c r="C202" s="22" t="s">
        <v>458</v>
      </c>
      <c r="D202" s="11" t="str">
        <f t="shared" si="9"/>
        <v>Juv Boys</v>
      </c>
      <c r="E202" s="59">
        <v>9053</v>
      </c>
      <c r="F202" s="9" t="s">
        <v>7</v>
      </c>
      <c r="G202" s="8">
        <f>IFERROR(VALUE(VLOOKUP(F202, PTS!$A$2:$B$63, 2, FALSE)), "")</f>
        <v>0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 t="shared" si="10"/>
        <v>0</v>
      </c>
      <c r="S202" s="9"/>
      <c r="T202" s="9" cm="1">
        <f t="array" ref="T202">SUM(LARGE(CHOOSE({1,2,3,4,5,6}, G202, I202, K202, M202, O202, Q202), _xlfn.SEQUENCE(MIN(5, COUNTA(G202, I202, K202, M202, O202, Q202)))))</f>
        <v>0</v>
      </c>
      <c r="U202" s="9">
        <f t="shared" si="11"/>
        <v>43</v>
      </c>
    </row>
    <row r="203" spans="1:21" ht="20.100000000000001" customHeight="1" x14ac:dyDescent="0.3">
      <c r="A203" s="11" t="s">
        <v>200</v>
      </c>
      <c r="B203" s="11" t="s">
        <v>9</v>
      </c>
      <c r="C203" s="22" t="s">
        <v>458</v>
      </c>
      <c r="D203" s="11" t="str">
        <f t="shared" si="9"/>
        <v>Juv Boys</v>
      </c>
      <c r="E203" s="59">
        <v>9054</v>
      </c>
      <c r="F203" s="46">
        <v>29</v>
      </c>
      <c r="G203" s="8">
        <f>IFERROR(VALUE(VLOOKUP(F203, PTS!$A$2:$B$63, 2, FALSE)), "")</f>
        <v>31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 t="shared" si="10"/>
        <v>31</v>
      </c>
      <c r="S203" s="9"/>
      <c r="T203" s="9" cm="1">
        <f t="array" ref="T203">SUM(LARGE(CHOOSE({1,2,3,4,5,6}, G203, I203, K203, M203, O203, Q203), _xlfn.SEQUENCE(MIN(5, COUNTA(G203, I203, K203, M203, O203, Q203)))))</f>
        <v>31</v>
      </c>
      <c r="U203" s="9">
        <f t="shared" si="11"/>
        <v>29</v>
      </c>
    </row>
    <row r="204" spans="1:21" ht="20.100000000000001" customHeight="1" x14ac:dyDescent="0.3">
      <c r="A204" s="11" t="s">
        <v>201</v>
      </c>
      <c r="B204" s="11" t="s">
        <v>9</v>
      </c>
      <c r="C204" s="22" t="s">
        <v>458</v>
      </c>
      <c r="D204" s="11" t="str">
        <f t="shared" si="9"/>
        <v>Juv Boys</v>
      </c>
      <c r="E204" s="59">
        <v>9055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 t="shared" si="10"/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 t="shared" si="11"/>
        <v>43</v>
      </c>
    </row>
    <row r="205" spans="1:21" ht="20.100000000000001" customHeight="1" x14ac:dyDescent="0.3">
      <c r="A205" s="21" t="s">
        <v>202</v>
      </c>
      <c r="B205" s="11" t="s">
        <v>9</v>
      </c>
      <c r="C205" s="22" t="s">
        <v>458</v>
      </c>
      <c r="D205" s="11" t="str">
        <f t="shared" si="9"/>
        <v>Juv Boys</v>
      </c>
      <c r="E205" s="59">
        <v>9056</v>
      </c>
      <c r="F205" s="9" t="s">
        <v>7</v>
      </c>
      <c r="G205" s="8">
        <f>IFERROR(VALUE(VLOOKUP(F205, PTS!$A$2:$B$63, 2, FALSE)), "")</f>
        <v>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 t="shared" si="10"/>
        <v>0</v>
      </c>
      <c r="S205" s="9"/>
      <c r="T205" s="9" cm="1">
        <f t="array" ref="T205">SUM(LARGE(CHOOSE({1,2,3,4,5,6}, G205, I205, K205, M205, O205, Q205), _xlfn.SEQUENCE(MIN(5, COUNTA(G205, I205, K205, M205, O205, Q205)))))</f>
        <v>0</v>
      </c>
      <c r="U205" s="9">
        <f t="shared" si="11"/>
        <v>43</v>
      </c>
    </row>
    <row r="206" spans="1:21" ht="20.100000000000001" customHeight="1" x14ac:dyDescent="0.3">
      <c r="A206" s="21" t="s">
        <v>456</v>
      </c>
      <c r="B206" s="11" t="s">
        <v>9</v>
      </c>
      <c r="C206" s="22" t="s">
        <v>458</v>
      </c>
      <c r="D206" s="11" t="str">
        <f t="shared" si="9"/>
        <v>Juv Boys</v>
      </c>
      <c r="E206" s="59">
        <v>9057</v>
      </c>
      <c r="F206" s="46">
        <v>3</v>
      </c>
      <c r="G206" s="8">
        <f>IFERROR(VALUE(VLOOKUP(F206, PTS!$A$2:$B$63, 2, FALSE)), "")</f>
        <v>90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9">
        <f t="shared" si="10"/>
        <v>90</v>
      </c>
      <c r="S206" s="9"/>
      <c r="T206" s="9" cm="1">
        <f t="array" ref="T206">SUM(LARGE(CHOOSE({1,2,3,4,5,6}, G206, I206, K206, M206, O206, Q206), _xlfn.SEQUENCE(MIN(5, COUNTA(G206, I206, K206, M206, O206, Q206)))))</f>
        <v>90</v>
      </c>
      <c r="U206" s="9">
        <f t="shared" si="11"/>
        <v>3</v>
      </c>
    </row>
    <row r="207" spans="1:21" ht="20.100000000000001" customHeight="1" x14ac:dyDescent="0.3">
      <c r="A207" s="21" t="s">
        <v>422</v>
      </c>
      <c r="B207" s="11" t="s">
        <v>9</v>
      </c>
      <c r="C207" s="22" t="s">
        <v>458</v>
      </c>
      <c r="D207" s="11" t="str">
        <f t="shared" si="9"/>
        <v>Juv Boys</v>
      </c>
      <c r="E207" s="59">
        <v>9078</v>
      </c>
      <c r="F207" s="8" t="s">
        <v>8</v>
      </c>
      <c r="G207" s="8">
        <f>IFERROR(VALUE(VLOOKUP(F207, PTS!$A$2:$B$63, 2, FALSE)), "")</f>
        <v>1</v>
      </c>
      <c r="H207" s="9"/>
      <c r="I207" s="8"/>
      <c r="J207" s="9"/>
      <c r="K207" s="8"/>
      <c r="L207" s="8"/>
      <c r="M207" s="8"/>
      <c r="N207" s="9"/>
      <c r="O207" s="8"/>
      <c r="P207" s="8"/>
      <c r="Q207" s="8"/>
      <c r="R207" s="9">
        <f t="shared" si="10"/>
        <v>1</v>
      </c>
      <c r="S207" s="9"/>
      <c r="T207" s="9" cm="1">
        <f t="array" ref="T207">SUM(LARGE(CHOOSE({1,2,3,4,5,6}, G207, I207, K207, M207, O207, Q207), _xlfn.SEQUENCE(MIN(5, COUNTA(G207, I207, K207, M207, O207, Q207)))))</f>
        <v>1</v>
      </c>
      <c r="U207" s="9">
        <f t="shared" si="11"/>
        <v>41</v>
      </c>
    </row>
    <row r="208" spans="1:21" ht="20.100000000000001" customHeight="1" x14ac:dyDescent="0.3">
      <c r="A208" s="41" t="s">
        <v>190</v>
      </c>
      <c r="B208" s="11" t="s">
        <v>9</v>
      </c>
      <c r="C208" s="12" t="s">
        <v>188</v>
      </c>
      <c r="D208" s="11" t="str">
        <f t="shared" si="9"/>
        <v>Juv Boys</v>
      </c>
      <c r="E208" s="59">
        <v>9058</v>
      </c>
      <c r="F208" s="9">
        <v>32</v>
      </c>
      <c r="G208" s="8">
        <f>IFERROR(VALUE(VLOOKUP(F208, PTS!$A$2:$B$63, 2, FALSE)), "")</f>
        <v>28</v>
      </c>
      <c r="H208" s="9"/>
      <c r="I208" s="8"/>
      <c r="J208" s="9"/>
      <c r="K208" s="8"/>
      <c r="L208" s="9"/>
      <c r="M208" s="8"/>
      <c r="N208" s="9"/>
      <c r="O208" s="8"/>
      <c r="P208" s="9"/>
      <c r="Q208" s="8"/>
      <c r="R208" s="9">
        <f t="shared" si="10"/>
        <v>28</v>
      </c>
      <c r="S208" s="9"/>
      <c r="T208" s="9" cm="1">
        <f t="array" ref="T208">SUM(LARGE(CHOOSE({1,2,3,4,5,6}, G208, I208, K208, M208, O208, Q208), _xlfn.SEQUENCE(MIN(5, COUNTA(G208, I208, K208, M208, O208, Q208)))))</f>
        <v>28</v>
      </c>
      <c r="U208" s="9">
        <f t="shared" si="11"/>
        <v>32</v>
      </c>
    </row>
    <row r="209" spans="1:21" ht="20.100000000000001" customHeight="1" x14ac:dyDescent="0.3">
      <c r="A209" s="21" t="s">
        <v>177</v>
      </c>
      <c r="B209" s="11" t="s">
        <v>9</v>
      </c>
      <c r="C209" s="12" t="s">
        <v>169</v>
      </c>
      <c r="D209" s="11" t="str">
        <f t="shared" si="9"/>
        <v>Juv Boys</v>
      </c>
      <c r="E209" s="59">
        <v>9059</v>
      </c>
      <c r="F209" s="9">
        <v>16</v>
      </c>
      <c r="G209" s="8">
        <f>IFERROR(VALUE(VLOOKUP(F209, PTS!$A$2:$B$63, 2, FALSE)), "")</f>
        <v>44</v>
      </c>
      <c r="H209" s="9"/>
      <c r="I209" s="8"/>
      <c r="J209" s="9"/>
      <c r="K209" s="8"/>
      <c r="L209" s="9"/>
      <c r="M209" s="8"/>
      <c r="N209" s="9"/>
      <c r="O209" s="8"/>
      <c r="P209" s="9"/>
      <c r="Q209" s="8"/>
      <c r="R209" s="9">
        <f t="shared" si="10"/>
        <v>44</v>
      </c>
      <c r="S209" s="9"/>
      <c r="T209" s="9" cm="1">
        <f t="array" ref="T209">SUM(LARGE(CHOOSE({1,2,3,4,5,6}, G209, I209, K209, M209, O209, Q209), _xlfn.SEQUENCE(MIN(5, COUNTA(G209, I209, K209, M209, O209, Q209)))))</f>
        <v>44</v>
      </c>
      <c r="U209" s="9">
        <f t="shared" si="11"/>
        <v>16</v>
      </c>
    </row>
    <row r="210" spans="1:21" ht="20.100000000000001" customHeight="1" x14ac:dyDescent="0.3">
      <c r="A210" s="21" t="s">
        <v>178</v>
      </c>
      <c r="B210" s="11" t="s">
        <v>9</v>
      </c>
      <c r="C210" s="12" t="s">
        <v>169</v>
      </c>
      <c r="D210" s="11" t="str">
        <f t="shared" si="9"/>
        <v>Juv Boys</v>
      </c>
      <c r="E210" s="59">
        <v>9060</v>
      </c>
      <c r="F210" s="9">
        <v>14</v>
      </c>
      <c r="G210" s="8">
        <f>IFERROR(VALUE(VLOOKUP(F210, PTS!$A$2:$B$63, 2, FALSE)), "")</f>
        <v>47</v>
      </c>
      <c r="H210" s="9"/>
      <c r="I210" s="8"/>
      <c r="J210" s="9"/>
      <c r="K210" s="8"/>
      <c r="L210" s="9"/>
      <c r="M210" s="8"/>
      <c r="N210" s="9"/>
      <c r="O210" s="8"/>
      <c r="P210" s="9"/>
      <c r="Q210" s="8"/>
      <c r="R210" s="9">
        <f t="shared" si="10"/>
        <v>47</v>
      </c>
      <c r="S210" s="9"/>
      <c r="T210" s="9" cm="1">
        <f t="array" ref="T210">SUM(LARGE(CHOOSE({1,2,3,4,5,6}, G210, I210, K210, M210, O210, Q210), _xlfn.SEQUENCE(MIN(5, COUNTA(G210, I210, K210, M210, O210, Q210)))))</f>
        <v>47</v>
      </c>
      <c r="U210" s="9">
        <f t="shared" si="11"/>
        <v>14</v>
      </c>
    </row>
    <row r="211" spans="1:21" ht="20.100000000000001" customHeight="1" x14ac:dyDescent="0.3">
      <c r="A211" s="21" t="s">
        <v>179</v>
      </c>
      <c r="B211" s="11" t="s">
        <v>9</v>
      </c>
      <c r="C211" s="12" t="s">
        <v>169</v>
      </c>
      <c r="D211" s="11" t="str">
        <f t="shared" si="9"/>
        <v>Juv Boys</v>
      </c>
      <c r="E211" s="59">
        <v>9061</v>
      </c>
      <c r="F211" s="9">
        <v>13</v>
      </c>
      <c r="G211" s="8">
        <f>IFERROR(VALUE(VLOOKUP(F211, PTS!$A$2:$B$63, 2, FALSE)), "")</f>
        <v>49</v>
      </c>
      <c r="H211" s="9"/>
      <c r="I211" s="8"/>
      <c r="J211" s="9"/>
      <c r="K211" s="8"/>
      <c r="L211" s="9"/>
      <c r="M211" s="8"/>
      <c r="N211" s="9"/>
      <c r="O211" s="8"/>
      <c r="P211" s="9"/>
      <c r="Q211" s="8"/>
      <c r="R211" s="9">
        <f t="shared" si="10"/>
        <v>49</v>
      </c>
      <c r="S211" s="9"/>
      <c r="T211" s="9" cm="1">
        <f t="array" ref="T211">SUM(LARGE(CHOOSE({1,2,3,4,5,6}, G211, I211, K211, M211, O211, Q211), _xlfn.SEQUENCE(MIN(5, COUNTA(G211, I211, K211, M211, O211, Q211)))))</f>
        <v>49</v>
      </c>
      <c r="U211" s="9">
        <f t="shared" si="11"/>
        <v>13</v>
      </c>
    </row>
    <row r="212" spans="1:21" ht="20.100000000000001" customHeight="1" x14ac:dyDescent="0.3">
      <c r="A212" s="21" t="s">
        <v>163</v>
      </c>
      <c r="B212" s="11" t="s">
        <v>9</v>
      </c>
      <c r="C212" s="12" t="s">
        <v>161</v>
      </c>
      <c r="D212" s="11" t="str">
        <f t="shared" si="9"/>
        <v>Juv Boys</v>
      </c>
      <c r="E212" s="59">
        <v>9062</v>
      </c>
      <c r="F212" s="8">
        <v>27</v>
      </c>
      <c r="G212" s="8">
        <f>IFERROR(VALUE(VLOOKUP(F212, PTS!$A$2:$B$63, 2, FALSE)), "")</f>
        <v>33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>
        <f t="shared" si="10"/>
        <v>33</v>
      </c>
      <c r="S212" s="9"/>
      <c r="T212" s="9" cm="1">
        <f t="array" ref="T212">SUM(LARGE(CHOOSE({1,2,3,4,5,6}, G212, I212, K212, M212, O212, Q212), _xlfn.SEQUENCE(MIN(5, COUNTA(G212, I212, K212, M212, O212, Q212)))))</f>
        <v>33</v>
      </c>
      <c r="U212" s="9">
        <f t="shared" si="11"/>
        <v>27</v>
      </c>
    </row>
    <row r="213" spans="1:21" ht="20.100000000000001" customHeight="1" x14ac:dyDescent="0.3">
      <c r="A213" s="11" t="s">
        <v>146</v>
      </c>
      <c r="B213" s="11" t="s">
        <v>9</v>
      </c>
      <c r="C213" s="12" t="s">
        <v>139</v>
      </c>
      <c r="D213" s="11" t="str">
        <f t="shared" si="9"/>
        <v>Juv Boys</v>
      </c>
      <c r="E213" s="59">
        <v>9063</v>
      </c>
      <c r="F213" s="9" t="s">
        <v>7</v>
      </c>
      <c r="G213" s="8">
        <f>IFERROR(VALUE(VLOOKUP(F213, PTS!$A$2:$B$63, 2, FALSE)), "")</f>
        <v>0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 t="shared" si="10"/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 t="shared" si="11"/>
        <v>43</v>
      </c>
    </row>
    <row r="214" spans="1:21" ht="20.100000000000001" customHeight="1" x14ac:dyDescent="0.3">
      <c r="A214" s="11" t="s">
        <v>147</v>
      </c>
      <c r="B214" s="11" t="s">
        <v>9</v>
      </c>
      <c r="C214" s="12" t="s">
        <v>139</v>
      </c>
      <c r="D214" s="11" t="str">
        <f t="shared" si="9"/>
        <v>Juv Boys</v>
      </c>
      <c r="E214" s="59">
        <v>9064</v>
      </c>
      <c r="F214" s="9" t="s">
        <v>7</v>
      </c>
      <c r="G214" s="8">
        <f>IFERROR(VALUE(VLOOKUP(F214, PTS!$A$2:$B$63, 2, FALSE)), "")</f>
        <v>0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 t="shared" si="10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11"/>
        <v>43</v>
      </c>
    </row>
    <row r="215" spans="1:21" ht="20.100000000000001" customHeight="1" x14ac:dyDescent="0.3">
      <c r="A215" s="21" t="s">
        <v>124</v>
      </c>
      <c r="B215" s="11" t="s">
        <v>9</v>
      </c>
      <c r="C215" s="12" t="s">
        <v>119</v>
      </c>
      <c r="D215" s="11" t="str">
        <f t="shared" si="9"/>
        <v>Juv Boys</v>
      </c>
      <c r="E215" s="59">
        <v>9065</v>
      </c>
      <c r="F215" s="46">
        <v>11</v>
      </c>
      <c r="G215" s="8">
        <f>IFERROR(VALUE(VLOOKUP(F215, PTS!$A$2:$B$63, 2, FALSE)), "")</f>
        <v>53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 t="shared" si="10"/>
        <v>53</v>
      </c>
      <c r="S215" s="9"/>
      <c r="T215" s="9" cm="1">
        <f t="array" ref="T215">SUM(LARGE(CHOOSE({1,2,3,4,5,6}, G215, I215, K215, M215, O215, Q215), _xlfn.SEQUENCE(MIN(5, COUNTA(G215, I215, K215, M215, O215, Q215)))))</f>
        <v>53</v>
      </c>
      <c r="U215" s="9">
        <f t="shared" si="11"/>
        <v>11</v>
      </c>
    </row>
    <row r="216" spans="1:21" ht="20.100000000000001" customHeight="1" x14ac:dyDescent="0.3">
      <c r="A216" s="11" t="s">
        <v>125</v>
      </c>
      <c r="B216" s="11" t="s">
        <v>9</v>
      </c>
      <c r="C216" s="12" t="s">
        <v>119</v>
      </c>
      <c r="D216" s="11" t="str">
        <f t="shared" si="9"/>
        <v>Juv Boys</v>
      </c>
      <c r="E216" s="59">
        <v>9066</v>
      </c>
      <c r="F216" s="9" t="s">
        <v>7</v>
      </c>
      <c r="G216" s="8">
        <f>IFERROR(VALUE(VLOOKUP(F216, PTS!$A$2:$B$63, 2, FALSE)), "")</f>
        <v>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 t="shared" si="10"/>
        <v>0</v>
      </c>
      <c r="S216" s="9"/>
      <c r="T216" s="9" cm="1">
        <f t="array" ref="T216">SUM(LARGE(CHOOSE({1,2,3,4,5,6}, G216, I216, K216, M216, O216, Q216), _xlfn.SEQUENCE(MIN(5, COUNTA(G216, I216, K216, M216, O216, Q216)))))</f>
        <v>0</v>
      </c>
      <c r="U216" s="9">
        <f t="shared" si="11"/>
        <v>43</v>
      </c>
    </row>
    <row r="217" spans="1:21" ht="20.100000000000001" customHeight="1" x14ac:dyDescent="0.3">
      <c r="A217" s="11" t="s">
        <v>79</v>
      </c>
      <c r="B217" s="11" t="s">
        <v>9</v>
      </c>
      <c r="C217" s="22" t="s">
        <v>72</v>
      </c>
      <c r="D217" s="11" t="str">
        <f t="shared" si="9"/>
        <v>Juv Boys</v>
      </c>
      <c r="E217" s="59">
        <v>9067</v>
      </c>
      <c r="F217" s="46">
        <v>36</v>
      </c>
      <c r="G217" s="8">
        <f>IFERROR(VALUE(VLOOKUP(F217, PTS!$A$2:$B$63, 2, FALSE)), "")</f>
        <v>24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9">
        <f t="shared" si="10"/>
        <v>24</v>
      </c>
      <c r="S217" s="9"/>
      <c r="T217" s="9" cm="1">
        <f t="array" ref="T217">SUM(LARGE(CHOOSE({1,2,3,4,5,6}, G217, I217, K217, M217, O217, Q217), _xlfn.SEQUENCE(MIN(5, COUNTA(G217, I217, K217, M217, O217, Q217)))))</f>
        <v>24</v>
      </c>
      <c r="U217" s="9">
        <f t="shared" si="11"/>
        <v>37</v>
      </c>
    </row>
    <row r="218" spans="1:21" ht="20.100000000000001" customHeight="1" x14ac:dyDescent="0.3">
      <c r="A218" s="11" t="s">
        <v>80</v>
      </c>
      <c r="B218" s="11" t="s">
        <v>9</v>
      </c>
      <c r="C218" s="22" t="s">
        <v>72</v>
      </c>
      <c r="D218" s="11" t="str">
        <f t="shared" si="9"/>
        <v>Juv Boys</v>
      </c>
      <c r="E218" s="59">
        <v>9068</v>
      </c>
      <c r="F218" s="9">
        <v>21</v>
      </c>
      <c r="G218" s="8">
        <f>IFERROR(VALUE(VLOOKUP(F218, PTS!$A$2:$B$63, 2, FALSE)), "")</f>
        <v>39</v>
      </c>
      <c r="H218" s="9"/>
      <c r="I218" s="8"/>
      <c r="J218" s="9"/>
      <c r="K218" s="8"/>
      <c r="L218" s="9"/>
      <c r="M218" s="8"/>
      <c r="N218" s="9"/>
      <c r="O218" s="8"/>
      <c r="P218" s="9"/>
      <c r="Q218" s="8"/>
      <c r="R218" s="9">
        <f t="shared" si="10"/>
        <v>39</v>
      </c>
      <c r="S218" s="9"/>
      <c r="T218" s="9" cm="1">
        <f t="array" ref="T218">SUM(LARGE(CHOOSE({1,2,3,4,5,6}, G218, I218, K218, M218, O218, Q218), _xlfn.SEQUENCE(MIN(5, COUNTA(G218, I218, K218, M218, O218, Q218)))))</f>
        <v>39</v>
      </c>
      <c r="U218" s="9">
        <f t="shared" si="11"/>
        <v>21</v>
      </c>
    </row>
    <row r="219" spans="1:21" ht="20.100000000000001" customHeight="1" x14ac:dyDescent="0.3">
      <c r="A219" s="11" t="s">
        <v>81</v>
      </c>
      <c r="B219" s="11" t="s">
        <v>9</v>
      </c>
      <c r="C219" s="22" t="s">
        <v>72</v>
      </c>
      <c r="D219" s="11" t="str">
        <f t="shared" si="9"/>
        <v>Juv Boys</v>
      </c>
      <c r="E219" s="59">
        <v>9069</v>
      </c>
      <c r="F219" s="9">
        <v>20</v>
      </c>
      <c r="G219" s="8">
        <f>IFERROR(VALUE(VLOOKUP(F219, PTS!$A$2:$B$63, 2, FALSE)), "")</f>
        <v>40</v>
      </c>
      <c r="H219" s="9"/>
      <c r="I219" s="8"/>
      <c r="J219" s="9"/>
      <c r="K219" s="8"/>
      <c r="L219" s="9"/>
      <c r="M219" s="8"/>
      <c r="N219" s="9"/>
      <c r="O219" s="8"/>
      <c r="P219" s="9"/>
      <c r="Q219" s="8"/>
      <c r="R219" s="9">
        <f t="shared" si="10"/>
        <v>40</v>
      </c>
      <c r="S219" s="9"/>
      <c r="T219" s="9" cm="1">
        <f t="array" ref="T219">SUM(LARGE(CHOOSE({1,2,3,4,5,6}, G219, I219, K219, M219, O219, Q219), _xlfn.SEQUENCE(MIN(5, COUNTA(G219, I219, K219, M219, O219, Q219)))))</f>
        <v>40</v>
      </c>
      <c r="U219" s="9">
        <f t="shared" si="11"/>
        <v>20</v>
      </c>
    </row>
    <row r="220" spans="1:21" ht="20.100000000000001" customHeight="1" x14ac:dyDescent="0.3">
      <c r="A220" s="11" t="s">
        <v>455</v>
      </c>
      <c r="B220" s="11" t="s">
        <v>9</v>
      </c>
      <c r="C220" s="22" t="s">
        <v>72</v>
      </c>
      <c r="D220" s="11" t="str">
        <f t="shared" si="9"/>
        <v>Juv Boys</v>
      </c>
      <c r="E220" s="59">
        <v>9070</v>
      </c>
      <c r="F220" s="9" t="s">
        <v>7</v>
      </c>
      <c r="G220" s="8">
        <f>IFERROR(VALUE(VLOOKUP(F220, PTS!$A$2:$B$63, 2, FALSE)), "")</f>
        <v>0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>
        <f t="shared" si="10"/>
        <v>0</v>
      </c>
      <c r="S220" s="9"/>
      <c r="T220" s="9" cm="1">
        <f t="array" ref="T220">SUM(LARGE(CHOOSE({1,2,3,4,5,6}, G220, I220, K220, M220, O220, Q220), _xlfn.SEQUENCE(MIN(5, COUNTA(G220, I220, K220, M220, O220, Q220)))))</f>
        <v>0</v>
      </c>
      <c r="U220" s="9">
        <f t="shared" si="11"/>
        <v>43</v>
      </c>
    </row>
    <row r="221" spans="1:21" ht="20.100000000000001" customHeight="1" x14ac:dyDescent="0.3">
      <c r="A221" s="21" t="s">
        <v>82</v>
      </c>
      <c r="B221" s="11" t="s">
        <v>9</v>
      </c>
      <c r="C221" s="22" t="s">
        <v>72</v>
      </c>
      <c r="D221" s="11" t="str">
        <f t="shared" si="9"/>
        <v>Juv Boys</v>
      </c>
      <c r="E221" s="59">
        <v>9071</v>
      </c>
      <c r="F221" s="9">
        <v>22</v>
      </c>
      <c r="G221" s="8">
        <f>IFERROR(VALUE(VLOOKUP(F221, PTS!$A$2:$B$63, 2, FALSE)), "")</f>
        <v>38</v>
      </c>
      <c r="H221" s="9"/>
      <c r="I221" s="8"/>
      <c r="J221" s="9"/>
      <c r="K221" s="8"/>
      <c r="L221" s="9"/>
      <c r="M221" s="8"/>
      <c r="N221" s="9"/>
      <c r="O221" s="8"/>
      <c r="P221" s="9"/>
      <c r="Q221" s="8"/>
      <c r="R221" s="9">
        <f t="shared" si="10"/>
        <v>38</v>
      </c>
      <c r="S221" s="9"/>
      <c r="T221" s="9" cm="1">
        <f t="array" ref="T221">SUM(LARGE(CHOOSE({1,2,3,4,5,6}, G221, I221, K221, M221, O221, Q221), _xlfn.SEQUENCE(MIN(5, COUNTA(G221, I221, K221, M221, O221, Q221)))))</f>
        <v>38</v>
      </c>
      <c r="U221" s="9">
        <f t="shared" si="11"/>
        <v>22</v>
      </c>
    </row>
    <row r="222" spans="1:21" ht="20.100000000000001" customHeight="1" x14ac:dyDescent="0.3">
      <c r="A222" s="11" t="s">
        <v>83</v>
      </c>
      <c r="B222" s="11" t="s">
        <v>9</v>
      </c>
      <c r="C222" s="22" t="s">
        <v>72</v>
      </c>
      <c r="D222" s="11" t="str">
        <f t="shared" si="9"/>
        <v>Juv Boys</v>
      </c>
      <c r="E222" s="59">
        <v>9072</v>
      </c>
      <c r="F222" s="8">
        <v>8</v>
      </c>
      <c r="G222" s="8">
        <f>IFERROR(VALUE(VLOOKUP(F222, PTS!$A$2:$B$63, 2, FALSE)), "")</f>
        <v>65</v>
      </c>
      <c r="H222" s="9"/>
      <c r="I222" s="8"/>
      <c r="J222" s="9"/>
      <c r="K222" s="8"/>
      <c r="L222" s="9"/>
      <c r="M222" s="8"/>
      <c r="N222" s="9"/>
      <c r="O222" s="8"/>
      <c r="P222" s="8"/>
      <c r="Q222" s="8"/>
      <c r="R222" s="9">
        <f t="shared" si="10"/>
        <v>65</v>
      </c>
      <c r="S222" s="9"/>
      <c r="T222" s="9" cm="1">
        <f t="array" ref="T222">SUM(LARGE(CHOOSE({1,2,3,4,5,6}, G222, I222, K222, M222, O222, Q222), _xlfn.SEQUENCE(MIN(5, COUNTA(G222, I222, K222, M222, O222, Q222)))))</f>
        <v>65</v>
      </c>
      <c r="U222" s="9">
        <f t="shared" si="11"/>
        <v>8</v>
      </c>
    </row>
    <row r="223" spans="1:21" ht="20.100000000000001" customHeight="1" x14ac:dyDescent="0.3">
      <c r="A223" s="11" t="s">
        <v>84</v>
      </c>
      <c r="B223" s="11" t="s">
        <v>9</v>
      </c>
      <c r="C223" s="22" t="s">
        <v>72</v>
      </c>
      <c r="D223" s="11" t="str">
        <f t="shared" si="9"/>
        <v>Juv Boys</v>
      </c>
      <c r="E223" s="59">
        <v>9073</v>
      </c>
      <c r="F223" s="9">
        <v>10</v>
      </c>
      <c r="G223" s="8">
        <f>IFERROR(VALUE(VLOOKUP(F223, PTS!$A$2:$B$63, 2, FALSE)), "")</f>
        <v>55</v>
      </c>
      <c r="H223" s="9"/>
      <c r="I223" s="8"/>
      <c r="J223" s="9"/>
      <c r="K223" s="8"/>
      <c r="L223" s="9"/>
      <c r="M223" s="8"/>
      <c r="N223" s="9"/>
      <c r="O223" s="8"/>
      <c r="P223" s="9"/>
      <c r="Q223" s="8"/>
      <c r="R223" s="9">
        <f t="shared" si="10"/>
        <v>55</v>
      </c>
      <c r="S223" s="9"/>
      <c r="T223" s="9" cm="1">
        <f t="array" ref="T223">SUM(LARGE(CHOOSE({1,2,3,4,5,6}, G223, I223, K223, M223, O223, Q223), _xlfn.SEQUENCE(MIN(5, COUNTA(G223, I223, K223, M223, O223, Q223)))))</f>
        <v>55</v>
      </c>
      <c r="U223" s="9">
        <f t="shared" si="11"/>
        <v>10</v>
      </c>
    </row>
    <row r="224" spans="1:21" ht="20.100000000000001" customHeight="1" x14ac:dyDescent="0.3">
      <c r="A224" s="11" t="s">
        <v>85</v>
      </c>
      <c r="B224" s="11" t="s">
        <v>9</v>
      </c>
      <c r="C224" s="22" t="s">
        <v>72</v>
      </c>
      <c r="D224" s="11" t="str">
        <f t="shared" si="9"/>
        <v>Juv Boys</v>
      </c>
      <c r="E224" s="59">
        <v>9074</v>
      </c>
      <c r="F224" s="9">
        <v>15</v>
      </c>
      <c r="G224" s="8">
        <f>IFERROR(VALUE(VLOOKUP(F224, PTS!$A$2:$B$63, 2, FALSE)), "")</f>
        <v>45</v>
      </c>
      <c r="H224" s="9"/>
      <c r="I224" s="8"/>
      <c r="J224" s="9"/>
      <c r="K224" s="8"/>
      <c r="L224" s="9"/>
      <c r="M224" s="8"/>
      <c r="N224" s="9"/>
      <c r="O224" s="8"/>
      <c r="P224" s="9"/>
      <c r="Q224" s="8"/>
      <c r="R224" s="9">
        <f t="shared" si="10"/>
        <v>45</v>
      </c>
      <c r="S224" s="9"/>
      <c r="T224" s="9" cm="1">
        <f t="array" ref="T224">SUM(LARGE(CHOOSE({1,2,3,4,5,6}, G224, I224, K224, M224, O224, Q224), _xlfn.SEQUENCE(MIN(5, COUNTA(G224, I224, K224, M224, O224, Q224)))))</f>
        <v>45</v>
      </c>
      <c r="U224" s="9">
        <f t="shared" si="11"/>
        <v>15</v>
      </c>
    </row>
    <row r="225" spans="1:21" ht="20.100000000000001" customHeight="1" x14ac:dyDescent="0.3">
      <c r="A225" s="21" t="s">
        <v>86</v>
      </c>
      <c r="B225" s="11" t="s">
        <v>9</v>
      </c>
      <c r="C225" s="22" t="s">
        <v>72</v>
      </c>
      <c r="D225" s="11" t="str">
        <f t="shared" si="9"/>
        <v>Juv Boys</v>
      </c>
      <c r="E225" s="59">
        <v>9075</v>
      </c>
      <c r="F225" s="9" t="s">
        <v>7</v>
      </c>
      <c r="G225" s="8">
        <f>IFERROR(VALUE(VLOOKUP(F225, PTS!$A$2:$B$63, 2, FALSE)), "")</f>
        <v>0</v>
      </c>
      <c r="H225" s="9"/>
      <c r="I225" s="8"/>
      <c r="J225" s="9"/>
      <c r="K225" s="8"/>
      <c r="L225" s="9"/>
      <c r="M225" s="8"/>
      <c r="N225" s="9"/>
      <c r="O225" s="8"/>
      <c r="P225" s="9"/>
      <c r="Q225" s="8"/>
      <c r="R225" s="9">
        <f t="shared" si="10"/>
        <v>0</v>
      </c>
      <c r="S225" s="9"/>
      <c r="T225" s="9" cm="1">
        <f t="array" ref="T225">SUM(LARGE(CHOOSE({1,2,3,4,5,6}, G225, I225, K225, M225, O225, Q225), _xlfn.SEQUENCE(MIN(5, COUNTA(G225, I225, K225, M225, O225, Q225)))))</f>
        <v>0</v>
      </c>
      <c r="U225" s="9">
        <f t="shared" si="11"/>
        <v>43</v>
      </c>
    </row>
    <row r="226" spans="1:21" ht="20.100000000000001" customHeight="1" x14ac:dyDescent="0.3">
      <c r="A226" s="21" t="s">
        <v>87</v>
      </c>
      <c r="B226" s="11" t="s">
        <v>9</v>
      </c>
      <c r="C226" s="22" t="s">
        <v>72</v>
      </c>
      <c r="D226" s="11" t="str">
        <f t="shared" si="9"/>
        <v>Juv Boys</v>
      </c>
      <c r="E226" s="59">
        <v>9076</v>
      </c>
      <c r="F226" s="15">
        <v>34</v>
      </c>
      <c r="G226" s="8">
        <f>IFERROR(VALUE(VLOOKUP(F226, PTS!$A$2:$B$63, 2, FALSE)), "")</f>
        <v>26</v>
      </c>
      <c r="H226" s="15"/>
      <c r="I226" s="8"/>
      <c r="J226" s="15"/>
      <c r="K226" s="8"/>
      <c r="L226" s="14"/>
      <c r="M226" s="8"/>
      <c r="N226" s="14"/>
      <c r="O226" s="8"/>
      <c r="P226" s="15"/>
      <c r="Q226" s="8"/>
      <c r="R226" s="9">
        <f t="shared" si="10"/>
        <v>26</v>
      </c>
      <c r="S226" s="9"/>
      <c r="T226" s="9" cm="1">
        <f t="array" ref="T226">SUM(LARGE(CHOOSE({1,2,3,4,5,6}, G226, I226, K226, M226, O226, Q226), _xlfn.SEQUENCE(MIN(5, COUNTA(G226, I226, K226, M226, O226, Q226)))))</f>
        <v>26</v>
      </c>
      <c r="U226" s="9">
        <f t="shared" si="11"/>
        <v>34</v>
      </c>
    </row>
    <row r="227" spans="1:21" ht="20.100000000000001" customHeight="1" x14ac:dyDescent="0.3">
      <c r="A227" s="21" t="s">
        <v>88</v>
      </c>
      <c r="B227" s="11" t="s">
        <v>9</v>
      </c>
      <c r="C227" s="22" t="s">
        <v>72</v>
      </c>
      <c r="D227" s="11" t="str">
        <f t="shared" si="9"/>
        <v>Juv Boys</v>
      </c>
      <c r="E227" s="59">
        <v>9077</v>
      </c>
      <c r="F227" s="15">
        <v>35</v>
      </c>
      <c r="G227" s="8">
        <f>IFERROR(VALUE(VLOOKUP(F227, PTS!$A$2:$B$63, 2, FALSE)), "")</f>
        <v>25</v>
      </c>
      <c r="H227" s="15"/>
      <c r="I227" s="8"/>
      <c r="J227" s="15"/>
      <c r="K227" s="8"/>
      <c r="L227" s="14"/>
      <c r="M227" s="8"/>
      <c r="N227" s="14"/>
      <c r="O227" s="8"/>
      <c r="P227" s="15"/>
      <c r="Q227" s="8"/>
      <c r="R227" s="9">
        <f t="shared" si="10"/>
        <v>25</v>
      </c>
      <c r="S227" s="9"/>
      <c r="T227" s="9" cm="1">
        <f t="array" ref="T227">SUM(LARGE(CHOOSE({1,2,3,4,5,6}, G227, I227, K227, M227, O227, Q227), _xlfn.SEQUENCE(MIN(5, COUNTA(G227, I227, K227, M227, O227, Q227)))))</f>
        <v>25</v>
      </c>
      <c r="U227" s="9">
        <f t="shared" si="11"/>
        <v>35</v>
      </c>
    </row>
    <row r="228" spans="1:21" ht="20.100000000000001" customHeight="1" x14ac:dyDescent="0.3">
      <c r="A228" s="21" t="s">
        <v>445</v>
      </c>
      <c r="B228" s="21" t="s">
        <v>22</v>
      </c>
      <c r="C228" s="12" t="s">
        <v>249</v>
      </c>
      <c r="D228" s="11" t="str">
        <f t="shared" si="9"/>
        <v>Bant/Juv Girls</v>
      </c>
      <c r="E228" s="60">
        <v>900</v>
      </c>
      <c r="F228" s="8">
        <v>7</v>
      </c>
      <c r="G228" s="8">
        <f>IFERROR(VALUE(VLOOKUP(F228, PTS!$A$2:$B$63, 2, FALSE)), "")</f>
        <v>70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>
        <f t="shared" si="10"/>
        <v>70</v>
      </c>
      <c r="S228" s="9"/>
      <c r="T228" s="9" cm="1">
        <f t="array" ref="T228">SUM(LARGE(CHOOSE({1,2,3,4,5,6}, G228, I228, K228, M228, O228, Q228), _xlfn.SEQUENCE(MIN(5, COUNTA(G228, I228, K228, M228, O228, Q228)))))</f>
        <v>70</v>
      </c>
      <c r="U228" s="9">
        <f t="shared" si="11"/>
        <v>7</v>
      </c>
    </row>
    <row r="229" spans="1:21" ht="20.100000000000001" customHeight="1" x14ac:dyDescent="0.3">
      <c r="A229" s="21" t="s">
        <v>446</v>
      </c>
      <c r="B229" s="21" t="s">
        <v>22</v>
      </c>
      <c r="C229" s="12" t="s">
        <v>249</v>
      </c>
      <c r="D229" s="11" t="str">
        <f t="shared" si="9"/>
        <v>Bant/Juv Girls</v>
      </c>
      <c r="E229" s="60">
        <v>908</v>
      </c>
      <c r="F229" s="8">
        <v>5</v>
      </c>
      <c r="G229" s="8">
        <f>IFERROR(VALUE(VLOOKUP(F229, PTS!$A$2:$B$63, 2, FALSE)), "")</f>
        <v>80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>
        <f t="shared" si="10"/>
        <v>80</v>
      </c>
      <c r="S229" s="9"/>
      <c r="T229" s="9" cm="1">
        <f t="array" ref="T229">SUM(LARGE(CHOOSE({1,2,3,4,5,6}, G229, I229, K229, M229, O229, Q229), _xlfn.SEQUENCE(MIN(5, COUNTA(G229, I229, K229, M229, O229, Q229)))))</f>
        <v>80</v>
      </c>
      <c r="U229" s="9">
        <f t="shared" si="11"/>
        <v>5</v>
      </c>
    </row>
    <row r="230" spans="1:21" ht="20.100000000000001" customHeight="1" x14ac:dyDescent="0.3">
      <c r="A230" s="11" t="s">
        <v>316</v>
      </c>
      <c r="B230" s="21" t="s">
        <v>22</v>
      </c>
      <c r="C230" s="12" t="s">
        <v>312</v>
      </c>
      <c r="D230" s="11" t="str">
        <f t="shared" si="9"/>
        <v>Bant/Juv Girls</v>
      </c>
      <c r="E230" s="60">
        <v>913</v>
      </c>
      <c r="F230" s="9" t="s">
        <v>7</v>
      </c>
      <c r="G230" s="8">
        <f>IFERROR(VALUE(VLOOKUP(F230, PTS!$A$2:$B$63, 2, FALSE)), "")</f>
        <v>0</v>
      </c>
      <c r="H230" s="9"/>
      <c r="I230" s="8"/>
      <c r="J230" s="9"/>
      <c r="K230" s="8"/>
      <c r="L230" s="9"/>
      <c r="M230" s="8"/>
      <c r="N230" s="9"/>
      <c r="O230" s="8"/>
      <c r="P230" s="9"/>
      <c r="Q230" s="8"/>
      <c r="R230" s="9">
        <f t="shared" si="10"/>
        <v>0</v>
      </c>
      <c r="S230" s="9"/>
      <c r="T230" s="9" cm="1">
        <f t="array" ref="T230">SUM(LARGE(CHOOSE({1,2,3,4,5,6}, G230, I230, K230, M230, O230, Q230), _xlfn.SEQUENCE(MIN(5, COUNTA(G230, I230, K230, M230, O230, Q230)))))</f>
        <v>0</v>
      </c>
      <c r="U230" s="9">
        <f t="shared" si="11"/>
        <v>10</v>
      </c>
    </row>
    <row r="231" spans="1:21" ht="20.100000000000001" customHeight="1" x14ac:dyDescent="0.3">
      <c r="A231" s="21" t="s">
        <v>344</v>
      </c>
      <c r="B231" s="21" t="s">
        <v>22</v>
      </c>
      <c r="C231" s="12" t="s">
        <v>457</v>
      </c>
      <c r="D231" s="11" t="str">
        <f t="shared" si="9"/>
        <v>Bant/Juv Girls</v>
      </c>
      <c r="E231" s="60">
        <v>917</v>
      </c>
      <c r="F231" s="9" t="s">
        <v>7</v>
      </c>
      <c r="G231" s="8">
        <f>IFERROR(VALUE(VLOOKUP(F231, PTS!$A$2:$B$63, 2, FALSE)), "")</f>
        <v>0</v>
      </c>
      <c r="H231" s="9"/>
      <c r="I231" s="8"/>
      <c r="J231" s="9"/>
      <c r="K231" s="8"/>
      <c r="L231" s="9"/>
      <c r="M231" s="8"/>
      <c r="N231" s="9"/>
      <c r="O231" s="8"/>
      <c r="P231" s="9"/>
      <c r="Q231" s="8"/>
      <c r="R231" s="9">
        <f t="shared" si="10"/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 t="shared" si="11"/>
        <v>10</v>
      </c>
    </row>
    <row r="232" spans="1:21" ht="20.100000000000001" customHeight="1" x14ac:dyDescent="0.3">
      <c r="A232" s="21" t="s">
        <v>203</v>
      </c>
      <c r="B232" s="21" t="s">
        <v>22</v>
      </c>
      <c r="C232" s="22" t="s">
        <v>458</v>
      </c>
      <c r="D232" s="11" t="str">
        <f t="shared" si="9"/>
        <v>Bant/Juv Girls</v>
      </c>
      <c r="E232" s="60">
        <v>914</v>
      </c>
      <c r="F232" s="9" t="s">
        <v>7</v>
      </c>
      <c r="G232" s="8">
        <f>IFERROR(VALUE(VLOOKUP(F232, PTS!$A$2:$B$63, 2, FALSE)), "")</f>
        <v>0</v>
      </c>
      <c r="H232" s="9"/>
      <c r="I232" s="8"/>
      <c r="J232" s="9"/>
      <c r="K232" s="8"/>
      <c r="L232" s="9"/>
      <c r="M232" s="8"/>
      <c r="N232" s="9"/>
      <c r="O232" s="8"/>
      <c r="P232" s="9"/>
      <c r="Q232" s="8"/>
      <c r="R232" s="9">
        <f t="shared" si="10"/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 t="shared" si="11"/>
        <v>10</v>
      </c>
    </row>
    <row r="233" spans="1:21" ht="20.100000000000001" customHeight="1" x14ac:dyDescent="0.3">
      <c r="A233" s="11" t="s">
        <v>204</v>
      </c>
      <c r="B233" s="21" t="s">
        <v>22</v>
      </c>
      <c r="C233" s="22" t="s">
        <v>458</v>
      </c>
      <c r="D233" s="11" t="str">
        <f t="shared" si="9"/>
        <v>Bant/Juv Girls</v>
      </c>
      <c r="E233" s="60">
        <v>915</v>
      </c>
      <c r="F233" s="9" t="s">
        <v>7</v>
      </c>
      <c r="G233" s="8">
        <f>IFERROR(VALUE(VLOOKUP(F233, PTS!$A$2:$B$63, 2, FALSE)), "")</f>
        <v>0</v>
      </c>
      <c r="H233" s="15"/>
      <c r="I233" s="8"/>
      <c r="J233" s="15"/>
      <c r="K233" s="8"/>
      <c r="L233" s="14"/>
      <c r="M233" s="8"/>
      <c r="N233" s="15"/>
      <c r="O233" s="8"/>
      <c r="P233" s="15"/>
      <c r="Q233" s="8"/>
      <c r="R233" s="9">
        <f t="shared" si="10"/>
        <v>0</v>
      </c>
      <c r="S233" s="9"/>
      <c r="T233" s="9" cm="1">
        <f t="array" ref="T233">SUM(LARGE(CHOOSE({1,2,3,4,5,6}, G233, I233, K233, M233, O233, Q233), _xlfn.SEQUENCE(MIN(5, COUNTA(G233, I233, K233, M233, O233, Q233)))))</f>
        <v>0</v>
      </c>
      <c r="U233" s="9">
        <f t="shared" si="11"/>
        <v>10</v>
      </c>
    </row>
    <row r="234" spans="1:21" ht="20.100000000000001" customHeight="1" x14ac:dyDescent="0.3">
      <c r="A234" s="11" t="s">
        <v>205</v>
      </c>
      <c r="B234" s="21" t="s">
        <v>22</v>
      </c>
      <c r="C234" s="22" t="s">
        <v>458</v>
      </c>
      <c r="D234" s="11" t="str">
        <f t="shared" si="9"/>
        <v>Bant/Juv Girls</v>
      </c>
      <c r="E234" s="60">
        <v>916</v>
      </c>
      <c r="F234" s="9">
        <v>4</v>
      </c>
      <c r="G234" s="8">
        <f>IFERROR(VALUE(VLOOKUP(F234, PTS!$A$2:$B$63, 2, FALSE)), "")</f>
        <v>85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 t="shared" si="10"/>
        <v>85</v>
      </c>
      <c r="S234" s="9"/>
      <c r="T234" s="9" cm="1">
        <f t="array" ref="T234">SUM(LARGE(CHOOSE({1,2,3,4,5,6}, G234, I234, K234, M234, O234, Q234), _xlfn.SEQUENCE(MIN(5, COUNTA(G234, I234, K234, M234, O234, Q234)))))</f>
        <v>85</v>
      </c>
      <c r="U234" s="9">
        <f t="shared" si="11"/>
        <v>4</v>
      </c>
    </row>
    <row r="235" spans="1:21" ht="20.100000000000001" customHeight="1" x14ac:dyDescent="0.3">
      <c r="A235" s="11" t="s">
        <v>180</v>
      </c>
      <c r="B235" s="21" t="s">
        <v>22</v>
      </c>
      <c r="C235" s="12" t="s">
        <v>169</v>
      </c>
      <c r="D235" s="11" t="str">
        <f t="shared" si="9"/>
        <v>Bant/Juv Girls</v>
      </c>
      <c r="E235" s="60">
        <v>918</v>
      </c>
      <c r="F235" s="9" t="s">
        <v>7</v>
      </c>
      <c r="G235" s="8">
        <f>IFERROR(VALUE(VLOOKUP(F235, PTS!$A$2:$B$63, 2, FALSE)), "")</f>
        <v>0</v>
      </c>
      <c r="H235" s="9"/>
      <c r="I235" s="8"/>
      <c r="J235" s="9"/>
      <c r="K235" s="8"/>
      <c r="L235" s="9"/>
      <c r="M235" s="8"/>
      <c r="N235" s="9"/>
      <c r="O235" s="8"/>
      <c r="P235" s="9"/>
      <c r="Q235" s="8"/>
      <c r="R235" s="9">
        <f t="shared" si="10"/>
        <v>0</v>
      </c>
      <c r="S235" s="9"/>
      <c r="T235" s="9" cm="1">
        <f t="array" ref="T235">SUM(LARGE(CHOOSE({1,2,3,4,5,6}, G235, I235, K235, M235, O235, Q235), _xlfn.SEQUENCE(MIN(5, COUNTA(G235, I235, K235, M235, O235, Q235)))))</f>
        <v>0</v>
      </c>
      <c r="U235" s="9">
        <f t="shared" si="11"/>
        <v>10</v>
      </c>
    </row>
    <row r="236" spans="1:21" ht="20.100000000000001" customHeight="1" x14ac:dyDescent="0.3">
      <c r="A236" s="21" t="s">
        <v>181</v>
      </c>
      <c r="B236" s="21" t="s">
        <v>22</v>
      </c>
      <c r="C236" s="12" t="s">
        <v>169</v>
      </c>
      <c r="D236" s="11" t="str">
        <f t="shared" si="9"/>
        <v>Bant/Juv Girls</v>
      </c>
      <c r="E236" s="60">
        <v>919</v>
      </c>
      <c r="F236" s="14">
        <v>2</v>
      </c>
      <c r="G236" s="8">
        <f>IFERROR(VALUE(VLOOKUP(F236, PTS!$A$2:$B$63, 2, FALSE)), "")</f>
        <v>95</v>
      </c>
      <c r="H236" s="15"/>
      <c r="I236" s="8"/>
      <c r="J236" s="15"/>
      <c r="K236" s="8"/>
      <c r="L236" s="14"/>
      <c r="M236" s="8"/>
      <c r="N236" s="16"/>
      <c r="O236" s="8"/>
      <c r="P236" s="16"/>
      <c r="Q236" s="8"/>
      <c r="R236" s="9">
        <f t="shared" si="10"/>
        <v>95</v>
      </c>
      <c r="S236" s="9"/>
      <c r="T236" s="9" cm="1">
        <f t="array" ref="T236">SUM(LARGE(CHOOSE({1,2,3,4,5,6}, G236, I236, K236, M236, O236, Q236), _xlfn.SEQUENCE(MIN(5, COUNTA(G236, I236, K236, M236, O236, Q236)))))</f>
        <v>95</v>
      </c>
      <c r="U236" s="9">
        <f t="shared" si="11"/>
        <v>2</v>
      </c>
    </row>
    <row r="237" spans="1:21" ht="20.100000000000001" customHeight="1" x14ac:dyDescent="0.3">
      <c r="A237" s="11" t="s">
        <v>148</v>
      </c>
      <c r="B237" s="21" t="s">
        <v>22</v>
      </c>
      <c r="C237" s="12" t="s">
        <v>139</v>
      </c>
      <c r="D237" s="11" t="str">
        <f t="shared" si="9"/>
        <v>Bant/Juv Girls</v>
      </c>
      <c r="E237" s="60">
        <v>920</v>
      </c>
      <c r="F237" s="9">
        <v>8</v>
      </c>
      <c r="G237" s="8">
        <f>IFERROR(VALUE(VLOOKUP(F237, PTS!$A$2:$B$63, 2, FALSE)), "")</f>
        <v>65</v>
      </c>
      <c r="H237" s="9"/>
      <c r="I237" s="8"/>
      <c r="J237" s="9"/>
      <c r="K237" s="8"/>
      <c r="L237" s="9"/>
      <c r="M237" s="8"/>
      <c r="N237" s="9"/>
      <c r="O237" s="8"/>
      <c r="P237" s="9"/>
      <c r="Q237" s="8"/>
      <c r="R237" s="9">
        <f t="shared" si="10"/>
        <v>65</v>
      </c>
      <c r="S237" s="9"/>
      <c r="T237" s="9" cm="1">
        <f t="array" ref="T237">SUM(LARGE(CHOOSE({1,2,3,4,5,6}, G237, I237, K237, M237, O237, Q237), _xlfn.SEQUENCE(MIN(5, COUNTA(G237, I237, K237, M237, O237, Q237)))))</f>
        <v>65</v>
      </c>
      <c r="U237" s="9">
        <f t="shared" si="11"/>
        <v>8</v>
      </c>
    </row>
    <row r="238" spans="1:21" ht="20.100000000000001" customHeight="1" x14ac:dyDescent="0.3">
      <c r="A238" s="11" t="s">
        <v>77</v>
      </c>
      <c r="B238" s="21" t="s">
        <v>22</v>
      </c>
      <c r="C238" s="22" t="s">
        <v>72</v>
      </c>
      <c r="D238" s="11" t="str">
        <f t="shared" si="9"/>
        <v>Bant/Juv Girls</v>
      </c>
      <c r="E238" s="60">
        <v>921</v>
      </c>
      <c r="F238" s="9">
        <v>6</v>
      </c>
      <c r="G238" s="8">
        <f>IFERROR(VALUE(VLOOKUP(F238, PTS!$A$2:$B$63, 2, FALSE)), "")</f>
        <v>75</v>
      </c>
      <c r="H238" s="9"/>
      <c r="I238" s="8"/>
      <c r="J238" s="9"/>
      <c r="K238" s="8"/>
      <c r="L238" s="9"/>
      <c r="M238" s="8"/>
      <c r="N238" s="9"/>
      <c r="O238" s="8"/>
      <c r="P238" s="9"/>
      <c r="Q238" s="8"/>
      <c r="R238" s="9">
        <f t="shared" si="10"/>
        <v>75</v>
      </c>
      <c r="S238" s="9"/>
      <c r="T238" s="9" cm="1">
        <f t="array" ref="T238">SUM(LARGE(CHOOSE({1,2,3,4,5,6}, G238, I238, K238, M238, O238, Q238), _xlfn.SEQUENCE(MIN(5, COUNTA(G238, I238, K238, M238, O238, Q238)))))</f>
        <v>75</v>
      </c>
      <c r="U238" s="9">
        <f t="shared" si="11"/>
        <v>6</v>
      </c>
    </row>
    <row r="239" spans="1:21" ht="20.100000000000001" customHeight="1" x14ac:dyDescent="0.3">
      <c r="A239" s="11" t="s">
        <v>78</v>
      </c>
      <c r="B239" s="21" t="s">
        <v>22</v>
      </c>
      <c r="C239" s="22" t="s">
        <v>72</v>
      </c>
      <c r="D239" s="11" t="str">
        <f t="shared" si="9"/>
        <v>Bant/Juv Girls</v>
      </c>
      <c r="E239" s="60">
        <v>922</v>
      </c>
      <c r="F239" s="9">
        <v>9</v>
      </c>
      <c r="G239" s="8">
        <f>IFERROR(VALUE(VLOOKUP(F239, PTS!$A$2:$B$63, 2, FALSE)), "")</f>
        <v>60</v>
      </c>
      <c r="H239" s="9"/>
      <c r="I239" s="8"/>
      <c r="J239" s="9"/>
      <c r="K239" s="8"/>
      <c r="L239" s="9"/>
      <c r="M239" s="8"/>
      <c r="N239" s="9"/>
      <c r="O239" s="8"/>
      <c r="P239" s="9"/>
      <c r="Q239" s="8"/>
      <c r="R239" s="9">
        <f t="shared" si="10"/>
        <v>60</v>
      </c>
      <c r="S239" s="9"/>
      <c r="T239" s="9" cm="1">
        <f t="array" ref="T239">SUM(LARGE(CHOOSE({1,2,3,4,5,6}, G239, I239, K239, M239, O239, Q239), _xlfn.SEQUENCE(MIN(5, COUNTA(G239, I239, K239, M239, O239, Q239)))))</f>
        <v>60</v>
      </c>
      <c r="U239" s="9">
        <f t="shared" si="11"/>
        <v>9</v>
      </c>
    </row>
    <row r="240" spans="1:21" ht="20.100000000000001" customHeight="1" x14ac:dyDescent="0.3">
      <c r="A240" s="21" t="s">
        <v>63</v>
      </c>
      <c r="B240" s="21" t="s">
        <v>22</v>
      </c>
      <c r="C240" s="22" t="s">
        <v>61</v>
      </c>
      <c r="D240" s="11" t="str">
        <f t="shared" si="9"/>
        <v>Bant/Juv Girls</v>
      </c>
      <c r="E240" s="60">
        <v>923</v>
      </c>
      <c r="F240" s="9">
        <v>3</v>
      </c>
      <c r="G240" s="8">
        <f>IFERROR(VALUE(VLOOKUP(F240, PTS!$A$2:$B$63, 2, FALSE)), "")</f>
        <v>90</v>
      </c>
      <c r="H240" s="9"/>
      <c r="I240" s="8"/>
      <c r="J240" s="9"/>
      <c r="K240" s="8"/>
      <c r="L240" s="9"/>
      <c r="M240" s="8"/>
      <c r="N240" s="9"/>
      <c r="O240" s="8"/>
      <c r="P240" s="9"/>
      <c r="Q240" s="8"/>
      <c r="R240" s="9">
        <f t="shared" si="10"/>
        <v>90</v>
      </c>
      <c r="S240" s="9"/>
      <c r="T240" s="9" cm="1">
        <f t="array" ref="T240">SUM(LARGE(CHOOSE({1,2,3,4,5,6}, G240, I240, K240, M240, O240, Q240), _xlfn.SEQUENCE(MIN(5, COUNTA(G240, I240, K240, M240, O240, Q240)))))</f>
        <v>90</v>
      </c>
      <c r="U240" s="9">
        <f t="shared" si="11"/>
        <v>3</v>
      </c>
    </row>
    <row r="241" spans="1:21" ht="20.100000000000001" customHeight="1" x14ac:dyDescent="0.3">
      <c r="A241" s="21" t="s">
        <v>64</v>
      </c>
      <c r="B241" s="21" t="s">
        <v>22</v>
      </c>
      <c r="C241" s="22" t="s">
        <v>61</v>
      </c>
      <c r="D241" s="11" t="str">
        <f t="shared" si="9"/>
        <v>Bant/Juv Girls</v>
      </c>
      <c r="E241" s="60">
        <v>924</v>
      </c>
      <c r="F241" s="9">
        <v>1</v>
      </c>
      <c r="G241" s="8">
        <f>IFERROR(VALUE(VLOOKUP(F241, PTS!$A$2:$B$63, 2, FALSE)), "")</f>
        <v>100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 t="shared" si="10"/>
        <v>100</v>
      </c>
      <c r="S241" s="9"/>
      <c r="T241" s="9" cm="1">
        <f t="array" ref="T241">SUM(LARGE(CHOOSE({1,2,3,4,5,6}, G241, I241, K241, M241, O241, Q241), _xlfn.SEQUENCE(MIN(5, COUNTA(G241, I241, K241, M241, O241, Q241)))))</f>
        <v>100</v>
      </c>
      <c r="U241" s="9">
        <f t="shared" si="11"/>
        <v>1</v>
      </c>
    </row>
    <row r="242" spans="1:21" ht="20.100000000000001" customHeight="1" x14ac:dyDescent="0.3">
      <c r="A242" s="21" t="s">
        <v>419</v>
      </c>
      <c r="B242" s="21" t="s">
        <v>11</v>
      </c>
      <c r="C242" s="12" t="s">
        <v>249</v>
      </c>
      <c r="D242" s="11" t="str">
        <f t="shared" si="9"/>
        <v>Sr Boys</v>
      </c>
      <c r="E242" s="61">
        <v>12009</v>
      </c>
      <c r="F242" s="46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 t="shared" si="10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1"/>
        <v>64</v>
      </c>
    </row>
    <row r="243" spans="1:21" ht="20.100000000000001" customHeight="1" x14ac:dyDescent="0.3">
      <c r="A243" s="21" t="s">
        <v>420</v>
      </c>
      <c r="B243" s="21" t="s">
        <v>11</v>
      </c>
      <c r="C243" s="12" t="s">
        <v>249</v>
      </c>
      <c r="D243" s="11" t="str">
        <f t="shared" si="9"/>
        <v>Sr Boys</v>
      </c>
      <c r="E243" s="61">
        <v>12010</v>
      </c>
      <c r="F243" s="46" t="s">
        <v>7</v>
      </c>
      <c r="G243" s="8">
        <f>IFERROR(VALUE(VLOOKUP(F243, PTS!$A$2:$B$63, 2, FALSE)), "")</f>
        <v>0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 t="shared" si="10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1"/>
        <v>64</v>
      </c>
    </row>
    <row r="244" spans="1:21" ht="20.100000000000001" customHeight="1" x14ac:dyDescent="0.3">
      <c r="A244" s="21" t="s">
        <v>253</v>
      </c>
      <c r="B244" s="21" t="s">
        <v>11</v>
      </c>
      <c r="C244" s="12" t="s">
        <v>249</v>
      </c>
      <c r="D244" s="11" t="str">
        <f t="shared" si="9"/>
        <v>Sr Boys</v>
      </c>
      <c r="E244" s="61">
        <v>12011</v>
      </c>
      <c r="F244" s="9">
        <v>49</v>
      </c>
      <c r="G244" s="8">
        <f>IFERROR(VALUE(VLOOKUP(F244, PTS!$A$2:$B$63, 2, FALSE)), "")</f>
        <v>11</v>
      </c>
      <c r="H244" s="9"/>
      <c r="I244" s="8"/>
      <c r="J244" s="9"/>
      <c r="K244" s="8"/>
      <c r="L244" s="9"/>
      <c r="M244" s="8"/>
      <c r="N244" s="9"/>
      <c r="O244" s="8"/>
      <c r="P244" s="9"/>
      <c r="Q244" s="8"/>
      <c r="R244" s="9">
        <f t="shared" si="10"/>
        <v>11</v>
      </c>
      <c r="S244" s="9"/>
      <c r="T244" s="9" cm="1">
        <f t="array" ref="T244">SUM(LARGE(CHOOSE({1,2,3,4,5,6}, G244, I244, K244, M244, O244, Q244), _xlfn.SEQUENCE(MIN(5, COUNTA(G244, I244, K244, M244, O244, Q244)))))</f>
        <v>11</v>
      </c>
      <c r="U244" s="9">
        <f t="shared" si="11"/>
        <v>49</v>
      </c>
    </row>
    <row r="245" spans="1:21" ht="20.100000000000001" customHeight="1" x14ac:dyDescent="0.3">
      <c r="A245" s="11" t="s">
        <v>257</v>
      </c>
      <c r="B245" s="21" t="s">
        <v>11</v>
      </c>
      <c r="C245" s="12" t="s">
        <v>249</v>
      </c>
      <c r="D245" s="11" t="str">
        <f t="shared" si="9"/>
        <v>Sr Boys</v>
      </c>
      <c r="E245" s="61">
        <v>12231</v>
      </c>
      <c r="F245" s="9">
        <v>9</v>
      </c>
      <c r="G245" s="8">
        <f>IFERROR(VALUE(VLOOKUP(F245, PTS!$A$2:$B$63, 2, FALSE)), "")</f>
        <v>60</v>
      </c>
      <c r="H245" s="9"/>
      <c r="I245" s="8"/>
      <c r="J245" s="8"/>
      <c r="K245" s="8"/>
      <c r="L245" s="9"/>
      <c r="M245" s="8"/>
      <c r="N245" s="9"/>
      <c r="O245" s="8"/>
      <c r="P245" s="8"/>
      <c r="Q245" s="8"/>
      <c r="R245" s="9">
        <f t="shared" si="10"/>
        <v>60</v>
      </c>
      <c r="S245" s="9"/>
      <c r="T245" s="9" cm="1">
        <f t="array" ref="T245">SUM(LARGE(CHOOSE({1,2,3,4,5,6}, G245, I245, K245, M245, O245, Q245), _xlfn.SEQUENCE(MIN(5, COUNTA(G245, I245, K245, M245, O245, Q245)))))</f>
        <v>60</v>
      </c>
      <c r="U245" s="9">
        <f t="shared" si="11"/>
        <v>9</v>
      </c>
    </row>
    <row r="246" spans="1:21" ht="20.100000000000001" customHeight="1" x14ac:dyDescent="0.3">
      <c r="A246" s="21" t="s">
        <v>258</v>
      </c>
      <c r="B246" s="21" t="s">
        <v>11</v>
      </c>
      <c r="C246" s="12" t="s">
        <v>249</v>
      </c>
      <c r="D246" s="11" t="str">
        <f t="shared" si="9"/>
        <v>Sr Boys</v>
      </c>
      <c r="E246" s="61">
        <v>12232</v>
      </c>
      <c r="F246" s="15">
        <v>43</v>
      </c>
      <c r="G246" s="8">
        <f>IFERROR(VALUE(VLOOKUP(F246, PTS!$A$2:$B$63, 2, FALSE)), "")</f>
        <v>17</v>
      </c>
      <c r="H246" s="15"/>
      <c r="I246" s="8"/>
      <c r="J246" s="15"/>
      <c r="K246" s="8"/>
      <c r="L246" s="15"/>
      <c r="M246" s="8"/>
      <c r="N246" s="15"/>
      <c r="O246" s="8"/>
      <c r="P246" s="15"/>
      <c r="Q246" s="8"/>
      <c r="R246" s="9">
        <f t="shared" si="10"/>
        <v>17</v>
      </c>
      <c r="S246" s="9"/>
      <c r="T246" s="9" cm="1">
        <f t="array" ref="T246">SUM(LARGE(CHOOSE({1,2,3,4,5,6}, G246, I246, K246, M246, O246, Q246), _xlfn.SEQUENCE(MIN(5, COUNTA(G246, I246, K246, M246, O246, Q246)))))</f>
        <v>17</v>
      </c>
      <c r="U246" s="9">
        <f t="shared" si="11"/>
        <v>43</v>
      </c>
    </row>
    <row r="247" spans="1:21" ht="20.100000000000001" customHeight="1" x14ac:dyDescent="0.3">
      <c r="A247" s="11" t="s">
        <v>259</v>
      </c>
      <c r="B247" s="21" t="s">
        <v>11</v>
      </c>
      <c r="C247" s="12" t="s">
        <v>249</v>
      </c>
      <c r="D247" s="11" t="str">
        <f t="shared" si="9"/>
        <v>Sr Boys</v>
      </c>
      <c r="E247" s="61">
        <v>12233</v>
      </c>
      <c r="F247" s="46" t="s">
        <v>7</v>
      </c>
      <c r="G247" s="8">
        <f>IFERROR(VALUE(VLOOKUP(F247, PTS!$A$2:$B$63, 2, FALSE)), "")</f>
        <v>0</v>
      </c>
      <c r="H247" s="9"/>
      <c r="I247" s="8"/>
      <c r="J247" s="8"/>
      <c r="K247" s="8"/>
      <c r="L247" s="8"/>
      <c r="M247" s="8"/>
      <c r="N247" s="9"/>
      <c r="O247" s="8"/>
      <c r="P247" s="8"/>
      <c r="Q247" s="8"/>
      <c r="R247" s="9">
        <f t="shared" si="10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1"/>
        <v>64</v>
      </c>
    </row>
    <row r="248" spans="1:21" ht="20.100000000000001" customHeight="1" x14ac:dyDescent="0.3">
      <c r="A248" s="11" t="s">
        <v>260</v>
      </c>
      <c r="B248" s="21" t="s">
        <v>11</v>
      </c>
      <c r="C248" s="12" t="s">
        <v>249</v>
      </c>
      <c r="D248" s="11" t="str">
        <f t="shared" si="9"/>
        <v>Sr Boys</v>
      </c>
      <c r="E248" s="61">
        <v>12239</v>
      </c>
      <c r="F248" s="46" t="s">
        <v>7</v>
      </c>
      <c r="G248" s="8">
        <f>IFERROR(VALUE(VLOOKUP(F248, PTS!$A$2:$B$63, 2, FALSE)), "")</f>
        <v>0</v>
      </c>
      <c r="H248" s="9"/>
      <c r="I248" s="8"/>
      <c r="J248" s="9"/>
      <c r="K248" s="8"/>
      <c r="L248" s="9"/>
      <c r="M248" s="8"/>
      <c r="N248" s="9"/>
      <c r="O248" s="8"/>
      <c r="P248" s="9"/>
      <c r="Q248" s="8"/>
      <c r="R248" s="9">
        <f t="shared" si="10"/>
        <v>0</v>
      </c>
      <c r="S248" s="9"/>
      <c r="T248" s="9" cm="1">
        <f t="array" ref="T248">SUM(LARGE(CHOOSE({1,2,3,4,5,6}, G248, I248, K248, M248, O248, Q248), _xlfn.SEQUENCE(MIN(5, COUNTA(G248, I248, K248, M248, O248, Q248)))))</f>
        <v>0</v>
      </c>
      <c r="U248" s="9">
        <f t="shared" si="11"/>
        <v>64</v>
      </c>
    </row>
    <row r="249" spans="1:21" ht="20.100000000000001" customHeight="1" x14ac:dyDescent="0.3">
      <c r="A249" s="11" t="s">
        <v>261</v>
      </c>
      <c r="B249" s="21" t="s">
        <v>11</v>
      </c>
      <c r="C249" s="12" t="s">
        <v>249</v>
      </c>
      <c r="D249" s="11" t="str">
        <f t="shared" si="9"/>
        <v>Sr Boys</v>
      </c>
      <c r="E249" s="61">
        <v>12250</v>
      </c>
      <c r="F249" s="46" t="s">
        <v>7</v>
      </c>
      <c r="G249" s="8">
        <f>IFERROR(VALUE(VLOOKUP(F249, PTS!$A$2:$B$63, 2, FALSE)), "")</f>
        <v>0</v>
      </c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9">
        <f t="shared" si="10"/>
        <v>0</v>
      </c>
      <c r="S249" s="9"/>
      <c r="T249" s="9" cm="1">
        <f t="array" ref="T249">SUM(LARGE(CHOOSE({1,2,3,4,5,6}, G249, I249, K249, M249, O249, Q249), _xlfn.SEQUENCE(MIN(5, COUNTA(G249, I249, K249, M249, O249, Q249)))))</f>
        <v>0</v>
      </c>
      <c r="U249" s="9">
        <f t="shared" si="11"/>
        <v>64</v>
      </c>
    </row>
    <row r="250" spans="1:21" ht="20.100000000000001" customHeight="1" x14ac:dyDescent="0.3">
      <c r="A250" s="11" t="s">
        <v>262</v>
      </c>
      <c r="B250" s="21" t="s">
        <v>11</v>
      </c>
      <c r="C250" s="12" t="s">
        <v>249</v>
      </c>
      <c r="D250" s="11" t="str">
        <f t="shared" si="9"/>
        <v>Sr Boys</v>
      </c>
      <c r="E250" s="61">
        <v>12253</v>
      </c>
      <c r="F250" s="15">
        <v>38</v>
      </c>
      <c r="G250" s="8">
        <f>IFERROR(VALUE(VLOOKUP(F250, PTS!$A$2:$B$63, 2, FALSE)), "")</f>
        <v>22</v>
      </c>
      <c r="H250" s="15"/>
      <c r="I250" s="8"/>
      <c r="J250" s="15"/>
      <c r="K250" s="8"/>
      <c r="L250" s="15"/>
      <c r="M250" s="8"/>
      <c r="N250" s="15"/>
      <c r="O250" s="8"/>
      <c r="P250" s="15"/>
      <c r="Q250" s="8"/>
      <c r="R250" s="9">
        <f t="shared" si="10"/>
        <v>22</v>
      </c>
      <c r="S250" s="9"/>
      <c r="T250" s="9" cm="1">
        <f t="array" ref="T250">SUM(LARGE(CHOOSE({1,2,3,4,5,6}, G250, I250, K250, M250, O250, Q250), _xlfn.SEQUENCE(MIN(5, COUNTA(G250, I250, K250, M250, O250, Q250)))))</f>
        <v>22</v>
      </c>
      <c r="U250" s="9">
        <f t="shared" si="11"/>
        <v>38</v>
      </c>
    </row>
    <row r="251" spans="1:21" ht="20.100000000000001" customHeight="1" x14ac:dyDescent="0.3">
      <c r="A251" s="11" t="s">
        <v>263</v>
      </c>
      <c r="B251" s="21" t="s">
        <v>11</v>
      </c>
      <c r="C251" s="12" t="s">
        <v>249</v>
      </c>
      <c r="D251" s="11" t="str">
        <f t="shared" si="9"/>
        <v>Sr Boys</v>
      </c>
      <c r="E251" s="61">
        <v>12263</v>
      </c>
      <c r="F251" s="46" t="s">
        <v>7</v>
      </c>
      <c r="G251" s="8">
        <f>IFERROR(VALUE(VLOOKUP(F251, PTS!$A$2:$B$63, 2, FALSE)), "")</f>
        <v>0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9">
        <f t="shared" si="10"/>
        <v>0</v>
      </c>
      <c r="S251" s="9"/>
      <c r="T251" s="9" cm="1">
        <f t="array" ref="T251">SUM(LARGE(CHOOSE({1,2,3,4,5,6}, G251, I251, K251, M251, O251, Q251), _xlfn.SEQUENCE(MIN(5, COUNTA(G251, I251, K251, M251, O251, Q251)))))</f>
        <v>0</v>
      </c>
      <c r="U251" s="9">
        <f t="shared" si="11"/>
        <v>64</v>
      </c>
    </row>
    <row r="252" spans="1:21" ht="20.100000000000001" customHeight="1" x14ac:dyDescent="0.3">
      <c r="A252" s="21" t="s">
        <v>264</v>
      </c>
      <c r="B252" s="21" t="s">
        <v>11</v>
      </c>
      <c r="C252" s="12" t="s">
        <v>249</v>
      </c>
      <c r="D252" s="11" t="str">
        <f t="shared" si="9"/>
        <v>Sr Boys</v>
      </c>
      <c r="E252" s="61">
        <v>12264</v>
      </c>
      <c r="F252" s="8">
        <v>55</v>
      </c>
      <c r="G252" s="8">
        <f>IFERROR(VALUE(VLOOKUP(F252, PTS!$A$2:$B$63, 2, FALSE)), "")</f>
        <v>5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>
        <f t="shared" si="10"/>
        <v>5</v>
      </c>
      <c r="S252" s="9"/>
      <c r="T252" s="9" cm="1">
        <f t="array" ref="T252">SUM(LARGE(CHOOSE({1,2,3,4,5,6}, G252, I252, K252, M252, O252, Q252), _xlfn.SEQUENCE(MIN(5, COUNTA(G252, I252, K252, M252, O252, Q252)))))</f>
        <v>5</v>
      </c>
      <c r="U252" s="9">
        <f t="shared" si="11"/>
        <v>55</v>
      </c>
    </row>
    <row r="253" spans="1:21" ht="20.100000000000001" customHeight="1" x14ac:dyDescent="0.3">
      <c r="A253" s="21" t="s">
        <v>265</v>
      </c>
      <c r="B253" s="21" t="s">
        <v>11</v>
      </c>
      <c r="C253" s="12" t="s">
        <v>249</v>
      </c>
      <c r="D253" s="11" t="str">
        <f t="shared" si="9"/>
        <v>Sr Boys</v>
      </c>
      <c r="E253" s="61">
        <v>12265</v>
      </c>
      <c r="F253" s="8">
        <v>15</v>
      </c>
      <c r="G253" s="8">
        <f>IFERROR(VALUE(VLOOKUP(F253, PTS!$A$2:$B$63, 2, FALSE)), "")</f>
        <v>45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>
        <f t="shared" si="10"/>
        <v>45</v>
      </c>
      <c r="S253" s="9"/>
      <c r="T253" s="9" cm="1">
        <f t="array" ref="T253">SUM(LARGE(CHOOSE({1,2,3,4,5,6}, G253, I253, K253, M253, O253, Q253), _xlfn.SEQUENCE(MIN(5, COUNTA(G253, I253, K253, M253, O253, Q253)))))</f>
        <v>45</v>
      </c>
      <c r="U253" s="9">
        <f t="shared" si="11"/>
        <v>15</v>
      </c>
    </row>
    <row r="254" spans="1:21" ht="20.100000000000001" customHeight="1" x14ac:dyDescent="0.3">
      <c r="A254" s="21" t="s">
        <v>266</v>
      </c>
      <c r="B254" s="21" t="s">
        <v>11</v>
      </c>
      <c r="C254" s="12" t="s">
        <v>249</v>
      </c>
      <c r="D254" s="11" t="str">
        <f t="shared" si="9"/>
        <v>Sr Boys</v>
      </c>
      <c r="E254" s="61">
        <v>12266</v>
      </c>
      <c r="F254" s="9">
        <v>58</v>
      </c>
      <c r="G254" s="8">
        <f>IFERROR(VALUE(VLOOKUP(F254, PTS!$A$2:$B$63, 2, FALSE)), "")</f>
        <v>2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 t="shared" si="10"/>
        <v>2</v>
      </c>
      <c r="S254" s="9"/>
      <c r="T254" s="9" cm="1">
        <f t="array" ref="T254">SUM(LARGE(CHOOSE({1,2,3,4,5,6}, G254, I254, K254, M254, O254, Q254), _xlfn.SEQUENCE(MIN(5, COUNTA(G254, I254, K254, M254, O254, Q254)))))</f>
        <v>2</v>
      </c>
      <c r="U254" s="9">
        <f t="shared" si="11"/>
        <v>58</v>
      </c>
    </row>
    <row r="255" spans="1:21" ht="20.100000000000001" customHeight="1" x14ac:dyDescent="0.3">
      <c r="A255" s="21" t="s">
        <v>267</v>
      </c>
      <c r="B255" s="21" t="s">
        <v>11</v>
      </c>
      <c r="C255" s="12" t="s">
        <v>249</v>
      </c>
      <c r="D255" s="11" t="str">
        <f t="shared" si="9"/>
        <v>Sr Boys</v>
      </c>
      <c r="E255" s="61">
        <v>12280</v>
      </c>
      <c r="F255" s="46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 t="shared" si="10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1"/>
        <v>64</v>
      </c>
    </row>
    <row r="256" spans="1:21" ht="20.100000000000001" customHeight="1" x14ac:dyDescent="0.3">
      <c r="A256" s="21" t="s">
        <v>268</v>
      </c>
      <c r="B256" s="21" t="s">
        <v>11</v>
      </c>
      <c r="C256" s="12" t="s">
        <v>249</v>
      </c>
      <c r="D256" s="11" t="str">
        <f t="shared" si="9"/>
        <v>Sr Boys</v>
      </c>
      <c r="E256" s="61">
        <v>12284</v>
      </c>
      <c r="F256" s="46" t="s">
        <v>7</v>
      </c>
      <c r="G256" s="8">
        <f>IFERROR(VALUE(VLOOKUP(F256, PTS!$A$2:$B$63, 2, FALSE)), "")</f>
        <v>0</v>
      </c>
      <c r="H256" s="9"/>
      <c r="I256" s="8"/>
      <c r="J256" s="9"/>
      <c r="K256" s="8"/>
      <c r="L256" s="9"/>
      <c r="M256" s="8"/>
      <c r="N256" s="9"/>
      <c r="O256" s="8"/>
      <c r="P256" s="9"/>
      <c r="Q256" s="8"/>
      <c r="R256" s="9">
        <f t="shared" si="10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 t="shared" si="11"/>
        <v>64</v>
      </c>
    </row>
    <row r="257" spans="1:21" ht="20.100000000000001" customHeight="1" x14ac:dyDescent="0.3">
      <c r="A257" s="21" t="s">
        <v>269</v>
      </c>
      <c r="B257" s="21" t="s">
        <v>11</v>
      </c>
      <c r="C257" s="12" t="s">
        <v>249</v>
      </c>
      <c r="D257" s="11" t="str">
        <f t="shared" si="9"/>
        <v>Sr Boys</v>
      </c>
      <c r="E257" s="61">
        <v>12285</v>
      </c>
      <c r="F257" s="8">
        <v>8</v>
      </c>
      <c r="G257" s="8">
        <f>IFERROR(VALUE(VLOOKUP(F257, PTS!$A$2:$B$63, 2, FALSE)), "")</f>
        <v>65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>
        <f t="shared" si="10"/>
        <v>65</v>
      </c>
      <c r="S257" s="9"/>
      <c r="T257" s="9" cm="1">
        <f t="array" ref="T257">SUM(LARGE(CHOOSE({1,2,3,4,5,6}, G257, I257, K257, M257, O257, Q257), _xlfn.SEQUENCE(MIN(5, COUNTA(G257, I257, K257, M257, O257, Q257)))))</f>
        <v>65</v>
      </c>
      <c r="U257" s="9">
        <f t="shared" si="11"/>
        <v>8</v>
      </c>
    </row>
    <row r="258" spans="1:21" ht="20.100000000000001" customHeight="1" x14ac:dyDescent="0.3">
      <c r="A258" s="11" t="s">
        <v>280</v>
      </c>
      <c r="B258" s="21" t="s">
        <v>11</v>
      </c>
      <c r="C258" s="12" t="s">
        <v>274</v>
      </c>
      <c r="D258" s="11" t="str">
        <f t="shared" ref="D258:D321" si="12">IF(OR(B258="Bant Girls", B258="Juv Girls"), "Bant/Juv Girls",
 IF(OR(B258="Jr Girls", B258="Sr Girls"), "Jr/Sr Girls", B258))</f>
        <v>Sr Boys</v>
      </c>
      <c r="E258" s="61">
        <v>12286</v>
      </c>
      <c r="F258" s="8">
        <v>42</v>
      </c>
      <c r="G258" s="8">
        <f>IFERROR(VALUE(VLOOKUP(F258, PTS!$A$2:$B$63, 2, FALSE)), "")</f>
        <v>18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>
        <f t="shared" ref="R258:R321" si="13">SUM(G258,I258,K258,M258,O258,Q258)</f>
        <v>18</v>
      </c>
      <c r="S258" s="9"/>
      <c r="T258" s="9" cm="1">
        <f t="array" ref="T258">SUM(LARGE(CHOOSE({1,2,3,4,5,6}, G258, I258, K258, M258, O258, Q258), _xlfn.SEQUENCE(MIN(5, COUNTA(G258, I258, K258, M258, O258, Q258)))))</f>
        <v>18</v>
      </c>
      <c r="U258" s="9">
        <f t="shared" ref="U258:U321" si="14">1+COUNTIFS(B:B,B258,R:R,"&gt;"&amp;R258)</f>
        <v>42</v>
      </c>
    </row>
    <row r="259" spans="1:21" ht="20.100000000000001" customHeight="1" x14ac:dyDescent="0.3">
      <c r="A259" s="11" t="s">
        <v>281</v>
      </c>
      <c r="B259" s="21" t="s">
        <v>11</v>
      </c>
      <c r="C259" s="12" t="s">
        <v>274</v>
      </c>
      <c r="D259" s="11" t="str">
        <f t="shared" si="12"/>
        <v>Sr Boys</v>
      </c>
      <c r="E259" s="61">
        <v>12287</v>
      </c>
      <c r="F259" s="46" t="s">
        <v>7</v>
      </c>
      <c r="G259" s="8">
        <f>IFERROR(VALUE(VLOOKUP(F259, PTS!$A$2:$B$63, 2, FALSE)), "")</f>
        <v>0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>
        <f t="shared" si="13"/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si="14"/>
        <v>64</v>
      </c>
    </row>
    <row r="260" spans="1:21" ht="20.100000000000001" customHeight="1" x14ac:dyDescent="0.3">
      <c r="A260" s="11" t="s">
        <v>282</v>
      </c>
      <c r="B260" s="21" t="s">
        <v>11</v>
      </c>
      <c r="C260" s="12" t="s">
        <v>274</v>
      </c>
      <c r="D260" s="11" t="str">
        <f t="shared" si="12"/>
        <v>Sr Boys</v>
      </c>
      <c r="E260" s="61">
        <v>12288</v>
      </c>
      <c r="F260" s="46" t="s">
        <v>7</v>
      </c>
      <c r="G260" s="8">
        <f>IFERROR(VALUE(VLOOKUP(F260, PTS!$A$2:$B$63, 2, FALSE)), "")</f>
        <v>0</v>
      </c>
      <c r="H260" s="9"/>
      <c r="I260" s="8"/>
      <c r="J260" s="9"/>
      <c r="K260" s="8"/>
      <c r="L260" s="8"/>
      <c r="M260" s="8"/>
      <c r="N260" s="9"/>
      <c r="O260" s="8"/>
      <c r="P260" s="8"/>
      <c r="Q260" s="8"/>
      <c r="R260" s="9">
        <f t="shared" si="13"/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 t="shared" si="14"/>
        <v>64</v>
      </c>
    </row>
    <row r="261" spans="1:21" ht="20.100000000000001" customHeight="1" x14ac:dyDescent="0.3">
      <c r="A261" s="11" t="s">
        <v>286</v>
      </c>
      <c r="B261" s="21" t="s">
        <v>11</v>
      </c>
      <c r="C261" s="12" t="s">
        <v>284</v>
      </c>
      <c r="D261" s="11" t="str">
        <f t="shared" si="12"/>
        <v>Sr Boys</v>
      </c>
      <c r="E261" s="61">
        <v>12304</v>
      </c>
      <c r="F261" s="8">
        <v>47</v>
      </c>
      <c r="G261" s="8">
        <f>IFERROR(VALUE(VLOOKUP(F261, PTS!$A$2:$B$63, 2, FALSE)), "")</f>
        <v>13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>
        <f t="shared" si="13"/>
        <v>13</v>
      </c>
      <c r="S261" s="9"/>
      <c r="T261" s="9" cm="1">
        <f t="array" ref="T261">SUM(LARGE(CHOOSE({1,2,3,4,5,6}, G261, I261, K261, M261, O261, Q261), _xlfn.SEQUENCE(MIN(5, COUNTA(G261, I261, K261, M261, O261, Q261)))))</f>
        <v>13</v>
      </c>
      <c r="U261" s="9">
        <f t="shared" si="14"/>
        <v>47</v>
      </c>
    </row>
    <row r="262" spans="1:21" ht="20.100000000000001" customHeight="1" x14ac:dyDescent="0.3">
      <c r="A262" s="21" t="s">
        <v>287</v>
      </c>
      <c r="B262" s="21" t="s">
        <v>11</v>
      </c>
      <c r="C262" s="12" t="s">
        <v>284</v>
      </c>
      <c r="D262" s="11" t="str">
        <f t="shared" si="12"/>
        <v>Sr Boys</v>
      </c>
      <c r="E262" s="61">
        <v>12305</v>
      </c>
      <c r="F262" s="8">
        <v>41</v>
      </c>
      <c r="G262" s="8">
        <f>IFERROR(VALUE(VLOOKUP(F262, PTS!$A$2:$B$63, 2, FALSE)), "")</f>
        <v>19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>
        <f t="shared" si="13"/>
        <v>19</v>
      </c>
      <c r="S262" s="9"/>
      <c r="T262" s="9" cm="1">
        <f t="array" ref="T262">SUM(LARGE(CHOOSE({1,2,3,4,5,6}, G262, I262, K262, M262, O262, Q262), _xlfn.SEQUENCE(MIN(5, COUNTA(G262, I262, K262, M262, O262, Q262)))))</f>
        <v>19</v>
      </c>
      <c r="U262" s="9">
        <f t="shared" si="14"/>
        <v>41</v>
      </c>
    </row>
    <row r="263" spans="1:21" ht="20.100000000000001" customHeight="1" x14ac:dyDescent="0.3">
      <c r="A263" s="21" t="s">
        <v>288</v>
      </c>
      <c r="B263" s="21" t="s">
        <v>11</v>
      </c>
      <c r="C263" s="12" t="s">
        <v>284</v>
      </c>
      <c r="D263" s="11" t="str">
        <f t="shared" si="12"/>
        <v>Sr Boys</v>
      </c>
      <c r="E263" s="61">
        <v>12306</v>
      </c>
      <c r="F263" s="8">
        <v>61</v>
      </c>
      <c r="G263" s="8">
        <v>1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>
        <f t="shared" si="13"/>
        <v>1</v>
      </c>
      <c r="S263" s="9"/>
      <c r="T263" s="9" cm="1">
        <f t="array" ref="T263">SUM(LARGE(CHOOSE({1,2,3,4,5,6}, G263, I263, K263, M263, O263, Q263), _xlfn.SEQUENCE(MIN(5, COUNTA(G263, I263, K263, M263, O263, Q263)))))</f>
        <v>1</v>
      </c>
      <c r="U263" s="9">
        <f t="shared" si="14"/>
        <v>59</v>
      </c>
    </row>
    <row r="264" spans="1:21" ht="20.100000000000001" customHeight="1" x14ac:dyDescent="0.3">
      <c r="A264" s="21" t="s">
        <v>289</v>
      </c>
      <c r="B264" s="21" t="s">
        <v>11</v>
      </c>
      <c r="C264" s="12" t="s">
        <v>284</v>
      </c>
      <c r="D264" s="11" t="str">
        <f t="shared" si="12"/>
        <v>Sr Boys</v>
      </c>
      <c r="E264" s="61">
        <v>12307</v>
      </c>
      <c r="F264" s="8">
        <v>33</v>
      </c>
      <c r="G264" s="8">
        <f>IFERROR(VALUE(VLOOKUP(F264, PTS!$A$2:$B$63, 2, FALSE)), "")</f>
        <v>27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 t="shared" si="13"/>
        <v>27</v>
      </c>
      <c r="S264" s="9"/>
      <c r="T264" s="9" cm="1">
        <f t="array" ref="T264">SUM(LARGE(CHOOSE({1,2,3,4,5,6}, G264, I264, K264, M264, O264, Q264), _xlfn.SEQUENCE(MIN(5, COUNTA(G264, I264, K264, M264, O264, Q264)))))</f>
        <v>27</v>
      </c>
      <c r="U264" s="9">
        <f t="shared" si="14"/>
        <v>33</v>
      </c>
    </row>
    <row r="265" spans="1:21" ht="20.100000000000001" customHeight="1" x14ac:dyDescent="0.3">
      <c r="A265" s="11" t="s">
        <v>298</v>
      </c>
      <c r="B265" s="21" t="s">
        <v>11</v>
      </c>
      <c r="C265" s="12" t="s">
        <v>292</v>
      </c>
      <c r="D265" s="11" t="str">
        <f t="shared" si="12"/>
        <v>Sr Boys</v>
      </c>
      <c r="E265" s="61">
        <v>12309</v>
      </c>
      <c r="F265" s="46" t="s">
        <v>7</v>
      </c>
      <c r="G265" s="8">
        <f>IFERROR(VALUE(VLOOKUP(F265, PTS!$A$2:$B$63, 2, FALSE)), "")</f>
        <v>0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 t="shared" si="13"/>
        <v>0</v>
      </c>
      <c r="S265" s="9"/>
      <c r="T265" s="9" cm="1">
        <f t="array" ref="T265">SUM(LARGE(CHOOSE({1,2,3,4,5,6}, G265, I265, K265, M265, O265, Q265), _xlfn.SEQUENCE(MIN(5, COUNTA(G265, I265, K265, M265, O265, Q265)))))</f>
        <v>0</v>
      </c>
      <c r="U265" s="9">
        <f t="shared" si="14"/>
        <v>64</v>
      </c>
    </row>
    <row r="266" spans="1:21" ht="20.100000000000001" customHeight="1" x14ac:dyDescent="0.3">
      <c r="A266" s="11" t="s">
        <v>299</v>
      </c>
      <c r="B266" s="21" t="s">
        <v>11</v>
      </c>
      <c r="C266" s="12" t="s">
        <v>292</v>
      </c>
      <c r="D266" s="11" t="str">
        <f t="shared" si="12"/>
        <v>Sr Boys</v>
      </c>
      <c r="E266" s="61">
        <v>12311</v>
      </c>
      <c r="F266" s="8">
        <v>32</v>
      </c>
      <c r="G266" s="8">
        <f>IFERROR(VALUE(VLOOKUP(F266, PTS!$A$2:$B$63, 2, FALSE)), "")</f>
        <v>28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>
        <f t="shared" si="13"/>
        <v>28</v>
      </c>
      <c r="S266" s="9"/>
      <c r="T266" s="9" cm="1">
        <f t="array" ref="T266">SUM(LARGE(CHOOSE({1,2,3,4,5,6}, G266, I266, K266, M266, O266, Q266), _xlfn.SEQUENCE(MIN(5, COUNTA(G266, I266, K266, M266, O266, Q266)))))</f>
        <v>28</v>
      </c>
      <c r="U266" s="9">
        <f t="shared" si="14"/>
        <v>32</v>
      </c>
    </row>
    <row r="267" spans="1:21" ht="20.100000000000001" customHeight="1" x14ac:dyDescent="0.3">
      <c r="A267" s="11" t="s">
        <v>300</v>
      </c>
      <c r="B267" s="21" t="s">
        <v>11</v>
      </c>
      <c r="C267" s="12" t="s">
        <v>292</v>
      </c>
      <c r="D267" s="11" t="str">
        <f t="shared" si="12"/>
        <v>Sr Boys</v>
      </c>
      <c r="E267" s="61">
        <v>12315</v>
      </c>
      <c r="F267" s="46" t="s">
        <v>7</v>
      </c>
      <c r="G267" s="8">
        <f>IFERROR(VALUE(VLOOKUP(F267, PTS!$A$2:$B$63, 2, FALSE)), "")</f>
        <v>0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>
        <f t="shared" si="13"/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 t="shared" si="14"/>
        <v>64</v>
      </c>
    </row>
    <row r="268" spans="1:21" ht="20.100000000000001" customHeight="1" x14ac:dyDescent="0.3">
      <c r="A268" s="11" t="s">
        <v>301</v>
      </c>
      <c r="B268" s="21" t="s">
        <v>11</v>
      </c>
      <c r="C268" s="12" t="s">
        <v>292</v>
      </c>
      <c r="D268" s="11" t="str">
        <f t="shared" si="12"/>
        <v>Sr Boys</v>
      </c>
      <c r="E268" s="61">
        <v>12316</v>
      </c>
      <c r="F268" s="15">
        <v>13</v>
      </c>
      <c r="G268" s="8">
        <f>IFERROR(VALUE(VLOOKUP(F268, PTS!$A$2:$B$63, 2, FALSE)), "")</f>
        <v>49</v>
      </c>
      <c r="H268" s="15"/>
      <c r="I268" s="8"/>
      <c r="J268" s="15"/>
      <c r="K268" s="8"/>
      <c r="L268" s="14"/>
      <c r="M268" s="8"/>
      <c r="N268" s="14"/>
      <c r="O268" s="8"/>
      <c r="P268" s="15"/>
      <c r="Q268" s="8"/>
      <c r="R268" s="9">
        <f t="shared" si="13"/>
        <v>49</v>
      </c>
      <c r="S268" s="9"/>
      <c r="T268" s="9" cm="1">
        <f t="array" ref="T268">SUM(LARGE(CHOOSE({1,2,3,4,5,6}, G268, I268, K268, M268, O268, Q268), _xlfn.SEQUENCE(MIN(5, COUNTA(G268, I268, K268, M268, O268, Q268)))))</f>
        <v>49</v>
      </c>
      <c r="U268" s="9">
        <f t="shared" si="14"/>
        <v>13</v>
      </c>
    </row>
    <row r="269" spans="1:21" ht="20.100000000000001" customHeight="1" x14ac:dyDescent="0.3">
      <c r="A269" s="11" t="s">
        <v>302</v>
      </c>
      <c r="B269" s="21" t="s">
        <v>11</v>
      </c>
      <c r="C269" s="12" t="s">
        <v>292</v>
      </c>
      <c r="D269" s="11" t="str">
        <f t="shared" si="12"/>
        <v>Sr Boys</v>
      </c>
      <c r="E269" s="61">
        <v>12317</v>
      </c>
      <c r="F269" s="46" t="s">
        <v>7</v>
      </c>
      <c r="G269" s="8">
        <f>IFERROR(VALUE(VLOOKUP(F269, PTS!$A$2:$B$63, 2, FALSE)), "")</f>
        <v>0</v>
      </c>
      <c r="H269" s="9"/>
      <c r="I269" s="8"/>
      <c r="J269" s="9"/>
      <c r="K269" s="8"/>
      <c r="L269" s="9"/>
      <c r="M269" s="8"/>
      <c r="N269" s="9"/>
      <c r="O269" s="8"/>
      <c r="P269" s="9"/>
      <c r="Q269" s="8"/>
      <c r="R269" s="9">
        <f t="shared" si="13"/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 t="shared" si="14"/>
        <v>64</v>
      </c>
    </row>
    <row r="270" spans="1:21" ht="20.100000000000001" customHeight="1" x14ac:dyDescent="0.3">
      <c r="A270" s="21" t="s">
        <v>303</v>
      </c>
      <c r="B270" s="21" t="s">
        <v>11</v>
      </c>
      <c r="C270" s="12" t="s">
        <v>292</v>
      </c>
      <c r="D270" s="11" t="str">
        <f t="shared" si="12"/>
        <v>Sr Boys</v>
      </c>
      <c r="E270" s="61">
        <v>12318</v>
      </c>
      <c r="F270" s="8" t="s">
        <v>8</v>
      </c>
      <c r="G270" s="8">
        <f>IFERROR(VALUE(VLOOKUP(F270, PTS!$A$2:$B$63, 2, FALSE)), "")</f>
        <v>1</v>
      </c>
      <c r="H270" s="9"/>
      <c r="I270" s="8"/>
      <c r="J270" s="9"/>
      <c r="K270" s="8"/>
      <c r="L270" s="9"/>
      <c r="M270" s="8"/>
      <c r="N270" s="9"/>
      <c r="O270" s="8"/>
      <c r="P270" s="9"/>
      <c r="Q270" s="8"/>
      <c r="R270" s="9">
        <f t="shared" si="13"/>
        <v>1</v>
      </c>
      <c r="S270" s="9"/>
      <c r="T270" s="9" cm="1">
        <f t="array" ref="T270">SUM(LARGE(CHOOSE({1,2,3,4,5,6}, G270, I270, K270, M270, O270, Q270), _xlfn.SEQUENCE(MIN(5, COUNTA(G270, I270, K270, M270, O270, Q270)))))</f>
        <v>1</v>
      </c>
      <c r="U270" s="9">
        <f t="shared" si="14"/>
        <v>59</v>
      </c>
    </row>
    <row r="271" spans="1:21" ht="20.100000000000001" customHeight="1" x14ac:dyDescent="0.3">
      <c r="A271" s="21" t="s">
        <v>304</v>
      </c>
      <c r="B271" s="21" t="s">
        <v>11</v>
      </c>
      <c r="C271" s="12" t="s">
        <v>292</v>
      </c>
      <c r="D271" s="11" t="str">
        <f t="shared" si="12"/>
        <v>Sr Boys</v>
      </c>
      <c r="E271" s="61">
        <v>12319</v>
      </c>
      <c r="F271" s="9">
        <v>51</v>
      </c>
      <c r="G271" s="8">
        <f>IFERROR(VALUE(VLOOKUP(F271, PTS!$A$2:$B$63, 2, FALSE)), "")</f>
        <v>9</v>
      </c>
      <c r="H271" s="9"/>
      <c r="I271" s="8"/>
      <c r="J271" s="9"/>
      <c r="K271" s="8"/>
      <c r="L271" s="9"/>
      <c r="M271" s="8"/>
      <c r="N271" s="9"/>
      <c r="O271" s="8"/>
      <c r="P271" s="9"/>
      <c r="Q271" s="8"/>
      <c r="R271" s="9">
        <f t="shared" si="13"/>
        <v>9</v>
      </c>
      <c r="S271" s="9"/>
      <c r="T271" s="9" cm="1">
        <f t="array" ref="T271">SUM(LARGE(CHOOSE({1,2,3,4,5,6}, G271, I271, K271, M271, O271, Q271), _xlfn.SEQUENCE(MIN(5, COUNTA(G271, I271, K271, M271, O271, Q271)))))</f>
        <v>9</v>
      </c>
      <c r="U271" s="9">
        <f t="shared" si="14"/>
        <v>51</v>
      </c>
    </row>
    <row r="272" spans="1:21" ht="20.100000000000001" customHeight="1" x14ac:dyDescent="0.3">
      <c r="A272" s="11" t="s">
        <v>305</v>
      </c>
      <c r="B272" s="21" t="s">
        <v>11</v>
      </c>
      <c r="C272" s="12" t="s">
        <v>292</v>
      </c>
      <c r="D272" s="11" t="str">
        <f t="shared" si="12"/>
        <v>Sr Boys</v>
      </c>
      <c r="E272" s="61">
        <v>12320</v>
      </c>
      <c r="F272" s="8">
        <v>27</v>
      </c>
      <c r="G272" s="8">
        <f>IFERROR(VALUE(VLOOKUP(F272, PTS!$A$2:$B$63, 2, FALSE)), "")</f>
        <v>33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>
        <f t="shared" si="13"/>
        <v>33</v>
      </c>
      <c r="S272" s="9"/>
      <c r="T272" s="9" cm="1">
        <f t="array" ref="T272">SUM(LARGE(CHOOSE({1,2,3,4,5,6}, G272, I272, K272, M272, O272, Q272), _xlfn.SEQUENCE(MIN(5, COUNTA(G272, I272, K272, M272, O272, Q272)))))</f>
        <v>33</v>
      </c>
      <c r="U272" s="9">
        <f t="shared" si="14"/>
        <v>27</v>
      </c>
    </row>
    <row r="273" spans="1:21" ht="20.100000000000001" customHeight="1" x14ac:dyDescent="0.3">
      <c r="A273" s="11" t="s">
        <v>306</v>
      </c>
      <c r="B273" s="21" t="s">
        <v>11</v>
      </c>
      <c r="C273" s="12" t="s">
        <v>292</v>
      </c>
      <c r="D273" s="11" t="str">
        <f t="shared" si="12"/>
        <v>Sr Boys</v>
      </c>
      <c r="E273" s="61">
        <v>12321</v>
      </c>
      <c r="F273" s="8">
        <v>34</v>
      </c>
      <c r="G273" s="8">
        <f>IFERROR(VALUE(VLOOKUP(F273, PTS!$A$2:$B$63, 2, FALSE)), "")</f>
        <v>26</v>
      </c>
      <c r="H273" s="9"/>
      <c r="I273" s="8"/>
      <c r="J273" s="8"/>
      <c r="K273" s="8"/>
      <c r="L273" s="8"/>
      <c r="M273" s="8"/>
      <c r="N273" s="9"/>
      <c r="O273" s="8"/>
      <c r="P273" s="9"/>
      <c r="Q273" s="8"/>
      <c r="R273" s="9">
        <f t="shared" si="13"/>
        <v>26</v>
      </c>
      <c r="S273" s="9"/>
      <c r="T273" s="9" cm="1">
        <f t="array" ref="T273">SUM(LARGE(CHOOSE({1,2,3,4,5,6}, G273, I273, K273, M273, O273, Q273), _xlfn.SEQUENCE(MIN(5, COUNTA(G273, I273, K273, M273, O273, Q273)))))</f>
        <v>26</v>
      </c>
      <c r="U273" s="9">
        <f t="shared" si="14"/>
        <v>34</v>
      </c>
    </row>
    <row r="274" spans="1:21" ht="20.100000000000001" customHeight="1" x14ac:dyDescent="0.3">
      <c r="A274" s="21" t="s">
        <v>319</v>
      </c>
      <c r="B274" s="21" t="s">
        <v>11</v>
      </c>
      <c r="C274" s="12" t="s">
        <v>312</v>
      </c>
      <c r="D274" s="11" t="str">
        <f t="shared" si="12"/>
        <v>Sr Boys</v>
      </c>
      <c r="E274" s="61">
        <v>12323</v>
      </c>
      <c r="F274" s="46" t="s">
        <v>7</v>
      </c>
      <c r="G274" s="8">
        <f>IFERROR(VALUE(VLOOKUP(F274, PTS!$A$2:$B$63, 2, FALSE)), "")</f>
        <v>0</v>
      </c>
      <c r="H274" s="9"/>
      <c r="I274" s="8"/>
      <c r="J274" s="9"/>
      <c r="K274" s="8"/>
      <c r="L274" s="8"/>
      <c r="M274" s="8"/>
      <c r="N274" s="8"/>
      <c r="O274" s="8"/>
      <c r="P274" s="9"/>
      <c r="Q274" s="8"/>
      <c r="R274" s="9">
        <f t="shared" si="13"/>
        <v>0</v>
      </c>
      <c r="S274" s="9"/>
      <c r="T274" s="9" cm="1">
        <f t="array" ref="T274">SUM(LARGE(CHOOSE({1,2,3,4,5,6}, G274, I274, K274, M274, O274, Q274), _xlfn.SEQUENCE(MIN(5, COUNTA(G274, I274, K274, M274, O274, Q274)))))</f>
        <v>0</v>
      </c>
      <c r="U274" s="9">
        <f t="shared" si="14"/>
        <v>64</v>
      </c>
    </row>
    <row r="275" spans="1:21" ht="20.100000000000001" customHeight="1" x14ac:dyDescent="0.3">
      <c r="A275" s="21" t="s">
        <v>349</v>
      </c>
      <c r="B275" s="21" t="s">
        <v>11</v>
      </c>
      <c r="C275" s="22" t="s">
        <v>346</v>
      </c>
      <c r="D275" s="11" t="str">
        <f t="shared" si="12"/>
        <v>Sr Boys</v>
      </c>
      <c r="E275" s="61">
        <v>12324</v>
      </c>
      <c r="F275" s="46" t="s">
        <v>7</v>
      </c>
      <c r="G275" s="8">
        <f>IFERROR(VALUE(VLOOKUP(F275, PTS!$A$2:$B$63, 2, FALSE)), "")</f>
        <v>0</v>
      </c>
      <c r="H275" s="9"/>
      <c r="I275" s="8"/>
      <c r="J275" s="9"/>
      <c r="K275" s="8"/>
      <c r="L275" s="9"/>
      <c r="M275" s="8"/>
      <c r="N275" s="9"/>
      <c r="O275" s="8"/>
      <c r="P275" s="9"/>
      <c r="Q275" s="8"/>
      <c r="R275" s="9">
        <f t="shared" si="13"/>
        <v>0</v>
      </c>
      <c r="S275" s="9"/>
      <c r="T275" s="9" cm="1">
        <f t="array" ref="T275">SUM(LARGE(CHOOSE({1,2,3,4,5,6}, G275, I275, K275, M275, O275, Q275), _xlfn.SEQUENCE(MIN(5, COUNTA(G275, I275, K275, M275, O275, Q275)))))</f>
        <v>0</v>
      </c>
      <c r="U275" s="9">
        <f t="shared" si="14"/>
        <v>64</v>
      </c>
    </row>
    <row r="276" spans="1:21" ht="20.100000000000001" customHeight="1" x14ac:dyDescent="0.3">
      <c r="A276" s="21" t="s">
        <v>350</v>
      </c>
      <c r="B276" s="21" t="s">
        <v>11</v>
      </c>
      <c r="C276" s="22" t="s">
        <v>346</v>
      </c>
      <c r="D276" s="11" t="str">
        <f t="shared" si="12"/>
        <v>Sr Boys</v>
      </c>
      <c r="E276" s="61">
        <v>12325</v>
      </c>
      <c r="F276" s="46" t="s">
        <v>7</v>
      </c>
      <c r="G276" s="8">
        <f>IFERROR(VALUE(VLOOKUP(F276, PTS!$A$2:$B$63, 2, FALSE)), "")</f>
        <v>0</v>
      </c>
      <c r="H276" s="14"/>
      <c r="I276" s="8"/>
      <c r="J276" s="14"/>
      <c r="K276" s="8"/>
      <c r="L276" s="14"/>
      <c r="M276" s="8"/>
      <c r="N276" s="14"/>
      <c r="O276" s="8"/>
      <c r="P276" s="16"/>
      <c r="Q276" s="8"/>
      <c r="R276" s="9">
        <f t="shared" si="13"/>
        <v>0</v>
      </c>
      <c r="S276" s="9"/>
      <c r="T276" s="9" cm="1">
        <f t="array" ref="T276">SUM(LARGE(CHOOSE({1,2,3,4,5,6}, G276, I276, K276, M276, O276, Q276), _xlfn.SEQUENCE(MIN(5, COUNTA(G276, I276, K276, M276, O276, Q276)))))</f>
        <v>0</v>
      </c>
      <c r="U276" s="9">
        <f t="shared" si="14"/>
        <v>64</v>
      </c>
    </row>
    <row r="277" spans="1:21" ht="20.100000000000001" customHeight="1" x14ac:dyDescent="0.3">
      <c r="A277" s="11" t="s">
        <v>357</v>
      </c>
      <c r="B277" s="21" t="s">
        <v>11</v>
      </c>
      <c r="C277" s="22" t="s">
        <v>352</v>
      </c>
      <c r="D277" s="11" t="str">
        <f t="shared" si="12"/>
        <v>Sr Boys</v>
      </c>
      <c r="E277" s="61">
        <v>12326</v>
      </c>
      <c r="F277" s="46" t="s">
        <v>7</v>
      </c>
      <c r="G277" s="8">
        <f>IFERROR(VALUE(VLOOKUP(F277, PTS!$A$2:$B$63, 2, FALSE)), "")</f>
        <v>0</v>
      </c>
      <c r="H277" s="16"/>
      <c r="I277" s="8"/>
      <c r="J277" s="15"/>
      <c r="K277" s="8"/>
      <c r="L277" s="16"/>
      <c r="M277" s="8"/>
      <c r="N277" s="14"/>
      <c r="O277" s="8"/>
      <c r="P277" s="14"/>
      <c r="Q277" s="8"/>
      <c r="R277" s="9">
        <f t="shared" si="13"/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 t="shared" si="14"/>
        <v>64</v>
      </c>
    </row>
    <row r="278" spans="1:21" ht="20.100000000000001" customHeight="1" x14ac:dyDescent="0.3">
      <c r="A278" s="11" t="s">
        <v>358</v>
      </c>
      <c r="B278" s="21" t="s">
        <v>11</v>
      </c>
      <c r="C278" s="22" t="s">
        <v>352</v>
      </c>
      <c r="D278" s="11" t="str">
        <f t="shared" si="12"/>
        <v>Sr Boys</v>
      </c>
      <c r="E278" s="61">
        <v>12327</v>
      </c>
      <c r="F278" s="46" t="s">
        <v>7</v>
      </c>
      <c r="G278" s="8">
        <f>IFERROR(VALUE(VLOOKUP(F278, PTS!$A$2:$B$63, 2, FALSE)), "")</f>
        <v>0</v>
      </c>
      <c r="H278" s="9"/>
      <c r="I278" s="8"/>
      <c r="J278" s="9"/>
      <c r="K278" s="8"/>
      <c r="L278" s="9"/>
      <c r="M278" s="8"/>
      <c r="N278" s="9"/>
      <c r="O278" s="8"/>
      <c r="P278" s="9"/>
      <c r="Q278" s="8"/>
      <c r="R278" s="9">
        <f t="shared" si="13"/>
        <v>0</v>
      </c>
      <c r="S278" s="9"/>
      <c r="T278" s="9" cm="1">
        <f t="array" ref="T278">SUM(LARGE(CHOOSE({1,2,3,4,5,6}, G278, I278, K278, M278, O278, Q278), _xlfn.SEQUENCE(MIN(5, COUNTA(G278, I278, K278, M278, O278, Q278)))))</f>
        <v>0</v>
      </c>
      <c r="U278" s="9">
        <f t="shared" si="14"/>
        <v>64</v>
      </c>
    </row>
    <row r="279" spans="1:21" ht="20.100000000000001" customHeight="1" x14ac:dyDescent="0.3">
      <c r="A279" s="11" t="s">
        <v>359</v>
      </c>
      <c r="B279" s="21" t="s">
        <v>11</v>
      </c>
      <c r="C279" s="22" t="s">
        <v>352</v>
      </c>
      <c r="D279" s="11" t="str">
        <f t="shared" si="12"/>
        <v>Sr Boys</v>
      </c>
      <c r="E279" s="61">
        <v>12328</v>
      </c>
      <c r="F279" s="46" t="s">
        <v>7</v>
      </c>
      <c r="G279" s="8">
        <f>IFERROR(VALUE(VLOOKUP(F279, PTS!$A$2:$B$63, 2, FALSE)), "")</f>
        <v>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 t="shared" si="13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 t="shared" si="14"/>
        <v>64</v>
      </c>
    </row>
    <row r="280" spans="1:21" ht="20.100000000000001" customHeight="1" x14ac:dyDescent="0.3">
      <c r="A280" s="11" t="s">
        <v>385</v>
      </c>
      <c r="B280" s="21" t="s">
        <v>11</v>
      </c>
      <c r="C280" s="22" t="s">
        <v>361</v>
      </c>
      <c r="D280" s="11" t="str">
        <f t="shared" si="12"/>
        <v>Sr Boys</v>
      </c>
      <c r="E280" s="61">
        <v>12006</v>
      </c>
      <c r="F280" s="8">
        <v>3</v>
      </c>
      <c r="G280" s="8">
        <f>IFERROR(VALUE(VLOOKUP(F280, PTS!$A$2:$B$63, 2, FALSE)), "")</f>
        <v>90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>
        <f t="shared" si="13"/>
        <v>90</v>
      </c>
      <c r="S280" s="9"/>
      <c r="T280" s="9" cm="1">
        <f t="array" ref="T280">SUM(LARGE(CHOOSE({1,2,3,4,5,6}, G280, I280, K280, M280, O280, Q280), _xlfn.SEQUENCE(MIN(5, COUNTA(G280, I280, K280, M280, O280, Q280)))))</f>
        <v>90</v>
      </c>
      <c r="U280" s="9">
        <f t="shared" si="14"/>
        <v>3</v>
      </c>
    </row>
    <row r="281" spans="1:21" ht="20.100000000000001" customHeight="1" x14ac:dyDescent="0.3">
      <c r="A281" s="11" t="s">
        <v>382</v>
      </c>
      <c r="B281" s="21" t="s">
        <v>11</v>
      </c>
      <c r="C281" s="22" t="s">
        <v>361</v>
      </c>
      <c r="D281" s="11" t="str">
        <f t="shared" si="12"/>
        <v>Sr Boys</v>
      </c>
      <c r="E281" s="61">
        <v>12329</v>
      </c>
      <c r="F281" s="8">
        <v>10</v>
      </c>
      <c r="G281" s="8">
        <f>IFERROR(VALUE(VLOOKUP(F281, PTS!$A$2:$B$63, 2, FALSE)), "")</f>
        <v>55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>
        <f t="shared" si="13"/>
        <v>55</v>
      </c>
      <c r="S281" s="9"/>
      <c r="T281" s="9" cm="1">
        <f t="array" ref="T281">SUM(LARGE(CHOOSE({1,2,3,4,5,6}, G281, I281, K281, M281, O281, Q281), _xlfn.SEQUENCE(MIN(5, COUNTA(G281, I281, K281, M281, O281, Q281)))))</f>
        <v>55</v>
      </c>
      <c r="U281" s="9">
        <f t="shared" si="14"/>
        <v>10</v>
      </c>
    </row>
    <row r="282" spans="1:21" ht="20.100000000000001" customHeight="1" x14ac:dyDescent="0.3">
      <c r="A282" s="11" t="s">
        <v>383</v>
      </c>
      <c r="B282" s="21" t="s">
        <v>11</v>
      </c>
      <c r="C282" s="22" t="s">
        <v>361</v>
      </c>
      <c r="D282" s="11" t="str">
        <f t="shared" si="12"/>
        <v>Sr Boys</v>
      </c>
      <c r="E282" s="61">
        <v>12330</v>
      </c>
      <c r="F282" s="9">
        <v>16</v>
      </c>
      <c r="G282" s="8">
        <f>IFERROR(VALUE(VLOOKUP(F282, PTS!$A$2:$B$63, 2, FALSE)), "")</f>
        <v>44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 t="shared" si="13"/>
        <v>44</v>
      </c>
      <c r="S282" s="9"/>
      <c r="T282" s="9" cm="1">
        <f t="array" ref="T282">SUM(LARGE(CHOOSE({1,2,3,4,5,6}, G282, I282, K282, M282, O282, Q282), _xlfn.SEQUENCE(MIN(5, COUNTA(G282, I282, K282, M282, O282, Q282)))))</f>
        <v>44</v>
      </c>
      <c r="U282" s="9">
        <f t="shared" si="14"/>
        <v>16</v>
      </c>
    </row>
    <row r="283" spans="1:21" ht="20.100000000000001" customHeight="1" x14ac:dyDescent="0.3">
      <c r="A283" s="11" t="s">
        <v>384</v>
      </c>
      <c r="B283" s="21" t="s">
        <v>11</v>
      </c>
      <c r="C283" s="22" t="s">
        <v>361</v>
      </c>
      <c r="D283" s="11" t="str">
        <f t="shared" si="12"/>
        <v>Sr Boys</v>
      </c>
      <c r="E283" s="61">
        <v>12331</v>
      </c>
      <c r="F283" s="46" t="s">
        <v>7</v>
      </c>
      <c r="G283" s="8">
        <f>IFERROR(VALUE(VLOOKUP(F283, PTS!$A$2:$B$63, 2, FALSE)), "")</f>
        <v>0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 t="shared" si="13"/>
        <v>0</v>
      </c>
      <c r="S283" s="9"/>
      <c r="T283" s="9" cm="1">
        <f t="array" ref="T283">SUM(LARGE(CHOOSE({1,2,3,4,5,6}, G283, I283, K283, M283, O283, Q283), _xlfn.SEQUENCE(MIN(5, COUNTA(G283, I283, K283, M283, O283, Q283)))))</f>
        <v>0</v>
      </c>
      <c r="U283" s="9">
        <f t="shared" si="14"/>
        <v>64</v>
      </c>
    </row>
    <row r="284" spans="1:21" ht="20.100000000000001" customHeight="1" x14ac:dyDescent="0.3">
      <c r="A284" s="11" t="s">
        <v>398</v>
      </c>
      <c r="B284" s="21" t="s">
        <v>11</v>
      </c>
      <c r="C284" s="22" t="s">
        <v>388</v>
      </c>
      <c r="D284" s="11" t="str">
        <f t="shared" si="12"/>
        <v>Sr Boys</v>
      </c>
      <c r="E284" s="61">
        <v>12332</v>
      </c>
      <c r="F284" s="9">
        <v>35</v>
      </c>
      <c r="G284" s="8">
        <f>IFERROR(VALUE(VLOOKUP(F284, PTS!$A$2:$B$63, 2, FALSE)), "")</f>
        <v>25</v>
      </c>
      <c r="H284" s="9"/>
      <c r="I284" s="8"/>
      <c r="J284" s="9"/>
      <c r="K284" s="8"/>
      <c r="L284" s="9"/>
      <c r="M284" s="8"/>
      <c r="N284" s="9"/>
      <c r="O284" s="8"/>
      <c r="P284" s="9"/>
      <c r="Q284" s="8"/>
      <c r="R284" s="9">
        <f t="shared" si="13"/>
        <v>25</v>
      </c>
      <c r="S284" s="9"/>
      <c r="T284" s="9" cm="1">
        <f t="array" ref="T284">SUM(LARGE(CHOOSE({1,2,3,4,5,6}, G284, I284, K284, M284, O284, Q284), _xlfn.SEQUENCE(MIN(5, COUNTA(G284, I284, K284, M284, O284, Q284)))))</f>
        <v>25</v>
      </c>
      <c r="U284" s="9">
        <f t="shared" si="14"/>
        <v>35</v>
      </c>
    </row>
    <row r="285" spans="1:21" ht="20.100000000000001" customHeight="1" x14ac:dyDescent="0.3">
      <c r="A285" s="11" t="s">
        <v>399</v>
      </c>
      <c r="B285" s="21" t="s">
        <v>11</v>
      </c>
      <c r="C285" s="22" t="s">
        <v>388</v>
      </c>
      <c r="D285" s="11" t="str">
        <f t="shared" si="12"/>
        <v>Sr Boys</v>
      </c>
      <c r="E285" s="61">
        <v>12333</v>
      </c>
      <c r="F285" s="46">
        <v>60</v>
      </c>
      <c r="G285" s="8">
        <v>1</v>
      </c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9">
        <f t="shared" si="13"/>
        <v>1</v>
      </c>
      <c r="S285" s="9"/>
      <c r="T285" s="9" cm="1">
        <f t="array" ref="T285">SUM(LARGE(CHOOSE({1,2,3,4,5,6}, G285, I285, K285, M285, O285, Q285), _xlfn.SEQUENCE(MIN(5, COUNTA(G285, I285, K285, M285, O285, Q285)))))</f>
        <v>1</v>
      </c>
      <c r="U285" s="9">
        <f t="shared" si="14"/>
        <v>59</v>
      </c>
    </row>
    <row r="286" spans="1:21" ht="20.100000000000001" customHeight="1" x14ac:dyDescent="0.3">
      <c r="A286" s="21" t="s">
        <v>400</v>
      </c>
      <c r="B286" s="21" t="s">
        <v>11</v>
      </c>
      <c r="C286" s="22" t="s">
        <v>388</v>
      </c>
      <c r="D286" s="11" t="str">
        <f t="shared" si="12"/>
        <v>Sr Boys</v>
      </c>
      <c r="E286" s="61">
        <v>12334</v>
      </c>
      <c r="F286" s="46">
        <v>30</v>
      </c>
      <c r="G286" s="8">
        <f>IFERROR(VALUE(VLOOKUP(F286, PTS!$A$2:$B$63, 2, FALSE)), "")</f>
        <v>30</v>
      </c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9">
        <f t="shared" si="13"/>
        <v>30</v>
      </c>
      <c r="S286" s="9"/>
      <c r="T286" s="9" cm="1">
        <f t="array" ref="T286">SUM(LARGE(CHOOSE({1,2,3,4,5,6}, G286, I286, K286, M286, O286, Q286), _xlfn.SEQUENCE(MIN(5, COUNTA(G286, I286, K286, M286, O286, Q286)))))</f>
        <v>30</v>
      </c>
      <c r="U286" s="9">
        <f t="shared" si="14"/>
        <v>30</v>
      </c>
    </row>
    <row r="287" spans="1:21" ht="20.100000000000001" customHeight="1" x14ac:dyDescent="0.3">
      <c r="A287" s="21" t="s">
        <v>401</v>
      </c>
      <c r="B287" s="21" t="s">
        <v>11</v>
      </c>
      <c r="C287" s="22" t="s">
        <v>388</v>
      </c>
      <c r="D287" s="11" t="str">
        <f t="shared" si="12"/>
        <v>Sr Boys</v>
      </c>
      <c r="E287" s="61">
        <v>12335</v>
      </c>
      <c r="F287" s="46" t="s">
        <v>7</v>
      </c>
      <c r="G287" s="8">
        <f>IFERROR(VALUE(VLOOKUP(F287, PTS!$A$2:$B$63, 2, FALSE)), "")</f>
        <v>0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9">
        <f t="shared" si="13"/>
        <v>0</v>
      </c>
      <c r="S287" s="9"/>
      <c r="T287" s="9" cm="1">
        <f t="array" ref="T287">SUM(LARGE(CHOOSE({1,2,3,4,5,6}, G287, I287, K287, M287, O287, Q287), _xlfn.SEQUENCE(MIN(5, COUNTA(G287, I287, K287, M287, O287, Q287)))))</f>
        <v>0</v>
      </c>
      <c r="U287" s="9">
        <f t="shared" si="14"/>
        <v>64</v>
      </c>
    </row>
    <row r="288" spans="1:21" ht="20.100000000000001" customHeight="1" x14ac:dyDescent="0.3">
      <c r="A288" s="21" t="s">
        <v>402</v>
      </c>
      <c r="B288" s="21" t="s">
        <v>11</v>
      </c>
      <c r="C288" s="22" t="s">
        <v>388</v>
      </c>
      <c r="D288" s="11" t="str">
        <f t="shared" si="12"/>
        <v>Sr Boys</v>
      </c>
      <c r="E288" s="61">
        <v>12336</v>
      </c>
      <c r="F288" s="46">
        <v>28</v>
      </c>
      <c r="G288" s="8">
        <f>IFERROR(VALUE(VLOOKUP(F288, PTS!$A$2:$B$63, 2, FALSE)), "")</f>
        <v>32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9">
        <f t="shared" si="13"/>
        <v>32</v>
      </c>
      <c r="S288" s="9"/>
      <c r="T288" s="9" cm="1">
        <f t="array" ref="T288">SUM(LARGE(CHOOSE({1,2,3,4,5,6}, G288, I288, K288, M288, O288, Q288), _xlfn.SEQUENCE(MIN(5, COUNTA(G288, I288, K288, M288, O288, Q288)))))</f>
        <v>32</v>
      </c>
      <c r="U288" s="9">
        <f t="shared" si="14"/>
        <v>28</v>
      </c>
    </row>
    <row r="289" spans="1:21" ht="20.100000000000001" customHeight="1" x14ac:dyDescent="0.3">
      <c r="A289" s="21" t="s">
        <v>403</v>
      </c>
      <c r="B289" s="21" t="s">
        <v>11</v>
      </c>
      <c r="C289" s="22" t="s">
        <v>388</v>
      </c>
      <c r="D289" s="11" t="str">
        <f t="shared" si="12"/>
        <v>Sr Boys</v>
      </c>
      <c r="E289" s="61">
        <v>12337</v>
      </c>
      <c r="F289" s="46">
        <v>44</v>
      </c>
      <c r="G289" s="8">
        <f>IFERROR(VALUE(VLOOKUP(F289, PTS!$A$2:$B$63, 2, FALSE)), "")</f>
        <v>16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9">
        <f t="shared" si="13"/>
        <v>16</v>
      </c>
      <c r="S289" s="9"/>
      <c r="T289" s="9" cm="1">
        <f t="array" ref="T289">SUM(LARGE(CHOOSE({1,2,3,4,5,6}, G289, I289, K289, M289, O289, Q289), _xlfn.SEQUENCE(MIN(5, COUNTA(G289, I289, K289, M289, O289, Q289)))))</f>
        <v>16</v>
      </c>
      <c r="U289" s="9">
        <f t="shared" si="14"/>
        <v>44</v>
      </c>
    </row>
    <row r="290" spans="1:21" ht="20.100000000000001" customHeight="1" x14ac:dyDescent="0.3">
      <c r="A290" s="11" t="s">
        <v>404</v>
      </c>
      <c r="B290" s="21" t="s">
        <v>11</v>
      </c>
      <c r="C290" s="22" t="s">
        <v>388</v>
      </c>
      <c r="D290" s="11" t="str">
        <f t="shared" si="12"/>
        <v>Sr Boys</v>
      </c>
      <c r="E290" s="61">
        <v>12338</v>
      </c>
      <c r="F290" s="46">
        <v>14</v>
      </c>
      <c r="G290" s="8">
        <f>IFERROR(VALUE(VLOOKUP(F290, PTS!$A$2:$B$63, 2, FALSE)), "")</f>
        <v>47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9">
        <f t="shared" si="13"/>
        <v>47</v>
      </c>
      <c r="S290" s="9"/>
      <c r="T290" s="9" cm="1">
        <f t="array" ref="T290">SUM(LARGE(CHOOSE({1,2,3,4,5,6}, G290, I290, K290, M290, O290, Q290), _xlfn.SEQUENCE(MIN(5, COUNTA(G290, I290, K290, M290, O290, Q290)))))</f>
        <v>47</v>
      </c>
      <c r="U290" s="9">
        <f t="shared" si="14"/>
        <v>14</v>
      </c>
    </row>
    <row r="291" spans="1:21" ht="20.100000000000001" customHeight="1" x14ac:dyDescent="0.3">
      <c r="A291" s="11" t="s">
        <v>405</v>
      </c>
      <c r="B291" s="21" t="s">
        <v>11</v>
      </c>
      <c r="C291" s="22" t="s">
        <v>388</v>
      </c>
      <c r="D291" s="11" t="str">
        <f t="shared" si="12"/>
        <v>Sr Boys</v>
      </c>
      <c r="E291" s="61">
        <v>12339</v>
      </c>
      <c r="F291" s="46">
        <v>23</v>
      </c>
      <c r="G291" s="8">
        <f>IFERROR(VALUE(VLOOKUP(F291, PTS!$A$2:$B$63, 2, FALSE)), "")</f>
        <v>37</v>
      </c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9">
        <f t="shared" si="13"/>
        <v>37</v>
      </c>
      <c r="S291" s="9"/>
      <c r="T291" s="9" cm="1">
        <f t="array" ref="T291">SUM(LARGE(CHOOSE({1,2,3,4,5,6}, G291, I291, K291, M291, O291, Q291), _xlfn.SEQUENCE(MIN(5, COUNTA(G291, I291, K291, M291, O291, Q291)))))</f>
        <v>37</v>
      </c>
      <c r="U291" s="9">
        <f t="shared" si="14"/>
        <v>23</v>
      </c>
    </row>
    <row r="292" spans="1:21" ht="20.100000000000001" customHeight="1" x14ac:dyDescent="0.3">
      <c r="A292" s="11" t="s">
        <v>406</v>
      </c>
      <c r="B292" s="21" t="s">
        <v>11</v>
      </c>
      <c r="C292" s="22" t="s">
        <v>388</v>
      </c>
      <c r="D292" s="11" t="str">
        <f t="shared" si="12"/>
        <v>Sr Boys</v>
      </c>
      <c r="E292" s="61">
        <v>12340</v>
      </c>
      <c r="F292" s="46">
        <v>24</v>
      </c>
      <c r="G292" s="8">
        <f>IFERROR(VALUE(VLOOKUP(F292, PTS!$A$2:$B$63, 2, FALSE)), "")</f>
        <v>36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9">
        <f t="shared" si="13"/>
        <v>36</v>
      </c>
      <c r="S292" s="9"/>
      <c r="T292" s="9" cm="1">
        <f t="array" ref="T292">SUM(LARGE(CHOOSE({1,2,3,4,5,6}, G292, I292, K292, M292, O292, Q292), _xlfn.SEQUENCE(MIN(5, COUNTA(G292, I292, K292, M292, O292, Q292)))))</f>
        <v>36</v>
      </c>
      <c r="U292" s="9">
        <f t="shared" si="14"/>
        <v>24</v>
      </c>
    </row>
    <row r="293" spans="1:21" ht="20.100000000000001" customHeight="1" x14ac:dyDescent="0.3">
      <c r="A293" s="11" t="s">
        <v>407</v>
      </c>
      <c r="B293" s="21" t="s">
        <v>11</v>
      </c>
      <c r="C293" s="22" t="s">
        <v>388</v>
      </c>
      <c r="D293" s="11" t="str">
        <f t="shared" si="12"/>
        <v>Sr Boys</v>
      </c>
      <c r="E293" s="61">
        <v>12341</v>
      </c>
      <c r="F293" s="46">
        <v>21</v>
      </c>
      <c r="G293" s="8">
        <f>IFERROR(VALUE(VLOOKUP(F293, PTS!$A$2:$B$63, 2, FALSE)), "")</f>
        <v>39</v>
      </c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9">
        <f t="shared" si="13"/>
        <v>39</v>
      </c>
      <c r="S293" s="9"/>
      <c r="T293" s="9" cm="1">
        <f t="array" ref="T293">SUM(LARGE(CHOOSE({1,2,3,4,5,6}, G293, I293, K293, M293, O293, Q293), _xlfn.SEQUENCE(MIN(5, COUNTA(G293, I293, K293, M293, O293, Q293)))))</f>
        <v>39</v>
      </c>
      <c r="U293" s="9">
        <f t="shared" si="14"/>
        <v>21</v>
      </c>
    </row>
    <row r="294" spans="1:21" ht="20.100000000000001" customHeight="1" x14ac:dyDescent="0.3">
      <c r="A294" s="11" t="s">
        <v>408</v>
      </c>
      <c r="B294" s="21" t="s">
        <v>11</v>
      </c>
      <c r="C294" s="22" t="s">
        <v>388</v>
      </c>
      <c r="D294" s="11" t="str">
        <f t="shared" si="12"/>
        <v>Sr Boys</v>
      </c>
      <c r="E294" s="61">
        <v>12342</v>
      </c>
      <c r="F294" s="46">
        <v>2</v>
      </c>
      <c r="G294" s="8">
        <f>IFERROR(VALUE(VLOOKUP(F294, PTS!$A$2:$B$63, 2, FALSE)), "")</f>
        <v>95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9">
        <f t="shared" si="13"/>
        <v>95</v>
      </c>
      <c r="S294" s="9"/>
      <c r="T294" s="9" cm="1">
        <f t="array" ref="T294">SUM(LARGE(CHOOSE({1,2,3,4,5,6}, G294, I294, K294, M294, O294, Q294), _xlfn.SEQUENCE(MIN(5, COUNTA(G294, I294, K294, M294, O294, Q294)))))</f>
        <v>95</v>
      </c>
      <c r="U294" s="9">
        <f t="shared" si="14"/>
        <v>2</v>
      </c>
    </row>
    <row r="295" spans="1:21" ht="20.100000000000001" customHeight="1" x14ac:dyDescent="0.3">
      <c r="A295" s="11" t="s">
        <v>409</v>
      </c>
      <c r="B295" s="21" t="s">
        <v>11</v>
      </c>
      <c r="C295" s="22" t="s">
        <v>388</v>
      </c>
      <c r="D295" s="11" t="str">
        <f t="shared" si="12"/>
        <v>Sr Boys</v>
      </c>
      <c r="E295" s="61">
        <v>12343</v>
      </c>
      <c r="F295" s="46" t="s">
        <v>7</v>
      </c>
      <c r="G295" s="8">
        <f>IFERROR(VALUE(VLOOKUP(F295, PTS!$A$2:$B$63, 2, FALSE)), "")</f>
        <v>0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9">
        <f t="shared" si="13"/>
        <v>0</v>
      </c>
      <c r="S295" s="9"/>
      <c r="T295" s="9" cm="1">
        <f t="array" ref="T295">SUM(LARGE(CHOOSE({1,2,3,4,5,6}, G295, I295, K295, M295, O295, Q295), _xlfn.SEQUENCE(MIN(5, COUNTA(G295, I295, K295, M295, O295, Q295)))))</f>
        <v>0</v>
      </c>
      <c r="U295" s="9">
        <f t="shared" si="14"/>
        <v>64</v>
      </c>
    </row>
    <row r="296" spans="1:21" ht="20.100000000000001" customHeight="1" x14ac:dyDescent="0.3">
      <c r="A296" s="21" t="s">
        <v>410</v>
      </c>
      <c r="B296" s="21" t="s">
        <v>11</v>
      </c>
      <c r="C296" s="22" t="s">
        <v>388</v>
      </c>
      <c r="D296" s="11" t="str">
        <f t="shared" si="12"/>
        <v>Sr Boys</v>
      </c>
      <c r="E296" s="61">
        <v>12344</v>
      </c>
      <c r="F296" s="46" t="s">
        <v>7</v>
      </c>
      <c r="G296" s="8">
        <f>IFERROR(VALUE(VLOOKUP(F296, PTS!$A$2:$B$63, 2, FALSE)), "")</f>
        <v>0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9">
        <f t="shared" si="13"/>
        <v>0</v>
      </c>
      <c r="S296" s="9"/>
      <c r="T296" s="9" cm="1">
        <f t="array" ref="T296">SUM(LARGE(CHOOSE({1,2,3,4,5,6}, G296, I296, K296, M296, O296, Q296), _xlfn.SEQUENCE(MIN(5, COUNTA(G296, I296, K296, M296, O296, Q296)))))</f>
        <v>0</v>
      </c>
      <c r="U296" s="9">
        <f t="shared" si="14"/>
        <v>64</v>
      </c>
    </row>
    <row r="297" spans="1:21" ht="20.100000000000001" customHeight="1" x14ac:dyDescent="0.3">
      <c r="A297" s="11" t="s">
        <v>411</v>
      </c>
      <c r="B297" s="21" t="s">
        <v>11</v>
      </c>
      <c r="C297" s="22" t="s">
        <v>388</v>
      </c>
      <c r="D297" s="11" t="str">
        <f t="shared" si="12"/>
        <v>Sr Boys</v>
      </c>
      <c r="E297" s="61">
        <v>12345</v>
      </c>
      <c r="F297" s="46">
        <v>36</v>
      </c>
      <c r="G297" s="8">
        <f>IFERROR(VALUE(VLOOKUP(F297, PTS!$A$2:$B$63, 2, FALSE)), "")</f>
        <v>24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 t="shared" si="13"/>
        <v>24</v>
      </c>
      <c r="S297" s="9"/>
      <c r="T297" s="9" cm="1">
        <f t="array" ref="T297">SUM(LARGE(CHOOSE({1,2,3,4,5,6}, G297, I297, K297, M297, O297, Q297), _xlfn.SEQUENCE(MIN(5, COUNTA(G297, I297, K297, M297, O297, Q297)))))</f>
        <v>24</v>
      </c>
      <c r="U297" s="9">
        <f t="shared" si="14"/>
        <v>36</v>
      </c>
    </row>
    <row r="298" spans="1:21" ht="20.100000000000001" customHeight="1" x14ac:dyDescent="0.3">
      <c r="A298" s="11" t="s">
        <v>412</v>
      </c>
      <c r="B298" s="21" t="s">
        <v>11</v>
      </c>
      <c r="C298" s="22" t="s">
        <v>388</v>
      </c>
      <c r="D298" s="11" t="str">
        <f t="shared" si="12"/>
        <v>Sr Boys</v>
      </c>
      <c r="E298" s="61">
        <v>12346</v>
      </c>
      <c r="F298" s="46">
        <v>22</v>
      </c>
      <c r="G298" s="8">
        <f>IFERROR(VALUE(VLOOKUP(F298, PTS!$A$2:$B$63, 2, FALSE)), "")</f>
        <v>38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 t="shared" si="13"/>
        <v>38</v>
      </c>
      <c r="S298" s="9"/>
      <c r="T298" s="9" cm="1">
        <f t="array" ref="T298">SUM(LARGE(CHOOSE({1,2,3,4,5,6}, G298, I298, K298, M298, O298, Q298), _xlfn.SEQUENCE(MIN(5, COUNTA(G298, I298, K298, M298, O298, Q298)))))</f>
        <v>38</v>
      </c>
      <c r="U298" s="9">
        <f t="shared" si="14"/>
        <v>22</v>
      </c>
    </row>
    <row r="299" spans="1:21" ht="20.100000000000001" customHeight="1" x14ac:dyDescent="0.3">
      <c r="A299" s="11" t="s">
        <v>413</v>
      </c>
      <c r="B299" s="21" t="s">
        <v>11</v>
      </c>
      <c r="C299" s="22" t="s">
        <v>388</v>
      </c>
      <c r="D299" s="11" t="str">
        <f t="shared" si="12"/>
        <v>Sr Boys</v>
      </c>
      <c r="E299" s="61">
        <v>12347</v>
      </c>
      <c r="F299" s="46" t="s">
        <v>7</v>
      </c>
      <c r="G299" s="8">
        <f>IFERROR(VALUE(VLOOKUP(F299, PTS!$A$2:$B$63, 2, FALSE)), "")</f>
        <v>0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 t="shared" si="13"/>
        <v>0</v>
      </c>
      <c r="S299" s="9"/>
      <c r="T299" s="9" cm="1">
        <f t="array" ref="T299">SUM(LARGE(CHOOSE({1,2,3,4,5,6}, G299, I299, K299, M299, O299, Q299), _xlfn.SEQUENCE(MIN(5, COUNTA(G299, I299, K299, M299, O299, Q299)))))</f>
        <v>0</v>
      </c>
      <c r="U299" s="9">
        <f t="shared" si="14"/>
        <v>64</v>
      </c>
    </row>
    <row r="300" spans="1:21" ht="20.100000000000001" customHeight="1" x14ac:dyDescent="0.3">
      <c r="A300" s="11" t="s">
        <v>414</v>
      </c>
      <c r="B300" s="21" t="s">
        <v>11</v>
      </c>
      <c r="C300" s="22" t="s">
        <v>388</v>
      </c>
      <c r="D300" s="11" t="str">
        <f t="shared" si="12"/>
        <v>Sr Boys</v>
      </c>
      <c r="E300" s="61">
        <v>12348</v>
      </c>
      <c r="F300" s="46">
        <v>48</v>
      </c>
      <c r="G300" s="8">
        <f>IFERROR(VALUE(VLOOKUP(F300, PTS!$A$2:$B$63, 2, FALSE)), "")</f>
        <v>12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 t="shared" si="13"/>
        <v>12</v>
      </c>
      <c r="S300" s="9"/>
      <c r="T300" s="9" cm="1">
        <f t="array" ref="T300">SUM(LARGE(CHOOSE({1,2,3,4,5,6}, G300, I300, K300, M300, O300, Q300), _xlfn.SEQUENCE(MIN(5, COUNTA(G300, I300, K300, M300, O300, Q300)))))</f>
        <v>12</v>
      </c>
      <c r="U300" s="9">
        <f t="shared" si="14"/>
        <v>48</v>
      </c>
    </row>
    <row r="301" spans="1:21" ht="20.100000000000001" customHeight="1" x14ac:dyDescent="0.3">
      <c r="A301" s="21" t="s">
        <v>415</v>
      </c>
      <c r="B301" s="21" t="s">
        <v>11</v>
      </c>
      <c r="C301" s="22" t="s">
        <v>388</v>
      </c>
      <c r="D301" s="11" t="str">
        <f t="shared" si="12"/>
        <v>Sr Boys</v>
      </c>
      <c r="E301" s="61">
        <v>12349</v>
      </c>
      <c r="F301" s="46">
        <v>12</v>
      </c>
      <c r="G301" s="8">
        <f>IFERROR(VALUE(VLOOKUP(F301, PTS!$A$2:$B$63, 2, FALSE)), "")</f>
        <v>51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 t="shared" si="13"/>
        <v>51</v>
      </c>
      <c r="S301" s="9"/>
      <c r="T301" s="9" cm="1">
        <f t="array" ref="T301">SUM(LARGE(CHOOSE({1,2,3,4,5,6}, G301, I301, K301, M301, O301, Q301), _xlfn.SEQUENCE(MIN(5, COUNTA(G301, I301, K301, M301, O301, Q301)))))</f>
        <v>51</v>
      </c>
      <c r="U301" s="9">
        <f t="shared" si="14"/>
        <v>12</v>
      </c>
    </row>
    <row r="302" spans="1:21" ht="20.100000000000001" customHeight="1" x14ac:dyDescent="0.3">
      <c r="A302" s="21" t="s">
        <v>416</v>
      </c>
      <c r="B302" s="21" t="s">
        <v>11</v>
      </c>
      <c r="C302" s="22" t="s">
        <v>388</v>
      </c>
      <c r="D302" s="11" t="str">
        <f t="shared" si="12"/>
        <v>Sr Boys</v>
      </c>
      <c r="E302" s="61">
        <v>12350</v>
      </c>
      <c r="F302" s="46">
        <v>50</v>
      </c>
      <c r="G302" s="8">
        <f>IFERROR(VALUE(VLOOKUP(F302, PTS!$A$2:$B$63, 2, FALSE)), "")</f>
        <v>10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 t="shared" si="13"/>
        <v>10</v>
      </c>
      <c r="S302" s="9"/>
      <c r="T302" s="9" cm="1">
        <f t="array" ref="T302">SUM(LARGE(CHOOSE({1,2,3,4,5,6}, G302, I302, K302, M302, O302, Q302), _xlfn.SEQUENCE(MIN(5, COUNTA(G302, I302, K302, M302, O302, Q302)))))</f>
        <v>10</v>
      </c>
      <c r="U302" s="9">
        <f t="shared" si="14"/>
        <v>50</v>
      </c>
    </row>
    <row r="303" spans="1:21" ht="20.100000000000001" customHeight="1" x14ac:dyDescent="0.3">
      <c r="A303" s="21" t="s">
        <v>417</v>
      </c>
      <c r="B303" s="21" t="s">
        <v>11</v>
      </c>
      <c r="C303" s="22" t="s">
        <v>388</v>
      </c>
      <c r="D303" s="11" t="str">
        <f t="shared" si="12"/>
        <v>Sr Boys</v>
      </c>
      <c r="E303" s="61">
        <v>12351</v>
      </c>
      <c r="F303" s="46" t="s">
        <v>7</v>
      </c>
      <c r="G303" s="8">
        <f>IFERROR(VALUE(VLOOKUP(F303, PTS!$A$2:$B$63, 2, FALSE)), "")</f>
        <v>0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 t="shared" si="13"/>
        <v>0</v>
      </c>
      <c r="S303" s="9"/>
      <c r="T303" s="9" cm="1">
        <f t="array" ref="T303">SUM(LARGE(CHOOSE({1,2,3,4,5,6}, G303, I303, K303, M303, O303, Q303), _xlfn.SEQUENCE(MIN(5, COUNTA(G303, I303, K303, M303, O303, Q303)))))</f>
        <v>0</v>
      </c>
      <c r="U303" s="9">
        <f t="shared" si="14"/>
        <v>64</v>
      </c>
    </row>
    <row r="304" spans="1:21" ht="20.100000000000001" customHeight="1" x14ac:dyDescent="0.3">
      <c r="A304" s="21" t="s">
        <v>418</v>
      </c>
      <c r="B304" s="21" t="s">
        <v>11</v>
      </c>
      <c r="C304" s="22" t="s">
        <v>388</v>
      </c>
      <c r="D304" s="11" t="str">
        <f t="shared" si="12"/>
        <v>Sr Boys</v>
      </c>
      <c r="E304" s="61">
        <v>12352</v>
      </c>
      <c r="F304" s="46">
        <v>7</v>
      </c>
      <c r="G304" s="8">
        <f>IFERROR(VALUE(VLOOKUP(F304, PTS!$A$2:$B$63, 2, FALSE)), "")</f>
        <v>70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 t="shared" si="13"/>
        <v>70</v>
      </c>
      <c r="S304" s="9"/>
      <c r="T304" s="9" cm="1">
        <f t="array" ref="T304">SUM(LARGE(CHOOSE({1,2,3,4,5,6}, G304, I304, K304, M304, O304, Q304), _xlfn.SEQUENCE(MIN(5, COUNTA(G304, I304, K304, M304, O304, Q304)))))</f>
        <v>70</v>
      </c>
      <c r="U304" s="9">
        <f t="shared" si="14"/>
        <v>7</v>
      </c>
    </row>
    <row r="305" spans="1:21" ht="20.100000000000001" customHeight="1" x14ac:dyDescent="0.3">
      <c r="A305" s="21" t="s">
        <v>246</v>
      </c>
      <c r="B305" s="21" t="s">
        <v>11</v>
      </c>
      <c r="C305" s="12" t="s">
        <v>238</v>
      </c>
      <c r="D305" s="11" t="str">
        <f t="shared" si="12"/>
        <v>Sr Boys</v>
      </c>
      <c r="E305" s="61">
        <v>12353</v>
      </c>
      <c r="F305" s="46">
        <v>59</v>
      </c>
      <c r="G305" s="8">
        <f>IFERROR(VALUE(VLOOKUP(F305, PTS!$A$2:$B$63, 2, FALSE)), "")</f>
        <v>1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 t="shared" si="13"/>
        <v>1</v>
      </c>
      <c r="S305" s="9"/>
      <c r="T305" s="9" cm="1">
        <f t="array" ref="T305">SUM(LARGE(CHOOSE({1,2,3,4,5,6}, G305, I305, K305, M305, O305, Q305), _xlfn.SEQUENCE(MIN(5, COUNTA(G305, I305, K305, M305, O305, Q305)))))</f>
        <v>1</v>
      </c>
      <c r="U305" s="9">
        <f t="shared" si="14"/>
        <v>59</v>
      </c>
    </row>
    <row r="306" spans="1:21" ht="20.100000000000001" customHeight="1" x14ac:dyDescent="0.3">
      <c r="A306" s="21" t="s">
        <v>247</v>
      </c>
      <c r="B306" s="21" t="s">
        <v>11</v>
      </c>
      <c r="C306" s="12" t="s">
        <v>238</v>
      </c>
      <c r="D306" s="11" t="str">
        <f t="shared" si="12"/>
        <v>Sr Boys</v>
      </c>
      <c r="E306" s="61">
        <v>12354</v>
      </c>
      <c r="F306" s="46">
        <v>31</v>
      </c>
      <c r="G306" s="8">
        <f>IFERROR(VALUE(VLOOKUP(F306, PTS!$A$2:$B$63, 2, FALSE)), "")</f>
        <v>29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9">
        <f t="shared" si="13"/>
        <v>29</v>
      </c>
      <c r="S306" s="9"/>
      <c r="T306" s="9" cm="1">
        <f t="array" ref="T306">SUM(LARGE(CHOOSE({1,2,3,4,5,6}, G306, I306, K306, M306, O306, Q306), _xlfn.SEQUENCE(MIN(5, COUNTA(G306, I306, K306, M306, O306, Q306)))))</f>
        <v>29</v>
      </c>
      <c r="U306" s="9">
        <f t="shared" si="14"/>
        <v>31</v>
      </c>
    </row>
    <row r="307" spans="1:21" ht="20.100000000000001" customHeight="1" x14ac:dyDescent="0.3">
      <c r="A307" s="11" t="s">
        <v>248</v>
      </c>
      <c r="B307" s="21" t="s">
        <v>11</v>
      </c>
      <c r="C307" s="12" t="s">
        <v>238</v>
      </c>
      <c r="D307" s="11" t="str">
        <f t="shared" si="12"/>
        <v>Sr Boys</v>
      </c>
      <c r="E307" s="61">
        <v>12355</v>
      </c>
      <c r="F307" s="46" t="s">
        <v>7</v>
      </c>
      <c r="G307" s="8">
        <f>IFERROR(VALUE(VLOOKUP(F307, PTS!$A$2:$B$63, 2, FALSE)), "")</f>
        <v>0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9">
        <f t="shared" si="13"/>
        <v>0</v>
      </c>
      <c r="S307" s="9"/>
      <c r="T307" s="9" cm="1">
        <f t="array" ref="T307">SUM(LARGE(CHOOSE({1,2,3,4,5,6}, G307, I307, K307, M307, O307, Q307), _xlfn.SEQUENCE(MIN(5, COUNTA(G307, I307, K307, M307, O307, Q307)))))</f>
        <v>0</v>
      </c>
      <c r="U307" s="9">
        <f t="shared" si="14"/>
        <v>64</v>
      </c>
    </row>
    <row r="308" spans="1:21" ht="20.100000000000001" customHeight="1" x14ac:dyDescent="0.3">
      <c r="A308" s="11" t="s">
        <v>448</v>
      </c>
      <c r="B308" s="21" t="s">
        <v>11</v>
      </c>
      <c r="C308" s="12" t="s">
        <v>238</v>
      </c>
      <c r="D308" s="11" t="str">
        <f t="shared" si="12"/>
        <v>Sr Boys</v>
      </c>
      <c r="E308" s="61">
        <v>12356</v>
      </c>
      <c r="F308" s="46" t="s">
        <v>7</v>
      </c>
      <c r="G308" s="8">
        <f>IFERROR(VALUE(VLOOKUP(F308, PTS!$A$2:$B$63, 2, FALSE)), "")</f>
        <v>0</v>
      </c>
      <c r="H308" s="8"/>
      <c r="I308" s="8"/>
      <c r="J308" s="9"/>
      <c r="K308" s="8"/>
      <c r="L308" s="9"/>
      <c r="M308" s="8"/>
      <c r="N308" s="8"/>
      <c r="O308" s="8"/>
      <c r="P308" s="8"/>
      <c r="Q308" s="8"/>
      <c r="R308" s="9">
        <f t="shared" si="13"/>
        <v>0</v>
      </c>
      <c r="S308" s="9"/>
      <c r="T308" s="9" cm="1">
        <f t="array" ref="T308">SUM(LARGE(CHOOSE({1,2,3,4,5,6}, G308, I308, K308, M308, O308, Q308), _xlfn.SEQUENCE(MIN(5, COUNTA(G308, I308, K308, M308, O308, Q308)))))</f>
        <v>0</v>
      </c>
      <c r="U308" s="9">
        <f t="shared" si="14"/>
        <v>64</v>
      </c>
    </row>
    <row r="309" spans="1:21" ht="20.100000000000001" customHeight="1" x14ac:dyDescent="0.3">
      <c r="A309" s="42" t="s">
        <v>209</v>
      </c>
      <c r="B309" s="21" t="s">
        <v>11</v>
      </c>
      <c r="C309" s="22" t="s">
        <v>458</v>
      </c>
      <c r="D309" s="11" t="str">
        <f t="shared" si="12"/>
        <v>Sr Boys</v>
      </c>
      <c r="E309" s="61">
        <v>12357</v>
      </c>
      <c r="F309" s="8">
        <v>39</v>
      </c>
      <c r="G309" s="8">
        <f>IFERROR(VALUE(VLOOKUP(F309, PTS!$A$2:$B$63, 2, FALSE)), "")</f>
        <v>21</v>
      </c>
      <c r="H309" s="8"/>
      <c r="I309" s="8"/>
      <c r="J309" s="9"/>
      <c r="K309" s="8"/>
      <c r="L309" s="8"/>
      <c r="M309" s="8"/>
      <c r="N309" s="9"/>
      <c r="O309" s="8"/>
      <c r="P309" s="9"/>
      <c r="Q309" s="8"/>
      <c r="R309" s="9">
        <f t="shared" si="13"/>
        <v>21</v>
      </c>
      <c r="S309" s="9"/>
      <c r="T309" s="9" cm="1">
        <f t="array" ref="T309">SUM(LARGE(CHOOSE({1,2,3,4,5,6}, G309, I309, K309, M309, O309, Q309), _xlfn.SEQUENCE(MIN(5, COUNTA(G309, I309, K309, M309, O309, Q309)))))</f>
        <v>21</v>
      </c>
      <c r="U309" s="9">
        <f t="shared" si="14"/>
        <v>39</v>
      </c>
    </row>
    <row r="310" spans="1:21" ht="20.100000000000001" customHeight="1" x14ac:dyDescent="0.3">
      <c r="A310" s="11" t="s">
        <v>210</v>
      </c>
      <c r="B310" s="21" t="s">
        <v>11</v>
      </c>
      <c r="C310" s="22" t="s">
        <v>458</v>
      </c>
      <c r="D310" s="11" t="str">
        <f t="shared" si="12"/>
        <v>Sr Boys</v>
      </c>
      <c r="E310" s="61">
        <v>12358</v>
      </c>
      <c r="F310" s="46" t="s">
        <v>7</v>
      </c>
      <c r="G310" s="8">
        <f>IFERROR(VALUE(VLOOKUP(F310, PTS!$A$2:$B$63, 2, FALSE)), "")</f>
        <v>0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9">
        <f t="shared" si="13"/>
        <v>0</v>
      </c>
      <c r="S310" s="9"/>
      <c r="T310" s="9" cm="1">
        <f t="array" ref="T310">SUM(LARGE(CHOOSE({1,2,3,4,5,6}, G310, I310, K310, M310, O310, Q310), _xlfn.SEQUENCE(MIN(5, COUNTA(G310, I310, K310, M310, O310, Q310)))))</f>
        <v>0</v>
      </c>
      <c r="U310" s="9">
        <f t="shared" si="14"/>
        <v>64</v>
      </c>
    </row>
    <row r="311" spans="1:21" ht="20.100000000000001" customHeight="1" x14ac:dyDescent="0.3">
      <c r="A311" s="11" t="s">
        <v>211</v>
      </c>
      <c r="B311" s="21" t="s">
        <v>11</v>
      </c>
      <c r="C311" s="22" t="s">
        <v>458</v>
      </c>
      <c r="D311" s="11" t="str">
        <f t="shared" si="12"/>
        <v>Sr Boys</v>
      </c>
      <c r="E311" s="61">
        <v>12359</v>
      </c>
      <c r="F311" s="9">
        <v>62</v>
      </c>
      <c r="G311" s="8">
        <v>1</v>
      </c>
      <c r="H311" s="9"/>
      <c r="I311" s="8"/>
      <c r="J311" s="9"/>
      <c r="K311" s="8"/>
      <c r="L311" s="9"/>
      <c r="M311" s="8"/>
      <c r="N311" s="9"/>
      <c r="O311" s="8"/>
      <c r="P311" s="9"/>
      <c r="Q311" s="8"/>
      <c r="R311" s="9">
        <f t="shared" si="13"/>
        <v>1</v>
      </c>
      <c r="S311" s="9"/>
      <c r="T311" s="9" cm="1">
        <f t="array" ref="T311">SUM(LARGE(CHOOSE({1,2,3,4,5,6}, G311, I311, K311, M311, O311, Q311), _xlfn.SEQUENCE(MIN(5, COUNTA(G311, I311, K311, M311, O311, Q311)))))</f>
        <v>1</v>
      </c>
      <c r="U311" s="9">
        <f t="shared" si="14"/>
        <v>59</v>
      </c>
    </row>
    <row r="312" spans="1:21" ht="20.100000000000001" customHeight="1" x14ac:dyDescent="0.3">
      <c r="A312" s="11" t="s">
        <v>212</v>
      </c>
      <c r="B312" s="21" t="s">
        <v>11</v>
      </c>
      <c r="C312" s="22" t="s">
        <v>458</v>
      </c>
      <c r="D312" s="11" t="str">
        <f t="shared" si="12"/>
        <v>Sr Boys</v>
      </c>
      <c r="E312" s="61">
        <v>12360</v>
      </c>
      <c r="F312" s="8">
        <v>57</v>
      </c>
      <c r="G312" s="8">
        <f>IFERROR(VALUE(VLOOKUP(F312, PTS!$A$2:$B$63, 2, FALSE)), "")</f>
        <v>3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>
        <f t="shared" si="13"/>
        <v>3</v>
      </c>
      <c r="S312" s="9"/>
      <c r="T312" s="9" cm="1">
        <f t="array" ref="T312">SUM(LARGE(CHOOSE({1,2,3,4,5,6}, G312, I312, K312, M312, O312, Q312), _xlfn.SEQUENCE(MIN(5, COUNTA(G312, I312, K312, M312, O312, Q312)))))</f>
        <v>3</v>
      </c>
      <c r="U312" s="9">
        <f t="shared" si="14"/>
        <v>57</v>
      </c>
    </row>
    <row r="313" spans="1:21" ht="20.100000000000001" customHeight="1" x14ac:dyDescent="0.3">
      <c r="A313" s="11" t="s">
        <v>213</v>
      </c>
      <c r="B313" s="21" t="s">
        <v>11</v>
      </c>
      <c r="C313" s="22" t="s">
        <v>458</v>
      </c>
      <c r="D313" s="11" t="str">
        <f t="shared" si="12"/>
        <v>Sr Boys</v>
      </c>
      <c r="E313" s="61">
        <v>12361</v>
      </c>
      <c r="F313" s="46" t="s">
        <v>7</v>
      </c>
      <c r="G313" s="8">
        <f>IFERROR(VALUE(VLOOKUP(F313, PTS!$A$2:$B$63, 2, FALSE)), "")</f>
        <v>0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 t="shared" si="13"/>
        <v>0</v>
      </c>
      <c r="S313" s="9"/>
      <c r="T313" s="9" cm="1">
        <f t="array" ref="T313">SUM(LARGE(CHOOSE({1,2,3,4,5,6}, G313, I313, K313, M313, O313, Q313), _xlfn.SEQUENCE(MIN(5, COUNTA(G313, I313, K313, M313, O313, Q313)))))</f>
        <v>0</v>
      </c>
      <c r="U313" s="9">
        <f t="shared" si="14"/>
        <v>64</v>
      </c>
    </row>
    <row r="314" spans="1:21" ht="20.100000000000001" customHeight="1" x14ac:dyDescent="0.3">
      <c r="A314" s="11" t="s">
        <v>214</v>
      </c>
      <c r="B314" s="21" t="s">
        <v>11</v>
      </c>
      <c r="C314" s="22" t="s">
        <v>458</v>
      </c>
      <c r="D314" s="11" t="str">
        <f t="shared" si="12"/>
        <v>Sr Boys</v>
      </c>
      <c r="E314" s="61">
        <v>12362</v>
      </c>
      <c r="F314" s="46">
        <v>56</v>
      </c>
      <c r="G314" s="8">
        <f>IFERROR(VALUE(VLOOKUP(F314, PTS!$A$2:$B$63, 2, FALSE)), "")</f>
        <v>4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 t="shared" si="13"/>
        <v>4</v>
      </c>
      <c r="S314" s="9"/>
      <c r="T314" s="9" cm="1">
        <f t="array" ref="T314">SUM(LARGE(CHOOSE({1,2,3,4,5,6}, G314, I314, K314, M314, O314, Q314), _xlfn.SEQUENCE(MIN(5, COUNTA(G314, I314, K314, M314, O314, Q314)))))</f>
        <v>4</v>
      </c>
      <c r="U314" s="9">
        <f t="shared" si="14"/>
        <v>56</v>
      </c>
    </row>
    <row r="315" spans="1:21" ht="20.100000000000001" customHeight="1" x14ac:dyDescent="0.3">
      <c r="A315" s="11" t="s">
        <v>215</v>
      </c>
      <c r="B315" s="21" t="s">
        <v>11</v>
      </c>
      <c r="C315" s="22" t="s">
        <v>458</v>
      </c>
      <c r="D315" s="11" t="str">
        <f t="shared" si="12"/>
        <v>Sr Boys</v>
      </c>
      <c r="E315" s="61">
        <v>12363</v>
      </c>
      <c r="F315" s="46">
        <v>5</v>
      </c>
      <c r="G315" s="8">
        <f>IFERROR(VALUE(VLOOKUP(F315, PTS!$A$2:$B$63, 2, FALSE)), "")</f>
        <v>80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 t="shared" si="13"/>
        <v>80</v>
      </c>
      <c r="S315" s="9"/>
      <c r="T315" s="9" cm="1">
        <f t="array" ref="T315">SUM(LARGE(CHOOSE({1,2,3,4,5,6}, G315, I315, K315, M315, O315, Q315), _xlfn.SEQUENCE(MIN(5, COUNTA(G315, I315, K315, M315, O315, Q315)))))</f>
        <v>80</v>
      </c>
      <c r="U315" s="9">
        <f t="shared" si="14"/>
        <v>5</v>
      </c>
    </row>
    <row r="316" spans="1:21" ht="20.100000000000001" customHeight="1" x14ac:dyDescent="0.3">
      <c r="A316" s="11" t="s">
        <v>216</v>
      </c>
      <c r="B316" s="21" t="s">
        <v>11</v>
      </c>
      <c r="C316" s="22" t="s">
        <v>458</v>
      </c>
      <c r="D316" s="11" t="str">
        <f t="shared" si="12"/>
        <v>Sr Boys</v>
      </c>
      <c r="E316" s="61">
        <v>12364</v>
      </c>
      <c r="F316" s="46">
        <v>6</v>
      </c>
      <c r="G316" s="8">
        <f>IFERROR(VALUE(VLOOKUP(F316, PTS!$A$2:$B$63, 2, FALSE)), "")</f>
        <v>75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 t="shared" si="13"/>
        <v>75</v>
      </c>
      <c r="S316" s="9"/>
      <c r="T316" s="9" cm="1">
        <f t="array" ref="T316">SUM(LARGE(CHOOSE({1,2,3,4,5,6}, G316, I316, K316, M316, O316, Q316), _xlfn.SEQUENCE(MIN(5, COUNTA(G316, I316, K316, M316, O316, Q316)))))</f>
        <v>75</v>
      </c>
      <c r="U316" s="9">
        <f t="shared" si="14"/>
        <v>6</v>
      </c>
    </row>
    <row r="317" spans="1:21" ht="20.100000000000001" customHeight="1" x14ac:dyDescent="0.3">
      <c r="A317" s="11" t="s">
        <v>217</v>
      </c>
      <c r="B317" s="21" t="s">
        <v>11</v>
      </c>
      <c r="C317" s="22" t="s">
        <v>458</v>
      </c>
      <c r="D317" s="11" t="str">
        <f t="shared" si="12"/>
        <v>Sr Boys</v>
      </c>
      <c r="E317" s="61">
        <v>12365</v>
      </c>
      <c r="F317" s="46" t="s">
        <v>7</v>
      </c>
      <c r="G317" s="8">
        <f>IFERROR(VALUE(VLOOKUP(F317, PTS!$A$2:$B$63, 2, FALSE)), "")</f>
        <v>0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 t="shared" si="13"/>
        <v>0</v>
      </c>
      <c r="S317" s="9"/>
      <c r="T317" s="9" cm="1">
        <f t="array" ref="T317">SUM(LARGE(CHOOSE({1,2,3,4,5,6}, G317, I317, K317, M317, O317, Q317), _xlfn.SEQUENCE(MIN(5, COUNTA(G317, I317, K317, M317, O317, Q317)))))</f>
        <v>0</v>
      </c>
      <c r="U317" s="9">
        <f t="shared" si="14"/>
        <v>64</v>
      </c>
    </row>
    <row r="318" spans="1:21" ht="20.100000000000001" customHeight="1" x14ac:dyDescent="0.3">
      <c r="A318" s="11" t="s">
        <v>218</v>
      </c>
      <c r="B318" s="21" t="s">
        <v>11</v>
      </c>
      <c r="C318" s="22" t="s">
        <v>458</v>
      </c>
      <c r="D318" s="11" t="str">
        <f t="shared" si="12"/>
        <v>Sr Boys</v>
      </c>
      <c r="E318" s="61">
        <v>12366</v>
      </c>
      <c r="F318" s="46" t="s">
        <v>7</v>
      </c>
      <c r="G318" s="8">
        <f>IFERROR(VALUE(VLOOKUP(F318, PTS!$A$2:$B$63, 2, FALSE)), "")</f>
        <v>0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 t="shared" si="13"/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 t="shared" si="14"/>
        <v>64</v>
      </c>
    </row>
    <row r="319" spans="1:21" ht="20.100000000000001" customHeight="1" x14ac:dyDescent="0.3">
      <c r="A319" s="11" t="s">
        <v>219</v>
      </c>
      <c r="B319" s="21" t="s">
        <v>11</v>
      </c>
      <c r="C319" s="22" t="s">
        <v>458</v>
      </c>
      <c r="D319" s="11" t="str">
        <f t="shared" si="12"/>
        <v>Sr Boys</v>
      </c>
      <c r="E319" s="61">
        <v>12367</v>
      </c>
      <c r="F319" s="46" t="s">
        <v>7</v>
      </c>
      <c r="G319" s="8">
        <f>IFERROR(VALUE(VLOOKUP(F319, PTS!$A$2:$B$63, 2, FALSE)), "")</f>
        <v>0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9">
        <f t="shared" si="13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14"/>
        <v>64</v>
      </c>
    </row>
    <row r="320" spans="1:21" ht="20.100000000000001" customHeight="1" x14ac:dyDescent="0.3">
      <c r="A320" s="11" t="s">
        <v>220</v>
      </c>
      <c r="B320" s="21" t="s">
        <v>11</v>
      </c>
      <c r="C320" s="22" t="s">
        <v>458</v>
      </c>
      <c r="D320" s="11" t="str">
        <f t="shared" si="12"/>
        <v>Sr Boys</v>
      </c>
      <c r="E320" s="61">
        <v>12368</v>
      </c>
      <c r="F320" s="46">
        <v>53</v>
      </c>
      <c r="G320" s="8">
        <f>IFERROR(VALUE(VLOOKUP(F320, PTS!$A$2:$B$63, 2, FALSE)), "")</f>
        <v>7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9">
        <f t="shared" si="13"/>
        <v>7</v>
      </c>
      <c r="S320" s="9"/>
      <c r="T320" s="9" cm="1">
        <f t="array" ref="T320">SUM(LARGE(CHOOSE({1,2,3,4,5,6}, G320, I320, K320, M320, O320, Q320), _xlfn.SEQUENCE(MIN(5, COUNTA(G320, I320, K320, M320, O320, Q320)))))</f>
        <v>7</v>
      </c>
      <c r="U320" s="9">
        <f t="shared" si="14"/>
        <v>53</v>
      </c>
    </row>
    <row r="321" spans="1:21" ht="20.100000000000001" customHeight="1" x14ac:dyDescent="0.3">
      <c r="A321" s="11" t="s">
        <v>221</v>
      </c>
      <c r="B321" s="21" t="s">
        <v>11</v>
      </c>
      <c r="C321" s="22" t="s">
        <v>458</v>
      </c>
      <c r="D321" s="11" t="str">
        <f t="shared" si="12"/>
        <v>Sr Boys</v>
      </c>
      <c r="E321" s="61">
        <v>12369</v>
      </c>
      <c r="F321" s="46">
        <v>20</v>
      </c>
      <c r="G321" s="8">
        <f>IFERROR(VALUE(VLOOKUP(F321, PTS!$A$2:$B$63, 2, FALSE)), "")</f>
        <v>40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9">
        <f t="shared" si="13"/>
        <v>40</v>
      </c>
      <c r="S321" s="9"/>
      <c r="T321" s="9" cm="1">
        <f t="array" ref="T321">SUM(LARGE(CHOOSE({1,2,3,4,5,6}, G321, I321, K321, M321, O321, Q321), _xlfn.SEQUENCE(MIN(5, COUNTA(G321, I321, K321, M321, O321, Q321)))))</f>
        <v>40</v>
      </c>
      <c r="U321" s="9">
        <f t="shared" si="14"/>
        <v>20</v>
      </c>
    </row>
    <row r="322" spans="1:21" ht="20.100000000000001" customHeight="1" x14ac:dyDescent="0.3">
      <c r="A322" s="11" t="s">
        <v>222</v>
      </c>
      <c r="B322" s="21" t="s">
        <v>11</v>
      </c>
      <c r="C322" s="22" t="s">
        <v>458</v>
      </c>
      <c r="D322" s="11" t="str">
        <f t="shared" ref="D322:D377" si="15">IF(OR(B322="Bant Girls", B322="Juv Girls"), "Bant/Juv Girls",
 IF(OR(B322="Jr Girls", B322="Sr Girls"), "Jr/Sr Girls", B322))</f>
        <v>Sr Boys</v>
      </c>
      <c r="E322" s="61">
        <v>12370</v>
      </c>
      <c r="F322" s="46">
        <v>11</v>
      </c>
      <c r="G322" s="8">
        <f>IFERROR(VALUE(VLOOKUP(F322, PTS!$A$2:$B$63, 2, FALSE)), "")</f>
        <v>53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9">
        <f t="shared" ref="R322:R385" si="16">SUM(G322,I322,K322,M322,O322,Q322)</f>
        <v>53</v>
      </c>
      <c r="S322" s="9"/>
      <c r="T322" s="9" cm="1">
        <f t="array" ref="T322">SUM(LARGE(CHOOSE({1,2,3,4,5,6}, G322, I322, K322, M322, O322, Q322), _xlfn.SEQUENCE(MIN(5, COUNTA(G322, I322, K322, M322, O322, Q322)))))</f>
        <v>53</v>
      </c>
      <c r="U322" s="9">
        <f t="shared" ref="U322:U377" si="17">1+COUNTIFS(B:B,B322,R:R,"&gt;"&amp;R322)</f>
        <v>11</v>
      </c>
    </row>
    <row r="323" spans="1:21" ht="20.100000000000001" customHeight="1" x14ac:dyDescent="0.3">
      <c r="A323" s="11" t="s">
        <v>223</v>
      </c>
      <c r="B323" s="21" t="s">
        <v>11</v>
      </c>
      <c r="C323" s="22" t="s">
        <v>458</v>
      </c>
      <c r="D323" s="11" t="str">
        <f t="shared" si="15"/>
        <v>Sr Boys</v>
      </c>
      <c r="E323" s="61">
        <v>12371</v>
      </c>
      <c r="F323" s="46">
        <v>19</v>
      </c>
      <c r="G323" s="8">
        <f>IFERROR(VALUE(VLOOKUP(F323, PTS!$A$2:$B$63, 2, FALSE)), "")</f>
        <v>41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9">
        <f t="shared" si="16"/>
        <v>41</v>
      </c>
      <c r="S323" s="9"/>
      <c r="T323" s="9" cm="1">
        <f t="array" ref="T323">SUM(LARGE(CHOOSE({1,2,3,4,5,6}, G323, I323, K323, M323, O323, Q323), _xlfn.SEQUENCE(MIN(5, COUNTA(G323, I323, K323, M323, O323, Q323)))))</f>
        <v>41</v>
      </c>
      <c r="U323" s="9">
        <f t="shared" si="17"/>
        <v>19</v>
      </c>
    </row>
    <row r="324" spans="1:21" ht="20.100000000000001" customHeight="1" x14ac:dyDescent="0.3">
      <c r="A324" s="21" t="s">
        <v>224</v>
      </c>
      <c r="B324" s="21" t="s">
        <v>11</v>
      </c>
      <c r="C324" s="22" t="s">
        <v>458</v>
      </c>
      <c r="D324" s="11" t="str">
        <f t="shared" si="15"/>
        <v>Sr Boys</v>
      </c>
      <c r="E324" s="61">
        <v>12372</v>
      </c>
      <c r="F324" s="46">
        <v>26</v>
      </c>
      <c r="G324" s="8">
        <f>IFERROR(VALUE(VLOOKUP(F324, PTS!$A$2:$B$63, 2, FALSE)), "")</f>
        <v>34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9">
        <f t="shared" si="16"/>
        <v>34</v>
      </c>
      <c r="S324" s="9"/>
      <c r="T324" s="9" cm="1">
        <f t="array" ref="T324">SUM(LARGE(CHOOSE({1,2,3,4,5,6}, G324, I324, K324, M324, O324, Q324), _xlfn.SEQUENCE(MIN(5, COUNTA(G324, I324, K324, M324, O324, Q324)))))</f>
        <v>34</v>
      </c>
      <c r="U324" s="9">
        <f t="shared" si="17"/>
        <v>26</v>
      </c>
    </row>
    <row r="325" spans="1:21" ht="20.100000000000001" customHeight="1" x14ac:dyDescent="0.3">
      <c r="A325" s="21" t="s">
        <v>225</v>
      </c>
      <c r="B325" s="21" t="s">
        <v>11</v>
      </c>
      <c r="C325" s="22" t="s">
        <v>458</v>
      </c>
      <c r="D325" s="11" t="str">
        <f t="shared" si="15"/>
        <v>Sr Boys</v>
      </c>
      <c r="E325" s="61">
        <v>12373</v>
      </c>
      <c r="F325" s="46" t="s">
        <v>7</v>
      </c>
      <c r="G325" s="8">
        <f>IFERROR(VALUE(VLOOKUP(F325, PTS!$A$2:$B$63, 2, FALSE)), "")</f>
        <v>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 t="shared" si="16"/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 t="shared" si="17"/>
        <v>64</v>
      </c>
    </row>
    <row r="326" spans="1:21" ht="20.100000000000001" customHeight="1" x14ac:dyDescent="0.3">
      <c r="A326" s="21" t="s">
        <v>226</v>
      </c>
      <c r="B326" s="21" t="s">
        <v>11</v>
      </c>
      <c r="C326" s="22" t="s">
        <v>458</v>
      </c>
      <c r="D326" s="11" t="str">
        <f t="shared" si="15"/>
        <v>Sr Boys</v>
      </c>
      <c r="E326" s="61">
        <v>12374</v>
      </c>
      <c r="F326" s="46" t="s">
        <v>7</v>
      </c>
      <c r="G326" s="8">
        <f>IFERROR(VALUE(VLOOKUP(F326, PTS!$A$2:$B$63, 2, FALSE)), "")</f>
        <v>0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 t="shared" si="16"/>
        <v>0</v>
      </c>
      <c r="S326" s="9"/>
      <c r="T326" s="9" cm="1">
        <f t="array" ref="T326">SUM(LARGE(CHOOSE({1,2,3,4,5,6}, G326, I326, K326, M326, O326, Q326), _xlfn.SEQUENCE(MIN(5, COUNTA(G326, I326, K326, M326, O326, Q326)))))</f>
        <v>0</v>
      </c>
      <c r="U326" s="9">
        <f t="shared" si="17"/>
        <v>64</v>
      </c>
    </row>
    <row r="327" spans="1:21" ht="20.100000000000001" customHeight="1" x14ac:dyDescent="0.3">
      <c r="A327" s="11" t="s">
        <v>227</v>
      </c>
      <c r="B327" s="21" t="s">
        <v>11</v>
      </c>
      <c r="C327" s="22" t="s">
        <v>458</v>
      </c>
      <c r="D327" s="11" t="str">
        <f t="shared" si="15"/>
        <v>Sr Boys</v>
      </c>
      <c r="E327" s="61">
        <v>12375</v>
      </c>
      <c r="F327" s="46" t="s">
        <v>7</v>
      </c>
      <c r="G327" s="8">
        <f>IFERROR(VALUE(VLOOKUP(F327, PTS!$A$2:$B$63, 2, FALSE)), "")</f>
        <v>0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 t="shared" si="16"/>
        <v>0</v>
      </c>
      <c r="S327" s="9"/>
      <c r="T327" s="9" cm="1">
        <f t="array" ref="T327">SUM(LARGE(CHOOSE({1,2,3,4,5,6}, G327, I327, K327, M327, O327, Q327), _xlfn.SEQUENCE(MIN(5, COUNTA(G327, I327, K327, M327, O327, Q327)))))</f>
        <v>0</v>
      </c>
      <c r="U327" s="9">
        <f t="shared" si="17"/>
        <v>64</v>
      </c>
    </row>
    <row r="328" spans="1:21" ht="20.100000000000001" customHeight="1" x14ac:dyDescent="0.3">
      <c r="A328" s="11" t="s">
        <v>228</v>
      </c>
      <c r="B328" s="21" t="s">
        <v>11</v>
      </c>
      <c r="C328" s="22" t="s">
        <v>458</v>
      </c>
      <c r="D328" s="11" t="str">
        <f t="shared" si="15"/>
        <v>Sr Boys</v>
      </c>
      <c r="E328" s="61">
        <v>12376</v>
      </c>
      <c r="F328" s="46">
        <v>17</v>
      </c>
      <c r="G328" s="8">
        <f>IFERROR(VALUE(VLOOKUP(F328, PTS!$A$2:$B$63, 2, FALSE)), "")</f>
        <v>43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 t="shared" si="16"/>
        <v>43</v>
      </c>
      <c r="S328" s="9"/>
      <c r="T328" s="9" cm="1">
        <f t="array" ref="T328">SUM(LARGE(CHOOSE({1,2,3,4,5,6}, G328, I328, K328, M328, O328, Q328), _xlfn.SEQUENCE(MIN(5, COUNTA(G328, I328, K328, M328, O328, Q328)))))</f>
        <v>43</v>
      </c>
      <c r="U328" s="9">
        <f t="shared" si="17"/>
        <v>17</v>
      </c>
    </row>
    <row r="329" spans="1:21" ht="20.100000000000001" customHeight="1" x14ac:dyDescent="0.3">
      <c r="A329" s="11" t="s">
        <v>229</v>
      </c>
      <c r="B329" s="21" t="s">
        <v>11</v>
      </c>
      <c r="C329" s="22" t="s">
        <v>458</v>
      </c>
      <c r="D329" s="11" t="str">
        <f t="shared" si="15"/>
        <v>Sr Boys</v>
      </c>
      <c r="E329" s="61">
        <v>12377</v>
      </c>
      <c r="F329" s="46">
        <v>4</v>
      </c>
      <c r="G329" s="8">
        <f>IFERROR(VALUE(VLOOKUP(F329, PTS!$A$2:$B$63, 2, FALSE)), "")</f>
        <v>85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 t="shared" si="16"/>
        <v>85</v>
      </c>
      <c r="S329" s="9"/>
      <c r="T329" s="9" cm="1">
        <f t="array" ref="T329">SUM(LARGE(CHOOSE({1,2,3,4,5,6}, G329, I329, K329, M329, O329, Q329), _xlfn.SEQUENCE(MIN(5, COUNTA(G329, I329, K329, M329, O329, Q329)))))</f>
        <v>85</v>
      </c>
      <c r="U329" s="9">
        <f t="shared" si="17"/>
        <v>4</v>
      </c>
    </row>
    <row r="330" spans="1:21" ht="20.100000000000001" customHeight="1" x14ac:dyDescent="0.3">
      <c r="A330" s="11" t="s">
        <v>230</v>
      </c>
      <c r="B330" s="21" t="s">
        <v>11</v>
      </c>
      <c r="C330" s="22" t="s">
        <v>458</v>
      </c>
      <c r="D330" s="11" t="str">
        <f t="shared" si="15"/>
        <v>Sr Boys</v>
      </c>
      <c r="E330" s="61">
        <v>12378</v>
      </c>
      <c r="F330" s="46">
        <v>18</v>
      </c>
      <c r="G330" s="8">
        <f>IFERROR(VALUE(VLOOKUP(F330, PTS!$A$2:$B$63, 2, FALSE)), "")</f>
        <v>42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 t="shared" si="16"/>
        <v>42</v>
      </c>
      <c r="S330" s="9"/>
      <c r="T330" s="9" cm="1">
        <f t="array" ref="T330">SUM(LARGE(CHOOSE({1,2,3,4,5,6}, G330, I330, K330, M330, O330, Q330), _xlfn.SEQUENCE(MIN(5, COUNTA(G330, I330, K330, M330, O330, Q330)))))</f>
        <v>42</v>
      </c>
      <c r="U330" s="9">
        <f t="shared" si="17"/>
        <v>18</v>
      </c>
    </row>
    <row r="331" spans="1:21" ht="20.100000000000001" customHeight="1" x14ac:dyDescent="0.3">
      <c r="A331" s="11" t="s">
        <v>231</v>
      </c>
      <c r="B331" s="21" t="s">
        <v>11</v>
      </c>
      <c r="C331" s="22" t="s">
        <v>458</v>
      </c>
      <c r="D331" s="11" t="str">
        <f t="shared" si="15"/>
        <v>Sr Boys</v>
      </c>
      <c r="E331" s="61">
        <v>12379</v>
      </c>
      <c r="F331" s="46">
        <v>46</v>
      </c>
      <c r="G331" s="8">
        <f>IFERROR(VALUE(VLOOKUP(F331, PTS!$A$2:$B$63, 2, FALSE)), "")</f>
        <v>14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 t="shared" si="16"/>
        <v>14</v>
      </c>
      <c r="S331" s="9"/>
      <c r="T331" s="9" cm="1">
        <f t="array" ref="T331">SUM(LARGE(CHOOSE({1,2,3,4,5,6}, G331, I331, K331, M331, O331, Q331), _xlfn.SEQUENCE(MIN(5, COUNTA(G331, I331, K331, M331, O331, Q331)))))</f>
        <v>14</v>
      </c>
      <c r="U331" s="9">
        <f t="shared" si="17"/>
        <v>46</v>
      </c>
    </row>
    <row r="332" spans="1:21" ht="20.100000000000001" customHeight="1" x14ac:dyDescent="0.3">
      <c r="A332" s="11" t="s">
        <v>193</v>
      </c>
      <c r="B332" s="21" t="s">
        <v>11</v>
      </c>
      <c r="C332" s="12" t="s">
        <v>188</v>
      </c>
      <c r="D332" s="11" t="str">
        <f t="shared" si="15"/>
        <v>Sr Boys</v>
      </c>
      <c r="E332" s="61">
        <v>12380</v>
      </c>
      <c r="F332" s="46" t="s">
        <v>7</v>
      </c>
      <c r="G332" s="8">
        <f>IFERROR(VALUE(VLOOKUP(F332, PTS!$A$2:$B$63, 2, FALSE)), "")</f>
        <v>0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 t="shared" si="16"/>
        <v>0</v>
      </c>
      <c r="S332" s="9"/>
      <c r="T332" s="9" cm="1">
        <f t="array" ref="T332">SUM(LARGE(CHOOSE({1,2,3,4,5,6}, G332, I332, K332, M332, O332, Q332), _xlfn.SEQUENCE(MIN(5, COUNTA(G332, I332, K332, M332, O332, Q332)))))</f>
        <v>0</v>
      </c>
      <c r="U332" s="9">
        <f t="shared" si="17"/>
        <v>64</v>
      </c>
    </row>
    <row r="333" spans="1:21" ht="20.100000000000001" customHeight="1" x14ac:dyDescent="0.3">
      <c r="A333" s="11" t="s">
        <v>184</v>
      </c>
      <c r="B333" s="21" t="s">
        <v>11</v>
      </c>
      <c r="C333" s="12" t="s">
        <v>169</v>
      </c>
      <c r="D333" s="11" t="str">
        <f t="shared" si="15"/>
        <v>Sr Boys</v>
      </c>
      <c r="E333" s="61">
        <v>12382</v>
      </c>
      <c r="F333" s="46" t="s">
        <v>7</v>
      </c>
      <c r="G333" s="8">
        <f>IFERROR(VALUE(VLOOKUP(F333, PTS!$A$2:$B$63, 2, FALSE)), "")</f>
        <v>0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 t="shared" si="16"/>
        <v>0</v>
      </c>
      <c r="S333" s="9"/>
      <c r="T333" s="9" cm="1">
        <f t="array" ref="T333">SUM(LARGE(CHOOSE({1,2,3,4,5,6}, G333, I333, K333, M333, O333, Q333), _xlfn.SEQUENCE(MIN(5, COUNTA(G333, I333, K333, M333, O333, Q333)))))</f>
        <v>0</v>
      </c>
      <c r="U333" s="9">
        <f t="shared" si="17"/>
        <v>64</v>
      </c>
    </row>
    <row r="334" spans="1:21" ht="20.100000000000001" customHeight="1" x14ac:dyDescent="0.3">
      <c r="A334" s="11" t="s">
        <v>185</v>
      </c>
      <c r="B334" s="21" t="s">
        <v>11</v>
      </c>
      <c r="C334" s="12" t="s">
        <v>169</v>
      </c>
      <c r="D334" s="11" t="str">
        <f t="shared" si="15"/>
        <v>Sr Boys</v>
      </c>
      <c r="E334" s="61">
        <v>12383</v>
      </c>
      <c r="F334" s="46" t="s">
        <v>7</v>
      </c>
      <c r="G334" s="8">
        <f>IFERROR(VALUE(VLOOKUP(F334, PTS!$A$2:$B$63, 2, FALSE)), "")</f>
        <v>0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 t="shared" si="16"/>
        <v>0</v>
      </c>
      <c r="S334" s="9"/>
      <c r="T334" s="9" cm="1">
        <f t="array" ref="T334">SUM(LARGE(CHOOSE({1,2,3,4,5,6}, G334, I334, K334, M334, O334, Q334), _xlfn.SEQUENCE(MIN(5, COUNTA(G334, I334, K334, M334, O334, Q334)))))</f>
        <v>0</v>
      </c>
      <c r="U334" s="9">
        <f t="shared" si="17"/>
        <v>64</v>
      </c>
    </row>
    <row r="335" spans="1:21" ht="20.100000000000001" customHeight="1" x14ac:dyDescent="0.3">
      <c r="A335" s="11" t="s">
        <v>186</v>
      </c>
      <c r="B335" s="21" t="s">
        <v>11</v>
      </c>
      <c r="C335" s="12" t="s">
        <v>169</v>
      </c>
      <c r="D335" s="11" t="str">
        <f t="shared" si="15"/>
        <v>Sr Boys</v>
      </c>
      <c r="E335" s="61">
        <v>12384</v>
      </c>
      <c r="F335" s="46">
        <v>1</v>
      </c>
      <c r="G335" s="8">
        <f>IFERROR(VALUE(VLOOKUP(F335, PTS!$A$2:$B$63, 2, FALSE)), "")</f>
        <v>100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 t="shared" si="16"/>
        <v>100</v>
      </c>
      <c r="S335" s="9"/>
      <c r="T335" s="9" cm="1">
        <f t="array" ref="T335">SUM(LARGE(CHOOSE({1,2,3,4,5,6}, G335, I335, K335, M335, O335, Q335), _xlfn.SEQUENCE(MIN(5, COUNTA(G335, I335, K335, M335, O335, Q335)))))</f>
        <v>100</v>
      </c>
      <c r="U335" s="9">
        <f t="shared" si="17"/>
        <v>1</v>
      </c>
    </row>
    <row r="336" spans="1:21" ht="20.100000000000001" customHeight="1" x14ac:dyDescent="0.3">
      <c r="A336" s="11" t="s">
        <v>167</v>
      </c>
      <c r="B336" s="21" t="s">
        <v>11</v>
      </c>
      <c r="C336" s="12" t="s">
        <v>161</v>
      </c>
      <c r="D336" s="11" t="str">
        <f t="shared" si="15"/>
        <v>Sr Boys</v>
      </c>
      <c r="E336" s="61">
        <v>12385</v>
      </c>
      <c r="F336" s="46" t="s">
        <v>7</v>
      </c>
      <c r="G336" s="8">
        <f>IFERROR(VALUE(VLOOKUP(F336, PTS!$A$2:$B$63, 2, FALSE)), "")</f>
        <v>0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 t="shared" si="16"/>
        <v>0</v>
      </c>
      <c r="S336" s="9"/>
      <c r="T336" s="9" cm="1">
        <f t="array" ref="T336">SUM(LARGE(CHOOSE({1,2,3,4,5,6}, G336, I336, K336, M336, O336, Q336), _xlfn.SEQUENCE(MIN(5, COUNTA(G336, I336, K336, M336, O336, Q336)))))</f>
        <v>0</v>
      </c>
      <c r="U336" s="9">
        <f t="shared" si="17"/>
        <v>64</v>
      </c>
    </row>
    <row r="337" spans="1:21" ht="20.100000000000001" customHeight="1" x14ac:dyDescent="0.3">
      <c r="A337" s="11" t="s">
        <v>158</v>
      </c>
      <c r="B337" s="21" t="s">
        <v>11</v>
      </c>
      <c r="C337" s="12" t="s">
        <v>139</v>
      </c>
      <c r="D337" s="11" t="str">
        <f t="shared" si="15"/>
        <v>Sr Boys</v>
      </c>
      <c r="E337" s="61">
        <v>12386</v>
      </c>
      <c r="F337" s="46">
        <v>54</v>
      </c>
      <c r="G337" s="8">
        <f>IFERROR(VALUE(VLOOKUP(F337, PTS!$A$2:$B$63, 2, FALSE)), "")</f>
        <v>6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 t="shared" si="16"/>
        <v>6</v>
      </c>
      <c r="S337" s="9"/>
      <c r="T337" s="9" cm="1">
        <f t="array" ref="T337">SUM(LARGE(CHOOSE({1,2,3,4,5,6}, G337, I337, K337, M337, O337, Q337), _xlfn.SEQUENCE(MIN(5, COUNTA(G337, I337, K337, M337, O337, Q337)))))</f>
        <v>6</v>
      </c>
      <c r="U337" s="9">
        <f t="shared" si="17"/>
        <v>54</v>
      </c>
    </row>
    <row r="338" spans="1:21" ht="20.100000000000001" customHeight="1" x14ac:dyDescent="0.3">
      <c r="A338" s="11" t="s">
        <v>159</v>
      </c>
      <c r="B338" s="21" t="s">
        <v>11</v>
      </c>
      <c r="C338" s="12" t="s">
        <v>139</v>
      </c>
      <c r="D338" s="11" t="str">
        <f t="shared" si="15"/>
        <v>Sr Boys</v>
      </c>
      <c r="E338" s="61">
        <v>12387</v>
      </c>
      <c r="F338" s="46">
        <v>40</v>
      </c>
      <c r="G338" s="8">
        <f>IFERROR(VALUE(VLOOKUP(F338, PTS!$A$2:$B$63, 2, FALSE)), "")</f>
        <v>20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 t="shared" si="16"/>
        <v>20</v>
      </c>
      <c r="S338" s="9"/>
      <c r="T338" s="9" cm="1">
        <f t="array" ref="T338">SUM(LARGE(CHOOSE({1,2,3,4,5,6}, G338, I338, K338, M338, O338, Q338), _xlfn.SEQUENCE(MIN(5, COUNTA(G338, I338, K338, M338, O338, Q338)))))</f>
        <v>20</v>
      </c>
      <c r="U338" s="9">
        <f t="shared" si="17"/>
        <v>40</v>
      </c>
    </row>
    <row r="339" spans="1:21" ht="20.100000000000001" customHeight="1" x14ac:dyDescent="0.3">
      <c r="A339" s="21" t="s">
        <v>128</v>
      </c>
      <c r="B339" s="21" t="s">
        <v>11</v>
      </c>
      <c r="C339" s="12" t="s">
        <v>119</v>
      </c>
      <c r="D339" s="11" t="str">
        <f t="shared" si="15"/>
        <v>Sr Boys</v>
      </c>
      <c r="E339" s="61">
        <v>12388</v>
      </c>
      <c r="F339" s="46">
        <v>52</v>
      </c>
      <c r="G339" s="8">
        <f>IFERROR(VALUE(VLOOKUP(F339, PTS!$A$2:$B$63, 2, FALSE)), "")</f>
        <v>8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9">
        <f t="shared" si="16"/>
        <v>8</v>
      </c>
      <c r="S339" s="9"/>
      <c r="T339" s="9" cm="1">
        <f t="array" ref="T339">SUM(LARGE(CHOOSE({1,2,3,4,5,6}, G339, I339, K339, M339, O339, Q339), _xlfn.SEQUENCE(MIN(5, COUNTA(G339, I339, K339, M339, O339, Q339)))))</f>
        <v>8</v>
      </c>
      <c r="U339" s="9">
        <f t="shared" si="17"/>
        <v>52</v>
      </c>
    </row>
    <row r="340" spans="1:21" ht="20.100000000000001" customHeight="1" x14ac:dyDescent="0.3">
      <c r="A340" s="21" t="s">
        <v>129</v>
      </c>
      <c r="B340" s="21" t="s">
        <v>11</v>
      </c>
      <c r="C340" s="12" t="s">
        <v>119</v>
      </c>
      <c r="D340" s="11" t="str">
        <f t="shared" si="15"/>
        <v>Sr Boys</v>
      </c>
      <c r="E340" s="61">
        <v>12389</v>
      </c>
      <c r="F340" s="46" t="s">
        <v>7</v>
      </c>
      <c r="G340" s="8">
        <f>IFERROR(VALUE(VLOOKUP(F340, PTS!$A$2:$B$63, 2, FALSE)), "")</f>
        <v>0</v>
      </c>
      <c r="H340" s="9"/>
      <c r="I340" s="8"/>
      <c r="J340" s="9"/>
      <c r="K340" s="8"/>
      <c r="L340" s="9"/>
      <c r="M340" s="8"/>
      <c r="N340" s="9"/>
      <c r="O340" s="8"/>
      <c r="P340" s="9"/>
      <c r="Q340" s="8"/>
      <c r="R340" s="9">
        <f t="shared" si="16"/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 t="shared" si="17"/>
        <v>64</v>
      </c>
    </row>
    <row r="341" spans="1:21" ht="20.100000000000001" customHeight="1" x14ac:dyDescent="0.3">
      <c r="A341" s="21" t="s">
        <v>130</v>
      </c>
      <c r="B341" s="21" t="s">
        <v>11</v>
      </c>
      <c r="C341" s="12" t="s">
        <v>119</v>
      </c>
      <c r="D341" s="11" t="str">
        <f t="shared" si="15"/>
        <v>Sr Boys</v>
      </c>
      <c r="E341" s="61">
        <v>12390</v>
      </c>
      <c r="F341" s="46" t="s">
        <v>7</v>
      </c>
      <c r="G341" s="8">
        <f>IFERROR(VALUE(VLOOKUP(F341, PTS!$A$2:$B$63, 2, FALSE)), "")</f>
        <v>0</v>
      </c>
      <c r="H341" s="15"/>
      <c r="I341" s="8"/>
      <c r="J341" s="15"/>
      <c r="K341" s="8"/>
      <c r="L341" s="14"/>
      <c r="M341" s="8"/>
      <c r="N341" s="14"/>
      <c r="O341" s="8"/>
      <c r="P341" s="14"/>
      <c r="Q341" s="8"/>
      <c r="R341" s="9">
        <f t="shared" si="16"/>
        <v>0</v>
      </c>
      <c r="S341" s="9"/>
      <c r="T341" s="9" cm="1">
        <f t="array" ref="T341">SUM(LARGE(CHOOSE({1,2,3,4,5,6}, G341, I341, K341, M341, O341, Q341), _xlfn.SEQUENCE(MIN(5, COUNTA(G341, I341, K341, M341, O341, Q341)))))</f>
        <v>0</v>
      </c>
      <c r="U341" s="9">
        <f t="shared" si="17"/>
        <v>64</v>
      </c>
    </row>
    <row r="342" spans="1:21" ht="20.100000000000001" customHeight="1" x14ac:dyDescent="0.3">
      <c r="A342" s="21" t="s">
        <v>131</v>
      </c>
      <c r="B342" s="21" t="s">
        <v>11</v>
      </c>
      <c r="C342" s="12" t="s">
        <v>119</v>
      </c>
      <c r="D342" s="11" t="str">
        <f t="shared" si="15"/>
        <v>Sr Boys</v>
      </c>
      <c r="E342" s="61">
        <v>12391</v>
      </c>
      <c r="F342" s="46" t="s">
        <v>7</v>
      </c>
      <c r="G342" s="8">
        <f>IFERROR(VALUE(VLOOKUP(F342, PTS!$A$2:$B$63, 2, FALSE)), "")</f>
        <v>0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9">
        <f t="shared" si="16"/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 t="shared" si="17"/>
        <v>64</v>
      </c>
    </row>
    <row r="343" spans="1:21" ht="20.100000000000001" customHeight="1" x14ac:dyDescent="0.3">
      <c r="A343" s="21" t="s">
        <v>132</v>
      </c>
      <c r="B343" s="21" t="s">
        <v>11</v>
      </c>
      <c r="C343" s="12" t="s">
        <v>119</v>
      </c>
      <c r="D343" s="11" t="str">
        <f t="shared" si="15"/>
        <v>Sr Boys</v>
      </c>
      <c r="E343" s="61">
        <v>12392</v>
      </c>
      <c r="F343" s="46" t="s">
        <v>7</v>
      </c>
      <c r="G343" s="8">
        <f>IFERROR(VALUE(VLOOKUP(F343, PTS!$A$2:$B$63, 2, FALSE)), "")</f>
        <v>0</v>
      </c>
      <c r="H343" s="9"/>
      <c r="I343" s="8"/>
      <c r="J343" s="9"/>
      <c r="K343" s="8"/>
      <c r="L343" s="9"/>
      <c r="M343" s="8"/>
      <c r="N343" s="9"/>
      <c r="O343" s="8"/>
      <c r="P343" s="8"/>
      <c r="Q343" s="8"/>
      <c r="R343" s="9">
        <f t="shared" si="16"/>
        <v>0</v>
      </c>
      <c r="S343" s="9"/>
      <c r="T343" s="9" cm="1">
        <f t="array" ref="T343">SUM(LARGE(CHOOSE({1,2,3,4,5,6}, G343, I343, K343, M343, O343, Q343), _xlfn.SEQUENCE(MIN(5, COUNTA(G343, I343, K343, M343, O343, Q343)))))</f>
        <v>0</v>
      </c>
      <c r="U343" s="9">
        <f t="shared" si="17"/>
        <v>64</v>
      </c>
    </row>
    <row r="344" spans="1:21" ht="20.100000000000001" customHeight="1" x14ac:dyDescent="0.3">
      <c r="A344" s="21" t="s">
        <v>133</v>
      </c>
      <c r="B344" s="21" t="s">
        <v>11</v>
      </c>
      <c r="C344" s="12" t="s">
        <v>119</v>
      </c>
      <c r="D344" s="11" t="str">
        <f t="shared" si="15"/>
        <v>Sr Boys</v>
      </c>
      <c r="E344" s="61">
        <v>12393</v>
      </c>
      <c r="F344" s="46" t="s">
        <v>7</v>
      </c>
      <c r="G344" s="8">
        <f>IFERROR(VALUE(VLOOKUP(F344, PTS!$A$2:$B$63, 2, FALSE)), "")</f>
        <v>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>
        <f t="shared" si="16"/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 t="shared" si="17"/>
        <v>64</v>
      </c>
    </row>
    <row r="345" spans="1:21" ht="20.100000000000001" customHeight="1" x14ac:dyDescent="0.3">
      <c r="A345" s="21" t="s">
        <v>134</v>
      </c>
      <c r="B345" s="21" t="s">
        <v>11</v>
      </c>
      <c r="C345" s="12" t="s">
        <v>119</v>
      </c>
      <c r="D345" s="11" t="str">
        <f t="shared" si="15"/>
        <v>Sr Boys</v>
      </c>
      <c r="E345" s="61">
        <v>12394</v>
      </c>
      <c r="F345" s="46" t="s">
        <v>7</v>
      </c>
      <c r="G345" s="8">
        <f>IFERROR(VALUE(VLOOKUP(F345, PTS!$A$2:$B$63, 2, FALSE)), "")</f>
        <v>0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>
        <f t="shared" si="16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7"/>
        <v>64</v>
      </c>
    </row>
    <row r="346" spans="1:21" ht="20.100000000000001" customHeight="1" x14ac:dyDescent="0.3">
      <c r="A346" s="21" t="s">
        <v>135</v>
      </c>
      <c r="B346" s="21" t="s">
        <v>11</v>
      </c>
      <c r="C346" s="12" t="s">
        <v>119</v>
      </c>
      <c r="D346" s="11" t="str">
        <f t="shared" si="15"/>
        <v>Sr Boys</v>
      </c>
      <c r="E346" s="61">
        <v>12395</v>
      </c>
      <c r="F346" s="46" t="s">
        <v>7</v>
      </c>
      <c r="G346" s="8">
        <f>IFERROR(VALUE(VLOOKUP(F346, PTS!$A$2:$B$63, 2, FALSE)), "")</f>
        <v>0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>
        <f t="shared" si="16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7"/>
        <v>64</v>
      </c>
    </row>
    <row r="347" spans="1:21" ht="20.100000000000001" customHeight="1" x14ac:dyDescent="0.3">
      <c r="A347" s="21" t="s">
        <v>136</v>
      </c>
      <c r="B347" s="21" t="s">
        <v>11</v>
      </c>
      <c r="C347" s="12" t="s">
        <v>119</v>
      </c>
      <c r="D347" s="11" t="str">
        <f t="shared" si="15"/>
        <v>Sr Boys</v>
      </c>
      <c r="E347" s="61">
        <v>12396</v>
      </c>
      <c r="F347" s="8">
        <v>37</v>
      </c>
      <c r="G347" s="8">
        <f>IFERROR(VALUE(VLOOKUP(F347, PTS!$A$2:$B$63, 2, FALSE)), "")</f>
        <v>23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>
        <f t="shared" si="16"/>
        <v>23</v>
      </c>
      <c r="S347" s="9"/>
      <c r="T347" s="9" cm="1">
        <f t="array" ref="T347">SUM(LARGE(CHOOSE({1,2,3,4,5,6}, G347, I347, K347, M347, O347, Q347), _xlfn.SEQUENCE(MIN(5, COUNTA(G347, I347, K347, M347, O347, Q347)))))</f>
        <v>23</v>
      </c>
      <c r="U347" s="9">
        <f t="shared" si="17"/>
        <v>37</v>
      </c>
    </row>
    <row r="348" spans="1:21" ht="20.100000000000001" customHeight="1" x14ac:dyDescent="0.3">
      <c r="A348" s="21" t="s">
        <v>137</v>
      </c>
      <c r="B348" s="21" t="s">
        <v>11</v>
      </c>
      <c r="C348" s="12" t="s">
        <v>119</v>
      </c>
      <c r="D348" s="11" t="str">
        <f t="shared" si="15"/>
        <v>Sr Boys</v>
      </c>
      <c r="E348" s="61">
        <v>12397</v>
      </c>
      <c r="F348" s="46" t="s">
        <v>7</v>
      </c>
      <c r="G348" s="8">
        <f>IFERROR(VALUE(VLOOKUP(F348, PTS!$A$2:$B$63, 2, FALSE)), "")</f>
        <v>0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>
        <f t="shared" si="16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7"/>
        <v>64</v>
      </c>
    </row>
    <row r="349" spans="1:21" ht="20.100000000000001" customHeight="1" x14ac:dyDescent="0.3">
      <c r="A349" s="21" t="s">
        <v>117</v>
      </c>
      <c r="B349" s="21" t="s">
        <v>11</v>
      </c>
      <c r="C349" s="22" t="s">
        <v>111</v>
      </c>
      <c r="D349" s="11" t="str">
        <f t="shared" si="15"/>
        <v>Sr Boys</v>
      </c>
      <c r="E349" s="61">
        <v>12398</v>
      </c>
      <c r="F349" s="46" t="s">
        <v>7</v>
      </c>
      <c r="G349" s="8">
        <f>IFERROR(VALUE(VLOOKUP(F349, PTS!$A$2:$B$63, 2, FALSE)), "")</f>
        <v>0</v>
      </c>
      <c r="H349" s="8"/>
      <c r="I349" s="8"/>
      <c r="J349" s="8"/>
      <c r="K349" s="8"/>
      <c r="L349" s="8"/>
      <c r="M349" s="8"/>
      <c r="N349" s="9"/>
      <c r="O349" s="8"/>
      <c r="P349" s="9"/>
      <c r="Q349" s="8"/>
      <c r="R349" s="9">
        <f t="shared" si="16"/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 t="shared" si="17"/>
        <v>64</v>
      </c>
    </row>
    <row r="350" spans="1:21" ht="20.100000000000001" customHeight="1" x14ac:dyDescent="0.3">
      <c r="A350" s="21" t="s">
        <v>104</v>
      </c>
      <c r="B350" s="21" t="s">
        <v>11</v>
      </c>
      <c r="C350" s="22" t="s">
        <v>72</v>
      </c>
      <c r="D350" s="11" t="str">
        <f t="shared" si="15"/>
        <v>Sr Boys</v>
      </c>
      <c r="E350" s="61">
        <v>12000</v>
      </c>
      <c r="F350" s="8">
        <v>29</v>
      </c>
      <c r="G350" s="8">
        <f>IFERROR(VALUE(VLOOKUP(F350, PTS!$A$2:$B$63, 2, FALSE)), "")</f>
        <v>31</v>
      </c>
      <c r="H350" s="9"/>
      <c r="I350" s="8"/>
      <c r="J350" s="8"/>
      <c r="K350" s="8"/>
      <c r="L350" s="9"/>
      <c r="M350" s="8"/>
      <c r="N350" s="9"/>
      <c r="O350" s="8"/>
      <c r="P350" s="8"/>
      <c r="Q350" s="8"/>
      <c r="R350" s="9">
        <f t="shared" si="16"/>
        <v>31</v>
      </c>
      <c r="S350" s="9"/>
      <c r="T350" s="9" cm="1">
        <f t="array" ref="T350">SUM(LARGE(CHOOSE({1,2,3,4,5,6}, G350, I350, K350, M350, O350, Q350), _xlfn.SEQUENCE(MIN(5, COUNTA(G350, I350, K350, M350, O350, Q350)))))</f>
        <v>31</v>
      </c>
      <c r="U350" s="9">
        <f t="shared" si="17"/>
        <v>29</v>
      </c>
    </row>
    <row r="351" spans="1:21" ht="20.100000000000001" customHeight="1" x14ac:dyDescent="0.3">
      <c r="A351" s="21" t="s">
        <v>105</v>
      </c>
      <c r="B351" s="21" t="s">
        <v>11</v>
      </c>
      <c r="C351" s="22" t="s">
        <v>72</v>
      </c>
      <c r="D351" s="11" t="str">
        <f t="shared" si="15"/>
        <v>Sr Boys</v>
      </c>
      <c r="E351" s="61">
        <v>12001</v>
      </c>
      <c r="F351" s="46" t="s">
        <v>7</v>
      </c>
      <c r="G351" s="8">
        <f>IFERROR(VALUE(VLOOKUP(F351, PTS!$A$2:$B$63, 2, FALSE)), "")</f>
        <v>0</v>
      </c>
      <c r="H351" s="8"/>
      <c r="I351" s="8"/>
      <c r="J351" s="9"/>
      <c r="K351" s="8"/>
      <c r="L351" s="9"/>
      <c r="M351" s="8"/>
      <c r="N351" s="9"/>
      <c r="O351" s="8"/>
      <c r="P351" s="9"/>
      <c r="Q351" s="8"/>
      <c r="R351" s="9">
        <f t="shared" si="16"/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 t="shared" si="17"/>
        <v>64</v>
      </c>
    </row>
    <row r="352" spans="1:21" ht="20.100000000000001" customHeight="1" x14ac:dyDescent="0.3">
      <c r="A352" s="21" t="s">
        <v>106</v>
      </c>
      <c r="B352" s="21" t="s">
        <v>11</v>
      </c>
      <c r="C352" s="22" t="s">
        <v>72</v>
      </c>
      <c r="D352" s="11" t="str">
        <f t="shared" si="15"/>
        <v>Sr Boys</v>
      </c>
      <c r="E352" s="61">
        <v>12002</v>
      </c>
      <c r="F352" s="46" t="s">
        <v>7</v>
      </c>
      <c r="G352" s="8">
        <f>IFERROR(VALUE(VLOOKUP(F352, PTS!$A$2:$B$63, 2, FALSE)), "")</f>
        <v>0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9">
        <f t="shared" si="16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17"/>
        <v>64</v>
      </c>
    </row>
    <row r="353" spans="1:21" ht="20.100000000000001" customHeight="1" x14ac:dyDescent="0.3">
      <c r="A353" s="21" t="s">
        <v>107</v>
      </c>
      <c r="B353" s="21" t="s">
        <v>11</v>
      </c>
      <c r="C353" s="22" t="s">
        <v>72</v>
      </c>
      <c r="D353" s="11" t="str">
        <f t="shared" si="15"/>
        <v>Sr Boys</v>
      </c>
      <c r="E353" s="61">
        <v>12003</v>
      </c>
      <c r="F353" s="46">
        <v>25</v>
      </c>
      <c r="G353" s="8">
        <f>IFERROR(VALUE(VLOOKUP(F353, PTS!$A$2:$B$63, 2, FALSE)), "")</f>
        <v>35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9">
        <f t="shared" si="16"/>
        <v>35</v>
      </c>
      <c r="S353" s="9"/>
      <c r="T353" s="9" cm="1">
        <f t="array" ref="T353">SUM(LARGE(CHOOSE({1,2,3,4,5,6}, G353, I353, K353, M353, O353, Q353), _xlfn.SEQUENCE(MIN(5, COUNTA(G353, I353, K353, M353, O353, Q353)))))</f>
        <v>35</v>
      </c>
      <c r="U353" s="9">
        <f t="shared" si="17"/>
        <v>25</v>
      </c>
    </row>
    <row r="354" spans="1:21" ht="20.100000000000001" customHeight="1" x14ac:dyDescent="0.3">
      <c r="A354" s="21" t="s">
        <v>108</v>
      </c>
      <c r="B354" s="21" t="s">
        <v>11</v>
      </c>
      <c r="C354" s="22" t="s">
        <v>72</v>
      </c>
      <c r="D354" s="11" t="str">
        <f t="shared" si="15"/>
        <v>Sr Boys</v>
      </c>
      <c r="E354" s="61">
        <v>12004</v>
      </c>
      <c r="F354" s="46">
        <v>45</v>
      </c>
      <c r="G354" s="8">
        <f>IFERROR(VALUE(VLOOKUP(F354, PTS!$A$2:$B$63, 2, FALSE)), "")</f>
        <v>15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9">
        <f t="shared" si="16"/>
        <v>15</v>
      </c>
      <c r="S354" s="9"/>
      <c r="T354" s="9" cm="1">
        <f t="array" ref="T354">SUM(LARGE(CHOOSE({1,2,3,4,5,6}, G354, I354, K354, M354, O354, Q354), _xlfn.SEQUENCE(MIN(5, COUNTA(G354, I354, K354, M354, O354, Q354)))))</f>
        <v>15</v>
      </c>
      <c r="U354" s="9">
        <f t="shared" si="17"/>
        <v>45</v>
      </c>
    </row>
    <row r="355" spans="1:21" ht="20.100000000000001" customHeight="1" x14ac:dyDescent="0.3">
      <c r="A355" s="21" t="s">
        <v>109</v>
      </c>
      <c r="B355" s="21" t="s">
        <v>11</v>
      </c>
      <c r="C355" s="22" t="s">
        <v>72</v>
      </c>
      <c r="D355" s="11" t="str">
        <f t="shared" si="15"/>
        <v>Sr Boys</v>
      </c>
      <c r="E355" s="61">
        <v>12005</v>
      </c>
      <c r="F355" s="46" t="s">
        <v>7</v>
      </c>
      <c r="G355" s="8">
        <f>IFERROR(VALUE(VLOOKUP(F355, PTS!$A$2:$B$63, 2, FALSE)), "")</f>
        <v>0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9">
        <f t="shared" si="16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17"/>
        <v>64</v>
      </c>
    </row>
    <row r="356" spans="1:21" ht="20.100000000000001" customHeight="1" x14ac:dyDescent="0.3">
      <c r="A356" s="21" t="s">
        <v>103</v>
      </c>
      <c r="B356" s="21" t="s">
        <v>11</v>
      </c>
      <c r="C356" s="22" t="s">
        <v>72</v>
      </c>
      <c r="D356" s="11" t="str">
        <f t="shared" si="15"/>
        <v>Sr Boys</v>
      </c>
      <c r="E356" s="61">
        <v>12399</v>
      </c>
      <c r="F356" s="46" t="s">
        <v>7</v>
      </c>
      <c r="G356" s="8">
        <f>IFERROR(VALUE(VLOOKUP(F356, PTS!$A$2:$B$63, 2, FALSE)), "")</f>
        <v>0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9">
        <f t="shared" si="16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7"/>
        <v>64</v>
      </c>
    </row>
    <row r="357" spans="1:21" ht="20.100000000000001" customHeight="1" x14ac:dyDescent="0.3">
      <c r="A357" s="21" t="s">
        <v>270</v>
      </c>
      <c r="B357" s="21" t="s">
        <v>24</v>
      </c>
      <c r="C357" s="12" t="s">
        <v>249</v>
      </c>
      <c r="D357" s="11" t="str">
        <f t="shared" si="15"/>
        <v>Jr/Sr Girls</v>
      </c>
      <c r="E357" s="62">
        <v>1212</v>
      </c>
      <c r="F357" s="46" t="s">
        <v>7</v>
      </c>
      <c r="G357" s="8">
        <f>IFERROR(VALUE(VLOOKUP(F357, PTS!$A$2:$B$63, 2, FALSE)), "")</f>
        <v>0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9">
        <f t="shared" si="16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7"/>
        <v>13</v>
      </c>
    </row>
    <row r="358" spans="1:21" ht="20.100000000000001" customHeight="1" x14ac:dyDescent="0.3">
      <c r="A358" s="21" t="s">
        <v>271</v>
      </c>
      <c r="B358" s="21" t="s">
        <v>24</v>
      </c>
      <c r="C358" s="12" t="s">
        <v>249</v>
      </c>
      <c r="D358" s="11" t="str">
        <f t="shared" si="15"/>
        <v>Jr/Sr Girls</v>
      </c>
      <c r="E358" s="62">
        <v>1214</v>
      </c>
      <c r="F358" s="46">
        <v>5</v>
      </c>
      <c r="G358" s="8">
        <f>IFERROR(VALUE(VLOOKUP(F358, PTS!$A$2:$B$63, 2, FALSE)), "")</f>
        <v>80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9">
        <f t="shared" si="16"/>
        <v>80</v>
      </c>
      <c r="S358" s="9"/>
      <c r="T358" s="9" cm="1">
        <f t="array" ref="T358">SUM(LARGE(CHOOSE({1,2,3,4,5,6}, G358, I358, K358, M358, O358, Q358), _xlfn.SEQUENCE(MIN(5, COUNTA(G358, I358, K358, M358, O358, Q358)))))</f>
        <v>80</v>
      </c>
      <c r="U358" s="9">
        <f t="shared" si="17"/>
        <v>5</v>
      </c>
    </row>
    <row r="359" spans="1:21" ht="20.100000000000001" customHeight="1" x14ac:dyDescent="0.3">
      <c r="A359" s="21" t="s">
        <v>272</v>
      </c>
      <c r="B359" s="21" t="s">
        <v>24</v>
      </c>
      <c r="C359" s="12" t="s">
        <v>249</v>
      </c>
      <c r="D359" s="11" t="str">
        <f t="shared" si="15"/>
        <v>Jr/Sr Girls</v>
      </c>
      <c r="E359" s="62">
        <v>1215</v>
      </c>
      <c r="F359" s="46" t="s">
        <v>7</v>
      </c>
      <c r="G359" s="8">
        <f>IFERROR(VALUE(VLOOKUP(F359, PTS!$A$2:$B$63, 2, FALSE)), "")</f>
        <v>0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9">
        <f t="shared" si="16"/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 t="shared" si="17"/>
        <v>13</v>
      </c>
    </row>
    <row r="360" spans="1:21" ht="20.100000000000001" customHeight="1" x14ac:dyDescent="0.3">
      <c r="A360" s="44" t="s">
        <v>421</v>
      </c>
      <c r="B360" s="21" t="s">
        <v>24</v>
      </c>
      <c r="C360" s="12" t="s">
        <v>249</v>
      </c>
      <c r="D360" s="11" t="str">
        <f t="shared" si="15"/>
        <v>Jr/Sr Girls</v>
      </c>
      <c r="E360" s="62">
        <v>1282</v>
      </c>
      <c r="F360" s="46">
        <v>11</v>
      </c>
      <c r="G360" s="8">
        <f>IFERROR(VALUE(VLOOKUP(F360, PTS!$A$2:$B$63, 2, FALSE)), "")</f>
        <v>53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9">
        <f t="shared" si="16"/>
        <v>53</v>
      </c>
      <c r="S360" s="9"/>
      <c r="T360" s="9" cm="1">
        <f t="array" ref="T360">SUM(LARGE(CHOOSE({1,2,3,4,5,6}, G360, I360, K360, M360, O360, Q360), _xlfn.SEQUENCE(MIN(5, COUNTA(G360, I360, K360, M360, O360, Q360)))))</f>
        <v>53</v>
      </c>
      <c r="U360" s="9">
        <f t="shared" si="17"/>
        <v>11</v>
      </c>
    </row>
    <row r="361" spans="1:21" ht="20.100000000000001" customHeight="1" x14ac:dyDescent="0.3">
      <c r="A361" s="41" t="s">
        <v>290</v>
      </c>
      <c r="B361" s="21" t="s">
        <v>24</v>
      </c>
      <c r="C361" s="12" t="s">
        <v>284</v>
      </c>
      <c r="D361" s="11" t="str">
        <f t="shared" si="15"/>
        <v>Jr/Sr Girls</v>
      </c>
      <c r="E361" s="62">
        <v>1216</v>
      </c>
      <c r="F361" s="46">
        <v>2</v>
      </c>
      <c r="G361" s="8">
        <f>IFERROR(VALUE(VLOOKUP(F361, PTS!$A$2:$B$63, 2, FALSE)), "")</f>
        <v>95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9">
        <f t="shared" si="16"/>
        <v>95</v>
      </c>
      <c r="S361" s="9"/>
      <c r="T361" s="9" cm="1">
        <f t="array" ref="T361">SUM(LARGE(CHOOSE({1,2,3,4,5,6}, G361, I361, K361, M361, O361, Q361), _xlfn.SEQUENCE(MIN(5, COUNTA(G361, I361, K361, M361, O361, Q361)))))</f>
        <v>95</v>
      </c>
      <c r="U361" s="9">
        <f t="shared" si="17"/>
        <v>2</v>
      </c>
    </row>
    <row r="362" spans="1:21" ht="20.100000000000001" customHeight="1" x14ac:dyDescent="0.3">
      <c r="A362" s="11" t="s">
        <v>307</v>
      </c>
      <c r="B362" s="21" t="s">
        <v>24</v>
      </c>
      <c r="C362" s="12" t="s">
        <v>292</v>
      </c>
      <c r="D362" s="11" t="str">
        <f t="shared" si="15"/>
        <v>Jr/Sr Girls</v>
      </c>
      <c r="E362" s="62">
        <v>1201</v>
      </c>
      <c r="F362" s="46">
        <v>7</v>
      </c>
      <c r="G362" s="8">
        <f>IFERROR(VALUE(VLOOKUP(F362, PTS!$A$2:$B$63, 2, FALSE)), "")</f>
        <v>70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9">
        <f t="shared" si="16"/>
        <v>70</v>
      </c>
      <c r="S362" s="9"/>
      <c r="T362" s="9" cm="1">
        <f t="array" ref="T362">SUM(LARGE(CHOOSE({1,2,3,4,5,6}, G362, I362, K362, M362, O362, Q362), _xlfn.SEQUENCE(MIN(5, COUNTA(G362, I362, K362, M362, O362, Q362)))))</f>
        <v>70</v>
      </c>
      <c r="U362" s="9">
        <f t="shared" si="17"/>
        <v>7</v>
      </c>
    </row>
    <row r="363" spans="1:21" ht="20.100000000000001" customHeight="1" x14ac:dyDescent="0.3">
      <c r="A363" s="11" t="s">
        <v>320</v>
      </c>
      <c r="B363" s="21" t="s">
        <v>24</v>
      </c>
      <c r="C363" s="12" t="s">
        <v>312</v>
      </c>
      <c r="D363" s="11" t="str">
        <f t="shared" si="15"/>
        <v>Jr/Sr Girls</v>
      </c>
      <c r="E363" s="62">
        <v>1203</v>
      </c>
      <c r="F363" s="46" t="s">
        <v>7</v>
      </c>
      <c r="G363" s="8">
        <f>IFERROR(VALUE(VLOOKUP(F363, PTS!$A$2:$B$63, 2, FALSE)), "")</f>
        <v>0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9">
        <f t="shared" si="16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7"/>
        <v>13</v>
      </c>
    </row>
    <row r="364" spans="1:21" ht="20.100000000000001" customHeight="1" x14ac:dyDescent="0.3">
      <c r="A364" s="11" t="s">
        <v>386</v>
      </c>
      <c r="B364" s="21" t="s">
        <v>24</v>
      </c>
      <c r="C364" s="22" t="s">
        <v>361</v>
      </c>
      <c r="D364" s="11" t="str">
        <f t="shared" si="15"/>
        <v>Jr/Sr Girls</v>
      </c>
      <c r="E364" s="62">
        <v>1217</v>
      </c>
      <c r="F364" s="46">
        <v>12</v>
      </c>
      <c r="G364" s="8">
        <f>IFERROR(VALUE(VLOOKUP(F364, PTS!$A$2:$B$63, 2, FALSE)), "")</f>
        <v>51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 t="shared" si="16"/>
        <v>51</v>
      </c>
      <c r="S364" s="9"/>
      <c r="T364" s="9" cm="1">
        <f t="array" ref="T364">SUM(LARGE(CHOOSE({1,2,3,4,5,6}, G364, I364, K364, M364, O364, Q364), _xlfn.SEQUENCE(MIN(5, COUNTA(G364, I364, K364, M364, O364, Q364)))))</f>
        <v>51</v>
      </c>
      <c r="U364" s="9">
        <f t="shared" si="17"/>
        <v>12</v>
      </c>
    </row>
    <row r="365" spans="1:21" ht="20.100000000000001" customHeight="1" x14ac:dyDescent="0.3">
      <c r="A365" s="11" t="s">
        <v>395</v>
      </c>
      <c r="B365" s="21" t="s">
        <v>24</v>
      </c>
      <c r="C365" s="22" t="s">
        <v>388</v>
      </c>
      <c r="D365" s="11" t="str">
        <f t="shared" si="15"/>
        <v>Jr/Sr Girls</v>
      </c>
      <c r="E365" s="62">
        <v>1218</v>
      </c>
      <c r="F365" s="46">
        <v>1</v>
      </c>
      <c r="G365" s="8">
        <f>IFERROR(VALUE(VLOOKUP(F365, PTS!$A$2:$B$63, 2, FALSE)), "")</f>
        <v>100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 t="shared" si="16"/>
        <v>100</v>
      </c>
      <c r="S365" s="9"/>
      <c r="T365" s="9" cm="1">
        <f t="array" ref="T365">SUM(LARGE(CHOOSE({1,2,3,4,5,6}, G365, I365, K365, M365, O365, Q365), _xlfn.SEQUENCE(MIN(5, COUNTA(G365, I365, K365, M365, O365, Q365)))))</f>
        <v>100</v>
      </c>
      <c r="U365" s="9">
        <f t="shared" si="17"/>
        <v>1</v>
      </c>
    </row>
    <row r="366" spans="1:21" ht="20.100000000000001" customHeight="1" x14ac:dyDescent="0.3">
      <c r="A366" s="11" t="s">
        <v>396</v>
      </c>
      <c r="B366" s="21" t="s">
        <v>24</v>
      </c>
      <c r="C366" s="22" t="s">
        <v>388</v>
      </c>
      <c r="D366" s="11" t="str">
        <f t="shared" si="15"/>
        <v>Jr/Sr Girls</v>
      </c>
      <c r="E366" s="62">
        <v>1219</v>
      </c>
      <c r="F366" s="46">
        <v>4</v>
      </c>
      <c r="G366" s="8">
        <f>IFERROR(VALUE(VLOOKUP(F366, PTS!$A$2:$B$63, 2, FALSE)), "")</f>
        <v>85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 t="shared" si="16"/>
        <v>85</v>
      </c>
      <c r="S366" s="9"/>
      <c r="T366" s="9" cm="1">
        <f t="array" ref="T366">SUM(LARGE(CHOOSE({1,2,3,4,5,6}, G366, I366, K366, M366, O366, Q366), _xlfn.SEQUENCE(MIN(5, COUNTA(G366, I366, K366, M366, O366, Q366)))))</f>
        <v>85</v>
      </c>
      <c r="U366" s="9">
        <f t="shared" si="17"/>
        <v>4</v>
      </c>
    </row>
    <row r="367" spans="1:21" ht="20.100000000000001" customHeight="1" x14ac:dyDescent="0.3">
      <c r="A367" s="11" t="s">
        <v>397</v>
      </c>
      <c r="B367" s="21" t="s">
        <v>24</v>
      </c>
      <c r="C367" s="22" t="s">
        <v>388</v>
      </c>
      <c r="D367" s="11" t="str">
        <f t="shared" si="15"/>
        <v>Jr/Sr Girls</v>
      </c>
      <c r="E367" s="62">
        <v>1220</v>
      </c>
      <c r="F367" s="46">
        <v>3</v>
      </c>
      <c r="G367" s="8">
        <f>IFERROR(VALUE(VLOOKUP(F367, PTS!$A$2:$B$63, 2, FALSE)), "")</f>
        <v>90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 t="shared" si="16"/>
        <v>90</v>
      </c>
      <c r="S367" s="9"/>
      <c r="T367" s="9" cm="1">
        <f t="array" ref="T367">SUM(LARGE(CHOOSE({1,2,3,4,5,6}, G367, I367, K367, M367, O367, Q367), _xlfn.SEQUENCE(MIN(5, COUNTA(G367, I367, K367, M367, O367, Q367)))))</f>
        <v>90</v>
      </c>
      <c r="U367" s="9">
        <f t="shared" si="17"/>
        <v>3</v>
      </c>
    </row>
    <row r="368" spans="1:21" ht="20.100000000000001" customHeight="1" x14ac:dyDescent="0.3">
      <c r="A368" s="11" t="s">
        <v>232</v>
      </c>
      <c r="B368" s="21" t="s">
        <v>24</v>
      </c>
      <c r="C368" s="22" t="s">
        <v>458</v>
      </c>
      <c r="D368" s="11" t="str">
        <f t="shared" si="15"/>
        <v>Jr/Sr Girls</v>
      </c>
      <c r="E368" s="62">
        <v>1221</v>
      </c>
      <c r="F368" s="46">
        <v>6</v>
      </c>
      <c r="G368" s="8">
        <f>IFERROR(VALUE(VLOOKUP(F368, PTS!$A$2:$B$63, 2, FALSE)), "")</f>
        <v>75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 t="shared" si="16"/>
        <v>75</v>
      </c>
      <c r="S368" s="9"/>
      <c r="T368" s="9" cm="1">
        <f t="array" ref="T368">SUM(LARGE(CHOOSE({1,2,3,4,5,6}, G368, I368, K368, M368, O368, Q368), _xlfn.SEQUENCE(MIN(5, COUNTA(G368, I368, K368, M368, O368, Q368)))))</f>
        <v>75</v>
      </c>
      <c r="U368" s="9">
        <f t="shared" si="17"/>
        <v>6</v>
      </c>
    </row>
    <row r="369" spans="1:21" ht="20.100000000000001" customHeight="1" x14ac:dyDescent="0.3">
      <c r="A369" s="11" t="s">
        <v>233</v>
      </c>
      <c r="B369" s="21" t="s">
        <v>24</v>
      </c>
      <c r="C369" s="22" t="s">
        <v>458</v>
      </c>
      <c r="D369" s="11" t="str">
        <f t="shared" si="15"/>
        <v>Jr/Sr Girls</v>
      </c>
      <c r="E369" s="62">
        <v>1222</v>
      </c>
      <c r="F369" s="46">
        <v>10</v>
      </c>
      <c r="G369" s="8">
        <f>IFERROR(VALUE(VLOOKUP(F369, PTS!$A$2:$B$63, 2, FALSE)), "")</f>
        <v>55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 t="shared" si="16"/>
        <v>55</v>
      </c>
      <c r="S369" s="9"/>
      <c r="T369" s="9" cm="1">
        <f t="array" ref="T369">SUM(LARGE(CHOOSE({1,2,3,4,5,6}, G369, I369, K369, M369, O369, Q369), _xlfn.SEQUENCE(MIN(5, COUNTA(G369, I369, K369, M369, O369, Q369)))))</f>
        <v>55</v>
      </c>
      <c r="U369" s="9">
        <f t="shared" si="17"/>
        <v>10</v>
      </c>
    </row>
    <row r="370" spans="1:21" ht="20.100000000000001" customHeight="1" x14ac:dyDescent="0.3">
      <c r="A370" s="11" t="s">
        <v>234</v>
      </c>
      <c r="B370" s="21" t="s">
        <v>24</v>
      </c>
      <c r="C370" s="22" t="s">
        <v>458</v>
      </c>
      <c r="D370" s="11" t="str">
        <f t="shared" si="15"/>
        <v>Jr/Sr Girls</v>
      </c>
      <c r="E370" s="62">
        <v>1223</v>
      </c>
      <c r="F370" s="46" t="s">
        <v>7</v>
      </c>
      <c r="G370" s="8">
        <f>IFERROR(VALUE(VLOOKUP(F370, PTS!$A$2:$B$63, 2, FALSE)), "")</f>
        <v>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 t="shared" si="16"/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 t="shared" si="17"/>
        <v>13</v>
      </c>
    </row>
    <row r="371" spans="1:21" ht="20.100000000000001" customHeight="1" x14ac:dyDescent="0.3">
      <c r="A371" s="11" t="s">
        <v>235</v>
      </c>
      <c r="B371" s="21" t="s">
        <v>24</v>
      </c>
      <c r="C371" s="22" t="s">
        <v>458</v>
      </c>
      <c r="D371" s="11" t="str">
        <f t="shared" si="15"/>
        <v>Jr/Sr Girls</v>
      </c>
      <c r="E371" s="62">
        <v>1224</v>
      </c>
      <c r="F371" s="46">
        <v>9</v>
      </c>
      <c r="G371" s="8">
        <f>IFERROR(VALUE(VLOOKUP(F371, PTS!$A$2:$B$63, 2, FALSE)), "")</f>
        <v>60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 t="shared" si="16"/>
        <v>60</v>
      </c>
      <c r="S371" s="9"/>
      <c r="T371" s="9" cm="1">
        <f t="array" ref="T371">SUM(LARGE(CHOOSE({1,2,3,4,5,6}, G371, I371, K371, M371, O371, Q371), _xlfn.SEQUENCE(MIN(5, COUNTA(G371, I371, K371, M371, O371, Q371)))))</f>
        <v>60</v>
      </c>
      <c r="U371" s="9">
        <f t="shared" si="17"/>
        <v>9</v>
      </c>
    </row>
    <row r="372" spans="1:21" ht="20.100000000000001" customHeight="1" x14ac:dyDescent="0.3">
      <c r="A372" s="41" t="s">
        <v>236</v>
      </c>
      <c r="B372" s="21" t="s">
        <v>24</v>
      </c>
      <c r="C372" s="22" t="s">
        <v>458</v>
      </c>
      <c r="D372" s="11" t="str">
        <f t="shared" si="15"/>
        <v>Jr/Sr Girls</v>
      </c>
      <c r="E372" s="62">
        <v>1225</v>
      </c>
      <c r="F372" s="46">
        <v>8</v>
      </c>
      <c r="G372" s="8">
        <f>IFERROR(VALUE(VLOOKUP(F372, PTS!$A$2:$B$63, 2, FALSE)), "")</f>
        <v>65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 t="shared" si="16"/>
        <v>65</v>
      </c>
      <c r="S372" s="9"/>
      <c r="T372" s="9" cm="1">
        <f t="array" ref="T372">SUM(LARGE(CHOOSE({1,2,3,4,5,6}, G372, I372, K372, M372, O372, Q372), _xlfn.SEQUENCE(MIN(5, COUNTA(G372, I372, K372, M372, O372, Q372)))))</f>
        <v>65</v>
      </c>
      <c r="U372" s="9">
        <f t="shared" si="17"/>
        <v>8</v>
      </c>
    </row>
    <row r="373" spans="1:21" ht="20.100000000000001" customHeight="1" x14ac:dyDescent="0.3">
      <c r="A373" s="21" t="s">
        <v>127</v>
      </c>
      <c r="B373" s="21" t="s">
        <v>24</v>
      </c>
      <c r="C373" s="12" t="s">
        <v>119</v>
      </c>
      <c r="D373" s="11" t="str">
        <f t="shared" si="15"/>
        <v>Jr/Sr Girls</v>
      </c>
      <c r="E373" s="62">
        <v>1204</v>
      </c>
      <c r="F373" s="46" t="s">
        <v>7</v>
      </c>
      <c r="G373" s="8">
        <f>IFERROR(VALUE(VLOOKUP(F373, PTS!$A$2:$B$63, 2, FALSE)), "")</f>
        <v>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 t="shared" si="16"/>
        <v>0</v>
      </c>
      <c r="S373" s="9"/>
      <c r="T373" s="9" cm="1">
        <f t="array" ref="T373">SUM(LARGE(CHOOSE({1,2,3,4,5,6}, G373, I373, K373, M373, O373, Q373), _xlfn.SEQUENCE(MIN(5, COUNTA(G373, I373, K373, M373, O373, Q373)))))</f>
        <v>0</v>
      </c>
      <c r="U373" s="9">
        <f t="shared" si="17"/>
        <v>13</v>
      </c>
    </row>
    <row r="374" spans="1:21" ht="20.100000000000001" customHeight="1" x14ac:dyDescent="0.3">
      <c r="A374" s="21" t="s">
        <v>100</v>
      </c>
      <c r="B374" s="21" t="s">
        <v>24</v>
      </c>
      <c r="C374" s="22" t="s">
        <v>72</v>
      </c>
      <c r="D374" s="11" t="str">
        <f t="shared" si="15"/>
        <v>Jr/Sr Girls</v>
      </c>
      <c r="E374" s="62">
        <v>1226</v>
      </c>
      <c r="F374" s="46" t="s">
        <v>7</v>
      </c>
      <c r="G374" s="8">
        <f>IFERROR(VALUE(VLOOKUP(F374, PTS!$A$2:$B$63, 2, FALSE)), "")</f>
        <v>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 t="shared" si="16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7"/>
        <v>13</v>
      </c>
    </row>
    <row r="375" spans="1:21" ht="20.100000000000001" customHeight="1" x14ac:dyDescent="0.3">
      <c r="A375" s="21" t="s">
        <v>101</v>
      </c>
      <c r="B375" s="21" t="s">
        <v>24</v>
      </c>
      <c r="C375" s="22" t="s">
        <v>72</v>
      </c>
      <c r="D375" s="11" t="str">
        <f t="shared" si="15"/>
        <v>Jr/Sr Girls</v>
      </c>
      <c r="E375" s="62">
        <v>1227</v>
      </c>
      <c r="F375" s="46" t="s">
        <v>7</v>
      </c>
      <c r="G375" s="8">
        <f>IFERROR(VALUE(VLOOKUP(F375, PTS!$A$2:$B$63, 2, FALSE)), "")</f>
        <v>0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 t="shared" si="16"/>
        <v>0</v>
      </c>
      <c r="S375" s="9"/>
      <c r="T375" s="9" cm="1">
        <f t="array" ref="T375">SUM(LARGE(CHOOSE({1,2,3,4,5,6}, G375, I375, K375, M375, O375, Q375), _xlfn.SEQUENCE(MIN(5, COUNTA(G375, I375, K375, M375, O375, Q375)))))</f>
        <v>0</v>
      </c>
      <c r="U375" s="9">
        <f t="shared" si="17"/>
        <v>13</v>
      </c>
    </row>
    <row r="376" spans="1:21" ht="20.100000000000001" customHeight="1" x14ac:dyDescent="0.3">
      <c r="A376" s="21" t="s">
        <v>102</v>
      </c>
      <c r="B376" s="21" t="s">
        <v>24</v>
      </c>
      <c r="C376" s="22" t="s">
        <v>72</v>
      </c>
      <c r="D376" s="11" t="str">
        <f t="shared" si="15"/>
        <v>Jr/Sr Girls</v>
      </c>
      <c r="E376" s="62">
        <v>1228</v>
      </c>
      <c r="F376" s="46" t="s">
        <v>7</v>
      </c>
      <c r="G376" s="8">
        <f>IFERROR(VALUE(VLOOKUP(F376, PTS!$A$2:$B$63, 2, FALSE)), "")</f>
        <v>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 t="shared" si="16"/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 t="shared" si="17"/>
        <v>13</v>
      </c>
    </row>
    <row r="377" spans="1:21" ht="20.100000000000001" customHeight="1" x14ac:dyDescent="0.3">
      <c r="A377" s="21" t="s">
        <v>70</v>
      </c>
      <c r="B377" s="21" t="s">
        <v>24</v>
      </c>
      <c r="C377" s="22" t="s">
        <v>61</v>
      </c>
      <c r="D377" s="11" t="str">
        <f t="shared" si="15"/>
        <v>Jr/Sr Girls</v>
      </c>
      <c r="E377" s="62">
        <v>1229</v>
      </c>
      <c r="F377" s="46" t="s">
        <v>7</v>
      </c>
      <c r="G377" s="8">
        <f>IFERROR(VALUE(VLOOKUP(F377, PTS!$A$2:$B$63, 2, FALSE)), "")</f>
        <v>0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9">
        <f t="shared" si="16"/>
        <v>0</v>
      </c>
      <c r="S377" s="9"/>
      <c r="T377" s="9" cm="1">
        <f t="array" ref="T377">SUM(LARGE(CHOOSE({1,2,3,4,5,6}, G377, I377, K377, M377, O377, Q377), _xlfn.SEQUENCE(MIN(5, COUNTA(G377, I377, K377, M377, O377, Q377)))))</f>
        <v>0</v>
      </c>
      <c r="U377" s="9">
        <f t="shared" si="17"/>
        <v>13</v>
      </c>
    </row>
    <row r="378" spans="1:21" ht="20.100000000000001" customHeight="1" x14ac:dyDescent="0.3">
      <c r="A378" s="10"/>
      <c r="B378" s="10"/>
      <c r="C378" s="53"/>
      <c r="D378" s="53"/>
    </row>
  </sheetData>
  <sortState xmlns:xlrd2="http://schemas.microsoft.com/office/spreadsheetml/2017/richdata2" ref="A2:U377">
    <sortCondition ref="B2:B377"/>
    <sortCondition ref="C2:C377"/>
    <sortCondition ref="E2:E377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6"/>
  <sheetViews>
    <sheetView tabSelected="1" topLeftCell="A63" zoomScaleNormal="100" workbookViewId="0">
      <selection activeCell="L103" sqref="L103"/>
    </sheetView>
  </sheetViews>
  <sheetFormatPr defaultRowHeight="16.8" x14ac:dyDescent="0.4"/>
  <cols>
    <col min="1" max="1" width="14.109375" style="19" customWidth="1"/>
    <col min="2" max="2" width="16" style="19" customWidth="1"/>
    <col min="3" max="11" width="8.88671875" style="19" customWidth="1"/>
    <col min="12" max="12" width="17.44140625" style="19" customWidth="1"/>
    <col min="13" max="13" width="14.44140625" style="19" customWidth="1"/>
    <col min="14" max="20" width="8.88671875" style="33"/>
    <col min="21" max="16384" width="8.88671875" style="19"/>
  </cols>
  <sheetData>
    <row r="1" spans="1:20" ht="24.6" x14ac:dyDescent="0.55000000000000004">
      <c r="A1" s="30" t="s">
        <v>1</v>
      </c>
      <c r="B1" s="30" t="s">
        <v>5</v>
      </c>
      <c r="C1" s="30" t="s">
        <v>2</v>
      </c>
      <c r="D1" s="30" t="s">
        <v>3</v>
      </c>
      <c r="E1" s="30" t="s">
        <v>4</v>
      </c>
      <c r="F1" s="30" t="s">
        <v>17</v>
      </c>
      <c r="G1" s="30" t="s">
        <v>18</v>
      </c>
      <c r="H1" s="30" t="s">
        <v>19</v>
      </c>
      <c r="I1" s="30" t="s">
        <v>20</v>
      </c>
      <c r="L1" s="31" t="s">
        <v>36</v>
      </c>
      <c r="M1" s="32" t="s">
        <v>54</v>
      </c>
    </row>
    <row r="2" spans="1:20" x14ac:dyDescent="0.4">
      <c r="A2" s="19" t="str">
        <f>TeamHelper!I2</f>
        <v>Bant Boys</v>
      </c>
      <c r="B2" s="19" t="str">
        <f>TeamHelper!H2</f>
        <v>Argyle</v>
      </c>
      <c r="C2" s="19" cm="1">
        <f t="array" ref="C2">IFERROR(
  SUM(LARGE(
    IF(
      ('Individual Results'!$D$2:$D$400=$A2) *
      ('Individual Results'!$C$2:$C$400=$B2),
      VALUE('Individual Results'!$G$2:$G$400)
    ),
    {1,2,3}
  )),
  ""
)</f>
        <v>225</v>
      </c>
      <c r="D2" s="19" cm="1">
        <f t="array" ref="D2">IFERROR(
  SUM(LARGE(
    IF(
      ('Individual Results'!$D$2:$D$400=$A2) *
      ('Individual Results'!$C$2:$C$400=$B2),
      VALUE('Individual Results'!$I$2:$I$400)
    ),
    {1,2,3}
  )),
  ""
)</f>
        <v>0</v>
      </c>
      <c r="E2" s="19" cm="1">
        <f t="array" ref="E2">IFERROR(
  SUM(LARGE(
    IF(
      ('Individual Results'!$D$2:$D$400=$A2) *
      ('Individual Results'!$C$2:$C$400=$B2),
      VALUE('Individual Results'!$K$2:$K$400)
    ),
    {1,2,3}
  )),
  ""
)</f>
        <v>0</v>
      </c>
      <c r="F2" s="19" cm="1">
        <f t="array" ref="F2">IFERROR(
  SUM(LARGE(
    IF(
      ('Individual Results'!$D$2:$D$400=$A2) *
      ('Individual Results'!$C$2:$C$400=$B2),
      VALUE('Individual Results'!$M$2:$M$400)
    ),
    {1,2,3}
  )),
  ""
)</f>
        <v>0</v>
      </c>
      <c r="G2" s="19" cm="1">
        <f t="array" ref="G2">IFERROR(
  SUM(LARGE(
    IF(
      ('Individual Results'!$D$2:$D$400=$A2) *
      ('Individual Results'!$C$2:$C$400=$B2),
      VALUE('Individual Results'!$O$2:$O$400)
    ),
    {1,2,3}
  )),
  ""
)</f>
        <v>0</v>
      </c>
      <c r="H2" s="19" cm="1">
        <f t="array" ref="H2">IFERROR(
  SUM(LARGE(
    IF(
      ('Individual Results'!$D$2:$D$400=$A2) *
      ('Individual Results'!$C$2:$C$400=$B2),
      VALUE('Individual Results'!$Q$2:$Q$400)
    ),
    {1,2,3}
  )),
  ""
)</f>
        <v>0</v>
      </c>
      <c r="I2" s="19">
        <f t="shared" ref="I2:I33" si="0">SUM(C2:H2)</f>
        <v>225</v>
      </c>
    </row>
    <row r="3" spans="1:20" s="30" customFormat="1" x14ac:dyDescent="0.4">
      <c r="A3" s="19" t="str">
        <f>TeamHelper!I3</f>
        <v>Bant Boys</v>
      </c>
      <c r="B3" s="19" t="str">
        <f>TeamHelper!H3</f>
        <v>Brockton</v>
      </c>
      <c r="C3" s="19" t="str" cm="1">
        <f t="array" ref="C3">IFERROR(
  SUM(LARGE(
    IF(
      ('Individual Results'!$D$2:$D$400=$A3) *
      ('Individual Results'!$C$2:$C$400=$B3),
      VALUE('Individual Results'!$G$2:$G$400)
    ),
    {1,2,3}
  )),
  ""
)</f>
        <v/>
      </c>
      <c r="D3" s="19" t="str" cm="1">
        <f t="array" ref="D3">IFERROR(
  SUM(LARGE(
    IF(
      ('Individual Results'!$D$2:$D$400=$A3) *
      ('Individual Results'!$C$2:$C$400=$B3),
      VALUE('Individual Results'!$I$2:$I$400)
    ),
    {1,2,3}
  )),
  ""
)</f>
        <v/>
      </c>
      <c r="E3" s="19" t="str" cm="1">
        <f t="array" ref="E3">IFERROR(
  SUM(LARGE(
    IF(
      ('Individual Results'!$D$2:$D$400=$A3) *
      ('Individual Results'!$C$2:$C$400=$B3),
      VALUE('Individual Results'!$K$2:$K$400)
    ),
    {1,2,3}
  )),
  ""
)</f>
        <v/>
      </c>
      <c r="F3" s="19" t="str" cm="1">
        <f t="array" ref="F3">IFERROR(
  SUM(LARGE(
    IF(
      ('Individual Results'!$D$2:$D$400=$A3) *
      ('Individual Results'!$C$2:$C$400=$B3),
      VALUE('Individual Results'!$M$2:$M$400)
    ),
    {1,2,3}
  )),
  ""
)</f>
        <v/>
      </c>
      <c r="G3" s="19" t="str" cm="1">
        <f t="array" ref="G3">IFERROR(
  SUM(LARGE(
    IF(
      ('Individual Results'!$D$2:$D$400=$A3) *
      ('Individual Results'!$C$2:$C$400=$B3),
      VALUE('Individual Results'!$O$2:$O$400)
    ),
    {1,2,3}
  )),
  ""
)</f>
        <v/>
      </c>
      <c r="H3" s="19" t="str" cm="1">
        <f t="array" ref="H3">IFERROR(
  SUM(LARGE(
    IF(
      ('Individual Results'!$D$2:$D$400=$A3) *
      ('Individual Results'!$C$2:$C$400=$B3),
      VALUE('Individual Results'!$Q$2:$Q$400)
    ),
    {1,2,3}
  )),
  ""
)</f>
        <v/>
      </c>
      <c r="I3" s="19">
        <f t="shared" si="0"/>
        <v>0</v>
      </c>
      <c r="L3" s="30" t="s">
        <v>1</v>
      </c>
      <c r="M3" s="30" t="s">
        <v>5</v>
      </c>
      <c r="N3" s="34" t="s">
        <v>2</v>
      </c>
      <c r="O3" s="34" t="s">
        <v>3</v>
      </c>
      <c r="P3" s="34" t="s">
        <v>4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x14ac:dyDescent="0.4">
      <c r="A4" s="19" t="str">
        <f>TeamHelper!I4</f>
        <v>Bant Boys</v>
      </c>
      <c r="B4" s="19" t="str">
        <f>TeamHelper!H4</f>
        <v>Carson</v>
      </c>
      <c r="C4" s="19" t="str" cm="1">
        <f t="array" ref="C4">IFERROR(
  SUM(LARGE(
    IF(
      ('Individual Results'!$D$2:$D$400=$A4) *
      ('Individual Results'!$C$2:$C$400=$B4),
      VALUE('Individual Results'!$G$2:$G$400)
    ),
    {1,2,3}
  )),
  ""
)</f>
        <v/>
      </c>
      <c r="D4" s="19" t="str" cm="1">
        <f t="array" ref="D4">IFERROR(
  SUM(LARGE(
    IF(
      ('Individual Results'!$D$2:$D$400=$A4) *
      ('Individual Results'!$C$2:$C$400=$B4),
      VALUE('Individual Results'!$I$2:$I$400)
    ),
    {1,2,3}
  )),
  ""
)</f>
        <v/>
      </c>
      <c r="E4" s="19" t="str" cm="1">
        <f t="array" ref="E4">IFERROR(
  SUM(LARGE(
    IF(
      ('Individual Results'!$D$2:$D$400=$A4) *
      ('Individual Results'!$C$2:$C$400=$B4),
      VALUE('Individual Results'!$K$2:$K$400)
    ),
    {1,2,3}
  )),
  ""
)</f>
        <v/>
      </c>
      <c r="F4" s="19" t="str" cm="1">
        <f t="array" ref="F4">IFERROR(
  SUM(LARGE(
    IF(
      ('Individual Results'!$D$2:$D$400=$A4) *
      ('Individual Results'!$C$2:$C$400=$B4),
      VALUE('Individual Results'!$M$2:$M$400)
    ),
    {1,2,3}
  )),
  ""
)</f>
        <v/>
      </c>
      <c r="G4" s="19" t="str" cm="1">
        <f t="array" ref="G4">IFERROR(
  SUM(LARGE(
    IF(
      ('Individual Results'!$D$2:$D$400=$A4) *
      ('Individual Results'!$C$2:$C$400=$B4),
      VALUE('Individual Results'!$O$2:$O$400)
    ),
    {1,2,3}
  )),
  ""
)</f>
        <v/>
      </c>
      <c r="H4" s="19" t="str" cm="1">
        <f t="array" ref="H4">IFERROR(
  SUM(LARGE(
    IF(
      ('Individual Results'!$D$2:$D$400=$A4) *
      ('Individual Results'!$C$2:$C$400=$B4),
      VALUE('Individual Results'!$Q$2:$Q$400)
    ),
    {1,2,3}
  )),
  ""
)</f>
        <v/>
      </c>
      <c r="I4" s="19">
        <f t="shared" si="0"/>
        <v>0</v>
      </c>
      <c r="L4" s="19" t="str" cm="1">
        <f t="array" ref="L4:T14">_xlfn._xlws.FILTER(A2:I108, A2:A108 = M1)</f>
        <v>Bant/Juv Girls</v>
      </c>
      <c r="M4" s="19" t="str">
        <v>Argyle</v>
      </c>
      <c r="N4" s="33">
        <v>245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245</v>
      </c>
    </row>
    <row r="5" spans="1:20" x14ac:dyDescent="0.4">
      <c r="A5" s="19" t="str">
        <f>TeamHelper!I5</f>
        <v>Bant Boys</v>
      </c>
      <c r="B5" s="19" t="str">
        <f>TeamHelper!H5</f>
        <v>Coast Mtn</v>
      </c>
      <c r="C5" s="19" t="str" cm="1">
        <f t="array" ref="C5">IFERROR(
  SUM(LARGE(
    IF(
      ('Individual Results'!$D$2:$D$400=$A5) *
      ('Individual Results'!$C$2:$C$400=$B5),
      VALUE('Individual Results'!$G$2:$G$400)
    ),
    {1,2,3}
  )),
  ""
)</f>
        <v/>
      </c>
      <c r="D5" s="19" t="str" cm="1">
        <f t="array" ref="D5">IFERROR(
  SUM(LARGE(
    IF(
      ('Individual Results'!$D$2:$D$400=$A5) *
      ('Individual Results'!$C$2:$C$400=$B5),
      VALUE('Individual Results'!$I$2:$I$400)
    ),
    {1,2,3}
  )),
  ""
)</f>
        <v/>
      </c>
      <c r="E5" s="19" t="str" cm="1">
        <f t="array" ref="E5">IFERROR(
  SUM(LARGE(
    IF(
      ('Individual Results'!$D$2:$D$400=$A5) *
      ('Individual Results'!$C$2:$C$400=$B5),
      VALUE('Individual Results'!$K$2:$K$400)
    ),
    {1,2,3}
  )),
  ""
)</f>
        <v/>
      </c>
      <c r="F5" s="19" t="str" cm="1">
        <f t="array" ref="F5">IFERROR(
  SUM(LARGE(
    IF(
      ('Individual Results'!$D$2:$D$400=$A5) *
      ('Individual Results'!$C$2:$C$400=$B5),
      VALUE('Individual Results'!$M$2:$M$400)
    ),
    {1,2,3}
  )),
  ""
)</f>
        <v/>
      </c>
      <c r="G5" s="19" t="str" cm="1">
        <f t="array" ref="G5">IFERROR(
  SUM(LARGE(
    IF(
      ('Individual Results'!$D$2:$D$400=$A5) *
      ('Individual Results'!$C$2:$C$400=$B5),
      VALUE('Individual Results'!$O$2:$O$400)
    ),
    {1,2,3}
  )),
  ""
)</f>
        <v/>
      </c>
      <c r="H5" s="19" t="str" cm="1">
        <f t="array" ref="H5">IFERROR(
  SUM(LARGE(
    IF(
      ('Individual Results'!$D$2:$D$400=$A5) *
      ('Individual Results'!$C$2:$C$400=$B5),
      VALUE('Individual Results'!$Q$2:$Q$400)
    ),
    {1,2,3}
  )),
  ""
)</f>
        <v/>
      </c>
      <c r="I5" s="19">
        <f t="shared" si="0"/>
        <v>0</v>
      </c>
      <c r="L5" s="19" t="str">
        <v>Bant/Juv Girls</v>
      </c>
      <c r="M5" s="19" t="str">
        <v>Brockton</v>
      </c>
      <c r="N5" s="33" t="str">
        <v/>
      </c>
      <c r="O5" s="33" t="str">
        <v/>
      </c>
      <c r="P5" s="33" t="str">
        <v/>
      </c>
      <c r="Q5" s="33" t="str">
        <v/>
      </c>
      <c r="R5" s="33" t="str">
        <v/>
      </c>
      <c r="S5" s="33" t="str">
        <v/>
      </c>
      <c r="T5" s="33">
        <v>0</v>
      </c>
    </row>
    <row r="6" spans="1:20" x14ac:dyDescent="0.4">
      <c r="A6" s="19" t="str">
        <f>TeamHelper!I6</f>
        <v>Bant Boys</v>
      </c>
      <c r="B6" s="19" t="str">
        <f>TeamHelper!H6</f>
        <v>Collingwood</v>
      </c>
      <c r="C6" s="19" cm="1">
        <f t="array" ref="C6">IFERROR(
  SUM(LARGE(
    IF(
      ('Individual Results'!$D$2:$D$400=$A6) *
      ('Individual Results'!$C$2:$C$400=$B6),
      VALUE('Individual Results'!$G$2:$G$400)
    ),
    {1,2,3}
  )),
  ""
)</f>
        <v>108</v>
      </c>
      <c r="D6" s="19" cm="1">
        <f t="array" ref="D6">IFERROR(
  SUM(LARGE(
    IF(
      ('Individual Results'!$D$2:$D$400=$A6) *
      ('Individual Results'!$C$2:$C$400=$B6),
      VALUE('Individual Results'!$I$2:$I$400)
    ),
    {1,2,3}
  )),
  ""
)</f>
        <v>0</v>
      </c>
      <c r="E6" s="19" cm="1">
        <f t="array" ref="E6">IFERROR(
  SUM(LARGE(
    IF(
      ('Individual Results'!$D$2:$D$400=$A6) *
      ('Individual Results'!$C$2:$C$400=$B6),
      VALUE('Individual Results'!$K$2:$K$400)
    ),
    {1,2,3}
  )),
  ""
)</f>
        <v>0</v>
      </c>
      <c r="F6" s="19" cm="1">
        <f t="array" ref="F6">IFERROR(
  SUM(LARGE(
    IF(
      ('Individual Results'!$D$2:$D$400=$A6) *
      ('Individual Results'!$C$2:$C$400=$B6),
      VALUE('Individual Results'!$M$2:$M$400)
    ),
    {1,2,3}
  )),
  ""
)</f>
        <v>0</v>
      </c>
      <c r="G6" s="19" cm="1">
        <f t="array" ref="G6">IFERROR(
  SUM(LARGE(
    IF(
      ('Individual Results'!$D$2:$D$400=$A6) *
      ('Individual Results'!$C$2:$C$400=$B6),
      VALUE('Individual Results'!$O$2:$O$400)
    ),
    {1,2,3}
  )),
  ""
)</f>
        <v>0</v>
      </c>
      <c r="H6" s="19" cm="1">
        <f t="array" ref="H6">IFERROR(
  SUM(LARGE(
    IF(
      ('Individual Results'!$D$2:$D$400=$A6) *
      ('Individual Results'!$C$2:$C$400=$B6),
      VALUE('Individual Results'!$Q$2:$Q$400)
    ),
    {1,2,3}
  )),
  ""
)</f>
        <v>0</v>
      </c>
      <c r="I6" s="19">
        <f t="shared" si="0"/>
        <v>108</v>
      </c>
      <c r="L6" s="19" t="str">
        <v>Bant/Juv Girls</v>
      </c>
      <c r="M6" s="19" t="str">
        <v>Coast Mtn</v>
      </c>
      <c r="N6" s="33" t="str">
        <v/>
      </c>
      <c r="O6" s="33" t="str">
        <v/>
      </c>
      <c r="P6" s="33" t="str">
        <v/>
      </c>
      <c r="Q6" s="33" t="str">
        <v/>
      </c>
      <c r="R6" s="33" t="str">
        <v/>
      </c>
      <c r="S6" s="33" t="str">
        <v/>
      </c>
      <c r="T6" s="33">
        <v>0</v>
      </c>
    </row>
    <row r="7" spans="1:20" x14ac:dyDescent="0.4">
      <c r="A7" s="19" t="str">
        <f>TeamHelper!I7</f>
        <v>Bant Boys</v>
      </c>
      <c r="B7" s="19" t="str">
        <f>TeamHelper!H7</f>
        <v xml:space="preserve">Don Ross </v>
      </c>
      <c r="C7" s="19" cm="1">
        <f t="array" ref="C7">IFERROR(
  SUM(LARGE(
    IF(
      ('Individual Results'!$D$2:$D$400=$A7) *
      ('Individual Results'!$C$2:$C$400=$B7),
      VALUE('Individual Results'!$G$2:$G$400)
    ),
    {1,2,3}
  )),
  ""
)</f>
        <v>70</v>
      </c>
      <c r="D7" s="19" cm="1">
        <f t="array" ref="D7">IFERROR(
  SUM(LARGE(
    IF(
      ('Individual Results'!$D$2:$D$400=$A7) *
      ('Individual Results'!$C$2:$C$400=$B7),
      VALUE('Individual Results'!$I$2:$I$400)
    ),
    {1,2,3}
  )),
  ""
)</f>
        <v>0</v>
      </c>
      <c r="E7" s="19" cm="1">
        <f t="array" ref="E7">IFERROR(
  SUM(LARGE(
    IF(
      ('Individual Results'!$D$2:$D$400=$A7) *
      ('Individual Results'!$C$2:$C$400=$B7),
      VALUE('Individual Results'!$K$2:$K$400)
    ),
    {1,2,3}
  )),
  ""
)</f>
        <v>0</v>
      </c>
      <c r="F7" s="19" cm="1">
        <f t="array" ref="F7">IFERROR(
  SUM(LARGE(
    IF(
      ('Individual Results'!$D$2:$D$400=$A7) *
      ('Individual Results'!$C$2:$C$400=$B7),
      VALUE('Individual Results'!$M$2:$M$400)
    ),
    {1,2,3}
  )),
  ""
)</f>
        <v>0</v>
      </c>
      <c r="G7" s="19" cm="1">
        <f t="array" ref="G7">IFERROR(
  SUM(LARGE(
    IF(
      ('Individual Results'!$D$2:$D$400=$A7) *
      ('Individual Results'!$C$2:$C$400=$B7),
      VALUE('Individual Results'!$O$2:$O$400)
    ),
    {1,2,3}
  )),
  ""
)</f>
        <v>0</v>
      </c>
      <c r="H7" s="19" cm="1">
        <f t="array" ref="H7">IFERROR(
  SUM(LARGE(
    IF(
      ('Individual Results'!$D$2:$D$400=$A7) *
      ('Individual Results'!$C$2:$C$400=$B7),
      VALUE('Individual Results'!$Q$2:$Q$400)
    ),
    {1,2,3}
  )),
  ""
)</f>
        <v>0</v>
      </c>
      <c r="I7" s="19">
        <f t="shared" si="0"/>
        <v>70</v>
      </c>
      <c r="L7" s="19" t="str">
        <v>Bant/Juv Girls</v>
      </c>
      <c r="M7" s="19" t="str">
        <v>Collingwood</v>
      </c>
      <c r="N7" s="33" t="str">
        <v/>
      </c>
      <c r="O7" s="33" t="str">
        <v/>
      </c>
      <c r="P7" s="33" t="str">
        <v/>
      </c>
      <c r="Q7" s="33" t="str">
        <v/>
      </c>
      <c r="R7" s="33" t="str">
        <v/>
      </c>
      <c r="S7" s="33" t="str">
        <v/>
      </c>
      <c r="T7" s="33">
        <v>0</v>
      </c>
    </row>
    <row r="8" spans="1:20" x14ac:dyDescent="0.4">
      <c r="A8" s="19" t="str">
        <f>TeamHelper!I8</f>
        <v>Bant Boys</v>
      </c>
      <c r="B8" s="19" t="str">
        <f>TeamHelper!H8</f>
        <v>Elphinstone</v>
      </c>
      <c r="C8" s="19" t="str" cm="1">
        <f t="array" ref="C8">IFERROR(
  SUM(LARGE(
    IF(
      ('Individual Results'!$D$2:$D$400=$A8) *
      ('Individual Results'!$C$2:$C$400=$B8),
      VALUE('Individual Results'!$G$2:$G$400)
    ),
    {1,2,3}
  )),
  ""
)</f>
        <v/>
      </c>
      <c r="D8" s="19" t="str" cm="1">
        <f t="array" ref="D8">IFERROR(
  SUM(LARGE(
    IF(
      ('Individual Results'!$D$2:$D$400=$A8) *
      ('Individual Results'!$C$2:$C$400=$B8),
      VALUE('Individual Results'!$I$2:$I$400)
    ),
    {1,2,3}
  )),
  ""
)</f>
        <v/>
      </c>
      <c r="E8" s="19" t="str" cm="1">
        <f t="array" ref="E8">IFERROR(
  SUM(LARGE(
    IF(
      ('Individual Results'!$D$2:$D$400=$A8) *
      ('Individual Results'!$C$2:$C$400=$B8),
      VALUE('Individual Results'!$K$2:$K$400)
    ),
    {1,2,3}
  )),
  ""
)</f>
        <v/>
      </c>
      <c r="F8" s="19" t="str" cm="1">
        <f t="array" ref="F8">IFERROR(
  SUM(LARGE(
    IF(
      ('Individual Results'!$D$2:$D$400=$A8) *
      ('Individual Results'!$C$2:$C$400=$B8),
      VALUE('Individual Results'!$M$2:$M$400)
    ),
    {1,2,3}
  )),
  ""
)</f>
        <v/>
      </c>
      <c r="G8" s="19" t="str" cm="1">
        <f t="array" ref="G8">IFERROR(
  SUM(LARGE(
    IF(
      ('Individual Results'!$D$2:$D$400=$A8) *
      ('Individual Results'!$C$2:$C$400=$B8),
      VALUE('Individual Results'!$O$2:$O$400)
    ),
    {1,2,3}
  )),
  ""
)</f>
        <v/>
      </c>
      <c r="H8" s="19" t="str" cm="1">
        <f t="array" ref="H8">IFERROR(
  SUM(LARGE(
    IF(
      ('Individual Results'!$D$2:$D$400=$A8) *
      ('Individual Results'!$C$2:$C$400=$B8),
      VALUE('Individual Results'!$Q$2:$Q$400)
    ),
    {1,2,3}
  )),
  ""
)</f>
        <v/>
      </c>
      <c r="I8" s="19">
        <f t="shared" si="0"/>
        <v>0</v>
      </c>
      <c r="L8" s="19" t="str">
        <v>Bant/Juv Girls</v>
      </c>
      <c r="M8" s="19" t="str">
        <v xml:space="preserve">Don Ross </v>
      </c>
      <c r="N8" s="33">
        <v>90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90</v>
      </c>
    </row>
    <row r="9" spans="1:20" x14ac:dyDescent="0.4">
      <c r="A9" s="19" t="str">
        <f>TeamHelper!I9</f>
        <v>Bant Boys</v>
      </c>
      <c r="B9" s="19" t="str">
        <f>TeamHelper!H9</f>
        <v>Handsworth</v>
      </c>
      <c r="C9" s="19" cm="1">
        <f t="array" ref="C9">IFERROR(
  SUM(LARGE(
    IF(
      ('Individual Results'!$D$2:$D$400=$A9) *
      ('Individual Results'!$C$2:$C$400=$B9),
      VALUE('Individual Results'!$G$2:$G$400)
    ),
    {1,2,3}
  )),
  ""
)</f>
        <v>183</v>
      </c>
      <c r="D9" s="19" cm="1">
        <f t="array" ref="D9">IFERROR(
  SUM(LARGE(
    IF(
      ('Individual Results'!$D$2:$D$400=$A9) *
      ('Individual Results'!$C$2:$C$400=$B9),
      VALUE('Individual Results'!$I$2:$I$400)
    ),
    {1,2,3}
  )),
  ""
)</f>
        <v>0</v>
      </c>
      <c r="E9" s="19" cm="1">
        <f t="array" ref="E9">IFERROR(
  SUM(LARGE(
    IF(
      ('Individual Results'!$D$2:$D$400=$A9) *
      ('Individual Results'!$C$2:$C$400=$B9),
      VALUE('Individual Results'!$K$2:$K$400)
    ),
    {1,2,3}
  )),
  ""
)</f>
        <v>0</v>
      </c>
      <c r="F9" s="19" cm="1">
        <f t="array" ref="F9">IFERROR(
  SUM(LARGE(
    IF(
      ('Individual Results'!$D$2:$D$400=$A9) *
      ('Individual Results'!$C$2:$C$400=$B9),
      VALUE('Individual Results'!$M$2:$M$400)
    ),
    {1,2,3}
  )),
  ""
)</f>
        <v>0</v>
      </c>
      <c r="G9" s="19" cm="1">
        <f t="array" ref="G9">IFERROR(
  SUM(LARGE(
    IF(
      ('Individual Results'!$D$2:$D$400=$A9) *
      ('Individual Results'!$C$2:$C$400=$B9),
      VALUE('Individual Results'!$O$2:$O$400)
    ),
    {1,2,3}
  )),
  ""
)</f>
        <v>0</v>
      </c>
      <c r="H9" s="19" cm="1">
        <f t="array" ref="H9">IFERROR(
  SUM(LARGE(
    IF(
      ('Individual Results'!$D$2:$D$400=$A9) *
      ('Individual Results'!$C$2:$C$400=$B9),
      VALUE('Individual Results'!$Q$2:$Q$400)
    ),
    {1,2,3}
  )),
  ""
)</f>
        <v>0</v>
      </c>
      <c r="I9" s="19">
        <f t="shared" si="0"/>
        <v>183</v>
      </c>
      <c r="L9" s="19" t="str">
        <v>Bant/Juv Girls</v>
      </c>
      <c r="M9" s="19" t="str">
        <v>Handsworth</v>
      </c>
      <c r="N9" s="33" t="str">
        <v/>
      </c>
      <c r="O9" s="33" t="str">
        <v/>
      </c>
      <c r="P9" s="33" t="str">
        <v/>
      </c>
      <c r="Q9" s="33" t="str">
        <v/>
      </c>
      <c r="R9" s="33" t="str">
        <v/>
      </c>
      <c r="S9" s="33" t="str">
        <v/>
      </c>
      <c r="T9" s="33">
        <v>0</v>
      </c>
    </row>
    <row r="10" spans="1:20" x14ac:dyDescent="0.4">
      <c r="A10" s="19" t="str">
        <f>TeamHelper!I10</f>
        <v>Bant Boys</v>
      </c>
      <c r="B10" s="19" t="str">
        <f>TeamHelper!H10</f>
        <v>Mulgrave</v>
      </c>
      <c r="C10" s="19" t="str" cm="1">
        <f t="array" ref="C10">IFERROR(
  SUM(LARGE(
    IF(
      ('Individual Results'!$D$2:$D$400=$A10) *
      ('Individual Results'!$C$2:$C$400=$B10),
      VALUE('Individual Results'!$G$2:$G$400)
    ),
    {1,2,3}
  )),
  ""
)</f>
        <v/>
      </c>
      <c r="D10" s="19" t="str" cm="1">
        <f t="array" ref="D10">IFERROR(
  SUM(LARGE(
    IF(
      ('Individual Results'!$D$2:$D$400=$A10) *
      ('Individual Results'!$C$2:$C$400=$B10),
      VALUE('Individual Results'!$I$2:$I$400)
    ),
    {1,2,3}
  )),
  ""
)</f>
        <v/>
      </c>
      <c r="E10" s="19" t="str" cm="1">
        <f t="array" ref="E10">IFERROR(
  SUM(LARGE(
    IF(
      ('Individual Results'!$D$2:$D$400=$A10) *
      ('Individual Results'!$C$2:$C$400=$B10),
      VALUE('Individual Results'!$K$2:$K$400)
    ),
    {1,2,3}
  )),
  ""
)</f>
        <v/>
      </c>
      <c r="F10" s="19" t="str" cm="1">
        <f t="array" ref="F10">IFERROR(
  SUM(LARGE(
    IF(
      ('Individual Results'!$D$2:$D$400=$A10) *
      ('Individual Results'!$C$2:$C$400=$B10),
      VALUE('Individual Results'!$M$2:$M$400)
    ),
    {1,2,3}
  )),
  ""
)</f>
        <v/>
      </c>
      <c r="G10" s="19" t="str" cm="1">
        <f t="array" ref="G10">IFERROR(
  SUM(LARGE(
    IF(
      ('Individual Results'!$D$2:$D$400=$A10) *
      ('Individual Results'!$C$2:$C$400=$B10),
      VALUE('Individual Results'!$O$2:$O$400)
    ),
    {1,2,3}
  )),
  ""
)</f>
        <v/>
      </c>
      <c r="H10" s="19" t="str" cm="1">
        <f t="array" ref="H10">IFERROR(
  SUM(LARGE(
    IF(
      ('Individual Results'!$D$2:$D$400=$A10) *
      ('Individual Results'!$C$2:$C$400=$B10),
      VALUE('Individual Results'!$Q$2:$Q$400)
    ),
    {1,2,3}
  )),
  ""
)</f>
        <v/>
      </c>
      <c r="I10" s="19">
        <f t="shared" si="0"/>
        <v>0</v>
      </c>
      <c r="L10" s="19" t="str">
        <v>Bant/Juv Girls</v>
      </c>
      <c r="M10" s="19" t="str">
        <v>Seycove</v>
      </c>
      <c r="N10" s="33">
        <v>250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250</v>
      </c>
    </row>
    <row r="11" spans="1:20" x14ac:dyDescent="0.4">
      <c r="A11" s="19" t="str">
        <f>TeamHelper!I11</f>
        <v>Bant Boys</v>
      </c>
      <c r="B11" s="19" t="str">
        <f>TeamHelper!H11</f>
        <v>Pemberton</v>
      </c>
      <c r="C11" s="19" cm="1">
        <f t="array" ref="C11">IFERROR(
  SUM(LARGE(
    IF(
      ('Individual Results'!$D$2:$D$400=$A11) *
      ('Individual Results'!$C$2:$C$400=$B11),
      VALUE('Individual Results'!$G$2:$G$400)
    ),
    {1,2,3}
  )),
  ""
)</f>
        <v>100</v>
      </c>
      <c r="D11" s="19" cm="1">
        <f t="array" ref="D11">IFERROR(
  SUM(LARGE(
    IF(
      ('Individual Results'!$D$2:$D$400=$A11) *
      ('Individual Results'!$C$2:$C$400=$B11),
      VALUE('Individual Results'!$I$2:$I$400)
    ),
    {1,2,3}
  )),
  ""
)</f>
        <v>0</v>
      </c>
      <c r="E11" s="19" cm="1">
        <f t="array" ref="E11">IFERROR(
  SUM(LARGE(
    IF(
      ('Individual Results'!$D$2:$D$400=$A11) *
      ('Individual Results'!$C$2:$C$400=$B11),
      VALUE('Individual Results'!$K$2:$K$400)
    ),
    {1,2,3}
  )),
  ""
)</f>
        <v>0</v>
      </c>
      <c r="F11" s="19" cm="1">
        <f t="array" ref="F11">IFERROR(
  SUM(LARGE(
    IF(
      ('Individual Results'!$D$2:$D$400=$A11) *
      ('Individual Results'!$C$2:$C$400=$B11),
      VALUE('Individual Results'!$M$2:$M$400)
    ),
    {1,2,3}
  )),
  ""
)</f>
        <v>0</v>
      </c>
      <c r="G11" s="19" cm="1">
        <f t="array" ref="G11">IFERROR(
  SUM(LARGE(
    IF(
      ('Individual Results'!$D$2:$D$400=$A11) *
      ('Individual Results'!$C$2:$C$400=$B11),
      VALUE('Individual Results'!$O$2:$O$400)
    ),
    {1,2,3}
  )),
  ""
)</f>
        <v>0</v>
      </c>
      <c r="H11" s="19" cm="1">
        <f t="array" ref="H11">IFERROR(
  SUM(LARGE(
    IF(
      ('Individual Results'!$D$2:$D$400=$A11) *
      ('Individual Results'!$C$2:$C$400=$B11),
      VALUE('Individual Results'!$Q$2:$Q$400)
    ),
    {1,2,3}
  )),
  ""
)</f>
        <v>0</v>
      </c>
      <c r="I11" s="19">
        <f t="shared" si="0"/>
        <v>100</v>
      </c>
      <c r="L11" s="19" t="str">
        <v>Bant/Juv Girls</v>
      </c>
      <c r="M11" s="19" t="str">
        <v>Whistler</v>
      </c>
      <c r="N11" s="33">
        <v>245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245</v>
      </c>
    </row>
    <row r="12" spans="1:20" x14ac:dyDescent="0.4">
      <c r="A12" s="19" t="str">
        <f>TeamHelper!I12</f>
        <v>Bant Boys</v>
      </c>
      <c r="B12" s="19" t="str">
        <f>TeamHelper!H12</f>
        <v>Rockridge</v>
      </c>
      <c r="C12" s="19" t="str" cm="1">
        <f t="array" ref="C12">IFERROR(
  SUM(LARGE(
    IF(
      ('Individual Results'!$D$2:$D$400=$A12) *
      ('Individual Results'!$C$2:$C$400=$B12),
      VALUE('Individual Results'!$G$2:$G$400)
    ),
    {1,2,3}
  )),
  ""
)</f>
        <v/>
      </c>
      <c r="D12" s="19" t="str" cm="1">
        <f t="array" ref="D12">IFERROR(
  SUM(LARGE(
    IF(
      ('Individual Results'!$D$2:$D$400=$A12) *
      ('Individual Results'!$C$2:$C$400=$B12),
      VALUE('Individual Results'!$I$2:$I$400)
    ),
    {1,2,3}
  )),
  ""
)</f>
        <v/>
      </c>
      <c r="E12" s="19" t="str" cm="1">
        <f t="array" ref="E12">IFERROR(
  SUM(LARGE(
    IF(
      ('Individual Results'!$D$2:$D$400=$A12) *
      ('Individual Results'!$C$2:$C$400=$B12),
      VALUE('Individual Results'!$K$2:$K$400)
    ),
    {1,2,3}
  )),
  ""
)</f>
        <v/>
      </c>
      <c r="F12" s="19" t="str" cm="1">
        <f t="array" ref="F12">IFERROR(
  SUM(LARGE(
    IF(
      ('Individual Results'!$D$2:$D$400=$A12) *
      ('Individual Results'!$C$2:$C$400=$B12),
      VALUE('Individual Results'!$M$2:$M$400)
    ),
    {1,2,3}
  )),
  ""
)</f>
        <v/>
      </c>
      <c r="G12" s="19" t="str" cm="1">
        <f t="array" ref="G12">IFERROR(
  SUM(LARGE(
    IF(
      ('Individual Results'!$D$2:$D$400=$A12) *
      ('Individual Results'!$C$2:$C$400=$B12),
      VALUE('Individual Results'!$O$2:$O$400)
    ),
    {1,2,3}
  )),
  ""
)</f>
        <v/>
      </c>
      <c r="H12" s="19" t="str" cm="1">
        <f t="array" ref="H12">IFERROR(
  SUM(LARGE(
    IF(
      ('Individual Results'!$D$2:$D$400=$A12) *
      ('Individual Results'!$C$2:$C$400=$B12),
      VALUE('Individual Results'!$Q$2:$Q$400)
    ),
    {1,2,3}
  )),
  ""
)</f>
        <v/>
      </c>
      <c r="I12" s="19">
        <f t="shared" si="0"/>
        <v>0</v>
      </c>
      <c r="L12" s="19" t="str">
        <v>Bant/Juv Girls</v>
      </c>
      <c r="M12" s="19" t="str">
        <v>Pemberton</v>
      </c>
      <c r="N12" s="33">
        <v>85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85</v>
      </c>
    </row>
    <row r="13" spans="1:20" x14ac:dyDescent="0.4">
      <c r="A13" s="19" t="str">
        <f>TeamHelper!I13</f>
        <v>Bant Boys</v>
      </c>
      <c r="B13" s="19" t="str">
        <f>TeamHelper!H13</f>
        <v>Seycove</v>
      </c>
      <c r="C13" s="19" cm="1">
        <f t="array" ref="C13">IFERROR(
  SUM(LARGE(
    IF(
      ('Individual Results'!$D$2:$D$400=$A13) *
      ('Individual Results'!$C$2:$C$400=$B13),
      VALUE('Individual Results'!$G$2:$G$400)
    ),
    {1,2,3}
  )),
  ""
)</f>
        <v>138</v>
      </c>
      <c r="D13" s="19" cm="1">
        <f t="array" ref="D13">IFERROR(
  SUM(LARGE(
    IF(
      ('Individual Results'!$D$2:$D$400=$A13) *
      ('Individual Results'!$C$2:$C$400=$B13),
      VALUE('Individual Results'!$I$2:$I$400)
    ),
    {1,2,3}
  )),
  ""
)</f>
        <v>0</v>
      </c>
      <c r="E13" s="19" cm="1">
        <f t="array" ref="E13">IFERROR(
  SUM(LARGE(
    IF(
      ('Individual Results'!$D$2:$D$400=$A13) *
      ('Individual Results'!$C$2:$C$400=$B13),
      VALUE('Individual Results'!$K$2:$K$400)
    ),
    {1,2,3}
  )),
  ""
)</f>
        <v>0</v>
      </c>
      <c r="F13" s="19" cm="1">
        <f t="array" ref="F13">IFERROR(
  SUM(LARGE(
    IF(
      ('Individual Results'!$D$2:$D$400=$A13) *
      ('Individual Results'!$C$2:$C$400=$B13),
      VALUE('Individual Results'!$M$2:$M$400)
    ),
    {1,2,3}
  )),
  ""
)</f>
        <v>0</v>
      </c>
      <c r="G13" s="19" cm="1">
        <f t="array" ref="G13">IFERROR(
  SUM(LARGE(
    IF(
      ('Individual Results'!$D$2:$D$400=$A13) *
      ('Individual Results'!$C$2:$C$400=$B13),
      VALUE('Individual Results'!$O$2:$O$400)
    ),
    {1,2,3}
  )),
  ""
)</f>
        <v>0</v>
      </c>
      <c r="H13" s="19" cm="1">
        <f t="array" ref="H13">IFERROR(
  SUM(LARGE(
    IF(
      ('Individual Results'!$D$2:$D$400=$A13) *
      ('Individual Results'!$C$2:$C$400=$B13),
      VALUE('Individual Results'!$Q$2:$Q$400)
    ),
    {1,2,3}
  )),
  ""
)</f>
        <v>0</v>
      </c>
      <c r="I13" s="19">
        <f t="shared" si="0"/>
        <v>138</v>
      </c>
      <c r="L13" s="19" t="str">
        <v>Bant/Juv Girls</v>
      </c>
      <c r="M13" s="19" t="str">
        <v>STA</v>
      </c>
      <c r="N13" s="33" t="str">
        <v/>
      </c>
      <c r="O13" s="33" t="str">
        <v/>
      </c>
      <c r="P13" s="33" t="str">
        <v/>
      </c>
      <c r="Q13" s="33" t="str">
        <v/>
      </c>
      <c r="R13" s="33" t="str">
        <v/>
      </c>
      <c r="S13" s="33" t="str">
        <v/>
      </c>
      <c r="T13" s="33">
        <v>0</v>
      </c>
    </row>
    <row r="14" spans="1:20" x14ac:dyDescent="0.4">
      <c r="A14" s="19" t="str">
        <f>TeamHelper!I14</f>
        <v>Bant Boys</v>
      </c>
      <c r="B14" s="19" t="str">
        <f>TeamHelper!H14</f>
        <v>St. Georges</v>
      </c>
      <c r="C14" s="19" t="str" cm="1">
        <f t="array" ref="C14">IFERROR(
  SUM(LARGE(
    IF(
      ('Individual Results'!$D$2:$D$400=$A14) *
      ('Individual Results'!$C$2:$C$400=$B14),
      VALUE('Individual Results'!$G$2:$G$400)
    ),
    {1,2,3}
  )),
  ""
)</f>
        <v/>
      </c>
      <c r="D14" s="19" t="str" cm="1">
        <f t="array" ref="D14">IFERROR(
  SUM(LARGE(
    IF(
      ('Individual Results'!$D$2:$D$400=$A14) *
      ('Individual Results'!$C$2:$C$400=$B14),
      VALUE('Individual Results'!$I$2:$I$400)
    ),
    {1,2,3}
  )),
  ""
)</f>
        <v/>
      </c>
      <c r="E14" s="19" t="str" cm="1">
        <f t="array" ref="E14">IFERROR(
  SUM(LARGE(
    IF(
      ('Individual Results'!$D$2:$D$400=$A14) *
      ('Individual Results'!$C$2:$C$400=$B14),
      VALUE('Individual Results'!$K$2:$K$400)
    ),
    {1,2,3}
  )),
  ""
)</f>
        <v/>
      </c>
      <c r="F14" s="19" t="str" cm="1">
        <f t="array" ref="F14">IFERROR(
  SUM(LARGE(
    IF(
      ('Individual Results'!$D$2:$D$400=$A14) *
      ('Individual Results'!$C$2:$C$400=$B14),
      VALUE('Individual Results'!$M$2:$M$400)
    ),
    {1,2,3}
  )),
  ""
)</f>
        <v/>
      </c>
      <c r="G14" s="19" t="str" cm="1">
        <f t="array" ref="G14">IFERROR(
  SUM(LARGE(
    IF(
      ('Individual Results'!$D$2:$D$400=$A14) *
      ('Individual Results'!$C$2:$C$400=$B14),
      VALUE('Individual Results'!$O$2:$O$400)
    ),
    {1,2,3}
  )),
  ""
)</f>
        <v/>
      </c>
      <c r="H14" s="19" t="str" cm="1">
        <f t="array" ref="H14">IFERROR(
  SUM(LARGE(
    IF(
      ('Individual Results'!$D$2:$D$400=$A14) *
      ('Individual Results'!$C$2:$C$400=$B14),
      VALUE('Individual Results'!$Q$2:$Q$400)
    ),
    {1,2,3}
  )),
  ""
)</f>
        <v/>
      </c>
      <c r="I14" s="19">
        <f t="shared" si="0"/>
        <v>0</v>
      </c>
      <c r="L14" s="19" t="str">
        <v>Bant/Juv Girls</v>
      </c>
      <c r="M14" s="19" t="str">
        <v>Windsor</v>
      </c>
      <c r="N14" s="33" t="str">
        <v/>
      </c>
      <c r="O14" s="33" t="str">
        <v/>
      </c>
      <c r="P14" s="33" t="str">
        <v/>
      </c>
      <c r="Q14" s="33" t="str">
        <v/>
      </c>
      <c r="R14" s="33" t="str">
        <v/>
      </c>
      <c r="S14" s="33" t="str">
        <v/>
      </c>
      <c r="T14" s="33">
        <v>0</v>
      </c>
    </row>
    <row r="15" spans="1:20" x14ac:dyDescent="0.4">
      <c r="A15" s="19" t="str">
        <f>TeamHelper!I15</f>
        <v>Bant Boys</v>
      </c>
      <c r="B15" s="19" t="str">
        <f>TeamHelper!H15</f>
        <v>STA</v>
      </c>
      <c r="C15" s="19" cm="1">
        <f t="array" ref="C15">IFERROR(
  SUM(LARGE(
    IF(
      ('Individual Results'!$D$2:$D$400=$A15) *
      ('Individual Results'!$C$2:$C$400=$B15),
      VALUE('Individual Results'!$G$2:$G$400)
    ),
    {1,2,3}
  )),
  ""
)</f>
        <v>220</v>
      </c>
      <c r="D15" s="19" cm="1">
        <f t="array" ref="D15">IFERROR(
  SUM(LARGE(
    IF(
      ('Individual Results'!$D$2:$D$400=$A15) *
      ('Individual Results'!$C$2:$C$400=$B15),
      VALUE('Individual Results'!$I$2:$I$400)
    ),
    {1,2,3}
  )),
  ""
)</f>
        <v>0</v>
      </c>
      <c r="E15" s="19" cm="1">
        <f t="array" ref="E15">IFERROR(
  SUM(LARGE(
    IF(
      ('Individual Results'!$D$2:$D$400=$A15) *
      ('Individual Results'!$C$2:$C$400=$B15),
      VALUE('Individual Results'!$K$2:$K$400)
    ),
    {1,2,3}
  )),
  ""
)</f>
        <v>0</v>
      </c>
      <c r="F15" s="19" cm="1">
        <f t="array" ref="F15">IFERROR(
  SUM(LARGE(
    IF(
      ('Individual Results'!$D$2:$D$400=$A15) *
      ('Individual Results'!$C$2:$C$400=$B15),
      VALUE('Individual Results'!$M$2:$M$400)
    ),
    {1,2,3}
  )),
  ""
)</f>
        <v>0</v>
      </c>
      <c r="G15" s="19" cm="1">
        <f t="array" ref="G15">IFERROR(
  SUM(LARGE(
    IF(
      ('Individual Results'!$D$2:$D$400=$A15) *
      ('Individual Results'!$C$2:$C$400=$B15),
      VALUE('Individual Results'!$O$2:$O$400)
    ),
    {1,2,3}
  )),
  ""
)</f>
        <v>0</v>
      </c>
      <c r="H15" s="19" cm="1">
        <f t="array" ref="H15">IFERROR(
  SUM(LARGE(
    IF(
      ('Individual Results'!$D$2:$D$400=$A15) *
      ('Individual Results'!$C$2:$C$400=$B15),
      VALUE('Individual Results'!$Q$2:$Q$400)
    ),
    {1,2,3}
  )),
  ""
)</f>
        <v>0</v>
      </c>
      <c r="I15" s="19">
        <f t="shared" si="0"/>
        <v>220</v>
      </c>
    </row>
    <row r="16" spans="1:20" x14ac:dyDescent="0.4">
      <c r="A16" s="19" t="str">
        <f>TeamHelper!I16</f>
        <v>Bant Boys</v>
      </c>
      <c r="B16" s="19" t="str">
        <f>TeamHelper!H16</f>
        <v>Sutherland</v>
      </c>
      <c r="C16" s="19" cm="1">
        <f t="array" ref="C16">IFERROR(
  SUM(LARGE(
    IF(
      ('Individual Results'!$D$2:$D$400=$A16) *
      ('Individual Results'!$C$2:$C$400=$B16),
      VALUE('Individual Results'!$G$2:$G$400)
    ),
    {1,2,3}
  )),
  ""
)</f>
        <v>114</v>
      </c>
      <c r="D16" s="19" cm="1">
        <f t="array" ref="D16">IFERROR(
  SUM(LARGE(
    IF(
      ('Individual Results'!$D$2:$D$400=$A16) *
      ('Individual Results'!$C$2:$C$400=$B16),
      VALUE('Individual Results'!$I$2:$I$400)
    ),
    {1,2,3}
  )),
  ""
)</f>
        <v>0</v>
      </c>
      <c r="E16" s="19" cm="1">
        <f t="array" ref="E16">IFERROR(
  SUM(LARGE(
    IF(
      ('Individual Results'!$D$2:$D$400=$A16) *
      ('Individual Results'!$C$2:$C$400=$B16),
      VALUE('Individual Results'!$K$2:$K$400)
    ),
    {1,2,3}
  )),
  ""
)</f>
        <v>0</v>
      </c>
      <c r="F16" s="19" cm="1">
        <f t="array" ref="F16">IFERROR(
  SUM(LARGE(
    IF(
      ('Individual Results'!$D$2:$D$400=$A16) *
      ('Individual Results'!$C$2:$C$400=$B16),
      VALUE('Individual Results'!$M$2:$M$400)
    ),
    {1,2,3}
  )),
  ""
)</f>
        <v>0</v>
      </c>
      <c r="G16" s="19" cm="1">
        <f t="array" ref="G16">IFERROR(
  SUM(LARGE(
    IF(
      ('Individual Results'!$D$2:$D$400=$A16) *
      ('Individual Results'!$C$2:$C$400=$B16),
      VALUE('Individual Results'!$O$2:$O$400)
    ),
    {1,2,3}
  )),
  ""
)</f>
        <v>0</v>
      </c>
      <c r="H16" s="19" cm="1">
        <f t="array" ref="H16">IFERROR(
  SUM(LARGE(
    IF(
      ('Individual Results'!$D$2:$D$400=$A16) *
      ('Individual Results'!$C$2:$C$400=$B16),
      VALUE('Individual Results'!$Q$2:$Q$400)
    ),
    {1,2,3}
  )),
  ""
)</f>
        <v>0</v>
      </c>
      <c r="I16" s="19">
        <f t="shared" si="0"/>
        <v>114</v>
      </c>
    </row>
    <row r="17" spans="1:9" x14ac:dyDescent="0.4">
      <c r="A17" s="19" t="str">
        <f>TeamHelper!I17</f>
        <v>Bant Boys</v>
      </c>
      <c r="B17" s="19" t="str">
        <f>TeamHelper!H17</f>
        <v>West Van</v>
      </c>
      <c r="C17" s="19" t="str" cm="1">
        <f t="array" ref="C17">IFERROR(
  SUM(LARGE(
    IF(
      ('Individual Results'!$D$2:$D$400=$A17) *
      ('Individual Results'!$C$2:$C$400=$B17),
      VALUE('Individual Results'!$G$2:$G$400)
    ),
    {1,2,3}
  )),
  ""
)</f>
        <v/>
      </c>
      <c r="D17" s="19" t="str" cm="1">
        <f t="array" ref="D17">IFERROR(
  SUM(LARGE(
    IF(
      ('Individual Results'!$D$2:$D$400=$A17) *
      ('Individual Results'!$C$2:$C$400=$B17),
      VALUE('Individual Results'!$I$2:$I$400)
    ),
    {1,2,3}
  )),
  ""
)</f>
        <v/>
      </c>
      <c r="E17" s="19" t="str" cm="1">
        <f t="array" ref="E17">IFERROR(
  SUM(LARGE(
    IF(
      ('Individual Results'!$D$2:$D$400=$A17) *
      ('Individual Results'!$C$2:$C$400=$B17),
      VALUE('Individual Results'!$K$2:$K$400)
    ),
    {1,2,3}
  )),
  ""
)</f>
        <v/>
      </c>
      <c r="F17" s="19" t="str" cm="1">
        <f t="array" ref="F17">IFERROR(
  SUM(LARGE(
    IF(
      ('Individual Results'!$D$2:$D$400=$A17) *
      ('Individual Results'!$C$2:$C$400=$B17),
      VALUE('Individual Results'!$M$2:$M$400)
    ),
    {1,2,3}
  )),
  ""
)</f>
        <v/>
      </c>
      <c r="G17" s="19" t="str" cm="1">
        <f t="array" ref="G17">IFERROR(
  SUM(LARGE(
    IF(
      ('Individual Results'!$D$2:$D$400=$A17) *
      ('Individual Results'!$C$2:$C$400=$B17),
      VALUE('Individual Results'!$O$2:$O$400)
    ),
    {1,2,3}
  )),
  ""
)</f>
        <v/>
      </c>
      <c r="H17" s="19" t="str" cm="1">
        <f t="array" ref="H17">IFERROR(
  SUM(LARGE(
    IF(
      ('Individual Results'!$D$2:$D$400=$A17) *
      ('Individual Results'!$C$2:$C$400=$B17),
      VALUE('Individual Results'!$Q$2:$Q$400)
    ),
    {1,2,3}
  )),
  ""
)</f>
        <v/>
      </c>
      <c r="I17" s="19">
        <f t="shared" si="0"/>
        <v>0</v>
      </c>
    </row>
    <row r="18" spans="1:9" x14ac:dyDescent="0.4">
      <c r="A18" s="19" t="str">
        <f>TeamHelper!I18</f>
        <v>Bant Boys</v>
      </c>
      <c r="B18" s="19" t="str">
        <f>TeamHelper!H18</f>
        <v>Whistler</v>
      </c>
      <c r="C18" s="19" t="str" cm="1">
        <f t="array" ref="C18">IFERROR(
  SUM(LARGE(
    IF(
      ('Individual Results'!$D$2:$D$400=$A18) *
      ('Individual Results'!$C$2:$C$400=$B18),
      VALUE('Individual Results'!$G$2:$G$400)
    ),
    {1,2,3}
  )),
  ""
)</f>
        <v/>
      </c>
      <c r="D18" s="19" t="str" cm="1">
        <f t="array" ref="D18">IFERROR(
  SUM(LARGE(
    IF(
      ('Individual Results'!$D$2:$D$400=$A18) *
      ('Individual Results'!$C$2:$C$400=$B18),
      VALUE('Individual Results'!$I$2:$I$400)
    ),
    {1,2,3}
  )),
  ""
)</f>
        <v/>
      </c>
      <c r="E18" s="19" t="str" cm="1">
        <f t="array" ref="E18">IFERROR(
  SUM(LARGE(
    IF(
      ('Individual Results'!$D$2:$D$400=$A18) *
      ('Individual Results'!$C$2:$C$400=$B18),
      VALUE('Individual Results'!$K$2:$K$400)
    ),
    {1,2,3}
  )),
  ""
)</f>
        <v/>
      </c>
      <c r="F18" s="19" t="str" cm="1">
        <f t="array" ref="F18">IFERROR(
  SUM(LARGE(
    IF(
      ('Individual Results'!$D$2:$D$400=$A18) *
      ('Individual Results'!$C$2:$C$400=$B18),
      VALUE('Individual Results'!$M$2:$M$400)
    ),
    {1,2,3}
  )),
  ""
)</f>
        <v/>
      </c>
      <c r="G18" s="19" t="str" cm="1">
        <f t="array" ref="G18">IFERROR(
  SUM(LARGE(
    IF(
      ('Individual Results'!$D$2:$D$400=$A18) *
      ('Individual Results'!$C$2:$C$400=$B18),
      VALUE('Individual Results'!$O$2:$O$400)
    ),
    {1,2,3}
  )),
  ""
)</f>
        <v/>
      </c>
      <c r="H18" s="19" t="str" cm="1">
        <f t="array" ref="H18">IFERROR(
  SUM(LARGE(
    IF(
      ('Individual Results'!$D$2:$D$400=$A18) *
      ('Individual Results'!$C$2:$C$400=$B18),
      VALUE('Individual Results'!$Q$2:$Q$400)
    ),
    {1,2,3}
  )),
  ""
)</f>
        <v/>
      </c>
      <c r="I18" s="19">
        <f t="shared" si="0"/>
        <v>0</v>
      </c>
    </row>
    <row r="19" spans="1:9" x14ac:dyDescent="0.4">
      <c r="A19" s="19" t="str">
        <f>TeamHelper!I19</f>
        <v>Bant Boys</v>
      </c>
      <c r="B19" s="19" t="str">
        <f>TeamHelper!H19</f>
        <v>Windsor</v>
      </c>
      <c r="C19" s="19" t="str" cm="1">
        <f t="array" ref="C19">IFERROR(
  SUM(LARGE(
    IF(
      ('Individual Results'!$D$2:$D$400=$A19) *
      ('Individual Results'!$C$2:$C$400=$B19),
      VALUE('Individual Results'!$G$2:$G$400)
    ),
    {1,2,3}
  )),
  ""
)</f>
        <v/>
      </c>
      <c r="D19" s="19" t="str" cm="1">
        <f t="array" ref="D19">IFERROR(
  SUM(LARGE(
    IF(
      ('Individual Results'!$D$2:$D$400=$A19) *
      ('Individual Results'!$C$2:$C$400=$B19),
      VALUE('Individual Results'!$I$2:$I$400)
    ),
    {1,2,3}
  )),
  ""
)</f>
        <v/>
      </c>
      <c r="E19" s="19" t="str" cm="1">
        <f t="array" ref="E19">IFERROR(
  SUM(LARGE(
    IF(
      ('Individual Results'!$D$2:$D$400=$A19) *
      ('Individual Results'!$C$2:$C$400=$B19),
      VALUE('Individual Results'!$K$2:$K$400)
    ),
    {1,2,3}
  )),
  ""
)</f>
        <v/>
      </c>
      <c r="F19" s="19" t="str" cm="1">
        <f t="array" ref="F19">IFERROR(
  SUM(LARGE(
    IF(
      ('Individual Results'!$D$2:$D$400=$A19) *
      ('Individual Results'!$C$2:$C$400=$B19),
      VALUE('Individual Results'!$M$2:$M$400)
    ),
    {1,2,3}
  )),
  ""
)</f>
        <v/>
      </c>
      <c r="G19" s="19" t="str" cm="1">
        <f t="array" ref="G19">IFERROR(
  SUM(LARGE(
    IF(
      ('Individual Results'!$D$2:$D$400=$A19) *
      ('Individual Results'!$C$2:$C$400=$B19),
      VALUE('Individual Results'!$O$2:$O$400)
    ),
    {1,2,3}
  )),
  ""
)</f>
        <v/>
      </c>
      <c r="H19" s="19" t="str" cm="1">
        <f t="array" ref="H19">IFERROR(
  SUM(LARGE(
    IF(
      ('Individual Results'!$D$2:$D$400=$A19) *
      ('Individual Results'!$C$2:$C$400=$B19),
      VALUE('Individual Results'!$Q$2:$Q$400)
    ),
    {1,2,3}
  )),
  ""
)</f>
        <v/>
      </c>
      <c r="I19" s="19">
        <f t="shared" si="0"/>
        <v>0</v>
      </c>
    </row>
    <row r="20" spans="1:9" x14ac:dyDescent="0.4">
      <c r="A20" s="19" t="str">
        <f>TeamHelper!I20</f>
        <v>Bant/Juv Girls</v>
      </c>
      <c r="B20" s="19" t="str">
        <f>TeamHelper!H20</f>
        <v>Argyle</v>
      </c>
      <c r="C20" s="19" cm="1">
        <f t="array" ref="C20">IFERROR(
  SUM(LARGE(
    IF(
      ('Individual Results'!$D$2:$D$400=$A20) *
      ('Individual Results'!$C$2:$C$400=$B20),
      VALUE('Individual Results'!$G$2:$G$400)
    ),
    {1,2,3}
  )),
  ""
)</f>
        <v>245</v>
      </c>
      <c r="D20" s="19" cm="1">
        <f t="array" ref="D20">IFERROR(
  SUM(LARGE(
    IF(
      ('Individual Results'!$D$2:$D$400=$A20) *
      ('Individual Results'!$C$2:$C$400=$B20),
      VALUE('Individual Results'!$I$2:$I$400)
    ),
    {1,2,3}
  )),
  ""
)</f>
        <v>0</v>
      </c>
      <c r="E20" s="19" cm="1">
        <f t="array" ref="E20">IFERROR(
  SUM(LARGE(
    IF(
      ('Individual Results'!$D$2:$D$400=$A20) *
      ('Individual Results'!$C$2:$C$400=$B20),
      VALUE('Individual Results'!$K$2:$K$400)
    ),
    {1,2,3}
  )),
  ""
)</f>
        <v>0</v>
      </c>
      <c r="F20" s="19" cm="1">
        <f t="array" ref="F20">IFERROR(
  SUM(LARGE(
    IF(
      ('Individual Results'!$D$2:$D$400=$A20) *
      ('Individual Results'!$C$2:$C$400=$B20),
      VALUE('Individual Results'!$M$2:$M$400)
    ),
    {1,2,3}
  )),
  ""
)</f>
        <v>0</v>
      </c>
      <c r="G20" s="19" cm="1">
        <f t="array" ref="G20">IFERROR(
  SUM(LARGE(
    IF(
      ('Individual Results'!$D$2:$D$400=$A20) *
      ('Individual Results'!$C$2:$C$400=$B20),
      VALUE('Individual Results'!$O$2:$O$400)
    ),
    {1,2,3}
  )),
  ""
)</f>
        <v>0</v>
      </c>
      <c r="H20" s="19" cm="1">
        <f t="array" ref="H20">IFERROR(
  SUM(LARGE(
    IF(
      ('Individual Results'!$D$2:$D$400=$A20) *
      ('Individual Results'!$C$2:$C$400=$B20),
      VALUE('Individual Results'!$Q$2:$Q$400)
    ),
    {1,2,3}
  )),
  ""
)</f>
        <v>0</v>
      </c>
      <c r="I20" s="19">
        <f t="shared" si="0"/>
        <v>245</v>
      </c>
    </row>
    <row r="21" spans="1:9" x14ac:dyDescent="0.4">
      <c r="A21" s="19" t="str">
        <f>TeamHelper!I21</f>
        <v>Bant/Juv Girls</v>
      </c>
      <c r="B21" s="19" t="str">
        <f>TeamHelper!H21</f>
        <v>Brockton</v>
      </c>
      <c r="C21" s="19" t="str" cm="1">
        <f t="array" ref="C21">IFERROR(
  SUM(LARGE(
    IF(
      ('Individual Results'!$D$2:$D$400=$A21) *
      ('Individual Results'!$C$2:$C$400=$B21),
      VALUE('Individual Results'!$G$2:$G$400)
    ),
    {1,2,3}
  )),
  ""
)</f>
        <v/>
      </c>
      <c r="D21" s="19" t="str" cm="1">
        <f t="array" ref="D21">IFERROR(
  SUM(LARGE(
    IF(
      ('Individual Results'!$D$2:$D$400=$A21) *
      ('Individual Results'!$C$2:$C$400=$B21),
      VALUE('Individual Results'!$I$2:$I$400)
    ),
    {1,2,3}
  )),
  ""
)</f>
        <v/>
      </c>
      <c r="E21" s="19" t="str" cm="1">
        <f t="array" ref="E21">IFERROR(
  SUM(LARGE(
    IF(
      ('Individual Results'!$D$2:$D$400=$A21) *
      ('Individual Results'!$C$2:$C$400=$B21),
      VALUE('Individual Results'!$K$2:$K$400)
    ),
    {1,2,3}
  )),
  ""
)</f>
        <v/>
      </c>
      <c r="F21" s="19" t="str" cm="1">
        <f t="array" ref="F21">IFERROR(
  SUM(LARGE(
    IF(
      ('Individual Results'!$D$2:$D$400=$A21) *
      ('Individual Results'!$C$2:$C$400=$B21),
      VALUE('Individual Results'!$M$2:$M$400)
    ),
    {1,2,3}
  )),
  ""
)</f>
        <v/>
      </c>
      <c r="G21" s="19" t="str" cm="1">
        <f t="array" ref="G21">IFERROR(
  SUM(LARGE(
    IF(
      ('Individual Results'!$D$2:$D$400=$A21) *
      ('Individual Results'!$C$2:$C$400=$B21),
      VALUE('Individual Results'!$O$2:$O$400)
    ),
    {1,2,3}
  )),
  ""
)</f>
        <v/>
      </c>
      <c r="H21" s="19" t="str" cm="1">
        <f t="array" ref="H21">IFERROR(
  SUM(LARGE(
    IF(
      ('Individual Results'!$D$2:$D$400=$A21) *
      ('Individual Results'!$C$2:$C$400=$B21),
      VALUE('Individual Results'!$Q$2:$Q$400)
    ),
    {1,2,3}
  )),
  ""
)</f>
        <v/>
      </c>
      <c r="I21" s="19">
        <f t="shared" si="0"/>
        <v>0</v>
      </c>
    </row>
    <row r="22" spans="1:9" x14ac:dyDescent="0.4">
      <c r="A22" s="19" t="str">
        <f>TeamHelper!I22</f>
        <v>Bant/Juv Girls</v>
      </c>
      <c r="B22" s="19" t="str">
        <f>TeamHelper!H22</f>
        <v>Coast Mtn</v>
      </c>
      <c r="C22" s="19" t="str" cm="1">
        <f t="array" ref="C22">IFERROR(
  SUM(LARGE(
    IF(
      ('Individual Results'!$D$2:$D$400=$A22) *
      ('Individual Results'!$C$2:$C$400=$B22),
      VALUE('Individual Results'!$G$2:$G$400)
    ),
    {1,2,3}
  )),
  ""
)</f>
        <v/>
      </c>
      <c r="D22" s="19" t="str" cm="1">
        <f t="array" ref="D22">IFERROR(
  SUM(LARGE(
    IF(
      ('Individual Results'!$D$2:$D$400=$A22) *
      ('Individual Results'!$C$2:$C$400=$B22),
      VALUE('Individual Results'!$I$2:$I$400)
    ),
    {1,2,3}
  )),
  ""
)</f>
        <v/>
      </c>
      <c r="E22" s="19" t="str" cm="1">
        <f t="array" ref="E22">IFERROR(
  SUM(LARGE(
    IF(
      ('Individual Results'!$D$2:$D$400=$A22) *
      ('Individual Results'!$C$2:$C$400=$B22),
      VALUE('Individual Results'!$K$2:$K$400)
    ),
    {1,2,3}
  )),
  ""
)</f>
        <v/>
      </c>
      <c r="F22" s="19" t="str" cm="1">
        <f t="array" ref="F22">IFERROR(
  SUM(LARGE(
    IF(
      ('Individual Results'!$D$2:$D$400=$A22) *
      ('Individual Results'!$C$2:$C$400=$B22),
      VALUE('Individual Results'!$M$2:$M$400)
    ),
    {1,2,3}
  )),
  ""
)</f>
        <v/>
      </c>
      <c r="G22" s="19" t="str" cm="1">
        <f t="array" ref="G22">IFERROR(
  SUM(LARGE(
    IF(
      ('Individual Results'!$D$2:$D$400=$A22) *
      ('Individual Results'!$C$2:$C$400=$B22),
      VALUE('Individual Results'!$O$2:$O$400)
    ),
    {1,2,3}
  )),
  ""
)</f>
        <v/>
      </c>
      <c r="H22" s="19" t="str" cm="1">
        <f t="array" ref="H22">IFERROR(
  SUM(LARGE(
    IF(
      ('Individual Results'!$D$2:$D$400=$A22) *
      ('Individual Results'!$C$2:$C$400=$B22),
      VALUE('Individual Results'!$Q$2:$Q$400)
    ),
    {1,2,3}
  )),
  ""
)</f>
        <v/>
      </c>
      <c r="I22" s="19">
        <f t="shared" si="0"/>
        <v>0</v>
      </c>
    </row>
    <row r="23" spans="1:9" x14ac:dyDescent="0.4">
      <c r="A23" s="19" t="str">
        <f>TeamHelper!I23</f>
        <v>Bant/Juv Girls</v>
      </c>
      <c r="B23" s="19" t="str">
        <f>TeamHelper!H23</f>
        <v>Collingwood</v>
      </c>
      <c r="C23" s="19" t="str" cm="1">
        <f t="array" ref="C23">IFERROR(
  SUM(LARGE(
    IF(
      ('Individual Results'!$D$2:$D$400=$A23) *
      ('Individual Results'!$C$2:$C$400=$B23),
      VALUE('Individual Results'!$G$2:$G$400)
    ),
    {1,2,3}
  )),
  ""
)</f>
        <v/>
      </c>
      <c r="D23" s="19" t="str" cm="1">
        <f t="array" ref="D23">IFERROR(
  SUM(LARGE(
    IF(
      ('Individual Results'!$D$2:$D$400=$A23) *
      ('Individual Results'!$C$2:$C$400=$B23),
      VALUE('Individual Results'!$I$2:$I$400)
    ),
    {1,2,3}
  )),
  ""
)</f>
        <v/>
      </c>
      <c r="E23" s="19" t="str" cm="1">
        <f t="array" ref="E23">IFERROR(
  SUM(LARGE(
    IF(
      ('Individual Results'!$D$2:$D$400=$A23) *
      ('Individual Results'!$C$2:$C$400=$B23),
      VALUE('Individual Results'!$K$2:$K$400)
    ),
    {1,2,3}
  )),
  ""
)</f>
        <v/>
      </c>
      <c r="F23" s="19" t="str" cm="1">
        <f t="array" ref="F23">IFERROR(
  SUM(LARGE(
    IF(
      ('Individual Results'!$D$2:$D$400=$A23) *
      ('Individual Results'!$C$2:$C$400=$B23),
      VALUE('Individual Results'!$M$2:$M$400)
    ),
    {1,2,3}
  )),
  ""
)</f>
        <v/>
      </c>
      <c r="G23" s="19" t="str" cm="1">
        <f t="array" ref="G23">IFERROR(
  SUM(LARGE(
    IF(
      ('Individual Results'!$D$2:$D$400=$A23) *
      ('Individual Results'!$C$2:$C$400=$B23),
      VALUE('Individual Results'!$O$2:$O$400)
    ),
    {1,2,3}
  )),
  ""
)</f>
        <v/>
      </c>
      <c r="H23" s="19" t="str" cm="1">
        <f t="array" ref="H23">IFERROR(
  SUM(LARGE(
    IF(
      ('Individual Results'!$D$2:$D$400=$A23) *
      ('Individual Results'!$C$2:$C$400=$B23),
      VALUE('Individual Results'!$Q$2:$Q$400)
    ),
    {1,2,3}
  )),
  ""
)</f>
        <v/>
      </c>
      <c r="I23" s="19">
        <f t="shared" si="0"/>
        <v>0</v>
      </c>
    </row>
    <row r="24" spans="1:9" x14ac:dyDescent="0.4">
      <c r="A24" s="19" t="str">
        <f>TeamHelper!I24</f>
        <v>Bant/Juv Girls</v>
      </c>
      <c r="B24" s="19" t="str">
        <f>TeamHelper!H24</f>
        <v xml:space="preserve">Don Ross </v>
      </c>
      <c r="C24" s="19" cm="1">
        <f t="array" ref="C24">IFERROR(
  SUM(LARGE(
    IF(
      ('Individual Results'!$D$2:$D$400=$A24) *
      ('Individual Results'!$C$2:$C$400=$B24),
      VALUE('Individual Results'!$G$2:$G$400)
    ),
    {1,2,3}
  )),
  ""
)</f>
        <v>90</v>
      </c>
      <c r="D24" s="19" cm="1">
        <f t="array" ref="D24">IFERROR(
  SUM(LARGE(
    IF(
      ('Individual Results'!$D$2:$D$400=$A24) *
      ('Individual Results'!$C$2:$C$400=$B24),
      VALUE('Individual Results'!$I$2:$I$400)
    ),
    {1,2,3}
  )),
  ""
)</f>
        <v>0</v>
      </c>
      <c r="E24" s="19" cm="1">
        <f t="array" ref="E24">IFERROR(
  SUM(LARGE(
    IF(
      ('Individual Results'!$D$2:$D$400=$A24) *
      ('Individual Results'!$C$2:$C$400=$B24),
      VALUE('Individual Results'!$K$2:$K$400)
    ),
    {1,2,3}
  )),
  ""
)</f>
        <v>0</v>
      </c>
      <c r="F24" s="19" cm="1">
        <f t="array" ref="F24">IFERROR(
  SUM(LARGE(
    IF(
      ('Individual Results'!$D$2:$D$400=$A24) *
      ('Individual Results'!$C$2:$C$400=$B24),
      VALUE('Individual Results'!$M$2:$M$400)
    ),
    {1,2,3}
  )),
  ""
)</f>
        <v>0</v>
      </c>
      <c r="G24" s="19" cm="1">
        <f t="array" ref="G24">IFERROR(
  SUM(LARGE(
    IF(
      ('Individual Results'!$D$2:$D$400=$A24) *
      ('Individual Results'!$C$2:$C$400=$B24),
      VALUE('Individual Results'!$O$2:$O$400)
    ),
    {1,2,3}
  )),
  ""
)</f>
        <v>0</v>
      </c>
      <c r="H24" s="19" cm="1">
        <f t="array" ref="H24">IFERROR(
  SUM(LARGE(
    IF(
      ('Individual Results'!$D$2:$D$400=$A24) *
      ('Individual Results'!$C$2:$C$400=$B24),
      VALUE('Individual Results'!$Q$2:$Q$400)
    ),
    {1,2,3}
  )),
  ""
)</f>
        <v>0</v>
      </c>
      <c r="I24" s="19">
        <f t="shared" si="0"/>
        <v>90</v>
      </c>
    </row>
    <row r="25" spans="1:9" x14ac:dyDescent="0.4">
      <c r="A25" s="19" t="str">
        <f>TeamHelper!I25</f>
        <v>Bant/Juv Girls</v>
      </c>
      <c r="B25" s="19" t="str">
        <f>TeamHelper!H25</f>
        <v>Handsworth</v>
      </c>
      <c r="C25" s="19" t="str" cm="1">
        <f t="array" ref="C25">IFERROR(
  SUM(LARGE(
    IF(
      ('Individual Results'!$D$2:$D$400=$A25) *
      ('Individual Results'!$C$2:$C$400=$B25),
      VALUE('Individual Results'!$G$2:$G$400)
    ),
    {1,2,3}
  )),
  ""
)</f>
        <v/>
      </c>
      <c r="D25" s="19" t="str" cm="1">
        <f t="array" ref="D25">IFERROR(
  SUM(LARGE(
    IF(
      ('Individual Results'!$D$2:$D$400=$A25) *
      ('Individual Results'!$C$2:$C$400=$B25),
      VALUE('Individual Results'!$I$2:$I$400)
    ),
    {1,2,3}
  )),
  ""
)</f>
        <v/>
      </c>
      <c r="E25" s="19" t="str" cm="1">
        <f t="array" ref="E25">IFERROR(
  SUM(LARGE(
    IF(
      ('Individual Results'!$D$2:$D$400=$A25) *
      ('Individual Results'!$C$2:$C$400=$B25),
      VALUE('Individual Results'!$K$2:$K$400)
    ),
    {1,2,3}
  )),
  ""
)</f>
        <v/>
      </c>
      <c r="F25" s="19" t="str" cm="1">
        <f t="array" ref="F25">IFERROR(
  SUM(LARGE(
    IF(
      ('Individual Results'!$D$2:$D$400=$A25) *
      ('Individual Results'!$C$2:$C$400=$B25),
      VALUE('Individual Results'!$M$2:$M$400)
    ),
    {1,2,3}
  )),
  ""
)</f>
        <v/>
      </c>
      <c r="G25" s="19" t="str" cm="1">
        <f t="array" ref="G25">IFERROR(
  SUM(LARGE(
    IF(
      ('Individual Results'!$D$2:$D$400=$A25) *
      ('Individual Results'!$C$2:$C$400=$B25),
      VALUE('Individual Results'!$O$2:$O$400)
    ),
    {1,2,3}
  )),
  ""
)</f>
        <v/>
      </c>
      <c r="H25" s="19" t="str" cm="1">
        <f t="array" ref="H25">IFERROR(
  SUM(LARGE(
    IF(
      ('Individual Results'!$D$2:$D$400=$A25) *
      ('Individual Results'!$C$2:$C$400=$B25),
      VALUE('Individual Results'!$Q$2:$Q$400)
    ),
    {1,2,3}
  )),
  ""
)</f>
        <v/>
      </c>
      <c r="I25" s="19">
        <f t="shared" si="0"/>
        <v>0</v>
      </c>
    </row>
    <row r="26" spans="1:9" x14ac:dyDescent="0.4">
      <c r="A26" s="19" t="str">
        <f>TeamHelper!I26</f>
        <v>Bant/Juv Girls</v>
      </c>
      <c r="B26" s="19" t="str">
        <f>TeamHelper!H26</f>
        <v>Seycove</v>
      </c>
      <c r="C26" s="19" cm="1">
        <f t="array" ref="C26">IFERROR(
  SUM(LARGE(
    IF(
      ('Individual Results'!$D$2:$D$400=$A26) *
      ('Individual Results'!$C$2:$C$400=$B26),
      VALUE('Individual Results'!$G$2:$G$400)
    ),
    {1,2,3}
  )),
  ""
)</f>
        <v>250</v>
      </c>
      <c r="D26" s="19" cm="1">
        <f t="array" ref="D26">IFERROR(
  SUM(LARGE(
    IF(
      ('Individual Results'!$D$2:$D$400=$A26) *
      ('Individual Results'!$C$2:$C$400=$B26),
      VALUE('Individual Results'!$I$2:$I$400)
    ),
    {1,2,3}
  )),
  ""
)</f>
        <v>0</v>
      </c>
      <c r="E26" s="19" cm="1">
        <f t="array" ref="E26">IFERROR(
  SUM(LARGE(
    IF(
      ('Individual Results'!$D$2:$D$400=$A26) *
      ('Individual Results'!$C$2:$C$400=$B26),
      VALUE('Individual Results'!$K$2:$K$400)
    ),
    {1,2,3}
  )),
  ""
)</f>
        <v>0</v>
      </c>
      <c r="F26" s="19" cm="1">
        <f t="array" ref="F26">IFERROR(
  SUM(LARGE(
    IF(
      ('Individual Results'!$D$2:$D$400=$A26) *
      ('Individual Results'!$C$2:$C$400=$B26),
      VALUE('Individual Results'!$M$2:$M$400)
    ),
    {1,2,3}
  )),
  ""
)</f>
        <v>0</v>
      </c>
      <c r="G26" s="19" cm="1">
        <f t="array" ref="G26">IFERROR(
  SUM(LARGE(
    IF(
      ('Individual Results'!$D$2:$D$400=$A26) *
      ('Individual Results'!$C$2:$C$400=$B26),
      VALUE('Individual Results'!$O$2:$O$400)
    ),
    {1,2,3}
  )),
  ""
)</f>
        <v>0</v>
      </c>
      <c r="H26" s="19" cm="1">
        <f t="array" ref="H26">IFERROR(
  SUM(LARGE(
    IF(
      ('Individual Results'!$D$2:$D$400=$A26) *
      ('Individual Results'!$C$2:$C$400=$B26),
      VALUE('Individual Results'!$Q$2:$Q$400)
    ),
    {1,2,3}
  )),
  ""
)</f>
        <v>0</v>
      </c>
      <c r="I26" s="19">
        <f t="shared" si="0"/>
        <v>250</v>
      </c>
    </row>
    <row r="27" spans="1:9" x14ac:dyDescent="0.4">
      <c r="A27" s="19" t="str">
        <f>TeamHelper!I27</f>
        <v>Bant/Juv Girls</v>
      </c>
      <c r="B27" s="19" t="str">
        <f>TeamHelper!H27</f>
        <v>Whistler</v>
      </c>
      <c r="C27" s="19" cm="1">
        <f t="array" ref="C27">IFERROR(
  SUM(LARGE(
    IF(
      ('Individual Results'!$D$2:$D$400=$A27) *
      ('Individual Results'!$C$2:$C$400=$B27),
      VALUE('Individual Results'!$G$2:$G$400)
    ),
    {1,2,3}
  )),
  ""
)</f>
        <v>245</v>
      </c>
      <c r="D27" s="19" cm="1">
        <f t="array" ref="D27">IFERROR(
  SUM(LARGE(
    IF(
      ('Individual Results'!$D$2:$D$400=$A27) *
      ('Individual Results'!$C$2:$C$400=$B27),
      VALUE('Individual Results'!$I$2:$I$400)
    ),
    {1,2,3}
  )),
  ""
)</f>
        <v>0</v>
      </c>
      <c r="E27" s="19" cm="1">
        <f t="array" ref="E27">IFERROR(
  SUM(LARGE(
    IF(
      ('Individual Results'!$D$2:$D$400=$A27) *
      ('Individual Results'!$C$2:$C$400=$B27),
      VALUE('Individual Results'!$K$2:$K$400)
    ),
    {1,2,3}
  )),
  ""
)</f>
        <v>0</v>
      </c>
      <c r="F27" s="19" cm="1">
        <f t="array" ref="F27">IFERROR(
  SUM(LARGE(
    IF(
      ('Individual Results'!$D$2:$D$400=$A27) *
      ('Individual Results'!$C$2:$C$400=$B27),
      VALUE('Individual Results'!$M$2:$M$400)
    ),
    {1,2,3}
  )),
  ""
)</f>
        <v>0</v>
      </c>
      <c r="G27" s="19" cm="1">
        <f t="array" ref="G27">IFERROR(
  SUM(LARGE(
    IF(
      ('Individual Results'!$D$2:$D$400=$A27) *
      ('Individual Results'!$C$2:$C$400=$B27),
      VALUE('Individual Results'!$O$2:$O$400)
    ),
    {1,2,3}
  )),
  ""
)</f>
        <v>0</v>
      </c>
      <c r="H27" s="19" cm="1">
        <f t="array" ref="H27">IFERROR(
  SUM(LARGE(
    IF(
      ('Individual Results'!$D$2:$D$400=$A27) *
      ('Individual Results'!$C$2:$C$400=$B27),
      VALUE('Individual Results'!$Q$2:$Q$400)
    ),
    {1,2,3}
  )),
  ""
)</f>
        <v>0</v>
      </c>
      <c r="I27" s="19">
        <f t="shared" si="0"/>
        <v>245</v>
      </c>
    </row>
    <row r="28" spans="1:9" x14ac:dyDescent="0.4">
      <c r="A28" s="19" t="str">
        <f>TeamHelper!I75</f>
        <v>Bant/Juv Girls</v>
      </c>
      <c r="B28" s="19" t="str">
        <f>TeamHelper!H75</f>
        <v>Pemberton</v>
      </c>
      <c r="C28" s="19" cm="1">
        <f t="array" ref="C28">IFERROR(
  SUM(LARGE(
    IF(
      ('Individual Results'!$D$2:$D$400=$A28) *
      ('Individual Results'!$C$2:$C$400=$B28),
      VALUE('Individual Results'!$G$2:$G$400)
    ),
    {1,2,3}
  )),
  ""
)</f>
        <v>85</v>
      </c>
      <c r="D28" s="19" cm="1">
        <f t="array" ref="D28">IFERROR(
  SUM(LARGE(
    IF(
      ('Individual Results'!$D$2:$D$400=$A28) *
      ('Individual Results'!$C$2:$C$400=$B28),
      VALUE('Individual Results'!$I$2:$I$400)
    ),
    {1,2,3}
  )),
  ""
)</f>
        <v>0</v>
      </c>
      <c r="E28" s="19" cm="1">
        <f t="array" ref="E28">IFERROR(
  SUM(LARGE(
    IF(
      ('Individual Results'!$D$2:$D$400=$A28) *
      ('Individual Results'!$C$2:$C$400=$B28),
      VALUE('Individual Results'!$K$2:$K$400)
    ),
    {1,2,3}
  )),
  ""
)</f>
        <v>0</v>
      </c>
      <c r="F28" s="19" cm="1">
        <f t="array" ref="F28">IFERROR(
  SUM(LARGE(
    IF(
      ('Individual Results'!$D$2:$D$400=$A28) *
      ('Individual Results'!$C$2:$C$400=$B28),
      VALUE('Individual Results'!$M$2:$M$400)
    ),
    {1,2,3}
  )),
  ""
)</f>
        <v>0</v>
      </c>
      <c r="G28" s="19" cm="1">
        <f t="array" ref="G28">IFERROR(
  SUM(LARGE(
    IF(
      ('Individual Results'!$D$2:$D$400=$A28) *
      ('Individual Results'!$C$2:$C$400=$B28),
      VALUE('Individual Results'!$O$2:$O$400)
    ),
    {1,2,3}
  )),
  ""
)</f>
        <v>0</v>
      </c>
      <c r="H28" s="19" cm="1">
        <f t="array" ref="H28">IFERROR(
  SUM(LARGE(
    IF(
      ('Individual Results'!$D$2:$D$400=$A28) *
      ('Individual Results'!$C$2:$C$400=$B28),
      VALUE('Individual Results'!$Q$2:$Q$400)
    ),
    {1,2,3}
  )),
  ""
)</f>
        <v>0</v>
      </c>
      <c r="I28" s="19">
        <f t="shared" si="0"/>
        <v>85</v>
      </c>
    </row>
    <row r="29" spans="1:9" x14ac:dyDescent="0.4">
      <c r="A29" s="19" t="str">
        <f>TeamHelper!I76</f>
        <v>Bant/Juv Girls</v>
      </c>
      <c r="B29" s="19" t="str">
        <f>TeamHelper!H76</f>
        <v>STA</v>
      </c>
      <c r="C29" s="19" t="str" cm="1">
        <f t="array" ref="C29">IFERROR(
  SUM(LARGE(
    IF(
      ('Individual Results'!$D$2:$D$400=$A29) *
      ('Individual Results'!$C$2:$C$400=$B29),
      VALUE('Individual Results'!$G$2:$G$400)
    ),
    {1,2,3}
  )),
  ""
)</f>
        <v/>
      </c>
      <c r="D29" s="19" t="str" cm="1">
        <f t="array" ref="D29">IFERROR(
  SUM(LARGE(
    IF(
      ('Individual Results'!$D$2:$D$400=$A29) *
      ('Individual Results'!$C$2:$C$400=$B29),
      VALUE('Individual Results'!$I$2:$I$400)
    ),
    {1,2,3}
  )),
  ""
)</f>
        <v/>
      </c>
      <c r="E29" s="19" t="str" cm="1">
        <f t="array" ref="E29">IFERROR(
  SUM(LARGE(
    IF(
      ('Individual Results'!$D$2:$D$400=$A29) *
      ('Individual Results'!$C$2:$C$400=$B29),
      VALUE('Individual Results'!$K$2:$K$400)
    ),
    {1,2,3}
  )),
  ""
)</f>
        <v/>
      </c>
      <c r="F29" s="19" t="str" cm="1">
        <f t="array" ref="F29">IFERROR(
  SUM(LARGE(
    IF(
      ('Individual Results'!$D$2:$D$400=$A29) *
      ('Individual Results'!$C$2:$C$400=$B29),
      VALUE('Individual Results'!$M$2:$M$400)
    ),
    {1,2,3}
  )),
  ""
)</f>
        <v/>
      </c>
      <c r="G29" s="19" t="str" cm="1">
        <f t="array" ref="G29">IFERROR(
  SUM(LARGE(
    IF(
      ('Individual Results'!$D$2:$D$400=$A29) *
      ('Individual Results'!$C$2:$C$400=$B29),
      VALUE('Individual Results'!$O$2:$O$400)
    ),
    {1,2,3}
  )),
  ""
)</f>
        <v/>
      </c>
      <c r="H29" s="19" t="str" cm="1">
        <f t="array" ref="H29">IFERROR(
  SUM(LARGE(
    IF(
      ('Individual Results'!$D$2:$D$400=$A29) *
      ('Individual Results'!$C$2:$C$400=$B29),
      VALUE('Individual Results'!$Q$2:$Q$400)
    ),
    {1,2,3}
  )),
  ""
)</f>
        <v/>
      </c>
      <c r="I29" s="19">
        <f t="shared" si="0"/>
        <v>0</v>
      </c>
    </row>
    <row r="30" spans="1:9" x14ac:dyDescent="0.4">
      <c r="A30" s="19" t="str">
        <f>TeamHelper!I77</f>
        <v>Bant/Juv Girls</v>
      </c>
      <c r="B30" s="19" t="str">
        <f>TeamHelper!H77</f>
        <v>Windsor</v>
      </c>
      <c r="C30" s="19" t="str" cm="1">
        <f t="array" ref="C30">IFERROR(
  SUM(LARGE(
    IF(
      ('Individual Results'!$D$2:$D$400=$A30) *
      ('Individual Results'!$C$2:$C$400=$B30),
      VALUE('Individual Results'!$G$2:$G$400)
    ),
    {1,2,3}
  )),
  ""
)</f>
        <v/>
      </c>
      <c r="D30" s="19" t="str" cm="1">
        <f t="array" ref="D30">IFERROR(
  SUM(LARGE(
    IF(
      ('Individual Results'!$D$2:$D$400=$A30) *
      ('Individual Results'!$C$2:$C$400=$B30),
      VALUE('Individual Results'!$I$2:$I$400)
    ),
    {1,2,3}
  )),
  ""
)</f>
        <v/>
      </c>
      <c r="E30" s="19" t="str" cm="1">
        <f t="array" ref="E30">IFERROR(
  SUM(LARGE(
    IF(
      ('Individual Results'!$D$2:$D$400=$A30) *
      ('Individual Results'!$C$2:$C$400=$B30),
      VALUE('Individual Results'!$K$2:$K$400)
    ),
    {1,2,3}
  )),
  ""
)</f>
        <v/>
      </c>
      <c r="F30" s="19" t="str" cm="1">
        <f t="array" ref="F30">IFERROR(
  SUM(LARGE(
    IF(
      ('Individual Results'!$D$2:$D$400=$A30) *
      ('Individual Results'!$C$2:$C$400=$B30),
      VALUE('Individual Results'!$M$2:$M$400)
    ),
    {1,2,3}
  )),
  ""
)</f>
        <v/>
      </c>
      <c r="G30" s="19" t="str" cm="1">
        <f t="array" ref="G30">IFERROR(
  SUM(LARGE(
    IF(
      ('Individual Results'!$D$2:$D$400=$A30) *
      ('Individual Results'!$C$2:$C$400=$B30),
      VALUE('Individual Results'!$O$2:$O$400)
    ),
    {1,2,3}
  )),
  ""
)</f>
        <v/>
      </c>
      <c r="H30" s="19" t="str" cm="1">
        <f t="array" ref="H30">IFERROR(
  SUM(LARGE(
    IF(
      ('Individual Results'!$D$2:$D$400=$A30) *
      ('Individual Results'!$C$2:$C$400=$B30),
      VALUE('Individual Results'!$Q$2:$Q$400)
    ),
    {1,2,3}
  )),
  ""
)</f>
        <v/>
      </c>
      <c r="I30" s="19">
        <f t="shared" si="0"/>
        <v>0</v>
      </c>
    </row>
    <row r="31" spans="1:9" x14ac:dyDescent="0.4">
      <c r="A31" s="19" t="str">
        <f>TeamHelper!I28</f>
        <v>Jr Boys</v>
      </c>
      <c r="B31" s="19" t="str">
        <f>TeamHelper!H28</f>
        <v>Argyle</v>
      </c>
      <c r="C31" s="19" cm="1">
        <f t="array" ref="C31">IFERROR(
  SUM(LARGE(
    IF(
      ('Individual Results'!$D$2:$D$400=$A31) *
      ('Individual Results'!$C$2:$C$400=$B31),
      VALUE('Individual Results'!$G$2:$G$400)
    ),
    {1,2,3}
  )),
  ""
)</f>
        <v>132</v>
      </c>
      <c r="D31" s="19" cm="1">
        <f t="array" ref="D31">IFERROR(
  SUM(LARGE(
    IF(
      ('Individual Results'!$D$2:$D$400=$A31) *
      ('Individual Results'!$C$2:$C$400=$B31),
      VALUE('Individual Results'!$I$2:$I$400)
    ),
    {1,2,3}
  )),
  ""
)</f>
        <v>0</v>
      </c>
      <c r="E31" s="19" cm="1">
        <f t="array" ref="E31">IFERROR(
  SUM(LARGE(
    IF(
      ('Individual Results'!$D$2:$D$400=$A31) *
      ('Individual Results'!$C$2:$C$400=$B31),
      VALUE('Individual Results'!$K$2:$K$400)
    ),
    {1,2,3}
  )),
  ""
)</f>
        <v>0</v>
      </c>
      <c r="F31" s="19" cm="1">
        <f t="array" ref="F31">IFERROR(
  SUM(LARGE(
    IF(
      ('Individual Results'!$D$2:$D$400=$A31) *
      ('Individual Results'!$C$2:$C$400=$B31),
      VALUE('Individual Results'!$M$2:$M$400)
    ),
    {1,2,3}
  )),
  ""
)</f>
        <v>0</v>
      </c>
      <c r="G31" s="19" cm="1">
        <f t="array" ref="G31">IFERROR(
  SUM(LARGE(
    IF(
      ('Individual Results'!$D$2:$D$400=$A31) *
      ('Individual Results'!$C$2:$C$400=$B31),
      VALUE('Individual Results'!$O$2:$O$400)
    ),
    {1,2,3}
  )),
  ""
)</f>
        <v>0</v>
      </c>
      <c r="H31" s="19" cm="1">
        <f t="array" ref="H31">IFERROR(
  SUM(LARGE(
    IF(
      ('Individual Results'!$D$2:$D$400=$A31) *
      ('Individual Results'!$C$2:$C$400=$B31),
      VALUE('Individual Results'!$Q$2:$Q$400)
    ),
    {1,2,3}
  )),
  ""
)</f>
        <v>0</v>
      </c>
      <c r="I31" s="19">
        <f t="shared" si="0"/>
        <v>132</v>
      </c>
    </row>
    <row r="32" spans="1:9" x14ac:dyDescent="0.4">
      <c r="A32" s="19" t="str">
        <f>TeamHelper!I29</f>
        <v>Jr Boys</v>
      </c>
      <c r="B32" s="19" t="str">
        <f>TeamHelper!H29</f>
        <v>Burnaby Mtn</v>
      </c>
      <c r="C32" s="19" t="str" cm="1">
        <f t="array" ref="C32">IFERROR(
  SUM(LARGE(
    IF(
      ('Individual Results'!$D$2:$D$400=$A32) *
      ('Individual Results'!$C$2:$C$400=$B32),
      VALUE('Individual Results'!$G$2:$G$400)
    ),
    {1,2,3}
  )),
  ""
)</f>
        <v/>
      </c>
      <c r="D32" s="19" t="str" cm="1">
        <f t="array" ref="D32">IFERROR(
  SUM(LARGE(
    IF(
      ('Individual Results'!$D$2:$D$400=$A32) *
      ('Individual Results'!$C$2:$C$400=$B32),
      VALUE('Individual Results'!$I$2:$I$400)
    ),
    {1,2,3}
  )),
  ""
)</f>
        <v/>
      </c>
      <c r="E32" s="19" t="str" cm="1">
        <f t="array" ref="E32">IFERROR(
  SUM(LARGE(
    IF(
      ('Individual Results'!$D$2:$D$400=$A32) *
      ('Individual Results'!$C$2:$C$400=$B32),
      VALUE('Individual Results'!$K$2:$K$400)
    ),
    {1,2,3}
  )),
  ""
)</f>
        <v/>
      </c>
      <c r="F32" s="19" t="str" cm="1">
        <f t="array" ref="F32">IFERROR(
  SUM(LARGE(
    IF(
      ('Individual Results'!$D$2:$D$400=$A32) *
      ('Individual Results'!$C$2:$C$400=$B32),
      VALUE('Individual Results'!$M$2:$M$400)
    ),
    {1,2,3}
  )),
  ""
)</f>
        <v/>
      </c>
      <c r="G32" s="19" t="str" cm="1">
        <f t="array" ref="G32">IFERROR(
  SUM(LARGE(
    IF(
      ('Individual Results'!$D$2:$D$400=$A32) *
      ('Individual Results'!$C$2:$C$400=$B32),
      VALUE('Individual Results'!$O$2:$O$400)
    ),
    {1,2,3}
  )),
  ""
)</f>
        <v/>
      </c>
      <c r="H32" s="19" t="str" cm="1">
        <f t="array" ref="H32">IFERROR(
  SUM(LARGE(
    IF(
      ('Individual Results'!$D$2:$D$400=$A32) *
      ('Individual Results'!$C$2:$C$400=$B32),
      VALUE('Individual Results'!$Q$2:$Q$400)
    ),
    {1,2,3}
  )),
  ""
)</f>
        <v/>
      </c>
      <c r="I32" s="19">
        <f t="shared" si="0"/>
        <v>0</v>
      </c>
    </row>
    <row r="33" spans="1:9" x14ac:dyDescent="0.4">
      <c r="A33" s="19" t="str">
        <f>TeamHelper!I30</f>
        <v>Jr Boys</v>
      </c>
      <c r="B33" s="19" t="str">
        <f>TeamHelper!H30</f>
        <v>Carson</v>
      </c>
      <c r="C33" s="19" t="str" cm="1">
        <f t="array" ref="C33">IFERROR(
  SUM(LARGE(
    IF(
      ('Individual Results'!$D$2:$D$400=$A33) *
      ('Individual Results'!$C$2:$C$400=$B33),
      VALUE('Individual Results'!$G$2:$G$400)
    ),
    {1,2,3}
  )),
  ""
)</f>
        <v/>
      </c>
      <c r="D33" s="19" t="str" cm="1">
        <f t="array" ref="D33">IFERROR(
  SUM(LARGE(
    IF(
      ('Individual Results'!$D$2:$D$400=$A33) *
      ('Individual Results'!$C$2:$C$400=$B33),
      VALUE('Individual Results'!$I$2:$I$400)
    ),
    {1,2,3}
  )),
  ""
)</f>
        <v/>
      </c>
      <c r="E33" s="19" t="str" cm="1">
        <f t="array" ref="E33">IFERROR(
  SUM(LARGE(
    IF(
      ('Individual Results'!$D$2:$D$400=$A33) *
      ('Individual Results'!$C$2:$C$400=$B33),
      VALUE('Individual Results'!$K$2:$K$400)
    ),
    {1,2,3}
  )),
  ""
)</f>
        <v/>
      </c>
      <c r="F33" s="19" t="str" cm="1">
        <f t="array" ref="F33">IFERROR(
  SUM(LARGE(
    IF(
      ('Individual Results'!$D$2:$D$400=$A33) *
      ('Individual Results'!$C$2:$C$400=$B33),
      VALUE('Individual Results'!$M$2:$M$400)
    ),
    {1,2,3}
  )),
  ""
)</f>
        <v/>
      </c>
      <c r="G33" s="19" t="str" cm="1">
        <f t="array" ref="G33">IFERROR(
  SUM(LARGE(
    IF(
      ('Individual Results'!$D$2:$D$400=$A33) *
      ('Individual Results'!$C$2:$C$400=$B33),
      VALUE('Individual Results'!$O$2:$O$400)
    ),
    {1,2,3}
  )),
  ""
)</f>
        <v/>
      </c>
      <c r="H33" s="19" t="str" cm="1">
        <f t="array" ref="H33">IFERROR(
  SUM(LARGE(
    IF(
      ('Individual Results'!$D$2:$D$400=$A33) *
      ('Individual Results'!$C$2:$C$400=$B33),
      VALUE('Individual Results'!$Q$2:$Q$400)
    ),
    {1,2,3}
  )),
  ""
)</f>
        <v/>
      </c>
      <c r="I33" s="19">
        <f t="shared" si="0"/>
        <v>0</v>
      </c>
    </row>
    <row r="34" spans="1:9" x14ac:dyDescent="0.4">
      <c r="A34" s="19" t="str">
        <f>TeamHelper!I31</f>
        <v>Jr Boys</v>
      </c>
      <c r="B34" s="19" t="str">
        <f>TeamHelper!H31</f>
        <v>Chatelech</v>
      </c>
      <c r="C34" s="19" t="str" cm="1">
        <f t="array" ref="C34">IFERROR(
  SUM(LARGE(
    IF(
      ('Individual Results'!$D$2:$D$400=$A34) *
      ('Individual Results'!$C$2:$C$400=$B34),
      VALUE('Individual Results'!$G$2:$G$400)
    ),
    {1,2,3}
  )),
  ""
)</f>
        <v/>
      </c>
      <c r="D34" s="19" t="str" cm="1">
        <f t="array" ref="D34">IFERROR(
  SUM(LARGE(
    IF(
      ('Individual Results'!$D$2:$D$400=$A34) *
      ('Individual Results'!$C$2:$C$400=$B34),
      VALUE('Individual Results'!$I$2:$I$400)
    ),
    {1,2,3}
  )),
  ""
)</f>
        <v/>
      </c>
      <c r="E34" s="19" t="str" cm="1">
        <f t="array" ref="E34">IFERROR(
  SUM(LARGE(
    IF(
      ('Individual Results'!$D$2:$D$400=$A34) *
      ('Individual Results'!$C$2:$C$400=$B34),
      VALUE('Individual Results'!$K$2:$K$400)
    ),
    {1,2,3}
  )),
  ""
)</f>
        <v/>
      </c>
      <c r="F34" s="19" t="str" cm="1">
        <f t="array" ref="F34">IFERROR(
  SUM(LARGE(
    IF(
      ('Individual Results'!$D$2:$D$400=$A34) *
      ('Individual Results'!$C$2:$C$400=$B34),
      VALUE('Individual Results'!$M$2:$M$400)
    ),
    {1,2,3}
  )),
  ""
)</f>
        <v/>
      </c>
      <c r="G34" s="19" t="str" cm="1">
        <f t="array" ref="G34">IFERROR(
  SUM(LARGE(
    IF(
      ('Individual Results'!$D$2:$D$400=$A34) *
      ('Individual Results'!$C$2:$C$400=$B34),
      VALUE('Individual Results'!$O$2:$O$400)
    ),
    {1,2,3}
  )),
  ""
)</f>
        <v/>
      </c>
      <c r="H34" s="19" t="str" cm="1">
        <f t="array" ref="H34">IFERROR(
  SUM(LARGE(
    IF(
      ('Individual Results'!$D$2:$D$400=$A34) *
      ('Individual Results'!$C$2:$C$400=$B34),
      VALUE('Individual Results'!$Q$2:$Q$400)
    ),
    {1,2,3}
  )),
  ""
)</f>
        <v/>
      </c>
      <c r="I34" s="19">
        <f t="shared" ref="I34:I65" si="1">SUM(C34:H34)</f>
        <v>0</v>
      </c>
    </row>
    <row r="35" spans="1:9" x14ac:dyDescent="0.4">
      <c r="A35" s="19" t="str">
        <f>TeamHelper!I32</f>
        <v>Jr Boys</v>
      </c>
      <c r="B35" s="19" t="str">
        <f>TeamHelper!H32</f>
        <v>Coast Mtn</v>
      </c>
      <c r="C35" s="19" t="str" cm="1">
        <f t="array" ref="C35">IFERROR(
  SUM(LARGE(
    IF(
      ('Individual Results'!$D$2:$D$400=$A35) *
      ('Individual Results'!$C$2:$C$400=$B35),
      VALUE('Individual Results'!$G$2:$G$400)
    ),
    {1,2,3}
  )),
  ""
)</f>
        <v/>
      </c>
      <c r="D35" s="19" t="str" cm="1">
        <f t="array" ref="D35">IFERROR(
  SUM(LARGE(
    IF(
      ('Individual Results'!$D$2:$D$400=$A35) *
      ('Individual Results'!$C$2:$C$400=$B35),
      VALUE('Individual Results'!$I$2:$I$400)
    ),
    {1,2,3}
  )),
  ""
)</f>
        <v/>
      </c>
      <c r="E35" s="19" t="str" cm="1">
        <f t="array" ref="E35">IFERROR(
  SUM(LARGE(
    IF(
      ('Individual Results'!$D$2:$D$400=$A35) *
      ('Individual Results'!$C$2:$C$400=$B35),
      VALUE('Individual Results'!$K$2:$K$400)
    ),
    {1,2,3}
  )),
  ""
)</f>
        <v/>
      </c>
      <c r="F35" s="19" t="str" cm="1">
        <f t="array" ref="F35">IFERROR(
  SUM(LARGE(
    IF(
      ('Individual Results'!$D$2:$D$400=$A35) *
      ('Individual Results'!$C$2:$C$400=$B35),
      VALUE('Individual Results'!$M$2:$M$400)
    ),
    {1,2,3}
  )),
  ""
)</f>
        <v/>
      </c>
      <c r="G35" s="19" t="str" cm="1">
        <f t="array" ref="G35">IFERROR(
  SUM(LARGE(
    IF(
      ('Individual Results'!$D$2:$D$400=$A35) *
      ('Individual Results'!$C$2:$C$400=$B35),
      VALUE('Individual Results'!$O$2:$O$400)
    ),
    {1,2,3}
  )),
  ""
)</f>
        <v/>
      </c>
      <c r="H35" s="19" t="str" cm="1">
        <f t="array" ref="H35">IFERROR(
  SUM(LARGE(
    IF(
      ('Individual Results'!$D$2:$D$400=$A35) *
      ('Individual Results'!$C$2:$C$400=$B35),
      VALUE('Individual Results'!$Q$2:$Q$400)
    ),
    {1,2,3}
  )),
  ""
)</f>
        <v/>
      </c>
      <c r="I35" s="19">
        <f t="shared" si="1"/>
        <v>0</v>
      </c>
    </row>
    <row r="36" spans="1:9" x14ac:dyDescent="0.4">
      <c r="A36" s="19" t="str">
        <f>TeamHelper!I33</f>
        <v>Jr Boys</v>
      </c>
      <c r="B36" s="19" t="str">
        <f>TeamHelper!H33</f>
        <v>Collingwood</v>
      </c>
      <c r="C36" s="19" t="str" cm="1">
        <f t="array" ref="C36">IFERROR(
  SUM(LARGE(
    IF(
      ('Individual Results'!$D$2:$D$400=$A36) *
      ('Individual Results'!$C$2:$C$400=$B36),
      VALUE('Individual Results'!$G$2:$G$400)
    ),
    {1,2,3}
  )),
  ""
)</f>
        <v/>
      </c>
      <c r="D36" s="19" t="str" cm="1">
        <f t="array" ref="D36">IFERROR(
  SUM(LARGE(
    IF(
      ('Individual Results'!$D$2:$D$400=$A36) *
      ('Individual Results'!$C$2:$C$400=$B36),
      VALUE('Individual Results'!$I$2:$I$400)
    ),
    {1,2,3}
  )),
  ""
)</f>
        <v/>
      </c>
      <c r="E36" s="19" t="str" cm="1">
        <f t="array" ref="E36">IFERROR(
  SUM(LARGE(
    IF(
      ('Individual Results'!$D$2:$D$400=$A36) *
      ('Individual Results'!$C$2:$C$400=$B36),
      VALUE('Individual Results'!$K$2:$K$400)
    ),
    {1,2,3}
  )),
  ""
)</f>
        <v/>
      </c>
      <c r="F36" s="19" t="str" cm="1">
        <f t="array" ref="F36">IFERROR(
  SUM(LARGE(
    IF(
      ('Individual Results'!$D$2:$D$400=$A36) *
      ('Individual Results'!$C$2:$C$400=$B36),
      VALUE('Individual Results'!$M$2:$M$400)
    ),
    {1,2,3}
  )),
  ""
)</f>
        <v/>
      </c>
      <c r="G36" s="19" t="str" cm="1">
        <f t="array" ref="G36">IFERROR(
  SUM(LARGE(
    IF(
      ('Individual Results'!$D$2:$D$400=$A36) *
      ('Individual Results'!$C$2:$C$400=$B36),
      VALUE('Individual Results'!$O$2:$O$400)
    ),
    {1,2,3}
  )),
  ""
)</f>
        <v/>
      </c>
      <c r="H36" s="19" t="str" cm="1">
        <f t="array" ref="H36">IFERROR(
  SUM(LARGE(
    IF(
      ('Individual Results'!$D$2:$D$400=$A36) *
      ('Individual Results'!$C$2:$C$400=$B36),
      VALUE('Individual Results'!$Q$2:$Q$400)
    ),
    {1,2,3}
  )),
  ""
)</f>
        <v/>
      </c>
      <c r="I36" s="19">
        <f t="shared" si="1"/>
        <v>0</v>
      </c>
    </row>
    <row r="37" spans="1:9" x14ac:dyDescent="0.4">
      <c r="A37" s="19" t="str">
        <f>TeamHelper!I34</f>
        <v>Jr Boys</v>
      </c>
      <c r="B37" s="19" t="str">
        <f>TeamHelper!H34</f>
        <v>Elphinstone</v>
      </c>
      <c r="C37" s="19" t="str" cm="1">
        <f t="array" ref="C37">IFERROR(
  SUM(LARGE(
    IF(
      ('Individual Results'!$D$2:$D$400=$A37) *
      ('Individual Results'!$C$2:$C$400=$B37),
      VALUE('Individual Results'!$G$2:$G$400)
    ),
    {1,2,3}
  )),
  ""
)</f>
        <v/>
      </c>
      <c r="D37" s="19" t="str" cm="1">
        <f t="array" ref="D37">IFERROR(
  SUM(LARGE(
    IF(
      ('Individual Results'!$D$2:$D$400=$A37) *
      ('Individual Results'!$C$2:$C$400=$B37),
      VALUE('Individual Results'!$I$2:$I$400)
    ),
    {1,2,3}
  )),
  ""
)</f>
        <v/>
      </c>
      <c r="E37" s="19" t="str" cm="1">
        <f t="array" ref="E37">IFERROR(
  SUM(LARGE(
    IF(
      ('Individual Results'!$D$2:$D$400=$A37) *
      ('Individual Results'!$C$2:$C$400=$B37),
      VALUE('Individual Results'!$K$2:$K$400)
    ),
    {1,2,3}
  )),
  ""
)</f>
        <v/>
      </c>
      <c r="F37" s="19" t="str" cm="1">
        <f t="array" ref="F37">IFERROR(
  SUM(LARGE(
    IF(
      ('Individual Results'!$D$2:$D$400=$A37) *
      ('Individual Results'!$C$2:$C$400=$B37),
      VALUE('Individual Results'!$M$2:$M$400)
    ),
    {1,2,3}
  )),
  ""
)</f>
        <v/>
      </c>
      <c r="G37" s="19" t="str" cm="1">
        <f t="array" ref="G37">IFERROR(
  SUM(LARGE(
    IF(
      ('Individual Results'!$D$2:$D$400=$A37) *
      ('Individual Results'!$C$2:$C$400=$B37),
      VALUE('Individual Results'!$O$2:$O$400)
    ),
    {1,2,3}
  )),
  ""
)</f>
        <v/>
      </c>
      <c r="H37" s="19" t="str" cm="1">
        <f t="array" ref="H37">IFERROR(
  SUM(LARGE(
    IF(
      ('Individual Results'!$D$2:$D$400=$A37) *
      ('Individual Results'!$C$2:$C$400=$B37),
      VALUE('Individual Results'!$Q$2:$Q$400)
    ),
    {1,2,3}
  )),
  ""
)</f>
        <v/>
      </c>
      <c r="I37" s="19">
        <f t="shared" si="1"/>
        <v>0</v>
      </c>
    </row>
    <row r="38" spans="1:9" x14ac:dyDescent="0.4">
      <c r="A38" s="19" t="str">
        <f>TeamHelper!I35</f>
        <v>Jr Boys</v>
      </c>
      <c r="B38" s="19" t="str">
        <f>TeamHelper!H35</f>
        <v>GW Graham</v>
      </c>
      <c r="C38" s="19" t="str" cm="1">
        <f t="array" ref="C38">IFERROR(
  SUM(LARGE(
    IF(
      ('Individual Results'!$D$2:$D$400=$A38) *
      ('Individual Results'!$C$2:$C$400=$B38),
      VALUE('Individual Results'!$G$2:$G$400)
    ),
    {1,2,3}
  )),
  ""
)</f>
        <v/>
      </c>
      <c r="D38" s="19" t="str" cm="1">
        <f t="array" ref="D38">IFERROR(
  SUM(LARGE(
    IF(
      ('Individual Results'!$D$2:$D$400=$A38) *
      ('Individual Results'!$C$2:$C$400=$B38),
      VALUE('Individual Results'!$I$2:$I$400)
    ),
    {1,2,3}
  )),
  ""
)</f>
        <v/>
      </c>
      <c r="E38" s="19" t="str" cm="1">
        <f t="array" ref="E38">IFERROR(
  SUM(LARGE(
    IF(
      ('Individual Results'!$D$2:$D$400=$A38) *
      ('Individual Results'!$C$2:$C$400=$B38),
      VALUE('Individual Results'!$K$2:$K$400)
    ),
    {1,2,3}
  )),
  ""
)</f>
        <v/>
      </c>
      <c r="F38" s="19" t="str" cm="1">
        <f t="array" ref="F38">IFERROR(
  SUM(LARGE(
    IF(
      ('Individual Results'!$D$2:$D$400=$A38) *
      ('Individual Results'!$C$2:$C$400=$B38),
      VALUE('Individual Results'!$M$2:$M$400)
    ),
    {1,2,3}
  )),
  ""
)</f>
        <v/>
      </c>
      <c r="G38" s="19" t="str" cm="1">
        <f t="array" ref="G38">IFERROR(
  SUM(LARGE(
    IF(
      ('Individual Results'!$D$2:$D$400=$A38) *
      ('Individual Results'!$C$2:$C$400=$B38),
      VALUE('Individual Results'!$O$2:$O$400)
    ),
    {1,2,3}
  )),
  ""
)</f>
        <v/>
      </c>
      <c r="H38" s="19" t="str" cm="1">
        <f t="array" ref="H38">IFERROR(
  SUM(LARGE(
    IF(
      ('Individual Results'!$D$2:$D$400=$A38) *
      ('Individual Results'!$C$2:$C$400=$B38),
      VALUE('Individual Results'!$Q$2:$Q$400)
    ),
    {1,2,3}
  )),
  ""
)</f>
        <v/>
      </c>
      <c r="I38" s="19">
        <f t="shared" si="1"/>
        <v>0</v>
      </c>
    </row>
    <row r="39" spans="1:9" x14ac:dyDescent="0.4">
      <c r="A39" s="19" t="str">
        <f>TeamHelper!I36</f>
        <v>Jr Boys</v>
      </c>
      <c r="B39" s="19" t="str">
        <f>TeamHelper!H36</f>
        <v>Handsworth</v>
      </c>
      <c r="C39" s="19" cm="1">
        <f t="array" ref="C39">IFERROR(
  SUM(LARGE(
    IF(
      ('Individual Results'!$D$2:$D$400=$A39) *
      ('Individual Results'!$C$2:$C$400=$B39),
      VALUE('Individual Results'!$G$2:$G$400)
    ),
    {1,2,3}
  )),
  ""
)</f>
        <v>275</v>
      </c>
      <c r="D39" s="19" cm="1">
        <f t="array" ref="D39">IFERROR(
  SUM(LARGE(
    IF(
      ('Individual Results'!$D$2:$D$400=$A39) *
      ('Individual Results'!$C$2:$C$400=$B39),
      VALUE('Individual Results'!$I$2:$I$400)
    ),
    {1,2,3}
  )),
  ""
)</f>
        <v>0</v>
      </c>
      <c r="E39" s="19" cm="1">
        <f t="array" ref="E39">IFERROR(
  SUM(LARGE(
    IF(
      ('Individual Results'!$D$2:$D$400=$A39) *
      ('Individual Results'!$C$2:$C$400=$B39),
      VALUE('Individual Results'!$K$2:$K$400)
    ),
    {1,2,3}
  )),
  ""
)</f>
        <v>0</v>
      </c>
      <c r="F39" s="19" cm="1">
        <f t="array" ref="F39">IFERROR(
  SUM(LARGE(
    IF(
      ('Individual Results'!$D$2:$D$400=$A39) *
      ('Individual Results'!$C$2:$C$400=$B39),
      VALUE('Individual Results'!$M$2:$M$400)
    ),
    {1,2,3}
  )),
  ""
)</f>
        <v>0</v>
      </c>
      <c r="G39" s="19" cm="1">
        <f t="array" ref="G39">IFERROR(
  SUM(LARGE(
    IF(
      ('Individual Results'!$D$2:$D$400=$A39) *
      ('Individual Results'!$C$2:$C$400=$B39),
      VALUE('Individual Results'!$O$2:$O$400)
    ),
    {1,2,3}
  )),
  ""
)</f>
        <v>0</v>
      </c>
      <c r="H39" s="19" cm="1">
        <f t="array" ref="H39">IFERROR(
  SUM(LARGE(
    IF(
      ('Individual Results'!$D$2:$D$400=$A39) *
      ('Individual Results'!$C$2:$C$400=$B39),
      VALUE('Individual Results'!$Q$2:$Q$400)
    ),
    {1,2,3}
  )),
  ""
)</f>
        <v>0</v>
      </c>
      <c r="I39" s="19">
        <f t="shared" si="1"/>
        <v>275</v>
      </c>
    </row>
    <row r="40" spans="1:9" x14ac:dyDescent="0.4">
      <c r="A40" s="19" t="str">
        <f>TeamHelper!I37</f>
        <v>Jr Boys</v>
      </c>
      <c r="B40" s="19" t="str">
        <f>TeamHelper!H37</f>
        <v>Howe Sound</v>
      </c>
      <c r="C40" s="19" cm="1">
        <f t="array" ref="C40">IFERROR(
  SUM(LARGE(
    IF(
      ('Individual Results'!$D$2:$D$400=$A40) *
      ('Individual Results'!$C$2:$C$400=$B40),
      VALUE('Individual Results'!$G$2:$G$400)
    ),
    {1,2,3}
  )),
  ""
)</f>
        <v>158</v>
      </c>
      <c r="D40" s="19" cm="1">
        <f t="array" ref="D40">IFERROR(
  SUM(LARGE(
    IF(
      ('Individual Results'!$D$2:$D$400=$A40) *
      ('Individual Results'!$C$2:$C$400=$B40),
      VALUE('Individual Results'!$I$2:$I$400)
    ),
    {1,2,3}
  )),
  ""
)</f>
        <v>0</v>
      </c>
      <c r="E40" s="19" cm="1">
        <f t="array" ref="E40">IFERROR(
  SUM(LARGE(
    IF(
      ('Individual Results'!$D$2:$D$400=$A40) *
      ('Individual Results'!$C$2:$C$400=$B40),
      VALUE('Individual Results'!$K$2:$K$400)
    ),
    {1,2,3}
  )),
  ""
)</f>
        <v>0</v>
      </c>
      <c r="F40" s="19" cm="1">
        <f t="array" ref="F40">IFERROR(
  SUM(LARGE(
    IF(
      ('Individual Results'!$D$2:$D$400=$A40) *
      ('Individual Results'!$C$2:$C$400=$B40),
      VALUE('Individual Results'!$M$2:$M$400)
    ),
    {1,2,3}
  )),
  ""
)</f>
        <v>0</v>
      </c>
      <c r="G40" s="19" cm="1">
        <f t="array" ref="G40">IFERROR(
  SUM(LARGE(
    IF(
      ('Individual Results'!$D$2:$D$400=$A40) *
      ('Individual Results'!$C$2:$C$400=$B40),
      VALUE('Individual Results'!$O$2:$O$400)
    ),
    {1,2,3}
  )),
  ""
)</f>
        <v>0</v>
      </c>
      <c r="H40" s="19" cm="1">
        <f t="array" ref="H40">IFERROR(
  SUM(LARGE(
    IF(
      ('Individual Results'!$D$2:$D$400=$A40) *
      ('Individual Results'!$C$2:$C$400=$B40),
      VALUE('Individual Results'!$Q$2:$Q$400)
    ),
    {1,2,3}
  )),
  ""
)</f>
        <v>0</v>
      </c>
      <c r="I40" s="19">
        <f t="shared" si="1"/>
        <v>158</v>
      </c>
    </row>
    <row r="41" spans="1:9" x14ac:dyDescent="0.4">
      <c r="A41" s="19" t="str">
        <f>TeamHelper!I38</f>
        <v>Jr Boys</v>
      </c>
      <c r="B41" s="19" t="str">
        <f>TeamHelper!H38</f>
        <v>Mulgrave</v>
      </c>
      <c r="C41" s="19" cm="1">
        <f t="array" ref="C41">IFERROR(
  SUM(LARGE(
    IF(
      ('Individual Results'!$D$2:$D$400=$A41) *
      ('Individual Results'!$C$2:$C$400=$B41),
      VALUE('Individual Results'!$G$2:$G$400)
    ),
    {1,2,3}
  )),
  ""
)</f>
        <v>0</v>
      </c>
      <c r="D41" s="19" cm="1">
        <f t="array" ref="D41">IFERROR(
  SUM(LARGE(
    IF(
      ('Individual Results'!$D$2:$D$400=$A41) *
      ('Individual Results'!$C$2:$C$400=$B41),
      VALUE('Individual Results'!$I$2:$I$400)
    ),
    {1,2,3}
  )),
  ""
)</f>
        <v>0</v>
      </c>
      <c r="E41" s="19" cm="1">
        <f t="array" ref="E41">IFERROR(
  SUM(LARGE(
    IF(
      ('Individual Results'!$D$2:$D$400=$A41) *
      ('Individual Results'!$C$2:$C$400=$B41),
      VALUE('Individual Results'!$K$2:$K$400)
    ),
    {1,2,3}
  )),
  ""
)</f>
        <v>0</v>
      </c>
      <c r="F41" s="19" cm="1">
        <f t="array" ref="F41">IFERROR(
  SUM(LARGE(
    IF(
      ('Individual Results'!$D$2:$D$400=$A41) *
      ('Individual Results'!$C$2:$C$400=$B41),
      VALUE('Individual Results'!$M$2:$M$400)
    ),
    {1,2,3}
  )),
  ""
)</f>
        <v>0</v>
      </c>
      <c r="G41" s="19" cm="1">
        <f t="array" ref="G41">IFERROR(
  SUM(LARGE(
    IF(
      ('Individual Results'!$D$2:$D$400=$A41) *
      ('Individual Results'!$C$2:$C$400=$B41),
      VALUE('Individual Results'!$O$2:$O$400)
    ),
    {1,2,3}
  )),
  ""
)</f>
        <v>0</v>
      </c>
      <c r="H41" s="19" cm="1">
        <f t="array" ref="H41">IFERROR(
  SUM(LARGE(
    IF(
      ('Individual Results'!$D$2:$D$400=$A41) *
      ('Individual Results'!$C$2:$C$400=$B41),
      VALUE('Individual Results'!$Q$2:$Q$400)
    ),
    {1,2,3}
  )),
  ""
)</f>
        <v>0</v>
      </c>
      <c r="I41" s="19">
        <f t="shared" si="1"/>
        <v>0</v>
      </c>
    </row>
    <row r="42" spans="1:9" x14ac:dyDescent="0.4">
      <c r="A42" s="19" t="str">
        <f>TeamHelper!I39</f>
        <v>Jr Boys</v>
      </c>
      <c r="B42" s="19" t="str">
        <f>TeamHelper!H39</f>
        <v>Pemberton</v>
      </c>
      <c r="C42" s="19" t="str" cm="1">
        <f t="array" ref="C42">IFERROR(
  SUM(LARGE(
    IF(
      ('Individual Results'!$D$2:$D$400=$A42) *
      ('Individual Results'!$C$2:$C$400=$B42),
      VALUE('Individual Results'!$G$2:$G$400)
    ),
    {1,2,3}
  )),
  ""
)</f>
        <v/>
      </c>
      <c r="D42" s="19" t="str" cm="1">
        <f t="array" ref="D42">IFERROR(
  SUM(LARGE(
    IF(
      ('Individual Results'!$D$2:$D$400=$A42) *
      ('Individual Results'!$C$2:$C$400=$B42),
      VALUE('Individual Results'!$I$2:$I$400)
    ),
    {1,2,3}
  )),
  ""
)</f>
        <v/>
      </c>
      <c r="E42" s="19" t="str" cm="1">
        <f t="array" ref="E42">IFERROR(
  SUM(LARGE(
    IF(
      ('Individual Results'!$D$2:$D$400=$A42) *
      ('Individual Results'!$C$2:$C$400=$B42),
      VALUE('Individual Results'!$K$2:$K$400)
    ),
    {1,2,3}
  )),
  ""
)</f>
        <v/>
      </c>
      <c r="F42" s="19" t="str" cm="1">
        <f t="array" ref="F42">IFERROR(
  SUM(LARGE(
    IF(
      ('Individual Results'!$D$2:$D$400=$A42) *
      ('Individual Results'!$C$2:$C$400=$B42),
      VALUE('Individual Results'!$M$2:$M$400)
    ),
    {1,2,3}
  )),
  ""
)</f>
        <v/>
      </c>
      <c r="G42" s="19" t="str" cm="1">
        <f t="array" ref="G42">IFERROR(
  SUM(LARGE(
    IF(
      ('Individual Results'!$D$2:$D$400=$A42) *
      ('Individual Results'!$C$2:$C$400=$B42),
      VALUE('Individual Results'!$O$2:$O$400)
    ),
    {1,2,3}
  )),
  ""
)</f>
        <v/>
      </c>
      <c r="H42" s="19" t="str" cm="1">
        <f t="array" ref="H42">IFERROR(
  SUM(LARGE(
    IF(
      ('Individual Results'!$D$2:$D$400=$A42) *
      ('Individual Results'!$C$2:$C$400=$B42),
      VALUE('Individual Results'!$Q$2:$Q$400)
    ),
    {1,2,3}
  )),
  ""
)</f>
        <v/>
      </c>
      <c r="I42" s="19">
        <f t="shared" si="1"/>
        <v>0</v>
      </c>
    </row>
    <row r="43" spans="1:9" x14ac:dyDescent="0.4">
      <c r="A43" s="19" t="str">
        <f>TeamHelper!I40</f>
        <v>Jr Boys</v>
      </c>
      <c r="B43" s="19" t="str">
        <f>TeamHelper!H40</f>
        <v>Rockridge</v>
      </c>
      <c r="C43" s="19" t="str" cm="1">
        <f t="array" ref="C43">IFERROR(
  SUM(LARGE(
    IF(
      ('Individual Results'!$D$2:$D$400=$A43) *
      ('Individual Results'!$C$2:$C$400=$B43),
      VALUE('Individual Results'!$G$2:$G$400)
    ),
    {1,2,3}
  )),
  ""
)</f>
        <v/>
      </c>
      <c r="D43" s="19" t="str" cm="1">
        <f t="array" ref="D43">IFERROR(
  SUM(LARGE(
    IF(
      ('Individual Results'!$D$2:$D$400=$A43) *
      ('Individual Results'!$C$2:$C$400=$B43),
      VALUE('Individual Results'!$I$2:$I$400)
    ),
    {1,2,3}
  )),
  ""
)</f>
        <v/>
      </c>
      <c r="E43" s="19" t="str" cm="1">
        <f t="array" ref="E43">IFERROR(
  SUM(LARGE(
    IF(
      ('Individual Results'!$D$2:$D$400=$A43) *
      ('Individual Results'!$C$2:$C$400=$B43),
      VALUE('Individual Results'!$K$2:$K$400)
    ),
    {1,2,3}
  )),
  ""
)</f>
        <v/>
      </c>
      <c r="F43" s="19" t="str" cm="1">
        <f t="array" ref="F43">IFERROR(
  SUM(LARGE(
    IF(
      ('Individual Results'!$D$2:$D$400=$A43) *
      ('Individual Results'!$C$2:$C$400=$B43),
      VALUE('Individual Results'!$M$2:$M$400)
    ),
    {1,2,3}
  )),
  ""
)</f>
        <v/>
      </c>
      <c r="G43" s="19" t="str" cm="1">
        <f t="array" ref="G43">IFERROR(
  SUM(LARGE(
    IF(
      ('Individual Results'!$D$2:$D$400=$A43) *
      ('Individual Results'!$C$2:$C$400=$B43),
      VALUE('Individual Results'!$O$2:$O$400)
    ),
    {1,2,3}
  )),
  ""
)</f>
        <v/>
      </c>
      <c r="H43" s="19" t="str" cm="1">
        <f t="array" ref="H43">IFERROR(
  SUM(LARGE(
    IF(
      ('Individual Results'!$D$2:$D$400=$A43) *
      ('Individual Results'!$C$2:$C$400=$B43),
      VALUE('Individual Results'!$Q$2:$Q$400)
    ),
    {1,2,3}
  )),
  ""
)</f>
        <v/>
      </c>
      <c r="I43" s="19">
        <f t="shared" si="1"/>
        <v>0</v>
      </c>
    </row>
    <row r="44" spans="1:9" x14ac:dyDescent="0.4">
      <c r="A44" s="19" t="str">
        <f>TeamHelper!I41</f>
        <v>Jr Boys</v>
      </c>
      <c r="B44" s="19" t="str">
        <f>TeamHelper!H41</f>
        <v>Seycove</v>
      </c>
      <c r="C44" s="19" t="str" cm="1">
        <f t="array" ref="C44">IFERROR(
  SUM(LARGE(
    IF(
      ('Individual Results'!$D$2:$D$400=$A44) *
      ('Individual Results'!$C$2:$C$400=$B44),
      VALUE('Individual Results'!$G$2:$G$400)
    ),
    {1,2,3}
  )),
  ""
)</f>
        <v/>
      </c>
      <c r="D44" s="19" t="str" cm="1">
        <f t="array" ref="D44">IFERROR(
  SUM(LARGE(
    IF(
      ('Individual Results'!$D$2:$D$400=$A44) *
      ('Individual Results'!$C$2:$C$400=$B44),
      VALUE('Individual Results'!$I$2:$I$400)
    ),
    {1,2,3}
  )),
  ""
)</f>
        <v/>
      </c>
      <c r="E44" s="19" t="str" cm="1">
        <f t="array" ref="E44">IFERROR(
  SUM(LARGE(
    IF(
      ('Individual Results'!$D$2:$D$400=$A44) *
      ('Individual Results'!$C$2:$C$400=$B44),
      VALUE('Individual Results'!$K$2:$K$400)
    ),
    {1,2,3}
  )),
  ""
)</f>
        <v/>
      </c>
      <c r="F44" s="19" t="str" cm="1">
        <f t="array" ref="F44">IFERROR(
  SUM(LARGE(
    IF(
      ('Individual Results'!$D$2:$D$400=$A44) *
      ('Individual Results'!$C$2:$C$400=$B44),
      VALUE('Individual Results'!$M$2:$M$400)
    ),
    {1,2,3}
  )),
  ""
)</f>
        <v/>
      </c>
      <c r="G44" s="19" t="str" cm="1">
        <f t="array" ref="G44">IFERROR(
  SUM(LARGE(
    IF(
      ('Individual Results'!$D$2:$D$400=$A44) *
      ('Individual Results'!$C$2:$C$400=$B44),
      VALUE('Individual Results'!$O$2:$O$400)
    ),
    {1,2,3}
  )),
  ""
)</f>
        <v/>
      </c>
      <c r="H44" s="19" t="str" cm="1">
        <f t="array" ref="H44">IFERROR(
  SUM(LARGE(
    IF(
      ('Individual Results'!$D$2:$D$400=$A44) *
      ('Individual Results'!$C$2:$C$400=$B44),
      VALUE('Individual Results'!$Q$2:$Q$400)
    ),
    {1,2,3}
  )),
  ""
)</f>
        <v/>
      </c>
      <c r="I44" s="19">
        <f t="shared" si="1"/>
        <v>0</v>
      </c>
    </row>
    <row r="45" spans="1:9" x14ac:dyDescent="0.4">
      <c r="A45" s="19" t="str">
        <f>TeamHelper!I42</f>
        <v>Jr Boys</v>
      </c>
      <c r="B45" s="19" t="str">
        <f>TeamHelper!H42</f>
        <v>St. Georges</v>
      </c>
      <c r="C45" s="19" cm="1">
        <f t="array" ref="C45">IFERROR(
  SUM(LARGE(
    IF(
      ('Individual Results'!$D$2:$D$400=$A45) *
      ('Individual Results'!$C$2:$C$400=$B45),
      VALUE('Individual Results'!$G$2:$G$400)
    ),
    {1,2,3}
  )),
  ""
)</f>
        <v>122</v>
      </c>
      <c r="D45" s="19" cm="1">
        <f t="array" ref="D45">IFERROR(
  SUM(LARGE(
    IF(
      ('Individual Results'!$D$2:$D$400=$A45) *
      ('Individual Results'!$C$2:$C$400=$B45),
      VALUE('Individual Results'!$I$2:$I$400)
    ),
    {1,2,3}
  )),
  ""
)</f>
        <v>0</v>
      </c>
      <c r="E45" s="19" cm="1">
        <f t="array" ref="E45">IFERROR(
  SUM(LARGE(
    IF(
      ('Individual Results'!$D$2:$D$400=$A45) *
      ('Individual Results'!$C$2:$C$400=$B45),
      VALUE('Individual Results'!$K$2:$K$400)
    ),
    {1,2,3}
  )),
  ""
)</f>
        <v>0</v>
      </c>
      <c r="F45" s="19" cm="1">
        <f t="array" ref="F45">IFERROR(
  SUM(LARGE(
    IF(
      ('Individual Results'!$D$2:$D$400=$A45) *
      ('Individual Results'!$C$2:$C$400=$B45),
      VALUE('Individual Results'!$M$2:$M$400)
    ),
    {1,2,3}
  )),
  ""
)</f>
        <v>0</v>
      </c>
      <c r="G45" s="19" cm="1">
        <f t="array" ref="G45">IFERROR(
  SUM(LARGE(
    IF(
      ('Individual Results'!$D$2:$D$400=$A45) *
      ('Individual Results'!$C$2:$C$400=$B45),
      VALUE('Individual Results'!$O$2:$O$400)
    ),
    {1,2,3}
  )),
  ""
)</f>
        <v>0</v>
      </c>
      <c r="H45" s="19" cm="1">
        <f t="array" ref="H45">IFERROR(
  SUM(LARGE(
    IF(
      ('Individual Results'!$D$2:$D$400=$A45) *
      ('Individual Results'!$C$2:$C$400=$B45),
      VALUE('Individual Results'!$Q$2:$Q$400)
    ),
    {1,2,3}
  )),
  ""
)</f>
        <v>0</v>
      </c>
      <c r="I45" s="19">
        <f t="shared" si="1"/>
        <v>122</v>
      </c>
    </row>
    <row r="46" spans="1:9" x14ac:dyDescent="0.4">
      <c r="A46" s="19" t="str">
        <f>TeamHelper!I43</f>
        <v>Jr Boys</v>
      </c>
      <c r="B46" s="19" t="str">
        <f>TeamHelper!H43</f>
        <v>STA</v>
      </c>
      <c r="C46" s="19" cm="1">
        <f t="array" ref="C46">IFERROR(
  SUM(LARGE(
    IF(
      ('Individual Results'!$D$2:$D$400=$A46) *
      ('Individual Results'!$C$2:$C$400=$B46),
      VALUE('Individual Results'!$G$2:$G$400)
    ),
    {1,2,3}
  )),
  ""
)</f>
        <v>139</v>
      </c>
      <c r="D46" s="19" cm="1">
        <f t="array" ref="D46">IFERROR(
  SUM(LARGE(
    IF(
      ('Individual Results'!$D$2:$D$400=$A46) *
      ('Individual Results'!$C$2:$C$400=$B46),
      VALUE('Individual Results'!$I$2:$I$400)
    ),
    {1,2,3}
  )),
  ""
)</f>
        <v>0</v>
      </c>
      <c r="E46" s="19" cm="1">
        <f t="array" ref="E46">IFERROR(
  SUM(LARGE(
    IF(
      ('Individual Results'!$D$2:$D$400=$A46) *
      ('Individual Results'!$C$2:$C$400=$B46),
      VALUE('Individual Results'!$K$2:$K$400)
    ),
    {1,2,3}
  )),
  ""
)</f>
        <v>0</v>
      </c>
      <c r="F46" s="19" cm="1">
        <f t="array" ref="F46">IFERROR(
  SUM(LARGE(
    IF(
      ('Individual Results'!$D$2:$D$400=$A46) *
      ('Individual Results'!$C$2:$C$400=$B46),
      VALUE('Individual Results'!$M$2:$M$400)
    ),
    {1,2,3}
  )),
  ""
)</f>
        <v>0</v>
      </c>
      <c r="G46" s="19" cm="1">
        <f t="array" ref="G46">IFERROR(
  SUM(LARGE(
    IF(
      ('Individual Results'!$D$2:$D$400=$A46) *
      ('Individual Results'!$C$2:$C$400=$B46),
      VALUE('Individual Results'!$O$2:$O$400)
    ),
    {1,2,3}
  )),
  ""
)</f>
        <v>0</v>
      </c>
      <c r="H46" s="19" cm="1">
        <f t="array" ref="H46">IFERROR(
  SUM(LARGE(
    IF(
      ('Individual Results'!$D$2:$D$400=$A46) *
      ('Individual Results'!$C$2:$C$400=$B46),
      VALUE('Individual Results'!$Q$2:$Q$400)
    ),
    {1,2,3}
  )),
  ""
)</f>
        <v>0</v>
      </c>
      <c r="I46" s="19">
        <f t="shared" si="1"/>
        <v>139</v>
      </c>
    </row>
    <row r="47" spans="1:9" x14ac:dyDescent="0.4">
      <c r="A47" s="19" t="str">
        <f>TeamHelper!I44</f>
        <v>Jr Boys</v>
      </c>
      <c r="B47" s="19" t="str">
        <f>TeamHelper!H44</f>
        <v>Sutherland</v>
      </c>
      <c r="C47" s="19" t="str" cm="1">
        <f t="array" ref="C47">IFERROR(
  SUM(LARGE(
    IF(
      ('Individual Results'!$D$2:$D$400=$A47) *
      ('Individual Results'!$C$2:$C$400=$B47),
      VALUE('Individual Results'!$G$2:$G$400)
    ),
    {1,2,3}
  )),
  ""
)</f>
        <v/>
      </c>
      <c r="D47" s="19" t="str" cm="1">
        <f t="array" ref="D47">IFERROR(
  SUM(LARGE(
    IF(
      ('Individual Results'!$D$2:$D$400=$A47) *
      ('Individual Results'!$C$2:$C$400=$B47),
      VALUE('Individual Results'!$I$2:$I$400)
    ),
    {1,2,3}
  )),
  ""
)</f>
        <v/>
      </c>
      <c r="E47" s="19" t="str" cm="1">
        <f t="array" ref="E47">IFERROR(
  SUM(LARGE(
    IF(
      ('Individual Results'!$D$2:$D$400=$A47) *
      ('Individual Results'!$C$2:$C$400=$B47),
      VALUE('Individual Results'!$K$2:$K$400)
    ),
    {1,2,3}
  )),
  ""
)</f>
        <v/>
      </c>
      <c r="F47" s="19" t="str" cm="1">
        <f t="array" ref="F47">IFERROR(
  SUM(LARGE(
    IF(
      ('Individual Results'!$D$2:$D$400=$A47) *
      ('Individual Results'!$C$2:$C$400=$B47),
      VALUE('Individual Results'!$M$2:$M$400)
    ),
    {1,2,3}
  )),
  ""
)</f>
        <v/>
      </c>
      <c r="G47" s="19" t="str" cm="1">
        <f t="array" ref="G47">IFERROR(
  SUM(LARGE(
    IF(
      ('Individual Results'!$D$2:$D$400=$A47) *
      ('Individual Results'!$C$2:$C$400=$B47),
      VALUE('Individual Results'!$O$2:$O$400)
    ),
    {1,2,3}
  )),
  ""
)</f>
        <v/>
      </c>
      <c r="H47" s="19" t="str" cm="1">
        <f t="array" ref="H47">IFERROR(
  SUM(LARGE(
    IF(
      ('Individual Results'!$D$2:$D$400=$A47) *
      ('Individual Results'!$C$2:$C$400=$B47),
      VALUE('Individual Results'!$Q$2:$Q$400)
    ),
    {1,2,3}
  )),
  ""
)</f>
        <v/>
      </c>
      <c r="I47" s="19">
        <f t="shared" si="1"/>
        <v>0</v>
      </c>
    </row>
    <row r="48" spans="1:9" x14ac:dyDescent="0.4">
      <c r="A48" s="19" t="str">
        <f>TeamHelper!I45</f>
        <v>Jr Boys</v>
      </c>
      <c r="B48" s="19" t="str">
        <f>TeamHelper!H45</f>
        <v>West Van</v>
      </c>
      <c r="C48" s="19" cm="1">
        <f t="array" ref="C48">IFERROR(
  SUM(LARGE(
    IF(
      ('Individual Results'!$D$2:$D$400=$A48) *
      ('Individual Results'!$C$2:$C$400=$B48),
      VALUE('Individual Results'!$G$2:$G$400)
    ),
    {1,2,3}
  )),
  ""
)</f>
        <v>31</v>
      </c>
      <c r="D48" s="19" cm="1">
        <f t="array" ref="D48">IFERROR(
  SUM(LARGE(
    IF(
      ('Individual Results'!$D$2:$D$400=$A48) *
      ('Individual Results'!$C$2:$C$400=$B48),
      VALUE('Individual Results'!$I$2:$I$400)
    ),
    {1,2,3}
  )),
  ""
)</f>
        <v>0</v>
      </c>
      <c r="E48" s="19" cm="1">
        <f t="array" ref="E48">IFERROR(
  SUM(LARGE(
    IF(
      ('Individual Results'!$D$2:$D$400=$A48) *
      ('Individual Results'!$C$2:$C$400=$B48),
      VALUE('Individual Results'!$K$2:$K$400)
    ),
    {1,2,3}
  )),
  ""
)</f>
        <v>0</v>
      </c>
      <c r="F48" s="19" cm="1">
        <f t="array" ref="F48">IFERROR(
  SUM(LARGE(
    IF(
      ('Individual Results'!$D$2:$D$400=$A48) *
      ('Individual Results'!$C$2:$C$400=$B48),
      VALUE('Individual Results'!$M$2:$M$400)
    ),
    {1,2,3}
  )),
  ""
)</f>
        <v>0</v>
      </c>
      <c r="G48" s="19" cm="1">
        <f t="array" ref="G48">IFERROR(
  SUM(LARGE(
    IF(
      ('Individual Results'!$D$2:$D$400=$A48) *
      ('Individual Results'!$C$2:$C$400=$B48),
      VALUE('Individual Results'!$O$2:$O$400)
    ),
    {1,2,3}
  )),
  ""
)</f>
        <v>0</v>
      </c>
      <c r="H48" s="19" cm="1">
        <f t="array" ref="H48">IFERROR(
  SUM(LARGE(
    IF(
      ('Individual Results'!$D$2:$D$400=$A48) *
      ('Individual Results'!$C$2:$C$400=$B48),
      VALUE('Individual Results'!$Q$2:$Q$400)
    ),
    {1,2,3}
  )),
  ""
)</f>
        <v>0</v>
      </c>
      <c r="I48" s="19">
        <f t="shared" si="1"/>
        <v>31</v>
      </c>
    </row>
    <row r="49" spans="1:9" x14ac:dyDescent="0.4">
      <c r="A49" s="19" t="str">
        <f>TeamHelper!I46</f>
        <v>Jr Boys</v>
      </c>
      <c r="B49" s="19" t="str">
        <f>TeamHelper!H46</f>
        <v>Whistler</v>
      </c>
      <c r="C49" s="19" cm="1">
        <f t="array" ref="C49">IFERROR(
  SUM(LARGE(
    IF(
      ('Individual Results'!$D$2:$D$400=$A49) *
      ('Individual Results'!$C$2:$C$400=$B49),
      VALUE('Individual Results'!$G$2:$G$400)
    ),
    {1,2,3}
  )),
  ""
)</f>
        <v>164</v>
      </c>
      <c r="D49" s="19" cm="1">
        <f t="array" ref="D49">IFERROR(
  SUM(LARGE(
    IF(
      ('Individual Results'!$D$2:$D$400=$A49) *
      ('Individual Results'!$C$2:$C$400=$B49),
      VALUE('Individual Results'!$I$2:$I$400)
    ),
    {1,2,3}
  )),
  ""
)</f>
        <v>0</v>
      </c>
      <c r="E49" s="19" cm="1">
        <f t="array" ref="E49">IFERROR(
  SUM(LARGE(
    IF(
      ('Individual Results'!$D$2:$D$400=$A49) *
      ('Individual Results'!$C$2:$C$400=$B49),
      VALUE('Individual Results'!$K$2:$K$400)
    ),
    {1,2,3}
  )),
  ""
)</f>
        <v>0</v>
      </c>
      <c r="F49" s="19" cm="1">
        <f t="array" ref="F49">IFERROR(
  SUM(LARGE(
    IF(
      ('Individual Results'!$D$2:$D$400=$A49) *
      ('Individual Results'!$C$2:$C$400=$B49),
      VALUE('Individual Results'!$M$2:$M$400)
    ),
    {1,2,3}
  )),
  ""
)</f>
        <v>0</v>
      </c>
      <c r="G49" s="19" cm="1">
        <f t="array" ref="G49">IFERROR(
  SUM(LARGE(
    IF(
      ('Individual Results'!$D$2:$D$400=$A49) *
      ('Individual Results'!$C$2:$C$400=$B49),
      VALUE('Individual Results'!$O$2:$O$400)
    ),
    {1,2,3}
  )),
  ""
)</f>
        <v>0</v>
      </c>
      <c r="H49" s="19" cm="1">
        <f t="array" ref="H49">IFERROR(
  SUM(LARGE(
    IF(
      ('Individual Results'!$D$2:$D$400=$A49) *
      ('Individual Results'!$C$2:$C$400=$B49),
      VALUE('Individual Results'!$Q$2:$Q$400)
    ),
    {1,2,3}
  )),
  ""
)</f>
        <v>0</v>
      </c>
      <c r="I49" s="19">
        <f t="shared" si="1"/>
        <v>164</v>
      </c>
    </row>
    <row r="50" spans="1:9" x14ac:dyDescent="0.4">
      <c r="A50" s="19" t="str">
        <f>TeamHelper!I47</f>
        <v>Jr Boys</v>
      </c>
      <c r="B50" s="19" t="str">
        <f>TeamHelper!H47</f>
        <v>Windsor</v>
      </c>
      <c r="C50" s="19" t="str" cm="1">
        <f t="array" ref="C50">IFERROR(
  SUM(LARGE(
    IF(
      ('Individual Results'!$D$2:$D$400=$A50) *
      ('Individual Results'!$C$2:$C$400=$B50),
      VALUE('Individual Results'!$G$2:$G$400)
    ),
    {1,2,3}
  )),
  ""
)</f>
        <v/>
      </c>
      <c r="D50" s="19" t="str" cm="1">
        <f t="array" ref="D50">IFERROR(
  SUM(LARGE(
    IF(
      ('Individual Results'!$D$2:$D$400=$A50) *
      ('Individual Results'!$C$2:$C$400=$B50),
      VALUE('Individual Results'!$I$2:$I$400)
    ),
    {1,2,3}
  )),
  ""
)</f>
        <v/>
      </c>
      <c r="E50" s="19" t="str" cm="1">
        <f t="array" ref="E50">IFERROR(
  SUM(LARGE(
    IF(
      ('Individual Results'!$D$2:$D$400=$A50) *
      ('Individual Results'!$C$2:$C$400=$B50),
      VALUE('Individual Results'!$K$2:$K$400)
    ),
    {1,2,3}
  )),
  ""
)</f>
        <v/>
      </c>
      <c r="F50" s="19" t="str" cm="1">
        <f t="array" ref="F50">IFERROR(
  SUM(LARGE(
    IF(
      ('Individual Results'!$D$2:$D$400=$A50) *
      ('Individual Results'!$C$2:$C$400=$B50),
      VALUE('Individual Results'!$M$2:$M$400)
    ),
    {1,2,3}
  )),
  ""
)</f>
        <v/>
      </c>
      <c r="G50" s="19" t="str" cm="1">
        <f t="array" ref="G50">IFERROR(
  SUM(LARGE(
    IF(
      ('Individual Results'!$D$2:$D$400=$A50) *
      ('Individual Results'!$C$2:$C$400=$B50),
      VALUE('Individual Results'!$O$2:$O$400)
    ),
    {1,2,3}
  )),
  ""
)</f>
        <v/>
      </c>
      <c r="H50" s="19" t="str" cm="1">
        <f t="array" ref="H50">IFERROR(
  SUM(LARGE(
    IF(
      ('Individual Results'!$D$2:$D$400=$A50) *
      ('Individual Results'!$C$2:$C$400=$B50),
      VALUE('Individual Results'!$Q$2:$Q$400)
    ),
    {1,2,3}
  )),
  ""
)</f>
        <v/>
      </c>
      <c r="I50" s="19">
        <f t="shared" si="1"/>
        <v>0</v>
      </c>
    </row>
    <row r="51" spans="1:9" x14ac:dyDescent="0.4">
      <c r="A51" s="19" t="str">
        <f>TeamHelper!I48</f>
        <v>Jr/Sr Girls</v>
      </c>
      <c r="B51" s="19" t="str">
        <f>TeamHelper!H48</f>
        <v>Argyle</v>
      </c>
      <c r="C51" s="19" cm="1">
        <f t="array" ref="C51">IFERROR(
  SUM(LARGE(
    IF(
      ('Individual Results'!$D$2:$D$400=$A51) *
      ('Individual Results'!$C$2:$C$400=$B51),
      VALUE('Individual Results'!$G$2:$G$400)
    ),
    {1,2,3}
  )),
  ""
)</f>
        <v>213</v>
      </c>
      <c r="D51" s="19" cm="1">
        <f t="array" ref="D51">IFERROR(
  SUM(LARGE(
    IF(
      ('Individual Results'!$D$2:$D$400=$A51) *
      ('Individual Results'!$C$2:$C$400=$B51),
      VALUE('Individual Results'!$I$2:$I$400)
    ),
    {1,2,3}
  )),
  ""
)</f>
        <v>0</v>
      </c>
      <c r="E51" s="19" cm="1">
        <f t="array" ref="E51">IFERROR(
  SUM(LARGE(
    IF(
      ('Individual Results'!$D$2:$D$400=$A51) *
      ('Individual Results'!$C$2:$C$400=$B51),
      VALUE('Individual Results'!$K$2:$K$400)
    ),
    {1,2,3}
  )),
  ""
)</f>
        <v>0</v>
      </c>
      <c r="F51" s="19" cm="1">
        <f t="array" ref="F51">IFERROR(
  SUM(LARGE(
    IF(
      ('Individual Results'!$D$2:$D$400=$A51) *
      ('Individual Results'!$C$2:$C$400=$B51),
      VALUE('Individual Results'!$M$2:$M$400)
    ),
    {1,2,3}
  )),
  ""
)</f>
        <v>0</v>
      </c>
      <c r="G51" s="19" cm="1">
        <f t="array" ref="G51">IFERROR(
  SUM(LARGE(
    IF(
      ('Individual Results'!$D$2:$D$400=$A51) *
      ('Individual Results'!$C$2:$C$400=$B51),
      VALUE('Individual Results'!$O$2:$O$400)
    ),
    {1,2,3}
  )),
  ""
)</f>
        <v>0</v>
      </c>
      <c r="H51" s="19" cm="1">
        <f t="array" ref="H51">IFERROR(
  SUM(LARGE(
    IF(
      ('Individual Results'!$D$2:$D$400=$A51) *
      ('Individual Results'!$C$2:$C$400=$B51),
      VALUE('Individual Results'!$Q$2:$Q$400)
    ),
    {1,2,3}
  )),
  ""
)</f>
        <v>0</v>
      </c>
      <c r="I51" s="19">
        <f t="shared" si="1"/>
        <v>213</v>
      </c>
    </row>
    <row r="52" spans="1:9" x14ac:dyDescent="0.4">
      <c r="A52" s="19" t="str">
        <f>TeamHelper!I49</f>
        <v>Jr/Sr Girls</v>
      </c>
      <c r="B52" s="19" t="str">
        <f>TeamHelper!H49</f>
        <v>Carson</v>
      </c>
      <c r="C52" s="19" t="str" cm="1">
        <f t="array" ref="C52">IFERROR(
  SUM(LARGE(
    IF(
      ('Individual Results'!$D$2:$D$400=$A52) *
      ('Individual Results'!$C$2:$C$400=$B52),
      VALUE('Individual Results'!$G$2:$G$400)
    ),
    {1,2,3}
  )),
  ""
)</f>
        <v/>
      </c>
      <c r="D52" s="19" t="str" cm="1">
        <f t="array" ref="D52">IFERROR(
  SUM(LARGE(
    IF(
      ('Individual Results'!$D$2:$D$400=$A52) *
      ('Individual Results'!$C$2:$C$400=$B52),
      VALUE('Individual Results'!$I$2:$I$400)
    ),
    {1,2,3}
  )),
  ""
)</f>
        <v/>
      </c>
      <c r="E52" s="19" t="str" cm="1">
        <f t="array" ref="E52">IFERROR(
  SUM(LARGE(
    IF(
      ('Individual Results'!$D$2:$D$400=$A52) *
      ('Individual Results'!$C$2:$C$400=$B52),
      VALUE('Individual Results'!$K$2:$K$400)
    ),
    {1,2,3}
  )),
  ""
)</f>
        <v/>
      </c>
      <c r="F52" s="19" t="str" cm="1">
        <f t="array" ref="F52">IFERROR(
  SUM(LARGE(
    IF(
      ('Individual Results'!$D$2:$D$400=$A52) *
      ('Individual Results'!$C$2:$C$400=$B52),
      VALUE('Individual Results'!$M$2:$M$400)
    ),
    {1,2,3}
  )),
  ""
)</f>
        <v/>
      </c>
      <c r="G52" s="19" t="str" cm="1">
        <f t="array" ref="G52">IFERROR(
  SUM(LARGE(
    IF(
      ('Individual Results'!$D$2:$D$400=$A52) *
      ('Individual Results'!$C$2:$C$400=$B52),
      VALUE('Individual Results'!$O$2:$O$400)
    ),
    {1,2,3}
  )),
  ""
)</f>
        <v/>
      </c>
      <c r="H52" s="19" t="str" cm="1">
        <f t="array" ref="H52">IFERROR(
  SUM(LARGE(
    IF(
      ('Individual Results'!$D$2:$D$400=$A52) *
      ('Individual Results'!$C$2:$C$400=$B52),
      VALUE('Individual Results'!$Q$2:$Q$400)
    ),
    {1,2,3}
  )),
  ""
)</f>
        <v/>
      </c>
      <c r="I52" s="19">
        <f t="shared" si="1"/>
        <v>0</v>
      </c>
    </row>
    <row r="53" spans="1:9" x14ac:dyDescent="0.4">
      <c r="A53" s="19" t="str">
        <f>TeamHelper!I50</f>
        <v>Jr/Sr Girls</v>
      </c>
      <c r="B53" s="19" t="str">
        <f>TeamHelper!H50</f>
        <v>Handsworth</v>
      </c>
      <c r="C53" s="19" t="str" cm="1">
        <f t="array" ref="C53">IFERROR(
  SUM(LARGE(
    IF(
      ('Individual Results'!$D$2:$D$400=$A53) *
      ('Individual Results'!$C$2:$C$400=$B53),
      VALUE('Individual Results'!$G$2:$G$400)
    ),
    {1,2,3}
  )),
  ""
)</f>
        <v/>
      </c>
      <c r="D53" s="19" t="str" cm="1">
        <f t="array" ref="D53">IFERROR(
  SUM(LARGE(
    IF(
      ('Individual Results'!$D$2:$D$400=$A53) *
      ('Individual Results'!$C$2:$C$400=$B53),
      VALUE('Individual Results'!$I$2:$I$400)
    ),
    {1,2,3}
  )),
  ""
)</f>
        <v/>
      </c>
      <c r="E53" s="19" t="str" cm="1">
        <f t="array" ref="E53">IFERROR(
  SUM(LARGE(
    IF(
      ('Individual Results'!$D$2:$D$400=$A53) *
      ('Individual Results'!$C$2:$C$400=$B53),
      VALUE('Individual Results'!$K$2:$K$400)
    ),
    {1,2,3}
  )),
  ""
)</f>
        <v/>
      </c>
      <c r="F53" s="19" t="str" cm="1">
        <f t="array" ref="F53">IFERROR(
  SUM(LARGE(
    IF(
      ('Individual Results'!$D$2:$D$400=$A53) *
      ('Individual Results'!$C$2:$C$400=$B53),
      VALUE('Individual Results'!$M$2:$M$400)
    ),
    {1,2,3}
  )),
  ""
)</f>
        <v/>
      </c>
      <c r="G53" s="19" t="str" cm="1">
        <f t="array" ref="G53">IFERROR(
  SUM(LARGE(
    IF(
      ('Individual Results'!$D$2:$D$400=$A53) *
      ('Individual Results'!$C$2:$C$400=$B53),
      VALUE('Individual Results'!$O$2:$O$400)
    ),
    {1,2,3}
  )),
  ""
)</f>
        <v/>
      </c>
      <c r="H53" s="19" t="str" cm="1">
        <f t="array" ref="H53">IFERROR(
  SUM(LARGE(
    IF(
      ('Individual Results'!$D$2:$D$400=$A53) *
      ('Individual Results'!$C$2:$C$400=$B53),
      VALUE('Individual Results'!$Q$2:$Q$400)
    ),
    {1,2,3}
  )),
  ""
)</f>
        <v/>
      </c>
      <c r="I53" s="19">
        <f t="shared" si="1"/>
        <v>0</v>
      </c>
    </row>
    <row r="54" spans="1:9" x14ac:dyDescent="0.4">
      <c r="A54" s="19" t="str">
        <f>TeamHelper!I51</f>
        <v>Jr/Sr Girls</v>
      </c>
      <c r="B54" s="19" t="str">
        <f>TeamHelper!H51</f>
        <v>Howe Sound</v>
      </c>
      <c r="C54" s="19" cm="1">
        <f t="array" ref="C54">IFERROR(
  SUM(LARGE(
    IF(
      ('Individual Results'!$D$2:$D$400=$A54) *
      ('Individual Results'!$C$2:$C$400=$B54),
      VALUE('Individual Results'!$G$2:$G$400)
    ),
    {1,2,3}
  )),
  ""
)</f>
        <v>275</v>
      </c>
      <c r="D54" s="19" cm="1">
        <f t="array" ref="D54">IFERROR(
  SUM(LARGE(
    IF(
      ('Individual Results'!$D$2:$D$400=$A54) *
      ('Individual Results'!$C$2:$C$400=$B54),
      VALUE('Individual Results'!$I$2:$I$400)
    ),
    {1,2,3}
  )),
  ""
)</f>
        <v>0</v>
      </c>
      <c r="E54" s="19" cm="1">
        <f t="array" ref="E54">IFERROR(
  SUM(LARGE(
    IF(
      ('Individual Results'!$D$2:$D$400=$A54) *
      ('Individual Results'!$C$2:$C$400=$B54),
      VALUE('Individual Results'!$K$2:$K$400)
    ),
    {1,2,3}
  )),
  ""
)</f>
        <v>0</v>
      </c>
      <c r="F54" s="19" cm="1">
        <f t="array" ref="F54">IFERROR(
  SUM(LARGE(
    IF(
      ('Individual Results'!$D$2:$D$400=$A54) *
      ('Individual Results'!$C$2:$C$400=$B54),
      VALUE('Individual Results'!$M$2:$M$400)
    ),
    {1,2,3}
  )),
  ""
)</f>
        <v>0</v>
      </c>
      <c r="G54" s="19" cm="1">
        <f t="array" ref="G54">IFERROR(
  SUM(LARGE(
    IF(
      ('Individual Results'!$D$2:$D$400=$A54) *
      ('Individual Results'!$C$2:$C$400=$B54),
      VALUE('Individual Results'!$O$2:$O$400)
    ),
    {1,2,3}
  )),
  ""
)</f>
        <v>0</v>
      </c>
      <c r="H54" s="19" cm="1">
        <f t="array" ref="H54">IFERROR(
  SUM(LARGE(
    IF(
      ('Individual Results'!$D$2:$D$400=$A54) *
      ('Individual Results'!$C$2:$C$400=$B54),
      VALUE('Individual Results'!$Q$2:$Q$400)
    ),
    {1,2,3}
  )),
  ""
)</f>
        <v>0</v>
      </c>
      <c r="I54" s="19">
        <f t="shared" si="1"/>
        <v>275</v>
      </c>
    </row>
    <row r="55" spans="1:9" x14ac:dyDescent="0.4">
      <c r="A55" s="19" t="str">
        <f>TeamHelper!I52</f>
        <v>Jr/Sr Girls</v>
      </c>
      <c r="B55" s="19" t="str">
        <f>TeamHelper!H52</f>
        <v>Pemberton</v>
      </c>
      <c r="C55" s="19" cm="1">
        <f t="array" ref="C55">IFERROR(
  SUM(LARGE(
    IF(
      ('Individual Results'!$D$2:$D$400=$A55) *
      ('Individual Results'!$C$2:$C$400=$B55),
      VALUE('Individual Results'!$G$2:$G$400)
    ),
    {1,2,3}
  )),
  ""
)</f>
        <v>200</v>
      </c>
      <c r="D55" s="19" cm="1">
        <f t="array" ref="D55">IFERROR(
  SUM(LARGE(
    IF(
      ('Individual Results'!$D$2:$D$400=$A55) *
      ('Individual Results'!$C$2:$C$400=$B55),
      VALUE('Individual Results'!$I$2:$I$400)
    ),
    {1,2,3}
  )),
  ""
)</f>
        <v>0</v>
      </c>
      <c r="E55" s="19" cm="1">
        <f t="array" ref="E55">IFERROR(
  SUM(LARGE(
    IF(
      ('Individual Results'!$D$2:$D$400=$A55) *
      ('Individual Results'!$C$2:$C$400=$B55),
      VALUE('Individual Results'!$K$2:$K$400)
    ),
    {1,2,3}
  )),
  ""
)</f>
        <v>0</v>
      </c>
      <c r="F55" s="19" cm="1">
        <f t="array" ref="F55">IFERROR(
  SUM(LARGE(
    IF(
      ('Individual Results'!$D$2:$D$400=$A55) *
      ('Individual Results'!$C$2:$C$400=$B55),
      VALUE('Individual Results'!$M$2:$M$400)
    ),
    {1,2,3}
  )),
  ""
)</f>
        <v>0</v>
      </c>
      <c r="G55" s="19" cm="1">
        <f t="array" ref="G55">IFERROR(
  SUM(LARGE(
    IF(
      ('Individual Results'!$D$2:$D$400=$A55) *
      ('Individual Results'!$C$2:$C$400=$B55),
      VALUE('Individual Results'!$O$2:$O$400)
    ),
    {1,2,3}
  )),
  ""
)</f>
        <v>0</v>
      </c>
      <c r="H55" s="19" cm="1">
        <f t="array" ref="H55">IFERROR(
  SUM(LARGE(
    IF(
      ('Individual Results'!$D$2:$D$400=$A55) *
      ('Individual Results'!$C$2:$C$400=$B55),
      VALUE('Individual Results'!$Q$2:$Q$400)
    ),
    {1,2,3}
  )),
  ""
)</f>
        <v>0</v>
      </c>
      <c r="I55" s="19">
        <f t="shared" si="1"/>
        <v>200</v>
      </c>
    </row>
    <row r="56" spans="1:9" x14ac:dyDescent="0.4">
      <c r="A56" s="19" t="str">
        <f>TeamHelper!I53</f>
        <v>Jr/Sr Girls</v>
      </c>
      <c r="B56" s="19" t="str">
        <f>TeamHelper!H53</f>
        <v>STA</v>
      </c>
      <c r="C56" s="19" t="str" cm="1">
        <f t="array" ref="C56">IFERROR(
  SUM(LARGE(
    IF(
      ('Individual Results'!$D$2:$D$400=$A56) *
      ('Individual Results'!$C$2:$C$400=$B56),
      VALUE('Individual Results'!$G$2:$G$400)
    ),
    {1,2,3}
  )),
  ""
)</f>
        <v/>
      </c>
      <c r="D56" s="19" t="str" cm="1">
        <f t="array" ref="D56">IFERROR(
  SUM(LARGE(
    IF(
      ('Individual Results'!$D$2:$D$400=$A56) *
      ('Individual Results'!$C$2:$C$400=$B56),
      VALUE('Individual Results'!$I$2:$I$400)
    ),
    {1,2,3}
  )),
  ""
)</f>
        <v/>
      </c>
      <c r="E56" s="19" t="str" cm="1">
        <f t="array" ref="E56">IFERROR(
  SUM(LARGE(
    IF(
      ('Individual Results'!$D$2:$D$400=$A56) *
      ('Individual Results'!$C$2:$C$400=$B56),
      VALUE('Individual Results'!$K$2:$K$400)
    ),
    {1,2,3}
  )),
  ""
)</f>
        <v/>
      </c>
      <c r="F56" s="19" t="str" cm="1">
        <f t="array" ref="F56">IFERROR(
  SUM(LARGE(
    IF(
      ('Individual Results'!$D$2:$D$400=$A56) *
      ('Individual Results'!$C$2:$C$400=$B56),
      VALUE('Individual Results'!$M$2:$M$400)
    ),
    {1,2,3}
  )),
  ""
)</f>
        <v/>
      </c>
      <c r="G56" s="19" t="str" cm="1">
        <f t="array" ref="G56">IFERROR(
  SUM(LARGE(
    IF(
      ('Individual Results'!$D$2:$D$400=$A56) *
      ('Individual Results'!$C$2:$C$400=$B56),
      VALUE('Individual Results'!$O$2:$O$400)
    ),
    {1,2,3}
  )),
  ""
)</f>
        <v/>
      </c>
      <c r="H56" s="19" t="str" cm="1">
        <f t="array" ref="H56">IFERROR(
  SUM(LARGE(
    IF(
      ('Individual Results'!$D$2:$D$400=$A56) *
      ('Individual Results'!$C$2:$C$400=$B56),
      VALUE('Individual Results'!$Q$2:$Q$400)
    ),
    {1,2,3}
  )),
  ""
)</f>
        <v/>
      </c>
      <c r="I56" s="19">
        <f t="shared" si="1"/>
        <v>0</v>
      </c>
    </row>
    <row r="57" spans="1:9" x14ac:dyDescent="0.4">
      <c r="A57" s="19" t="str">
        <f>TeamHelper!I54</f>
        <v>Jr/Sr Girls</v>
      </c>
      <c r="B57" s="19" t="str">
        <f>TeamHelper!H54</f>
        <v>Whistler</v>
      </c>
      <c r="C57" s="19" cm="1">
        <f t="array" ref="C57">IFERROR(
  SUM(LARGE(
    IF(
      ('Individual Results'!$D$2:$D$400=$A57) *
      ('Individual Results'!$C$2:$C$400=$B57),
      VALUE('Individual Results'!$G$2:$G$400)
    ),
    {1,2,3}
  )),
  ""
)</f>
        <v>235</v>
      </c>
      <c r="D57" s="19" cm="1">
        <f t="array" ref="D57">IFERROR(
  SUM(LARGE(
    IF(
      ('Individual Results'!$D$2:$D$400=$A57) *
      ('Individual Results'!$C$2:$C$400=$B57),
      VALUE('Individual Results'!$I$2:$I$400)
    ),
    {1,2,3}
  )),
  ""
)</f>
        <v>0</v>
      </c>
      <c r="E57" s="19" cm="1">
        <f t="array" ref="E57">IFERROR(
  SUM(LARGE(
    IF(
      ('Individual Results'!$D$2:$D$400=$A57) *
      ('Individual Results'!$C$2:$C$400=$B57),
      VALUE('Individual Results'!$K$2:$K$400)
    ),
    {1,2,3}
  )),
  ""
)</f>
        <v>0</v>
      </c>
      <c r="F57" s="19" cm="1">
        <f t="array" ref="F57">IFERROR(
  SUM(LARGE(
    IF(
      ('Individual Results'!$D$2:$D$400=$A57) *
      ('Individual Results'!$C$2:$C$400=$B57),
      VALUE('Individual Results'!$M$2:$M$400)
    ),
    {1,2,3}
  )),
  ""
)</f>
        <v>0</v>
      </c>
      <c r="G57" s="19" cm="1">
        <f t="array" ref="G57">IFERROR(
  SUM(LARGE(
    IF(
      ('Individual Results'!$D$2:$D$400=$A57) *
      ('Individual Results'!$C$2:$C$400=$B57),
      VALUE('Individual Results'!$O$2:$O$400)
    ),
    {1,2,3}
  )),
  ""
)</f>
        <v>0</v>
      </c>
      <c r="H57" s="19" cm="1">
        <f t="array" ref="H57">IFERROR(
  SUM(LARGE(
    IF(
      ('Individual Results'!$D$2:$D$400=$A57) *
      ('Individual Results'!$C$2:$C$400=$B57),
      VALUE('Individual Results'!$Q$2:$Q$400)
    ),
    {1,2,3}
  )),
  ""
)</f>
        <v>0</v>
      </c>
      <c r="I57" s="19">
        <f t="shared" si="1"/>
        <v>235</v>
      </c>
    </row>
    <row r="58" spans="1:9" x14ac:dyDescent="0.4">
      <c r="A58" s="19" t="str">
        <f>TeamHelper!I55</f>
        <v>Jr/Sr Girls</v>
      </c>
      <c r="B58" s="19" t="str">
        <f>TeamHelper!H55</f>
        <v>Windsor</v>
      </c>
      <c r="C58" s="19" cm="1">
        <f t="array" ref="C58">IFERROR(
  SUM(LARGE(
    IF(
      ('Individual Results'!$D$2:$D$400=$A58) *
      ('Individual Results'!$C$2:$C$400=$B58),
      VALUE('Individual Results'!$G$2:$G$400)
    ),
    {1,2,3}
  )),
  ""
)</f>
        <v>100</v>
      </c>
      <c r="D58" s="19" cm="1">
        <f t="array" ref="D58">IFERROR(
  SUM(LARGE(
    IF(
      ('Individual Results'!$D$2:$D$400=$A58) *
      ('Individual Results'!$C$2:$C$400=$B58),
      VALUE('Individual Results'!$I$2:$I$400)
    ),
    {1,2,3}
  )),
  ""
)</f>
        <v>0</v>
      </c>
      <c r="E58" s="19" cm="1">
        <f t="array" ref="E58">IFERROR(
  SUM(LARGE(
    IF(
      ('Individual Results'!$D$2:$D$400=$A58) *
      ('Individual Results'!$C$2:$C$400=$B58),
      VALUE('Individual Results'!$K$2:$K$400)
    ),
    {1,2,3}
  )),
  ""
)</f>
        <v>0</v>
      </c>
      <c r="F58" s="19" cm="1">
        <f t="array" ref="F58">IFERROR(
  SUM(LARGE(
    IF(
      ('Individual Results'!$D$2:$D$400=$A58) *
      ('Individual Results'!$C$2:$C$400=$B58),
      VALUE('Individual Results'!$M$2:$M$400)
    ),
    {1,2,3}
  )),
  ""
)</f>
        <v>0</v>
      </c>
      <c r="G58" s="19" cm="1">
        <f t="array" ref="G58">IFERROR(
  SUM(LARGE(
    IF(
      ('Individual Results'!$D$2:$D$400=$A58) *
      ('Individual Results'!$C$2:$C$400=$B58),
      VALUE('Individual Results'!$O$2:$O$400)
    ),
    {1,2,3}
  )),
  ""
)</f>
        <v>0</v>
      </c>
      <c r="H58" s="19" cm="1">
        <f t="array" ref="H58">IFERROR(
  SUM(LARGE(
    IF(
      ('Individual Results'!$D$2:$D$400=$A58) *
      ('Individual Results'!$C$2:$C$400=$B58),
      VALUE('Individual Results'!$Q$2:$Q$400)
    ),
    {1,2,3}
  )),
  ""
)</f>
        <v>0</v>
      </c>
      <c r="I58" s="19">
        <f t="shared" si="1"/>
        <v>100</v>
      </c>
    </row>
    <row r="59" spans="1:9" x14ac:dyDescent="0.4">
      <c r="A59" s="19" t="str">
        <f>TeamHelper!I96</f>
        <v>Jr/Sr Girls</v>
      </c>
      <c r="B59" s="19" t="str">
        <f>TeamHelper!H96</f>
        <v>Burnaby Mtn</v>
      </c>
      <c r="C59" s="19" t="str" cm="1">
        <f t="array" ref="C59">IFERROR(
  SUM(LARGE(
    IF(
      ('Individual Results'!$D$2:$D$400=$A59) *
      ('Individual Results'!$C$2:$C$400=$B59),
      VALUE('Individual Results'!$G$2:$G$400)
    ),
    {1,2,3}
  )),
  ""
)</f>
        <v/>
      </c>
      <c r="D59" s="19" t="str" cm="1">
        <f t="array" ref="D59">IFERROR(
  SUM(LARGE(
    IF(
      ('Individual Results'!$D$2:$D$400=$A59) *
      ('Individual Results'!$C$2:$C$400=$B59),
      VALUE('Individual Results'!$I$2:$I$400)
    ),
    {1,2,3}
  )),
  ""
)</f>
        <v/>
      </c>
      <c r="E59" s="19" t="str" cm="1">
        <f t="array" ref="E59">IFERROR(
  SUM(LARGE(
    IF(
      ('Individual Results'!$D$2:$D$400=$A59) *
      ('Individual Results'!$C$2:$C$400=$B59),
      VALUE('Individual Results'!$K$2:$K$400)
    ),
    {1,2,3}
  )),
  ""
)</f>
        <v/>
      </c>
      <c r="F59" s="19" t="str" cm="1">
        <f t="array" ref="F59">IFERROR(
  SUM(LARGE(
    IF(
      ('Individual Results'!$D$2:$D$400=$A59) *
      ('Individual Results'!$C$2:$C$400=$B59),
      VALUE('Individual Results'!$M$2:$M$400)
    ),
    {1,2,3}
  )),
  ""
)</f>
        <v/>
      </c>
      <c r="G59" s="19" t="str" cm="1">
        <f t="array" ref="G59">IFERROR(
  SUM(LARGE(
    IF(
      ('Individual Results'!$D$2:$D$400=$A59) *
      ('Individual Results'!$C$2:$C$400=$B59),
      VALUE('Individual Results'!$O$2:$O$400)
    ),
    {1,2,3}
  )),
  ""
)</f>
        <v/>
      </c>
      <c r="H59" s="19" t="str" cm="1">
        <f t="array" ref="H59">IFERROR(
  SUM(LARGE(
    IF(
      ('Individual Results'!$D$2:$D$400=$A59) *
      ('Individual Results'!$C$2:$C$400=$B59),
      VALUE('Individual Results'!$Q$2:$Q$400)
    ),
    {1,2,3}
  )),
  ""
)</f>
        <v/>
      </c>
      <c r="I59" s="19">
        <f t="shared" si="1"/>
        <v>0</v>
      </c>
    </row>
    <row r="60" spans="1:9" x14ac:dyDescent="0.4">
      <c r="A60" s="19" t="str">
        <f>TeamHelper!I97</f>
        <v>Jr/Sr Girls</v>
      </c>
      <c r="B60" s="19" t="str">
        <f>TeamHelper!H97</f>
        <v>Coast Mtn</v>
      </c>
      <c r="C60" s="19" t="str" cm="1">
        <f t="array" ref="C60">IFERROR(
  SUM(LARGE(
    IF(
      ('Individual Results'!$D$2:$D$400=$A60) *
      ('Individual Results'!$C$2:$C$400=$B60),
      VALUE('Individual Results'!$G$2:$G$400)
    ),
    {1,2,3}
  )),
  ""
)</f>
        <v/>
      </c>
      <c r="D60" s="19" t="str" cm="1">
        <f t="array" ref="D60">IFERROR(
  SUM(LARGE(
    IF(
      ('Individual Results'!$D$2:$D$400=$A60) *
      ('Individual Results'!$C$2:$C$400=$B60),
      VALUE('Individual Results'!$I$2:$I$400)
    ),
    {1,2,3}
  )),
  ""
)</f>
        <v/>
      </c>
      <c r="E60" s="19" t="str" cm="1">
        <f t="array" ref="E60">IFERROR(
  SUM(LARGE(
    IF(
      ('Individual Results'!$D$2:$D$400=$A60) *
      ('Individual Results'!$C$2:$C$400=$B60),
      VALUE('Individual Results'!$K$2:$K$400)
    ),
    {1,2,3}
  )),
  ""
)</f>
        <v/>
      </c>
      <c r="F60" s="19" t="str" cm="1">
        <f t="array" ref="F60">IFERROR(
  SUM(LARGE(
    IF(
      ('Individual Results'!$D$2:$D$400=$A60) *
      ('Individual Results'!$C$2:$C$400=$B60),
      VALUE('Individual Results'!$M$2:$M$400)
    ),
    {1,2,3}
  )),
  ""
)</f>
        <v/>
      </c>
      <c r="G60" s="19" t="str" cm="1">
        <f t="array" ref="G60">IFERROR(
  SUM(LARGE(
    IF(
      ('Individual Results'!$D$2:$D$400=$A60) *
      ('Individual Results'!$C$2:$C$400=$B60),
      VALUE('Individual Results'!$O$2:$O$400)
    ),
    {1,2,3}
  )),
  ""
)</f>
        <v/>
      </c>
      <c r="H60" s="19" t="str" cm="1">
        <f t="array" ref="H60">IFERROR(
  SUM(LARGE(
    IF(
      ('Individual Results'!$D$2:$D$400=$A60) *
      ('Individual Results'!$C$2:$C$400=$B60),
      VALUE('Individual Results'!$Q$2:$Q$400)
    ),
    {1,2,3}
  )),
  ""
)</f>
        <v/>
      </c>
      <c r="I60" s="19">
        <f t="shared" si="1"/>
        <v>0</v>
      </c>
    </row>
    <row r="61" spans="1:9" x14ac:dyDescent="0.4">
      <c r="A61" s="19" t="str">
        <f>TeamHelper!I98</f>
        <v>Jr/Sr Girls</v>
      </c>
      <c r="B61" s="19" t="str">
        <f>TeamHelper!H98</f>
        <v>Sutherland</v>
      </c>
      <c r="C61" s="19" t="str" cm="1">
        <f t="array" ref="C61">IFERROR(
  SUM(LARGE(
    IF(
      ('Individual Results'!$D$2:$D$400=$A61) *
      ('Individual Results'!$C$2:$C$400=$B61),
      VALUE('Individual Results'!$G$2:$G$400)
    ),
    {1,2,3}
  )),
  ""
)</f>
        <v/>
      </c>
      <c r="D61" s="19" t="str" cm="1">
        <f t="array" ref="D61">IFERROR(
  SUM(LARGE(
    IF(
      ('Individual Results'!$D$2:$D$400=$A61) *
      ('Individual Results'!$C$2:$C$400=$B61),
      VALUE('Individual Results'!$I$2:$I$400)
    ),
    {1,2,3}
  )),
  ""
)</f>
        <v/>
      </c>
      <c r="E61" s="19" t="str" cm="1">
        <f t="array" ref="E61">IFERROR(
  SUM(LARGE(
    IF(
      ('Individual Results'!$D$2:$D$400=$A61) *
      ('Individual Results'!$C$2:$C$400=$B61),
      VALUE('Individual Results'!$K$2:$K$400)
    ),
    {1,2,3}
  )),
  ""
)</f>
        <v/>
      </c>
      <c r="F61" s="19" t="str" cm="1">
        <f t="array" ref="F61">IFERROR(
  SUM(LARGE(
    IF(
      ('Individual Results'!$D$2:$D$400=$A61) *
      ('Individual Results'!$C$2:$C$400=$B61),
      VALUE('Individual Results'!$M$2:$M$400)
    ),
    {1,2,3}
  )),
  ""
)</f>
        <v/>
      </c>
      <c r="G61" s="19" t="str" cm="1">
        <f t="array" ref="G61">IFERROR(
  SUM(LARGE(
    IF(
      ('Individual Results'!$D$2:$D$400=$A61) *
      ('Individual Results'!$C$2:$C$400=$B61),
      VALUE('Individual Results'!$O$2:$O$400)
    ),
    {1,2,3}
  )),
  ""
)</f>
        <v/>
      </c>
      <c r="H61" s="19" t="str" cm="1">
        <f t="array" ref="H61">IFERROR(
  SUM(LARGE(
    IF(
      ('Individual Results'!$D$2:$D$400=$A61) *
      ('Individual Results'!$C$2:$C$400=$B61),
      VALUE('Individual Results'!$Q$2:$Q$400)
    ),
    {1,2,3}
  )),
  ""
)</f>
        <v/>
      </c>
      <c r="I61" s="19">
        <f t="shared" si="1"/>
        <v>0</v>
      </c>
    </row>
    <row r="62" spans="1:9" x14ac:dyDescent="0.4">
      <c r="A62" s="19" t="str">
        <f>TeamHelper!I56</f>
        <v>Juv Boys</v>
      </c>
      <c r="B62" s="19" t="str">
        <f>TeamHelper!H56</f>
        <v>Argyle</v>
      </c>
      <c r="C62" s="19" cm="1">
        <f t="array" ref="C62">IFERROR(
  SUM(LARGE(
    IF(
      ('Individual Results'!$D$2:$D$400=$A62) *
      ('Individual Results'!$C$2:$C$400=$B62),
      VALUE('Individual Results'!$G$2:$G$400)
    ),
    {1,2,3}
  )),
  ""
)</f>
        <v>181</v>
      </c>
      <c r="D62" s="19" cm="1">
        <f t="array" ref="D62">IFERROR(
  SUM(LARGE(
    IF(
      ('Individual Results'!$D$2:$D$400=$A62) *
      ('Individual Results'!$C$2:$C$400=$B62),
      VALUE('Individual Results'!$I$2:$I$400)
    ),
    {1,2,3}
  )),
  ""
)</f>
        <v>0</v>
      </c>
      <c r="E62" s="19" cm="1">
        <f t="array" ref="E62">IFERROR(
  SUM(LARGE(
    IF(
      ('Individual Results'!$D$2:$D$400=$A62) *
      ('Individual Results'!$C$2:$C$400=$B62),
      VALUE('Individual Results'!$K$2:$K$400)
    ),
    {1,2,3}
  )),
  ""
)</f>
        <v>0</v>
      </c>
      <c r="F62" s="19" cm="1">
        <f t="array" ref="F62">IFERROR(
  SUM(LARGE(
    IF(
      ('Individual Results'!$D$2:$D$400=$A62) *
      ('Individual Results'!$C$2:$C$400=$B62),
      VALUE('Individual Results'!$M$2:$M$400)
    ),
    {1,2,3}
  )),
  ""
)</f>
        <v>0</v>
      </c>
      <c r="G62" s="19" cm="1">
        <f t="array" ref="G62">IFERROR(
  SUM(LARGE(
    IF(
      ('Individual Results'!$D$2:$D$400=$A62) *
      ('Individual Results'!$C$2:$C$400=$B62),
      VALUE('Individual Results'!$O$2:$O$400)
    ),
    {1,2,3}
  )),
  ""
)</f>
        <v>0</v>
      </c>
      <c r="H62" s="19" cm="1">
        <f t="array" ref="H62">IFERROR(
  SUM(LARGE(
    IF(
      ('Individual Results'!$D$2:$D$400=$A62) *
      ('Individual Results'!$C$2:$C$400=$B62),
      VALUE('Individual Results'!$Q$2:$Q$400)
    ),
    {1,2,3}
  )),
  ""
)</f>
        <v>0</v>
      </c>
      <c r="I62" s="19">
        <f t="shared" si="1"/>
        <v>181</v>
      </c>
    </row>
    <row r="63" spans="1:9" x14ac:dyDescent="0.4">
      <c r="A63" s="19" t="str">
        <f>TeamHelper!I57</f>
        <v>Juv Boys</v>
      </c>
      <c r="B63" s="19" t="str">
        <f>TeamHelper!H57</f>
        <v>Brockton</v>
      </c>
      <c r="C63" s="19" cm="1">
        <f t="array" ref="C63">IFERROR(
  SUM(LARGE(
    IF(
      ('Individual Results'!$D$2:$D$400=$A63) *
      ('Individual Results'!$C$2:$C$400=$B63),
      VALUE('Individual Results'!$G$2:$G$400)
    ),
    {1,2,3}
  )),
  ""
)</f>
        <v>77</v>
      </c>
      <c r="D63" s="19" cm="1">
        <f t="array" ref="D63">IFERROR(
  SUM(LARGE(
    IF(
      ('Individual Results'!$D$2:$D$400=$A63) *
      ('Individual Results'!$C$2:$C$400=$B63),
      VALUE('Individual Results'!$I$2:$I$400)
    ),
    {1,2,3}
  )),
  ""
)</f>
        <v>0</v>
      </c>
      <c r="E63" s="19" cm="1">
        <f t="array" ref="E63">IFERROR(
  SUM(LARGE(
    IF(
      ('Individual Results'!$D$2:$D$400=$A63) *
      ('Individual Results'!$C$2:$C$400=$B63),
      VALUE('Individual Results'!$K$2:$K$400)
    ),
    {1,2,3}
  )),
  ""
)</f>
        <v>0</v>
      </c>
      <c r="F63" s="19" cm="1">
        <f t="array" ref="F63">IFERROR(
  SUM(LARGE(
    IF(
      ('Individual Results'!$D$2:$D$400=$A63) *
      ('Individual Results'!$C$2:$C$400=$B63),
      VALUE('Individual Results'!$M$2:$M$400)
    ),
    {1,2,3}
  )),
  ""
)</f>
        <v>0</v>
      </c>
      <c r="G63" s="19" cm="1">
        <f t="array" ref="G63">IFERROR(
  SUM(LARGE(
    IF(
      ('Individual Results'!$D$2:$D$400=$A63) *
      ('Individual Results'!$C$2:$C$400=$B63),
      VALUE('Individual Results'!$O$2:$O$400)
    ),
    {1,2,3}
  )),
  ""
)</f>
        <v>0</v>
      </c>
      <c r="H63" s="19" cm="1">
        <f t="array" ref="H63">IFERROR(
  SUM(LARGE(
    IF(
      ('Individual Results'!$D$2:$D$400=$A63) *
      ('Individual Results'!$C$2:$C$400=$B63),
      VALUE('Individual Results'!$Q$2:$Q$400)
    ),
    {1,2,3}
  )),
  ""
)</f>
        <v>0</v>
      </c>
      <c r="I63" s="19">
        <f t="shared" si="1"/>
        <v>77</v>
      </c>
    </row>
    <row r="64" spans="1:9" x14ac:dyDescent="0.4">
      <c r="A64" s="19" t="str">
        <f>TeamHelper!I58</f>
        <v>Juv Boys</v>
      </c>
      <c r="B64" s="19" t="str">
        <f>TeamHelper!H58</f>
        <v>Burnaby Mtn</v>
      </c>
      <c r="C64" s="19" t="str" cm="1">
        <f t="array" ref="C64">IFERROR(
  SUM(LARGE(
    IF(
      ('Individual Results'!$D$2:$D$400=$A64) *
      ('Individual Results'!$C$2:$C$400=$B64),
      VALUE('Individual Results'!$G$2:$G$400)
    ),
    {1,2,3}
  )),
  ""
)</f>
        <v/>
      </c>
      <c r="D64" s="19" t="str" cm="1">
        <f t="array" ref="D64">IFERROR(
  SUM(LARGE(
    IF(
      ('Individual Results'!$D$2:$D$400=$A64) *
      ('Individual Results'!$C$2:$C$400=$B64),
      VALUE('Individual Results'!$I$2:$I$400)
    ),
    {1,2,3}
  )),
  ""
)</f>
        <v/>
      </c>
      <c r="E64" s="19" t="str" cm="1">
        <f t="array" ref="E64">IFERROR(
  SUM(LARGE(
    IF(
      ('Individual Results'!$D$2:$D$400=$A64) *
      ('Individual Results'!$C$2:$C$400=$B64),
      VALUE('Individual Results'!$K$2:$K$400)
    ),
    {1,2,3}
  )),
  ""
)</f>
        <v/>
      </c>
      <c r="F64" s="19" t="str" cm="1">
        <f t="array" ref="F64">IFERROR(
  SUM(LARGE(
    IF(
      ('Individual Results'!$D$2:$D$400=$A64) *
      ('Individual Results'!$C$2:$C$400=$B64),
      VALUE('Individual Results'!$M$2:$M$400)
    ),
    {1,2,3}
  )),
  ""
)</f>
        <v/>
      </c>
      <c r="G64" s="19" t="str" cm="1">
        <f t="array" ref="G64">IFERROR(
  SUM(LARGE(
    IF(
      ('Individual Results'!$D$2:$D$400=$A64) *
      ('Individual Results'!$C$2:$C$400=$B64),
      VALUE('Individual Results'!$O$2:$O$400)
    ),
    {1,2,3}
  )),
  ""
)</f>
        <v/>
      </c>
      <c r="H64" s="19" t="str" cm="1">
        <f t="array" ref="H64">IFERROR(
  SUM(LARGE(
    IF(
      ('Individual Results'!$D$2:$D$400=$A64) *
      ('Individual Results'!$C$2:$C$400=$B64),
      VALUE('Individual Results'!$Q$2:$Q$400)
    ),
    {1,2,3}
  )),
  ""
)</f>
        <v/>
      </c>
      <c r="I64" s="19">
        <f t="shared" si="1"/>
        <v>0</v>
      </c>
    </row>
    <row r="65" spans="1:9" x14ac:dyDescent="0.4">
      <c r="A65" s="19" t="str">
        <f>TeamHelper!I59</f>
        <v>Juv Boys</v>
      </c>
      <c r="B65" s="19" t="str">
        <f>TeamHelper!H59</f>
        <v>Carson</v>
      </c>
      <c r="C65" s="19" cm="1">
        <f t="array" ref="C65">IFERROR(
  SUM(LARGE(
    IF(
      ('Individual Results'!$D$2:$D$400=$A65) *
      ('Individual Results'!$C$2:$C$400=$B65),
      VALUE('Individual Results'!$G$2:$G$400)
    ),
    {1,2,3}
  )),
  ""
)</f>
        <v>101</v>
      </c>
      <c r="D65" s="19" cm="1">
        <f t="array" ref="D65">IFERROR(
  SUM(LARGE(
    IF(
      ('Individual Results'!$D$2:$D$400=$A65) *
      ('Individual Results'!$C$2:$C$400=$B65),
      VALUE('Individual Results'!$I$2:$I$400)
    ),
    {1,2,3}
  )),
  ""
)</f>
        <v>0</v>
      </c>
      <c r="E65" s="19" cm="1">
        <f t="array" ref="E65">IFERROR(
  SUM(LARGE(
    IF(
      ('Individual Results'!$D$2:$D$400=$A65) *
      ('Individual Results'!$C$2:$C$400=$B65),
      VALUE('Individual Results'!$K$2:$K$400)
    ),
    {1,2,3}
  )),
  ""
)</f>
        <v>0</v>
      </c>
      <c r="F65" s="19" cm="1">
        <f t="array" ref="F65">IFERROR(
  SUM(LARGE(
    IF(
      ('Individual Results'!$D$2:$D$400=$A65) *
      ('Individual Results'!$C$2:$C$400=$B65),
      VALUE('Individual Results'!$M$2:$M$400)
    ),
    {1,2,3}
  )),
  ""
)</f>
        <v>0</v>
      </c>
      <c r="G65" s="19" cm="1">
        <f t="array" ref="G65">IFERROR(
  SUM(LARGE(
    IF(
      ('Individual Results'!$D$2:$D$400=$A65) *
      ('Individual Results'!$C$2:$C$400=$B65),
      VALUE('Individual Results'!$O$2:$O$400)
    ),
    {1,2,3}
  )),
  ""
)</f>
        <v>0</v>
      </c>
      <c r="H65" s="19" cm="1">
        <f t="array" ref="H65">IFERROR(
  SUM(LARGE(
    IF(
      ('Individual Results'!$D$2:$D$400=$A65) *
      ('Individual Results'!$C$2:$C$400=$B65),
      VALUE('Individual Results'!$Q$2:$Q$400)
    ),
    {1,2,3}
  )),
  ""
)</f>
        <v>0</v>
      </c>
      <c r="I65" s="19">
        <f t="shared" si="1"/>
        <v>101</v>
      </c>
    </row>
    <row r="66" spans="1:9" x14ac:dyDescent="0.4">
      <c r="A66" s="19" t="str">
        <f>TeamHelper!I60</f>
        <v>Juv Boys</v>
      </c>
      <c r="B66" s="19" t="str">
        <f>TeamHelper!H60</f>
        <v>Chatelech</v>
      </c>
      <c r="C66" s="19" t="str" cm="1">
        <f t="array" ref="C66">IFERROR(
  SUM(LARGE(
    IF(
      ('Individual Results'!$D$2:$D$400=$A66) *
      ('Individual Results'!$C$2:$C$400=$B66),
      VALUE('Individual Results'!$G$2:$G$400)
    ),
    {1,2,3}
  )),
  ""
)</f>
        <v/>
      </c>
      <c r="D66" s="19" t="str" cm="1">
        <f t="array" ref="D66">IFERROR(
  SUM(LARGE(
    IF(
      ('Individual Results'!$D$2:$D$400=$A66) *
      ('Individual Results'!$C$2:$C$400=$B66),
      VALUE('Individual Results'!$I$2:$I$400)
    ),
    {1,2,3}
  )),
  ""
)</f>
        <v/>
      </c>
      <c r="E66" s="19" t="str" cm="1">
        <f t="array" ref="E66">IFERROR(
  SUM(LARGE(
    IF(
      ('Individual Results'!$D$2:$D$400=$A66) *
      ('Individual Results'!$C$2:$C$400=$B66),
      VALUE('Individual Results'!$K$2:$K$400)
    ),
    {1,2,3}
  )),
  ""
)</f>
        <v/>
      </c>
      <c r="F66" s="19" t="str" cm="1">
        <f t="array" ref="F66">IFERROR(
  SUM(LARGE(
    IF(
      ('Individual Results'!$D$2:$D$400=$A66) *
      ('Individual Results'!$C$2:$C$400=$B66),
      VALUE('Individual Results'!$M$2:$M$400)
    ),
    {1,2,3}
  )),
  ""
)</f>
        <v/>
      </c>
      <c r="G66" s="19" t="str" cm="1">
        <f t="array" ref="G66">IFERROR(
  SUM(LARGE(
    IF(
      ('Individual Results'!$D$2:$D$400=$A66) *
      ('Individual Results'!$C$2:$C$400=$B66),
      VALUE('Individual Results'!$O$2:$O$400)
    ),
    {1,2,3}
  )),
  ""
)</f>
        <v/>
      </c>
      <c r="H66" s="19" t="str" cm="1">
        <f t="array" ref="H66">IFERROR(
  SUM(LARGE(
    IF(
      ('Individual Results'!$D$2:$D$400=$A66) *
      ('Individual Results'!$C$2:$C$400=$B66),
      VALUE('Individual Results'!$Q$2:$Q$400)
    ),
    {1,2,3}
  )),
  ""
)</f>
        <v/>
      </c>
      <c r="I66" s="19">
        <f t="shared" ref="I66:I97" si="2">SUM(C66:H66)</f>
        <v>0</v>
      </c>
    </row>
    <row r="67" spans="1:9" x14ac:dyDescent="0.4">
      <c r="A67" s="19" t="str">
        <f>TeamHelper!I61</f>
        <v>Juv Boys</v>
      </c>
      <c r="B67" s="19" t="str">
        <f>TeamHelper!H61</f>
        <v>Coast Mtn</v>
      </c>
      <c r="C67" s="19" t="str" cm="1">
        <f t="array" ref="C67">IFERROR(
  SUM(LARGE(
    IF(
      ('Individual Results'!$D$2:$D$400=$A67) *
      ('Individual Results'!$C$2:$C$400=$B67),
      VALUE('Individual Results'!$G$2:$G$400)
    ),
    {1,2,3}
  )),
  ""
)</f>
        <v/>
      </c>
      <c r="D67" s="19" t="str" cm="1">
        <f t="array" ref="D67">IFERROR(
  SUM(LARGE(
    IF(
      ('Individual Results'!$D$2:$D$400=$A67) *
      ('Individual Results'!$C$2:$C$400=$B67),
      VALUE('Individual Results'!$I$2:$I$400)
    ),
    {1,2,3}
  )),
  ""
)</f>
        <v/>
      </c>
      <c r="E67" s="19" t="str" cm="1">
        <f t="array" ref="E67">IFERROR(
  SUM(LARGE(
    IF(
      ('Individual Results'!$D$2:$D$400=$A67) *
      ('Individual Results'!$C$2:$C$400=$B67),
      VALUE('Individual Results'!$K$2:$K$400)
    ),
    {1,2,3}
  )),
  ""
)</f>
        <v/>
      </c>
      <c r="F67" s="19" t="str" cm="1">
        <f t="array" ref="F67">IFERROR(
  SUM(LARGE(
    IF(
      ('Individual Results'!$D$2:$D$400=$A67) *
      ('Individual Results'!$C$2:$C$400=$B67),
      VALUE('Individual Results'!$M$2:$M$400)
    ),
    {1,2,3}
  )),
  ""
)</f>
        <v/>
      </c>
      <c r="G67" s="19" t="str" cm="1">
        <f t="array" ref="G67">IFERROR(
  SUM(LARGE(
    IF(
      ('Individual Results'!$D$2:$D$400=$A67) *
      ('Individual Results'!$C$2:$C$400=$B67),
      VALUE('Individual Results'!$O$2:$O$400)
    ),
    {1,2,3}
  )),
  ""
)</f>
        <v/>
      </c>
      <c r="H67" s="19" t="str" cm="1">
        <f t="array" ref="H67">IFERROR(
  SUM(LARGE(
    IF(
      ('Individual Results'!$D$2:$D$400=$A67) *
      ('Individual Results'!$C$2:$C$400=$B67),
      VALUE('Individual Results'!$Q$2:$Q$400)
    ),
    {1,2,3}
  )),
  ""
)</f>
        <v/>
      </c>
      <c r="I67" s="19">
        <f t="shared" si="2"/>
        <v>0</v>
      </c>
    </row>
    <row r="68" spans="1:9" x14ac:dyDescent="0.4">
      <c r="A68" s="19" t="str">
        <f>TeamHelper!I62</f>
        <v>Juv Boys</v>
      </c>
      <c r="B68" s="19" t="str">
        <f>TeamHelper!H62</f>
        <v>Collingwood</v>
      </c>
      <c r="C68" s="19" t="str" cm="1">
        <f t="array" ref="C68">IFERROR(
  SUM(LARGE(
    IF(
      ('Individual Results'!$D$2:$D$400=$A68) *
      ('Individual Results'!$C$2:$C$400=$B68),
      VALUE('Individual Results'!$G$2:$G$400)
    ),
    {1,2,3}
  )),
  ""
)</f>
        <v/>
      </c>
      <c r="D68" s="19" t="str" cm="1">
        <f t="array" ref="D68">IFERROR(
  SUM(LARGE(
    IF(
      ('Individual Results'!$D$2:$D$400=$A68) *
      ('Individual Results'!$C$2:$C$400=$B68),
      VALUE('Individual Results'!$I$2:$I$400)
    ),
    {1,2,3}
  )),
  ""
)</f>
        <v/>
      </c>
      <c r="E68" s="19" t="str" cm="1">
        <f t="array" ref="E68">IFERROR(
  SUM(LARGE(
    IF(
      ('Individual Results'!$D$2:$D$400=$A68) *
      ('Individual Results'!$C$2:$C$400=$B68),
      VALUE('Individual Results'!$K$2:$K$400)
    ),
    {1,2,3}
  )),
  ""
)</f>
        <v/>
      </c>
      <c r="F68" s="19" t="str" cm="1">
        <f t="array" ref="F68">IFERROR(
  SUM(LARGE(
    IF(
      ('Individual Results'!$D$2:$D$400=$A68) *
      ('Individual Results'!$C$2:$C$400=$B68),
      VALUE('Individual Results'!$M$2:$M$400)
    ),
    {1,2,3}
  )),
  ""
)</f>
        <v/>
      </c>
      <c r="G68" s="19" t="str" cm="1">
        <f t="array" ref="G68">IFERROR(
  SUM(LARGE(
    IF(
      ('Individual Results'!$D$2:$D$400=$A68) *
      ('Individual Results'!$C$2:$C$400=$B68),
      VALUE('Individual Results'!$O$2:$O$400)
    ),
    {1,2,3}
  )),
  ""
)</f>
        <v/>
      </c>
      <c r="H68" s="19" t="str" cm="1">
        <f t="array" ref="H68">IFERROR(
  SUM(LARGE(
    IF(
      ('Individual Results'!$D$2:$D$400=$A68) *
      ('Individual Results'!$C$2:$C$400=$B68),
      VALUE('Individual Results'!$Q$2:$Q$400)
    ),
    {1,2,3}
  )),
  ""
)</f>
        <v/>
      </c>
      <c r="I68" s="19">
        <f t="shared" si="2"/>
        <v>0</v>
      </c>
    </row>
    <row r="69" spans="1:9" x14ac:dyDescent="0.4">
      <c r="A69" s="19" t="str">
        <f>TeamHelper!I63</f>
        <v>Juv Boys</v>
      </c>
      <c r="B69" s="19" t="str">
        <f>TeamHelper!H63</f>
        <v xml:space="preserve">Don Ross </v>
      </c>
      <c r="C69" s="19" cm="1">
        <f t="array" ref="C69">IFERROR(
  SUM(LARGE(
    IF(
      ('Individual Results'!$D$2:$D$400=$A69) *
      ('Individual Results'!$C$2:$C$400=$B69),
      VALUE('Individual Results'!$G$2:$G$400)
    ),
    {1,2,3}
  )),
  ""
)</f>
        <v>240</v>
      </c>
      <c r="D69" s="19" cm="1">
        <f t="array" ref="D69">IFERROR(
  SUM(LARGE(
    IF(
      ('Individual Results'!$D$2:$D$400=$A69) *
      ('Individual Results'!$C$2:$C$400=$B69),
      VALUE('Individual Results'!$I$2:$I$400)
    ),
    {1,2,3}
  )),
  ""
)</f>
        <v>0</v>
      </c>
      <c r="E69" s="19" cm="1">
        <f t="array" ref="E69">IFERROR(
  SUM(LARGE(
    IF(
      ('Individual Results'!$D$2:$D$400=$A69) *
      ('Individual Results'!$C$2:$C$400=$B69),
      VALUE('Individual Results'!$K$2:$K$400)
    ),
    {1,2,3}
  )),
  ""
)</f>
        <v>0</v>
      </c>
      <c r="F69" s="19" cm="1">
        <f t="array" ref="F69">IFERROR(
  SUM(LARGE(
    IF(
      ('Individual Results'!$D$2:$D$400=$A69) *
      ('Individual Results'!$C$2:$C$400=$B69),
      VALUE('Individual Results'!$M$2:$M$400)
    ),
    {1,2,3}
  )),
  ""
)</f>
        <v>0</v>
      </c>
      <c r="G69" s="19" cm="1">
        <f t="array" ref="G69">IFERROR(
  SUM(LARGE(
    IF(
      ('Individual Results'!$D$2:$D$400=$A69) *
      ('Individual Results'!$C$2:$C$400=$B69),
      VALUE('Individual Results'!$O$2:$O$400)
    ),
    {1,2,3}
  )),
  ""
)</f>
        <v>0</v>
      </c>
      <c r="H69" s="19" cm="1">
        <f t="array" ref="H69">IFERROR(
  SUM(LARGE(
    IF(
      ('Individual Results'!$D$2:$D$400=$A69) *
      ('Individual Results'!$C$2:$C$400=$B69),
      VALUE('Individual Results'!$Q$2:$Q$400)
    ),
    {1,2,3}
  )),
  ""
)</f>
        <v>0</v>
      </c>
      <c r="I69" s="19">
        <f t="shared" si="2"/>
        <v>240</v>
      </c>
    </row>
    <row r="70" spans="1:9" x14ac:dyDescent="0.4">
      <c r="A70" s="19" t="str">
        <f>TeamHelper!I64</f>
        <v>Juv Boys</v>
      </c>
      <c r="B70" s="19" t="str">
        <f>TeamHelper!H64</f>
        <v>Elphinstone</v>
      </c>
      <c r="C70" s="19" t="str" cm="1">
        <f t="array" ref="C70">IFERROR(
  SUM(LARGE(
    IF(
      ('Individual Results'!$D$2:$D$400=$A70) *
      ('Individual Results'!$C$2:$C$400=$B70),
      VALUE('Individual Results'!$G$2:$G$400)
    ),
    {1,2,3}
  )),
  ""
)</f>
        <v/>
      </c>
      <c r="D70" s="19" t="str" cm="1">
        <f t="array" ref="D70">IFERROR(
  SUM(LARGE(
    IF(
      ('Individual Results'!$D$2:$D$400=$A70) *
      ('Individual Results'!$C$2:$C$400=$B70),
      VALUE('Individual Results'!$I$2:$I$400)
    ),
    {1,2,3}
  )),
  ""
)</f>
        <v/>
      </c>
      <c r="E70" s="19" t="str" cm="1">
        <f t="array" ref="E70">IFERROR(
  SUM(LARGE(
    IF(
      ('Individual Results'!$D$2:$D$400=$A70) *
      ('Individual Results'!$C$2:$C$400=$B70),
      VALUE('Individual Results'!$K$2:$K$400)
    ),
    {1,2,3}
  )),
  ""
)</f>
        <v/>
      </c>
      <c r="F70" s="19" t="str" cm="1">
        <f t="array" ref="F70">IFERROR(
  SUM(LARGE(
    IF(
      ('Individual Results'!$D$2:$D$400=$A70) *
      ('Individual Results'!$C$2:$C$400=$B70),
      VALUE('Individual Results'!$M$2:$M$400)
    ),
    {1,2,3}
  )),
  ""
)</f>
        <v/>
      </c>
      <c r="G70" s="19" t="str" cm="1">
        <f t="array" ref="G70">IFERROR(
  SUM(LARGE(
    IF(
      ('Individual Results'!$D$2:$D$400=$A70) *
      ('Individual Results'!$C$2:$C$400=$B70),
      VALUE('Individual Results'!$O$2:$O$400)
    ),
    {1,2,3}
  )),
  ""
)</f>
        <v/>
      </c>
      <c r="H70" s="19" t="str" cm="1">
        <f t="array" ref="H70">IFERROR(
  SUM(LARGE(
    IF(
      ('Individual Results'!$D$2:$D$400=$A70) *
      ('Individual Results'!$C$2:$C$400=$B70),
      VALUE('Individual Results'!$Q$2:$Q$400)
    ),
    {1,2,3}
  )),
  ""
)</f>
        <v/>
      </c>
      <c r="I70" s="19">
        <f t="shared" si="2"/>
        <v>0</v>
      </c>
    </row>
    <row r="71" spans="1:9" x14ac:dyDescent="0.4">
      <c r="A71" s="19" t="str">
        <f>TeamHelper!I65</f>
        <v>Juv Boys</v>
      </c>
      <c r="B71" s="19" t="str">
        <f>TeamHelper!H65</f>
        <v>GW Graham</v>
      </c>
      <c r="C71" s="19" cm="1">
        <f t="array" ref="C71">IFERROR(
  SUM(LARGE(
    IF(
      ('Individual Results'!$D$2:$D$400=$A71) *
      ('Individual Results'!$C$2:$C$400=$B71),
      VALUE('Individual Results'!$G$2:$G$400)
    ),
    {1,2,3}
  )),
  ""
)</f>
        <v>0</v>
      </c>
      <c r="D71" s="19" cm="1">
        <f t="array" ref="D71">IFERROR(
  SUM(LARGE(
    IF(
      ('Individual Results'!$D$2:$D$400=$A71) *
      ('Individual Results'!$C$2:$C$400=$B71),
      VALUE('Individual Results'!$I$2:$I$400)
    ),
    {1,2,3}
  )),
  ""
)</f>
        <v>0</v>
      </c>
      <c r="E71" s="19" cm="1">
        <f t="array" ref="E71">IFERROR(
  SUM(LARGE(
    IF(
      ('Individual Results'!$D$2:$D$400=$A71) *
      ('Individual Results'!$C$2:$C$400=$B71),
      VALUE('Individual Results'!$K$2:$K$400)
    ),
    {1,2,3}
  )),
  ""
)</f>
        <v>0</v>
      </c>
      <c r="F71" s="19" cm="1">
        <f t="array" ref="F71">IFERROR(
  SUM(LARGE(
    IF(
      ('Individual Results'!$D$2:$D$400=$A71) *
      ('Individual Results'!$C$2:$C$400=$B71),
      VALUE('Individual Results'!$M$2:$M$400)
    ),
    {1,2,3}
  )),
  ""
)</f>
        <v>0</v>
      </c>
      <c r="G71" s="19" cm="1">
        <f t="array" ref="G71">IFERROR(
  SUM(LARGE(
    IF(
      ('Individual Results'!$D$2:$D$400=$A71) *
      ('Individual Results'!$C$2:$C$400=$B71),
      VALUE('Individual Results'!$O$2:$O$400)
    ),
    {1,2,3}
  )),
  ""
)</f>
        <v>0</v>
      </c>
      <c r="H71" s="19" cm="1">
        <f t="array" ref="H71">IFERROR(
  SUM(LARGE(
    IF(
      ('Individual Results'!$D$2:$D$400=$A71) *
      ('Individual Results'!$C$2:$C$400=$B71),
      VALUE('Individual Results'!$Q$2:$Q$400)
    ),
    {1,2,3}
  )),
  ""
)</f>
        <v>0</v>
      </c>
      <c r="I71" s="19">
        <f t="shared" si="2"/>
        <v>0</v>
      </c>
    </row>
    <row r="72" spans="1:9" x14ac:dyDescent="0.4">
      <c r="A72" s="19" t="str">
        <f>TeamHelper!I66</f>
        <v>Juv Boys</v>
      </c>
      <c r="B72" s="19" t="str">
        <f>TeamHelper!H66</f>
        <v>Handsworth</v>
      </c>
      <c r="C72" s="19" cm="1">
        <f t="array" ref="C72">IFERROR(
  SUM(LARGE(
    IF(
      ('Individual Results'!$D$2:$D$400=$A72) *
      ('Individual Results'!$C$2:$C$400=$B72),
      VALUE('Individual Results'!$G$2:$G$400)
    ),
    {1,2,3}
  )),
  ""
)</f>
        <v>162</v>
      </c>
      <c r="D72" s="19" cm="1">
        <f t="array" ref="D72">IFERROR(
  SUM(LARGE(
    IF(
      ('Individual Results'!$D$2:$D$400=$A72) *
      ('Individual Results'!$C$2:$C$400=$B72),
      VALUE('Individual Results'!$I$2:$I$400)
    ),
    {1,2,3}
  )),
  ""
)</f>
        <v>0</v>
      </c>
      <c r="E72" s="19" cm="1">
        <f t="array" ref="E72">IFERROR(
  SUM(LARGE(
    IF(
      ('Individual Results'!$D$2:$D$400=$A72) *
      ('Individual Results'!$C$2:$C$400=$B72),
      VALUE('Individual Results'!$K$2:$K$400)
    ),
    {1,2,3}
  )),
  ""
)</f>
        <v>0</v>
      </c>
      <c r="F72" s="19" cm="1">
        <f t="array" ref="F72">IFERROR(
  SUM(LARGE(
    IF(
      ('Individual Results'!$D$2:$D$400=$A72) *
      ('Individual Results'!$C$2:$C$400=$B72),
      VALUE('Individual Results'!$M$2:$M$400)
    ),
    {1,2,3}
  )),
  ""
)</f>
        <v>0</v>
      </c>
      <c r="G72" s="19" cm="1">
        <f t="array" ref="G72">IFERROR(
  SUM(LARGE(
    IF(
      ('Individual Results'!$D$2:$D$400=$A72) *
      ('Individual Results'!$C$2:$C$400=$B72),
      VALUE('Individual Results'!$O$2:$O$400)
    ),
    {1,2,3}
  )),
  ""
)</f>
        <v>0</v>
      </c>
      <c r="H72" s="19" cm="1">
        <f t="array" ref="H72">IFERROR(
  SUM(LARGE(
    IF(
      ('Individual Results'!$D$2:$D$400=$A72) *
      ('Individual Results'!$C$2:$C$400=$B72),
      VALUE('Individual Results'!$Q$2:$Q$400)
    ),
    {1,2,3}
  )),
  ""
)</f>
        <v>0</v>
      </c>
      <c r="I72" s="19">
        <f t="shared" si="2"/>
        <v>162</v>
      </c>
    </row>
    <row r="73" spans="1:9" x14ac:dyDescent="0.4">
      <c r="A73" s="19" t="str">
        <f>TeamHelper!I67</f>
        <v>Juv Boys</v>
      </c>
      <c r="B73" s="19" t="str">
        <f>TeamHelper!H67</f>
        <v>Mulgrave</v>
      </c>
      <c r="C73" s="19" cm="1">
        <f t="array" ref="C73">IFERROR(
  SUM(LARGE(
    IF(
      ('Individual Results'!$D$2:$D$400=$A73) *
      ('Individual Results'!$C$2:$C$400=$B73),
      VALUE('Individual Results'!$G$2:$G$400)
    ),
    {1,2,3}
  )),
  ""
)</f>
        <v>105</v>
      </c>
      <c r="D73" s="19" cm="1">
        <f t="array" ref="D73">IFERROR(
  SUM(LARGE(
    IF(
      ('Individual Results'!$D$2:$D$400=$A73) *
      ('Individual Results'!$C$2:$C$400=$B73),
      VALUE('Individual Results'!$I$2:$I$400)
    ),
    {1,2,3}
  )),
  ""
)</f>
        <v>0</v>
      </c>
      <c r="E73" s="19" cm="1">
        <f t="array" ref="E73">IFERROR(
  SUM(LARGE(
    IF(
      ('Individual Results'!$D$2:$D$400=$A73) *
      ('Individual Results'!$C$2:$C$400=$B73),
      VALUE('Individual Results'!$K$2:$K$400)
    ),
    {1,2,3}
  )),
  ""
)</f>
        <v>0</v>
      </c>
      <c r="F73" s="19" cm="1">
        <f t="array" ref="F73">IFERROR(
  SUM(LARGE(
    IF(
      ('Individual Results'!$D$2:$D$400=$A73) *
      ('Individual Results'!$C$2:$C$400=$B73),
      VALUE('Individual Results'!$M$2:$M$400)
    ),
    {1,2,3}
  )),
  ""
)</f>
        <v>0</v>
      </c>
      <c r="G73" s="19" cm="1">
        <f t="array" ref="G73">IFERROR(
  SUM(LARGE(
    IF(
      ('Individual Results'!$D$2:$D$400=$A73) *
      ('Individual Results'!$C$2:$C$400=$B73),
      VALUE('Individual Results'!$O$2:$O$400)
    ),
    {1,2,3}
  )),
  ""
)</f>
        <v>0</v>
      </c>
      <c r="H73" s="19" cm="1">
        <f t="array" ref="H73">IFERROR(
  SUM(LARGE(
    IF(
      ('Individual Results'!$D$2:$D$400=$A73) *
      ('Individual Results'!$C$2:$C$400=$B73),
      VALUE('Individual Results'!$Q$2:$Q$400)
    ),
    {1,2,3}
  )),
  ""
)</f>
        <v>0</v>
      </c>
      <c r="I73" s="19">
        <f t="shared" si="2"/>
        <v>105</v>
      </c>
    </row>
    <row r="74" spans="1:9" x14ac:dyDescent="0.4">
      <c r="A74" s="19" t="str">
        <f>TeamHelper!I68</f>
        <v>Juv Boys</v>
      </c>
      <c r="B74" s="19" t="str">
        <f>TeamHelper!H68</f>
        <v>Pemberton</v>
      </c>
      <c r="C74" s="19" cm="1">
        <f t="array" ref="C74">IFERROR(
  SUM(LARGE(
    IF(
      ('Individual Results'!$D$2:$D$400=$A74) *
      ('Individual Results'!$C$2:$C$400=$B74),
      VALUE('Individual Results'!$G$2:$G$400)
    ),
    {1,2,3}
  )),
  ""
)</f>
        <v>122</v>
      </c>
      <c r="D74" s="19" cm="1">
        <f t="array" ref="D74">IFERROR(
  SUM(LARGE(
    IF(
      ('Individual Results'!$D$2:$D$400=$A74) *
      ('Individual Results'!$C$2:$C$400=$B74),
      VALUE('Individual Results'!$I$2:$I$400)
    ),
    {1,2,3}
  )),
  ""
)</f>
        <v>0</v>
      </c>
      <c r="E74" s="19" cm="1">
        <f t="array" ref="E74">IFERROR(
  SUM(LARGE(
    IF(
      ('Individual Results'!$D$2:$D$400=$A74) *
      ('Individual Results'!$C$2:$C$400=$B74),
      VALUE('Individual Results'!$K$2:$K$400)
    ),
    {1,2,3}
  )),
  ""
)</f>
        <v>0</v>
      </c>
      <c r="F74" s="19" cm="1">
        <f t="array" ref="F74">IFERROR(
  SUM(LARGE(
    IF(
      ('Individual Results'!$D$2:$D$400=$A74) *
      ('Individual Results'!$C$2:$C$400=$B74),
      VALUE('Individual Results'!$M$2:$M$400)
    ),
    {1,2,3}
  )),
  ""
)</f>
        <v>0</v>
      </c>
      <c r="G74" s="19" cm="1">
        <f t="array" ref="G74">IFERROR(
  SUM(LARGE(
    IF(
      ('Individual Results'!$D$2:$D$400=$A74) *
      ('Individual Results'!$C$2:$C$400=$B74),
      VALUE('Individual Results'!$O$2:$O$400)
    ),
    {1,2,3}
  )),
  ""
)</f>
        <v>0</v>
      </c>
      <c r="H74" s="19" cm="1">
        <f t="array" ref="H74">IFERROR(
  SUM(LARGE(
    IF(
      ('Individual Results'!$D$2:$D$400=$A74) *
      ('Individual Results'!$C$2:$C$400=$B74),
      VALUE('Individual Results'!$Q$2:$Q$400)
    ),
    {1,2,3}
  )),
  ""
)</f>
        <v>0</v>
      </c>
      <c r="I74" s="19">
        <f t="shared" si="2"/>
        <v>122</v>
      </c>
    </row>
    <row r="75" spans="1:9" x14ac:dyDescent="0.4">
      <c r="A75" s="19" t="str">
        <f>TeamHelper!I69</f>
        <v>Juv Boys</v>
      </c>
      <c r="B75" s="19" t="str">
        <f>TeamHelper!H69</f>
        <v>Rockridge</v>
      </c>
      <c r="C75" s="19" t="str" cm="1">
        <f t="array" ref="C75">IFERROR(
  SUM(LARGE(
    IF(
      ('Individual Results'!$D$2:$D$400=$A75) *
      ('Individual Results'!$C$2:$C$400=$B75),
      VALUE('Individual Results'!$G$2:$G$400)
    ),
    {1,2,3}
  )),
  ""
)</f>
        <v/>
      </c>
      <c r="D75" s="19" t="str" cm="1">
        <f t="array" ref="D75">IFERROR(
  SUM(LARGE(
    IF(
      ('Individual Results'!$D$2:$D$400=$A75) *
      ('Individual Results'!$C$2:$C$400=$B75),
      VALUE('Individual Results'!$I$2:$I$400)
    ),
    {1,2,3}
  )),
  ""
)</f>
        <v/>
      </c>
      <c r="E75" s="19" t="str" cm="1">
        <f t="array" ref="E75">IFERROR(
  SUM(LARGE(
    IF(
      ('Individual Results'!$D$2:$D$400=$A75) *
      ('Individual Results'!$C$2:$C$400=$B75),
      VALUE('Individual Results'!$K$2:$K$400)
    ),
    {1,2,3}
  )),
  ""
)</f>
        <v/>
      </c>
      <c r="F75" s="19" t="str" cm="1">
        <f t="array" ref="F75">IFERROR(
  SUM(LARGE(
    IF(
      ('Individual Results'!$D$2:$D$400=$A75) *
      ('Individual Results'!$C$2:$C$400=$B75),
      VALUE('Individual Results'!$M$2:$M$400)
    ),
    {1,2,3}
  )),
  ""
)</f>
        <v/>
      </c>
      <c r="G75" s="19" t="str" cm="1">
        <f t="array" ref="G75">IFERROR(
  SUM(LARGE(
    IF(
      ('Individual Results'!$D$2:$D$400=$A75) *
      ('Individual Results'!$C$2:$C$400=$B75),
      VALUE('Individual Results'!$O$2:$O$400)
    ),
    {1,2,3}
  )),
  ""
)</f>
        <v/>
      </c>
      <c r="H75" s="19" t="str" cm="1">
        <f t="array" ref="H75">IFERROR(
  SUM(LARGE(
    IF(
      ('Individual Results'!$D$2:$D$400=$A75) *
      ('Individual Results'!$C$2:$C$400=$B75),
      VALUE('Individual Results'!$Q$2:$Q$400)
    ),
    {1,2,3}
  )),
  ""
)</f>
        <v/>
      </c>
      <c r="I75" s="19">
        <f t="shared" si="2"/>
        <v>0</v>
      </c>
    </row>
    <row r="76" spans="1:9" x14ac:dyDescent="0.4">
      <c r="A76" s="19" t="str">
        <f>TeamHelper!I70</f>
        <v>Juv Boys</v>
      </c>
      <c r="B76" s="19" t="str">
        <f>TeamHelper!H70</f>
        <v>Seycove</v>
      </c>
      <c r="C76" s="19" cm="1">
        <f t="array" ref="C76">IFERROR(
  SUM(LARGE(
    IF(
      ('Individual Results'!$D$2:$D$400=$A76) *
      ('Individual Results'!$C$2:$C$400=$B76),
      VALUE('Individual Results'!$G$2:$G$400)
    ),
    {1,2,3}
  )),
  ""
)</f>
        <v>140</v>
      </c>
      <c r="D76" s="19" cm="1">
        <f t="array" ref="D76">IFERROR(
  SUM(LARGE(
    IF(
      ('Individual Results'!$D$2:$D$400=$A76) *
      ('Individual Results'!$C$2:$C$400=$B76),
      VALUE('Individual Results'!$I$2:$I$400)
    ),
    {1,2,3}
  )),
  ""
)</f>
        <v>0</v>
      </c>
      <c r="E76" s="19" cm="1">
        <f t="array" ref="E76">IFERROR(
  SUM(LARGE(
    IF(
      ('Individual Results'!$D$2:$D$400=$A76) *
      ('Individual Results'!$C$2:$C$400=$B76),
      VALUE('Individual Results'!$K$2:$K$400)
    ),
    {1,2,3}
  )),
  ""
)</f>
        <v>0</v>
      </c>
      <c r="F76" s="19" cm="1">
        <f t="array" ref="F76">IFERROR(
  SUM(LARGE(
    IF(
      ('Individual Results'!$D$2:$D$400=$A76) *
      ('Individual Results'!$C$2:$C$400=$B76),
      VALUE('Individual Results'!$M$2:$M$400)
    ),
    {1,2,3}
  )),
  ""
)</f>
        <v>0</v>
      </c>
      <c r="G76" s="19" cm="1">
        <f t="array" ref="G76">IFERROR(
  SUM(LARGE(
    IF(
      ('Individual Results'!$D$2:$D$400=$A76) *
      ('Individual Results'!$C$2:$C$400=$B76),
      VALUE('Individual Results'!$O$2:$O$400)
    ),
    {1,2,3}
  )),
  ""
)</f>
        <v>0</v>
      </c>
      <c r="H76" s="19" cm="1">
        <f t="array" ref="H76">IFERROR(
  SUM(LARGE(
    IF(
      ('Individual Results'!$D$2:$D$400=$A76) *
      ('Individual Results'!$C$2:$C$400=$B76),
      VALUE('Individual Results'!$Q$2:$Q$400)
    ),
    {1,2,3}
  )),
  ""
)</f>
        <v>0</v>
      </c>
      <c r="I76" s="19">
        <f t="shared" si="2"/>
        <v>140</v>
      </c>
    </row>
    <row r="77" spans="1:9" x14ac:dyDescent="0.4">
      <c r="A77" s="19" t="str">
        <f>TeamHelper!I71</f>
        <v>Juv Boys</v>
      </c>
      <c r="B77" s="19" t="str">
        <f>TeamHelper!H71</f>
        <v>St. Georges</v>
      </c>
      <c r="C77" s="19" t="str" cm="1">
        <f t="array" ref="C77">IFERROR(
  SUM(LARGE(
    IF(
      ('Individual Results'!$D$2:$D$400=$A77) *
      ('Individual Results'!$C$2:$C$400=$B77),
      VALUE('Individual Results'!$G$2:$G$400)
    ),
    {1,2,3}
  )),
  ""
)</f>
        <v/>
      </c>
      <c r="D77" s="19" t="str" cm="1">
        <f t="array" ref="D77">IFERROR(
  SUM(LARGE(
    IF(
      ('Individual Results'!$D$2:$D$400=$A77) *
      ('Individual Results'!$C$2:$C$400=$B77),
      VALUE('Individual Results'!$I$2:$I$400)
    ),
    {1,2,3}
  )),
  ""
)</f>
        <v/>
      </c>
      <c r="E77" s="19" t="str" cm="1">
        <f t="array" ref="E77">IFERROR(
  SUM(LARGE(
    IF(
      ('Individual Results'!$D$2:$D$400=$A77) *
      ('Individual Results'!$C$2:$C$400=$B77),
      VALUE('Individual Results'!$K$2:$K$400)
    ),
    {1,2,3}
  )),
  ""
)</f>
        <v/>
      </c>
      <c r="F77" s="19" t="str" cm="1">
        <f t="array" ref="F77">IFERROR(
  SUM(LARGE(
    IF(
      ('Individual Results'!$D$2:$D$400=$A77) *
      ('Individual Results'!$C$2:$C$400=$B77),
      VALUE('Individual Results'!$M$2:$M$400)
    ),
    {1,2,3}
  )),
  ""
)</f>
        <v/>
      </c>
      <c r="G77" s="19" t="str" cm="1">
        <f t="array" ref="G77">IFERROR(
  SUM(LARGE(
    IF(
      ('Individual Results'!$D$2:$D$400=$A77) *
      ('Individual Results'!$C$2:$C$400=$B77),
      VALUE('Individual Results'!$O$2:$O$400)
    ),
    {1,2,3}
  )),
  ""
)</f>
        <v/>
      </c>
      <c r="H77" s="19" t="str" cm="1">
        <f t="array" ref="H77">IFERROR(
  SUM(LARGE(
    IF(
      ('Individual Results'!$D$2:$D$400=$A77) *
      ('Individual Results'!$C$2:$C$400=$B77),
      VALUE('Individual Results'!$Q$2:$Q$400)
    ),
    {1,2,3}
  )),
  ""
)</f>
        <v/>
      </c>
      <c r="I77" s="19">
        <f t="shared" si="2"/>
        <v>0</v>
      </c>
    </row>
    <row r="78" spans="1:9" x14ac:dyDescent="0.4">
      <c r="A78" s="19" t="str">
        <f>TeamHelper!I72</f>
        <v>Juv Boys</v>
      </c>
      <c r="B78" s="19" t="str">
        <f>TeamHelper!H72</f>
        <v>STA</v>
      </c>
      <c r="C78" s="19" t="str" cm="1">
        <f t="array" ref="C78">IFERROR(
  SUM(LARGE(
    IF(
      ('Individual Results'!$D$2:$D$400=$A78) *
      ('Individual Results'!$C$2:$C$400=$B78),
      VALUE('Individual Results'!$G$2:$G$400)
    ),
    {1,2,3}
  )),
  ""
)</f>
        <v/>
      </c>
      <c r="D78" s="19" t="str" cm="1">
        <f t="array" ref="D78">IFERROR(
  SUM(LARGE(
    IF(
      ('Individual Results'!$D$2:$D$400=$A78) *
      ('Individual Results'!$C$2:$C$400=$B78),
      VALUE('Individual Results'!$I$2:$I$400)
    ),
    {1,2,3}
  )),
  ""
)</f>
        <v/>
      </c>
      <c r="E78" s="19" t="str" cm="1">
        <f t="array" ref="E78">IFERROR(
  SUM(LARGE(
    IF(
      ('Individual Results'!$D$2:$D$400=$A78) *
      ('Individual Results'!$C$2:$C$400=$B78),
      VALUE('Individual Results'!$K$2:$K$400)
    ),
    {1,2,3}
  )),
  ""
)</f>
        <v/>
      </c>
      <c r="F78" s="19" t="str" cm="1">
        <f t="array" ref="F78">IFERROR(
  SUM(LARGE(
    IF(
      ('Individual Results'!$D$2:$D$400=$A78) *
      ('Individual Results'!$C$2:$C$400=$B78),
      VALUE('Individual Results'!$M$2:$M$400)
    ),
    {1,2,3}
  )),
  ""
)</f>
        <v/>
      </c>
      <c r="G78" s="19" t="str" cm="1">
        <f t="array" ref="G78">IFERROR(
  SUM(LARGE(
    IF(
      ('Individual Results'!$D$2:$D$400=$A78) *
      ('Individual Results'!$C$2:$C$400=$B78),
      VALUE('Individual Results'!$O$2:$O$400)
    ),
    {1,2,3}
  )),
  ""
)</f>
        <v/>
      </c>
      <c r="H78" s="19" t="str" cm="1">
        <f t="array" ref="H78">IFERROR(
  SUM(LARGE(
    IF(
      ('Individual Results'!$D$2:$D$400=$A78) *
      ('Individual Results'!$C$2:$C$400=$B78),
      VALUE('Individual Results'!$Q$2:$Q$400)
    ),
    {1,2,3}
  )),
  ""
)</f>
        <v/>
      </c>
      <c r="I78" s="19">
        <f t="shared" si="2"/>
        <v>0</v>
      </c>
    </row>
    <row r="79" spans="1:9" x14ac:dyDescent="0.4">
      <c r="A79" s="19" t="str">
        <f>TeamHelper!I73</f>
        <v>Juv Boys</v>
      </c>
      <c r="B79" s="19" t="str">
        <f>TeamHelper!H73</f>
        <v>Sutherland</v>
      </c>
      <c r="C79" s="19" t="str" cm="1">
        <f t="array" ref="C79">IFERROR(
  SUM(LARGE(
    IF(
      ('Individual Results'!$D$2:$D$400=$A79) *
      ('Individual Results'!$C$2:$C$400=$B79),
      VALUE('Individual Results'!$G$2:$G$400)
    ),
    {1,2,3}
  )),
  ""
)</f>
        <v/>
      </c>
      <c r="D79" s="19" t="str" cm="1">
        <f t="array" ref="D79">IFERROR(
  SUM(LARGE(
    IF(
      ('Individual Results'!$D$2:$D$400=$A79) *
      ('Individual Results'!$C$2:$C$400=$B79),
      VALUE('Individual Results'!$I$2:$I$400)
    ),
    {1,2,3}
  )),
  ""
)</f>
        <v/>
      </c>
      <c r="E79" s="19" t="str" cm="1">
        <f t="array" ref="E79">IFERROR(
  SUM(LARGE(
    IF(
      ('Individual Results'!$D$2:$D$400=$A79) *
      ('Individual Results'!$C$2:$C$400=$B79),
      VALUE('Individual Results'!$K$2:$K$400)
    ),
    {1,2,3}
  )),
  ""
)</f>
        <v/>
      </c>
      <c r="F79" s="19" t="str" cm="1">
        <f t="array" ref="F79">IFERROR(
  SUM(LARGE(
    IF(
      ('Individual Results'!$D$2:$D$400=$A79) *
      ('Individual Results'!$C$2:$C$400=$B79),
      VALUE('Individual Results'!$M$2:$M$400)
    ),
    {1,2,3}
  )),
  ""
)</f>
        <v/>
      </c>
      <c r="G79" s="19" t="str" cm="1">
        <f t="array" ref="G79">IFERROR(
  SUM(LARGE(
    IF(
      ('Individual Results'!$D$2:$D$400=$A79) *
      ('Individual Results'!$C$2:$C$400=$B79),
      VALUE('Individual Results'!$O$2:$O$400)
    ),
    {1,2,3}
  )),
  ""
)</f>
        <v/>
      </c>
      <c r="H79" s="19" t="str" cm="1">
        <f t="array" ref="H79">IFERROR(
  SUM(LARGE(
    IF(
      ('Individual Results'!$D$2:$D$400=$A79) *
      ('Individual Results'!$C$2:$C$400=$B79),
      VALUE('Individual Results'!$Q$2:$Q$400)
    ),
    {1,2,3}
  )),
  ""
)</f>
        <v/>
      </c>
      <c r="I79" s="19">
        <f t="shared" si="2"/>
        <v>0</v>
      </c>
    </row>
    <row r="80" spans="1:9" x14ac:dyDescent="0.4">
      <c r="A80" s="19" t="str">
        <f>TeamHelper!I74</f>
        <v>Juv Boys</v>
      </c>
      <c r="B80" s="19" t="str">
        <f>TeamHelper!H74</f>
        <v>Whistler</v>
      </c>
      <c r="C80" s="19" cm="1">
        <f t="array" ref="C80">IFERROR(
  SUM(LARGE(
    IF(
      ('Individual Results'!$D$2:$D$400=$A80) *
      ('Individual Results'!$C$2:$C$400=$B80),
      VALUE('Individual Results'!$G$2:$G$400)
    ),
    {1,2,3}
  )),
  ""
)</f>
        <v>165</v>
      </c>
      <c r="D80" s="19" cm="1">
        <f t="array" ref="D80">IFERROR(
  SUM(LARGE(
    IF(
      ('Individual Results'!$D$2:$D$400=$A80) *
      ('Individual Results'!$C$2:$C$400=$B80),
      VALUE('Individual Results'!$I$2:$I$400)
    ),
    {1,2,3}
  )),
  ""
)</f>
        <v>0</v>
      </c>
      <c r="E80" s="19" cm="1">
        <f t="array" ref="E80">IFERROR(
  SUM(LARGE(
    IF(
      ('Individual Results'!$D$2:$D$400=$A80) *
      ('Individual Results'!$C$2:$C$400=$B80),
      VALUE('Individual Results'!$K$2:$K$400)
    ),
    {1,2,3}
  )),
  ""
)</f>
        <v>0</v>
      </c>
      <c r="F80" s="19" cm="1">
        <f t="array" ref="F80">IFERROR(
  SUM(LARGE(
    IF(
      ('Individual Results'!$D$2:$D$400=$A80) *
      ('Individual Results'!$C$2:$C$400=$B80),
      VALUE('Individual Results'!$M$2:$M$400)
    ),
    {1,2,3}
  )),
  ""
)</f>
        <v>0</v>
      </c>
      <c r="G80" s="19" cm="1">
        <f t="array" ref="G80">IFERROR(
  SUM(LARGE(
    IF(
      ('Individual Results'!$D$2:$D$400=$A80) *
      ('Individual Results'!$C$2:$C$400=$B80),
      VALUE('Individual Results'!$O$2:$O$400)
    ),
    {1,2,3}
  )),
  ""
)</f>
        <v>0</v>
      </c>
      <c r="H80" s="19" cm="1">
        <f t="array" ref="H80">IFERROR(
  SUM(LARGE(
    IF(
      ('Individual Results'!$D$2:$D$400=$A80) *
      ('Individual Results'!$C$2:$C$400=$B80),
      VALUE('Individual Results'!$Q$2:$Q$400)
    ),
    {1,2,3}
  )),
  ""
)</f>
        <v>0</v>
      </c>
      <c r="I80" s="19">
        <f t="shared" si="2"/>
        <v>165</v>
      </c>
    </row>
    <row r="81" spans="1:9" x14ac:dyDescent="0.4">
      <c r="A81" s="19" t="str">
        <f>TeamHelper!I78</f>
        <v>Sr Boys</v>
      </c>
      <c r="B81" s="19" t="str">
        <f>TeamHelper!H78</f>
        <v>Argyle</v>
      </c>
      <c r="C81" s="19" cm="1">
        <f t="array" ref="C81">IFERROR(
  SUM(LARGE(
    IF(
      ('Individual Results'!$D$2:$D$400=$A81) *
      ('Individual Results'!$C$2:$C$400=$B81),
      VALUE('Individual Results'!$G$2:$G$400)
    ),
    {1,2,3}
  )),
  ""
)</f>
        <v>170</v>
      </c>
      <c r="D81" s="19" cm="1">
        <f t="array" ref="D81">IFERROR(
  SUM(LARGE(
    IF(
      ('Individual Results'!$D$2:$D$400=$A81) *
      ('Individual Results'!$C$2:$C$400=$B81),
      VALUE('Individual Results'!$I$2:$I$400)
    ),
    {1,2,3}
  )),
  ""
)</f>
        <v>0</v>
      </c>
      <c r="E81" s="19" cm="1">
        <f t="array" ref="E81">IFERROR(
  SUM(LARGE(
    IF(
      ('Individual Results'!$D$2:$D$400=$A81) *
      ('Individual Results'!$C$2:$C$400=$B81),
      VALUE('Individual Results'!$K$2:$K$400)
    ),
    {1,2,3}
  )),
  ""
)</f>
        <v>0</v>
      </c>
      <c r="F81" s="19" cm="1">
        <f t="array" ref="F81">IFERROR(
  SUM(LARGE(
    IF(
      ('Individual Results'!$D$2:$D$400=$A81) *
      ('Individual Results'!$C$2:$C$400=$B81),
      VALUE('Individual Results'!$M$2:$M$400)
    ),
    {1,2,3}
  )),
  ""
)</f>
        <v>0</v>
      </c>
      <c r="G81" s="19" cm="1">
        <f t="array" ref="G81">IFERROR(
  SUM(LARGE(
    IF(
      ('Individual Results'!$D$2:$D$400=$A81) *
      ('Individual Results'!$C$2:$C$400=$B81),
      VALUE('Individual Results'!$O$2:$O$400)
    ),
    {1,2,3}
  )),
  ""
)</f>
        <v>0</v>
      </c>
      <c r="H81" s="19" cm="1">
        <f t="array" ref="H81">IFERROR(
  SUM(LARGE(
    IF(
      ('Individual Results'!$D$2:$D$400=$A81) *
      ('Individual Results'!$C$2:$C$400=$B81),
      VALUE('Individual Results'!$Q$2:$Q$400)
    ),
    {1,2,3}
  )),
  ""
)</f>
        <v>0</v>
      </c>
      <c r="I81" s="19">
        <f t="shared" si="2"/>
        <v>170</v>
      </c>
    </row>
    <row r="82" spans="1:9" x14ac:dyDescent="0.4">
      <c r="A82" s="19" t="str">
        <f>TeamHelper!I79</f>
        <v>Sr Boys</v>
      </c>
      <c r="B82" s="19" t="str">
        <f>TeamHelper!H79</f>
        <v>Brockton</v>
      </c>
      <c r="C82" s="19" cm="1">
        <f t="array" ref="C82">IFERROR(
  SUM(LARGE(
    IF(
      ('Individual Results'!$D$2:$D$400=$A82) *
      ('Individual Results'!$C$2:$C$400=$B82),
      VALUE('Individual Results'!$G$2:$G$400)
    ),
    {1,2,3}
  )),
  ""
)</f>
        <v>18</v>
      </c>
      <c r="D82" s="19" cm="1">
        <f t="array" ref="D82">IFERROR(
  SUM(LARGE(
    IF(
      ('Individual Results'!$D$2:$D$400=$A82) *
      ('Individual Results'!$C$2:$C$400=$B82),
      VALUE('Individual Results'!$I$2:$I$400)
    ),
    {1,2,3}
  )),
  ""
)</f>
        <v>0</v>
      </c>
      <c r="E82" s="19" cm="1">
        <f t="array" ref="E82">IFERROR(
  SUM(LARGE(
    IF(
      ('Individual Results'!$D$2:$D$400=$A82) *
      ('Individual Results'!$C$2:$C$400=$B82),
      VALUE('Individual Results'!$K$2:$K$400)
    ),
    {1,2,3}
  )),
  ""
)</f>
        <v>0</v>
      </c>
      <c r="F82" s="19" cm="1">
        <f t="array" ref="F82">IFERROR(
  SUM(LARGE(
    IF(
      ('Individual Results'!$D$2:$D$400=$A82) *
      ('Individual Results'!$C$2:$C$400=$B82),
      VALUE('Individual Results'!$M$2:$M$400)
    ),
    {1,2,3}
  )),
  ""
)</f>
        <v>0</v>
      </c>
      <c r="G82" s="19" cm="1">
        <f t="array" ref="G82">IFERROR(
  SUM(LARGE(
    IF(
      ('Individual Results'!$D$2:$D$400=$A82) *
      ('Individual Results'!$C$2:$C$400=$B82),
      VALUE('Individual Results'!$O$2:$O$400)
    ),
    {1,2,3}
  )),
  ""
)</f>
        <v>0</v>
      </c>
      <c r="H82" s="19" cm="1">
        <f t="array" ref="H82">IFERROR(
  SUM(LARGE(
    IF(
      ('Individual Results'!$D$2:$D$400=$A82) *
      ('Individual Results'!$C$2:$C$400=$B82),
      VALUE('Individual Results'!$Q$2:$Q$400)
    ),
    {1,2,3}
  )),
  ""
)</f>
        <v>0</v>
      </c>
      <c r="I82" s="19">
        <f t="shared" si="2"/>
        <v>18</v>
      </c>
    </row>
    <row r="83" spans="1:9" x14ac:dyDescent="0.4">
      <c r="A83" s="19" t="str">
        <f>TeamHelper!I80</f>
        <v>Sr Boys</v>
      </c>
      <c r="B83" s="19" t="str">
        <f>TeamHelper!H80</f>
        <v>Burnaby Mtn</v>
      </c>
      <c r="C83" s="19" cm="1">
        <f t="array" ref="C83">IFERROR(
  SUM(LARGE(
    IF(
      ('Individual Results'!$D$2:$D$400=$A83) *
      ('Individual Results'!$C$2:$C$400=$B83),
      VALUE('Individual Results'!$G$2:$G$400)
    ),
    {1,2,3}
  )),
  ""
)</f>
        <v>59</v>
      </c>
      <c r="D83" s="19" cm="1">
        <f t="array" ref="D83">IFERROR(
  SUM(LARGE(
    IF(
      ('Individual Results'!$D$2:$D$400=$A83) *
      ('Individual Results'!$C$2:$C$400=$B83),
      VALUE('Individual Results'!$I$2:$I$400)
    ),
    {1,2,3}
  )),
  ""
)</f>
        <v>0</v>
      </c>
      <c r="E83" s="19" cm="1">
        <f t="array" ref="E83">IFERROR(
  SUM(LARGE(
    IF(
      ('Individual Results'!$D$2:$D$400=$A83) *
      ('Individual Results'!$C$2:$C$400=$B83),
      VALUE('Individual Results'!$K$2:$K$400)
    ),
    {1,2,3}
  )),
  ""
)</f>
        <v>0</v>
      </c>
      <c r="F83" s="19" cm="1">
        <f t="array" ref="F83">IFERROR(
  SUM(LARGE(
    IF(
      ('Individual Results'!$D$2:$D$400=$A83) *
      ('Individual Results'!$C$2:$C$400=$B83),
      VALUE('Individual Results'!$M$2:$M$400)
    ),
    {1,2,3}
  )),
  ""
)</f>
        <v>0</v>
      </c>
      <c r="G83" s="19" cm="1">
        <f t="array" ref="G83">IFERROR(
  SUM(LARGE(
    IF(
      ('Individual Results'!$D$2:$D$400=$A83) *
      ('Individual Results'!$C$2:$C$400=$B83),
      VALUE('Individual Results'!$O$2:$O$400)
    ),
    {1,2,3}
  )),
  ""
)</f>
        <v>0</v>
      </c>
      <c r="H83" s="19" cm="1">
        <f t="array" ref="H83">IFERROR(
  SUM(LARGE(
    IF(
      ('Individual Results'!$D$2:$D$400=$A83) *
      ('Individual Results'!$C$2:$C$400=$B83),
      VALUE('Individual Results'!$Q$2:$Q$400)
    ),
    {1,2,3}
  )),
  ""
)</f>
        <v>0</v>
      </c>
      <c r="I83" s="19">
        <f t="shared" si="2"/>
        <v>59</v>
      </c>
    </row>
    <row r="84" spans="1:9" x14ac:dyDescent="0.4">
      <c r="A84" s="19" t="str">
        <f>TeamHelper!I81</f>
        <v>Sr Boys</v>
      </c>
      <c r="B84" s="19" t="str">
        <f>TeamHelper!H81</f>
        <v>Carson</v>
      </c>
      <c r="C84" s="19" cm="1">
        <f t="array" ref="C84">IFERROR(
  SUM(LARGE(
    IF(
      ('Individual Results'!$D$2:$D$400=$A84) *
      ('Individual Results'!$C$2:$C$400=$B84),
      VALUE('Individual Results'!$G$2:$G$400)
    ),
    {1,2,3}
  )),
  ""
)</f>
        <v>110</v>
      </c>
      <c r="D84" s="19" cm="1">
        <f t="array" ref="D84">IFERROR(
  SUM(LARGE(
    IF(
      ('Individual Results'!$D$2:$D$400=$A84) *
      ('Individual Results'!$C$2:$C$400=$B84),
      VALUE('Individual Results'!$I$2:$I$400)
    ),
    {1,2,3}
  )),
  ""
)</f>
        <v>0</v>
      </c>
      <c r="E84" s="19" cm="1">
        <f t="array" ref="E84">IFERROR(
  SUM(LARGE(
    IF(
      ('Individual Results'!$D$2:$D$400=$A84) *
      ('Individual Results'!$C$2:$C$400=$B84),
      VALUE('Individual Results'!$K$2:$K$400)
    ),
    {1,2,3}
  )),
  ""
)</f>
        <v>0</v>
      </c>
      <c r="F84" s="19" cm="1">
        <f t="array" ref="F84">IFERROR(
  SUM(LARGE(
    IF(
      ('Individual Results'!$D$2:$D$400=$A84) *
      ('Individual Results'!$C$2:$C$400=$B84),
      VALUE('Individual Results'!$M$2:$M$400)
    ),
    {1,2,3}
  )),
  ""
)</f>
        <v>0</v>
      </c>
      <c r="G84" s="19" cm="1">
        <f t="array" ref="G84">IFERROR(
  SUM(LARGE(
    IF(
      ('Individual Results'!$D$2:$D$400=$A84) *
      ('Individual Results'!$C$2:$C$400=$B84),
      VALUE('Individual Results'!$O$2:$O$400)
    ),
    {1,2,3}
  )),
  ""
)</f>
        <v>0</v>
      </c>
      <c r="H84" s="19" cm="1">
        <f t="array" ref="H84">IFERROR(
  SUM(LARGE(
    IF(
      ('Individual Results'!$D$2:$D$400=$A84) *
      ('Individual Results'!$C$2:$C$400=$B84),
      VALUE('Individual Results'!$Q$2:$Q$400)
    ),
    {1,2,3}
  )),
  ""
)</f>
        <v>0</v>
      </c>
      <c r="I84" s="19">
        <f t="shared" si="2"/>
        <v>110</v>
      </c>
    </row>
    <row r="85" spans="1:9" x14ac:dyDescent="0.4">
      <c r="A85" s="19" t="str">
        <f>TeamHelper!I82</f>
        <v>Sr Boys</v>
      </c>
      <c r="B85" s="19" t="str">
        <f>TeamHelper!H82</f>
        <v>Coast Mtn</v>
      </c>
      <c r="C85" s="19" t="str" cm="1">
        <f t="array" ref="C85">IFERROR(
  SUM(LARGE(
    IF(
      ('Individual Results'!$D$2:$D$400=$A85) *
      ('Individual Results'!$C$2:$C$400=$B85),
      VALUE('Individual Results'!$G$2:$G$400)
    ),
    {1,2,3}
  )),
  ""
)</f>
        <v/>
      </c>
      <c r="D85" s="19" t="str" cm="1">
        <f t="array" ref="D85">IFERROR(
  SUM(LARGE(
    IF(
      ('Individual Results'!$D$2:$D$400=$A85) *
      ('Individual Results'!$C$2:$C$400=$B85),
      VALUE('Individual Results'!$I$2:$I$400)
    ),
    {1,2,3}
  )),
  ""
)</f>
        <v/>
      </c>
      <c r="E85" s="19" t="str" cm="1">
        <f t="array" ref="E85">IFERROR(
  SUM(LARGE(
    IF(
      ('Individual Results'!$D$2:$D$400=$A85) *
      ('Individual Results'!$C$2:$C$400=$B85),
      VALUE('Individual Results'!$K$2:$K$400)
    ),
    {1,2,3}
  )),
  ""
)</f>
        <v/>
      </c>
      <c r="F85" s="19" t="str" cm="1">
        <f t="array" ref="F85">IFERROR(
  SUM(LARGE(
    IF(
      ('Individual Results'!$D$2:$D$400=$A85) *
      ('Individual Results'!$C$2:$C$400=$B85),
      VALUE('Individual Results'!$M$2:$M$400)
    ),
    {1,2,3}
  )),
  ""
)</f>
        <v/>
      </c>
      <c r="G85" s="19" t="str" cm="1">
        <f t="array" ref="G85">IFERROR(
  SUM(LARGE(
    IF(
      ('Individual Results'!$D$2:$D$400=$A85) *
      ('Individual Results'!$C$2:$C$400=$B85),
      VALUE('Individual Results'!$O$2:$O$400)
    ),
    {1,2,3}
  )),
  ""
)</f>
        <v/>
      </c>
      <c r="H85" s="19" t="str" cm="1">
        <f t="array" ref="H85">IFERROR(
  SUM(LARGE(
    IF(
      ('Individual Results'!$D$2:$D$400=$A85) *
      ('Individual Results'!$C$2:$C$400=$B85),
      VALUE('Individual Results'!$Q$2:$Q$400)
    ),
    {1,2,3}
  )),
  ""
)</f>
        <v/>
      </c>
      <c r="I85" s="19">
        <f t="shared" si="2"/>
        <v>0</v>
      </c>
    </row>
    <row r="86" spans="1:9" x14ac:dyDescent="0.4">
      <c r="A86" s="19" t="str">
        <f>TeamHelper!I83</f>
        <v>Sr Boys</v>
      </c>
      <c r="B86" s="19" t="str">
        <f>TeamHelper!H83</f>
        <v>Elphinstone</v>
      </c>
      <c r="C86" s="19" t="str" cm="1">
        <f t="array" ref="C86">IFERROR(
  SUM(LARGE(
    IF(
      ('Individual Results'!$D$2:$D$400=$A86) *
      ('Individual Results'!$C$2:$C$400=$B86),
      VALUE('Individual Results'!$G$2:$G$400)
    ),
    {1,2,3}
  )),
  ""
)</f>
        <v/>
      </c>
      <c r="D86" s="19" t="str" cm="1">
        <f t="array" ref="D86">IFERROR(
  SUM(LARGE(
    IF(
      ('Individual Results'!$D$2:$D$400=$A86) *
      ('Individual Results'!$C$2:$C$400=$B86),
      VALUE('Individual Results'!$I$2:$I$400)
    ),
    {1,2,3}
  )),
  ""
)</f>
        <v/>
      </c>
      <c r="E86" s="19" t="str" cm="1">
        <f t="array" ref="E86">IFERROR(
  SUM(LARGE(
    IF(
      ('Individual Results'!$D$2:$D$400=$A86) *
      ('Individual Results'!$C$2:$C$400=$B86),
      VALUE('Individual Results'!$K$2:$K$400)
    ),
    {1,2,3}
  )),
  ""
)</f>
        <v/>
      </c>
      <c r="F86" s="19" t="str" cm="1">
        <f t="array" ref="F86">IFERROR(
  SUM(LARGE(
    IF(
      ('Individual Results'!$D$2:$D$400=$A86) *
      ('Individual Results'!$C$2:$C$400=$B86),
      VALUE('Individual Results'!$M$2:$M$400)
    ),
    {1,2,3}
  )),
  ""
)</f>
        <v/>
      </c>
      <c r="G86" s="19" t="str" cm="1">
        <f t="array" ref="G86">IFERROR(
  SUM(LARGE(
    IF(
      ('Individual Results'!$D$2:$D$400=$A86) *
      ('Individual Results'!$C$2:$C$400=$B86),
      VALUE('Individual Results'!$O$2:$O$400)
    ),
    {1,2,3}
  )),
  ""
)</f>
        <v/>
      </c>
      <c r="H86" s="19" t="str" cm="1">
        <f t="array" ref="H86">IFERROR(
  SUM(LARGE(
    IF(
      ('Individual Results'!$D$2:$D$400=$A86) *
      ('Individual Results'!$C$2:$C$400=$B86),
      VALUE('Individual Results'!$Q$2:$Q$400)
    ),
    {1,2,3}
  )),
  ""
)</f>
        <v/>
      </c>
      <c r="I86" s="19">
        <f t="shared" si="2"/>
        <v>0</v>
      </c>
    </row>
    <row r="87" spans="1:9" x14ac:dyDescent="0.4">
      <c r="A87" s="19" t="str">
        <f>TeamHelper!I84</f>
        <v>Sr Boys</v>
      </c>
      <c r="B87" s="19" t="str">
        <f>TeamHelper!H84</f>
        <v>GW Graham</v>
      </c>
      <c r="C87" s="19" cm="1">
        <f t="array" ref="C87">IFERROR(
  SUM(LARGE(
    IF(
      ('Individual Results'!$D$2:$D$400=$A87) *
      ('Individual Results'!$C$2:$C$400=$B87),
      VALUE('Individual Results'!$G$2:$G$400)
    ),
    {1,2,3}
  )),
  ""
)</f>
        <v>0</v>
      </c>
      <c r="D87" s="19" cm="1">
        <f t="array" ref="D87">IFERROR(
  SUM(LARGE(
    IF(
      ('Individual Results'!$D$2:$D$400=$A87) *
      ('Individual Results'!$C$2:$C$400=$B87),
      VALUE('Individual Results'!$I$2:$I$400)
    ),
    {1,2,3}
  )),
  ""
)</f>
        <v>0</v>
      </c>
      <c r="E87" s="19" cm="1">
        <f t="array" ref="E87">IFERROR(
  SUM(LARGE(
    IF(
      ('Individual Results'!$D$2:$D$400=$A87) *
      ('Individual Results'!$C$2:$C$400=$B87),
      VALUE('Individual Results'!$K$2:$K$400)
    ),
    {1,2,3}
  )),
  ""
)</f>
        <v>0</v>
      </c>
      <c r="F87" s="19" cm="1">
        <f t="array" ref="F87">IFERROR(
  SUM(LARGE(
    IF(
      ('Individual Results'!$D$2:$D$400=$A87) *
      ('Individual Results'!$C$2:$C$400=$B87),
      VALUE('Individual Results'!$M$2:$M$400)
    ),
    {1,2,3}
  )),
  ""
)</f>
        <v>0</v>
      </c>
      <c r="G87" s="19" cm="1">
        <f t="array" ref="G87">IFERROR(
  SUM(LARGE(
    IF(
      ('Individual Results'!$D$2:$D$400=$A87) *
      ('Individual Results'!$C$2:$C$400=$B87),
      VALUE('Individual Results'!$O$2:$O$400)
    ),
    {1,2,3}
  )),
  ""
)</f>
        <v>0</v>
      </c>
      <c r="H87" s="19" cm="1">
        <f t="array" ref="H87">IFERROR(
  SUM(LARGE(
    IF(
      ('Individual Results'!$D$2:$D$400=$A87) *
      ('Individual Results'!$C$2:$C$400=$B87),
      VALUE('Individual Results'!$Q$2:$Q$400)
    ),
    {1,2,3}
  )),
  ""
)</f>
        <v>0</v>
      </c>
      <c r="I87" s="19">
        <f t="shared" si="2"/>
        <v>0</v>
      </c>
    </row>
    <row r="88" spans="1:9" x14ac:dyDescent="0.4">
      <c r="A88" s="19" t="str">
        <f>TeamHelper!I85</f>
        <v>Sr Boys</v>
      </c>
      <c r="B88" s="19" t="str">
        <f>TeamHelper!H85</f>
        <v>Handsworth</v>
      </c>
      <c r="C88" s="19" cm="1">
        <f t="array" ref="C88">IFERROR(
  SUM(LARGE(
    IF(
      ('Individual Results'!$D$2:$D$400=$A88) *
      ('Individual Results'!$C$2:$C$400=$B88),
      VALUE('Individual Results'!$G$2:$G$400)
    ),
    {1,2,3}
  )),
  ""
)</f>
        <v>189</v>
      </c>
      <c r="D88" s="19" cm="1">
        <f t="array" ref="D88">IFERROR(
  SUM(LARGE(
    IF(
      ('Individual Results'!$D$2:$D$400=$A88) *
      ('Individual Results'!$C$2:$C$400=$B88),
      VALUE('Individual Results'!$I$2:$I$400)
    ),
    {1,2,3}
  )),
  ""
)</f>
        <v>0</v>
      </c>
      <c r="E88" s="19" cm="1">
        <f t="array" ref="E88">IFERROR(
  SUM(LARGE(
    IF(
      ('Individual Results'!$D$2:$D$400=$A88) *
      ('Individual Results'!$C$2:$C$400=$B88),
      VALUE('Individual Results'!$K$2:$K$400)
    ),
    {1,2,3}
  )),
  ""
)</f>
        <v>0</v>
      </c>
      <c r="F88" s="19" cm="1">
        <f t="array" ref="F88">IFERROR(
  SUM(LARGE(
    IF(
      ('Individual Results'!$D$2:$D$400=$A88) *
      ('Individual Results'!$C$2:$C$400=$B88),
      VALUE('Individual Results'!$M$2:$M$400)
    ),
    {1,2,3}
  )),
  ""
)</f>
        <v>0</v>
      </c>
      <c r="G88" s="19" cm="1">
        <f t="array" ref="G88">IFERROR(
  SUM(LARGE(
    IF(
      ('Individual Results'!$D$2:$D$400=$A88) *
      ('Individual Results'!$C$2:$C$400=$B88),
      VALUE('Individual Results'!$O$2:$O$400)
    ),
    {1,2,3}
  )),
  ""
)</f>
        <v>0</v>
      </c>
      <c r="H88" s="19" cm="1">
        <f t="array" ref="H88">IFERROR(
  SUM(LARGE(
    IF(
      ('Individual Results'!$D$2:$D$400=$A88) *
      ('Individual Results'!$C$2:$C$400=$B88),
      VALUE('Individual Results'!$Q$2:$Q$400)
    ),
    {1,2,3}
  )),
  ""
)</f>
        <v>0</v>
      </c>
      <c r="I88" s="19">
        <f t="shared" si="2"/>
        <v>189</v>
      </c>
    </row>
    <row r="89" spans="1:9" x14ac:dyDescent="0.4">
      <c r="A89" s="19" t="str">
        <f>TeamHelper!I86</f>
        <v>Sr Boys</v>
      </c>
      <c r="B89" s="19" t="str">
        <f>TeamHelper!H86</f>
        <v>Howe Sound</v>
      </c>
      <c r="C89" s="19" cm="1">
        <f t="array" ref="C89">IFERROR(
  SUM(LARGE(
    IF(
      ('Individual Results'!$D$2:$D$400=$A89) *
      ('Individual Results'!$C$2:$C$400=$B89),
      VALUE('Individual Results'!$G$2:$G$400)
    ),
    {1,2,3}
  )),
  ""
)</f>
        <v>216</v>
      </c>
      <c r="D89" s="19" cm="1">
        <f t="array" ref="D89">IFERROR(
  SUM(LARGE(
    IF(
      ('Individual Results'!$D$2:$D$400=$A89) *
      ('Individual Results'!$C$2:$C$400=$B89),
      VALUE('Individual Results'!$I$2:$I$400)
    ),
    {1,2,3}
  )),
  ""
)</f>
        <v>0</v>
      </c>
      <c r="E89" s="19" cm="1">
        <f t="array" ref="E89">IFERROR(
  SUM(LARGE(
    IF(
      ('Individual Results'!$D$2:$D$400=$A89) *
      ('Individual Results'!$C$2:$C$400=$B89),
      VALUE('Individual Results'!$K$2:$K$400)
    ),
    {1,2,3}
  )),
  ""
)</f>
        <v>0</v>
      </c>
      <c r="F89" s="19" cm="1">
        <f t="array" ref="F89">IFERROR(
  SUM(LARGE(
    IF(
      ('Individual Results'!$D$2:$D$400=$A89) *
      ('Individual Results'!$C$2:$C$400=$B89),
      VALUE('Individual Results'!$M$2:$M$400)
    ),
    {1,2,3}
  )),
  ""
)</f>
        <v>0</v>
      </c>
      <c r="G89" s="19" cm="1">
        <f t="array" ref="G89">IFERROR(
  SUM(LARGE(
    IF(
      ('Individual Results'!$D$2:$D$400=$A89) *
      ('Individual Results'!$C$2:$C$400=$B89),
      VALUE('Individual Results'!$O$2:$O$400)
    ),
    {1,2,3}
  )),
  ""
)</f>
        <v>0</v>
      </c>
      <c r="H89" s="19" cm="1">
        <f t="array" ref="H89">IFERROR(
  SUM(LARGE(
    IF(
      ('Individual Results'!$D$2:$D$400=$A89) *
      ('Individual Results'!$C$2:$C$400=$B89),
      VALUE('Individual Results'!$Q$2:$Q$400)
    ),
    {1,2,3}
  )),
  ""
)</f>
        <v>0</v>
      </c>
      <c r="I89" s="19">
        <f t="shared" si="2"/>
        <v>216</v>
      </c>
    </row>
    <row r="90" spans="1:9" x14ac:dyDescent="0.4">
      <c r="A90" s="19" t="str">
        <f>TeamHelper!I87</f>
        <v>Sr Boys</v>
      </c>
      <c r="B90" s="19" t="str">
        <f>TeamHelper!H87</f>
        <v>Mulgrave</v>
      </c>
      <c r="C90" s="19" cm="1">
        <f t="array" ref="C90">IFERROR(
  SUM(LARGE(
    IF(
      ('Individual Results'!$D$2:$D$400=$A90) *
      ('Individual Results'!$C$2:$C$400=$B90),
      VALUE('Individual Results'!$G$2:$G$400)
    ),
    {1,2,3}
  )),
  ""
)</f>
        <v>30</v>
      </c>
      <c r="D90" s="19" cm="1">
        <f t="array" ref="D90">IFERROR(
  SUM(LARGE(
    IF(
      ('Individual Results'!$D$2:$D$400=$A90) *
      ('Individual Results'!$C$2:$C$400=$B90),
      VALUE('Individual Results'!$I$2:$I$400)
    ),
    {1,2,3}
  )),
  ""
)</f>
        <v>0</v>
      </c>
      <c r="E90" s="19" cm="1">
        <f t="array" ref="E90">IFERROR(
  SUM(LARGE(
    IF(
      ('Individual Results'!$D$2:$D$400=$A90) *
      ('Individual Results'!$C$2:$C$400=$B90),
      VALUE('Individual Results'!$K$2:$K$400)
    ),
    {1,2,3}
  )),
  ""
)</f>
        <v>0</v>
      </c>
      <c r="F90" s="19" cm="1">
        <f t="array" ref="F90">IFERROR(
  SUM(LARGE(
    IF(
      ('Individual Results'!$D$2:$D$400=$A90) *
      ('Individual Results'!$C$2:$C$400=$B90),
      VALUE('Individual Results'!$M$2:$M$400)
    ),
    {1,2,3}
  )),
  ""
)</f>
        <v>0</v>
      </c>
      <c r="G90" s="19" cm="1">
        <f t="array" ref="G90">IFERROR(
  SUM(LARGE(
    IF(
      ('Individual Results'!$D$2:$D$400=$A90) *
      ('Individual Results'!$C$2:$C$400=$B90),
      VALUE('Individual Results'!$O$2:$O$400)
    ),
    {1,2,3}
  )),
  ""
)</f>
        <v>0</v>
      </c>
      <c r="H90" s="19" cm="1">
        <f t="array" ref="H90">IFERROR(
  SUM(LARGE(
    IF(
      ('Individual Results'!$D$2:$D$400=$A90) *
      ('Individual Results'!$C$2:$C$400=$B90),
      VALUE('Individual Results'!$Q$2:$Q$400)
    ),
    {1,2,3}
  )),
  ""
)</f>
        <v>0</v>
      </c>
      <c r="I90" s="19">
        <f t="shared" si="2"/>
        <v>30</v>
      </c>
    </row>
    <row r="91" spans="1:9" x14ac:dyDescent="0.4">
      <c r="A91" s="19" t="str">
        <f>TeamHelper!I88</f>
        <v>Sr Boys</v>
      </c>
      <c r="B91" s="19" t="str">
        <f>TeamHelper!H88</f>
        <v>Pemberton</v>
      </c>
      <c r="C91" s="19" cm="1">
        <f t="array" ref="C91">IFERROR(
  SUM(LARGE(
    IF(
      ('Individual Results'!$D$2:$D$400=$A91) *
      ('Individual Results'!$C$2:$C$400=$B91),
      VALUE('Individual Results'!$G$2:$G$400)
    ),
    {1,2,3}
  )),
  ""
)</f>
        <v>240</v>
      </c>
      <c r="D91" s="19" cm="1">
        <f t="array" ref="D91">IFERROR(
  SUM(LARGE(
    IF(
      ('Individual Results'!$D$2:$D$400=$A91) *
      ('Individual Results'!$C$2:$C$400=$B91),
      VALUE('Individual Results'!$I$2:$I$400)
    ),
    {1,2,3}
  )),
  ""
)</f>
        <v>0</v>
      </c>
      <c r="E91" s="19" cm="1">
        <f t="array" ref="E91">IFERROR(
  SUM(LARGE(
    IF(
      ('Individual Results'!$D$2:$D$400=$A91) *
      ('Individual Results'!$C$2:$C$400=$B91),
      VALUE('Individual Results'!$K$2:$K$400)
    ),
    {1,2,3}
  )),
  ""
)</f>
        <v>0</v>
      </c>
      <c r="F91" s="19" cm="1">
        <f t="array" ref="F91">IFERROR(
  SUM(LARGE(
    IF(
      ('Individual Results'!$D$2:$D$400=$A91) *
      ('Individual Results'!$C$2:$C$400=$B91),
      VALUE('Individual Results'!$M$2:$M$400)
    ),
    {1,2,3}
  )),
  ""
)</f>
        <v>0</v>
      </c>
      <c r="G91" s="19" cm="1">
        <f t="array" ref="G91">IFERROR(
  SUM(LARGE(
    IF(
      ('Individual Results'!$D$2:$D$400=$A91) *
      ('Individual Results'!$C$2:$C$400=$B91),
      VALUE('Individual Results'!$O$2:$O$400)
    ),
    {1,2,3}
  )),
  ""
)</f>
        <v>0</v>
      </c>
      <c r="H91" s="19" cm="1">
        <f t="array" ref="H91">IFERROR(
  SUM(LARGE(
    IF(
      ('Individual Results'!$D$2:$D$400=$A91) *
      ('Individual Results'!$C$2:$C$400=$B91),
      VALUE('Individual Results'!$Q$2:$Q$400)
    ),
    {1,2,3}
  )),
  ""
)</f>
        <v>0</v>
      </c>
      <c r="I91" s="19">
        <f t="shared" si="2"/>
        <v>240</v>
      </c>
    </row>
    <row r="92" spans="1:9" x14ac:dyDescent="0.4">
      <c r="A92" s="19" t="str">
        <f>TeamHelper!I89</f>
        <v>Sr Boys</v>
      </c>
      <c r="B92" s="19" t="str">
        <f>TeamHelper!H89</f>
        <v>Rockridge</v>
      </c>
      <c r="C92" s="19" t="str" cm="1">
        <f t="array" ref="C92">IFERROR(
  SUM(LARGE(
    IF(
      ('Individual Results'!$D$2:$D$400=$A92) *
      ('Individual Results'!$C$2:$C$400=$B92),
      VALUE('Individual Results'!$G$2:$G$400)
    ),
    {1,2,3}
  )),
  ""
)</f>
        <v/>
      </c>
      <c r="D92" s="19" t="str" cm="1">
        <f t="array" ref="D92">IFERROR(
  SUM(LARGE(
    IF(
      ('Individual Results'!$D$2:$D$400=$A92) *
      ('Individual Results'!$C$2:$C$400=$B92),
      VALUE('Individual Results'!$I$2:$I$400)
    ),
    {1,2,3}
  )),
  ""
)</f>
        <v/>
      </c>
      <c r="E92" s="19" t="str" cm="1">
        <f t="array" ref="E92">IFERROR(
  SUM(LARGE(
    IF(
      ('Individual Results'!$D$2:$D$400=$A92) *
      ('Individual Results'!$C$2:$C$400=$B92),
      VALUE('Individual Results'!$K$2:$K$400)
    ),
    {1,2,3}
  )),
  ""
)</f>
        <v/>
      </c>
      <c r="F92" s="19" t="str" cm="1">
        <f t="array" ref="F92">IFERROR(
  SUM(LARGE(
    IF(
      ('Individual Results'!$D$2:$D$400=$A92) *
      ('Individual Results'!$C$2:$C$400=$B92),
      VALUE('Individual Results'!$M$2:$M$400)
    ),
    {1,2,3}
  )),
  ""
)</f>
        <v/>
      </c>
      <c r="G92" s="19" t="str" cm="1">
        <f t="array" ref="G92">IFERROR(
  SUM(LARGE(
    IF(
      ('Individual Results'!$D$2:$D$400=$A92) *
      ('Individual Results'!$C$2:$C$400=$B92),
      VALUE('Individual Results'!$O$2:$O$400)
    ),
    {1,2,3}
  )),
  ""
)</f>
        <v/>
      </c>
      <c r="H92" s="19" t="str" cm="1">
        <f t="array" ref="H92">IFERROR(
  SUM(LARGE(
    IF(
      ('Individual Results'!$D$2:$D$400=$A92) *
      ('Individual Results'!$C$2:$C$400=$B92),
      VALUE('Individual Results'!$Q$2:$Q$400)
    ),
    {1,2,3}
  )),
  ""
)</f>
        <v/>
      </c>
      <c r="I92" s="19">
        <f t="shared" si="2"/>
        <v>0</v>
      </c>
    </row>
    <row r="93" spans="1:9" x14ac:dyDescent="0.4">
      <c r="A93" s="19" t="str">
        <f>TeamHelper!I90</f>
        <v>Sr Boys</v>
      </c>
      <c r="B93" s="19" t="str">
        <f>TeamHelper!H90</f>
        <v>Seycove</v>
      </c>
      <c r="C93" s="19" cm="1">
        <f t="array" ref="C93">IFERROR(
  SUM(LARGE(
    IF(
      ('Individual Results'!$D$2:$D$400=$A93) *
      ('Individual Results'!$C$2:$C$400=$B93),
      VALUE('Individual Results'!$G$2:$G$400)
    ),
    {1,2,3}
  )),
  ""
)</f>
        <v>100</v>
      </c>
      <c r="D93" s="19" cm="1">
        <f t="array" ref="D93">IFERROR(
  SUM(LARGE(
    IF(
      ('Individual Results'!$D$2:$D$400=$A93) *
      ('Individual Results'!$C$2:$C$400=$B93),
      VALUE('Individual Results'!$I$2:$I$400)
    ),
    {1,2,3}
  )),
  ""
)</f>
        <v>0</v>
      </c>
      <c r="E93" s="19" cm="1">
        <f t="array" ref="E93">IFERROR(
  SUM(LARGE(
    IF(
      ('Individual Results'!$D$2:$D$400=$A93) *
      ('Individual Results'!$C$2:$C$400=$B93),
      VALUE('Individual Results'!$K$2:$K$400)
    ),
    {1,2,3}
  )),
  ""
)</f>
        <v>0</v>
      </c>
      <c r="F93" s="19" cm="1">
        <f t="array" ref="F93">IFERROR(
  SUM(LARGE(
    IF(
      ('Individual Results'!$D$2:$D$400=$A93) *
      ('Individual Results'!$C$2:$C$400=$B93),
      VALUE('Individual Results'!$M$2:$M$400)
    ),
    {1,2,3}
  )),
  ""
)</f>
        <v>0</v>
      </c>
      <c r="G93" s="19" cm="1">
        <f t="array" ref="G93">IFERROR(
  SUM(LARGE(
    IF(
      ('Individual Results'!$D$2:$D$400=$A93) *
      ('Individual Results'!$C$2:$C$400=$B93),
      VALUE('Individual Results'!$O$2:$O$400)
    ),
    {1,2,3}
  )),
  ""
)</f>
        <v>0</v>
      </c>
      <c r="H93" s="19" cm="1">
        <f t="array" ref="H93">IFERROR(
  SUM(LARGE(
    IF(
      ('Individual Results'!$D$2:$D$400=$A93) *
      ('Individual Results'!$C$2:$C$400=$B93),
      VALUE('Individual Results'!$Q$2:$Q$400)
    ),
    {1,2,3}
  )),
  ""
)</f>
        <v>0</v>
      </c>
      <c r="I93" s="19">
        <f t="shared" si="2"/>
        <v>100</v>
      </c>
    </row>
    <row r="94" spans="1:9" x14ac:dyDescent="0.4">
      <c r="A94" s="19" t="str">
        <f>TeamHelper!I91</f>
        <v>Sr Boys</v>
      </c>
      <c r="B94" s="19" t="str">
        <f>TeamHelper!H91</f>
        <v>St. Georges</v>
      </c>
      <c r="C94" s="19" t="str" cm="1">
        <f t="array" ref="C94">IFERROR(
  SUM(LARGE(
    IF(
      ('Individual Results'!$D$2:$D$400=$A94) *
      ('Individual Results'!$C$2:$C$400=$B94),
      VALUE('Individual Results'!$G$2:$G$400)
    ),
    {1,2,3}
  )),
  ""
)</f>
        <v/>
      </c>
      <c r="D94" s="19" t="str" cm="1">
        <f t="array" ref="D94">IFERROR(
  SUM(LARGE(
    IF(
      ('Individual Results'!$D$2:$D$400=$A94) *
      ('Individual Results'!$C$2:$C$400=$B94),
      VALUE('Individual Results'!$I$2:$I$400)
    ),
    {1,2,3}
  )),
  ""
)</f>
        <v/>
      </c>
      <c r="E94" s="19" t="str" cm="1">
        <f t="array" ref="E94">IFERROR(
  SUM(LARGE(
    IF(
      ('Individual Results'!$D$2:$D$400=$A94) *
      ('Individual Results'!$C$2:$C$400=$B94),
      VALUE('Individual Results'!$K$2:$K$400)
    ),
    {1,2,3}
  )),
  ""
)</f>
        <v/>
      </c>
      <c r="F94" s="19" t="str" cm="1">
        <f t="array" ref="F94">IFERROR(
  SUM(LARGE(
    IF(
      ('Individual Results'!$D$2:$D$400=$A94) *
      ('Individual Results'!$C$2:$C$400=$B94),
      VALUE('Individual Results'!$M$2:$M$400)
    ),
    {1,2,3}
  )),
  ""
)</f>
        <v/>
      </c>
      <c r="G94" s="19" t="str" cm="1">
        <f t="array" ref="G94">IFERROR(
  SUM(LARGE(
    IF(
      ('Individual Results'!$D$2:$D$400=$A94) *
      ('Individual Results'!$C$2:$C$400=$B94),
      VALUE('Individual Results'!$O$2:$O$400)
    ),
    {1,2,3}
  )),
  ""
)</f>
        <v/>
      </c>
      <c r="H94" s="19" t="str" cm="1">
        <f t="array" ref="H94">IFERROR(
  SUM(LARGE(
    IF(
      ('Individual Results'!$D$2:$D$400=$A94) *
      ('Individual Results'!$C$2:$C$400=$B94),
      VALUE('Individual Results'!$Q$2:$Q$400)
    ),
    {1,2,3}
  )),
  ""
)</f>
        <v/>
      </c>
      <c r="I94" s="19">
        <f t="shared" si="2"/>
        <v>0</v>
      </c>
    </row>
    <row r="95" spans="1:9" x14ac:dyDescent="0.4">
      <c r="A95" s="19" t="str">
        <f>TeamHelper!I92</f>
        <v>Sr Boys</v>
      </c>
      <c r="B95" s="19" t="str">
        <f>TeamHelper!H92</f>
        <v>STA</v>
      </c>
      <c r="C95" s="19" t="str" cm="1">
        <f t="array" ref="C95">IFERROR(
  SUM(LARGE(
    IF(
      ('Individual Results'!$D$2:$D$400=$A95) *
      ('Individual Results'!$C$2:$C$400=$B95),
      VALUE('Individual Results'!$G$2:$G$400)
    ),
    {1,2,3}
  )),
  ""
)</f>
        <v/>
      </c>
      <c r="D95" s="19" t="str" cm="1">
        <f t="array" ref="D95">IFERROR(
  SUM(LARGE(
    IF(
      ('Individual Results'!$D$2:$D$400=$A95) *
      ('Individual Results'!$C$2:$C$400=$B95),
      VALUE('Individual Results'!$I$2:$I$400)
    ),
    {1,2,3}
  )),
  ""
)</f>
        <v/>
      </c>
      <c r="E95" s="19" t="str" cm="1">
        <f t="array" ref="E95">IFERROR(
  SUM(LARGE(
    IF(
      ('Individual Results'!$D$2:$D$400=$A95) *
      ('Individual Results'!$C$2:$C$400=$B95),
      VALUE('Individual Results'!$K$2:$K$400)
    ),
    {1,2,3}
  )),
  ""
)</f>
        <v/>
      </c>
      <c r="F95" s="19" t="str" cm="1">
        <f t="array" ref="F95">IFERROR(
  SUM(LARGE(
    IF(
      ('Individual Results'!$D$2:$D$400=$A95) *
      ('Individual Results'!$C$2:$C$400=$B95),
      VALUE('Individual Results'!$M$2:$M$400)
    ),
    {1,2,3}
  )),
  ""
)</f>
        <v/>
      </c>
      <c r="G95" s="19" t="str" cm="1">
        <f t="array" ref="G95">IFERROR(
  SUM(LARGE(
    IF(
      ('Individual Results'!$D$2:$D$400=$A95) *
      ('Individual Results'!$C$2:$C$400=$B95),
      VALUE('Individual Results'!$O$2:$O$400)
    ),
    {1,2,3}
  )),
  ""
)</f>
        <v/>
      </c>
      <c r="H95" s="19" t="str" cm="1">
        <f t="array" ref="H95">IFERROR(
  SUM(LARGE(
    IF(
      ('Individual Results'!$D$2:$D$400=$A95) *
      ('Individual Results'!$C$2:$C$400=$B95),
      VALUE('Individual Results'!$Q$2:$Q$400)
    ),
    {1,2,3}
  )),
  ""
)</f>
        <v/>
      </c>
      <c r="I95" s="19">
        <f t="shared" si="2"/>
        <v>0</v>
      </c>
    </row>
    <row r="96" spans="1:9" x14ac:dyDescent="0.4">
      <c r="A96" s="19" t="str">
        <f>TeamHelper!I93</f>
        <v>Sr Boys</v>
      </c>
      <c r="B96" s="19" t="str">
        <f>TeamHelper!H93</f>
        <v>Sutherland</v>
      </c>
      <c r="C96" s="19" cm="1">
        <f t="array" ref="C96">IFERROR(
  SUM(LARGE(
    IF(
      ('Individual Results'!$D$2:$D$400=$A96) *
      ('Individual Results'!$C$2:$C$400=$B96),
      VALUE('Individual Results'!$G$2:$G$400)
    ),
    {1,2,3}
  )),
  ""
)</f>
        <v>31</v>
      </c>
      <c r="D96" s="19" cm="1">
        <f t="array" ref="D96">IFERROR(
  SUM(LARGE(
    IF(
      ('Individual Results'!$D$2:$D$400=$A96) *
      ('Individual Results'!$C$2:$C$400=$B96),
      VALUE('Individual Results'!$I$2:$I$400)
    ),
    {1,2,3}
  )),
  ""
)</f>
        <v>0</v>
      </c>
      <c r="E96" s="19" cm="1">
        <f t="array" ref="E96">IFERROR(
  SUM(LARGE(
    IF(
      ('Individual Results'!$D$2:$D$400=$A96) *
      ('Individual Results'!$C$2:$C$400=$B96),
      VALUE('Individual Results'!$K$2:$K$400)
    ),
    {1,2,3}
  )),
  ""
)</f>
        <v>0</v>
      </c>
      <c r="F96" s="19" cm="1">
        <f t="array" ref="F96">IFERROR(
  SUM(LARGE(
    IF(
      ('Individual Results'!$D$2:$D$400=$A96) *
      ('Individual Results'!$C$2:$C$400=$B96),
      VALUE('Individual Results'!$M$2:$M$400)
    ),
    {1,2,3}
  )),
  ""
)</f>
        <v>0</v>
      </c>
      <c r="G96" s="19" cm="1">
        <f t="array" ref="G96">IFERROR(
  SUM(LARGE(
    IF(
      ('Individual Results'!$D$2:$D$400=$A96) *
      ('Individual Results'!$C$2:$C$400=$B96),
      VALUE('Individual Results'!$O$2:$O$400)
    ),
    {1,2,3}
  )),
  ""
)</f>
        <v>0</v>
      </c>
      <c r="H96" s="19" cm="1">
        <f t="array" ref="H96">IFERROR(
  SUM(LARGE(
    IF(
      ('Individual Results'!$D$2:$D$400=$A96) *
      ('Individual Results'!$C$2:$C$400=$B96),
      VALUE('Individual Results'!$Q$2:$Q$400)
    ),
    {1,2,3}
  )),
  ""
)</f>
        <v>0</v>
      </c>
      <c r="I96" s="19">
        <f t="shared" si="2"/>
        <v>31</v>
      </c>
    </row>
    <row r="97" spans="1:9" x14ac:dyDescent="0.4">
      <c r="A97" s="19" t="str">
        <f>TeamHelper!I94</f>
        <v>Sr Boys</v>
      </c>
      <c r="B97" s="19" t="str">
        <f>TeamHelper!H94</f>
        <v>West Van</v>
      </c>
      <c r="C97" s="19" t="str" cm="1">
        <f t="array" ref="C97">IFERROR(
  SUM(LARGE(
    IF(
      ('Individual Results'!$D$2:$D$400=$A97) *
      ('Individual Results'!$C$2:$C$400=$B97),
      VALUE('Individual Results'!$G$2:$G$400)
    ),
    {1,2,3}
  )),
  ""
)</f>
        <v/>
      </c>
      <c r="D97" s="19" t="str" cm="1">
        <f t="array" ref="D97">IFERROR(
  SUM(LARGE(
    IF(
      ('Individual Results'!$D$2:$D$400=$A97) *
      ('Individual Results'!$C$2:$C$400=$B97),
      VALUE('Individual Results'!$I$2:$I$400)
    ),
    {1,2,3}
  )),
  ""
)</f>
        <v/>
      </c>
      <c r="E97" s="19" t="str" cm="1">
        <f t="array" ref="E97">IFERROR(
  SUM(LARGE(
    IF(
      ('Individual Results'!$D$2:$D$400=$A97) *
      ('Individual Results'!$C$2:$C$400=$B97),
      VALUE('Individual Results'!$K$2:$K$400)
    ),
    {1,2,3}
  )),
  ""
)</f>
        <v/>
      </c>
      <c r="F97" s="19" t="str" cm="1">
        <f t="array" ref="F97">IFERROR(
  SUM(LARGE(
    IF(
      ('Individual Results'!$D$2:$D$400=$A97) *
      ('Individual Results'!$C$2:$C$400=$B97),
      VALUE('Individual Results'!$M$2:$M$400)
    ),
    {1,2,3}
  )),
  ""
)</f>
        <v/>
      </c>
      <c r="G97" s="19" t="str" cm="1">
        <f t="array" ref="G97">IFERROR(
  SUM(LARGE(
    IF(
      ('Individual Results'!$D$2:$D$400=$A97) *
      ('Individual Results'!$C$2:$C$400=$B97),
      VALUE('Individual Results'!$O$2:$O$400)
    ),
    {1,2,3}
  )),
  ""
)</f>
        <v/>
      </c>
      <c r="H97" s="19" t="str" cm="1">
        <f t="array" ref="H97">IFERROR(
  SUM(LARGE(
    IF(
      ('Individual Results'!$D$2:$D$400=$A97) *
      ('Individual Results'!$C$2:$C$400=$B97),
      VALUE('Individual Results'!$Q$2:$Q$400)
    ),
    {1,2,3}
  )),
  ""
)</f>
        <v/>
      </c>
      <c r="I97" s="19">
        <f t="shared" si="2"/>
        <v>0</v>
      </c>
    </row>
    <row r="98" spans="1:9" x14ac:dyDescent="0.4">
      <c r="A98" s="19" t="str">
        <f>TeamHelper!I95</f>
        <v>Sr Boys</v>
      </c>
      <c r="B98" s="19" t="str">
        <f>TeamHelper!H95</f>
        <v>Whistler</v>
      </c>
      <c r="C98" s="19" cm="1">
        <f t="array" ref="C98">IFERROR(
  SUM(LARGE(
    IF(
      ('Individual Results'!$D$2:$D$400=$A98) *
      ('Individual Results'!$C$2:$C$400=$B98),
      VALUE('Individual Results'!$G$2:$G$400)
    ),
    {1,2,3}
  )),
  ""
)</f>
        <v>81</v>
      </c>
      <c r="D98" s="19" cm="1">
        <f t="array" ref="D98">IFERROR(
  SUM(LARGE(
    IF(
      ('Individual Results'!$D$2:$D$400=$A98) *
      ('Individual Results'!$C$2:$C$400=$B98),
      VALUE('Individual Results'!$I$2:$I$400)
    ),
    {1,2,3}
  )),
  ""
)</f>
        <v>0</v>
      </c>
      <c r="E98" s="19" cm="1">
        <f t="array" ref="E98">IFERROR(
  SUM(LARGE(
    IF(
      ('Individual Results'!$D$2:$D$400=$A98) *
      ('Individual Results'!$C$2:$C$400=$B98),
      VALUE('Individual Results'!$K$2:$K$400)
    ),
    {1,2,3}
  )),
  ""
)</f>
        <v>0</v>
      </c>
      <c r="F98" s="19" cm="1">
        <f t="array" ref="F98">IFERROR(
  SUM(LARGE(
    IF(
      ('Individual Results'!$D$2:$D$400=$A98) *
      ('Individual Results'!$C$2:$C$400=$B98),
      VALUE('Individual Results'!$M$2:$M$400)
    ),
    {1,2,3}
  )),
  ""
)</f>
        <v>0</v>
      </c>
      <c r="G98" s="19" cm="1">
        <f t="array" ref="G98">IFERROR(
  SUM(LARGE(
    IF(
      ('Individual Results'!$D$2:$D$400=$A98) *
      ('Individual Results'!$C$2:$C$400=$B98),
      VALUE('Individual Results'!$O$2:$O$400)
    ),
    {1,2,3}
  )),
  ""
)</f>
        <v>0</v>
      </c>
      <c r="H98" s="19" cm="1">
        <f t="array" ref="H98">IFERROR(
  SUM(LARGE(
    IF(
      ('Individual Results'!$D$2:$D$400=$A98) *
      ('Individual Results'!$C$2:$C$400=$B98),
      VALUE('Individual Results'!$Q$2:$Q$400)
    ),
    {1,2,3}
  )),
  ""
)</f>
        <v>0</v>
      </c>
      <c r="I98" s="19">
        <f t="shared" ref="I98" si="3">SUM(C98:H98)</f>
        <v>81</v>
      </c>
    </row>
    <row r="99" spans="1:9" x14ac:dyDescent="0.4">
      <c r="A99" s="19" t="str">
        <f>TeamHelper!I96</f>
        <v>Jr/Sr Girls</v>
      </c>
      <c r="B99" s="19" t="str">
        <f>TeamHelper!H96</f>
        <v>Burnaby Mtn</v>
      </c>
      <c r="C99" s="19" t="str" cm="1">
        <f t="array" ref="C99">IFERROR(
  SUM(LARGE(
    IF(
      ('Individual Results'!$D$2:$D$400=$A99) *
      ('Individual Results'!$C$2:$C$400=$B99),
      VALUE('Individual Results'!$G$2:$G$400)
    ),
    {1,2,3}
  )),
  ""
)</f>
        <v/>
      </c>
      <c r="D99" s="19" t="str" cm="1">
        <f t="array" ref="D99">IFERROR(
  SUM(LARGE(
    IF(
      ('Individual Results'!$D$2:$D$400=$A99) *
      ('Individual Results'!$C$2:$C$400=$B99),
      VALUE('Individual Results'!$I$2:$I$400)
    ),
    {1,2,3}
  )),
  ""
)</f>
        <v/>
      </c>
      <c r="E99" s="19" t="str" cm="1">
        <f t="array" ref="E99">IFERROR(
  SUM(LARGE(
    IF(
      ('Individual Results'!$D$2:$D$400=$A99) *
      ('Individual Results'!$C$2:$C$400=$B99),
      VALUE('Individual Results'!$K$2:$K$400)
    ),
    {1,2,3}
  )),
  ""
)</f>
        <v/>
      </c>
      <c r="F99" s="19" t="str" cm="1">
        <f t="array" ref="F99">IFERROR(
  SUM(LARGE(
    IF(
      ('Individual Results'!$D$2:$D$400=$A99) *
      ('Individual Results'!$C$2:$C$400=$B99),
      VALUE('Individual Results'!$M$2:$M$400)
    ),
    {1,2,3}
  )),
  ""
)</f>
        <v/>
      </c>
      <c r="G99" s="19" t="str" cm="1">
        <f t="array" ref="G99">IFERROR(
  SUM(LARGE(
    IF(
      ('Individual Results'!$D$2:$D$400=$A99) *
      ('Individual Results'!$C$2:$C$400=$B99),
      VALUE('Individual Results'!$O$2:$O$400)
    ),
    {1,2,3}
  )),
  ""
)</f>
        <v/>
      </c>
      <c r="H99" s="19" t="str" cm="1">
        <f t="array" ref="H99">IFERROR(
  SUM(LARGE(
    IF(
      ('Individual Results'!$D$2:$D$400=$A99) *
      ('Individual Results'!$C$2:$C$400=$B99),
      VALUE('Individual Results'!$Q$2:$Q$400)
    ),
    {1,2,3}
  )),
  ""
)</f>
        <v/>
      </c>
      <c r="I99" s="19">
        <f t="shared" ref="I99:I103" si="4">SUM(C99:H99)</f>
        <v>0</v>
      </c>
    </row>
    <row r="100" spans="1:9" x14ac:dyDescent="0.4">
      <c r="A100" s="19" t="str">
        <f>TeamHelper!I97</f>
        <v>Jr/Sr Girls</v>
      </c>
      <c r="B100" s="19" t="str">
        <f>TeamHelper!H97</f>
        <v>Coast Mtn</v>
      </c>
      <c r="C100" s="19" t="str" cm="1">
        <f t="array" ref="C100">IFERROR(
  SUM(LARGE(
    IF(
      ('Individual Results'!$D$2:$D$400=$A100) *
      ('Individual Results'!$C$2:$C$400=$B100),
      VALUE('Individual Results'!$G$2:$G$400)
    ),
    {1,2,3}
  )),
  ""
)</f>
        <v/>
      </c>
      <c r="D100" s="19" t="str" cm="1">
        <f t="array" ref="D100">IFERROR(
  SUM(LARGE(
    IF(
      ('Individual Results'!$D$2:$D$400=$A100) *
      ('Individual Results'!$C$2:$C$400=$B100),
      VALUE('Individual Results'!$I$2:$I$400)
    ),
    {1,2,3}
  )),
  ""
)</f>
        <v/>
      </c>
      <c r="E100" s="19" t="str" cm="1">
        <f t="array" ref="E100">IFERROR(
  SUM(LARGE(
    IF(
      ('Individual Results'!$D$2:$D$400=$A100) *
      ('Individual Results'!$C$2:$C$400=$B100),
      VALUE('Individual Results'!$K$2:$K$400)
    ),
    {1,2,3}
  )),
  ""
)</f>
        <v/>
      </c>
      <c r="F100" s="19" t="str" cm="1">
        <f t="array" ref="F100">IFERROR(
  SUM(LARGE(
    IF(
      ('Individual Results'!$D$2:$D$400=$A100) *
      ('Individual Results'!$C$2:$C$400=$B100),
      VALUE('Individual Results'!$M$2:$M$400)
    ),
    {1,2,3}
  )),
  ""
)</f>
        <v/>
      </c>
      <c r="G100" s="19" t="str" cm="1">
        <f t="array" ref="G100">IFERROR(
  SUM(LARGE(
    IF(
      ('Individual Results'!$D$2:$D$400=$A100) *
      ('Individual Results'!$C$2:$C$400=$B100),
      VALUE('Individual Results'!$O$2:$O$400)
    ),
    {1,2,3}
  )),
  ""
)</f>
        <v/>
      </c>
      <c r="H100" s="19" t="str" cm="1">
        <f t="array" ref="H100">IFERROR(
  SUM(LARGE(
    IF(
      ('Individual Results'!$D$2:$D$400=$A100) *
      ('Individual Results'!$C$2:$C$400=$B100),
      VALUE('Individual Results'!$Q$2:$Q$400)
    ),
    {1,2,3}
  )),
  ""
)</f>
        <v/>
      </c>
      <c r="I100" s="19">
        <f t="shared" si="4"/>
        <v>0</v>
      </c>
    </row>
    <row r="101" spans="1:9" x14ac:dyDescent="0.4">
      <c r="A101" s="19" t="str">
        <f>TeamHelper!I98</f>
        <v>Jr/Sr Girls</v>
      </c>
      <c r="B101" s="19" t="str">
        <f>TeamHelper!H98</f>
        <v>Sutherland</v>
      </c>
      <c r="C101" s="19" t="str" cm="1">
        <f t="array" ref="C101">IFERROR(
  SUM(LARGE(
    IF(
      ('Individual Results'!$D$2:$D$400=$A101) *
      ('Individual Results'!$C$2:$C$400=$B101),
      VALUE('Individual Results'!$G$2:$G$400)
    ),
    {1,2,3}
  )),
  ""
)</f>
        <v/>
      </c>
      <c r="D101" s="19" t="str" cm="1">
        <f t="array" ref="D101">IFERROR(
  SUM(LARGE(
    IF(
      ('Individual Results'!$D$2:$D$400=$A101) *
      ('Individual Results'!$C$2:$C$400=$B101),
      VALUE('Individual Results'!$I$2:$I$400)
    ),
    {1,2,3}
  )),
  ""
)</f>
        <v/>
      </c>
      <c r="E101" s="19" t="str" cm="1">
        <f t="array" ref="E101">IFERROR(
  SUM(LARGE(
    IF(
      ('Individual Results'!$D$2:$D$400=$A101) *
      ('Individual Results'!$C$2:$C$400=$B101),
      VALUE('Individual Results'!$K$2:$K$400)
    ),
    {1,2,3}
  )),
  ""
)</f>
        <v/>
      </c>
      <c r="F101" s="19" t="str" cm="1">
        <f t="array" ref="F101">IFERROR(
  SUM(LARGE(
    IF(
      ('Individual Results'!$D$2:$D$400=$A101) *
      ('Individual Results'!$C$2:$C$400=$B101),
      VALUE('Individual Results'!$M$2:$M$400)
    ),
    {1,2,3}
  )),
  ""
)</f>
        <v/>
      </c>
      <c r="G101" s="19" t="str" cm="1">
        <f t="array" ref="G101">IFERROR(
  SUM(LARGE(
    IF(
      ('Individual Results'!$D$2:$D$400=$A101) *
      ('Individual Results'!$C$2:$C$400=$B101),
      VALUE('Individual Results'!$O$2:$O$400)
    ),
    {1,2,3}
  )),
  ""
)</f>
        <v/>
      </c>
      <c r="H101" s="19" t="str" cm="1">
        <f t="array" ref="H101">IFERROR(
  SUM(LARGE(
    IF(
      ('Individual Results'!$D$2:$D$400=$A101) *
      ('Individual Results'!$C$2:$C$400=$B101),
      VALUE('Individual Results'!$Q$2:$Q$400)
    ),
    {1,2,3}
  )),
  ""
)</f>
        <v/>
      </c>
      <c r="I101" s="19">
        <f t="shared" si="4"/>
        <v>0</v>
      </c>
    </row>
    <row r="105" spans="1:9" x14ac:dyDescent="0.4">
      <c r="A105" s="19" t="str">
        <f>TeamHelper!I105</f>
        <v/>
      </c>
      <c r="B105" s="19" t="str">
        <f>TeamHelper!H105</f>
        <v/>
      </c>
    </row>
    <row r="106" spans="1:9" x14ac:dyDescent="0.4">
      <c r="A106" s="19" t="str">
        <f>TeamHelper!I106</f>
        <v/>
      </c>
      <c r="B106" s="19" t="str">
        <f>TeamHelper!H106</f>
        <v/>
      </c>
    </row>
  </sheetData>
  <sortState xmlns:xlrd2="http://schemas.microsoft.com/office/spreadsheetml/2017/richdata2" ref="A2:I98">
    <sortCondition ref="A1:A98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M1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F40" sqref="F40"/>
    </sheetView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12.88671875" style="79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77" t="s">
        <v>6</v>
      </c>
      <c r="D1" s="39"/>
      <c r="E1" s="63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78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69">_xlfn._xlws.SORT(
  _xlfn._xlws.FILTER('Individual Results'!A2:U501, 'Individual Results'!B2:B501 = $C$1),
  20, -1
)</f>
        <v>Finlay Wood</v>
      </c>
      <c r="B4" s="19" t="str">
        <v>Bant Boys</v>
      </c>
      <c r="C4" s="79" t="str">
        <v>Pemberton</v>
      </c>
      <c r="D4" s="33" t="str">
        <v>Bant Boys</v>
      </c>
      <c r="E4" s="34">
        <v>8149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Sacha Strajt-Bornik</v>
      </c>
      <c r="B5" s="19" t="str">
        <v>Bant Boys</v>
      </c>
      <c r="C5" s="79" t="str">
        <v>Argyle</v>
      </c>
      <c r="D5" s="33" t="str">
        <v>Bant Boys</v>
      </c>
      <c r="E5" s="34">
        <v>8121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Alexandre Comeau</v>
      </c>
      <c r="B6" s="19" t="str">
        <v>Bant Boys</v>
      </c>
      <c r="C6" s="79" t="str">
        <v>Handsworth</v>
      </c>
      <c r="D6" s="33" t="str">
        <v>Bant Boys</v>
      </c>
      <c r="E6" s="34">
        <v>8137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Matthew Crockford</v>
      </c>
      <c r="B7" s="19" t="str">
        <v>Bant Boys</v>
      </c>
      <c r="C7" s="79" t="str">
        <v>Argyle</v>
      </c>
      <c r="D7" s="33" t="str">
        <v>Bant Boys</v>
      </c>
      <c r="E7" s="34">
        <v>8122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John Suda</v>
      </c>
      <c r="B8" s="19" t="str">
        <v>Bant Boys</v>
      </c>
      <c r="C8" s="79" t="str">
        <v>STA</v>
      </c>
      <c r="D8" s="33" t="str">
        <v>Bant Boys</v>
      </c>
      <c r="E8" s="34">
        <v>8163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Xavier Zibert</v>
      </c>
      <c r="B9" s="19" t="str">
        <v>Bant Boys</v>
      </c>
      <c r="C9" s="79" t="str">
        <v>STA</v>
      </c>
      <c r="D9" s="33" t="str">
        <v>Bant Boys</v>
      </c>
      <c r="E9" s="34">
        <v>8165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>Thomson Bythell</v>
      </c>
      <c r="B10" s="19" t="str">
        <v>Bant Boys</v>
      </c>
      <c r="C10" s="79" t="str">
        <v xml:space="preserve">Don Ross </v>
      </c>
      <c r="D10" s="33" t="str">
        <v>Bant Boys</v>
      </c>
      <c r="E10" s="34">
        <v>8134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Landon Brown</v>
      </c>
      <c r="B11" s="19" t="str">
        <v>Bant Boys</v>
      </c>
      <c r="C11" s="79" t="str">
        <v>STA</v>
      </c>
      <c r="D11" s="33" t="str">
        <v>Bant Boys</v>
      </c>
      <c r="E11" s="34">
        <v>8159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Aiden Klimek</v>
      </c>
      <c r="B12" s="19" t="str">
        <v>Bant Boys</v>
      </c>
      <c r="C12" s="79" t="str">
        <v>Mulgrave</v>
      </c>
      <c r="D12" s="33" t="str">
        <v>Bant Boys</v>
      </c>
      <c r="E12" s="34">
        <v>8144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Elliot O'Hara</v>
      </c>
      <c r="B13" s="19" t="str">
        <v>Bant Boys</v>
      </c>
      <c r="C13" s="79" t="str">
        <v>STA</v>
      </c>
      <c r="D13" s="33" t="str">
        <v>Bant Boys</v>
      </c>
      <c r="E13" s="34">
        <v>8161</v>
      </c>
      <c r="F13" s="33">
        <v>10</v>
      </c>
      <c r="G13" s="33">
        <v>55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55</v>
      </c>
      <c r="S13" s="19">
        <v>0</v>
      </c>
      <c r="T13" s="19">
        <v>55</v>
      </c>
      <c r="U13" s="19">
        <v>10</v>
      </c>
    </row>
    <row r="14" spans="1:21" x14ac:dyDescent="0.4">
      <c r="A14" s="19" t="str">
        <v>Lucas Norbert</v>
      </c>
      <c r="B14" s="19" t="str">
        <v>Bant Boys</v>
      </c>
      <c r="C14" s="79" t="str">
        <v>Seycove</v>
      </c>
      <c r="D14" s="33" t="str">
        <v>Bant Boys</v>
      </c>
      <c r="E14" s="34">
        <v>8156</v>
      </c>
      <c r="F14" s="33">
        <v>11</v>
      </c>
      <c r="G14" s="33">
        <v>53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53</v>
      </c>
      <c r="S14" s="19">
        <v>0</v>
      </c>
      <c r="T14" s="19">
        <v>53</v>
      </c>
      <c r="U14" s="19">
        <v>11</v>
      </c>
    </row>
    <row r="15" spans="1:21" x14ac:dyDescent="0.4">
      <c r="A15" s="19" t="str">
        <v>Daniel Gold</v>
      </c>
      <c r="B15" s="19" t="str">
        <v>Bant Boys</v>
      </c>
      <c r="C15" s="79" t="str">
        <v>Handsworth</v>
      </c>
      <c r="D15" s="33" t="str">
        <v>Bant Boys</v>
      </c>
      <c r="E15" s="34">
        <v>8178</v>
      </c>
      <c r="F15" s="33">
        <v>13</v>
      </c>
      <c r="G15" s="33">
        <v>49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49</v>
      </c>
      <c r="S15" s="19">
        <v>0</v>
      </c>
      <c r="T15" s="19">
        <v>49</v>
      </c>
      <c r="U15" s="19">
        <v>12</v>
      </c>
    </row>
    <row r="16" spans="1:21" x14ac:dyDescent="0.4">
      <c r="A16" s="19" t="str">
        <v>Kyle Hopper-Isaac</v>
      </c>
      <c r="B16" s="19" t="str">
        <v>Bant Boys</v>
      </c>
      <c r="C16" s="79" t="str">
        <v>Seycove</v>
      </c>
      <c r="D16" s="33" t="str">
        <v>Bant Boys</v>
      </c>
      <c r="E16" s="34">
        <v>8153</v>
      </c>
      <c r="F16" s="33">
        <v>14</v>
      </c>
      <c r="G16" s="33">
        <v>47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47</v>
      </c>
      <c r="S16" s="19">
        <v>0</v>
      </c>
      <c r="T16" s="19">
        <v>47</v>
      </c>
      <c r="U16" s="19">
        <v>13</v>
      </c>
    </row>
    <row r="17" spans="1:21" x14ac:dyDescent="0.4">
      <c r="A17" s="19" t="str">
        <v>Ben Hall</v>
      </c>
      <c r="B17" s="19" t="str">
        <v>Bant Boys</v>
      </c>
      <c r="C17" s="79" t="str">
        <v>Argyle</v>
      </c>
      <c r="D17" s="33" t="str">
        <v>Bant Boys</v>
      </c>
      <c r="E17" s="34">
        <v>8118</v>
      </c>
      <c r="F17" s="33">
        <v>15</v>
      </c>
      <c r="G17" s="33">
        <v>45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45</v>
      </c>
      <c r="S17" s="19">
        <v>0</v>
      </c>
      <c r="T17" s="19">
        <v>45</v>
      </c>
      <c r="U17" s="19">
        <v>14</v>
      </c>
    </row>
    <row r="18" spans="1:21" x14ac:dyDescent="0.4">
      <c r="A18" s="19" t="str">
        <v>Benjamin MacPherson</v>
      </c>
      <c r="B18" s="19" t="str">
        <v>Bant Boys</v>
      </c>
      <c r="C18" s="79" t="str">
        <v>Handsworth</v>
      </c>
      <c r="D18" s="33" t="str">
        <v>Bant Boys</v>
      </c>
      <c r="E18" s="34">
        <v>8139</v>
      </c>
      <c r="F18" s="33">
        <v>16</v>
      </c>
      <c r="G18" s="33">
        <v>44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44</v>
      </c>
      <c r="S18" s="19">
        <v>0</v>
      </c>
      <c r="T18" s="19">
        <v>44</v>
      </c>
      <c r="U18" s="19">
        <v>15</v>
      </c>
    </row>
    <row r="19" spans="1:21" x14ac:dyDescent="0.4">
      <c r="A19" s="19" t="str">
        <v>Finny Stacey</v>
      </c>
      <c r="B19" s="19" t="str">
        <v>Bant Boys</v>
      </c>
      <c r="C19" s="79" t="str">
        <v>Collingwood</v>
      </c>
      <c r="D19" s="33" t="str">
        <v>Bant Boys</v>
      </c>
      <c r="E19" s="34">
        <v>8125</v>
      </c>
      <c r="F19" s="33">
        <v>17</v>
      </c>
      <c r="G19" s="33">
        <v>43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43</v>
      </c>
      <c r="S19" s="19">
        <v>0</v>
      </c>
      <c r="T19" s="19">
        <v>43</v>
      </c>
      <c r="U19" s="19">
        <v>16</v>
      </c>
    </row>
    <row r="20" spans="1:21" x14ac:dyDescent="0.4">
      <c r="A20" s="19" t="str">
        <v>Milo Trenouth</v>
      </c>
      <c r="B20" s="19" t="str">
        <v>Bant Boys</v>
      </c>
      <c r="C20" s="79" t="str">
        <v>Argyle</v>
      </c>
      <c r="D20" s="33" t="str">
        <v>Bant Boys</v>
      </c>
      <c r="E20" s="34">
        <v>8123</v>
      </c>
      <c r="F20" s="33">
        <v>18</v>
      </c>
      <c r="G20" s="33">
        <v>42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42</v>
      </c>
      <c r="S20" s="19">
        <v>0</v>
      </c>
      <c r="T20" s="19">
        <v>42</v>
      </c>
      <c r="U20" s="19">
        <v>17</v>
      </c>
    </row>
    <row r="21" spans="1:21" x14ac:dyDescent="0.4">
      <c r="A21" s="19" t="str">
        <v>Alexandre Roy</v>
      </c>
      <c r="B21" s="19" t="str">
        <v>Bant Boys</v>
      </c>
      <c r="C21" s="79" t="str">
        <v>Sutherland</v>
      </c>
      <c r="D21" s="33" t="str">
        <v>Bant Boys</v>
      </c>
      <c r="E21" s="34">
        <v>8170</v>
      </c>
      <c r="F21" s="33">
        <v>19</v>
      </c>
      <c r="G21" s="33">
        <v>41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41</v>
      </c>
      <c r="S21" s="19">
        <v>0</v>
      </c>
      <c r="T21" s="19">
        <v>41</v>
      </c>
      <c r="U21" s="19">
        <v>18</v>
      </c>
    </row>
    <row r="22" spans="1:21" x14ac:dyDescent="0.4">
      <c r="A22" s="19" t="str">
        <v>Wyatt Orr</v>
      </c>
      <c r="B22" s="19" t="str">
        <v>Bant Boys</v>
      </c>
      <c r="C22" s="79" t="str">
        <v>Sutherland</v>
      </c>
      <c r="D22" s="33" t="str">
        <v>Bant Boys</v>
      </c>
      <c r="E22" s="34">
        <v>8168</v>
      </c>
      <c r="F22" s="33">
        <v>20</v>
      </c>
      <c r="G22" s="33">
        <v>40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40</v>
      </c>
      <c r="S22" s="19">
        <v>0</v>
      </c>
      <c r="T22" s="19">
        <v>40</v>
      </c>
      <c r="U22" s="19">
        <v>19</v>
      </c>
    </row>
    <row r="23" spans="1:21" x14ac:dyDescent="0.4">
      <c r="A23" s="19" t="str">
        <v>Daniel Munroe</v>
      </c>
      <c r="B23" s="19" t="str">
        <v>Bant Boys</v>
      </c>
      <c r="C23" s="79" t="str">
        <v>Argyle</v>
      </c>
      <c r="D23" s="33" t="str">
        <v>Bant Boys</v>
      </c>
      <c r="E23" s="34">
        <v>8117</v>
      </c>
      <c r="F23" s="33">
        <v>21</v>
      </c>
      <c r="G23" s="33">
        <v>39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39</v>
      </c>
      <c r="S23" s="19">
        <v>0</v>
      </c>
      <c r="T23" s="19">
        <v>39</v>
      </c>
      <c r="U23" s="19">
        <v>20</v>
      </c>
    </row>
    <row r="24" spans="1:21" x14ac:dyDescent="0.4">
      <c r="A24" s="19" t="str">
        <v>Jared Kalisch</v>
      </c>
      <c r="B24" s="19" t="str">
        <v>Bant Boys</v>
      </c>
      <c r="C24" s="79" t="str">
        <v>Seycove</v>
      </c>
      <c r="D24" s="33" t="str">
        <v>Bant Boys</v>
      </c>
      <c r="E24" s="34">
        <v>8155</v>
      </c>
      <c r="F24" s="33">
        <v>22</v>
      </c>
      <c r="G24" s="33">
        <v>38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38</v>
      </c>
      <c r="S24" s="19">
        <v>0</v>
      </c>
      <c r="T24" s="19">
        <v>38</v>
      </c>
      <c r="U24" s="19">
        <v>21</v>
      </c>
    </row>
    <row r="25" spans="1:21" x14ac:dyDescent="0.4">
      <c r="A25" s="19" t="str">
        <v>Luke Brownlee</v>
      </c>
      <c r="B25" s="19" t="str">
        <v>Bant Boys</v>
      </c>
      <c r="C25" s="79" t="str">
        <v>STA</v>
      </c>
      <c r="D25" s="33" t="str">
        <v>Bant Boys</v>
      </c>
      <c r="E25" s="34">
        <v>8160</v>
      </c>
      <c r="F25" s="33">
        <v>23</v>
      </c>
      <c r="G25" s="33">
        <v>37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37</v>
      </c>
      <c r="S25" s="19">
        <v>0</v>
      </c>
      <c r="T25" s="19">
        <v>37</v>
      </c>
      <c r="U25" s="19">
        <v>22</v>
      </c>
    </row>
    <row r="26" spans="1:21" x14ac:dyDescent="0.4">
      <c r="A26" s="19" t="str">
        <v>Stellan Ortved</v>
      </c>
      <c r="B26" s="19" t="str">
        <v>Bant Boys</v>
      </c>
      <c r="C26" s="79" t="str">
        <v>Collingwood</v>
      </c>
      <c r="D26" s="33" t="str">
        <v>Bant Boys</v>
      </c>
      <c r="E26" s="34">
        <v>8128</v>
      </c>
      <c r="F26" s="33">
        <v>24</v>
      </c>
      <c r="G26" s="33">
        <v>36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36</v>
      </c>
      <c r="S26" s="19">
        <v>0</v>
      </c>
      <c r="T26" s="19">
        <v>36</v>
      </c>
      <c r="U26" s="19">
        <v>23</v>
      </c>
    </row>
    <row r="27" spans="1:21" x14ac:dyDescent="0.4">
      <c r="A27" s="19" t="str">
        <v>Pierre Hungr Gonzalez</v>
      </c>
      <c r="B27" s="19" t="str">
        <v>Bant Boys</v>
      </c>
      <c r="C27" s="79" t="str">
        <v>West Van</v>
      </c>
      <c r="D27" s="33" t="str">
        <v>Bant Boys</v>
      </c>
      <c r="E27" s="34">
        <v>8171</v>
      </c>
      <c r="F27" s="33">
        <v>25</v>
      </c>
      <c r="G27" s="33">
        <v>35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35</v>
      </c>
      <c r="S27" s="19">
        <v>0</v>
      </c>
      <c r="T27" s="19">
        <v>35</v>
      </c>
      <c r="U27" s="19">
        <v>24</v>
      </c>
    </row>
    <row r="28" spans="1:21" x14ac:dyDescent="0.4">
      <c r="A28" s="19" t="str">
        <v>Simon Hungr Gonzalez</v>
      </c>
      <c r="B28" s="19" t="str">
        <v>Bant Boys</v>
      </c>
      <c r="C28" s="79" t="str">
        <v>West Van</v>
      </c>
      <c r="D28" s="33" t="str">
        <v>Bant Boys</v>
      </c>
      <c r="E28" s="34">
        <v>8172</v>
      </c>
      <c r="F28" s="33">
        <v>26</v>
      </c>
      <c r="G28" s="33">
        <v>34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34</v>
      </c>
      <c r="S28" s="19">
        <v>0</v>
      </c>
      <c r="T28" s="19">
        <v>34</v>
      </c>
      <c r="U28" s="19">
        <v>25</v>
      </c>
    </row>
    <row r="29" spans="1:21" x14ac:dyDescent="0.4">
      <c r="A29" s="19" t="str">
        <v>Oliver Thatcher</v>
      </c>
      <c r="B29" s="19" t="str">
        <v>Bant Boys</v>
      </c>
      <c r="C29" s="79" t="str">
        <v>Sutherland</v>
      </c>
      <c r="D29" s="33" t="str">
        <v>Bant Boys</v>
      </c>
      <c r="E29" s="34">
        <v>8167</v>
      </c>
      <c r="F29" s="33">
        <v>27</v>
      </c>
      <c r="G29" s="33">
        <v>33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33</v>
      </c>
      <c r="S29" s="19">
        <v>0</v>
      </c>
      <c r="T29" s="19">
        <v>33</v>
      </c>
      <c r="U29" s="19">
        <v>26</v>
      </c>
    </row>
    <row r="30" spans="1:21" x14ac:dyDescent="0.4">
      <c r="A30" s="19" t="str">
        <v>Lucas Riedel</v>
      </c>
      <c r="B30" s="19" t="str">
        <v>Bant Boys</v>
      </c>
      <c r="C30" s="79" t="str">
        <v>STA</v>
      </c>
      <c r="D30" s="33" t="str">
        <v>Bant Boys</v>
      </c>
      <c r="E30" s="34">
        <v>8162</v>
      </c>
      <c r="F30" s="33">
        <v>28</v>
      </c>
      <c r="G30" s="33">
        <v>32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32</v>
      </c>
      <c r="S30" s="19">
        <v>0</v>
      </c>
      <c r="T30" s="19">
        <v>32</v>
      </c>
      <c r="U30" s="19">
        <v>27</v>
      </c>
    </row>
    <row r="31" spans="1:21" x14ac:dyDescent="0.4">
      <c r="A31" s="19" t="str">
        <v>Maksimas Viskontas</v>
      </c>
      <c r="B31" s="19" t="str">
        <v>Bant Boys</v>
      </c>
      <c r="C31" s="79" t="str">
        <v>STA</v>
      </c>
      <c r="D31" s="33" t="str">
        <v>Bant Boys</v>
      </c>
      <c r="E31" s="34">
        <v>8164</v>
      </c>
      <c r="F31" s="33">
        <v>29</v>
      </c>
      <c r="G31" s="33">
        <v>31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31</v>
      </c>
      <c r="S31" s="19">
        <v>0</v>
      </c>
      <c r="T31" s="19">
        <v>31</v>
      </c>
      <c r="U31" s="19">
        <v>28</v>
      </c>
    </row>
    <row r="32" spans="1:21" x14ac:dyDescent="0.4">
      <c r="A32" s="19" t="str">
        <v>Charlie Jones</v>
      </c>
      <c r="B32" s="19" t="str">
        <v>Bant Boys</v>
      </c>
      <c r="C32" s="79" t="str">
        <v>St. Georges</v>
      </c>
      <c r="D32" s="33" t="str">
        <v>Bant Boys</v>
      </c>
      <c r="E32" s="34">
        <v>8157</v>
      </c>
      <c r="F32" s="33">
        <v>30</v>
      </c>
      <c r="G32" s="33">
        <v>30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30</v>
      </c>
      <c r="S32" s="19">
        <v>0</v>
      </c>
      <c r="T32" s="19">
        <v>30</v>
      </c>
      <c r="U32" s="19">
        <v>29</v>
      </c>
    </row>
    <row r="33" spans="1:21" x14ac:dyDescent="0.4">
      <c r="A33" s="19" t="str">
        <v>Bruckner Norman-Thiessen</v>
      </c>
      <c r="B33" s="19" t="str">
        <v>Bant Boys</v>
      </c>
      <c r="C33" s="79" t="str">
        <v>Collingwood</v>
      </c>
      <c r="D33" s="33" t="str">
        <v>Bant Boys</v>
      </c>
      <c r="E33" s="34">
        <v>8129</v>
      </c>
      <c r="F33" s="33">
        <v>31</v>
      </c>
      <c r="G33" s="33">
        <v>29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29</v>
      </c>
      <c r="S33" s="19">
        <v>0</v>
      </c>
      <c r="T33" s="19">
        <v>29</v>
      </c>
      <c r="U33" s="19">
        <v>30</v>
      </c>
    </row>
    <row r="34" spans="1:21" x14ac:dyDescent="0.4">
      <c r="A34" s="19" t="str">
        <v>Ben Zanatta</v>
      </c>
      <c r="B34" s="19" t="str">
        <v>Bant Boys</v>
      </c>
      <c r="C34" s="79" t="str">
        <v>Rockridge</v>
      </c>
      <c r="D34" s="33" t="str">
        <v>Bant Boys</v>
      </c>
      <c r="E34" s="34">
        <v>8151</v>
      </c>
      <c r="F34" s="33">
        <v>32</v>
      </c>
      <c r="G34" s="33">
        <v>28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28</v>
      </c>
      <c r="S34" s="19">
        <v>0</v>
      </c>
      <c r="T34" s="19">
        <v>28</v>
      </c>
      <c r="U34" s="19">
        <v>31</v>
      </c>
    </row>
    <row r="35" spans="1:21" x14ac:dyDescent="0.4">
      <c r="A35" s="19" t="str">
        <v>Graydon Hotel</v>
      </c>
      <c r="B35" s="19" t="str">
        <v>Bant Boys</v>
      </c>
      <c r="C35" s="79" t="str">
        <v>Handsworth</v>
      </c>
      <c r="D35" s="33" t="str">
        <v>Bant Boys</v>
      </c>
      <c r="E35" s="34">
        <v>8141</v>
      </c>
      <c r="F35" s="33">
        <v>33</v>
      </c>
      <c r="G35" s="33">
        <v>27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27</v>
      </c>
      <c r="S35" s="19">
        <v>0</v>
      </c>
      <c r="T35" s="19">
        <v>27</v>
      </c>
      <c r="U35" s="19">
        <v>32</v>
      </c>
    </row>
    <row r="36" spans="1:21" x14ac:dyDescent="0.4">
      <c r="A36" s="19" t="str">
        <v>Derin Unal</v>
      </c>
      <c r="B36" s="19" t="str">
        <v>Bant Boys</v>
      </c>
      <c r="C36" s="79" t="str">
        <v>Mulgrave</v>
      </c>
      <c r="D36" s="33" t="str">
        <v>Bant Boys</v>
      </c>
      <c r="E36" s="34">
        <v>8145</v>
      </c>
      <c r="F36" s="33">
        <v>34</v>
      </c>
      <c r="G36" s="33">
        <v>26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26</v>
      </c>
      <c r="S36" s="19">
        <v>0</v>
      </c>
      <c r="T36" s="19">
        <v>26</v>
      </c>
      <c r="U36" s="19">
        <v>33</v>
      </c>
    </row>
    <row r="37" spans="1:21" x14ac:dyDescent="0.4">
      <c r="A37" s="19" t="str">
        <v>Gavin Del Fante</v>
      </c>
      <c r="B37" s="19" t="str">
        <v>Bant Boys</v>
      </c>
      <c r="C37" s="79" t="str">
        <v>Seycove</v>
      </c>
      <c r="D37" s="33" t="str">
        <v>Bant Boys</v>
      </c>
      <c r="E37" s="34">
        <v>8152</v>
      </c>
      <c r="F37" s="33">
        <v>35</v>
      </c>
      <c r="G37" s="33">
        <v>25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25</v>
      </c>
      <c r="S37" s="19">
        <v>0</v>
      </c>
      <c r="T37" s="19">
        <v>25</v>
      </c>
      <c r="U37" s="19">
        <v>34</v>
      </c>
    </row>
    <row r="38" spans="1:21" x14ac:dyDescent="0.4">
      <c r="A38" s="19" t="str">
        <v>Logan Weiss-Podolski</v>
      </c>
      <c r="B38" s="19" t="str">
        <v>Bant Boys</v>
      </c>
      <c r="C38" s="79" t="str">
        <v>Carson</v>
      </c>
      <c r="D38" s="33" t="str">
        <v>Bant Boys</v>
      </c>
      <c r="E38" s="34">
        <v>804</v>
      </c>
      <c r="F38" s="33">
        <v>36</v>
      </c>
      <c r="G38" s="33">
        <v>24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24</v>
      </c>
      <c r="S38" s="19">
        <v>0</v>
      </c>
      <c r="T38" s="19">
        <v>24</v>
      </c>
      <c r="U38" s="19">
        <v>35</v>
      </c>
    </row>
    <row r="39" spans="1:21" x14ac:dyDescent="0.4">
      <c r="A39" s="19" t="str">
        <v>Matthew Runzer</v>
      </c>
      <c r="B39" s="19" t="str">
        <v>Bant Boys</v>
      </c>
      <c r="C39" s="79" t="str">
        <v>Handsworth</v>
      </c>
      <c r="D39" s="33" t="str">
        <v>Bant Boys</v>
      </c>
      <c r="E39" s="34">
        <v>8142</v>
      </c>
      <c r="F39" s="33">
        <v>37</v>
      </c>
      <c r="G39" s="33">
        <v>23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23</v>
      </c>
      <c r="S39" s="19">
        <v>0</v>
      </c>
      <c r="T39" s="19">
        <v>23</v>
      </c>
      <c r="U39" s="19">
        <v>36</v>
      </c>
    </row>
    <row r="40" spans="1:21" x14ac:dyDescent="0.4">
      <c r="A40" s="19" t="str">
        <v>Bradley Harris</v>
      </c>
      <c r="B40" s="19" t="str">
        <v>Bant Boys</v>
      </c>
      <c r="C40" s="79" t="str">
        <v>Sutherland</v>
      </c>
      <c r="D40" s="33" t="str">
        <v>Bant Boys</v>
      </c>
      <c r="E40" s="34">
        <v>8169</v>
      </c>
      <c r="F40" s="33">
        <v>37</v>
      </c>
      <c r="G40" s="33">
        <v>23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23</v>
      </c>
      <c r="S40" s="19">
        <v>0</v>
      </c>
      <c r="T40" s="19">
        <v>23</v>
      </c>
      <c r="U40" s="19">
        <v>36</v>
      </c>
    </row>
    <row r="41" spans="1:21" x14ac:dyDescent="0.4">
      <c r="A41" s="19" t="str">
        <v>Bradley Keane</v>
      </c>
      <c r="B41" s="19" t="str">
        <v>Bant Boys</v>
      </c>
      <c r="C41" s="79" t="str">
        <v>Collingwood</v>
      </c>
      <c r="D41" s="33" t="str">
        <v>Bant Boys</v>
      </c>
      <c r="E41" s="34">
        <v>8126</v>
      </c>
      <c r="F41" s="33">
        <v>38</v>
      </c>
      <c r="G41" s="33">
        <v>22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22</v>
      </c>
      <c r="S41" s="19">
        <v>0</v>
      </c>
      <c r="T41" s="19">
        <v>22</v>
      </c>
      <c r="U41" s="19">
        <v>38</v>
      </c>
    </row>
    <row r="42" spans="1:21" x14ac:dyDescent="0.4">
      <c r="A42" s="19" t="str">
        <v>James Felix</v>
      </c>
      <c r="B42" s="19" t="str">
        <v>Bant Boys</v>
      </c>
      <c r="C42" s="79" t="str">
        <v>Windsor</v>
      </c>
      <c r="D42" s="33" t="str">
        <v>Bant Boys</v>
      </c>
      <c r="E42" s="34">
        <v>8175</v>
      </c>
      <c r="F42" s="33">
        <v>39</v>
      </c>
      <c r="G42" s="33">
        <v>21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21</v>
      </c>
      <c r="S42" s="19">
        <v>0</v>
      </c>
      <c r="T42" s="19">
        <v>21</v>
      </c>
      <c r="U42" s="19">
        <v>39</v>
      </c>
    </row>
    <row r="43" spans="1:21" x14ac:dyDescent="0.4">
      <c r="A43" s="19" t="str">
        <v>Bradley Stephenson</v>
      </c>
      <c r="B43" s="19" t="str">
        <v>Bant Boys</v>
      </c>
      <c r="C43" s="79" t="str">
        <v>Sutherland</v>
      </c>
      <c r="D43" s="33" t="str">
        <v>Bant Boys</v>
      </c>
      <c r="E43" s="34">
        <v>8166</v>
      </c>
      <c r="F43" s="33">
        <v>40</v>
      </c>
      <c r="G43" s="33">
        <v>20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20</v>
      </c>
      <c r="S43" s="19">
        <v>0</v>
      </c>
      <c r="T43" s="19">
        <v>20</v>
      </c>
      <c r="U43" s="19">
        <v>40</v>
      </c>
    </row>
    <row r="44" spans="1:21" x14ac:dyDescent="0.4">
      <c r="A44" s="19" t="str">
        <v>Asher Webb</v>
      </c>
      <c r="B44" s="19" t="str">
        <v>Bant Boys</v>
      </c>
      <c r="C44" s="79" t="str">
        <v>Handsworth</v>
      </c>
      <c r="D44" s="33" t="str">
        <v>Bant Boys</v>
      </c>
      <c r="E44" s="34">
        <v>8138</v>
      </c>
      <c r="F44" s="33">
        <v>41</v>
      </c>
      <c r="G44" s="33">
        <v>19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19</v>
      </c>
      <c r="S44" s="19">
        <v>0</v>
      </c>
      <c r="T44" s="19">
        <v>19</v>
      </c>
      <c r="U44" s="19">
        <v>41</v>
      </c>
    </row>
    <row r="45" spans="1:21" x14ac:dyDescent="0.4">
      <c r="A45" s="19" t="str">
        <v>Cameron Horte</v>
      </c>
      <c r="B45" s="19" t="str">
        <v>Bant Boys</v>
      </c>
      <c r="C45" s="79" t="str">
        <v>Rockridge</v>
      </c>
      <c r="D45" s="33" t="str">
        <v>Bant Boys</v>
      </c>
      <c r="E45" s="34">
        <v>8150</v>
      </c>
      <c r="F45" s="33">
        <v>42</v>
      </c>
      <c r="G45" s="33">
        <v>18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18</v>
      </c>
      <c r="S45" s="19">
        <v>0</v>
      </c>
      <c r="T45" s="19">
        <v>18</v>
      </c>
      <c r="U45" s="19">
        <v>42</v>
      </c>
    </row>
    <row r="46" spans="1:21" x14ac:dyDescent="0.4">
      <c r="A46" s="19" t="str">
        <v>Oliver Parkinson</v>
      </c>
      <c r="B46" s="19" t="str">
        <v>Bant Boys</v>
      </c>
      <c r="C46" s="79" t="str">
        <v>Seycove</v>
      </c>
      <c r="D46" s="33" t="str">
        <v>Bant Boys</v>
      </c>
      <c r="E46" s="34">
        <v>8179</v>
      </c>
      <c r="F46" s="33">
        <v>43</v>
      </c>
      <c r="G46" s="33">
        <v>17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17</v>
      </c>
      <c r="S46" s="19">
        <v>0</v>
      </c>
      <c r="T46" s="19">
        <v>17</v>
      </c>
      <c r="U46" s="19">
        <v>43</v>
      </c>
    </row>
    <row r="47" spans="1:21" x14ac:dyDescent="0.4">
      <c r="A47" s="19" t="str">
        <v>Jack Lucy</v>
      </c>
      <c r="B47" s="19" t="str">
        <v>Bant Boys</v>
      </c>
      <c r="C47" s="79" t="str">
        <v>Argyle</v>
      </c>
      <c r="D47" s="33" t="str">
        <v>Bant Boys</v>
      </c>
      <c r="E47" s="34">
        <v>8143</v>
      </c>
      <c r="F47" s="33" t="str">
        <v>DNF</v>
      </c>
      <c r="G47" s="33">
        <v>1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1</v>
      </c>
      <c r="S47" s="19">
        <v>0</v>
      </c>
      <c r="T47" s="19">
        <v>1</v>
      </c>
      <c r="U47" s="19">
        <v>44</v>
      </c>
    </row>
    <row r="48" spans="1:21" x14ac:dyDescent="0.4">
      <c r="A48" s="19" t="str">
        <v>Emil Wright</v>
      </c>
      <c r="B48" s="19" t="str">
        <v>Bant Boys</v>
      </c>
      <c r="C48" s="79" t="str">
        <v>Argyle</v>
      </c>
      <c r="D48" s="33" t="str">
        <v>Bant Boys</v>
      </c>
      <c r="E48" s="34">
        <v>8120</v>
      </c>
      <c r="F48" s="33" t="str">
        <v>DNR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19">
        <v>0</v>
      </c>
      <c r="T48" s="19">
        <v>0</v>
      </c>
      <c r="U48" s="19">
        <v>45</v>
      </c>
    </row>
    <row r="49" spans="1:21" x14ac:dyDescent="0.4">
      <c r="A49" s="19" t="str">
        <v>Brynn Loader</v>
      </c>
      <c r="B49" s="19" t="str">
        <v>Bant Boys</v>
      </c>
      <c r="C49" s="79" t="str">
        <v>Argyle</v>
      </c>
      <c r="D49" s="33" t="str">
        <v>Bant Boys</v>
      </c>
      <c r="E49" s="34">
        <v>8124</v>
      </c>
      <c r="F49" s="33" t="str">
        <v>DNR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19">
        <v>0</v>
      </c>
      <c r="T49" s="19">
        <v>0</v>
      </c>
      <c r="U49" s="19">
        <v>45</v>
      </c>
    </row>
    <row r="50" spans="1:21" x14ac:dyDescent="0.4">
      <c r="A50" s="19" t="str">
        <v>Adrien Luu</v>
      </c>
      <c r="B50" s="19" t="str">
        <v>Bant Boys</v>
      </c>
      <c r="C50" s="79" t="str">
        <v>Argyle</v>
      </c>
      <c r="D50" s="33" t="str">
        <v>Bant Boys</v>
      </c>
      <c r="E50" s="34">
        <v>8177</v>
      </c>
      <c r="F50" s="33" t="str">
        <v>DNR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19">
        <v>0</v>
      </c>
      <c r="T50" s="19">
        <v>0</v>
      </c>
      <c r="U50" s="19">
        <v>45</v>
      </c>
    </row>
    <row r="51" spans="1:21" x14ac:dyDescent="0.4">
      <c r="A51" s="19" t="str">
        <v>Alexander Chan Skadkjaer</v>
      </c>
      <c r="B51" s="19" t="str">
        <v>Bant Boys</v>
      </c>
      <c r="C51" s="79" t="str">
        <v>Brockton</v>
      </c>
      <c r="D51" s="33" t="str">
        <v>Bant Boys</v>
      </c>
      <c r="E51" s="34">
        <v>8009</v>
      </c>
      <c r="F51" s="33" t="str">
        <v>DNR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19">
        <v>0</v>
      </c>
      <c r="T51" s="19">
        <v>0</v>
      </c>
      <c r="U51" s="19">
        <v>45</v>
      </c>
    </row>
    <row r="52" spans="1:21" x14ac:dyDescent="0.4">
      <c r="A52" s="19" t="str">
        <v>William Hendricks-Ives</v>
      </c>
      <c r="B52" s="19" t="str">
        <v>Bant Boys</v>
      </c>
      <c r="C52" s="79" t="str">
        <v>Brockton</v>
      </c>
      <c r="D52" s="33" t="str">
        <v>Bant Boys</v>
      </c>
      <c r="E52" s="34">
        <v>8010</v>
      </c>
      <c r="F52" s="33" t="str">
        <v>DNR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19">
        <v>0</v>
      </c>
      <c r="T52" s="19">
        <v>0</v>
      </c>
      <c r="U52" s="19">
        <v>45</v>
      </c>
    </row>
    <row r="53" spans="1:21" x14ac:dyDescent="0.4">
      <c r="A53" s="19" t="str">
        <v>Jasper Fofonoff</v>
      </c>
      <c r="B53" s="19" t="str">
        <v>Bant Boys</v>
      </c>
      <c r="C53" s="79" t="str">
        <v>Coast Mtn</v>
      </c>
      <c r="D53" s="33" t="str">
        <v>Bant Boys</v>
      </c>
      <c r="E53" s="34">
        <v>8093</v>
      </c>
      <c r="F53" s="33" t="str">
        <v>DNR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19">
        <v>0</v>
      </c>
      <c r="T53" s="19">
        <v>0</v>
      </c>
      <c r="U53" s="19">
        <v>45</v>
      </c>
    </row>
    <row r="54" spans="1:21" x14ac:dyDescent="0.4">
      <c r="A54" s="19" t="str">
        <v>Tavian Haddad</v>
      </c>
      <c r="B54" s="19" t="str">
        <v>Bant Boys</v>
      </c>
      <c r="C54" s="79" t="str">
        <v>Collingwood</v>
      </c>
      <c r="D54" s="33" t="str">
        <v>Bant Boys</v>
      </c>
      <c r="E54" s="34">
        <v>8127</v>
      </c>
      <c r="F54" s="33" t="str">
        <v>DNR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19">
        <v>0</v>
      </c>
      <c r="T54" s="19">
        <v>0</v>
      </c>
      <c r="U54" s="19">
        <v>45</v>
      </c>
    </row>
    <row r="55" spans="1:21" x14ac:dyDescent="0.4">
      <c r="A55" s="19" t="str">
        <v>Braden Hope</v>
      </c>
      <c r="B55" s="19" t="str">
        <v>Bant Boys</v>
      </c>
      <c r="C55" s="79" t="str">
        <v xml:space="preserve">Don Ross </v>
      </c>
      <c r="D55" s="33" t="str">
        <v>Bant Boys</v>
      </c>
      <c r="E55" s="34">
        <v>8130</v>
      </c>
      <c r="F55" s="33" t="str">
        <v>DNR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19">
        <v>0</v>
      </c>
      <c r="T55" s="19">
        <v>0</v>
      </c>
      <c r="U55" s="19">
        <v>45</v>
      </c>
    </row>
    <row r="56" spans="1:21" x14ac:dyDescent="0.4">
      <c r="A56" s="19" t="str">
        <v>Jack Westwood</v>
      </c>
      <c r="B56" s="19" t="str">
        <v>Bant Boys</v>
      </c>
      <c r="C56" s="79" t="str">
        <v xml:space="preserve">Don Ross </v>
      </c>
      <c r="D56" s="33" t="str">
        <v>Bant Boys</v>
      </c>
      <c r="E56" s="34">
        <v>8131</v>
      </c>
      <c r="F56" s="33" t="str">
        <v>DNR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19">
        <v>0</v>
      </c>
      <c r="T56" s="19">
        <v>0</v>
      </c>
      <c r="U56" s="19">
        <v>45</v>
      </c>
    </row>
    <row r="57" spans="1:21" x14ac:dyDescent="0.4">
      <c r="A57" s="19" t="str">
        <v>Nash Furneaux</v>
      </c>
      <c r="B57" s="19" t="str">
        <v>Bant Boys</v>
      </c>
      <c r="C57" s="79" t="str">
        <v xml:space="preserve">Don Ross </v>
      </c>
      <c r="D57" s="33" t="str">
        <v>Bant Boys</v>
      </c>
      <c r="E57" s="34">
        <v>8132</v>
      </c>
      <c r="F57" s="33" t="str">
        <v>DNR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19">
        <v>0</v>
      </c>
      <c r="T57" s="19">
        <v>0</v>
      </c>
      <c r="U57" s="19">
        <v>45</v>
      </c>
    </row>
    <row r="58" spans="1:21" x14ac:dyDescent="0.4">
      <c r="A58" s="19" t="str">
        <v>Olivier Courcelles</v>
      </c>
      <c r="B58" s="19" t="str">
        <v>Bant Boys</v>
      </c>
      <c r="C58" s="79" t="str">
        <v xml:space="preserve">Don Ross </v>
      </c>
      <c r="D58" s="33" t="str">
        <v>Bant Boys</v>
      </c>
      <c r="E58" s="34">
        <v>8133</v>
      </c>
      <c r="F58" s="33" t="str">
        <v>DNR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19">
        <v>0</v>
      </c>
      <c r="T58" s="19">
        <v>0</v>
      </c>
      <c r="U58" s="19">
        <v>45</v>
      </c>
    </row>
    <row r="59" spans="1:21" x14ac:dyDescent="0.4">
      <c r="A59" s="19" t="str">
        <v>Benardo Gomes</v>
      </c>
      <c r="B59" s="19" t="str">
        <v>Bant Boys</v>
      </c>
      <c r="C59" s="79" t="str">
        <v xml:space="preserve">Don Ross </v>
      </c>
      <c r="D59" s="33" t="str">
        <v>Bant Boys</v>
      </c>
      <c r="E59" s="34">
        <v>8135</v>
      </c>
      <c r="F59" s="33" t="str">
        <v>DNR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19">
        <v>0</v>
      </c>
      <c r="T59" s="19">
        <v>0</v>
      </c>
      <c r="U59" s="19">
        <v>45</v>
      </c>
    </row>
    <row r="60" spans="1:21" x14ac:dyDescent="0.4">
      <c r="A60" s="19" t="str">
        <v>Peter Miller</v>
      </c>
      <c r="B60" s="19" t="str">
        <v>Bant Boys</v>
      </c>
      <c r="C60" s="79" t="str">
        <v>Elphinstone</v>
      </c>
      <c r="D60" s="33" t="str">
        <v>Bant Boys</v>
      </c>
      <c r="E60" s="34">
        <v>8136</v>
      </c>
      <c r="F60" s="33" t="str">
        <v>DNR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19">
        <v>0</v>
      </c>
      <c r="T60" s="19">
        <v>0</v>
      </c>
      <c r="U60" s="19">
        <v>45</v>
      </c>
    </row>
    <row r="61" spans="1:21" x14ac:dyDescent="0.4">
      <c r="A61" s="19" t="str">
        <v>Emile Morisset</v>
      </c>
      <c r="B61" s="19" t="str">
        <v>Bant Boys</v>
      </c>
      <c r="C61" s="79" t="str">
        <v>Handsworth</v>
      </c>
      <c r="D61" s="33" t="str">
        <v>Bant Boys</v>
      </c>
      <c r="E61" s="34">
        <v>8140</v>
      </c>
      <c r="F61" s="33" t="str">
        <v>DNR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19">
        <v>0</v>
      </c>
      <c r="T61" s="19">
        <v>0</v>
      </c>
      <c r="U61" s="19">
        <v>45</v>
      </c>
    </row>
    <row r="62" spans="1:21" x14ac:dyDescent="0.4">
      <c r="A62" s="19" t="str">
        <v>Tavish Bubbs</v>
      </c>
      <c r="B62" s="19" t="str">
        <v>Bant Boys</v>
      </c>
      <c r="C62" s="79" t="str">
        <v>Pemberton</v>
      </c>
      <c r="D62" s="33" t="str">
        <v>Bant Boys</v>
      </c>
      <c r="E62" s="34">
        <v>8146</v>
      </c>
      <c r="F62" s="33" t="str">
        <v>DNR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19">
        <v>0</v>
      </c>
      <c r="T62" s="19">
        <v>0</v>
      </c>
      <c r="U62" s="19">
        <v>45</v>
      </c>
    </row>
    <row r="63" spans="1:21" x14ac:dyDescent="0.4">
      <c r="A63" s="19" t="str">
        <v>Mack Manietta</v>
      </c>
      <c r="B63" s="19" t="str">
        <v>Bant Boys</v>
      </c>
      <c r="C63" s="79" t="str">
        <v>Pemberton</v>
      </c>
      <c r="D63" s="33" t="str">
        <v>Bant Boys</v>
      </c>
      <c r="E63" s="34">
        <v>8147</v>
      </c>
      <c r="F63" s="33" t="str">
        <v>DNR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19">
        <v>0</v>
      </c>
      <c r="T63" s="19">
        <v>0</v>
      </c>
      <c r="U63" s="19">
        <v>45</v>
      </c>
    </row>
    <row r="64" spans="1:21" x14ac:dyDescent="0.4">
      <c r="A64" s="19" t="str">
        <v>Henri Teitzel</v>
      </c>
      <c r="B64" s="19" t="str">
        <v>Bant Boys</v>
      </c>
      <c r="C64" s="79" t="str">
        <v>Pemberton</v>
      </c>
      <c r="D64" s="33" t="str">
        <v>Bant Boys</v>
      </c>
      <c r="E64" s="34">
        <v>8148</v>
      </c>
      <c r="F64" s="33" t="str">
        <v>DNR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19">
        <v>0</v>
      </c>
      <c r="T64" s="19">
        <v>0</v>
      </c>
      <c r="U64" s="19">
        <v>45</v>
      </c>
    </row>
    <row r="65" spans="1:21" x14ac:dyDescent="0.4">
      <c r="A65" s="19" t="str">
        <v xml:space="preserve">Owen Kainer </v>
      </c>
      <c r="B65" s="19" t="str">
        <v>Bant Boys</v>
      </c>
      <c r="C65" s="79" t="str">
        <v>Seycove</v>
      </c>
      <c r="D65" s="33" t="str">
        <v>Bant Boys</v>
      </c>
      <c r="E65" s="34">
        <v>8154</v>
      </c>
      <c r="F65" s="33" t="str">
        <v>DNR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19">
        <v>0</v>
      </c>
      <c r="T65" s="19">
        <v>0</v>
      </c>
      <c r="U65" s="19">
        <v>45</v>
      </c>
    </row>
    <row r="66" spans="1:21" x14ac:dyDescent="0.4">
      <c r="A66" s="19" t="str">
        <v>Jackson Bozzer</v>
      </c>
      <c r="B66" s="19" t="str">
        <v>Bant Boys</v>
      </c>
      <c r="C66" s="79" t="str">
        <v>St. Georges</v>
      </c>
      <c r="D66" s="33" t="str">
        <v>Bant Boys</v>
      </c>
      <c r="E66" s="34">
        <v>8158</v>
      </c>
      <c r="F66" s="33" t="str">
        <v>DNR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19">
        <v>0</v>
      </c>
      <c r="T66" s="19">
        <v>0</v>
      </c>
      <c r="U66" s="19">
        <v>45</v>
      </c>
    </row>
    <row r="67" spans="1:21" x14ac:dyDescent="0.4">
      <c r="A67" s="19" t="str">
        <v>Owen White</v>
      </c>
      <c r="B67" s="19" t="str">
        <v>Bant Boys</v>
      </c>
      <c r="C67" s="79" t="str">
        <v>Whistler</v>
      </c>
      <c r="D67" s="33" t="str">
        <v>Bant Boys</v>
      </c>
      <c r="E67" s="34">
        <v>8173</v>
      </c>
      <c r="F67" s="33" t="str">
        <v>DNR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19">
        <v>0</v>
      </c>
      <c r="T67" s="19">
        <v>0</v>
      </c>
      <c r="U67" s="19">
        <v>45</v>
      </c>
    </row>
    <row r="68" spans="1:21" x14ac:dyDescent="0.4">
      <c r="A68" s="19" t="str">
        <v>Everest Crane</v>
      </c>
      <c r="B68" s="19" t="str">
        <v>Bant Boys</v>
      </c>
      <c r="C68" s="79" t="str">
        <v>Whistler</v>
      </c>
      <c r="D68" s="33" t="str">
        <v>Bant Boys</v>
      </c>
      <c r="E68" s="34">
        <v>8174</v>
      </c>
      <c r="F68" s="33" t="str">
        <v>DNR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19">
        <v>0</v>
      </c>
      <c r="T68" s="19">
        <v>0</v>
      </c>
      <c r="U68" s="19">
        <v>45</v>
      </c>
    </row>
    <row r="69" spans="1:21" x14ac:dyDescent="0.4">
      <c r="A69" s="19" t="str">
        <v>Rafe Dykstra</v>
      </c>
      <c r="B69" s="19" t="str">
        <v>Bant Boys</v>
      </c>
      <c r="C69" s="79" t="str">
        <v>Windsor</v>
      </c>
      <c r="D69" s="33" t="str">
        <v>Bant Boys</v>
      </c>
      <c r="E69" s="34">
        <v>8176</v>
      </c>
      <c r="F69" s="33" t="str">
        <v>DNR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19">
        <v>0</v>
      </c>
      <c r="T69" s="19">
        <v>0</v>
      </c>
      <c r="U69" s="19">
        <v>45</v>
      </c>
    </row>
    <row r="70" spans="1:21" x14ac:dyDescent="0.4">
      <c r="P70" s="33"/>
    </row>
    <row r="71" spans="1:21" x14ac:dyDescent="0.4">
      <c r="P71" s="33"/>
    </row>
    <row r="72" spans="1:21" x14ac:dyDescent="0.4">
      <c r="P72" s="33"/>
    </row>
    <row r="73" spans="1:21" x14ac:dyDescent="0.4">
      <c r="P73" s="33"/>
    </row>
    <row r="74" spans="1:21" x14ac:dyDescent="0.4">
      <c r="P74" s="33"/>
    </row>
    <row r="75" spans="1:21" x14ac:dyDescent="0.4">
      <c r="P75" s="33"/>
    </row>
    <row r="76" spans="1:21" x14ac:dyDescent="0.4">
      <c r="P76" s="33"/>
    </row>
    <row r="77" spans="1:21" x14ac:dyDescent="0.4">
      <c r="P77" s="33"/>
    </row>
    <row r="78" spans="1:21" x14ac:dyDescent="0.4">
      <c r="P78" s="33"/>
    </row>
    <row r="79" spans="1:21" x14ac:dyDescent="0.4">
      <c r="P79" s="33"/>
    </row>
    <row r="80" spans="1:21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pane ySplit="11" topLeftCell="A12" activePane="bottomLeft" state="frozen"/>
      <selection pane="bottomLeft" activeCell="H35" sqref="H35"/>
    </sheetView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4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4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Results'!$A$2:$A$401, SMALL(IF('Individual Results'!$B$2:$B$401=$B$1, ROW('Individual Results'!$A$2:$A$401)-ROW('Individual Results'!$A$2)+1), ROWS(A$12:A12))), "")</f>
        <v>Lauryn Megens</v>
      </c>
      <c r="B12" s="19" t="str">
        <f>IF(A12="", "", _xlfn.XLOOKUP(A12, 'Individual Results'!$A$2:$A$401, 'Individual Results'!$C$2:$C$401))</f>
        <v>Argyle</v>
      </c>
      <c r="C12" s="6">
        <f>IF(A12="", "", _xlfn.XLOOKUP(A12, 'Individual Results'!$A$2:$A$401, 'Individual Results'!$E$2:$E$401))</f>
        <v>1212</v>
      </c>
      <c r="D12" s="24" t="str" cm="1">
        <f t="array" ref="D12">IFERROR(
  INDEX(
    'Individual Results'!$A$2:$Q$400,
    MATCH(C12, 'Individual Results'!$E$2:$E$400, 0),
    $J$3
  ),
  ""
)</f>
        <v>DNR</v>
      </c>
      <c r="E12" s="24" cm="1">
        <f t="array" ref="E12">IFERROR(
  INDEX(
    'Individual Results'!$A$2:$Q$400,
    MATCH(C12, 'Individual Results'!$E$2:$E$400, 0),
    $K$3
  ),
  ""
)</f>
        <v>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Results'!$A$2:$A$401, SMALL(IF('Individual Results'!$B$2:$B$401=$B$1, ROW('Individual Results'!$A$2:$A$401)-ROW('Individual Results'!$A$2)+1), ROWS(A$12:A13))), "")</f>
        <v>Bridget Towns</v>
      </c>
      <c r="B13" s="19" t="str">
        <f>IF(A13="", "", _xlfn.XLOOKUP(A13, 'Individual Results'!$A$2:$A$401, 'Individual Results'!$C$2:$C$401))</f>
        <v>Argyle</v>
      </c>
      <c r="C13" s="6">
        <f>IF(A13="", "", _xlfn.XLOOKUP(A13, 'Individual Results'!$A$2:$A$401, 'Individual Results'!$E$2:$E$401))</f>
        <v>1214</v>
      </c>
      <c r="D13" s="24" cm="1">
        <f t="array" ref="D13">IFERROR(
  INDEX(
    'Individual Results'!$A$2:$Q$400,
    MATCH(C13, 'Individual Results'!$E$2:$E$400, 0),
    $J$3
  ),
  ""
)</f>
        <v>5</v>
      </c>
      <c r="E13" s="24" cm="1">
        <f t="array" ref="E13">IFERROR(
  INDEX(
    'Individual Results'!$A$2:$Q$400,
    MATCH(C13, 'Individual Results'!$E$2:$E$400, 0),
    $K$3
  ),
  ""
)</f>
        <v>80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Results'!$A$2:$A$401, SMALL(IF('Individual Results'!$B$2:$B$401=$B$1, ROW('Individual Results'!$A$2:$A$401)-ROW('Individual Results'!$A$2)+1), ROWS(A$12:A14))), "")</f>
        <v>Maia Mulluns</v>
      </c>
      <c r="B14" s="19" t="str">
        <f>IF(A14="", "", _xlfn.XLOOKUP(A14, 'Individual Results'!$A$2:$A$401, 'Individual Results'!$C$2:$C$401))</f>
        <v>Argyle</v>
      </c>
      <c r="C14" s="6">
        <f>IF(A14="", "", _xlfn.XLOOKUP(A14, 'Individual Results'!$A$2:$A$401, 'Individual Results'!$E$2:$E$401))</f>
        <v>1215</v>
      </c>
      <c r="D14" s="24" t="str" cm="1">
        <f t="array" ref="D14">IFERROR(
  INDEX(
    'Individual Results'!$A$2:$Q$400,
    MATCH(C14, 'Individual Results'!$E$2:$E$400, 0),
    $J$3
  ),
  ""
)</f>
        <v>DNR</v>
      </c>
      <c r="E14" s="24" cm="1">
        <f t="array" ref="E14">IFERROR(
  INDEX(
    'Individual Results'!$A$2:$Q$400,
    MATCH(C14, 'Individual Results'!$E$2:$E$400, 0),
    $K$3
  ),
  ""
)</f>
        <v>0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Results'!$A$2:$A$401, SMALL(IF('Individual Results'!$B$2:$B$401=$B$1, ROW('Individual Results'!$A$2:$A$401)-ROW('Individual Results'!$A$2)+1), ROWS(A$12:A15))), "")</f>
        <v>Teslin Hanson</v>
      </c>
      <c r="B15" s="19" t="str">
        <f>IF(A15="", "", _xlfn.XLOOKUP(A15, 'Individual Results'!$A$2:$A$401, 'Individual Results'!$C$2:$C$401))</f>
        <v>Argyle</v>
      </c>
      <c r="C15" s="6">
        <f>IF(A15="", "", _xlfn.XLOOKUP(A15, 'Individual Results'!$A$2:$A$401, 'Individual Results'!$E$2:$E$401))</f>
        <v>1282</v>
      </c>
      <c r="D15" s="24" cm="1">
        <f t="array" ref="D15">IFERROR(
  INDEX(
    'Individual Results'!$A$2:$Q$400,
    MATCH(C15, 'Individual Results'!$E$2:$E$400, 0),
    $J$3
  ),
  ""
)</f>
        <v>11</v>
      </c>
      <c r="E15" s="24" cm="1">
        <f t="array" ref="E15">IFERROR(
  INDEX(
    'Individual Results'!$A$2:$Q$400,
    MATCH(C15, 'Individual Results'!$E$2:$E$400, 0),
    $K$3
  ),
  ""
)</f>
        <v>53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Results'!$A$2:$A$401, SMALL(IF('Individual Results'!$B$2:$B$401=$B$1, ROW('Individual Results'!$A$2:$A$401)-ROW('Individual Results'!$A$2)+1), ROWS(A$12:A16))), "")</f>
        <v>Sabina Rossiello</v>
      </c>
      <c r="B16" s="19" t="str">
        <f>IF(A16="", "", _xlfn.XLOOKUP(A16, 'Individual Results'!$A$2:$A$401, 'Individual Results'!$C$2:$C$401))</f>
        <v>Burnaby Mtn</v>
      </c>
      <c r="C16" s="6">
        <f>IF(A16="", "", _xlfn.XLOOKUP(A16, 'Individual Results'!$A$2:$A$401, 'Individual Results'!$E$2:$E$401))</f>
        <v>1216</v>
      </c>
      <c r="D16" s="24" cm="1">
        <f t="array" ref="D16">IFERROR(
  INDEX(
    'Individual Results'!$A$2:$Q$400,
    MATCH(C16, 'Individual Results'!$E$2:$E$400, 0),
    $J$3
  ),
  ""
)</f>
        <v>2</v>
      </c>
      <c r="E16" s="24" cm="1">
        <f t="array" ref="E16">IFERROR(
  INDEX(
    'Individual Results'!$A$2:$Q$400,
    MATCH(C16, 'Individual Results'!$E$2:$E$400, 0),
    $K$3
  ),
  ""
)</f>
        <v>95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Results'!$A$2:$A$401, SMALL(IF('Individual Results'!$B$2:$B$401=$B$1, ROW('Individual Results'!$A$2:$A$401)-ROW('Individual Results'!$A$2)+1), ROWS(A$12:A17))), "")</f>
        <v xml:space="preserve">Claire Dickie </v>
      </c>
      <c r="B17" s="19" t="str">
        <f>IF(A17="", "", _xlfn.XLOOKUP(A17, 'Individual Results'!$A$2:$A$401, 'Individual Results'!$C$2:$C$401))</f>
        <v>Carson</v>
      </c>
      <c r="C17" s="6">
        <f>IF(A17="", "", _xlfn.XLOOKUP(A17, 'Individual Results'!$A$2:$A$401, 'Individual Results'!$E$2:$E$401))</f>
        <v>1201</v>
      </c>
      <c r="D17" s="24" cm="1">
        <f t="array" ref="D17">IFERROR(
  INDEX(
    'Individual Results'!$A$2:$Q$400,
    MATCH(C17, 'Individual Results'!$E$2:$E$400, 0),
    $J$3
  ),
  ""
)</f>
        <v>7</v>
      </c>
      <c r="E17" s="24" cm="1">
        <f t="array" ref="E17">IFERROR(
  INDEX(
    'Individual Results'!$A$2:$Q$400,
    MATCH(C17, 'Individual Results'!$E$2:$E$400, 0),
    $K$3
  ),
  ""
)</f>
        <v>70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Results'!$A$2:$A$401, SMALL(IF('Individual Results'!$B$2:$B$401=$B$1, ROW('Individual Results'!$A$2:$A$401)-ROW('Individual Results'!$A$2)+1), ROWS(A$12:A18))), "")</f>
        <v>Tash Allars</v>
      </c>
      <c r="B18" s="19" t="str">
        <f>IF(A18="", "", _xlfn.XLOOKUP(A18, 'Individual Results'!$A$2:$A$401, 'Individual Results'!$C$2:$C$401))</f>
        <v>Coast Mtn</v>
      </c>
      <c r="C18" s="6">
        <f>IF(A18="", "", _xlfn.XLOOKUP(A18, 'Individual Results'!$A$2:$A$401, 'Individual Results'!$E$2:$E$401))</f>
        <v>1203</v>
      </c>
      <c r="D18" s="24" t="str" cm="1">
        <f t="array" ref="D18">IFERROR(
  INDEX(
    'Individual Results'!$A$2:$Q$400,
    MATCH(C18, 'Individual Results'!$E$2:$E$400, 0),
    $J$3
  ),
  ""
)</f>
        <v>DNR</v>
      </c>
      <c r="E18" s="24" cm="1">
        <f t="array" ref="E18">IFERROR(
  INDEX(
    'Individual Results'!$A$2:$Q$400,
    MATCH(C18, 'Individual Results'!$E$2:$E$400, 0),
    $K$3
  ),
  ""
)</f>
        <v>0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Results'!$A$2:$A$401, SMALL(IF('Individual Results'!$B$2:$B$401=$B$1, ROW('Individual Results'!$A$2:$A$401)-ROW('Individual Results'!$A$2)+1), ROWS(A$12:A19))), "")</f>
        <v>Julia Runzer</v>
      </c>
      <c r="B19" s="19" t="str">
        <f>IF(A19="", "", _xlfn.XLOOKUP(A19, 'Individual Results'!$A$2:$A$401, 'Individual Results'!$C$2:$C$401))</f>
        <v>Handsworth</v>
      </c>
      <c r="C19" s="6">
        <f>IF(A19="", "", _xlfn.XLOOKUP(A19, 'Individual Results'!$A$2:$A$401, 'Individual Results'!$E$2:$E$401))</f>
        <v>1217</v>
      </c>
      <c r="D19" s="24" cm="1">
        <f t="array" ref="D19">IFERROR(
  INDEX(
    'Individual Results'!$A$2:$Q$400,
    MATCH(C19, 'Individual Results'!$E$2:$E$400, 0),
    $J$3
  ),
  ""
)</f>
        <v>12</v>
      </c>
      <c r="E19" s="24" cm="1">
        <f t="array" ref="E19">IFERROR(
  INDEX(
    'Individual Results'!$A$2:$Q$400,
    MATCH(C19, 'Individual Results'!$E$2:$E$400, 0),
    $K$3
  ),
  ""
)</f>
        <v>51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Results'!$A$2:$A$401, SMALL(IF('Individual Results'!$B$2:$B$401=$B$1, ROW('Individual Results'!$A$2:$A$401)-ROW('Individual Results'!$A$2)+1), ROWS(A$12:A20))), "")</f>
        <v>Lacey Dennis</v>
      </c>
      <c r="B20" s="19" t="str">
        <f>IF(A20="", "", _xlfn.XLOOKUP(A20, 'Individual Results'!$A$2:$A$401, 'Individual Results'!$C$2:$C$401))</f>
        <v>Howe Sound</v>
      </c>
      <c r="C20" s="6">
        <f>IF(A20="", "", _xlfn.XLOOKUP(A20, 'Individual Results'!$A$2:$A$401, 'Individual Results'!$E$2:$E$401))</f>
        <v>1218</v>
      </c>
      <c r="D20" s="24" cm="1">
        <f t="array" ref="D20">IFERROR(
  INDEX(
    'Individual Results'!$A$2:$Q$400,
    MATCH(C20, 'Individual Results'!$E$2:$E$400, 0),
    $J$3
  ),
  ""
)</f>
        <v>1</v>
      </c>
      <c r="E20" s="24" cm="1">
        <f t="array" ref="E20">IFERROR(
  INDEX(
    'Individual Results'!$A$2:$Q$400,
    MATCH(C20, 'Individual Results'!$E$2:$E$400, 0),
    $K$3
  ),
  ""
)</f>
        <v>100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Results'!$A$2:$A$401, SMALL(IF('Individual Results'!$B$2:$B$401=$B$1, ROW('Individual Results'!$A$2:$A$401)-ROW('Individual Results'!$A$2)+1), ROWS(A$12:A21))), "")</f>
        <v>Charlotte Gadbois Schuett</v>
      </c>
      <c r="B21" s="19" t="str">
        <f>IF(A21="", "", _xlfn.XLOOKUP(A21, 'Individual Results'!$A$2:$A$401, 'Individual Results'!$C$2:$C$401))</f>
        <v>Howe Sound</v>
      </c>
      <c r="C21" s="6">
        <f>IF(A21="", "", _xlfn.XLOOKUP(A21, 'Individual Results'!$A$2:$A$401, 'Individual Results'!$E$2:$E$401))</f>
        <v>1219</v>
      </c>
      <c r="D21" s="24" cm="1">
        <f t="array" ref="D21">IFERROR(
  INDEX(
    'Individual Results'!$A$2:$Q$400,
    MATCH(C21, 'Individual Results'!$E$2:$E$400, 0),
    $J$3
  ),
  ""
)</f>
        <v>4</v>
      </c>
      <c r="E21" s="24" cm="1">
        <f t="array" ref="E21">IFERROR(
  INDEX(
    'Individual Results'!$A$2:$Q$400,
    MATCH(C21, 'Individual Results'!$E$2:$E$400, 0),
    $K$3
  ),
  ""
)</f>
        <v>85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Results'!$A$2:$A$401, SMALL(IF('Individual Results'!$B$2:$B$401=$B$1, ROW('Individual Results'!$A$2:$A$401)-ROW('Individual Results'!$A$2)+1), ROWS(A$12:A22))), "")</f>
        <v>Zadie Waters</v>
      </c>
      <c r="B22" s="19" t="str">
        <f>IF(A22="", "", _xlfn.XLOOKUP(A22, 'Individual Results'!$A$2:$A$401, 'Individual Results'!$C$2:$C$401))</f>
        <v>Howe Sound</v>
      </c>
      <c r="C22" s="6">
        <f>IF(A22="", "", _xlfn.XLOOKUP(A22, 'Individual Results'!$A$2:$A$401, 'Individual Results'!$E$2:$E$401))</f>
        <v>1220</v>
      </c>
      <c r="D22" s="24" cm="1">
        <f t="array" ref="D22">IFERROR(
  INDEX(
    'Individual Results'!$A$2:$Q$400,
    MATCH(C22, 'Individual Results'!$E$2:$E$400, 0),
    $J$3
  ),
  ""
)</f>
        <v>3</v>
      </c>
      <c r="E22" s="24" cm="1">
        <f t="array" ref="E22">IFERROR(
  INDEX(
    'Individual Results'!$A$2:$Q$400,
    MATCH(C22, 'Individual Results'!$E$2:$E$400, 0),
    $K$3
  ),
  ""
)</f>
        <v>90</v>
      </c>
      <c r="M22" s="19" t="str">
        <f t="shared" ca="1" si="0"/>
        <v>DNR</v>
      </c>
      <c r="N22" s="19">
        <f t="shared" ca="1" si="1"/>
        <v>0</v>
      </c>
    </row>
    <row r="23" spans="1:14" x14ac:dyDescent="0.4">
      <c r="A23" s="19" t="str" cm="1">
        <f t="array" ref="A23">IFERROR(INDEX('Individual Results'!$A$2:$A$401, SMALL(IF('Individual Results'!$B$2:$B$401=$B$1, ROW('Individual Results'!$A$2:$A$401)-ROW('Individual Results'!$A$2)+1), ROWS(A$12:A23))), "")</f>
        <v>Grace Cleland</v>
      </c>
      <c r="B23" s="19" t="str">
        <f>IF(A23="", "", _xlfn.XLOOKUP(A23, 'Individual Results'!$A$2:$A$401, 'Individual Results'!$C$2:$C$401))</f>
        <v>Pemberton</v>
      </c>
      <c r="C23" s="6">
        <f>IF(A23="", "", _xlfn.XLOOKUP(A23, 'Individual Results'!$A$2:$A$401, 'Individual Results'!$E$2:$E$401))</f>
        <v>1221</v>
      </c>
      <c r="D23" s="24" cm="1">
        <f t="array" ref="D23">IFERROR(
  INDEX(
    'Individual Results'!$A$2:$Q$400,
    MATCH(C23, 'Individual Results'!$E$2:$E$400, 0),
    $J$3
  ),
  ""
)</f>
        <v>6</v>
      </c>
      <c r="E23" s="24" cm="1">
        <f t="array" ref="E23">IFERROR(
  INDEX(
    'Individual Results'!$A$2:$Q$400,
    MATCH(C23, 'Individual Results'!$E$2:$E$400, 0),
    $K$3
  ),
  ""
)</f>
        <v>75</v>
      </c>
      <c r="M23" s="19">
        <f t="shared" ca="1" si="0"/>
        <v>36</v>
      </c>
      <c r="N23" s="19">
        <f t="shared" ca="1" si="1"/>
        <v>24</v>
      </c>
    </row>
    <row r="24" spans="1:14" x14ac:dyDescent="0.4">
      <c r="A24" s="19" t="str" cm="1">
        <f t="array" ref="A24">IFERROR(INDEX('Individual Results'!$A$2:$A$401, SMALL(IF('Individual Results'!$B$2:$B$401=$B$1, ROW('Individual Results'!$A$2:$A$401)-ROW('Individual Results'!$A$2)+1), ROWS(A$12:A24))), "")</f>
        <v>Abbie Glavas</v>
      </c>
      <c r="B24" s="19" t="str">
        <f>IF(A24="", "", _xlfn.XLOOKUP(A24, 'Individual Results'!$A$2:$A$401, 'Individual Results'!$C$2:$C$401))</f>
        <v>Pemberton</v>
      </c>
      <c r="C24" s="6">
        <f>IF(A24="", "", _xlfn.XLOOKUP(A24, 'Individual Results'!$A$2:$A$401, 'Individual Results'!$E$2:$E$401))</f>
        <v>1222</v>
      </c>
      <c r="D24" s="24" cm="1">
        <f t="array" ref="D24">IFERROR(
  INDEX(
    'Individual Results'!$A$2:$Q$400,
    MATCH(C24, 'Individual Results'!$E$2:$E$400, 0),
    $J$3
  ),
  ""
)</f>
        <v>10</v>
      </c>
      <c r="E24" s="24" cm="1">
        <f t="array" ref="E24">IFERROR(
  INDEX(
    'Individual Results'!$A$2:$Q$400,
    MATCH(C24, 'Individual Results'!$E$2:$E$400, 0),
    $K$3
  ),
  ""
)</f>
        <v>55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Results'!$A$2:$A$401, SMALL(IF('Individual Results'!$B$2:$B$401=$B$1, ROW('Individual Results'!$A$2:$A$401)-ROW('Individual Results'!$A$2)+1), ROWS(A$12:A25))), "")</f>
        <v>Sophie Hancock</v>
      </c>
      <c r="B25" s="19" t="str">
        <f>IF(A25="", "", _xlfn.XLOOKUP(A25, 'Individual Results'!$A$2:$A$401, 'Individual Results'!$C$2:$C$401))</f>
        <v>Pemberton</v>
      </c>
      <c r="C25" s="6">
        <f>IF(A25="", "", _xlfn.XLOOKUP(A25, 'Individual Results'!$A$2:$A$401, 'Individual Results'!$E$2:$E$401))</f>
        <v>1223</v>
      </c>
      <c r="D25" s="24" t="str" cm="1">
        <f t="array" ref="D25">IFERROR(
  INDEX(
    'Individual Results'!$A$2:$Q$400,
    MATCH(C25, 'Individual Results'!$E$2:$E$400, 0),
    $J$3
  ),
  ""
)</f>
        <v>DNR</v>
      </c>
      <c r="E25" s="24" cm="1">
        <f t="array" ref="E25">IFERROR(
  INDEX(
    'Individual Results'!$A$2:$Q$400,
    MATCH(C25, 'Individual Results'!$E$2:$E$400, 0),
    $K$3
  ),
  ""
)</f>
        <v>0</v>
      </c>
      <c r="M25" s="19">
        <f t="shared" ca="1" si="0"/>
        <v>17</v>
      </c>
      <c r="N25" s="19">
        <f t="shared" ca="1" si="1"/>
        <v>43</v>
      </c>
    </row>
    <row r="26" spans="1:14" x14ac:dyDescent="0.4">
      <c r="A26" s="19" t="str" cm="1">
        <f t="array" ref="A26">IFERROR(INDEX('Individual Results'!$A$2:$A$401, SMALL(IF('Individual Results'!$B$2:$B$401=$B$1, ROW('Individual Results'!$A$2:$A$401)-ROW('Individual Results'!$A$2)+1), ROWS(A$12:A26))), "")</f>
        <v>Isla Inglis</v>
      </c>
      <c r="B26" s="19" t="str">
        <f>IF(A26="", "", _xlfn.XLOOKUP(A26, 'Individual Results'!$A$2:$A$401, 'Individual Results'!$C$2:$C$401))</f>
        <v>Pemberton</v>
      </c>
      <c r="C26" s="6">
        <f>IF(A26="", "", _xlfn.XLOOKUP(A26, 'Individual Results'!$A$2:$A$401, 'Individual Results'!$E$2:$E$401))</f>
        <v>1224</v>
      </c>
      <c r="D26" s="24" cm="1">
        <f t="array" ref="D26">IFERROR(
  INDEX(
    'Individual Results'!$A$2:$Q$400,
    MATCH(C26, 'Individual Results'!$E$2:$E$400, 0),
    $J$3
  ),
  ""
)</f>
        <v>9</v>
      </c>
      <c r="E26" s="24" cm="1">
        <f t="array" ref="E26">IFERROR(
  INDEX(
    'Individual Results'!$A$2:$Q$400,
    MATCH(C26, 'Individual Results'!$E$2:$E$400, 0),
    $K$3
  ),
  ""
)</f>
        <v>60</v>
      </c>
      <c r="M26" s="19">
        <f t="shared" ca="1" si="0"/>
        <v>38</v>
      </c>
      <c r="N26" s="19">
        <f t="shared" ca="1" si="1"/>
        <v>22</v>
      </c>
    </row>
    <row r="27" spans="1:14" x14ac:dyDescent="0.4">
      <c r="A27" s="19" t="str" cm="1">
        <f t="array" ref="A27">IFERROR(INDEX('Individual Results'!$A$2:$A$401, SMALL(IF('Individual Results'!$B$2:$B$401=$B$1, ROW('Individual Results'!$A$2:$A$401)-ROW('Individual Results'!$A$2)+1), ROWS(A$12:A27))), "")</f>
        <v>Emily Wilson</v>
      </c>
      <c r="B27" s="19" t="str">
        <f>IF(A27="", "", _xlfn.XLOOKUP(A27, 'Individual Results'!$A$2:$A$401, 'Individual Results'!$C$2:$C$401))</f>
        <v>Pemberton</v>
      </c>
      <c r="C27" s="6">
        <f>IF(A27="", "", _xlfn.XLOOKUP(A27, 'Individual Results'!$A$2:$A$401, 'Individual Results'!$E$2:$E$401))</f>
        <v>1225</v>
      </c>
      <c r="D27" s="24" cm="1">
        <f t="array" ref="D27">IFERROR(
  INDEX(
    'Individual Results'!$A$2:$Q$400,
    MATCH(C27, 'Individual Results'!$E$2:$E$400, 0),
    $J$3
  ),
  ""
)</f>
        <v>8</v>
      </c>
      <c r="E27" s="24" cm="1">
        <f t="array" ref="E27">IFERROR(
  INDEX(
    'Individual Results'!$A$2:$Q$400,
    MATCH(C27, 'Individual Results'!$E$2:$E$400, 0),
    $K$3
  ),
  ""
)</f>
        <v>65</v>
      </c>
      <c r="M27" s="19" t="str">
        <f t="shared" ca="1" si="0"/>
        <v>DNR</v>
      </c>
      <c r="N27" s="19">
        <f t="shared" ca="1" si="1"/>
        <v>0</v>
      </c>
    </row>
    <row r="28" spans="1:14" x14ac:dyDescent="0.4">
      <c r="A28" s="19" t="str" cm="1">
        <f t="array" ref="A28">IFERROR(INDEX('Individual Results'!$A$2:$A$401, SMALL(IF('Individual Results'!$B$2:$B$401=$B$1, ROW('Individual Results'!$A$2:$A$401)-ROW('Individual Results'!$A$2)+1), ROWS(A$12:A28))), "")</f>
        <v>Kayla Orth</v>
      </c>
      <c r="B28" s="19" t="str">
        <f>IF(A28="", "", _xlfn.XLOOKUP(A28, 'Individual Results'!$A$2:$A$401, 'Individual Results'!$C$2:$C$401))</f>
        <v>Sutherland</v>
      </c>
      <c r="C28" s="6">
        <f>IF(A28="", "", _xlfn.XLOOKUP(A28, 'Individual Results'!$A$2:$A$401, 'Individual Results'!$E$2:$E$401))</f>
        <v>1204</v>
      </c>
      <c r="D28" s="24" t="str" cm="1">
        <f t="array" ref="D28">IFERROR(
  INDEX(
    'Individual Results'!$A$2:$Q$400,
    MATCH(C28, 'Individual Results'!$E$2:$E$400, 0),
    $J$3
  ),
  ""
)</f>
        <v>DNR</v>
      </c>
      <c r="E28" s="24" cm="1">
        <f t="array" ref="E28">IFERROR(
  INDEX(
    'Individual Results'!$A$2:$Q$400,
    MATCH(C28, 'Individual Results'!$E$2:$E$400, 0),
    $K$3
  ),
  ""
)</f>
        <v>0</v>
      </c>
      <c r="M28" s="19">
        <f t="shared" ca="1" si="0"/>
        <v>24</v>
      </c>
      <c r="N28" s="19">
        <f t="shared" ca="1" si="1"/>
        <v>36</v>
      </c>
    </row>
    <row r="29" spans="1:14" x14ac:dyDescent="0.4">
      <c r="A29" s="19" t="str" cm="1">
        <f t="array" ref="A29">IFERROR(INDEX('Individual Results'!$A$2:$A$401, SMALL(IF('Individual Results'!$B$2:$B$401=$B$1, ROW('Individual Results'!$A$2:$A$401)-ROW('Individual Results'!$A$2)+1), ROWS(A$12:A29))), "")</f>
        <v>Magalie Mueller</v>
      </c>
      <c r="B29" s="19" t="str">
        <f>IF(A29="", "", _xlfn.XLOOKUP(A29, 'Individual Results'!$A$2:$A$401, 'Individual Results'!$C$2:$C$401))</f>
        <v>Whistler</v>
      </c>
      <c r="C29" s="6">
        <f>IF(A29="", "", _xlfn.XLOOKUP(A29, 'Individual Results'!$A$2:$A$401, 'Individual Results'!$E$2:$E$401))</f>
        <v>1226</v>
      </c>
      <c r="D29" s="24" t="str" cm="1">
        <f t="array" ref="D29">IFERROR(
  INDEX(
    'Individual Results'!$A$2:$Q$400,
    MATCH(C29, 'Individual Results'!$E$2:$E$400, 0),
    $J$3
  ),
  ""
)</f>
        <v>DNR</v>
      </c>
      <c r="E29" s="24" cm="1">
        <f t="array" ref="E29">IFERROR(
  INDEX(
    'Individual Results'!$A$2:$Q$400,
    MATCH(C29, 'Individual Results'!$E$2:$E$400, 0),
    $K$3
  ),
  ""
)</f>
        <v>0</v>
      </c>
      <c r="M29" s="19">
        <f t="shared" ca="1" si="0"/>
        <v>31</v>
      </c>
      <c r="N29" s="19">
        <f t="shared" ca="1" si="1"/>
        <v>29</v>
      </c>
    </row>
    <row r="30" spans="1:14" x14ac:dyDescent="0.4">
      <c r="A30" s="19" t="str" cm="1">
        <f t="array" ref="A30">IFERROR(INDEX('Individual Results'!$A$2:$A$401, SMALL(IF('Individual Results'!$B$2:$B$401=$B$1, ROW('Individual Results'!$A$2:$A$401)-ROW('Individual Results'!$A$2)+1), ROWS(A$12:A30))), "")</f>
        <v>Brooke Bessie</v>
      </c>
      <c r="B30" s="19" t="str">
        <f>IF(A30="", "", _xlfn.XLOOKUP(A30, 'Individual Results'!$A$2:$A$401, 'Individual Results'!$C$2:$C$401))</f>
        <v>Whistler</v>
      </c>
      <c r="C30" s="6">
        <f>IF(A30="", "", _xlfn.XLOOKUP(A30, 'Individual Results'!$A$2:$A$401, 'Individual Results'!$E$2:$E$401))</f>
        <v>1227</v>
      </c>
      <c r="D30" s="24" t="str" cm="1">
        <f t="array" ref="D30">IFERROR(
  INDEX(
    'Individual Results'!$A$2:$Q$400,
    MATCH(C30, 'Individual Results'!$E$2:$E$400, 0),
    $J$3
  ),
  ""
)</f>
        <v>DNR</v>
      </c>
      <c r="E30" s="24" cm="1">
        <f t="array" ref="E30">IFERROR(
  INDEX(
    'Individual Results'!$A$2:$Q$400,
    MATCH(C30, 'Individual Results'!$E$2:$E$400, 0),
    $K$3
  ),
  ""
)</f>
        <v>0</v>
      </c>
      <c r="M30" s="19" t="str">
        <f t="shared" ca="1" si="0"/>
        <v>DNR</v>
      </c>
      <c r="N30" s="19">
        <f t="shared" ca="1" si="1"/>
        <v>0</v>
      </c>
    </row>
    <row r="31" spans="1:14" x14ac:dyDescent="0.4">
      <c r="A31" s="19" t="str" cm="1">
        <f t="array" ref="A31">IFERROR(INDEX('Individual Results'!$A$2:$A$401, SMALL(IF('Individual Results'!$B$2:$B$401=$B$1, ROW('Individual Results'!$A$2:$A$401)-ROW('Individual Results'!$A$2)+1), ROWS(A$12:A31))), "")</f>
        <v>Mhairi Smart</v>
      </c>
      <c r="B31" s="19" t="str">
        <f>IF(A31="", "", _xlfn.XLOOKUP(A31, 'Individual Results'!$A$2:$A$401, 'Individual Results'!$C$2:$C$401))</f>
        <v>Whistler</v>
      </c>
      <c r="C31" s="6">
        <f>IF(A31="", "", _xlfn.XLOOKUP(A31, 'Individual Results'!$A$2:$A$401, 'Individual Results'!$E$2:$E$401))</f>
        <v>1228</v>
      </c>
      <c r="D31" s="24" t="str" cm="1">
        <f t="array" ref="D31">IFERROR(
  INDEX(
    'Individual Results'!$A$2:$Q$400,
    MATCH(C31, 'Individual Results'!$E$2:$E$400, 0),
    $J$3
  ),
  ""
)</f>
        <v>DNR</v>
      </c>
      <c r="E31" s="24" cm="1">
        <f t="array" ref="E31">IFERROR(
  INDEX(
    'Individual Results'!$A$2:$Q$400,
    MATCH(C31, 'Individual Results'!$E$2:$E$400,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Results'!$A$2:$A$401, SMALL(IF('Individual Results'!$B$2:$B$401=$B$1, ROW('Individual Results'!$A$2:$A$401)-ROW('Individual Results'!$A$2)+1), ROWS(A$12:A32))), "")</f>
        <v>Pippa Sturm</v>
      </c>
      <c r="B32" s="19" t="str">
        <f>IF(A32="", "", _xlfn.XLOOKUP(A32, 'Individual Results'!$A$2:$A$401, 'Individual Results'!$C$2:$C$401))</f>
        <v>Windsor</v>
      </c>
      <c r="C32" s="6">
        <f>IF(A32="", "", _xlfn.XLOOKUP(A32, 'Individual Results'!$A$2:$A$401, 'Individual Results'!$E$2:$E$401))</f>
        <v>1229</v>
      </c>
      <c r="D32" s="24" t="str" cm="1">
        <f t="array" ref="D32">IFERROR(
  INDEX(
    'Individual Results'!$A$2:$Q$400,
    MATCH(C32, 'Individual Results'!$E$2:$E$400, 0),
    $J$3
  ),
  ""
)</f>
        <v>DNR</v>
      </c>
      <c r="E32" s="24" cm="1">
        <f t="array" ref="E32">IFERROR(
  INDEX(
    'Individual Results'!$A$2:$Q$400,
    MATCH(C32, 'Individual Results'!$E$2:$E$400, 0),
    $K$3
  ),
  ""
)</f>
        <v>0</v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Results'!$A$2:$A$401, SMALL(IF('Individual Results'!$B$2:$B$401=$B$1, ROW('Individual Results'!$A$2:$A$401)-ROW('Individual Results'!$A$2)+1), ROWS(A$12:A33))), "")</f>
        <v/>
      </c>
      <c r="B33" s="19" t="str">
        <f>IF(A33="", "", _xlfn.XLOOKUP(A33, 'Individual Results'!$A$2:$A$401, 'Individual Results'!$C$2:$C$401))</f>
        <v/>
      </c>
      <c r="C33" s="6" t="str">
        <f>IF(A33="", "", _xlfn.XLOOKUP(A33, 'Individual Results'!$A$2:$A$401, 'Individual Results'!$E$2:$E$401))</f>
        <v/>
      </c>
      <c r="D33" s="24" t="str" cm="1">
        <f t="array" ref="D33">IFERROR(
  INDEX(
    'Individual Results'!$A$2:$Q$400,
    MATCH(C33, 'Individual Results'!$E$2:$E$400, 0),
    $J$3
  ),
  ""
)</f>
        <v/>
      </c>
      <c r="E33" s="24" t="str" cm="1">
        <f t="array" ref="E33">IFERROR(
  INDEX(
    'Individual Results'!$A$2:$Q$400,
    MATCH(C33, 'Individual Results'!$E$2:$E$400,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Results'!$A$2:$A$401, SMALL(IF('Individual Results'!$B$2:$B$401=$B$1, ROW('Individual Results'!$A$2:$A$401)-ROW('Individual Results'!$A$2)+1), ROWS(A$12:A34))), "")</f>
        <v/>
      </c>
      <c r="B34" s="19" t="str">
        <f>IF(A34="", "", _xlfn.XLOOKUP(A34, 'Individual Results'!$A$2:$A$401, 'Individual Results'!$C$2:$C$401))</f>
        <v/>
      </c>
      <c r="C34" s="6" t="str">
        <f>IF(A34="", "", _xlfn.XLOOKUP(A34, 'Individual Results'!$A$2:$A$401, 'Individual Results'!$E$2:$E$401))</f>
        <v/>
      </c>
      <c r="D34" s="24" t="str" cm="1">
        <f t="array" ref="D34">IFERROR(
  INDEX(
    'Individual Results'!$A$2:$Q$400,
    MATCH(C34, 'Individual Results'!$E$2:$E$400, 0),
    $J$3
  ),
  ""
)</f>
        <v/>
      </c>
      <c r="E34" s="24" t="str" cm="1">
        <f t="array" ref="E34">IFERROR(
  INDEX(
    'Individual Results'!$A$2:$Q$400,
    MATCH(C34, 'Individual Results'!$E$2:$E$400, 0),
    $K$3
  ),
  ""
)</f>
        <v/>
      </c>
      <c r="M34" s="19">
        <f t="shared" ca="1" si="0"/>
        <v>7</v>
      </c>
      <c r="N34" s="19">
        <f t="shared" ca="1" si="1"/>
        <v>70</v>
      </c>
    </row>
    <row r="35" spans="1:14" x14ac:dyDescent="0.4">
      <c r="A35" s="19" t="str" cm="1">
        <f t="array" ref="A35">IFERROR(INDEX('Individual Results'!$A$2:$A$401, SMALL(IF('Individual Results'!$B$2:$B$401=$B$1, ROW('Individual Results'!$A$2:$A$401)-ROW('Individual Results'!$A$2)+1), ROWS(A$12:A35))), "")</f>
        <v/>
      </c>
      <c r="B35" s="19" t="str">
        <f>IF(A35="", "", _xlfn.XLOOKUP(A35, 'Individual Results'!$A$2:$A$401, 'Individual Results'!$C$2:$C$401))</f>
        <v/>
      </c>
      <c r="C35" s="6" t="str">
        <f>IF(A35="", "", _xlfn.XLOOKUP(A35, 'Individual Results'!$A$2:$A$401, 'Individual Results'!$E$2:$E$401))</f>
        <v/>
      </c>
      <c r="D35" s="24" t="str" cm="1">
        <f t="array" ref="D35">IFERROR(
  INDEX(
    'Individual Results'!$A$2:$Q$400,
    MATCH(C35, 'Individual Results'!$E$2:$E$400, 0),
    $J$3
  ),
  ""
)</f>
        <v/>
      </c>
      <c r="E35" s="24" t="str" cm="1">
        <f t="array" ref="E35">IFERROR(
  INDEX(
    'Individual Results'!$A$2:$Q$400,
    MATCH(C35, 'Individual Results'!$E$2:$E$400,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Results'!$A$2:$A$401, SMALL(IF('Individual Results'!$B$2:$B$401=$B$1, ROW('Individual Results'!$A$2:$A$401)-ROW('Individual Results'!$A$2)+1), ROWS(A$12:A36))), "")</f>
        <v/>
      </c>
      <c r="B36" s="19" t="str">
        <f>IF(A36="", "", _xlfn.XLOOKUP(A36, 'Individual Results'!$A$2:$A$401, 'Individual Results'!$C$2:$C$401))</f>
        <v/>
      </c>
      <c r="C36" s="6" t="str">
        <f>IF(A36="", "", _xlfn.XLOOKUP(A36, 'Individual Results'!$A$2:$A$401, 'Individual Results'!$E$2:$E$401))</f>
        <v/>
      </c>
      <c r="D36" s="24" t="str" cm="1">
        <f t="array" ref="D36">IFERROR(
  INDEX(
    'Individual Results'!$A$2:$Q$400,
    MATCH(C36, 'Individual Results'!$E$2:$E$400, 0),
    $J$3
  ),
  ""
)</f>
        <v/>
      </c>
      <c r="E36" s="24" t="str" cm="1">
        <f t="array" ref="E36">IFERROR(
  INDEX(
    'Individual Results'!$A$2:$Q$400,
    MATCH(C36, 'Individual Results'!$E$2:$E$400, 0),
    $K$3
  ),
  ""
)</f>
        <v/>
      </c>
      <c r="M36" s="19" t="str">
        <f t="shared" ca="1" si="0"/>
        <v>DNR</v>
      </c>
      <c r="N36" s="19">
        <f t="shared" ca="1" si="1"/>
        <v>0</v>
      </c>
    </row>
    <row r="37" spans="1:14" x14ac:dyDescent="0.4">
      <c r="A37" s="19" t="str" cm="1">
        <f t="array" ref="A37">IFERROR(INDEX('Individual Results'!$A$2:$A$401, SMALL(IF('Individual Results'!$B$2:$B$401=$B$1, ROW('Individual Results'!$A$2:$A$401)-ROW('Individual Results'!$A$2)+1), ROWS(A$12:A37))), "")</f>
        <v/>
      </c>
      <c r="B37" s="19" t="str">
        <f>IF(A37="", "", _xlfn.XLOOKUP(A37, 'Individual Results'!$A$2:$A$401, 'Individual Results'!$C$2:$C$401))</f>
        <v/>
      </c>
      <c r="C37" s="6" t="str">
        <f>IF(A37="", "", _xlfn.XLOOKUP(A37, 'Individual Results'!$A$2:$A$401, 'Individual Results'!$E$2:$E$401))</f>
        <v/>
      </c>
      <c r="D37" s="24" t="str" cm="1">
        <f t="array" ref="D37">IFERROR(
  INDEX(
    'Individual Results'!$A$2:$Q$400,
    MATCH(C37, 'Individual Results'!$E$2:$E$400, 0),
    $J$3
  ),
  ""
)</f>
        <v/>
      </c>
      <c r="E37" s="24" t="str" cm="1">
        <f t="array" ref="E37">IFERROR(
  INDEX(
    'Individual Results'!$A$2:$Q$400,
    MATCH(C37, 'Individual Results'!$E$2:$E$400, 0),
    $K$3
  ),
  ""
)</f>
        <v/>
      </c>
      <c r="M37" s="19">
        <f t="shared" ca="1" si="0"/>
        <v>3</v>
      </c>
      <c r="N37" s="19">
        <f t="shared" ca="1" si="1"/>
        <v>90</v>
      </c>
    </row>
    <row r="38" spans="1:14" x14ac:dyDescent="0.4">
      <c r="A38" s="19" t="str" cm="1">
        <f t="array" ref="A38">IFERROR(INDEX('Individual Results'!$A$2:$A$401, SMALL(IF('Individual Results'!$B$2:$B$401=$B$1, ROW('Individual Results'!$A$2:$A$401)-ROW('Individual Results'!$A$2)+1), ROWS(A$12:A38))), "")</f>
        <v/>
      </c>
      <c r="B38" s="19" t="str">
        <f>IF(A38="", "", _xlfn.XLOOKUP(A38, 'Individual Results'!$A$2:$A$401, 'Individual Results'!$C$2:$C$401))</f>
        <v/>
      </c>
      <c r="C38" s="6" t="str">
        <f>IF(A38="", "", _xlfn.XLOOKUP(A38, 'Individual Results'!$A$2:$A$401, 'Individual Results'!$E$2:$E$401))</f>
        <v/>
      </c>
      <c r="D38" s="24" t="str" cm="1">
        <f t="array" ref="D38">IFERROR(
  INDEX(
    'Individual Results'!$A$2:$Q$400,
    MATCH(C38, 'Individual Results'!$E$2:$E$400, 0),
    $J$3
  ),
  ""
)</f>
        <v/>
      </c>
      <c r="E38" s="24" t="str" cm="1">
        <f t="array" ref="E38">IFERROR(
  INDEX(
    'Individual Results'!$A$2:$Q$400,
    MATCH(C38, 'Individual Results'!$E$2:$E$400, 0),
    $K$3
  ),
  ""
)</f>
        <v/>
      </c>
      <c r="M38" s="19">
        <f t="shared" ca="1" si="0"/>
        <v>41</v>
      </c>
      <c r="N38" s="19">
        <f t="shared" ca="1" si="1"/>
        <v>19</v>
      </c>
    </row>
    <row r="39" spans="1:14" x14ac:dyDescent="0.4">
      <c r="A39" s="19" t="str" cm="1">
        <f t="array" ref="A39">IFERROR(INDEX('Individual Results'!$A$2:$A$401, SMALL(IF('Individual Results'!$B$2:$B$401=$B$1, ROW('Individual Results'!$A$2:$A$401)-ROW('Individual Results'!$A$2)+1), ROWS(A$12:A39))), "")</f>
        <v/>
      </c>
      <c r="B39" s="19" t="str">
        <f>IF(A39="", "", _xlfn.XLOOKUP(A39, 'Individual Results'!$A$2:$A$401, 'Individual Results'!$C$2:$C$401))</f>
        <v/>
      </c>
      <c r="C39" s="6" t="str">
        <f>IF(A39="", "", _xlfn.XLOOKUP(A39, 'Individual Results'!$A$2:$A$401, 'Individual Results'!$E$2:$E$401))</f>
        <v/>
      </c>
      <c r="D39" s="24" t="str" cm="1">
        <f t="array" ref="D39">IFERROR(
  INDEX(
    'Individual Results'!$A$2:$Q$400,
    MATCH(C39, 'Individual Results'!$E$2:$E$400, 0),
    $J$3
  ),
  ""
)</f>
        <v/>
      </c>
      <c r="E39" s="24" t="str" cm="1">
        <f t="array" ref="E39">IFERROR(
  INDEX(
    'Individual Results'!$A$2:$Q$400,
    MATCH(C39, 'Individual Results'!$E$2:$E$400, 0),
    $K$3
  ),
  ""
)</f>
        <v/>
      </c>
      <c r="M39" s="19">
        <f t="shared" ca="1" si="0"/>
        <v>16</v>
      </c>
      <c r="N39" s="19">
        <f t="shared" ca="1" si="1"/>
        <v>44</v>
      </c>
    </row>
    <row r="40" spans="1:14" x14ac:dyDescent="0.4">
      <c r="A40" s="19" t="str" cm="1">
        <f t="array" ref="A40">IFERROR(INDEX('Individual Results'!$A$2:$A$401, SMALL(IF('Individual Results'!$B$2:$B$401=$B$1, ROW('Individual Results'!$A$2:$A$401)-ROW('Individual Results'!$A$2)+1), ROWS(A$12:A40))), "")</f>
        <v/>
      </c>
      <c r="B40" s="19" t="str">
        <f>IF(A40="", "", _xlfn.XLOOKUP(A40, 'Individual Results'!$A$2:$A$401, 'Individual Results'!$C$2:$C$401))</f>
        <v/>
      </c>
      <c r="C40" s="6" t="str">
        <f>IF(A40="", "", _xlfn.XLOOKUP(A40, 'Individual Results'!$A$2:$A$401, 'Individual Results'!$E$2:$E$401))</f>
        <v/>
      </c>
      <c r="D40" s="24" t="str" cm="1">
        <f t="array" ref="D40">IFERROR(
  INDEX(
    'Individual Results'!$A$2:$Q$400,
    MATCH(C40, 'Individual Results'!$E$2:$E$400, 0),
    $J$3
  ),
  ""
)</f>
        <v/>
      </c>
      <c r="E40" s="24" t="str" cm="1">
        <f t="array" ref="E40">IFERROR(
  INDEX(
    'Individual Results'!$A$2:$Q$400,
    MATCH(C40, 'Individual Results'!$E$2:$E$400, 0),
    $K$3
  ),
  ""
)</f>
        <v/>
      </c>
      <c r="M40" s="19" t="str">
        <f t="shared" ca="1" si="0"/>
        <v>DNR</v>
      </c>
      <c r="N40" s="19">
        <f t="shared" ca="1" si="1"/>
        <v>0</v>
      </c>
    </row>
    <row r="41" spans="1:14" x14ac:dyDescent="0.4">
      <c r="A41" s="19" t="str" cm="1">
        <f t="array" ref="A41">IFERROR(INDEX('Individual Results'!$A$2:$A$401, SMALL(IF('Individual Results'!$B$2:$B$401=$B$1, ROW('Individual Results'!$A$2:$A$401)-ROW('Individual Results'!$A$2)+1), ROWS(A$12:A41))), "")</f>
        <v/>
      </c>
      <c r="B41" s="19" t="str">
        <f>IF(A41="", "", _xlfn.XLOOKUP(A41, 'Individual Results'!$A$2:$A$401, 'Individual Results'!$C$2:$C$401))</f>
        <v/>
      </c>
      <c r="C41" s="6" t="str">
        <f>IF(A41="", "", _xlfn.XLOOKUP(A41, 'Individual Results'!$A$2:$A$401, 'Individual Results'!$E$2:$E$401))</f>
        <v/>
      </c>
      <c r="D41" s="24" t="str" cm="1">
        <f t="array" ref="D41">IFERROR(
  INDEX(
    'Individual Results'!$A$2:$Q$400,
    MATCH(C41, 'Individual Results'!$E$2:$E$400, 0),
    $J$3
  ),
  ""
)</f>
        <v/>
      </c>
      <c r="E41" s="24" t="str" cm="1">
        <f t="array" ref="E41">IFERROR(
  INDEX(
    'Individual Results'!$A$2:$Q$400,
    MATCH(C41, 'Individual Results'!$E$2:$E$400, 0),
    $K$3
  ),
  ""
)</f>
        <v/>
      </c>
      <c r="M41" s="19">
        <f t="shared" ca="1" si="0"/>
        <v>33</v>
      </c>
      <c r="N41" s="19">
        <f t="shared" ca="1" si="1"/>
        <v>27</v>
      </c>
    </row>
    <row r="42" spans="1:14" x14ac:dyDescent="0.4">
      <c r="A42" s="19" t="str" cm="1">
        <f t="array" ref="A42">IFERROR(INDEX('Individual Results'!$A$2:$A$401, SMALL(IF('Individual Results'!$B$2:$B$401=$B$1, ROW('Individual Results'!$A$2:$A$401)-ROW('Individual Results'!$A$2)+1), ROWS(A$12:A42))), "")</f>
        <v/>
      </c>
      <c r="B42" s="19" t="str">
        <f>IF(A42="", "", _xlfn.XLOOKUP(A42, 'Individual Results'!$A$2:$A$401, 'Individual Results'!$C$2:$C$401))</f>
        <v/>
      </c>
      <c r="C42" s="6" t="str">
        <f>IF(A42="", "", _xlfn.XLOOKUP(A42, 'Individual Results'!$A$2:$A$401, 'Individual Results'!$E$2:$E$401))</f>
        <v/>
      </c>
      <c r="D42" s="24" t="str" cm="1">
        <f t="array" ref="D42">IFERROR(
  INDEX(
    'Individual Results'!$A$2:$Q$400,
    MATCH(C42, 'Individual Results'!$E$2:$E$400, 0),
    $J$3
  ),
  ""
)</f>
        <v/>
      </c>
      <c r="E42" s="24" t="str" cm="1">
        <f t="array" ref="E42">IFERROR(
  INDEX(
    'Individual Results'!$A$2:$Q$400,
    MATCH(C42, 'Individual Results'!$E$2:$E$400, 0),
    $K$3
  ),
  ""
)</f>
        <v/>
      </c>
      <c r="M42" s="19">
        <f t="shared" ca="1" si="0"/>
        <v>37</v>
      </c>
      <c r="N42" s="19">
        <f t="shared" ca="1" si="1"/>
        <v>23</v>
      </c>
    </row>
    <row r="43" spans="1:14" x14ac:dyDescent="0.4">
      <c r="A43" s="19" t="str" cm="1">
        <f t="array" ref="A43">IFERROR(INDEX('Individual Results'!$A$2:$A$401, SMALL(IF('Individual Results'!$B$2:$B$401=$B$1, ROW('Individual Results'!$A$2:$A$401)-ROW('Individual Results'!$A$2)+1), ROWS(A$12:A43))), "")</f>
        <v/>
      </c>
      <c r="B43" s="19" t="str">
        <f>IF(A43="", "", _xlfn.XLOOKUP(A43, 'Individual Results'!$A$2:$A$401, 'Individual Results'!$C$2:$C$401))</f>
        <v/>
      </c>
      <c r="C43" s="6" t="str">
        <f>IF(A43="", "", _xlfn.XLOOKUP(A43, 'Individual Results'!$A$2:$A$401, 'Individual Results'!$E$2:$E$401))</f>
        <v/>
      </c>
      <c r="D43" s="24" t="str" cm="1">
        <f t="array" ref="D43">IFERROR(
  INDEX(
    'Individual Results'!$A$2:$Q$400,
    MATCH(C43, 'Individual Results'!$E$2:$E$400, 0),
    $J$3
  ),
  ""
)</f>
        <v/>
      </c>
      <c r="E43" s="24" t="str" cm="1">
        <f t="array" ref="E43">IFERROR(
  INDEX(
    'Individual Results'!$A$2:$Q$400,
    MATCH(C43, 'Individual Results'!$E$2:$E$400, 0),
    $K$3
  ),
  ""
)</f>
        <v/>
      </c>
      <c r="M43" s="19">
        <f t="shared" ca="1" si="0"/>
        <v>13</v>
      </c>
      <c r="N43" s="19">
        <f t="shared" ca="1" si="1"/>
        <v>49</v>
      </c>
    </row>
    <row r="44" spans="1:14" x14ac:dyDescent="0.4">
      <c r="A44" s="19" t="str" cm="1">
        <f t="array" ref="A44">IFERROR(INDEX('Individual Results'!$A$2:$A$401, SMALL(IF('Individual Results'!$B$2:$B$401=$B$1, ROW('Individual Results'!$A$2:$A$401)-ROW('Individual Results'!$A$2)+1), ROWS(A$12:A44))), "")</f>
        <v/>
      </c>
      <c r="B44" s="19" t="str">
        <f>IF(A44="", "", _xlfn.XLOOKUP(A44, 'Individual Results'!$A$2:$A$401, 'Individual Results'!$C$2:$C$401))</f>
        <v/>
      </c>
      <c r="C44" s="6" t="str">
        <f>IF(A44="", "", _xlfn.XLOOKUP(A44, 'Individual Results'!$A$2:$A$401, 'Individual Results'!$E$2:$E$401))</f>
        <v/>
      </c>
      <c r="D44" s="24" t="str" cm="1">
        <f t="array" ref="D44">IFERROR(
  INDEX(
    'Individual Results'!$A$2:$Q$400,
    MATCH(C44, 'Individual Results'!$E$2:$E$400, 0),
    $J$3
  ),
  ""
)</f>
        <v/>
      </c>
      <c r="E44" s="24" t="str" cm="1">
        <f t="array" ref="E44">IFERROR(
  INDEX(
    'Individual Results'!$A$2:$Q$400,
    MATCH(C44, 'Individual Results'!$E$2:$E$400, 0),
    $K$3
  ),
  ""
)</f>
        <v/>
      </c>
      <c r="M44" s="19">
        <f t="shared" ca="1" si="0"/>
        <v>9</v>
      </c>
      <c r="N44" s="19">
        <f t="shared" ca="1" si="1"/>
        <v>60</v>
      </c>
    </row>
    <row r="45" spans="1:14" x14ac:dyDescent="0.4">
      <c r="A45" s="19" t="str" cm="1">
        <f t="array" ref="A45">IFERROR(INDEX('Individual Results'!$A$2:$A$401, SMALL(IF('Individual Results'!$B$2:$B$401=$B$1, ROW('Individual Results'!$A$2:$A$401)-ROW('Individual Results'!$A$2)+1), ROWS(A$12:A45))), "")</f>
        <v/>
      </c>
      <c r="B45" s="19" t="str">
        <f>IF(A45="", "", _xlfn.XLOOKUP(A45, 'Individual Results'!$A$2:$A$401, 'Individual Results'!$C$2:$C$401))</f>
        <v/>
      </c>
      <c r="C45" s="6" t="str">
        <f>IF(A45="", "", _xlfn.XLOOKUP(A45, 'Individual Results'!$A$2:$A$401, 'Individual Results'!$E$2:$E$401))</f>
        <v/>
      </c>
      <c r="D45" s="24" t="str" cm="1">
        <f t="array" ref="D45">IFERROR(
  INDEX(
    'Individual Results'!$A$2:$Q$400,
    MATCH(C45, 'Individual Results'!$E$2:$E$400, 0),
    $J$3
  ),
  ""
)</f>
        <v/>
      </c>
      <c r="E45" s="24" t="str" cm="1">
        <f t="array" ref="E45">IFERROR(
  INDEX(
    'Individual Results'!$A$2:$Q$400,
    MATCH(C45, 'Individual Results'!$E$2:$E$400, 0),
    $K$3
  ),
  ""
)</f>
        <v/>
      </c>
      <c r="M45" s="19">
        <f t="shared" ca="1" si="0"/>
        <v>34</v>
      </c>
      <c r="N45" s="19">
        <f t="shared" ca="1" si="1"/>
        <v>26</v>
      </c>
    </row>
    <row r="46" spans="1:14" x14ac:dyDescent="0.4">
      <c r="A46" s="19" t="str" cm="1">
        <f t="array" ref="A46">IFERROR(INDEX('Individual Results'!$A$2:$A$401, SMALL(IF('Individual Results'!$B$2:$B$401=$B$1, ROW('Individual Results'!$A$2:$A$401)-ROW('Individual Results'!$A$2)+1), ROWS(A$12:A46))), "")</f>
        <v/>
      </c>
      <c r="B46" s="19" t="str">
        <f>IF(A46="", "", _xlfn.XLOOKUP(A46, 'Individual Results'!$A$2:$A$401, 'Individual Results'!$C$2:$C$401))</f>
        <v/>
      </c>
      <c r="C46" s="6" t="str">
        <f>IF(A46="", "", _xlfn.XLOOKUP(A46, 'Individual Results'!$A$2:$A$401, 'Individual Results'!$E$2:$E$401))</f>
        <v/>
      </c>
      <c r="D46" s="24" t="str" cm="1">
        <f t="array" ref="D46">IFERROR(
  INDEX(
    'Individual Results'!$A$2:$Q$400,
    MATCH(C46, 'Individual Results'!$E$2:$E$400, 0),
    $J$3
  ),
  ""
)</f>
        <v/>
      </c>
      <c r="E46" s="24" t="str" cm="1">
        <f t="array" ref="E46">IFERROR(
  INDEX(
    'Individual Results'!$A$2:$Q$400,
    MATCH(C46, 'Individual Results'!$E$2:$E$400, 0),
    $K$3
  ),
  ""
)</f>
        <v/>
      </c>
      <c r="M46" s="19" t="str">
        <f t="shared" ca="1" si="0"/>
        <v>DNR</v>
      </c>
      <c r="N46" s="19">
        <f t="shared" ca="1" si="1"/>
        <v>0</v>
      </c>
    </row>
    <row r="47" spans="1:14" x14ac:dyDescent="0.4">
      <c r="A47" s="19" t="str" cm="1">
        <f t="array" ref="A47">IFERROR(INDEX('Individual Results'!$A$2:$A$401, SMALL(IF('Individual Results'!$B$2:$B$401=$B$1, ROW('Individual Results'!$A$2:$A$401)-ROW('Individual Results'!$A$2)+1), ROWS(A$12:A47))), "")</f>
        <v/>
      </c>
      <c r="B47" s="19" t="str">
        <f>IF(A47="", "", _xlfn.XLOOKUP(A47, 'Individual Results'!$A$2:$A$401, 'Individual Results'!$C$2:$C$401))</f>
        <v/>
      </c>
      <c r="C47" s="6" t="str">
        <f>IF(A47="", "", _xlfn.XLOOKUP(A47, 'Individual Results'!$A$2:$A$401, 'Individual Results'!$E$2:$E$401))</f>
        <v/>
      </c>
      <c r="D47" s="24" t="str" cm="1">
        <f t="array" ref="D47">IFERROR(
  INDEX(
    'Individual Results'!$A$2:$Q$400,
    MATCH(C47, 'Individual Results'!$E$2:$E$400, 0),
    $J$3
  ),
  ""
)</f>
        <v/>
      </c>
      <c r="E47" s="24" t="str" cm="1">
        <f t="array" ref="E47">IFERROR(
  INDEX(
    'Individual Results'!$A$2:$Q$400,
    MATCH(C47, 'Individual Results'!$E$2:$E$400, 0),
    $K$3
  ),
  ""
)</f>
        <v/>
      </c>
      <c r="M47" s="19" t="str">
        <f t="shared" ca="1" si="0"/>
        <v>DNR</v>
      </c>
      <c r="N47" s="19">
        <f t="shared" ca="1" si="1"/>
        <v>0</v>
      </c>
    </row>
    <row r="48" spans="1:14" x14ac:dyDescent="0.4">
      <c r="A48" s="19" t="str" cm="1">
        <f t="array" ref="A48">IFERROR(INDEX('Individual Results'!$A$2:$A$401, SMALL(IF('Individual Results'!$B$2:$B$401=$B$1, ROW('Individual Results'!$A$2:$A$401)-ROW('Individual Results'!$A$2)+1), ROWS(A$12:A48))), "")</f>
        <v/>
      </c>
      <c r="B48" s="19" t="str">
        <f>IF(A48="", "", _xlfn.XLOOKUP(A48, 'Individual Results'!$A$2:$A$401, 'Individual Results'!$C$2:$C$401))</f>
        <v/>
      </c>
      <c r="C48" s="6" t="str">
        <f>IF(A48="", "", _xlfn.XLOOKUP(A48, 'Individual Results'!$A$2:$A$401, 'Individual Results'!$E$2:$E$401))</f>
        <v/>
      </c>
      <c r="D48" s="24" t="str" cm="1">
        <f t="array" ref="D48">IFERROR(
  INDEX(
    'Individual Results'!$A$2:$Q$400,
    MATCH(C48, 'Individual Results'!$E$2:$E$400, 0),
    $J$3
  ),
  ""
)</f>
        <v/>
      </c>
      <c r="E48" s="24" t="str" cm="1">
        <f t="array" ref="E48">IFERROR(
  INDEX(
    'Individual Results'!$A$2:$Q$400,
    MATCH(C48, 'Individual Results'!$E$2:$E$400, 0),
    $K$3
  ),
  ""
)</f>
        <v/>
      </c>
      <c r="M48" s="19" t="str">
        <f t="shared" ca="1" si="0"/>
        <v>DNR</v>
      </c>
      <c r="N48" s="19">
        <f t="shared" ca="1" si="1"/>
        <v>0</v>
      </c>
    </row>
    <row r="49" spans="1:14" x14ac:dyDescent="0.4">
      <c r="A49" s="19" t="str" cm="1">
        <f t="array" ref="A49">IFERROR(INDEX('Individual Results'!$A$2:$A$401, SMALL(IF('Individual Results'!$B$2:$B$401=$B$1, ROW('Individual Results'!$A$2:$A$401)-ROW('Individual Results'!$A$2)+1), ROWS(A$12:A49))), "")</f>
        <v/>
      </c>
      <c r="B49" s="19" t="str">
        <f>IF(A49="", "", _xlfn.XLOOKUP(A49, 'Individual Results'!$A$2:$A$401, 'Individual Results'!$C$2:$C$401))</f>
        <v/>
      </c>
      <c r="C49" s="6" t="str">
        <f>IF(A49="", "", _xlfn.XLOOKUP(A49, 'Individual Results'!$A$2:$A$401, 'Individual Results'!$E$2:$E$401))</f>
        <v/>
      </c>
      <c r="D49" s="24" t="str" cm="1">
        <f t="array" ref="D49">IFERROR(
  INDEX(
    'Individual Results'!$A$2:$Q$400,
    MATCH(C49, 'Individual Results'!$E$2:$E$400, 0),
    $J$3
  ),
  ""
)</f>
        <v/>
      </c>
      <c r="E49" s="24" t="str" cm="1">
        <f t="array" ref="E49">IFERROR(
  INDEX(
    'Individual Results'!$A$2:$Q$400,
    MATCH(C49, 'Individual Results'!$E$2:$E$400, 0),
    $K$3
  ),
  ""
)</f>
        <v/>
      </c>
      <c r="M49" s="19">
        <f t="shared" ca="1" si="0"/>
        <v>1</v>
      </c>
      <c r="N49" s="19">
        <f t="shared" ca="1" si="1"/>
        <v>100</v>
      </c>
    </row>
    <row r="50" spans="1:14" x14ac:dyDescent="0.4">
      <c r="A50" s="19" t="str" cm="1">
        <f t="array" ref="A50">IFERROR(INDEX('Individual Results'!$A$2:$A$401, SMALL(IF('Individual Results'!$B$2:$B$401=$B$1, ROW('Individual Results'!$A$2:$A$401)-ROW('Individual Results'!$A$2)+1), ROWS(A$12:A50))), "")</f>
        <v/>
      </c>
      <c r="B50" s="19" t="str">
        <f>IF(A50="", "", _xlfn.XLOOKUP(A50, 'Individual Results'!$A$2:$A$401, 'Individual Results'!$C$2:$C$401))</f>
        <v/>
      </c>
      <c r="C50" s="6" t="str">
        <f>IF(A50="", "", _xlfn.XLOOKUP(A50, 'Individual Results'!$A$2:$A$401, 'Individual Results'!$E$2:$E$401))</f>
        <v/>
      </c>
      <c r="D50" s="24" t="str" cm="1">
        <f t="array" ref="D50">IFERROR(
  INDEX(
    'Individual Results'!$A$2:$Q$400,
    MATCH(C50, 'Individual Results'!$E$2:$E$400, 0),
    $J$3
  ),
  ""
)</f>
        <v/>
      </c>
      <c r="E50" s="24" t="str" cm="1">
        <f t="array" ref="E50">IFERROR(
  INDEX(
    'Individual Results'!$A$2:$Q$400,
    MATCH(C50, 'Individual Results'!$E$2:$E$400, 0),
    $K$3
  ),
  ""
)</f>
        <v/>
      </c>
      <c r="M50" s="19">
        <f t="shared" ca="1" si="0"/>
        <v>42</v>
      </c>
      <c r="N50" s="19">
        <f t="shared" ca="1" si="1"/>
        <v>18</v>
      </c>
    </row>
    <row r="51" spans="1:14" x14ac:dyDescent="0.4">
      <c r="A51" s="19" t="str" cm="1">
        <f t="array" ref="A51">IFERROR(INDEX('Individual Results'!$A$2:$A$401, SMALL(IF('Individual Results'!$B$2:$B$401=$B$1, ROW('Individual Results'!$A$2:$A$401)-ROW('Individual Results'!$A$2)+1), ROWS(A$12:A51))), "")</f>
        <v/>
      </c>
      <c r="B51" s="19" t="str">
        <f>IF(A51="", "", _xlfn.XLOOKUP(A51, 'Individual Results'!$A$2:$A$401, 'Individual Results'!$C$2:$C$401))</f>
        <v/>
      </c>
      <c r="C51" s="6" t="str">
        <f>IF(A51="", "", _xlfn.XLOOKUP(A51, 'Individual Results'!$A$2:$A$401, 'Individual Results'!$E$2:$E$401))</f>
        <v/>
      </c>
      <c r="D51" s="24" t="str" cm="1">
        <f t="array" ref="D51">IFERROR(
  INDEX(
    'Individual Results'!$A$2:$Q$400,
    MATCH(C51, 'Individual Results'!$E$2:$E$400, 0),
    $J$3
  ),
  ""
)</f>
        <v/>
      </c>
      <c r="E51" s="24" t="str" cm="1">
        <f t="array" ref="E51">IFERROR(
  INDEX(
    'Individual Results'!$A$2:$Q$400,
    MATCH(C51, 'Individual Results'!$E$2:$E$400, 0),
    $K$3
  ),
  ""
)</f>
        <v/>
      </c>
      <c r="M51" s="19">
        <f t="shared" ca="1" si="0"/>
        <v>32</v>
      </c>
      <c r="N51" s="19">
        <f t="shared" ca="1" si="1"/>
        <v>28</v>
      </c>
    </row>
    <row r="52" spans="1:14" x14ac:dyDescent="0.4">
      <c r="A52" s="19" t="str" cm="1">
        <f t="array" ref="A52">IFERROR(INDEX('Individual Results'!$A$2:$A$401, SMALL(IF('Individual Results'!$B$2:$B$401=$B$1, ROW('Individual Results'!$A$2:$A$401)-ROW('Individual Results'!$A$2)+1), ROWS(A$12:A52))), "")</f>
        <v/>
      </c>
      <c r="B52" s="19" t="str">
        <f>IF(A52="", "", _xlfn.XLOOKUP(A52, 'Individual Results'!$A$2:$A$401, 'Individual Results'!$C$2:$C$401))</f>
        <v/>
      </c>
      <c r="C52" s="6" t="str">
        <f>IF(A52="", "", _xlfn.XLOOKUP(A52, 'Individual Results'!$A$2:$A$401, 'Individual Results'!$E$2:$E$401))</f>
        <v/>
      </c>
      <c r="D52" s="24" t="str" cm="1">
        <f t="array" ref="D52">IFERROR(
  INDEX(
    'Individual Results'!$A$2:$Q$400,
    MATCH(C52, 'Individual Results'!$E$2:$E$400, 0),
    $J$3
  ),
  ""
)</f>
        <v/>
      </c>
      <c r="E52" s="24" t="str" cm="1">
        <f t="array" ref="E52">IFERROR(
  INDEX(
    'Individual Results'!$A$2:$Q$400,
    MATCH(C52, 'Individual Results'!$E$2:$E$400, 0),
    $K$3
  ),
  ""
)</f>
        <v/>
      </c>
      <c r="M52" s="19">
        <f t="shared" ca="1" si="0"/>
        <v>35</v>
      </c>
      <c r="N52" s="19">
        <f t="shared" ca="1" si="1"/>
        <v>25</v>
      </c>
    </row>
    <row r="53" spans="1:14" x14ac:dyDescent="0.4">
      <c r="A53" s="19" t="str" cm="1">
        <f t="array" ref="A53">IFERROR(INDEX('Individual Results'!$A$2:$A$401, SMALL(IF('Individual Results'!$B$2:$B$401=$B$1, ROW('Individual Results'!$A$2:$A$401)-ROW('Individual Results'!$A$2)+1), ROWS(A$12:A53))), "")</f>
        <v/>
      </c>
      <c r="B53" s="19" t="str">
        <f>IF(A53="", "", _xlfn.XLOOKUP(A53, 'Individual Results'!$A$2:$A$401, 'Individual Results'!$C$2:$C$401))</f>
        <v/>
      </c>
      <c r="C53" s="6" t="str">
        <f>IF(A53="", "", _xlfn.XLOOKUP(A53, 'Individual Results'!$A$2:$A$401, 'Individual Results'!$E$2:$E$401))</f>
        <v/>
      </c>
      <c r="D53" s="24" t="str" cm="1">
        <f t="array" ref="D53">IFERROR(
  INDEX(
    'Individual Results'!$A$2:$Q$400,
    MATCH(C53, 'Individual Results'!$E$2:$E$400, 0),
    $J$3
  ),
  ""
)</f>
        <v/>
      </c>
      <c r="E53" s="24" t="str" cm="1">
        <f t="array" ref="E53">IFERROR(
  INDEX(
    'Individual Results'!$A$2:$Q$400,
    MATCH(C53, 'Individual Results'!$E$2:$E$400, 0),
    $K$3
  ),
  ""
)</f>
        <v/>
      </c>
      <c r="M53" s="19">
        <f t="shared" ca="1" si="0"/>
        <v>14</v>
      </c>
      <c r="N53" s="19">
        <f t="shared" ca="1" si="1"/>
        <v>47</v>
      </c>
    </row>
    <row r="54" spans="1:14" x14ac:dyDescent="0.4">
      <c r="A54" s="19" t="str" cm="1">
        <f t="array" ref="A54">IFERROR(INDEX('Individual Results'!$A$2:$A$401, SMALL(IF('Individual Results'!$B$2:$B$401=$B$1, ROW('Individual Results'!$A$2:$A$401)-ROW('Individual Results'!$A$2)+1), ROWS(A$12:A54))), "")</f>
        <v/>
      </c>
      <c r="B54" s="19" t="str">
        <f>IF(A54="", "", _xlfn.XLOOKUP(A54, 'Individual Results'!$A$2:$A$401, 'Individual Results'!$C$2:$C$401))</f>
        <v/>
      </c>
      <c r="C54" s="6" t="str">
        <f>IF(A54="", "", _xlfn.XLOOKUP(A54, 'Individual Results'!$A$2:$A$401, 'Individual Results'!$E$2:$E$401))</f>
        <v/>
      </c>
      <c r="D54" s="24" t="str" cm="1">
        <f t="array" ref="D54">IFERROR(
  INDEX(
    'Individual Results'!$A$2:$Q$400,
    MATCH(C54, 'Individual Results'!$E$2:$E$400, 0),
    $J$3
  ),
  ""
)</f>
        <v/>
      </c>
      <c r="E54" s="24" t="str" cm="1">
        <f t="array" ref="E54">IFERROR(
  INDEX(
    'Individual Results'!$A$2:$Q$400,
    MATCH(C54, 'Individual Results'!$E$2:$E$400, 0),
    $K$3
  ),
  ""
)</f>
        <v/>
      </c>
      <c r="M54" s="19" t="str">
        <f t="shared" ca="1" si="0"/>
        <v>DNR</v>
      </c>
      <c r="N54" s="19">
        <f t="shared" ca="1" si="1"/>
        <v>0</v>
      </c>
    </row>
    <row r="55" spans="1:14" x14ac:dyDescent="0.4">
      <c r="A55" s="19" t="str" cm="1">
        <f t="array" ref="A55">IFERROR(INDEX('Individual Results'!$A$2:$A$401, SMALL(IF('Individual Results'!$B$2:$B$401=$B$1, ROW('Individual Results'!$A$2:$A$401)-ROW('Individual Results'!$A$2)+1), ROWS(A$12:A55))), "")</f>
        <v/>
      </c>
      <c r="B55" s="19" t="str">
        <f>IF(A55="", "", _xlfn.XLOOKUP(A55, 'Individual Results'!$A$2:$A$401, 'Individual Results'!$C$2:$C$401))</f>
        <v/>
      </c>
      <c r="C55" s="6" t="str">
        <f>IF(A55="", "", _xlfn.XLOOKUP(A55, 'Individual Results'!$A$2:$A$401, 'Individual Results'!$E$2:$E$401))</f>
        <v/>
      </c>
      <c r="D55" s="24" t="str" cm="1">
        <f t="array" ref="D55">IFERROR(
  INDEX(
    'Individual Results'!$A$2:$Q$400,
    MATCH(C55, 'Individual Results'!$E$2:$E$400, 0),
    $J$3
  ),
  ""
)</f>
        <v/>
      </c>
      <c r="E55" s="24" t="str" cm="1">
        <f t="array" ref="E55">IFERROR(
  INDEX(
    'Individual Results'!$A$2:$Q$400,
    MATCH(C55, 'Individual Results'!$E$2:$E$400, 0),
    $K$3
  ),
  ""
)</f>
        <v/>
      </c>
      <c r="M55" s="19">
        <f t="shared" ca="1" si="0"/>
        <v>22</v>
      </c>
      <c r="N55" s="19">
        <f t="shared" ca="1" si="1"/>
        <v>38</v>
      </c>
    </row>
    <row r="56" spans="1:14" x14ac:dyDescent="0.4">
      <c r="A56" s="19" t="str" cm="1">
        <f t="array" ref="A56">IFERROR(INDEX('Individual Results'!$A$2:$A$401, SMALL(IF('Individual Results'!$B$2:$B$401=$B$1, ROW('Individual Results'!$A$2:$A$401)-ROW('Individual Results'!$A$2)+1), ROWS(A$12:A56))), "")</f>
        <v/>
      </c>
      <c r="B56" s="19" t="str">
        <f>IF(A56="", "", _xlfn.XLOOKUP(A56, 'Individual Results'!$A$2:$A$401, 'Individual Results'!$C$2:$C$401))</f>
        <v/>
      </c>
      <c r="C56" s="6" t="str">
        <f>IF(A56="", "", _xlfn.XLOOKUP(A56, 'Individual Results'!$A$2:$A$401, 'Individual Results'!$E$2:$E$401))</f>
        <v/>
      </c>
      <c r="D56" s="24" t="str" cm="1">
        <f t="array" ref="D56">IFERROR(
  INDEX(
    'Individual Results'!$A$2:$Q$400,
    MATCH(C56, 'Individual Results'!$E$2:$E$400, 0),
    $J$3
  ),
  ""
)</f>
        <v/>
      </c>
      <c r="E56" s="24" t="str" cm="1">
        <f t="array" ref="E56">IFERROR(
  INDEX(
    'Individual Results'!$A$2:$Q$400,
    MATCH(C56, 'Individual Results'!$E$2:$E$400, 0),
    $K$3
  ),
  ""
)</f>
        <v/>
      </c>
      <c r="M56" s="19">
        <f t="shared" ca="1" si="0"/>
        <v>11</v>
      </c>
      <c r="N56" s="19">
        <f t="shared" ca="1" si="1"/>
        <v>53</v>
      </c>
    </row>
    <row r="57" spans="1:14" x14ac:dyDescent="0.4">
      <c r="A57" s="19" t="str" cm="1">
        <f t="array" ref="A57">IFERROR(INDEX('Individual Results'!$A$2:$A$261, SMALL(IF('Individual Results'!$B$2:$B$261=$B$1, ROW('Individual Results'!$A$2:$A$261)-ROW('Individual Results'!$A$2)+1), ROWS(A$12:A57))), "")</f>
        <v/>
      </c>
      <c r="B57" s="19" t="str">
        <f>IF(A57="", "", _xlfn.XLOOKUP(A57, 'Individual Results'!$A$2:$A$261, 'Individual Results'!$C$2:$C$261))</f>
        <v/>
      </c>
      <c r="C57" s="6" t="str">
        <f>IF(A57="", "", _xlfn.XLOOKUP(A57, 'Individual Results'!$A$2:$A$401, 'Individual Results'!$E$2:$E$401))</f>
        <v/>
      </c>
      <c r="D57" s="24" t="str" cm="1">
        <f t="array" ref="D57">IFERROR(
  INDEX(
    'Individual Results'!$A$2:$Q$400,
    MATCH(C57, 'Individual Results'!$E$2:$E$400, 0),
    $J$3
  ),
  ""
)</f>
        <v/>
      </c>
      <c r="E57" s="24" t="str" cm="1">
        <f t="array" ref="E57">IFERROR(
  INDEX(
    'Individual Results'!$A$2:$Q$400,
    MATCH(C57, 'Individual Results'!$E$2:$E$400, 0),
    $K$3
  ),
  ""
)</f>
        <v/>
      </c>
      <c r="M57" s="19">
        <f t="shared" ca="1" si="0"/>
        <v>43</v>
      </c>
      <c r="N57" s="19">
        <f t="shared" ca="1" si="1"/>
        <v>17</v>
      </c>
    </row>
    <row r="58" spans="1:14" x14ac:dyDescent="0.4">
      <c r="A58" s="19" t="str" cm="1">
        <f t="array" ref="A58">IFERROR(INDEX('Individual Results'!$A$2:$A$261, SMALL(IF('Individual Results'!$B$2:$B$261=$B$1, ROW('Individual Results'!$A$2:$A$261)-ROW('Individual Results'!$A$2)+1), ROWS(A$12:A58))), "")</f>
        <v/>
      </c>
      <c r="B58" s="19" t="str">
        <f>IF(A58="", "", _xlfn.XLOOKUP(A58, 'Individual Results'!$A$2:$A$261, 'Individual Results'!$C$2:$C$261))</f>
        <v/>
      </c>
      <c r="C58" s="6" t="str">
        <f>IF(A58="", "", _xlfn.XLOOKUP(A58, 'Individual Results'!$A$2:$A$401, 'Individual Results'!$E$2:$E$401))</f>
        <v/>
      </c>
      <c r="D58" s="24" t="str" cm="1">
        <f t="array" ref="D58">IFERROR(
  INDEX(
    'Individual Results'!$A$2:$Q$400,
    MATCH(C58, 'Individual Results'!$E$2:$E$400, 0),
    $J$3
  ),
  ""
)</f>
        <v/>
      </c>
      <c r="E58" s="24" t="str" cm="1">
        <f t="array" ref="E58">IFERROR(
  INDEX(
    'Individual Results'!$A$2:$Q$400,
    MATCH(C58, 'Individual Results'!$E$2:$E$400, 0),
    $K$3
  ),
  ""
)</f>
        <v/>
      </c>
      <c r="M58" s="19">
        <f t="shared" ca="1" si="0"/>
        <v>30</v>
      </c>
      <c r="N58" s="19">
        <f t="shared" ca="1" si="1"/>
        <v>30</v>
      </c>
    </row>
    <row r="59" spans="1:14" x14ac:dyDescent="0.4">
      <c r="A59" s="19" t="str" cm="1">
        <f t="array" ref="A59">IFERROR(INDEX('Individual Results'!$A$2:$A$261, SMALL(IF('Individual Results'!$B$2:$B$261=$B$1, ROW('Individual Results'!$A$2:$A$261)-ROW('Individual Results'!$A$2)+1), ROWS(A$12:A59))), "")</f>
        <v/>
      </c>
      <c r="B59" s="19" t="str">
        <f>IF(A59="", "", _xlfn.XLOOKUP(A59, 'Individual Results'!$A$2:$A$261, 'Individual Results'!$C$2:$C$261))</f>
        <v/>
      </c>
      <c r="C59" s="6" t="str">
        <f>IF(A59="", "", _xlfn.XLOOKUP(A59, 'Individual Results'!$A$2:$A$401, 'Individual Results'!$E$2:$E$401))</f>
        <v/>
      </c>
      <c r="D59" s="24" t="str" cm="1">
        <f t="array" ref="D59">IFERROR(
  INDEX(
    'Individual Results'!$A$2:$Q$400,
    MATCH(C59, 'Individual Results'!$E$2:$E$400, 0),
    $J$3
  ),
  ""
)</f>
        <v/>
      </c>
      <c r="E59" s="24" t="str" cm="1">
        <f t="array" ref="E59">IFERROR(
  INDEX(
    'Individual Results'!$A$2:$Q$400,
    MATCH(C59, 'Individual Results'!$E$2:$E$400, 0),
    $K$3
  ),
  ""
)</f>
        <v/>
      </c>
      <c r="M59" s="19" t="str">
        <f t="shared" ca="1" si="0"/>
        <v>DNR</v>
      </c>
      <c r="N59" s="19">
        <f t="shared" ca="1" si="1"/>
        <v>0</v>
      </c>
    </row>
    <row r="60" spans="1:14" x14ac:dyDescent="0.4">
      <c r="A60" s="19" t="str" cm="1">
        <f t="array" ref="A60">IFERROR(INDEX('Individual Results'!$A$2:$A$261, SMALL(IF('Individual Results'!$B$2:$B$261=$B$1, ROW('Individual Results'!$A$2:$A$261)-ROW('Individual Results'!$A$2)+1), ROWS(A$12:A60))), "")</f>
        <v/>
      </c>
      <c r="B60" s="19" t="str">
        <f>IF(A60="", "", _xlfn.XLOOKUP(A60, 'Individual Results'!$A$2:$A$261, 'Individual Results'!$C$2:$C$261))</f>
        <v/>
      </c>
      <c r="C60" s="6" t="str">
        <f>IF(A60="", "", _xlfn.XLOOKUP(A60, 'Individual Results'!$A$2:$A$401, 'Individual Results'!$E$2:$E$401))</f>
        <v/>
      </c>
      <c r="D60" s="24" t="str" cm="1">
        <f t="array" ref="D60">IFERROR(
  INDEX(
    'Individual Results'!$A$2:$Q$400,
    MATCH(C60, 'Individual Results'!$E$2:$E$400, 0),
    $J$3
  ),
  ""
)</f>
        <v/>
      </c>
      <c r="E60" s="24" t="str" cm="1">
        <f t="array" ref="E60">IFERROR(
  INDEX(
    'Individual Results'!$A$2:$Q$400,
    MATCH(C60, 'Individual Results'!$E$2:$E$400, 0),
    $K$3
  ),
  ""
)</f>
        <v/>
      </c>
      <c r="M60" s="19">
        <f t="shared" ca="1" si="0"/>
        <v>8</v>
      </c>
      <c r="N60" s="19">
        <f t="shared" ca="1" si="1"/>
        <v>65</v>
      </c>
    </row>
    <row r="61" spans="1:14" x14ac:dyDescent="0.4">
      <c r="A61" s="19" t="str" cm="1">
        <f t="array" ref="A61">IFERROR(INDEX('Individual Results'!$A$2:$A$261, SMALL(IF('Individual Results'!$B$2:$B$261=$B$1, ROW('Individual Results'!$A$2:$A$261)-ROW('Individual Results'!$A$2)+1), ROWS(A$12:A61))), "")</f>
        <v/>
      </c>
      <c r="B61" s="19" t="str">
        <f>IF(A61="", "", _xlfn.XLOOKUP(A61, 'Individual Results'!$A$2:$A$261, 'Individual Results'!$C$2:$C$261))</f>
        <v/>
      </c>
      <c r="C61" s="6" t="str">
        <f>IF(A61="", "", _xlfn.XLOOKUP(A61, 'Individual Results'!$A$2:$A$401, 'Individual Results'!$E$2:$E$401))</f>
        <v/>
      </c>
      <c r="D61" s="24" t="str" cm="1">
        <f t="array" ref="D61">IFERROR(
  INDEX(
    'Individual Results'!$A$2:$Q$400,
    MATCH(C61, 'Individual Results'!$E$2:$E$400, 0),
    $J$3
  ),
  ""
)</f>
        <v/>
      </c>
      <c r="E61" s="24" t="str" cm="1">
        <f t="array" ref="E61">IFERROR(
  INDEX(
    'Individual Results'!$A$2:$Q$400,
    MATCH(C61, 'Individual Results'!$E$2:$E$400, 0),
    $K$3
  ),
  ""
)</f>
        <v/>
      </c>
      <c r="M61" s="19">
        <f t="shared" ca="1" si="0"/>
        <v>23</v>
      </c>
      <c r="N61" s="19">
        <f t="shared" ca="1" si="1"/>
        <v>37</v>
      </c>
    </row>
    <row r="62" spans="1:14" x14ac:dyDescent="0.4">
      <c r="A62" s="19" t="str" cm="1">
        <f t="array" ref="A62">IFERROR(INDEX('Individual Results'!$A$2:$A$261, SMALL(IF('Individual Results'!$B$2:$B$261=$B$1, ROW('Individual Results'!$A$2:$A$261)-ROW('Individual Results'!$A$2)+1), ROWS(A$12:A62))), "")</f>
        <v/>
      </c>
      <c r="B62" s="19" t="str">
        <f>IF(A62="", "", _xlfn.XLOOKUP(A62, 'Individual Results'!$A$2:$A$261, 'Individual Results'!$C$2:$C$261))</f>
        <v/>
      </c>
      <c r="C62" s="6" t="str">
        <f>IF(A62="", "", _xlfn.XLOOKUP(A62, 'Individual Results'!$A$2:$A$401, 'Individual Results'!$E$2:$E$401))</f>
        <v/>
      </c>
      <c r="D62" s="24" t="str" cm="1">
        <f t="array" ref="D62">IFERROR(
  INDEX(
    'Individual Results'!$A$2:$Q$400,
    MATCH(C62, 'Individual Results'!$E$2:$E$400, 0),
    $J$3
  ),
  ""
)</f>
        <v/>
      </c>
      <c r="E62" s="24" t="str" cm="1">
        <f t="array" ref="E62">IFERROR(
  INDEX(
    'Individual Results'!$A$2:$Q$400,
    MATCH(C62, 'Individual Results'!$E$2:$E$400, 0),
    $K$3
  ),
  ""
)</f>
        <v/>
      </c>
      <c r="M62" s="19">
        <f t="shared" ca="1" si="0"/>
        <v>10</v>
      </c>
      <c r="N62" s="19">
        <f t="shared" ca="1" si="1"/>
        <v>55</v>
      </c>
    </row>
    <row r="63" spans="1:14" x14ac:dyDescent="0.4">
      <c r="A63" s="19" t="str" cm="1">
        <f t="array" ref="A63">IFERROR(INDEX('Individual Results'!$A$2:$A$261, SMALL(IF('Individual Results'!$B$2:$B$261=$B$1, ROW('Individual Results'!$A$2:$A$261)-ROW('Individual Results'!$A$2)+1), ROWS(A$12:A63))), "")</f>
        <v/>
      </c>
      <c r="B63" s="19" t="str">
        <f>IF(A63="", "", _xlfn.XLOOKUP(A63, 'Individual Results'!$A$2:$A$261, 'Individual Results'!$C$2:$C$261))</f>
        <v/>
      </c>
      <c r="C63" s="6" t="str">
        <f>IF(A63="", "", _xlfn.XLOOKUP(A63, 'Individual Results'!$A$2:$A$401, 'Individual Results'!$E$2:$E$401))</f>
        <v/>
      </c>
      <c r="D63" s="24" t="str" cm="1">
        <f t="array" ref="D63">IFERROR(
  INDEX(
    'Individual Results'!$A$2:$Q$400,
    MATCH(C63, 'Individual Results'!$E$2:$E$400, 0),
    $J$3
  ),
  ""
)</f>
        <v/>
      </c>
      <c r="E63" s="24" t="str" cm="1">
        <f t="array" ref="E63">IFERROR(
  INDEX(
    'Individual Results'!$A$2:$Q$400,
    MATCH(C63, 'Individual Results'!$E$2:$E$400, 0),
    $K$3
  ),
  ""
)</f>
        <v/>
      </c>
      <c r="M63" s="19">
        <f t="shared" ca="1" si="0"/>
        <v>28</v>
      </c>
      <c r="N63" s="19">
        <f t="shared" ca="1" si="1"/>
        <v>32</v>
      </c>
    </row>
    <row r="64" spans="1:14" x14ac:dyDescent="0.4">
      <c r="A64" s="19" t="str" cm="1">
        <f t="array" ref="A64">IFERROR(INDEX('Individual Results'!$A$2:$A$261, SMALL(IF('Individual Results'!$B$2:$B$261=$B$1, ROW('Individual Results'!$A$2:$A$261)-ROW('Individual Results'!$A$2)+1), ROWS(A$12:A64))), "")</f>
        <v/>
      </c>
      <c r="B64" s="19" t="str">
        <f>IF(A64="", "", _xlfn.XLOOKUP(A64, 'Individual Results'!$A$2:$A$261, 'Individual Results'!$C$2:$C$261))</f>
        <v/>
      </c>
      <c r="C64" s="6" t="str">
        <f>IF(A64="", "", _xlfn.XLOOKUP(A64, 'Individual Results'!$A$2:$A$401, 'Individual Results'!$E$2:$E$401))</f>
        <v/>
      </c>
      <c r="D64" s="24" t="str" cm="1">
        <f t="array" ref="D64">IFERROR(
  INDEX(
    'Individual Results'!$A$2:$Q$400,
    MATCH(C64, 'Individual Results'!$E$2:$E$400, 0),
    $J$3
  ),
  ""
)</f>
        <v/>
      </c>
      <c r="E64" s="24" t="str" cm="1">
        <f t="array" ref="E64">IFERROR(
  INDEX(
    'Individual Results'!$A$2:$Q$400,
    MATCH(C64, 'Individual Results'!$E$2:$E$400, 0),
    $K$3
  ),
  ""
)</f>
        <v/>
      </c>
      <c r="M64" s="19">
        <f t="shared" ca="1" si="0"/>
        <v>5</v>
      </c>
      <c r="N64" s="19">
        <f t="shared" ca="1" si="1"/>
        <v>80</v>
      </c>
    </row>
    <row r="65" spans="1:14" x14ac:dyDescent="0.4">
      <c r="A65" s="19" t="str" cm="1">
        <f t="array" ref="A65">IFERROR(INDEX('Individual Results'!$A$2:$A$261, SMALL(IF('Individual Results'!$B$2:$B$261=$B$1, ROW('Individual Results'!$A$2:$A$261)-ROW('Individual Results'!$A$2)+1), ROWS(A$12:A65))), "")</f>
        <v/>
      </c>
      <c r="B65" s="19" t="str">
        <f>IF(A65="", "", _xlfn.XLOOKUP(A65, 'Individual Results'!$A$2:$A$261, 'Individual Results'!$C$2:$C$261))</f>
        <v/>
      </c>
      <c r="C65" s="6" t="str">
        <f>IF(A65="", "", _xlfn.XLOOKUP(A65, 'Individual Results'!$A$2:$A$401, 'Individual Results'!$E$2:$E$401))</f>
        <v/>
      </c>
      <c r="D65" s="24" t="str" cm="1">
        <f t="array" ref="D65">IFERROR(
  INDEX(
    'Individual Results'!$A$2:$Q$400,
    MATCH(C65, 'Individual Results'!$E$2:$E$400, 0),
    $J$3
  ),
  ""
)</f>
        <v/>
      </c>
      <c r="E65" s="24" t="str" cm="1">
        <f t="array" ref="E65">IFERROR(
  INDEX(
    'Individual Results'!$A$2:$Q$400,
    MATCH(C65, 'Individual Results'!$E$2:$E$400, 0),
    $K$3
  ),
  ""
)</f>
        <v/>
      </c>
      <c r="M65" s="19">
        <f t="shared" ca="1" si="0"/>
        <v>29</v>
      </c>
      <c r="N65" s="19">
        <f t="shared" ca="1" si="1"/>
        <v>31</v>
      </c>
    </row>
    <row r="66" spans="1:14" x14ac:dyDescent="0.4">
      <c r="A66" s="19" t="str" cm="1">
        <f t="array" ref="A66">IFERROR(INDEX('Individual Results'!$A$2:$A$261, SMALL(IF('Individual Results'!$B$2:$B$261=$B$1, ROW('Individual Results'!$A$2:$A$261)-ROW('Individual Results'!$A$2)+1), ROWS(A$12:A66))), "")</f>
        <v/>
      </c>
      <c r="B66" s="19" t="str">
        <f>IF(A66="", "", _xlfn.XLOOKUP(A66, 'Individual Results'!$A$2:$A$261, 'Individual Results'!$C$2:$C$261))</f>
        <v/>
      </c>
      <c r="C66" s="6" t="str">
        <f>IF(A66="", "", _xlfn.XLOOKUP(A66, 'Individual Results'!$A$2:$A$401, 'Individual Results'!$E$2:$E$401))</f>
        <v/>
      </c>
      <c r="D66" s="24" t="str" cm="1">
        <f t="array" ref="D66">IFERROR(
  INDEX(
    'Individual Results'!$A$2:$Q$400,
    MATCH(C66, 'Individual Results'!$E$2:$E$400, 0),
    $J$3
  ),
  ""
)</f>
        <v/>
      </c>
      <c r="E66" s="24" t="str" cm="1">
        <f t="array" ref="E66">IFERROR(
  INDEX(
    'Individual Results'!$A$2:$Q$400,
    MATCH(C66, 'Individual Results'!$E$2:$E$400, 0),
    $K$3
  ),
  ""
)</f>
        <v/>
      </c>
      <c r="M66" s="19">
        <f t="shared" ca="1" si="0"/>
        <v>6</v>
      </c>
      <c r="N66" s="19">
        <f t="shared" ca="1" si="1"/>
        <v>75</v>
      </c>
    </row>
    <row r="67" spans="1:14" x14ac:dyDescent="0.4">
      <c r="A67" s="19" t="str" cm="1">
        <f t="array" ref="A67">IFERROR(INDEX('Individual Results'!$A$2:$A$261, SMALL(IF('Individual Results'!$B$2:$B$261=$B$1, ROW('Individual Results'!$A$2:$A$261)-ROW('Individual Results'!$A$2)+1), ROWS(A$12:A67))), "")</f>
        <v/>
      </c>
      <c r="B67" s="19" t="str">
        <f>IF(A67="", "", _xlfn.XLOOKUP(A67, 'Individual Results'!$A$2:$A$261, 'Individual Results'!$C$2:$C$261))</f>
        <v/>
      </c>
      <c r="C67" s="6" t="str">
        <f>IF(A67="", "", _xlfn.XLOOKUP(A67, 'Individual Results'!$A$2:$A$401, 'Individual Results'!$E$2:$E$401))</f>
        <v/>
      </c>
      <c r="D67" s="24" t="str" cm="1">
        <f t="array" ref="D67">IFERROR(
  INDEX(
    'Individual Results'!$A$2:$Q$400,
    MATCH(C67, 'Individual Results'!$E$2:$E$400, 0),
    $J$3
  ),
  ""
)</f>
        <v/>
      </c>
      <c r="E67" s="24" t="str" cm="1">
        <f t="array" ref="E67">IFERROR(
  INDEX(
    'Individual Results'!$A$2:$Q$400,
    MATCH(C67, 'Individual Results'!$E$2:$E$400, 0),
    $K$3
  ),
  ""
)</f>
        <v/>
      </c>
      <c r="M67" s="19">
        <f t="shared" ca="1" si="0"/>
        <v>40</v>
      </c>
      <c r="N67" s="19">
        <f t="shared" ca="1" si="1"/>
        <v>20</v>
      </c>
    </row>
    <row r="68" spans="1:14" x14ac:dyDescent="0.4">
      <c r="A68" s="19" t="str" cm="1">
        <f t="array" ref="A68">IFERROR(INDEX('Individual Results'!$A$2:$A$261, SMALL(IF('Individual Results'!$B$2:$B$261=$B$1, ROW('Individual Results'!$A$2:$A$261)-ROW('Individual Results'!$A$2)+1), ROWS(A$12:A68))), "")</f>
        <v/>
      </c>
      <c r="B68" s="19" t="str">
        <f>IF(A68="", "", _xlfn.XLOOKUP(A68, 'Individual Results'!$A$2:$A$261, 'Individual Results'!$C$2:$C$261))</f>
        <v/>
      </c>
      <c r="C68" s="6" t="str">
        <f>IF(A68="", "", _xlfn.XLOOKUP(A68, 'Individual Results'!$A$2:$A$401, 'Individual Results'!$E$2:$E$401))</f>
        <v/>
      </c>
      <c r="D68" s="24" t="str" cm="1">
        <f t="array" ref="D68">IFERROR(
  INDEX(
    'Individual Results'!$A$2:$Q$400,
    MATCH(C68, 'Individual Results'!$E$2:$E$400, 0),
    $J$3
  ),
  ""
)</f>
        <v/>
      </c>
      <c r="E68" s="24" t="str" cm="1">
        <f t="array" ref="E68">IFERROR(
  INDEX(
    'Individual Results'!$A$2:$Q$400,
    MATCH(C68, 'Individual Results'!$E$2:$E$400, 0),
    $K$3
  ),
  ""
)</f>
        <v/>
      </c>
      <c r="M68" s="19">
        <f t="shared" ca="1" si="0"/>
        <v>27</v>
      </c>
      <c r="N68" s="19">
        <f t="shared" ca="1" si="1"/>
        <v>33</v>
      </c>
    </row>
    <row r="69" spans="1:14" x14ac:dyDescent="0.4">
      <c r="A69" s="19" t="str" cm="1">
        <f t="array" ref="A69">IFERROR(INDEX('Individual Results'!$A$2:$A$261, SMALL(IF('Individual Results'!$B$2:$B$261=$B$1, ROW('Individual Results'!$A$2:$A$261)-ROW('Individual Results'!$A$2)+1), ROWS(A$12:A69))), "")</f>
        <v/>
      </c>
      <c r="B69" s="19" t="str">
        <f>IF(A69="", "", _xlfn.XLOOKUP(A69, 'Individual Results'!$A$2:$A$261, 'Individual Results'!$C$2:$C$261))</f>
        <v/>
      </c>
      <c r="C69" s="6" t="str">
        <f>IF(A69="", "", _xlfn.XLOOKUP(A69, 'Individual Results'!$A$2:$A$401, 'Individual Results'!$E$2:$E$401))</f>
        <v/>
      </c>
      <c r="D69" s="24" t="str" cm="1">
        <f t="array" ref="D69">IFERROR(
  INDEX(
    'Individual Results'!$A$2:$Q$400,
    MATCH(C69, 'Individual Results'!$E$2:$E$400, 0),
    $J$3
  ),
  ""
)</f>
        <v/>
      </c>
      <c r="E69" s="24" t="str" cm="1">
        <f t="array" ref="E69">IFERROR(
  INDEX(
    'Individual Results'!$A$2:$Q$400,
    MATCH(C69, 'Individual Results'!$E$2:$E$400, 0),
    $K$3
  ),
  ""
)</f>
        <v/>
      </c>
      <c r="M69" s="19">
        <f t="shared" ca="1" si="0"/>
        <v>20</v>
      </c>
      <c r="N69" s="19">
        <f t="shared" ca="1" si="1"/>
        <v>40</v>
      </c>
    </row>
    <row r="70" spans="1:14" x14ac:dyDescent="0.4">
      <c r="A70" s="19" t="str" cm="1">
        <f t="array" ref="A70">IFERROR(INDEX('Individual Results'!$A$2:$A$261, SMALL(IF('Individual Results'!$B$2:$B$261=$B$1, ROW('Individual Results'!$A$2:$A$261)-ROW('Individual Results'!$A$2)+1), ROWS(A$12:A70))), "")</f>
        <v/>
      </c>
      <c r="B70" s="19" t="str">
        <f>IF(A70="", "", _xlfn.XLOOKUP(A70, 'Individual Results'!$A$2:$A$261, 'Individual Results'!$C$2:$C$261))</f>
        <v/>
      </c>
      <c r="C70" s="6" t="str">
        <f>IF(A70="", "", _xlfn.XLOOKUP(A70, 'Individual Results'!$A$2:$A$401, 'Individual Results'!$E$2:$E$401))</f>
        <v/>
      </c>
      <c r="D70" s="24" t="str" cm="1">
        <f t="array" ref="D70">IFERROR(
  INDEX(
    'Individual Results'!$A$2:$Q$400,
    MATCH(C70, 'Individual Results'!$E$2:$E$400, 0),
    $J$3
  ),
  ""
)</f>
        <v/>
      </c>
      <c r="E70" s="24" t="str" cm="1">
        <f t="array" ref="E70">IFERROR(
  INDEX(
    'Individual Results'!$A$2:$Q$400,
    MATCH(C70, 'Individual Results'!$E$2:$E$400, 0),
    $K$3
  ),
  ""
)</f>
        <v/>
      </c>
      <c r="M70" s="19">
        <f t="shared" ca="1" si="0"/>
        <v>37</v>
      </c>
      <c r="N70" s="19">
        <f t="shared" ca="1" si="1"/>
        <v>23</v>
      </c>
    </row>
    <row r="71" spans="1:14" x14ac:dyDescent="0.4">
      <c r="A71" s="19" t="str" cm="1">
        <f t="array" ref="A71">IFERROR(INDEX('Individual Results'!$A$2:$A$261, SMALL(IF('Individual Results'!$B$2:$B$261=$B$1, ROW('Individual Results'!$A$2:$A$261)-ROW('Individual Results'!$A$2)+1), ROWS(A$12:A71))), "")</f>
        <v/>
      </c>
      <c r="B71" s="19" t="str">
        <f>IF(A71="", "", _xlfn.XLOOKUP(A71, 'Individual Results'!$A$2:$A$261, 'Individual Results'!$C$2:$C$261))</f>
        <v/>
      </c>
      <c r="C71" s="6" t="str">
        <f>IF(A71="", "", _xlfn.XLOOKUP(A71, 'Individual Results'!$A$2:$A$401, 'Individual Results'!$E$2:$E$401))</f>
        <v/>
      </c>
      <c r="D71" s="24" t="str" cm="1">
        <f t="array" ref="D71">IFERROR(
  INDEX(
    'Individual Results'!$A$2:$Q$400,
    MATCH(C71, 'Individual Results'!$E$2:$E$400, 0),
    $J$3
  ),
  ""
)</f>
        <v/>
      </c>
      <c r="E71" s="24" t="str" cm="1">
        <f t="array" ref="E71">IFERROR(
  INDEX(
    'Individual Results'!$A$2:$Q$400,
    MATCH(C71, 'Individual Results'!$E$2:$E$400, 0),
    $K$3
  ),
  ""
)</f>
        <v/>
      </c>
      <c r="M71" s="19">
        <f t="shared" ca="1" si="0"/>
        <v>19</v>
      </c>
      <c r="N71" s="19">
        <f t="shared" ca="1" si="1"/>
        <v>41</v>
      </c>
    </row>
    <row r="72" spans="1:14" x14ac:dyDescent="0.4">
      <c r="A72" s="19" t="str" cm="1">
        <f t="array" ref="A72">IFERROR(INDEX('Individual Results'!$A$2:$A$261, SMALL(IF('Individual Results'!$B$2:$B$261=$B$1, ROW('Individual Results'!$A$2:$A$261)-ROW('Individual Results'!$A$2)+1), ROWS(A$12:A72))), "")</f>
        <v/>
      </c>
      <c r="B72" s="19" t="str">
        <f>IF(A72="", "", _xlfn.XLOOKUP(A72, 'Individual Results'!$A$2:$A$261, 'Individual Results'!$C$2:$C$261))</f>
        <v/>
      </c>
      <c r="C72" s="6" t="str">
        <f>IF(A72="", "", _xlfn.XLOOKUP(A72, 'Individual Results'!$A$2:$A$401, 'Individual Results'!$E$2:$E$401))</f>
        <v/>
      </c>
      <c r="D72" s="24" t="str" cm="1">
        <f t="array" ref="D72">IFERROR(
  INDEX(
    'Individual Results'!$A$2:$Q$400,
    MATCH(C72, 'Individual Results'!$E$2:$E$400, 0),
    $J$3
  ),
  ""
)</f>
        <v/>
      </c>
      <c r="E72" s="24" t="str" cm="1">
        <f t="array" ref="E72">IFERROR(
  INDEX(
    'Individual Results'!$A$2:$Q$400,
    MATCH(C72, 'Individual Results'!$E$2:$E$400, 0),
    $K$3
  ),
  ""
)</f>
        <v/>
      </c>
      <c r="M72" s="19">
        <f t="shared" ca="1" si="0"/>
        <v>25</v>
      </c>
      <c r="N72" s="19">
        <f t="shared" ca="1" si="1"/>
        <v>35</v>
      </c>
    </row>
    <row r="73" spans="1:14" x14ac:dyDescent="0.4">
      <c r="A73" s="19" t="str" cm="1">
        <f t="array" ref="A73">IFERROR(INDEX('Individual Results'!$A$2:$A$261, SMALL(IF('Individual Results'!$B$2:$B$261=$B$1, ROW('Individual Results'!$A$2:$A$261)-ROW('Individual Results'!$A$2)+1), ROWS(A$12:A73))), "")</f>
        <v/>
      </c>
      <c r="B73" s="19" t="str">
        <f>IF(A73="", "", _xlfn.XLOOKUP(A73, 'Individual Results'!$A$2:$A$261, 'Individual Results'!$C$2:$C$261))</f>
        <v/>
      </c>
      <c r="C73" s="6" t="str">
        <f>IF(A73="", "", _xlfn.XLOOKUP(A73, 'Individual Results'!$A$2:$A$401, 'Individual Results'!$E$2:$E$401))</f>
        <v/>
      </c>
      <c r="D73" s="24" t="str" cm="1">
        <f t="array" ref="D73">IFERROR(
  INDEX(
    'Individual Results'!$A$2:$Q$400,
    MATCH(C73, 'Individual Results'!$E$2:$E$400, 0),
    $J$3
  ),
  ""
)</f>
        <v/>
      </c>
      <c r="E73" s="24" t="str" cm="1">
        <f t="array" ref="E73">IFERROR(
  INDEX(
    'Individual Results'!$A$2:$Q$400,
    MATCH(C73, 'Individual Results'!$E$2:$E$400, 0),
    $K$3
  ),
  ""
)</f>
        <v/>
      </c>
      <c r="M73" s="19">
        <f t="shared" ca="1" si="0"/>
        <v>26</v>
      </c>
      <c r="N73" s="19">
        <f t="shared" ca="1" si="1"/>
        <v>34</v>
      </c>
    </row>
    <row r="74" spans="1:14" x14ac:dyDescent="0.4">
      <c r="A74" s="19" t="str" cm="1">
        <f t="array" ref="A74">IFERROR(INDEX('Individual Results'!$A$2:$A$261, SMALL(IF('Individual Results'!$B$2:$B$261=$B$1, ROW('Individual Results'!$A$2:$A$261)-ROW('Individual Results'!$A$2)+1), ROWS(A$12:A74))), "")</f>
        <v/>
      </c>
      <c r="B74" s="19" t="str">
        <f>IF(A74="", "", _xlfn.XLOOKUP(A74, 'Individual Results'!$A$2:$A$261, 'Individual Results'!$C$2:$C$261))</f>
        <v/>
      </c>
      <c r="C74" s="6" t="str">
        <f>IF(A74="", "", _xlfn.XLOOKUP(A74, 'Individual Results'!$A$2:$A$401, 'Individual Results'!$E$2:$E$401))</f>
        <v/>
      </c>
      <c r="D74" s="24" t="str" cm="1">
        <f t="array" ref="D74">IFERROR(
  INDEX(
    'Individual Results'!$A$2:$Q$400,
    MATCH(C74, 'Individual Results'!$E$2:$E$400, 0),
    $J$3
  ),
  ""
)</f>
        <v/>
      </c>
      <c r="E74" s="24" t="str" cm="1">
        <f t="array" ref="E74">IFERROR(
  INDEX(
    'Individual Results'!$A$2:$Q$400,
    MATCH(C74, 'Individual Results'!$E$2:$E$400, 0),
    $K$3
  ),
  ""
)</f>
        <v/>
      </c>
      <c r="M74" s="19" t="str">
        <f t="shared" ca="1" si="0"/>
        <v>DNR</v>
      </c>
      <c r="N74" s="19">
        <f t="shared" ca="1" si="1"/>
        <v>0</v>
      </c>
    </row>
    <row r="75" spans="1:14" x14ac:dyDescent="0.4">
      <c r="A75" s="19" t="str" cm="1">
        <f t="array" ref="A75">IFERROR(INDEX('Individual Results'!$A$2:$A$261, SMALL(IF('Individual Results'!$B$2:$B$261=$B$1, ROW('Individual Results'!$A$2:$A$261)-ROW('Individual Results'!$A$2)+1), ROWS(A$12:A75))), "")</f>
        <v/>
      </c>
      <c r="B75" s="19" t="str">
        <f>IF(A75="", "", _xlfn.XLOOKUP(A75, 'Individual Results'!$A$2:$A$261, 'Individual Results'!$C$2:$C$261))</f>
        <v/>
      </c>
      <c r="C75" s="6" t="str">
        <f>IF(A75="", "", _xlfn.XLOOKUP(A75, 'Individual Results'!$A$2:$A$401, 'Individual Results'!$E$2:$E$401))</f>
        <v/>
      </c>
      <c r="D75" s="24" t="str" cm="1">
        <f t="array" ref="D75">IFERROR(
  INDEX(
    'Individual Results'!$A$2:$Q$400,
    MATCH(C75, 'Individual Results'!$E$2:$E$400, 0),
    $J$3
  ),
  ""
)</f>
        <v/>
      </c>
      <c r="E75" s="24" t="str" cm="1">
        <f t="array" ref="E75">IFERROR(
  INDEX(
    'Individual Results'!$A$2:$Q$400,
    MATCH(C75, 'Individual Results'!$E$2:$E$400, 0),
    $K$3
  ),
  ""
)</f>
        <v/>
      </c>
      <c r="M75" s="19" t="str">
        <f t="shared" ca="1" si="0"/>
        <v>DNR</v>
      </c>
      <c r="N75" s="19">
        <f t="shared" ca="1" si="1"/>
        <v>0</v>
      </c>
    </row>
    <row r="76" spans="1:14" x14ac:dyDescent="0.4">
      <c r="A76" s="19" t="str" cm="1">
        <f t="array" ref="A76">IFERROR(INDEX('Individual Results'!$A$2:$A$261, SMALL(IF('Individual Results'!$B$2:$B$261=$B$1, ROW('Individual Results'!$A$2:$A$261)-ROW('Individual Results'!$A$2)+1), ROWS(A$12:A76))), "")</f>
        <v/>
      </c>
      <c r="B76" s="19" t="str">
        <f>IF(A76="", "", _xlfn.XLOOKUP(A76, 'Individual Results'!$A$2:$A$261, 'Individual Results'!$C$2:$C$261))</f>
        <v/>
      </c>
      <c r="C76" s="6" t="str">
        <f>IF(A76="", "", _xlfn.XLOOKUP(A76, 'Individual Results'!$A$2:$A$401, 'Individual Results'!$E$2:$E$401))</f>
        <v/>
      </c>
      <c r="D76" s="24" t="str" cm="1">
        <f t="array" ref="D76">IFERROR(
  INDEX(
    'Individual Results'!$A$2:$Q$400,
    MATCH(C76, 'Individual Results'!$E$2:$E$400, 0),
    $J$3
  ),
  ""
)</f>
        <v/>
      </c>
      <c r="E76" s="24" t="str" cm="1">
        <f t="array" ref="E76">IFERROR(
  INDEX(
    'Individual Results'!$A$2:$Q$400,
    MATCH(C76, 'Individual Results'!$E$2:$E$400, 0),
    $K$3
  ),
  ""
)</f>
        <v/>
      </c>
      <c r="M76" s="19">
        <f t="shared" ca="1" si="0"/>
        <v>39</v>
      </c>
      <c r="N76" s="19">
        <f t="shared" ca="1" si="1"/>
        <v>21</v>
      </c>
    </row>
    <row r="77" spans="1:14" x14ac:dyDescent="0.4">
      <c r="A77" s="19" t="str" cm="1">
        <f t="array" ref="A77">IFERROR(INDEX('Individual Results'!$A$2:$A$261, SMALL(IF('Individual Results'!$B$2:$B$261=$B$1, ROW('Individual Results'!$A$2:$A$261)-ROW('Individual Results'!$A$2)+1), ROWS(A$12:A77))), "")</f>
        <v/>
      </c>
      <c r="B77" s="19" t="str">
        <f>IF(A77="", "", _xlfn.XLOOKUP(A77, 'Individual Results'!$A$2:$A$261, 'Individual Results'!$C$2:$C$261))</f>
        <v/>
      </c>
      <c r="C77" s="6" t="str">
        <f>IF(A77="", "", _xlfn.XLOOKUP(A77, 'Individual Results'!$A$2:$A$401, 'Individual Results'!$E$2:$E$401))</f>
        <v/>
      </c>
      <c r="D77" s="24" t="str" cm="1">
        <f t="array" ref="D77">IFERROR(
  INDEX(
    'Individual Results'!$A$2:$Q$400,
    MATCH(C77, 'Individual Results'!$E$2:$E$400, 0),
    $J$3
  ),
  ""
)</f>
        <v/>
      </c>
      <c r="E77" s="24" t="str" cm="1">
        <f t="array" ref="E77">IFERROR(
  INDEX(
    'Individual Results'!$A$2:$Q$400,
    MATCH(C77, 'Individual Results'!$E$2:$E$400, 0),
    $K$3
  ),
  ""
)</f>
        <v/>
      </c>
      <c r="M77" s="19" t="str">
        <f t="shared" ref="M77:M140" ca="1" si="2">IFERROR(INDEX(INDIRECT("'Individual Results'!" &amp; ADDRESS(ROW()-ROW($M$11)+1, $J$3)), 1), "")</f>
        <v>DNR</v>
      </c>
      <c r="N77" s="19">
        <f t="shared" ref="N77:N140" ca="1" si="3">IFERROR(INDEX(INDIRECT("'Individual Results'!" &amp; ADDRESS(ROW()-ROW($N$11)+1, $K$3)), 1), "")</f>
        <v>0</v>
      </c>
    </row>
    <row r="78" spans="1:14" x14ac:dyDescent="0.4">
      <c r="A78" s="19" t="str" cm="1">
        <f t="array" ref="A78">IFERROR(INDEX('Individual Results'!$A$2:$A$261, SMALL(IF('Individual Results'!$B$2:$B$261=$B$1, ROW('Individual Results'!$A$2:$A$261)-ROW('Individual Results'!$A$2)+1), ROWS(A$12:A78))), "")</f>
        <v/>
      </c>
      <c r="B78" s="19" t="str">
        <f>IF(A78="", "", _xlfn.XLOOKUP(A78, 'Individual Results'!$A$2:$A$261, 'Individual Results'!$C$2:$C$261))</f>
        <v/>
      </c>
      <c r="C78" s="6" t="str">
        <f>IF(A78="", "", _xlfn.XLOOKUP(A78, 'Individual Results'!$A$2:$A$401, 'Individual Results'!$E$2:$E$401))</f>
        <v/>
      </c>
      <c r="D78" s="24" t="str" cm="1">
        <f t="array" ref="D78">IFERROR(
  INDEX(
    'Individual Results'!$A$2:$Q$400,
    MATCH(C78, 'Individual Results'!$E$2:$E$400, 0),
    $J$3
  ),
  ""
)</f>
        <v/>
      </c>
      <c r="E78" s="24" t="str" cm="1">
        <f t="array" ref="E78">IFERROR(
  INDEX(
    'Individual Results'!$A$2:$Q$400,
    MATCH(C78, 'Individual Results'!$E$2:$E$400, 0),
    $K$3
  ),
  ""
)</f>
        <v/>
      </c>
      <c r="M78" s="19">
        <f t="shared" ca="1" si="2"/>
        <v>7</v>
      </c>
      <c r="N78" s="19">
        <f t="shared" ca="1" si="3"/>
        <v>70</v>
      </c>
    </row>
    <row r="79" spans="1:14" x14ac:dyDescent="0.4">
      <c r="A79" s="19" t="str" cm="1">
        <f t="array" ref="A79">IFERROR(INDEX('Individual Results'!$A$2:$A$261, SMALL(IF('Individual Results'!$B$2:$B$261=$B$1, ROW('Individual Results'!$A$2:$A$261)-ROW('Individual Results'!$A$2)+1), ROWS(A$12:A79))), "")</f>
        <v/>
      </c>
      <c r="B79" s="19" t="str">
        <f>IF(A79="", "", _xlfn.XLOOKUP(A79, 'Individual Results'!$A$2:$A$261, 'Individual Results'!$C$2:$C$261))</f>
        <v/>
      </c>
      <c r="C79" s="6" t="str">
        <f>IF(A79="", "", _xlfn.XLOOKUP(A79, 'Individual Results'!$A$2:$A$401, 'Individual Results'!$E$2:$E$401))</f>
        <v/>
      </c>
      <c r="D79" s="24" t="str" cm="1">
        <f t="array" ref="D79">IFERROR(
  INDEX(
    'Individual Results'!$A$2:$Q$400,
    MATCH(C79, 'Individual Results'!$E$2:$E$400, 0),
    $J$3
  ),
  ""
)</f>
        <v/>
      </c>
      <c r="E79" s="24" t="str" cm="1">
        <f t="array" ref="E79">IFERROR(
  INDEX(
    'Individual Results'!$A$2:$Q$400,
    MATCH(C79, 'Individual Results'!$E$2:$E$400, 0),
    $K$3
  ),
  ""
)</f>
        <v/>
      </c>
      <c r="M79" s="19">
        <f t="shared" ca="1" si="2"/>
        <v>4</v>
      </c>
      <c r="N79" s="19">
        <f t="shared" ca="1" si="3"/>
        <v>85</v>
      </c>
    </row>
    <row r="80" spans="1:14" x14ac:dyDescent="0.4">
      <c r="A80" s="19" t="str" cm="1">
        <f t="array" ref="A80">IFERROR(INDEX('Individual Results'!$A$2:$A$261, SMALL(IF('Individual Results'!$B$2:$B$261=$B$1, ROW('Individual Results'!$A$2:$A$261)-ROW('Individual Results'!$A$2)+1), ROWS(A$12:A80))), "")</f>
        <v/>
      </c>
      <c r="B80" s="19" t="str">
        <f>IF(A80="", "", _xlfn.XLOOKUP(A80, 'Individual Results'!$A$2:$A$261, 'Individual Results'!$C$2:$C$261))</f>
        <v/>
      </c>
      <c r="C80" s="6" t="str">
        <f>IF(A80="", "", _xlfn.XLOOKUP(A80, 'Individual Results'!$A$2:$A$401, 'Individual Results'!$E$2:$E$401))</f>
        <v/>
      </c>
      <c r="D80" s="24" t="str" cm="1">
        <f t="array" ref="D80">IFERROR(
  INDEX(
    'Individual Results'!$A$2:$Q$400,
    MATCH(C80, 'Individual Results'!$E$2:$E$400, 0),
    $J$3
  ),
  ""
)</f>
        <v/>
      </c>
      <c r="E80" s="24" t="str" cm="1">
        <f t="array" ref="E80">IFERROR(
  INDEX(
    'Individual Results'!$A$2:$Q$400,
    MATCH(C80, 'Individual Results'!$E$2:$E$400, 0),
    $K$3
  ),
  ""
)</f>
        <v/>
      </c>
      <c r="M80" s="19">
        <f t="shared" ca="1" si="2"/>
        <v>9</v>
      </c>
      <c r="N80" s="19">
        <f t="shared" ca="1" si="3"/>
        <v>60</v>
      </c>
    </row>
    <row r="81" spans="1:14" x14ac:dyDescent="0.4">
      <c r="A81" s="19" t="str" cm="1">
        <f t="array" ref="A81">IFERROR(INDEX('Individual Results'!$A$2:$A$261, SMALL(IF('Individual Results'!$B$2:$B$261=$B$1, ROW('Individual Results'!$A$2:$A$261)-ROW('Individual Results'!$A$2)+1), ROWS(A$12:A81))), "")</f>
        <v/>
      </c>
      <c r="B81" s="19" t="str">
        <f>IF(A81="", "", _xlfn.XLOOKUP(A81, 'Individual Results'!$A$2:$A$261, 'Individual Results'!$C$2:$C$261))</f>
        <v/>
      </c>
      <c r="C81" s="6" t="str">
        <f>IF(A81="", "", _xlfn.XLOOKUP(A81, 'Individual Results'!$A$2:$A$401, 'Individual Results'!$E$2:$E$401))</f>
        <v/>
      </c>
      <c r="D81" s="24" t="str" cm="1">
        <f t="array" ref="D81">IFERROR(
  INDEX(
    'Individual Results'!$A$2:$Q$400,
    MATCH(C81, 'Individual Results'!$E$2:$E$400, 0),
    $J$3
  ),
  ""
)</f>
        <v/>
      </c>
      <c r="E81" s="24" t="str" cm="1">
        <f t="array" ref="E81">IFERROR(
  INDEX(
    'Individual Results'!$A$2:$Q$400,
    MATCH(C81, 'Individual Results'!$E$2:$E$400, 0),
    $K$3
  ),
  ""
)</f>
        <v/>
      </c>
      <c r="M81" s="19">
        <f t="shared" ca="1" si="2"/>
        <v>5</v>
      </c>
      <c r="N81" s="19">
        <f t="shared" ca="1" si="3"/>
        <v>80</v>
      </c>
    </row>
    <row r="82" spans="1:14" x14ac:dyDescent="0.4">
      <c r="A82" s="19" t="str" cm="1">
        <f t="array" ref="A82">IFERROR(INDEX('Individual Results'!$A$2:$A$261, SMALL(IF('Individual Results'!$B$2:$B$261=$B$1, ROW('Individual Results'!$A$2:$A$261)-ROW('Individual Results'!$A$2)+1), ROWS(A$12:A82))), "")</f>
        <v/>
      </c>
      <c r="B82" s="19" t="str">
        <f>IF(A82="", "", _xlfn.XLOOKUP(A82, 'Individual Results'!$A$2:$A$261, 'Individual Results'!$C$2:$C$261))</f>
        <v/>
      </c>
      <c r="C82" s="6" t="str">
        <f>IF(A82="", "", _xlfn.XLOOKUP(A82, 'Individual Results'!$A$2:$A$401, 'Individual Results'!$E$2:$E$401))</f>
        <v/>
      </c>
      <c r="D82" s="24" t="str" cm="1">
        <f t="array" ref="D82">IFERROR(
  INDEX(
    'Individual Results'!$A$2:$Q$400,
    MATCH(C82, 'Individual Results'!$E$2:$E$400, 0),
    $J$3
  ),
  ""
)</f>
        <v/>
      </c>
      <c r="E82" s="24" t="str" cm="1">
        <f t="array" ref="E82">IFERROR(
  INDEX(
    'Individual Results'!$A$2:$Q$400,
    MATCH(C82, 'Individual Results'!$E$2:$E$400, 0),
    $K$3
  ),
  ""
)</f>
        <v/>
      </c>
      <c r="M82" s="19" t="str">
        <f t="shared" ca="1" si="2"/>
        <v>DNR</v>
      </c>
      <c r="N82" s="19">
        <f t="shared" ca="1" si="3"/>
        <v>0</v>
      </c>
    </row>
    <row r="83" spans="1:14" x14ac:dyDescent="0.4">
      <c r="A83" s="19" t="str" cm="1">
        <f t="array" ref="A83">IFERROR(INDEX('Individual Results'!$A$2:$A$261, SMALL(IF('Individual Results'!$B$2:$B$261=$B$1, ROW('Individual Results'!$A$2:$A$261)-ROW('Individual Results'!$A$2)+1), ROWS(A$12:A83))), "")</f>
        <v/>
      </c>
      <c r="B83" s="19" t="str">
        <f>IF(A83="", "", _xlfn.XLOOKUP(A83, 'Individual Results'!$A$2:$A$261, 'Individual Results'!$C$2:$C$261))</f>
        <v/>
      </c>
      <c r="C83" s="6" t="str">
        <f>IF(A83="", "", _xlfn.XLOOKUP(A83, 'Individual Results'!$A$2:$A$401, 'Individual Results'!$E$2:$E$401))</f>
        <v/>
      </c>
      <c r="D83" s="24" t="str" cm="1">
        <f t="array" ref="D83">IFERROR(
  INDEX(
    'Individual Results'!$A$2:$Q$400,
    MATCH(C83, 'Individual Results'!$E$2:$E$400, 0),
    $J$3
  ),
  ""
)</f>
        <v/>
      </c>
      <c r="E83" s="24" t="str" cm="1">
        <f t="array" ref="E83">IFERROR(
  INDEX(
    'Individual Results'!$A$2:$Q$400,
    MATCH(C83, 'Individual Results'!$E$2:$E$400, 0),
    $K$3
  ),
  ""
)</f>
        <v/>
      </c>
      <c r="M83" s="19" t="str">
        <f t="shared" ca="1" si="2"/>
        <v>DNR</v>
      </c>
      <c r="N83" s="19">
        <f t="shared" ca="1" si="3"/>
        <v>0</v>
      </c>
    </row>
    <row r="84" spans="1:14" x14ac:dyDescent="0.4">
      <c r="A84" s="19" t="str" cm="1">
        <f t="array" ref="A84">IFERROR(INDEX('Individual Results'!$A$2:$A$261, SMALL(IF('Individual Results'!$B$2:$B$261=$B$1, ROW('Individual Results'!$A$2:$A$261)-ROW('Individual Results'!$A$2)+1), ROWS(A$12:A84))), "")</f>
        <v/>
      </c>
      <c r="B84" s="19" t="str">
        <f>IF(A84="", "", _xlfn.XLOOKUP(A84, 'Individual Results'!$A$2:$A$261, 'Individual Results'!$C$2:$C$261))</f>
        <v/>
      </c>
      <c r="C84" s="6" t="str">
        <f>IF(A84="", "", _xlfn.XLOOKUP(A84, 'Individual Results'!$A$2:$A$401, 'Individual Results'!$E$2:$E$401))</f>
        <v/>
      </c>
      <c r="D84" s="24" t="str" cm="1">
        <f t="array" ref="D84">IFERROR(
  INDEX(
    'Individual Results'!$A$2:$Q$400,
    MATCH(C84, 'Individual Results'!$E$2:$E$400, 0),
    $J$3
  ),
  ""
)</f>
        <v/>
      </c>
      <c r="E84" s="24" t="str" cm="1">
        <f t="array" ref="E84">IFERROR(
  INDEX(
    'Individual Results'!$A$2:$Q$400,
    MATCH(C84, 'Individual Results'!$E$2:$E$400, 0),
    $K$3
  ),
  ""
)</f>
        <v/>
      </c>
      <c r="M84" s="19" t="str">
        <f t="shared" ca="1" si="2"/>
        <v>DNR</v>
      </c>
      <c r="N84" s="19">
        <f t="shared" ca="1" si="3"/>
        <v>0</v>
      </c>
    </row>
    <row r="85" spans="1:14" x14ac:dyDescent="0.4">
      <c r="A85" s="19" t="str" cm="1">
        <f t="array" ref="A85">IFERROR(INDEX('Individual Results'!$A$2:$A$261, SMALL(IF('Individual Results'!$B$2:$B$261=$B$1, ROW('Individual Results'!$A$2:$A$261)-ROW('Individual Results'!$A$2)+1), ROWS(A$12:A85))), "")</f>
        <v/>
      </c>
      <c r="B85" s="19" t="str">
        <f>IF(A85="", "", _xlfn.XLOOKUP(A85, 'Individual Results'!$A$2:$A$261, 'Individual Results'!$C$2:$C$261))</f>
        <v/>
      </c>
      <c r="C85" s="6" t="str">
        <f>IF(A85="", "", _xlfn.XLOOKUP(A85, 'Individual Results'!$A$2:$A$401, 'Individual Results'!$E$2:$E$401))</f>
        <v/>
      </c>
      <c r="D85" s="24" t="str" cm="1">
        <f t="array" ref="D85">IFERROR(
  INDEX(
    'Individual Results'!$A$2:$Q$400,
    MATCH(C85, 'Individual Results'!$E$2:$E$400, 0),
    $J$3
  ),
  ""
)</f>
        <v/>
      </c>
      <c r="E85" s="24" t="str" cm="1">
        <f t="array" ref="E85">IFERROR(
  INDEX(
    'Individual Results'!$A$2:$Q$400,
    MATCH(C85, 'Individual Results'!$E$2:$E$400, 0),
    $K$3
  ),
  ""
)</f>
        <v/>
      </c>
      <c r="M85" s="19">
        <f t="shared" ca="1" si="2"/>
        <v>3</v>
      </c>
      <c r="N85" s="19">
        <f t="shared" ca="1" si="3"/>
        <v>90</v>
      </c>
    </row>
    <row r="86" spans="1:14" x14ac:dyDescent="0.4">
      <c r="A86" s="19" t="str" cm="1">
        <f t="array" ref="A86">IFERROR(INDEX('Individual Results'!$A$2:$A$261, SMALL(IF('Individual Results'!$B$2:$B$261=$B$1, ROW('Individual Results'!$A$2:$A$261)-ROW('Individual Results'!$A$2)+1), ROWS(A$12:A86))), "")</f>
        <v/>
      </c>
      <c r="B86" s="19" t="str">
        <f>IF(A86="", "", _xlfn.XLOOKUP(A86, 'Individual Results'!$A$2:$A$261, 'Individual Results'!$C$2:$C$261))</f>
        <v/>
      </c>
      <c r="C86" s="6" t="str">
        <f>IF(A86="", "", _xlfn.XLOOKUP(A86, 'Individual Results'!$A$2:$A$401, 'Individual Results'!$E$2:$E$401))</f>
        <v/>
      </c>
      <c r="D86" s="24" t="str" cm="1">
        <f t="array" ref="D86">IFERROR(
  INDEX(
    'Individual Results'!$A$2:$Q$400,
    MATCH(C86, 'Individual Results'!$E$2:$E$400, 0),
    $J$3
  ),
  ""
)</f>
        <v/>
      </c>
      <c r="E86" s="24" t="str" cm="1">
        <f t="array" ref="E86">IFERROR(
  INDEX(
    'Individual Results'!$A$2:$Q$400,
    MATCH(C86, 'Individual Results'!$E$2:$E$400,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Results'!$A$2:$A$261, SMALL(IF('Individual Results'!$B$2:$B$261=$B$1, ROW('Individual Results'!$A$2:$A$261)-ROW('Individual Results'!$A$2)+1), ROWS(A$12:A87))), "")</f>
        <v/>
      </c>
      <c r="B87" s="19" t="str">
        <f>IF(A87="", "", _xlfn.XLOOKUP(A87, 'Individual Results'!$A$2:$A$261, 'Individual Results'!$C$2:$C$261))</f>
        <v/>
      </c>
      <c r="C87" s="6" t="str">
        <f>IF(A87="", "", _xlfn.XLOOKUP(A87, 'Individual Results'!$A$2:$A$401, 'Individual Results'!$E$2:$E$401))</f>
        <v/>
      </c>
      <c r="D87" s="24" t="str" cm="1">
        <f t="array" ref="D87">IFERROR(
  INDEX(
    'Individual Results'!$A$2:$Q$400,
    MATCH(C87, 'Individual Results'!$E$2:$E$400, 0),
    $J$3
  ),
  ""
)</f>
        <v/>
      </c>
      <c r="E87" s="24" t="str" cm="1">
        <f t="array" ref="E87">IFERROR(
  INDEX(
    'Individual Results'!$A$2:$Q$400,
    MATCH(C87, 'Individual Results'!$E$2:$E$400, 0),
    $K$3
  ),
  ""
)</f>
        <v/>
      </c>
      <c r="M87" s="19" t="str">
        <f t="shared" ca="1" si="2"/>
        <v>DNR</v>
      </c>
      <c r="N87" s="19">
        <f t="shared" ca="1" si="3"/>
        <v>0</v>
      </c>
    </row>
    <row r="88" spans="1:14" x14ac:dyDescent="0.4">
      <c r="A88" s="19" t="str" cm="1">
        <f t="array" ref="A88">IFERROR(INDEX('Individual Results'!$A$2:$A$261, SMALL(IF('Individual Results'!$B$2:$B$261=$B$1, ROW('Individual Results'!$A$2:$A$261)-ROW('Individual Results'!$A$2)+1), ROWS(A$12:A88))), "")</f>
        <v/>
      </c>
      <c r="B88" s="19" t="str">
        <f>IF(A88="", "", _xlfn.XLOOKUP(A88, 'Individual Results'!$A$2:$A$261, 'Individual Results'!$C$2:$C$261))</f>
        <v/>
      </c>
      <c r="C88" s="6" t="str">
        <f>IF(A88="", "", _xlfn.XLOOKUP(A88, 'Individual Results'!$A$2:$A$401, 'Individual Results'!$E$2:$E$401))</f>
        <v/>
      </c>
      <c r="D88" s="24" t="str" cm="1">
        <f t="array" ref="D88">IFERROR(
  INDEX(
    'Individual Results'!$A$2:$Q$400,
    MATCH(C88, 'Individual Results'!$E$2:$E$400, 0),
    $J$3
  ),
  ""
)</f>
        <v/>
      </c>
      <c r="E88" s="24" t="str" cm="1">
        <f t="array" ref="E88">IFERROR(
  INDEX(
    'Individual Results'!$A$2:$Q$400,
    MATCH(C88, 'Individual Results'!$E$2:$E$400, 0),
    $K$3
  ),
  ""
)</f>
        <v/>
      </c>
      <c r="M88" s="19">
        <f t="shared" ca="1" si="2"/>
        <v>8</v>
      </c>
      <c r="N88" s="19">
        <f t="shared" ca="1" si="3"/>
        <v>65</v>
      </c>
    </row>
    <row r="89" spans="1:14" x14ac:dyDescent="0.4">
      <c r="A89" s="19" t="str" cm="1">
        <f t="array" ref="A89">IFERROR(INDEX('Individual Results'!$A$2:$A$261, SMALL(IF('Individual Results'!$B$2:$B$261=$B$1, ROW('Individual Results'!$A$2:$A$261)-ROW('Individual Results'!$A$2)+1), ROWS(A$12:A89))), "")</f>
        <v/>
      </c>
      <c r="B89" s="19" t="str">
        <f>IF(A89="", "", _xlfn.XLOOKUP(A89, 'Individual Results'!$A$2:$A$261, 'Individual Results'!$C$2:$C$261))</f>
        <v/>
      </c>
      <c r="C89" s="6" t="str">
        <f>IF(A89="", "", _xlfn.XLOOKUP(A89, 'Individual Results'!$A$2:$A$401, 'Individual Results'!$E$2:$E$401))</f>
        <v/>
      </c>
      <c r="D89" s="24" t="str" cm="1">
        <f t="array" ref="D89">IFERROR(
  INDEX(
    'Individual Results'!$A$2:$Q$400,
    MATCH(C89, 'Individual Results'!$E$2:$E$400, 0),
    $J$3
  ),
  ""
)</f>
        <v/>
      </c>
      <c r="E89" s="24" t="str" cm="1">
        <f t="array" ref="E89">IFERROR(
  INDEX(
    'Individual Results'!$A$2:$Q$400,
    MATCH(C89, 'Individual Results'!$E$2:$E$400, 0),
    $K$3
  ),
  ""
)</f>
        <v/>
      </c>
      <c r="M89" s="19">
        <f t="shared" ca="1" si="2"/>
        <v>1</v>
      </c>
      <c r="N89" s="19">
        <f t="shared" ca="1" si="3"/>
        <v>100</v>
      </c>
    </row>
    <row r="90" spans="1:14" x14ac:dyDescent="0.4">
      <c r="A90" s="19" t="str" cm="1">
        <f t="array" ref="A90">IFERROR(INDEX('Individual Results'!$A$2:$A$261, SMALL(IF('Individual Results'!$B$2:$B$261=$B$1, ROW('Individual Results'!$A$2:$A$261)-ROW('Individual Results'!$A$2)+1), ROWS(A$12:A90))), "")</f>
        <v/>
      </c>
      <c r="B90" s="19" t="str">
        <f>IF(A90="", "", _xlfn.XLOOKUP(A90, 'Individual Results'!$A$2:$A$261, 'Individual Results'!$C$2:$C$261))</f>
        <v/>
      </c>
      <c r="C90" s="6" t="str">
        <f>IF(A90="", "", _xlfn.XLOOKUP(A90, 'Individual Results'!$A$2:$A$401, 'Individual Results'!$E$2:$E$401))</f>
        <v/>
      </c>
      <c r="D90" s="24" t="str" cm="1">
        <f t="array" ref="D90">IFERROR(
  INDEX(
    'Individual Results'!$A$2:$Q$400,
    MATCH(C90, 'Individual Results'!$E$2:$E$400, 0),
    $J$3
  ),
  ""
)</f>
        <v/>
      </c>
      <c r="E90" s="24" t="str" cm="1">
        <f t="array" ref="E90">IFERROR(
  INDEX(
    'Individual Results'!$A$2:$Q$400,
    MATCH(C90, 'Individual Results'!$E$2:$E$400, 0),
    $K$3
  ),
  ""
)</f>
        <v/>
      </c>
      <c r="M90" s="19">
        <f t="shared" ca="1" si="2"/>
        <v>10</v>
      </c>
      <c r="N90" s="19">
        <f t="shared" ca="1" si="3"/>
        <v>55</v>
      </c>
    </row>
    <row r="91" spans="1:14" x14ac:dyDescent="0.4">
      <c r="A91" s="19" t="str" cm="1">
        <f t="array" ref="A91">IFERROR(INDEX('Individual Results'!$A$2:$A$261, SMALL(IF('Individual Results'!$B$2:$B$261=$B$1, ROW('Individual Results'!$A$2:$A$261)-ROW('Individual Results'!$A$2)+1), ROWS(A$12:A91))), "")</f>
        <v/>
      </c>
      <c r="B91" s="19" t="str">
        <f>IF(A91="", "", _xlfn.XLOOKUP(A91, 'Individual Results'!$A$2:$A$261, 'Individual Results'!$C$2:$C$261))</f>
        <v/>
      </c>
      <c r="C91" s="6" t="str">
        <f>IF(A91="", "", _xlfn.XLOOKUP(A91, 'Individual Results'!$A$2:$A$401, 'Individual Results'!$E$2:$E$401))</f>
        <v/>
      </c>
      <c r="D91" s="24" t="str" cm="1">
        <f t="array" ref="D91">IFERROR(
  INDEX(
    'Individual Results'!$A$2:$Q$400,
    MATCH(C91, 'Individual Results'!$E$2:$E$400, 0),
    $J$3
  ),
  ""
)</f>
        <v/>
      </c>
      <c r="E91" s="24" t="str" cm="1">
        <f t="array" ref="E91">IFERROR(
  INDEX(
    'Individual Results'!$A$2:$Q$400,
    MATCH(C91, 'Individual Results'!$E$2:$E$400, 0),
    $K$3
  ),
  ""
)</f>
        <v/>
      </c>
      <c r="M91" s="19" t="str">
        <f t="shared" ca="1" si="2"/>
        <v>DNR</v>
      </c>
      <c r="N91" s="19">
        <f t="shared" ca="1" si="3"/>
        <v>0</v>
      </c>
    </row>
    <row r="92" spans="1:14" x14ac:dyDescent="0.4">
      <c r="A92" s="19" t="str" cm="1">
        <f t="array" ref="A92">IFERROR(INDEX('Individual Results'!$A$2:$A$261, SMALL(IF('Individual Results'!$B$2:$B$261=$B$1, ROW('Individual Results'!$A$2:$A$261)-ROW('Individual Results'!$A$2)+1), ROWS(A$12:A92))), "")</f>
        <v/>
      </c>
      <c r="B92" s="19" t="str">
        <f>IF(A92="", "", _xlfn.XLOOKUP(A92, 'Individual Results'!$A$2:$A$261, 'Individual Results'!$C$2:$C$261))</f>
        <v/>
      </c>
      <c r="C92" s="6" t="str">
        <f>IF(A92="", "", _xlfn.XLOOKUP(A92, 'Individual Results'!$A$2:$A$401, 'Individual Results'!$E$2:$E$401))</f>
        <v/>
      </c>
      <c r="D92" s="24" t="str" cm="1">
        <f t="array" ref="D92">IFERROR(
  INDEX(
    'Individual Results'!$A$2:$Q$400,
    MATCH(C92, 'Individual Results'!$E$2:$E$400, 0),
    $J$3
  ),
  ""
)</f>
        <v/>
      </c>
      <c r="E92" s="24" t="str" cm="1">
        <f t="array" ref="E92">IFERROR(
  INDEX(
    'Individual Results'!$A$2:$Q$400,
    MATCH(C92, 'Individual Results'!$E$2:$E$400, 0),
    $K$3
  ),
  ""
)</f>
        <v/>
      </c>
      <c r="M92" s="19">
        <f t="shared" ca="1" si="2"/>
        <v>2</v>
      </c>
      <c r="N92" s="19">
        <f t="shared" ca="1" si="3"/>
        <v>95</v>
      </c>
    </row>
    <row r="93" spans="1:14" x14ac:dyDescent="0.4">
      <c r="A93" s="19" t="str" cm="1">
        <f t="array" ref="A93">IFERROR(INDEX('Individual Results'!$A$2:$A$261, SMALL(IF('Individual Results'!$B$2:$B$261=$B$1, ROW('Individual Results'!$A$2:$A$261)-ROW('Individual Results'!$A$2)+1), ROWS(A$12:A93))), "")</f>
        <v/>
      </c>
      <c r="B93" s="19" t="str">
        <f>IF(A93="", "", _xlfn.XLOOKUP(A93, 'Individual Results'!$A$2:$A$261, 'Individual Results'!$C$2:$C$261))</f>
        <v/>
      </c>
      <c r="C93" s="6" t="str">
        <f>IF(A93="", "", _xlfn.XLOOKUP(A93, 'Individual Results'!$A$2:$A$401, 'Individual Results'!$E$2:$E$401))</f>
        <v/>
      </c>
      <c r="D93" s="24" t="str" cm="1">
        <f t="array" ref="D93">IFERROR(
  INDEX(
    'Individual Results'!$A$2:$Q$400,
    MATCH(C93, 'Individual Results'!$E$2:$E$400, 0),
    $J$3
  ),
  ""
)</f>
        <v/>
      </c>
      <c r="E93" s="24" t="str" cm="1">
        <f t="array" ref="E93">IFERROR(
  INDEX(
    'Individual Results'!$A$2:$Q$400,
    MATCH(C93, 'Individual Results'!$E$2:$E$400, 0),
    $K$3
  ),
  ""
)</f>
        <v/>
      </c>
      <c r="M93" s="19">
        <f t="shared" ca="1" si="2"/>
        <v>6</v>
      </c>
      <c r="N93" s="19">
        <f t="shared" ca="1" si="3"/>
        <v>75</v>
      </c>
    </row>
    <row r="94" spans="1:14" x14ac:dyDescent="0.4">
      <c r="A94" s="19" t="str" cm="1">
        <f t="array" ref="A94">IFERROR(INDEX('Individual Results'!$A$2:$A$261, SMALL(IF('Individual Results'!$B$2:$B$261=$B$1, ROW('Individual Results'!$A$2:$A$261)-ROW('Individual Results'!$A$2)+1), ROWS(A$12:A94))), "")</f>
        <v/>
      </c>
      <c r="B94" s="19" t="str">
        <f>IF(A94="", "", _xlfn.XLOOKUP(A94, 'Individual Results'!$A$2:$A$261, 'Individual Results'!$C$2:$C$261))</f>
        <v/>
      </c>
      <c r="C94" s="6" t="str">
        <f>IF(A94="", "", _xlfn.XLOOKUP(A94, 'Individual Results'!$A$2:$A$401, 'Individual Results'!$E$2:$E$401))</f>
        <v/>
      </c>
      <c r="D94" s="24" t="str" cm="1">
        <f t="array" ref="D94">IFERROR(
  INDEX(
    'Individual Results'!$A$2:$Q$400,
    MATCH(C94, 'Individual Results'!$E$2:$E$400, 0),
    $J$3
  ),
  ""
)</f>
        <v/>
      </c>
      <c r="E94" s="24" t="str" cm="1">
        <f t="array" ref="E94">IFERROR(
  INDEX(
    'Individual Results'!$A$2:$Q$400,
    MATCH(C94, 'Individual Results'!$E$2:$E$400, 0),
    $K$3
  ),
  ""
)</f>
        <v/>
      </c>
      <c r="M94" s="19" t="str">
        <f t="shared" ca="1" si="2"/>
        <v>DNR</v>
      </c>
      <c r="N94" s="19">
        <f t="shared" ca="1" si="3"/>
        <v>0</v>
      </c>
    </row>
    <row r="95" spans="1:14" x14ac:dyDescent="0.4">
      <c r="A95" s="19" t="str" cm="1">
        <f t="array" ref="A95">IFERROR(INDEX('Individual Results'!$A$2:$A$261, SMALL(IF('Individual Results'!$B$2:$B$261=$B$1, ROW('Individual Results'!$A$2:$A$261)-ROW('Individual Results'!$A$2)+1), ROWS(A$12:A95))), "")</f>
        <v/>
      </c>
      <c r="B95" s="19" t="str">
        <f>IF(A95="", "", _xlfn.XLOOKUP(A95, 'Individual Results'!$A$2:$A$261, 'Individual Results'!$C$2:$C$261))</f>
        <v/>
      </c>
      <c r="C95" s="6" t="str">
        <f>IF(A95="", "", _xlfn.XLOOKUP(A95, 'Individual Results'!$A$2:$A$401, 'Individual Results'!$E$2:$E$401))</f>
        <v/>
      </c>
      <c r="D95" s="24" t="str" cm="1">
        <f t="array" ref="D95">IFERROR(
  INDEX(
    'Individual Results'!$A$2:$Q$400,
    MATCH(C95, 'Individual Results'!$E$2:$E$400, 0),
    $J$3
  ),
  ""
)</f>
        <v/>
      </c>
      <c r="E95" s="24" t="str" cm="1">
        <f t="array" ref="E95">IFERROR(
  INDEX(
    'Individual Results'!$A$2:$Q$400,
    MATCH(C95, 'Individual Results'!$E$2:$E$400, 0),
    $K$3
  ),
  ""
)</f>
        <v/>
      </c>
      <c r="M95" s="19">
        <f t="shared" ca="1" si="2"/>
        <v>18</v>
      </c>
      <c r="N95" s="19">
        <f t="shared" ca="1" si="3"/>
        <v>42</v>
      </c>
    </row>
    <row r="96" spans="1:14" x14ac:dyDescent="0.4">
      <c r="A96" s="19" t="str" cm="1">
        <f t="array" ref="A96">IFERROR(INDEX('Individual Results'!$A$2:$A$261, SMALL(IF('Individual Results'!$B$2:$B$261=$B$1, ROW('Individual Results'!$A$2:$A$261)-ROW('Individual Results'!$A$2)+1), ROWS(A$12:A96))), "")</f>
        <v/>
      </c>
      <c r="B96" s="19" t="str">
        <f>IF(A96="", "", _xlfn.XLOOKUP(A96, 'Individual Results'!$A$2:$A$261, 'Individual Results'!$C$2:$C$261))</f>
        <v/>
      </c>
      <c r="C96" s="6" t="str">
        <f>IF(A96="", "", _xlfn.XLOOKUP(A96, 'Individual Results'!$A$2:$A$401, 'Individual Results'!$E$2:$E$401))</f>
        <v/>
      </c>
      <c r="D96" s="24" t="str" cm="1">
        <f t="array" ref="D96">IFERROR(
  INDEX(
    'Individual Results'!$A$2:$Q$400,
    MATCH(C96, 'Individual Results'!$E$2:$E$400, 0),
    $J$3
  ),
  ""
)</f>
        <v/>
      </c>
      <c r="E96" s="24" t="str" cm="1">
        <f t="array" ref="E96">IFERROR(
  INDEX(
    'Individual Results'!$A$2:$Q$400,
    MATCH(C96, 'Individual Results'!$E$2:$E$400, 0),
    $K$3
  ),
  ""
)</f>
        <v/>
      </c>
      <c r="M96" s="19">
        <f t="shared" ca="1" si="2"/>
        <v>3</v>
      </c>
      <c r="N96" s="19">
        <f t="shared" ca="1" si="3"/>
        <v>90</v>
      </c>
    </row>
    <row r="97" spans="1:14" x14ac:dyDescent="0.4">
      <c r="A97" s="19" t="str" cm="1">
        <f t="array" ref="A97">IFERROR(INDEX('Individual Results'!$A$2:$A$261, SMALL(IF('Individual Results'!$B$2:$B$261=$B$1, ROW('Individual Results'!$A$2:$A$261)-ROW('Individual Results'!$A$2)+1), ROWS(A$12:A97))), "")</f>
        <v/>
      </c>
      <c r="B97" s="19" t="str">
        <f>IF(A97="", "", _xlfn.XLOOKUP(A97, 'Individual Results'!$A$2:$A$261, 'Individual Results'!$C$2:$C$261))</f>
        <v/>
      </c>
      <c r="C97" s="6" t="str">
        <f>IF(A97="", "", _xlfn.XLOOKUP(A97, 'Individual Results'!$A$2:$A$401, 'Individual Results'!$E$2:$E$401))</f>
        <v/>
      </c>
      <c r="D97" s="24" t="str" cm="1">
        <f t="array" ref="D97">IFERROR(
  INDEX(
    'Individual Results'!$A$2:$Q$400,
    MATCH(C97, 'Individual Results'!$E$2:$E$400, 0),
    $J$3
  ),
  ""
)</f>
        <v/>
      </c>
      <c r="E97" s="24" t="str" cm="1">
        <f t="array" ref="E97">IFERROR(
  INDEX(
    'Individual Results'!$A$2:$Q$400,
    MATCH(C97, 'Individual Results'!$E$2:$E$400, 0),
    $K$3
  ),
  ""
)</f>
        <v/>
      </c>
      <c r="M97" s="19" t="str">
        <f t="shared" ca="1" si="2"/>
        <v>DNR</v>
      </c>
      <c r="N97" s="19">
        <f t="shared" ca="1" si="3"/>
        <v>0</v>
      </c>
    </row>
    <row r="98" spans="1:14" x14ac:dyDescent="0.4">
      <c r="A98" s="19" t="str" cm="1">
        <f t="array" ref="A98">IFERROR(INDEX('Individual Results'!$A$2:$A$261, SMALL(IF('Individual Results'!$B$2:$B$261=$B$1, ROW('Individual Results'!$A$2:$A$261)-ROW('Individual Results'!$A$2)+1), ROWS(A$12:A98))), "")</f>
        <v/>
      </c>
      <c r="B98" s="19" t="str">
        <f>IF(A98="", "", _xlfn.XLOOKUP(A98, 'Individual Results'!$A$2:$A$261, 'Individual Results'!$C$2:$C$261))</f>
        <v/>
      </c>
      <c r="C98" s="6" t="str">
        <f>IF(A98="", "", _xlfn.XLOOKUP(A98, 'Individual Results'!$A$2:$A$401, 'Individual Results'!$E$2:$E$401))</f>
        <v/>
      </c>
      <c r="D98" s="24" t="str" cm="1">
        <f t="array" ref="D98">IFERROR(
  INDEX(
    'Individual Results'!$A$2:$Q$400,
    MATCH(C98, 'Individual Results'!$E$2:$E$400, 0),
    $J$3
  ),
  ""
)</f>
        <v/>
      </c>
      <c r="E98" s="24" t="str" cm="1">
        <f t="array" ref="E98">IFERROR(
  INDEX(
    'Individual Results'!$A$2:$Q$400,
    MATCH(C98, 'Individual Results'!$E$2:$E$400, 0),
    $K$3
  ),
  ""
)</f>
        <v/>
      </c>
      <c r="M98" s="19" t="str">
        <f t="shared" ca="1" si="2"/>
        <v>DNR</v>
      </c>
      <c r="N98" s="19">
        <f t="shared" ca="1" si="3"/>
        <v>0</v>
      </c>
    </row>
    <row r="99" spans="1:14" x14ac:dyDescent="0.4">
      <c r="A99" s="19" t="str" cm="1">
        <f t="array" ref="A99">IFERROR(INDEX('Individual Results'!$A$2:$A$261, SMALL(IF('Individual Results'!$B$2:$B$261=$B$1, ROW('Individual Results'!$A$2:$A$261)-ROW('Individual Results'!$A$2)+1), ROWS(A$12:A99))), "")</f>
        <v/>
      </c>
      <c r="B99" s="19" t="str">
        <f>IF(A99="", "", _xlfn.XLOOKUP(A99, 'Individual Results'!$A$2:$A$261, 'Individual Results'!$C$2:$C$261))</f>
        <v/>
      </c>
      <c r="C99" s="6" t="str">
        <f>IF(A99="", "", _xlfn.XLOOKUP(A99, 'Individual Results'!$A$2:$A$401, 'Individual Results'!$E$2:$E$401))</f>
        <v/>
      </c>
      <c r="D99" s="24" t="str" cm="1">
        <f t="array" ref="D99">IFERROR(
  INDEX(
    'Individual Results'!$A$2:$Q$400,
    MATCH(C99, 'Individual Results'!$E$2:$E$400, 0),
    $J$3
  ),
  ""
)</f>
        <v/>
      </c>
      <c r="E99" s="24" t="str" cm="1">
        <f t="array" ref="E99">IFERROR(
  INDEX(
    'Individual Results'!$A$2:$Q$400,
    MATCH(C99, 'Individual Results'!$E$2:$E$400, 0),
    $K$3
  ),
  ""
)</f>
        <v/>
      </c>
      <c r="M99" s="19" t="str">
        <f t="shared" ca="1" si="2"/>
        <v>DNR</v>
      </c>
      <c r="N99" s="19">
        <f t="shared" ca="1" si="3"/>
        <v>0</v>
      </c>
    </row>
    <row r="100" spans="1:14" x14ac:dyDescent="0.4">
      <c r="A100" s="19" t="str" cm="1">
        <f t="array" ref="A100">IFERROR(INDEX('Individual Results'!$A$2:$A$261, SMALL(IF('Individual Results'!$B$2:$B$261=$B$1, ROW('Individual Results'!$A$2:$A$261)-ROW('Individual Results'!$A$2)+1), ROWS(A$12:A100))), "")</f>
        <v/>
      </c>
      <c r="B100" s="19" t="str">
        <f>IF(A100="", "", _xlfn.XLOOKUP(A100, 'Individual Results'!$A$2:$A$261, 'Individual Results'!$C$2:$C$261))</f>
        <v/>
      </c>
      <c r="C100" s="6" t="str">
        <f>IF(A100="", "", _xlfn.XLOOKUP(A100, 'Individual Results'!$A$2:$A$401, 'Individual Results'!$E$2:$E$401))</f>
        <v/>
      </c>
      <c r="D100" s="24" t="str" cm="1">
        <f t="array" ref="D100">IFERROR(
  INDEX(
    'Individual Results'!$A$2:$Q$400,
    MATCH(C100, 'Individual Results'!$E$2:$E$400, 0),
    $J$3
  ),
  ""
)</f>
        <v/>
      </c>
      <c r="E100" s="24" t="str" cm="1">
        <f t="array" ref="E100">IFERROR(
  INDEX(
    'Individual Results'!$A$2:$Q$400,
    MATCH(C100, 'Individual Results'!$E$2:$E$400, 0),
    $K$3
  ),
  ""
)</f>
        <v/>
      </c>
      <c r="M100" s="19" t="str">
        <f t="shared" ca="1" si="2"/>
        <v>DNR</v>
      </c>
      <c r="N100" s="19">
        <f t="shared" ca="1" si="3"/>
        <v>0</v>
      </c>
    </row>
    <row r="101" spans="1:14" x14ac:dyDescent="0.4">
      <c r="A101" s="19" t="str" cm="1">
        <f t="array" ref="A101">IFERROR(INDEX('Individual Results'!$A$2:$A$261, SMALL(IF('Individual Results'!$B$2:$B$261=$B$1, ROW('Individual Results'!$A$2:$A$261)-ROW('Individual Results'!$A$2)+1), ROWS(A$12:A101))), "")</f>
        <v/>
      </c>
      <c r="B101" s="19" t="str">
        <f>IF(A101="", "", _xlfn.XLOOKUP(A101, 'Individual Results'!$A$2:$A$261, 'Individual Results'!$C$2:$C$261))</f>
        <v/>
      </c>
      <c r="C101" s="6" t="str">
        <f>IF(A101="", "", _xlfn.XLOOKUP(A101, 'Individual Results'!$A$2:$A$401, 'Individual Results'!$E$2:$E$401))</f>
        <v/>
      </c>
      <c r="D101" s="24" t="str" cm="1">
        <f t="array" ref="D101">IFERROR(
  INDEX(
    'Individual Results'!$A$2:$Q$400,
    MATCH(C101, 'Individual Results'!$E$2:$E$400, 0),
    $J$3
  ),
  ""
)</f>
        <v/>
      </c>
      <c r="E101" s="24" t="str" cm="1">
        <f t="array" ref="E101">IFERROR(
  INDEX(
    'Individual Results'!$A$2:$Q$400,
    MATCH(C101, 'Individual Results'!$E$2:$E$400, 0),
    $K$3
  ),
  ""
)</f>
        <v/>
      </c>
      <c r="M101" s="19">
        <f t="shared" ca="1" si="2"/>
        <v>26</v>
      </c>
      <c r="N101" s="19">
        <f t="shared" ca="1" si="3"/>
        <v>34</v>
      </c>
    </row>
    <row r="102" spans="1:14" x14ac:dyDescent="0.4">
      <c r="A102" s="19" t="str" cm="1">
        <f t="array" ref="A102">IFERROR(INDEX('Individual Results'!$A$2:$A$261, SMALL(IF('Individual Results'!$B$2:$B$261=$B$1, ROW('Individual Results'!$A$2:$A$261)-ROW('Individual Results'!$A$2)+1), ROWS(A$12:A102))), "")</f>
        <v/>
      </c>
      <c r="B102" s="19" t="str">
        <f>IF(A102="", "", _xlfn.XLOOKUP(A102, 'Individual Results'!$A$2:$A$261, 'Individual Results'!$C$2:$C$261))</f>
        <v/>
      </c>
      <c r="C102" s="6" t="str">
        <f>IF(A102="", "", _xlfn.XLOOKUP(A102, 'Individual Results'!$A$2:$A$401, 'Individual Results'!$E$2:$E$401))</f>
        <v/>
      </c>
      <c r="D102" s="24" t="str" cm="1">
        <f t="array" ref="D102">IFERROR(
  INDEX(
    'Individual Results'!$A$2:$Q$400,
    MATCH(C102, 'Individual Results'!$E$2:$E$400, 0),
    $J$3
  ),
  ""
)</f>
        <v/>
      </c>
      <c r="E102" s="24" t="str" cm="1">
        <f t="array" ref="E102">IFERROR(
  INDEX(
    'Individual Results'!$A$2:$Q$400,
    MATCH(C102, 'Individual Results'!$E$2:$E$400, 0),
    $K$3
  ),
  ""
)</f>
        <v/>
      </c>
      <c r="M102" s="19" t="str">
        <f t="shared" ca="1" si="2"/>
        <v>DNR</v>
      </c>
      <c r="N102" s="19">
        <f t="shared" ca="1" si="3"/>
        <v>0</v>
      </c>
    </row>
    <row r="103" spans="1:14" x14ac:dyDescent="0.4">
      <c r="A103" s="19" t="str" cm="1">
        <f t="array" ref="A103">IFERROR(INDEX('Individual Results'!$A$2:$A$261, SMALL(IF('Individual Results'!$B$2:$B$261=$B$1, ROW('Individual Results'!$A$2:$A$261)-ROW('Individual Results'!$A$2)+1), ROWS(A$12:A103))), "")</f>
        <v/>
      </c>
      <c r="B103" s="19" t="str">
        <f>IF(A103="", "", _xlfn.XLOOKUP(A103, 'Individual Results'!$A$2:$A$261, 'Individual Results'!$C$2:$C$261))</f>
        <v/>
      </c>
      <c r="C103" s="6" t="str">
        <f>IF(A103="", "", _xlfn.XLOOKUP(A103, 'Individual Results'!$A$2:$A$401, 'Individual Results'!$E$2:$E$401))</f>
        <v/>
      </c>
      <c r="D103" s="24" t="str" cm="1">
        <f t="array" ref="D103">IFERROR(
  INDEX(
    'Individual Results'!$A$2:$Q$400,
    MATCH(C103, 'Individual Results'!$E$2:$E$400, 0),
    $J$3
  ),
  ""
)</f>
        <v/>
      </c>
      <c r="E103" s="24" t="str" cm="1">
        <f t="array" ref="E103">IFERROR(
  INDEX(
    'Individual Results'!$A$2:$Q$400,
    MATCH(C103, 'Individual Results'!$E$2:$E$400, 0),
    $K$3
  ),
  ""
)</f>
        <v/>
      </c>
      <c r="M103" s="19">
        <f t="shared" ca="1" si="2"/>
        <v>30</v>
      </c>
      <c r="N103" s="19">
        <f t="shared" ca="1" si="3"/>
        <v>30</v>
      </c>
    </row>
    <row r="104" spans="1:14" x14ac:dyDescent="0.4">
      <c r="A104" s="19" t="str" cm="1">
        <f t="array" ref="A104">IFERROR(INDEX('Individual Results'!$A$2:$A$261, SMALL(IF('Individual Results'!$B$2:$B$261=$B$1, ROW('Individual Results'!$A$2:$A$261)-ROW('Individual Results'!$A$2)+1), ROWS(A$12:A104))), "")</f>
        <v/>
      </c>
      <c r="B104" s="19" t="str">
        <f>IF(A104="", "", _xlfn.XLOOKUP(A104, 'Individual Results'!$A$2:$A$261, 'Individual Results'!$C$2:$C$261))</f>
        <v/>
      </c>
      <c r="C104" s="6" t="str">
        <f>IF(A104="", "", _xlfn.XLOOKUP(A104, 'Individual Results'!$A$2:$A$401, 'Individual Results'!$E$2:$E$401))</f>
        <v/>
      </c>
      <c r="D104" s="24" t="str" cm="1">
        <f t="array" ref="D104">IFERROR(
  INDEX(
    'Individual Results'!$A$2:$Q$400,
    MATCH(C104, 'Individual Results'!$E$2:$E$400, 0),
    $J$3
  ),
  ""
)</f>
        <v/>
      </c>
      <c r="E104" s="24" t="str" cm="1">
        <f t="array" ref="E104">IFERROR(
  INDEX(
    'Individual Results'!$A$2:$Q$400,
    MATCH(C104, 'Individual Results'!$E$2:$E$400,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Results'!$A$2:$A$261, SMALL(IF('Individual Results'!$B$2:$B$261=$B$1, ROW('Individual Results'!$A$2:$A$261)-ROW('Individual Results'!$A$2)+1), ROWS(A$12:A105))), "")</f>
        <v/>
      </c>
      <c r="B105" s="19" t="str">
        <f>IF(A105="", "", _xlfn.XLOOKUP(A105, 'Individual Results'!$A$2:$A$261, 'Individual Results'!$C$2:$C$261))</f>
        <v/>
      </c>
      <c r="C105" s="6" t="str">
        <f>IF(A105="", "", _xlfn.XLOOKUP(A105, 'Individual Results'!$A$2:$A$401, 'Individual Results'!$E$2:$E$401))</f>
        <v/>
      </c>
      <c r="D105" s="24" t="str" cm="1">
        <f t="array" ref="D105">IFERROR(
  INDEX(
    'Individual Results'!$A$2:$Q$400,
    MATCH(C105, 'Individual Results'!$E$2:$E$400, 0),
    $J$3
  ),
  ""
)</f>
        <v/>
      </c>
      <c r="E105" s="24" t="str" cm="1">
        <f t="array" ref="E105">IFERROR(
  INDEX(
    'Individual Results'!$A$2:$Q$400,
    MATCH(C105, 'Individual Results'!$E$2:$E$400, 0),
    $K$3
  ),
  ""
)</f>
        <v/>
      </c>
      <c r="M105" s="19" t="str">
        <f t="shared" ca="1" si="2"/>
        <v>DNR</v>
      </c>
      <c r="N105" s="19">
        <f t="shared" ca="1" si="3"/>
        <v>0</v>
      </c>
    </row>
    <row r="106" spans="1:14" x14ac:dyDescent="0.4">
      <c r="A106" s="19" t="str" cm="1">
        <f t="array" ref="A106">IFERROR(INDEX('Individual Results'!$A$2:$A$261, SMALL(IF('Individual Results'!$B$2:$B$261=$B$1, ROW('Individual Results'!$A$2:$A$261)-ROW('Individual Results'!$A$2)+1), ROWS(A$12:A106))), "")</f>
        <v/>
      </c>
      <c r="B106" s="19" t="str">
        <f>IF(A106="", "", _xlfn.XLOOKUP(A106, 'Individual Results'!$A$2:$A$261, 'Individual Results'!$C$2:$C$261))</f>
        <v/>
      </c>
      <c r="C106" s="6" t="str">
        <f>IF(A106="", "", _xlfn.XLOOKUP(A106, 'Individual Results'!$A$2:$A$401, 'Individual Results'!$E$2:$E$401))</f>
        <v/>
      </c>
      <c r="D106" s="24" t="str" cm="1">
        <f t="array" ref="D106">IFERROR(
  INDEX(
    'Individual Results'!$A$2:$Q$400,
    MATCH(C106, 'Individual Results'!$E$2:$E$400, 0),
    $J$3
  ),
  ""
)</f>
        <v/>
      </c>
      <c r="E106" s="24" t="str" cm="1">
        <f t="array" ref="E106">IFERROR(
  INDEX(
    'Individual Results'!$A$2:$Q$400,
    MATCH(C106, 'Individual Results'!$E$2:$E$400,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Results'!$A$2:$A$261, SMALL(IF('Individual Results'!$B$2:$B$261=$B$1, ROW('Individual Results'!$A$2:$A$261)-ROW('Individual Results'!$A$2)+1), ROWS(A$12:A107))), "")</f>
        <v/>
      </c>
      <c r="B107" s="19" t="str">
        <f>IF(A107="", "", _xlfn.XLOOKUP(A107, 'Individual Results'!$A$2:$A$261, 'Individual Results'!$C$2:$C$261))</f>
        <v/>
      </c>
      <c r="C107" s="6" t="str">
        <f>IF(A107="", "", _xlfn.XLOOKUP(A107, 'Individual Results'!$A$2:$A$401, 'Individual Results'!$E$2:$E$401))</f>
        <v/>
      </c>
      <c r="D107" s="24" t="str" cm="1">
        <f t="array" ref="D107">IFERROR(
  INDEX(
    'Individual Results'!$A$2:$Q$400,
    MATCH(C107, 'Individual Results'!$E$2:$E$400, 0),
    $J$3
  ),
  ""
)</f>
        <v/>
      </c>
      <c r="E107" s="24" t="str" cm="1">
        <f t="array" ref="E107">IFERROR(
  INDEX(
    'Individual Results'!$A$2:$Q$400,
    MATCH(C107, 'Individual Results'!$E$2:$E$400, 0),
    $K$3
  ),
  ""
)</f>
        <v/>
      </c>
      <c r="M107" s="19" t="str">
        <f t="shared" ca="1" si="2"/>
        <v>DNR</v>
      </c>
      <c r="N107" s="19">
        <f t="shared" ca="1" si="3"/>
        <v>0</v>
      </c>
    </row>
    <row r="108" spans="1:14" x14ac:dyDescent="0.4">
      <c r="A108" s="19" t="str" cm="1">
        <f t="array" ref="A108">IFERROR(INDEX('Individual Results'!$A$2:$A$261, SMALL(IF('Individual Results'!$B$2:$B$261=$B$1, ROW('Individual Results'!$A$2:$A$261)-ROW('Individual Results'!$A$2)+1), ROWS(A$12:A108))), "")</f>
        <v/>
      </c>
      <c r="B108" s="19" t="str">
        <f>IF(A108="", "", _xlfn.XLOOKUP(A108, 'Individual Results'!$A$2:$A$261, 'Individual Results'!$C$2:$C$261))</f>
        <v/>
      </c>
      <c r="C108" s="6" t="str">
        <f>IF(A108="", "", _xlfn.XLOOKUP(A108, 'Individual Results'!$A$2:$A$401, 'Individual Results'!$E$2:$E$401))</f>
        <v/>
      </c>
      <c r="D108" s="24" t="str" cm="1">
        <f t="array" ref="D108">IFERROR(
  INDEX(
    'Individual Results'!$A$2:$Q$400,
    MATCH(C108, 'Individual Results'!$E$2:$E$400, 0),
    $J$3
  ),
  ""
)</f>
        <v/>
      </c>
      <c r="E108" s="24" t="str" cm="1">
        <f t="array" ref="E108">IFERROR(
  INDEX(
    'Individual Results'!$A$2:$Q$400,
    MATCH(C108, 'Individual Results'!$E$2:$E$400,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Results'!$A$2:$A$261, SMALL(IF('Individual Results'!$B$2:$B$261=$B$1, ROW('Individual Results'!$A$2:$A$261)-ROW('Individual Results'!$A$2)+1), ROWS(A$12:A109))), "")</f>
        <v/>
      </c>
      <c r="B109" s="19" t="str">
        <f>IF(A109="", "", _xlfn.XLOOKUP(A109, 'Individual Results'!$A$2:$A$261, 'Individual Results'!$C$2:$C$261))</f>
        <v/>
      </c>
      <c r="C109" s="6" t="str">
        <f>IF(A109="", "", _xlfn.XLOOKUP(A109, 'Individual Results'!$A$2:$A$401, 'Individual Results'!$E$2:$E$401))</f>
        <v/>
      </c>
      <c r="D109" s="24" t="str" cm="1">
        <f t="array" ref="D109">IFERROR(
  INDEX(
    'Individual Results'!$A$2:$Q$400,
    MATCH(C109, 'Individual Results'!$E$2:$E$400, 0),
    $J$3
  ),
  ""
)</f>
        <v/>
      </c>
      <c r="E109" s="24" t="str" cm="1">
        <f t="array" ref="E109">IFERROR(
  INDEX(
    'Individual Results'!$A$2:$Q$400,
    MATCH(C109, 'Individual Results'!$E$2:$E$400,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Results'!$A$2:$A$261, SMALL(IF('Individual Results'!$B$2:$B$261=$B$1, ROW('Individual Results'!$A$2:$A$261)-ROW('Individual Results'!$A$2)+1), ROWS(A$12:A110))), "")</f>
        <v/>
      </c>
      <c r="B110" s="19" t="str">
        <f>IF(A110="", "", _xlfn.XLOOKUP(A110, 'Individual Results'!$A$2:$A$261, 'Individual Results'!$C$2:$C$261))</f>
        <v/>
      </c>
      <c r="C110" s="6" t="str">
        <f>IF(A110="", "", _xlfn.XLOOKUP(A110, 'Individual Results'!$A$2:$A$401, 'Individual Results'!$E$2:$E$401))</f>
        <v/>
      </c>
      <c r="D110" s="24" t="str" cm="1">
        <f t="array" ref="D110">IFERROR(
  INDEX(
    'Individual Results'!$A$2:$Q$400,
    MATCH(C110, 'Individual Results'!$E$2:$E$400, 0),
    $J$3
  ),
  ""
)</f>
        <v/>
      </c>
      <c r="E110" s="24" t="str" cm="1">
        <f t="array" ref="E110">IFERROR(
  INDEX(
    'Individual Results'!$A$2:$Q$400,
    MATCH(C110, 'Individual Results'!$E$2:$E$400, 0),
    $K$3
  ),
  ""
)</f>
        <v/>
      </c>
      <c r="M110" s="19" t="str">
        <f t="shared" ca="1" si="2"/>
        <v>DNR</v>
      </c>
      <c r="N110" s="19">
        <f t="shared" ca="1" si="3"/>
        <v>0</v>
      </c>
    </row>
    <row r="111" spans="1:14" x14ac:dyDescent="0.4">
      <c r="A111" s="19" t="str" cm="1">
        <f t="array" ref="A111">IFERROR(INDEX('Individual Results'!$A$2:$A$261, SMALL(IF('Individual Results'!$B$2:$B$261=$B$1, ROW('Individual Results'!$A$2:$A$261)-ROW('Individual Results'!$A$2)+1), ROWS(A$12:A111))), "")</f>
        <v/>
      </c>
      <c r="B111" s="19" t="str">
        <f>IF(A111="", "", _xlfn.XLOOKUP(A111, 'Individual Results'!$A$2:$A$261, 'Individual Results'!$C$2:$C$261))</f>
        <v/>
      </c>
      <c r="C111" s="6" t="str">
        <f>IF(A111="", "", _xlfn.XLOOKUP(A111, 'Individual Results'!$A$2:$A$401, 'Individual Results'!$E$2:$E$401))</f>
        <v/>
      </c>
      <c r="D111" s="24" t="str" cm="1">
        <f t="array" ref="D111">IFERROR(
  INDEX(
    'Individual Results'!$A$2:$Q$400,
    MATCH(C111, 'Individual Results'!$E$2:$E$400, 0),
    $J$3
  ),
  ""
)</f>
        <v/>
      </c>
      <c r="E111" s="24" t="str" cm="1">
        <f t="array" ref="E111">IFERROR(
  INDEX(
    'Individual Results'!$A$2:$Q$400,
    MATCH(C111, 'Individual Results'!$E$2:$E$400, 0),
    $K$3
  ),
  ""
)</f>
        <v/>
      </c>
      <c r="M111" s="19">
        <f t="shared" ca="1" si="2"/>
        <v>8</v>
      </c>
      <c r="N111" s="19">
        <f t="shared" ca="1" si="3"/>
        <v>65</v>
      </c>
    </row>
    <row r="112" spans="1:14" x14ac:dyDescent="0.4">
      <c r="A112" s="19" t="str" cm="1">
        <f t="array" ref="A112">IFERROR(INDEX('Individual Results'!$A$2:$A$261, SMALL(IF('Individual Results'!$B$2:$B$261=$B$1, ROW('Individual Results'!$A$2:$A$261)-ROW('Individual Results'!$A$2)+1), ROWS(A$12:A112))), "")</f>
        <v/>
      </c>
      <c r="B112" s="19" t="str">
        <f>IF(A112="", "", _xlfn.XLOOKUP(A112, 'Individual Results'!$A$2:$A$261, 'Individual Results'!$C$2:$C$261))</f>
        <v/>
      </c>
      <c r="C112" s="6" t="str">
        <f>IF(A112="", "", _xlfn.XLOOKUP(A112, 'Individual Results'!$A$2:$A$401, 'Individual Results'!$E$2:$E$401))</f>
        <v/>
      </c>
      <c r="D112" s="24" t="str" cm="1">
        <f t="array" ref="D112">IFERROR(
  INDEX(
    'Individual Results'!$A$2:$Q$400,
    MATCH(C112, 'Individual Results'!$E$2:$E$400, 0),
    $J$3
  ),
  ""
)</f>
        <v/>
      </c>
      <c r="E112" s="24" t="str" cm="1">
        <f t="array" ref="E112">IFERROR(
  INDEX(
    'Individual Results'!$A$2:$Q$400,
    MATCH(C112, 'Individual Results'!$E$2:$E$400, 0),
    $K$3
  ),
  ""
)</f>
        <v/>
      </c>
      <c r="M112" s="19">
        <f t="shared" ca="1" si="2"/>
        <v>2</v>
      </c>
      <c r="N112" s="19">
        <f t="shared" ca="1" si="3"/>
        <v>95</v>
      </c>
    </row>
    <row r="113" spans="1:14" x14ac:dyDescent="0.4">
      <c r="A113" s="19" t="str" cm="1">
        <f t="array" ref="A113">IFERROR(INDEX('Individual Results'!$A$2:$A$261, SMALL(IF('Individual Results'!$B$2:$B$261=$B$1, ROW('Individual Results'!$A$2:$A$261)-ROW('Individual Results'!$A$2)+1), ROWS(A$12:A113))), "")</f>
        <v/>
      </c>
      <c r="B113" s="19" t="str">
        <f>IF(A113="", "", _xlfn.XLOOKUP(A113, 'Individual Results'!$A$2:$A$261, 'Individual Results'!$C$2:$C$261))</f>
        <v/>
      </c>
      <c r="C113" s="6" t="str">
        <f>IF(A113="", "", _xlfn.XLOOKUP(A113, 'Individual Results'!$A$2:$A$401, 'Individual Results'!$E$2:$E$401))</f>
        <v/>
      </c>
      <c r="D113" s="24" t="str" cm="1">
        <f t="array" ref="D113">IFERROR(
  INDEX(
    'Individual Results'!$A$2:$Q$400,
    MATCH(C113, 'Individual Results'!$E$2:$E$400, 0),
    $J$3
  ),
  ""
)</f>
        <v/>
      </c>
      <c r="E113" s="24" t="str" cm="1">
        <f t="array" ref="E113">IFERROR(
  INDEX(
    'Individual Results'!$A$2:$Q$400,
    MATCH(C113, 'Individual Results'!$E$2:$E$400, 0),
    $K$3
  ),
  ""
)</f>
        <v/>
      </c>
      <c r="M113" s="19">
        <f t="shared" ca="1" si="2"/>
        <v>17</v>
      </c>
      <c r="N113" s="19">
        <f t="shared" ca="1" si="3"/>
        <v>43</v>
      </c>
    </row>
    <row r="114" spans="1:14" x14ac:dyDescent="0.4">
      <c r="A114" s="19" t="str" cm="1">
        <f t="array" ref="A114">IFERROR(INDEX('Individual Results'!$A$2:$A$261, SMALL(IF('Individual Results'!$B$2:$B$261=$B$1, ROW('Individual Results'!$A$2:$A$261)-ROW('Individual Results'!$A$2)+1), ROWS(A$12:A114))), "")</f>
        <v/>
      </c>
      <c r="B114" s="19" t="str">
        <f>IF(A114="", "", _xlfn.XLOOKUP(A114, 'Individual Results'!$A$2:$A$261, 'Individual Results'!$C$2:$C$261))</f>
        <v/>
      </c>
      <c r="C114" s="6" t="str">
        <f>IF(A114="", "", _xlfn.XLOOKUP(A114, 'Individual Results'!$A$2:$A$401, 'Individual Results'!$E$2:$E$401))</f>
        <v/>
      </c>
      <c r="D114" s="24" t="str" cm="1">
        <f t="array" ref="D114">IFERROR(
  INDEX(
    'Individual Results'!$A$2:$Q$400,
    MATCH(C114, 'Individual Results'!$E$2:$E$400, 0),
    $J$3
  ),
  ""
)</f>
        <v/>
      </c>
      <c r="E114" s="24" t="str" cm="1">
        <f t="array" ref="E114">IFERROR(
  INDEX(
    'Individual Results'!$A$2:$Q$400,
    MATCH(C114, 'Individual Results'!$E$2:$E$400, 0),
    $K$3
  ),
  ""
)</f>
        <v/>
      </c>
      <c r="M114" s="19" t="str">
        <f t="shared" ca="1" si="2"/>
        <v>DNF</v>
      </c>
      <c r="N114" s="19">
        <f t="shared" ca="1" si="3"/>
        <v>1</v>
      </c>
    </row>
    <row r="115" spans="1:14" x14ac:dyDescent="0.4">
      <c r="A115" s="19" t="str" cm="1">
        <f t="array" ref="A115">IFERROR(INDEX('Individual Results'!$A$2:$A$261, SMALL(IF('Individual Results'!$B$2:$B$261=$B$1, ROW('Individual Results'!$A$2:$A$261)-ROW('Individual Results'!$A$2)+1), ROWS(A$12:A115))), "")</f>
        <v/>
      </c>
      <c r="B115" s="19" t="str">
        <f>IF(A115="", "", _xlfn.XLOOKUP(A115, 'Individual Results'!$A$2:$A$261, 'Individual Results'!$C$2:$C$261))</f>
        <v/>
      </c>
      <c r="C115" s="6" t="str">
        <f>IF(A115="", "", _xlfn.XLOOKUP(A115, 'Individual Results'!$A$2:$A$401, 'Individual Results'!$E$2:$E$401))</f>
        <v/>
      </c>
      <c r="D115" s="24" t="str" cm="1">
        <f t="array" ref="D115">IFERROR(
  INDEX(
    'Individual Results'!$A$2:$Q$400,
    MATCH(C115, 'Individual Results'!$E$2:$E$400, 0),
    $J$3
  ),
  ""
)</f>
        <v/>
      </c>
      <c r="E115" s="24" t="str" cm="1">
        <f t="array" ref="E115">IFERROR(
  INDEX(
    'Individual Results'!$A$2:$Q$400,
    MATCH(C115, 'Individual Results'!$E$2:$E$400, 0),
    $K$3
  ),
  ""
)</f>
        <v/>
      </c>
      <c r="M115" s="19">
        <f t="shared" ca="1" si="2"/>
        <v>11</v>
      </c>
      <c r="N115" s="19">
        <f t="shared" ca="1" si="3"/>
        <v>53</v>
      </c>
    </row>
    <row r="116" spans="1:14" x14ac:dyDescent="0.4">
      <c r="A116" s="19" t="str" cm="1">
        <f t="array" ref="A116">IFERROR(INDEX('Individual Results'!$A$2:$A$261, SMALL(IF('Individual Results'!$B$2:$B$261=$B$1, ROW('Individual Results'!$A$2:$A$261)-ROW('Individual Results'!$A$2)+1), ROWS(A$12:A116))), "")</f>
        <v/>
      </c>
      <c r="B116" s="19" t="str">
        <f>IF(A116="", "", _xlfn.XLOOKUP(A116, 'Individual Results'!$A$2:$A$261, 'Individual Results'!$C$2:$C$261))</f>
        <v/>
      </c>
      <c r="C116" s="6" t="str">
        <f>IF(A116="", "", _xlfn.XLOOKUP(A116, 'Individual Results'!$A$2:$A$401, 'Individual Results'!$E$2:$E$401))</f>
        <v/>
      </c>
      <c r="D116" s="24" t="str" cm="1">
        <f t="array" ref="D116">IFERROR(
  INDEX(
    'Individual Results'!$A$2:$Q$400,
    MATCH(C116, 'Individual Results'!$E$2:$E$400, 0),
    $J$3
  ),
  ""
)</f>
        <v/>
      </c>
      <c r="E116" s="24" t="str" cm="1">
        <f t="array" ref="E116">IFERROR(
  INDEX(
    'Individual Results'!$A$2:$Q$400,
    MATCH(C116, 'Individual Results'!$E$2:$E$400, 0),
    $K$3
  ),
  ""
)</f>
        <v/>
      </c>
      <c r="M116" s="19">
        <f t="shared" ca="1" si="2"/>
        <v>1</v>
      </c>
      <c r="N116" s="19">
        <f t="shared" ca="1" si="3"/>
        <v>100</v>
      </c>
    </row>
    <row r="117" spans="1:14" x14ac:dyDescent="0.4">
      <c r="A117" s="19" t="str" cm="1">
        <f t="array" ref="A117">IFERROR(INDEX('Individual Results'!$A$2:$A$261, SMALL(IF('Individual Results'!$B$2:$B$261=$B$1, ROW('Individual Results'!$A$2:$A$261)-ROW('Individual Results'!$A$2)+1), ROWS(A$12:A117))), "")</f>
        <v/>
      </c>
      <c r="B117" s="19" t="str">
        <f>IF(A117="", "", _xlfn.XLOOKUP(A117, 'Individual Results'!$A$2:$A$261, 'Individual Results'!$C$2:$C$261))</f>
        <v/>
      </c>
      <c r="C117" s="6" t="str">
        <f>IF(A117="", "", _xlfn.XLOOKUP(A117, 'Individual Results'!$A$2:$A$401, 'Individual Results'!$E$2:$E$401))</f>
        <v/>
      </c>
      <c r="D117" s="24" t="str" cm="1">
        <f t="array" ref="D117">IFERROR(
  INDEX(
    'Individual Results'!$A$2:$Q$400,
    MATCH(C117, 'Individual Results'!$E$2:$E$400, 0),
    $J$3
  ),
  ""
)</f>
        <v/>
      </c>
      <c r="E117" s="24" t="str" cm="1">
        <f t="array" ref="E117">IFERROR(
  INDEX(
    'Individual Results'!$A$2:$Q$400,
    MATCH(C117, 'Individual Results'!$E$2:$E$400, 0),
    $K$3
  ),
  ""
)</f>
        <v/>
      </c>
      <c r="M117" s="19">
        <f t="shared" ca="1" si="2"/>
        <v>5</v>
      </c>
      <c r="N117" s="19">
        <f t="shared" ca="1" si="3"/>
        <v>80</v>
      </c>
    </row>
    <row r="118" spans="1:14" x14ac:dyDescent="0.4">
      <c r="A118" s="19" t="str" cm="1">
        <f t="array" ref="A118">IFERROR(INDEX('Individual Results'!$A$2:$A$261, SMALL(IF('Individual Results'!$B$2:$B$261=$B$1, ROW('Individual Results'!$A$2:$A$261)-ROW('Individual Results'!$A$2)+1), ROWS(A$12:A118))), "")</f>
        <v/>
      </c>
      <c r="B118" s="19" t="str">
        <f>IF(A118="", "", _xlfn.XLOOKUP(A118, 'Individual Results'!$A$2:$A$261, 'Individual Results'!$C$2:$C$261))</f>
        <v/>
      </c>
      <c r="C118" s="6" t="str">
        <f>IF(A118="", "", _xlfn.XLOOKUP(A118, 'Individual Results'!$A$2:$A$401, 'Individual Results'!$E$2:$E$401))</f>
        <v/>
      </c>
      <c r="D118" s="24" t="str" cm="1">
        <f t="array" ref="D118">IFERROR(
  INDEX(
    'Individual Results'!$A$2:$Q$400,
    MATCH(C118, 'Individual Results'!$E$2:$E$400, 0),
    $J$3
  ),
  ""
)</f>
        <v/>
      </c>
      <c r="E118" s="24" t="str" cm="1">
        <f t="array" ref="E118">IFERROR(
  INDEX(
    'Individual Results'!$A$2:$Q$400,
    MATCH(C118, 'Individual Results'!$E$2:$E$400, 0),
    $K$3
  ),
  ""
)</f>
        <v/>
      </c>
      <c r="M118" s="19">
        <f t="shared" ca="1" si="2"/>
        <v>27</v>
      </c>
      <c r="N118" s="19">
        <f t="shared" ca="1" si="3"/>
        <v>33</v>
      </c>
    </row>
    <row r="119" spans="1:14" x14ac:dyDescent="0.4">
      <c r="A119" s="19" t="str" cm="1">
        <f t="array" ref="A119">IFERROR(INDEX('Individual Results'!$A$2:$A$261, SMALL(IF('Individual Results'!$B$2:$B$261=$B$1, ROW('Individual Results'!$A$2:$A$261)-ROW('Individual Results'!$A$2)+1), ROWS(A$12:A119))), "")</f>
        <v/>
      </c>
      <c r="B119" s="19" t="str">
        <f>IF(A119="", "", _xlfn.XLOOKUP(A119, 'Individual Results'!$A$2:$A$261, 'Individual Results'!$C$2:$C$261))</f>
        <v/>
      </c>
      <c r="C119" s="6" t="str">
        <f>IF(A119="", "", _xlfn.XLOOKUP(A119, 'Individual Results'!$A$2:$A$401, 'Individual Results'!$E$2:$E$401))</f>
        <v/>
      </c>
      <c r="D119" s="24" t="str" cm="1">
        <f t="array" ref="D119">IFERROR(
  INDEX(
    'Individual Results'!$A$2:$Q$400,
    MATCH(C119, 'Individual Results'!$E$2:$E$400, 0),
    $J$3
  ),
  ""
)</f>
        <v/>
      </c>
      <c r="E119" s="24" t="str" cm="1">
        <f t="array" ref="E119">IFERROR(
  INDEX(
    'Individual Results'!$A$2:$Q$400,
    MATCH(C119, 'Individual Results'!$E$2:$E$400, 0),
    $K$3
  ),
  ""
)</f>
        <v/>
      </c>
      <c r="M119" s="19">
        <f t="shared" ca="1" si="2"/>
        <v>7</v>
      </c>
      <c r="N119" s="19">
        <f t="shared" ca="1" si="3"/>
        <v>70</v>
      </c>
    </row>
    <row r="120" spans="1:14" x14ac:dyDescent="0.4">
      <c r="A120" s="19" t="str" cm="1">
        <f t="array" ref="A120">IFERROR(INDEX('Individual Results'!$A$2:$A$261, SMALL(IF('Individual Results'!$B$2:$B$261=$B$1, ROW('Individual Results'!$A$2:$A$261)-ROW('Individual Results'!$A$2)+1), ROWS(A$12:A120))), "")</f>
        <v/>
      </c>
      <c r="B120" s="19" t="str">
        <f>IF(A120="", "", _xlfn.XLOOKUP(A120, 'Individual Results'!$A$2:$A$261, 'Individual Results'!$C$2:$C$261))</f>
        <v/>
      </c>
      <c r="C120" s="6" t="str">
        <f>IF(A120="", "", _xlfn.XLOOKUP(A120, 'Individual Results'!$A$2:$A$401, 'Individual Results'!$E$2:$E$401))</f>
        <v/>
      </c>
      <c r="D120" s="24" t="str" cm="1">
        <f t="array" ref="D120">IFERROR(
  INDEX(
    'Individual Results'!$A$2:$Q$400,
    MATCH(C120, 'Individual Results'!$E$2:$E$400, 0),
    $J$3
  ),
  ""
)</f>
        <v/>
      </c>
      <c r="E120" s="24" t="str" cm="1">
        <f t="array" ref="E120">IFERROR(
  INDEX(
    'Individual Results'!$A$2:$Q$400,
    MATCH(C120, 'Individual Results'!$E$2:$E$400, 0),
    $K$3
  ),
  ""
)</f>
        <v/>
      </c>
      <c r="M120" s="19">
        <f t="shared" ca="1" si="2"/>
        <v>28</v>
      </c>
      <c r="N120" s="19">
        <f t="shared" ca="1" si="3"/>
        <v>32</v>
      </c>
    </row>
    <row r="121" spans="1:14" x14ac:dyDescent="0.4">
      <c r="A121" s="19" t="str" cm="1">
        <f t="array" ref="A121">IFERROR(INDEX('Individual Results'!$A$2:$A$261, SMALL(IF('Individual Results'!$B$2:$B$261=$B$1, ROW('Individual Results'!$A$2:$A$261)-ROW('Individual Results'!$A$2)+1), ROWS(A$12:A121))), "")</f>
        <v/>
      </c>
      <c r="B121" s="19" t="str">
        <f>IF(A121="", "", _xlfn.XLOOKUP(A121, 'Individual Results'!$A$2:$A$261, 'Individual Results'!$C$2:$C$261))</f>
        <v/>
      </c>
      <c r="C121" s="6" t="str">
        <f>IF(A121="", "", _xlfn.XLOOKUP(A121, 'Individual Results'!$A$2:$A$261, 'Individual Results'!$E$2:$E$261))</f>
        <v/>
      </c>
      <c r="D121" s="24" t="str" cm="1">
        <f t="array" ref="D121">IFERROR(
  INDEX(
    'Individual Results'!$A$2:$Q$400,
    MATCH(C121, 'Individual Results'!$E$2:$E$400, 0),
    $J$3
  ),
  ""
)</f>
        <v/>
      </c>
      <c r="E121" s="24" t="str" cm="1">
        <f t="array" ref="E121">IFERROR(
  INDEX(
    'Individual Results'!$A$2:$Q$400,
    MATCH(C121, 'Individual Results'!$E$2:$E$400, 0),
    $K$3
  ),
  ""
)</f>
        <v/>
      </c>
      <c r="M121" s="19" t="str">
        <f t="shared" ca="1" si="2"/>
        <v>DNR</v>
      </c>
      <c r="N121" s="19">
        <f t="shared" ca="1" si="3"/>
        <v>0</v>
      </c>
    </row>
    <row r="122" spans="1:14" x14ac:dyDescent="0.4">
      <c r="A122" s="19" t="str" cm="1">
        <f t="array" ref="A122">IFERROR(INDEX('Individual Results'!$A$2:$A$261, SMALL(IF('Individual Results'!$B$2:$B$261=$B$1, ROW('Individual Results'!$A$2:$A$261)-ROW('Individual Results'!$A$2)+1), ROWS(A$12:A122))), "")</f>
        <v/>
      </c>
      <c r="B122" s="19" t="str">
        <f>IF(A122="", "", _xlfn.XLOOKUP(A122, 'Individual Results'!$A$2:$A$261, 'Individual Results'!$C$2:$C$261))</f>
        <v/>
      </c>
      <c r="C122" s="6" t="str">
        <f>IF(A122="", "", _xlfn.XLOOKUP(A122, 'Individual Results'!$A$2:$A$261, 'Individual Results'!$E$2:$E$261))</f>
        <v/>
      </c>
      <c r="D122" s="24" t="str" cm="1">
        <f t="array" ref="D122">IFERROR(
  INDEX(
    'Individual Results'!$A$2:$Q$400,
    MATCH(C122, 'Individual Results'!$E$2:$E$400, 0),
    $J$3
  ),
  ""
)</f>
        <v/>
      </c>
      <c r="E122" s="24" t="str" cm="1">
        <f t="array" ref="E122">IFERROR(
  INDEX(
    'Individual Results'!$A$2:$Q$400,
    MATCH(C122, 'Individual Results'!$E$2:$E$400, 0),
    $K$3
  ),
  ""
)</f>
        <v/>
      </c>
      <c r="M122" s="19">
        <f t="shared" ca="1" si="2"/>
        <v>10</v>
      </c>
      <c r="N122" s="19">
        <f t="shared" ca="1" si="3"/>
        <v>55</v>
      </c>
    </row>
    <row r="123" spans="1:14" x14ac:dyDescent="0.4">
      <c r="A123" s="19" t="str" cm="1">
        <f t="array" ref="A123">IFERROR(INDEX('Individual Results'!$A$2:$A$261, SMALL(IF('Individual Results'!$B$2:$B$261=$B$1, ROW('Individual Results'!$A$2:$A$261)-ROW('Individual Results'!$A$2)+1), ROWS(A$12:A123))), "")</f>
        <v/>
      </c>
      <c r="B123" s="19" t="str">
        <f>IF(A123="", "", _xlfn.XLOOKUP(A123, 'Individual Results'!$A$2:$A$261, 'Individual Results'!$C$2:$C$261))</f>
        <v/>
      </c>
      <c r="C123" s="6" t="str">
        <f>IF(A123="", "", _xlfn.XLOOKUP(A123, 'Individual Results'!$A$2:$A$261, 'Individual Results'!$E$2:$E$261))</f>
        <v/>
      </c>
      <c r="D123" s="24" t="str" cm="1">
        <f t="array" ref="D123">IFERROR(
  INDEX(
    'Individual Results'!$A$2:$Q$400,
    MATCH(C123, 'Individual Results'!$E$2:$E$400, 0),
    $J$3
  ),
  ""
)</f>
        <v/>
      </c>
      <c r="E123" s="24" t="str" cm="1">
        <f t="array" ref="E123">IFERROR(
  INDEX(
    'Individual Results'!$A$2:$Q$400,
    MATCH(C123, 'Individual Results'!$E$2:$E$400, 0),
    $K$3
  ),
  ""
)</f>
        <v/>
      </c>
      <c r="M123" s="19" t="str">
        <f t="shared" ca="1" si="2"/>
        <v>DNR</v>
      </c>
      <c r="N123" s="19">
        <f t="shared" ca="1" si="3"/>
        <v>0</v>
      </c>
    </row>
    <row r="124" spans="1:14" x14ac:dyDescent="0.4">
      <c r="A124" s="19" t="str" cm="1">
        <f t="array" ref="A124">IFERROR(INDEX('Individual Results'!$A$2:$A$261, SMALL(IF('Individual Results'!$B$2:$B$261=$B$1, ROW('Individual Results'!$A$2:$A$261)-ROW('Individual Results'!$A$2)+1), ROWS(A$12:A124))), "")</f>
        <v/>
      </c>
      <c r="B124" s="19" t="str">
        <f>IF(A124="", "", _xlfn.XLOOKUP(A124, 'Individual Results'!$A$2:$A$261, 'Individual Results'!$C$2:$C$261))</f>
        <v/>
      </c>
      <c r="C124" s="6" t="str">
        <f>IF(A124="", "", _xlfn.XLOOKUP(A124, 'Individual Results'!$A$2:$A$261, 'Individual Results'!$E$2:$E$261))</f>
        <v/>
      </c>
      <c r="D124" s="24" t="str" cm="1">
        <f t="array" ref="D124">IFERROR(
  INDEX(
    'Individual Results'!$A$2:$Q$400,
    MATCH(C124, 'Individual Results'!$E$2:$E$400, 0),
    $J$3
  ),
  ""
)</f>
        <v/>
      </c>
      <c r="E124" s="24" t="str" cm="1">
        <f t="array" ref="E124">IFERROR(
  INDEX(
    'Individual Results'!$A$2:$Q$400,
    MATCH(C124, 'Individual Results'!$E$2:$E$400, 0),
    $K$3
  ),
  ""
)</f>
        <v/>
      </c>
      <c r="M124" s="19" t="str">
        <f t="shared" ca="1" si="2"/>
        <v>DNR</v>
      </c>
      <c r="N124" s="19">
        <f t="shared" ca="1" si="3"/>
        <v>0</v>
      </c>
    </row>
    <row r="125" spans="1:14" x14ac:dyDescent="0.4">
      <c r="A125" s="19" t="str" cm="1">
        <f t="array" ref="A125">IFERROR(INDEX('Individual Results'!$A$2:$A$261, SMALL(IF('Individual Results'!$B$2:$B$261=$B$1, ROW('Individual Results'!$A$2:$A$261)-ROW('Individual Results'!$A$2)+1), ROWS(A$12:A125))), "")</f>
        <v/>
      </c>
      <c r="B125" s="19" t="str">
        <f>IF(A125="", "", _xlfn.XLOOKUP(A125, 'Individual Results'!$A$2:$A$261, 'Individual Results'!$C$2:$C$261))</f>
        <v/>
      </c>
      <c r="C125" s="6" t="str">
        <f>IF(A125="", "", _xlfn.XLOOKUP(A125, 'Individual Results'!$A$2:$A$261, 'Individual Results'!$E$2:$E$261))</f>
        <v/>
      </c>
      <c r="D125" s="24" t="str" cm="1">
        <f t="array" ref="D125">IFERROR(
  INDEX(
    'Individual Results'!$A$2:$Q$400,
    MATCH(C125, 'Individual Results'!$E$2:$E$400, 0),
    $J$3
  ),
  ""
)</f>
        <v/>
      </c>
      <c r="E125" s="24" t="str" cm="1">
        <f t="array" ref="E125">IFERROR(
  INDEX(
    'Individual Results'!$A$2:$Q$400,
    MATCH(C125, 'Individual Results'!$E$2:$E$400,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Results'!$A$2:$A$261, SMALL(IF('Individual Results'!$B$2:$B$261=$B$1, ROW('Individual Results'!$A$2:$A$261)-ROW('Individual Results'!$A$2)+1), ROWS(A$12:A126))), "")</f>
        <v/>
      </c>
      <c r="B126" s="19" t="str">
        <f>IF(A126="", "", _xlfn.XLOOKUP(A126, 'Individual Results'!$A$2:$A$261, 'Individual Results'!$C$2:$C$261))</f>
        <v/>
      </c>
      <c r="C126" s="6" t="str">
        <f>IF(A126="", "", _xlfn.XLOOKUP(A126, 'Individual Results'!$A$2:$A$261, 'Individual Results'!$E$2:$E$261))</f>
        <v/>
      </c>
      <c r="D126" s="24" t="str" cm="1">
        <f t="array" ref="D126">IFERROR(
  INDEX(
    'Individual Results'!$A$2:$Q$400,
    MATCH(C126, 'Individual Results'!$E$2:$E$400, 0),
    $J$3
  ),
  ""
)</f>
        <v/>
      </c>
      <c r="E126" s="24" t="str" cm="1">
        <f t="array" ref="E126">IFERROR(
  INDEX(
    'Individual Results'!$A$2:$Q$400,
    MATCH(C126, 'Individual Results'!$E$2:$E$400, 0),
    $K$3
  ),
  ""
)</f>
        <v/>
      </c>
      <c r="M126" s="19" t="str">
        <f t="shared" ca="1" si="2"/>
        <v>DNR</v>
      </c>
      <c r="N126" s="19">
        <f t="shared" ca="1" si="3"/>
        <v>0</v>
      </c>
    </row>
    <row r="127" spans="1:14" x14ac:dyDescent="0.4">
      <c r="A127" s="19" t="str" cm="1">
        <f t="array" ref="A127">IFERROR(INDEX('Individual Results'!$A$2:$A$261, SMALL(IF('Individual Results'!$B$2:$B$261=$B$1, ROW('Individual Results'!$A$2:$A$261)-ROW('Individual Results'!$A$2)+1), ROWS(A$12:A127))), "")</f>
        <v/>
      </c>
      <c r="B127" s="19" t="str">
        <f>IF(A127="", "", _xlfn.XLOOKUP(A127, 'Individual Results'!$A$2:$A$261, 'Individual Results'!$C$2:$C$261))</f>
        <v/>
      </c>
      <c r="C127" s="6" t="str">
        <f>IF(A127="", "", _xlfn.XLOOKUP(A127, 'Individual Results'!$A$2:$A$261, 'Individual Results'!$E$2:$E$261))</f>
        <v/>
      </c>
      <c r="D127" s="24" t="str" cm="1">
        <f t="array" ref="D127">IFERROR(
  INDEX(
    'Individual Results'!$A$2:$Q$400,
    MATCH(C127, 'Individual Results'!$E$2:$E$400, 0),
    $J$3
  ),
  ""
)</f>
        <v/>
      </c>
      <c r="E127" s="24" t="str" cm="1">
        <f t="array" ref="E127">IFERROR(
  INDEX(
    'Individual Results'!$A$2:$Q$400,
    MATCH(C127, 'Individual Results'!$E$2:$E$400, 0),
    $K$3
  ),
  ""
)</f>
        <v/>
      </c>
      <c r="M127" s="19" t="str">
        <f t="shared" ca="1" si="2"/>
        <v>DNR</v>
      </c>
      <c r="N127" s="19">
        <f t="shared" ca="1" si="3"/>
        <v>0</v>
      </c>
    </row>
    <row r="128" spans="1:14" x14ac:dyDescent="0.4">
      <c r="A128" s="19" t="str" cm="1">
        <f t="array" ref="A128">IFERROR(INDEX('Individual Results'!$A$2:$A$401, SMALL(IF('Individual Results'!$B$2:$B$401=$B$1, ROW('Individual Results'!$A$2:$A$401)-ROW('Individual Results'!$A$2)+1), ROWS(A$12:A128))), "")</f>
        <v/>
      </c>
      <c r="B128" s="19" t="str">
        <f>IF(A128="", "", _xlfn.XLOOKUP(A128, 'Individual Results'!$A$2:$A$401, 'Individual Results'!$C$2:$C$401))</f>
        <v/>
      </c>
      <c r="C128" s="6" t="str">
        <f>IF(A128="", "", _xlfn.XLOOKUP(A128, 'Individual Results'!$A$2:$A$401, 'Individual Results'!$E$2:$E$401))</f>
        <v/>
      </c>
      <c r="D128" s="24" t="str" cm="1">
        <f t="array" ref="D128">IFERROR(
  INDEX(
    'Individual Results'!$A$2:$Q$400,
    MATCH(C128, 'Individual Results'!$E$2:$E$400, 0),
    $J$3
  ),
  ""
)</f>
        <v/>
      </c>
      <c r="E128" s="24" t="str" cm="1">
        <f t="array" ref="E128">IFERROR(
  INDEX(
    'Individual Results'!$A$2:$Q$400,
    MATCH(C128, 'Individual Results'!$E$2:$E$400, 0),
    $K$3
  ),
  ""
)</f>
        <v/>
      </c>
      <c r="M128" s="19">
        <f t="shared" ca="1" si="2"/>
        <v>22</v>
      </c>
      <c r="N128" s="19">
        <f t="shared" ca="1" si="3"/>
        <v>38</v>
      </c>
    </row>
    <row r="129" spans="1:14" x14ac:dyDescent="0.4">
      <c r="A129" s="19" t="str" cm="1">
        <f t="array" ref="A129">IFERROR(INDEX('Individual Results'!$A$2:$A$401, SMALL(IF('Individual Results'!$B$2:$B$401=$B$1, ROW('Individual Results'!$A$2:$A$401)-ROW('Individual Results'!$A$2)+1), ROWS(A$12:A129))), "")</f>
        <v/>
      </c>
      <c r="B129" s="19" t="str">
        <f>IF(A129="", "", _xlfn.XLOOKUP(A129, 'Individual Results'!$A$2:$A$401, 'Individual Results'!$C$2:$C$401))</f>
        <v/>
      </c>
      <c r="C129" s="6" t="str">
        <f>IF(A129="", "", _xlfn.XLOOKUP(A129, 'Individual Results'!$A$2:$A$401, 'Individual Results'!$E$2:$E$401))</f>
        <v/>
      </c>
      <c r="D129" s="24" t="str" cm="1">
        <f t="array" ref="D129">IFERROR(
  INDEX(
    'Individual Results'!$A$2:$Q$400,
    MATCH(C129, 'Individual Results'!$E$2:$E$400, 0),
    $J$3
  ),
  ""
)</f>
        <v/>
      </c>
      <c r="E129" s="24" t="str" cm="1">
        <f t="array" ref="E129">IFERROR(
  INDEX(
    'Individual Results'!$A$2:$Q$400,
    MATCH(C129, 'Individual Results'!$E$2:$E$400, 0),
    $K$3
  ),
  ""
)</f>
        <v/>
      </c>
      <c r="M129" s="19">
        <f t="shared" ca="1" si="2"/>
        <v>25</v>
      </c>
      <c r="N129" s="19">
        <f t="shared" ca="1" si="3"/>
        <v>35</v>
      </c>
    </row>
    <row r="130" spans="1:14" x14ac:dyDescent="0.4">
      <c r="A130" s="19" t="str" cm="1">
        <f t="array" ref="A130">IFERROR(INDEX('Individual Results'!$A$2:$A$401, SMALL(IF('Individual Results'!$B$2:$B$401=$B$1, ROW('Individual Results'!$A$2:$A$401)-ROW('Individual Results'!$A$2)+1), ROWS(A$12:A130))), "")</f>
        <v/>
      </c>
      <c r="B130" s="19" t="str">
        <f>IF(A130="", "", _xlfn.XLOOKUP(A130, 'Individual Results'!$A$2:$A$401, 'Individual Results'!$C$2:$C$401))</f>
        <v/>
      </c>
      <c r="C130" s="6" t="str">
        <f>IF(A130="", "", _xlfn.XLOOKUP(A130, 'Individual Results'!$A$2:$A$401, 'Individual Results'!$E$2:$E$401))</f>
        <v/>
      </c>
      <c r="D130" s="24" t="str" cm="1">
        <f t="array" ref="D130">IFERROR(
  INDEX(
    'Individual Results'!$A$2:$Q$400,
    MATCH(C130, 'Individual Results'!$E$2:$E$400, 0),
    $J$3
  ),
  ""
)</f>
        <v/>
      </c>
      <c r="E130" s="24" t="str" cm="1">
        <f t="array" ref="E130">IFERROR(
  INDEX(
    'Individual Results'!$A$2:$Q$400,
    MATCH(C130, 'Individual Results'!$E$2:$E$400,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Results'!$A$2:$A$401, SMALL(IF('Individual Results'!$B$2:$B$401=$B$1, ROW('Individual Results'!$A$2:$A$401)-ROW('Individual Results'!$A$2)+1), ROWS(A$12:A131))), "")</f>
        <v/>
      </c>
      <c r="B131" s="19" t="str">
        <f>IF(A131="", "", _xlfn.XLOOKUP(A131, 'Individual Results'!$A$2:$A$401, 'Individual Results'!$C$2:$C$401))</f>
        <v/>
      </c>
      <c r="C131" s="6" t="str">
        <f>IF(A131="", "", _xlfn.XLOOKUP(A131, 'Individual Results'!$A$2:$A$401, 'Individual Results'!$E$2:$E$401))</f>
        <v/>
      </c>
      <c r="D131" s="24" t="str" cm="1">
        <f t="array" ref="D131">IFERROR(
  INDEX(
    'Individual Results'!$A$2:$Q$400,
    MATCH(C131, 'Individual Results'!$E$2:$E$400, 0),
    $J$3
  ),
  ""
)</f>
        <v/>
      </c>
      <c r="E131" s="24" t="str" cm="1">
        <f t="array" ref="E131">IFERROR(
  INDEX(
    'Individual Results'!$A$2:$Q$400,
    MATCH(C131, 'Individual Results'!$E$2:$E$400, 0),
    $K$3
  ),
  ""
)</f>
        <v/>
      </c>
      <c r="M131" s="19" t="str">
        <f t="shared" ca="1" si="2"/>
        <v>DNR</v>
      </c>
      <c r="N131" s="19">
        <f t="shared" ca="1" si="3"/>
        <v>0</v>
      </c>
    </row>
    <row r="132" spans="1:14" x14ac:dyDescent="0.4">
      <c r="A132" s="19" t="str" cm="1">
        <f t="array" ref="A132">IFERROR(INDEX('Individual Results'!$A$2:$A$401, SMALL(IF('Individual Results'!$B$2:$B$401=$B$1, ROW('Individual Results'!$A$2:$A$401)-ROW('Individual Results'!$A$2)+1), ROWS(A$12:A132))), "")</f>
        <v/>
      </c>
      <c r="B132" s="19" t="str">
        <f>IF(A132="", "", _xlfn.XLOOKUP(A132, 'Individual Results'!$A$2:$A$401, 'Individual Results'!$C$2:$C$401))</f>
        <v/>
      </c>
      <c r="C132" s="6" t="str">
        <f>IF(A132="", "", _xlfn.XLOOKUP(A132, 'Individual Results'!$A$2:$A$401, 'Individual Results'!$E$2:$E$401))</f>
        <v/>
      </c>
      <c r="D132" s="24" t="str" cm="1">
        <f t="array" ref="D132">IFERROR(
  INDEX(
    'Individual Results'!$A$2:$Q$400,
    MATCH(C132, 'Individual Results'!$E$2:$E$400, 0),
    $J$3
  ),
  ""
)</f>
        <v/>
      </c>
      <c r="E132" s="24" t="str" cm="1">
        <f t="array" ref="E132">IFERROR(
  INDEX(
    'Individual Results'!$A$2:$Q$400,
    MATCH(C132, 'Individual Results'!$E$2:$E$400, 0),
    $K$3
  ),
  ""
)</f>
        <v/>
      </c>
      <c r="M132" s="19">
        <f t="shared" ca="1" si="2"/>
        <v>19</v>
      </c>
      <c r="N132" s="19">
        <f t="shared" ca="1" si="3"/>
        <v>41</v>
      </c>
    </row>
    <row r="133" spans="1:14" x14ac:dyDescent="0.4">
      <c r="A133" s="19" t="str" cm="1">
        <f t="array" ref="A133">IFERROR(INDEX('Individual Results'!$A$2:$A$401, SMALL(IF('Individual Results'!$B$2:$B$401=$B$1, ROW('Individual Results'!$A$2:$A$401)-ROW('Individual Results'!$A$2)+1), ROWS(A$12:A133))), "")</f>
        <v/>
      </c>
      <c r="B133" s="19" t="str">
        <f>IF(A133="", "", _xlfn.XLOOKUP(A133, 'Individual Results'!$A$2:$A$401, 'Individual Results'!$C$2:$C$401))</f>
        <v/>
      </c>
      <c r="C133" s="6" t="str">
        <f>IF(A133="", "", _xlfn.XLOOKUP(A133, 'Individual Results'!$A$2:$A$401, 'Individual Results'!$E$2:$E$401))</f>
        <v/>
      </c>
      <c r="D133" s="24" t="str" cm="1">
        <f t="array" ref="D133">IFERROR(
  INDEX(
    'Individual Results'!$A$2:$Q$400,
    MATCH(C133, 'Individual Results'!$E$2:$E$400, 0),
    $J$3
  ),
  ""
)</f>
        <v/>
      </c>
      <c r="E133" s="24" t="str" cm="1">
        <f t="array" ref="E133">IFERROR(
  INDEX(
    'Individual Results'!$A$2:$Q$400,
    MATCH(C133, 'Individual Results'!$E$2:$E$400, 0),
    $K$3
  ),
  ""
)</f>
        <v/>
      </c>
      <c r="M133" s="19">
        <f t="shared" ca="1" si="2"/>
        <v>23</v>
      </c>
      <c r="N133" s="19">
        <f t="shared" ca="1" si="3"/>
        <v>37</v>
      </c>
    </row>
    <row r="134" spans="1:14" x14ac:dyDescent="0.4">
      <c r="A134" s="19" t="str" cm="1">
        <f t="array" ref="A134">IFERROR(INDEX('Individual Results'!$A$2:$A$401, SMALL(IF('Individual Results'!$B$2:$B$401=$B$1, ROW('Individual Results'!$A$2:$A$401)-ROW('Individual Results'!$A$2)+1), ROWS(A$12:A134))), "")</f>
        <v/>
      </c>
      <c r="B134" s="19" t="str">
        <f>IF(A134="", "", _xlfn.XLOOKUP(A134, 'Individual Results'!$A$2:$A$401, 'Individual Results'!$C$2:$C$401))</f>
        <v/>
      </c>
      <c r="C134" s="6" t="str">
        <f>IF(A134="", "", _xlfn.XLOOKUP(A134, 'Individual Results'!$A$2:$A$401, 'Individual Results'!$E$2:$E$401))</f>
        <v/>
      </c>
      <c r="D134" s="24" t="str" cm="1">
        <f t="array" ref="D134">IFERROR(
  INDEX(
    'Individual Results'!$A$2:$Q$400,
    MATCH(C134, 'Individual Results'!$E$2:$E$400, 0),
    $J$3
  ),
  ""
)</f>
        <v/>
      </c>
      <c r="E134" s="24" t="str" cm="1">
        <f t="array" ref="E134">IFERROR(
  INDEX(
    'Individual Results'!$A$2:$Q$400,
    MATCH(C134, 'Individual Results'!$E$2:$E$400, 0),
    $K$3
  ),
  ""
)</f>
        <v/>
      </c>
      <c r="M134" s="19">
        <f t="shared" ca="1" si="2"/>
        <v>4</v>
      </c>
      <c r="N134" s="19">
        <f t="shared" ca="1" si="3"/>
        <v>85</v>
      </c>
    </row>
    <row r="135" spans="1:14" x14ac:dyDescent="0.4">
      <c r="A135" s="19" t="str" cm="1">
        <f t="array" ref="A135">IFERROR(INDEX('Individual Results'!$A$2:$A$401, SMALL(IF('Individual Results'!$B$2:$B$401=$B$1, ROW('Individual Results'!$A$2:$A$401)-ROW('Individual Results'!$A$2)+1), ROWS(A$12:A135))), "")</f>
        <v/>
      </c>
      <c r="B135" s="19" t="str">
        <f>IF(A135="", "", _xlfn.XLOOKUP(A135, 'Individual Results'!$A$2:$A$401, 'Individual Results'!$C$2:$C$401))</f>
        <v/>
      </c>
      <c r="C135" s="6" t="str">
        <f>IF(A135="", "", _xlfn.XLOOKUP(A135, 'Individual Results'!$A$2:$A$401, 'Individual Results'!$E$2:$E$401))</f>
        <v/>
      </c>
      <c r="D135" s="24" t="str" cm="1">
        <f t="array" ref="D135">IFERROR(
  INDEX(
    'Individual Results'!$A$2:$Q$400,
    MATCH(C135, 'Individual Results'!$E$2:$E$400, 0),
    $J$3
  ),
  ""
)</f>
        <v/>
      </c>
      <c r="E135" s="24" t="str" cm="1">
        <f t="array" ref="E135">IFERROR(
  INDEX(
    'Individual Results'!$A$2:$Q$400,
    MATCH(C135, 'Individual Results'!$E$2:$E$400, 0),
    $K$3
  ),
  ""
)</f>
        <v/>
      </c>
      <c r="M135" s="19" t="str">
        <f t="shared" ca="1" si="2"/>
        <v>DNR</v>
      </c>
      <c r="N135" s="19">
        <f t="shared" ca="1" si="3"/>
        <v>0</v>
      </c>
    </row>
    <row r="136" spans="1:14" x14ac:dyDescent="0.4">
      <c r="A136" s="19" t="str" cm="1">
        <f t="array" ref="A136">IFERROR(INDEX('Individual Results'!$A$2:$A$401, SMALL(IF('Individual Results'!$B$2:$B$401=$B$1, ROW('Individual Results'!$A$2:$A$401)-ROW('Individual Results'!$A$2)+1), ROWS(A$12:A136))), "")</f>
        <v/>
      </c>
      <c r="B136" s="19" t="str">
        <f>IF(A136="", "", _xlfn.XLOOKUP(A136, 'Individual Results'!$A$2:$A$401, 'Individual Results'!$C$2:$C$401))</f>
        <v/>
      </c>
      <c r="C136" s="6" t="str">
        <f>IF(A136="", "", _xlfn.XLOOKUP(A136, 'Individual Results'!$A$2:$A$401, 'Individual Results'!$E$2:$E$401))</f>
        <v/>
      </c>
      <c r="D136" s="24" t="str" cm="1">
        <f t="array" ref="D136">IFERROR(
  INDEX(
    'Individual Results'!$A$2:$Q$400,
    MATCH(C136, 'Individual Results'!$E$2:$E$400, 0),
    $J$3
  ),
  ""
)</f>
        <v/>
      </c>
      <c r="E136" s="24" t="str" cm="1">
        <f t="array" ref="E136">IFERROR(
  INDEX(
    'Individual Results'!$A$2:$Q$400,
    MATCH(C136, 'Individual Results'!$E$2:$E$400, 0),
    $K$3
  ),
  ""
)</f>
        <v/>
      </c>
      <c r="M136" s="19">
        <f t="shared" ca="1" si="2"/>
        <v>21</v>
      </c>
      <c r="N136" s="19">
        <f t="shared" ca="1" si="3"/>
        <v>39</v>
      </c>
    </row>
    <row r="137" spans="1:14" x14ac:dyDescent="0.4">
      <c r="A137" s="19" t="str" cm="1">
        <f t="array" ref="A137">IFERROR(INDEX('Individual Results'!$A$2:$A$261, SMALL(IF('Individual Results'!$B$2:$B$261=$B$1, ROW('Individual Results'!$A$2:$A$261)-ROW('Individual Results'!$A$2)+1), ROWS(A$12:A137))), "")</f>
        <v/>
      </c>
      <c r="B137" s="19" t="str">
        <f>IF(A137="", "", _xlfn.XLOOKUP(A137, 'Individual Results'!$A$2:$A$261, 'Individual Results'!$C$2:$C$261))</f>
        <v/>
      </c>
      <c r="C137" s="6" t="str">
        <f>IF(A137="", "", _xlfn.XLOOKUP(A137, 'Individual Results'!$A$2:$A$261, 'Individual Results'!$E$2:$E$261))</f>
        <v/>
      </c>
      <c r="M137" s="19" t="str">
        <f t="shared" ca="1" si="2"/>
        <v>DNR</v>
      </c>
      <c r="N137" s="19">
        <f t="shared" ca="1" si="3"/>
        <v>0</v>
      </c>
    </row>
    <row r="138" spans="1:14" x14ac:dyDescent="0.4">
      <c r="A138" s="19" t="str" cm="1">
        <f t="array" ref="A138">IFERROR(INDEX('Individual Results'!$A$2:$A$261, SMALL(IF('Individual Results'!$B$2:$B$261=$B$1, ROW('Individual Results'!$A$2:$A$261)-ROW('Individual Results'!$A$2)+1), ROWS(A$12:A138))), "")</f>
        <v/>
      </c>
      <c r="B138" s="19" t="str">
        <f>IF(A138="", "", _xlfn.XLOOKUP(A138, 'Individual Results'!$A$2:$A$261, 'Individual Results'!$C$2:$C$261))</f>
        <v/>
      </c>
      <c r="C138" s="6" t="str">
        <f>IF(A138="", "", _xlfn.XLOOKUP(A138, 'Individual Results'!$A$2:$A$261, 'Individual Results'!$E$2:$E$261))</f>
        <v/>
      </c>
      <c r="M138" s="19">
        <f t="shared" ca="1" si="2"/>
        <v>24</v>
      </c>
      <c r="N138" s="19">
        <f t="shared" ca="1" si="3"/>
        <v>36</v>
      </c>
    </row>
    <row r="139" spans="1:14" x14ac:dyDescent="0.4">
      <c r="A139" s="19" t="str" cm="1">
        <f t="array" ref="A139">IFERROR(INDEX('Individual Results'!$A$2:$A$261, SMALL(IF('Individual Results'!$B$2:$B$261=$B$1, ROW('Individual Results'!$A$2:$A$261)-ROW('Individual Results'!$A$2)+1), ROWS(A$12:A139))), "")</f>
        <v/>
      </c>
      <c r="B139" s="19" t="str">
        <f>IF(A139="", "", _xlfn.XLOOKUP(A139, 'Individual Results'!$A$2:$A$261, 'Individual Results'!$C$2:$C$261))</f>
        <v/>
      </c>
      <c r="C139" s="6" t="str">
        <f>IF(A139="", "", _xlfn.XLOOKUP(A139, 'Individual Results'!$A$2:$A$261, 'Individual Results'!$E$2:$E$261))</f>
        <v/>
      </c>
      <c r="M139" s="19" t="str">
        <f t="shared" ca="1" si="2"/>
        <v>DNR</v>
      </c>
      <c r="N139" s="19">
        <f t="shared" ca="1" si="3"/>
        <v>0</v>
      </c>
    </row>
    <row r="140" spans="1:14" x14ac:dyDescent="0.4">
      <c r="A140" s="19" t="str" cm="1">
        <f t="array" ref="A140">IFERROR(INDEX('Individual Results'!$A$2:$A$261, SMALL(IF('Individual Results'!$B$2:$B$261=$B$1, ROW('Individual Results'!$A$2:$A$261)-ROW('Individual Results'!$A$2)+1), ROWS(A$12:A140))), "")</f>
        <v/>
      </c>
      <c r="B140" s="19" t="str">
        <f>IF(A140="", "", _xlfn.XLOOKUP(A140, 'Individual Results'!$A$2:$A$261, 'Individual Results'!$C$2:$C$261))</f>
        <v/>
      </c>
      <c r="C140" s="6" t="str">
        <f>IF(A140="", "", _xlfn.XLOOKUP(A140, 'Individual Results'!$A$2:$A$261, 'Individual Results'!$E$2:$E$261))</f>
        <v/>
      </c>
      <c r="M140" s="19" t="str">
        <f t="shared" ca="1" si="2"/>
        <v>DNR</v>
      </c>
      <c r="N140" s="19">
        <f t="shared" ca="1" si="3"/>
        <v>0</v>
      </c>
    </row>
    <row r="141" spans="1:14" x14ac:dyDescent="0.4">
      <c r="A141" s="19" t="str" cm="1">
        <f t="array" ref="A141">IFERROR(INDEX('Individual Results'!$A$2:$A$261, SMALL(IF('Individual Results'!$B$2:$B$261=$B$1, ROW('Individual Results'!$A$2:$A$261)-ROW('Individual Results'!$A$2)+1), ROWS(A$12:A141))), "")</f>
        <v/>
      </c>
      <c r="B141" s="19" t="str">
        <f>IF(A141="", "", _xlfn.XLOOKUP(A141, 'Individual Results'!$A$2:$A$261, 'Individual Results'!$C$2:$C$261))</f>
        <v/>
      </c>
      <c r="C141" s="6" t="str">
        <f>IF(A141="", "", _xlfn.XLOOKUP(A141, 'Individual Results'!$A$2:$A$261, 'Individual Results'!$E$2:$E$261))</f>
        <v/>
      </c>
      <c r="M141" s="19" t="str">
        <f t="shared" ref="M141:M204" ca="1" si="4">IFERROR(INDEX(INDIRECT("'Individual Results'!" &amp; ADDRESS(ROW()-ROW($M$11)+1, $J$3)), 1), "")</f>
        <v>DNR</v>
      </c>
      <c r="N141" s="19">
        <f t="shared" ref="N141:N204" ca="1" si="5">IFERROR(INDEX(INDIRECT("'Individual Results'!" &amp; ADDRESS(ROW()-ROW($N$11)+1, $K$3)), 1), "")</f>
        <v>0</v>
      </c>
    </row>
    <row r="142" spans="1:14" x14ac:dyDescent="0.4">
      <c r="A142" s="19" t="str" cm="1">
        <f t="array" ref="A142">IFERROR(INDEX('Individual Results'!$A$2:$A$261, SMALL(IF('Individual Results'!$B$2:$B$261=$B$1, ROW('Individual Results'!$A$2:$A$261)-ROW('Individual Results'!$A$2)+1), ROWS(A$12:A142))), "")</f>
        <v/>
      </c>
      <c r="B142" s="19" t="str">
        <f>IF(A142="", "", _xlfn.XLOOKUP(A142, 'Individual Results'!$A$2:$A$261, 'Individual Results'!$C$2:$C$261))</f>
        <v/>
      </c>
      <c r="C142" s="6" t="str">
        <f>IF(A142="", "", _xlfn.XLOOKUP(A142, 'Individual Results'!$A$2:$A$261, 'Individual Results'!$E$2:$E$261))</f>
        <v/>
      </c>
      <c r="M142" s="19">
        <f t="shared" ca="1" si="4"/>
        <v>12</v>
      </c>
      <c r="N142" s="19">
        <f t="shared" ca="1" si="5"/>
        <v>51</v>
      </c>
    </row>
    <row r="143" spans="1:14" x14ac:dyDescent="0.4">
      <c r="A143" s="19" t="str" cm="1">
        <f t="array" ref="A143">IFERROR(INDEX('Individual Results'!$A$2:$A$261, SMALL(IF('Individual Results'!$B$2:$B$261=$B$1, ROW('Individual Results'!$A$2:$A$261)-ROW('Individual Results'!$A$2)+1), ROWS(A$12:A143))), "")</f>
        <v/>
      </c>
      <c r="B143" s="19" t="str">
        <f>IF(A143="", "", _xlfn.XLOOKUP(A143, 'Individual Results'!$A$2:$A$261, 'Individual Results'!$C$2:$C$261))</f>
        <v/>
      </c>
      <c r="C143" s="6" t="str">
        <f>IF(A143="", "", _xlfn.XLOOKUP(A143, 'Individual Results'!$A$2:$A$261, 'Individual Results'!$E$2:$E$261))</f>
        <v/>
      </c>
      <c r="M143" s="19" t="str">
        <f t="shared" ca="1" si="4"/>
        <v>DNR</v>
      </c>
      <c r="N143" s="19">
        <f t="shared" ca="1" si="5"/>
        <v>0</v>
      </c>
    </row>
    <row r="144" spans="1:14" x14ac:dyDescent="0.4">
      <c r="M144" s="19">
        <f t="shared" ca="1" si="4"/>
        <v>13</v>
      </c>
      <c r="N144" s="19">
        <f t="shared" ca="1" si="5"/>
        <v>49</v>
      </c>
    </row>
    <row r="145" spans="13:14" x14ac:dyDescent="0.4">
      <c r="M145" s="19">
        <f t="shared" ca="1" si="4"/>
        <v>14</v>
      </c>
      <c r="N145" s="19">
        <f t="shared" ca="1" si="5"/>
        <v>47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 t="str">
        <f t="shared" ca="1" si="4"/>
        <v>DNR</v>
      </c>
      <c r="N147" s="19">
        <f t="shared" ca="1" si="5"/>
        <v>0</v>
      </c>
    </row>
    <row r="148" spans="13:14" x14ac:dyDescent="0.4">
      <c r="M148" s="19">
        <f t="shared" ca="1" si="4"/>
        <v>29</v>
      </c>
      <c r="N148" s="19">
        <f t="shared" ca="1" si="5"/>
        <v>31</v>
      </c>
    </row>
    <row r="149" spans="13:14" x14ac:dyDescent="0.4">
      <c r="M149" s="19" t="str">
        <f t="shared" ca="1" si="4"/>
        <v>DNR</v>
      </c>
      <c r="N149" s="19">
        <f t="shared" ca="1" si="5"/>
        <v>0</v>
      </c>
    </row>
    <row r="150" spans="13:14" x14ac:dyDescent="0.4">
      <c r="M150" s="19">
        <f t="shared" ca="1" si="4"/>
        <v>16</v>
      </c>
      <c r="N150" s="19">
        <f t="shared" ca="1" si="5"/>
        <v>44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 t="str">
        <f t="shared" ca="1" si="4"/>
        <v>DNR</v>
      </c>
      <c r="N153" s="19">
        <f t="shared" ca="1" si="5"/>
        <v>0</v>
      </c>
    </row>
    <row r="154" spans="13:14" x14ac:dyDescent="0.4">
      <c r="M154" s="19">
        <f t="shared" ca="1" si="4"/>
        <v>15</v>
      </c>
      <c r="N154" s="19">
        <f t="shared" ca="1" si="5"/>
        <v>45</v>
      </c>
    </row>
    <row r="155" spans="13:14" x14ac:dyDescent="0.4">
      <c r="M155" s="19">
        <f t="shared" ca="1" si="4"/>
        <v>6</v>
      </c>
      <c r="N155" s="19">
        <f t="shared" ca="1" si="5"/>
        <v>75</v>
      </c>
    </row>
    <row r="156" spans="13:14" x14ac:dyDescent="0.4">
      <c r="M156" s="19">
        <f t="shared" ca="1" si="4"/>
        <v>9</v>
      </c>
      <c r="N156" s="19">
        <f t="shared" ca="1" si="5"/>
        <v>60</v>
      </c>
    </row>
    <row r="157" spans="13:14" x14ac:dyDescent="0.4">
      <c r="M157" s="19" t="str">
        <f t="shared" ca="1" si="4"/>
        <v>DNR</v>
      </c>
      <c r="N157" s="19">
        <f t="shared" ca="1" si="5"/>
        <v>0</v>
      </c>
    </row>
    <row r="158" spans="13:14" x14ac:dyDescent="0.4">
      <c r="M158" s="19">
        <f t="shared" ca="1" si="4"/>
        <v>5</v>
      </c>
      <c r="N158" s="19">
        <f t="shared" ca="1" si="5"/>
        <v>80</v>
      </c>
    </row>
    <row r="159" spans="13:14" x14ac:dyDescent="0.4">
      <c r="M159" s="19" t="str">
        <f t="shared" ca="1" si="4"/>
        <v>DNR</v>
      </c>
      <c r="N159" s="19">
        <f t="shared" ca="1" si="5"/>
        <v>0</v>
      </c>
    </row>
    <row r="160" spans="13:14" x14ac:dyDescent="0.4">
      <c r="M160" s="19">
        <f t="shared" ca="1" si="4"/>
        <v>3</v>
      </c>
      <c r="N160" s="19">
        <f t="shared" ca="1" si="5"/>
        <v>90</v>
      </c>
    </row>
    <row r="161" spans="13:14" x14ac:dyDescent="0.4">
      <c r="M161" s="19">
        <f t="shared" ca="1" si="4"/>
        <v>4</v>
      </c>
      <c r="N161" s="19">
        <f t="shared" ca="1" si="5"/>
        <v>85</v>
      </c>
    </row>
    <row r="162" spans="13:14" x14ac:dyDescent="0.4">
      <c r="M162" s="19" t="str">
        <f t="shared" ca="1" si="4"/>
        <v>DNR</v>
      </c>
      <c r="N162" s="19">
        <f t="shared" ca="1" si="5"/>
        <v>0</v>
      </c>
    </row>
    <row r="163" spans="13:14" x14ac:dyDescent="0.4">
      <c r="M163" s="19">
        <f t="shared" ca="1" si="4"/>
        <v>7</v>
      </c>
      <c r="N163" s="19">
        <f t="shared" ca="1" si="5"/>
        <v>70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 t="str">
        <f t="shared" ca="1" si="4"/>
        <v>DNR</v>
      </c>
      <c r="N165" s="19">
        <f t="shared" ca="1" si="5"/>
        <v>0</v>
      </c>
    </row>
    <row r="166" spans="13:14" x14ac:dyDescent="0.4">
      <c r="M166" s="19">
        <f t="shared" ca="1" si="4"/>
        <v>8</v>
      </c>
      <c r="N166" s="19">
        <f t="shared" ca="1" si="5"/>
        <v>65</v>
      </c>
    </row>
    <row r="167" spans="13:14" x14ac:dyDescent="0.4">
      <c r="M167" s="19">
        <f t="shared" ca="1" si="4"/>
        <v>2</v>
      </c>
      <c r="N167" s="19">
        <f t="shared" ca="1" si="5"/>
        <v>95</v>
      </c>
    </row>
    <row r="168" spans="13:14" x14ac:dyDescent="0.4">
      <c r="M168" s="19">
        <f t="shared" ca="1" si="4"/>
        <v>6</v>
      </c>
      <c r="N168" s="19">
        <f t="shared" ca="1" si="5"/>
        <v>75</v>
      </c>
    </row>
    <row r="169" spans="13:14" x14ac:dyDescent="0.4">
      <c r="M169" s="19">
        <f t="shared" ca="1" si="4"/>
        <v>1</v>
      </c>
      <c r="N169" s="19">
        <f t="shared" ca="1" si="5"/>
        <v>100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 t="str">
        <f t="shared" ca="1" si="4"/>
        <v>DNR</v>
      </c>
      <c r="N171" s="19">
        <f t="shared" ca="1" si="5"/>
        <v>0</v>
      </c>
    </row>
    <row r="172" spans="13:14" x14ac:dyDescent="0.4">
      <c r="M172" s="19" t="str">
        <f t="shared" ca="1" si="4"/>
        <v>DNR</v>
      </c>
      <c r="N172" s="19">
        <f t="shared" ca="1" si="5"/>
        <v>0</v>
      </c>
    </row>
    <row r="173" spans="13:14" x14ac:dyDescent="0.4">
      <c r="M173" s="19">
        <f t="shared" ca="1" si="4"/>
        <v>17</v>
      </c>
      <c r="N173" s="19">
        <f t="shared" ca="1" si="5"/>
        <v>43</v>
      </c>
    </row>
    <row r="174" spans="13:14" x14ac:dyDescent="0.4">
      <c r="M174" s="19">
        <f t="shared" ca="1" si="4"/>
        <v>12</v>
      </c>
      <c r="N174" s="19">
        <f t="shared" ca="1" si="5"/>
        <v>51</v>
      </c>
    </row>
    <row r="175" spans="13:14" x14ac:dyDescent="0.4">
      <c r="M175" s="19">
        <f t="shared" ca="1" si="4"/>
        <v>7</v>
      </c>
      <c r="N175" s="19">
        <f t="shared" ca="1" si="5"/>
        <v>70</v>
      </c>
    </row>
    <row r="176" spans="13:14" x14ac:dyDescent="0.4">
      <c r="M176" s="19" t="str">
        <f t="shared" ca="1" si="4"/>
        <v>DNR</v>
      </c>
      <c r="N176" s="19">
        <f t="shared" ca="1" si="5"/>
        <v>0</v>
      </c>
    </row>
    <row r="177" spans="13:14" x14ac:dyDescent="0.4">
      <c r="M177" s="19">
        <f t="shared" ca="1" si="4"/>
        <v>31</v>
      </c>
      <c r="N177" s="19">
        <f t="shared" ca="1" si="5"/>
        <v>29</v>
      </c>
    </row>
    <row r="178" spans="13:14" x14ac:dyDescent="0.4">
      <c r="M178" s="19">
        <f t="shared" ca="1" si="4"/>
        <v>33</v>
      </c>
      <c r="N178" s="19">
        <f t="shared" ca="1" si="5"/>
        <v>27</v>
      </c>
    </row>
    <row r="179" spans="13:14" x14ac:dyDescent="0.4">
      <c r="M179" s="19">
        <f t="shared" ca="1" si="4"/>
        <v>9</v>
      </c>
      <c r="N179" s="19">
        <f t="shared" ca="1" si="5"/>
        <v>60</v>
      </c>
    </row>
    <row r="180" spans="13:14" x14ac:dyDescent="0.4">
      <c r="M180" s="19">
        <f t="shared" ca="1" si="4"/>
        <v>38</v>
      </c>
      <c r="N180" s="19">
        <f t="shared" ca="1" si="5"/>
        <v>22</v>
      </c>
    </row>
    <row r="181" spans="13:14" x14ac:dyDescent="0.4">
      <c r="M181" s="19">
        <f t="shared" ca="1" si="4"/>
        <v>28</v>
      </c>
      <c r="N181" s="19">
        <f t="shared" ca="1" si="5"/>
        <v>32</v>
      </c>
    </row>
    <row r="182" spans="13:14" x14ac:dyDescent="0.4">
      <c r="M182" s="19">
        <f t="shared" ca="1" si="4"/>
        <v>37</v>
      </c>
      <c r="N182" s="19">
        <f t="shared" ca="1" si="5"/>
        <v>23</v>
      </c>
    </row>
    <row r="183" spans="13:14" x14ac:dyDescent="0.4">
      <c r="M183" s="19">
        <f t="shared" ca="1" si="4"/>
        <v>23</v>
      </c>
      <c r="N183" s="19">
        <f t="shared" ca="1" si="5"/>
        <v>37</v>
      </c>
    </row>
    <row r="184" spans="13:14" x14ac:dyDescent="0.4">
      <c r="M184" s="19">
        <f t="shared" ca="1" si="4"/>
        <v>1</v>
      </c>
      <c r="N184" s="19">
        <f t="shared" ca="1" si="5"/>
        <v>100</v>
      </c>
    </row>
    <row r="185" spans="13:14" x14ac:dyDescent="0.4">
      <c r="M185" s="19" t="str">
        <f t="shared" ca="1" si="4"/>
        <v>DNR</v>
      </c>
      <c r="N185" s="19">
        <f t="shared" ca="1" si="5"/>
        <v>0</v>
      </c>
    </row>
    <row r="186" spans="13:14" x14ac:dyDescent="0.4">
      <c r="M186" s="19" t="str">
        <f t="shared" ca="1" si="4"/>
        <v>DNF</v>
      </c>
      <c r="N186" s="19">
        <f t="shared" ca="1" si="5"/>
        <v>1</v>
      </c>
    </row>
    <row r="187" spans="13:14" x14ac:dyDescent="0.4">
      <c r="M187" s="19">
        <f t="shared" ca="1" si="4"/>
        <v>19</v>
      </c>
      <c r="N187" s="19">
        <f t="shared" ca="1" si="5"/>
        <v>41</v>
      </c>
    </row>
    <row r="188" spans="13:14" x14ac:dyDescent="0.4">
      <c r="M188" s="19">
        <f t="shared" ca="1" si="4"/>
        <v>39</v>
      </c>
      <c r="N188" s="19">
        <f t="shared" ca="1" si="5"/>
        <v>21</v>
      </c>
    </row>
    <row r="189" spans="13:14" x14ac:dyDescent="0.4">
      <c r="M189" s="19" t="str">
        <f t="shared" ca="1" si="4"/>
        <v>DNR</v>
      </c>
      <c r="N189" s="19">
        <f t="shared" ca="1" si="5"/>
        <v>0</v>
      </c>
    </row>
    <row r="190" spans="13:14" x14ac:dyDescent="0.4">
      <c r="M190" s="19" t="str">
        <f t="shared" ca="1" si="4"/>
        <v>DNR</v>
      </c>
      <c r="N190" s="19">
        <f t="shared" ca="1" si="5"/>
        <v>0</v>
      </c>
    </row>
    <row r="191" spans="13:14" x14ac:dyDescent="0.4">
      <c r="M191" s="19">
        <f t="shared" ca="1" si="4"/>
        <v>30</v>
      </c>
      <c r="N191" s="19">
        <f t="shared" ca="1" si="5"/>
        <v>30</v>
      </c>
    </row>
    <row r="192" spans="13:14" x14ac:dyDescent="0.4">
      <c r="M192" s="19" t="str">
        <f t="shared" ca="1" si="4"/>
        <v>DNR</v>
      </c>
      <c r="N192" s="19">
        <f t="shared" ca="1" si="5"/>
        <v>0</v>
      </c>
    </row>
    <row r="193" spans="13:14" x14ac:dyDescent="0.4">
      <c r="M193" s="19">
        <f t="shared" ca="1" si="4"/>
        <v>5</v>
      </c>
      <c r="N193" s="19">
        <f t="shared" ca="1" si="5"/>
        <v>80</v>
      </c>
    </row>
    <row r="194" spans="13:14" x14ac:dyDescent="0.4">
      <c r="M194" s="19">
        <f t="shared" ca="1" si="4"/>
        <v>4</v>
      </c>
      <c r="N194" s="19">
        <f t="shared" ca="1" si="5"/>
        <v>85</v>
      </c>
    </row>
    <row r="195" spans="13:14" x14ac:dyDescent="0.4">
      <c r="M195" s="19" t="str">
        <f t="shared" ca="1" si="4"/>
        <v>DNR</v>
      </c>
      <c r="N195" s="19">
        <f t="shared" ca="1" si="5"/>
        <v>0</v>
      </c>
    </row>
    <row r="196" spans="13:14" x14ac:dyDescent="0.4">
      <c r="M196" s="19" t="str">
        <f t="shared" ca="1" si="4"/>
        <v>DNR</v>
      </c>
      <c r="N196" s="19">
        <f t="shared" ca="1" si="5"/>
        <v>0</v>
      </c>
    </row>
    <row r="197" spans="13:14" x14ac:dyDescent="0.4">
      <c r="M197" s="19">
        <f t="shared" ca="1" si="4"/>
        <v>6</v>
      </c>
      <c r="N197" s="19">
        <f t="shared" ca="1" si="5"/>
        <v>75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 t="str">
        <f t="shared" ca="1" si="4"/>
        <v>DNR</v>
      </c>
      <c r="N201" s="19">
        <f t="shared" ca="1" si="5"/>
        <v>0</v>
      </c>
    </row>
    <row r="202" spans="13:14" x14ac:dyDescent="0.4">
      <c r="M202" s="19" t="str">
        <f t="shared" ca="1" si="4"/>
        <v>DNR</v>
      </c>
      <c r="N202" s="19">
        <f t="shared" ca="1" si="5"/>
        <v>0</v>
      </c>
    </row>
    <row r="203" spans="13:14" x14ac:dyDescent="0.4">
      <c r="M203" s="19">
        <f t="shared" ca="1" si="4"/>
        <v>35</v>
      </c>
      <c r="N203" s="19">
        <f t="shared" ca="1" si="5"/>
        <v>25</v>
      </c>
    </row>
    <row r="204" spans="13:14" x14ac:dyDescent="0.4">
      <c r="M204" s="19" t="str">
        <f t="shared" ca="1" si="4"/>
        <v>DNR</v>
      </c>
      <c r="N204" s="19">
        <f t="shared" ca="1" si="5"/>
        <v>0</v>
      </c>
    </row>
    <row r="205" spans="13:14" x14ac:dyDescent="0.4">
      <c r="M205" s="19" t="str">
        <f t="shared" ref="M205:M268" ca="1" si="6">IFERROR(INDEX(INDIRECT("'Individual Results'!" &amp; ADDRESS(ROW()-ROW($M$11)+1, $J$3)), 1), "")</f>
        <v>DNR</v>
      </c>
      <c r="N205" s="19">
        <f t="shared" ref="N205:N268" ca="1" si="7">IFERROR(INDEX(INDIRECT("'Individual Results'!" &amp; ADDRESS(ROW()-ROW($N$11)+1, $K$3)), 1), "")</f>
        <v>0</v>
      </c>
    </row>
    <row r="206" spans="13:14" x14ac:dyDescent="0.4">
      <c r="M206" s="19">
        <f t="shared" ca="1" si="6"/>
        <v>18</v>
      </c>
      <c r="N206" s="19">
        <f t="shared" ca="1" si="7"/>
        <v>42</v>
      </c>
    </row>
    <row r="207" spans="13:14" x14ac:dyDescent="0.4">
      <c r="M207" s="19">
        <f t="shared" ca="1" si="6"/>
        <v>2</v>
      </c>
      <c r="N207" s="19">
        <f t="shared" ca="1" si="7"/>
        <v>95</v>
      </c>
    </row>
    <row r="208" spans="13:14" x14ac:dyDescent="0.4">
      <c r="M208" s="19">
        <f t="shared" ca="1" si="6"/>
        <v>26</v>
      </c>
      <c r="N208" s="19">
        <f t="shared" ca="1" si="7"/>
        <v>34</v>
      </c>
    </row>
    <row r="209" spans="13:14" x14ac:dyDescent="0.4">
      <c r="M209" s="19">
        <f t="shared" ca="1" si="6"/>
        <v>24</v>
      </c>
      <c r="N209" s="19">
        <f t="shared" ca="1" si="7"/>
        <v>36</v>
      </c>
    </row>
    <row r="210" spans="13:14" x14ac:dyDescent="0.4">
      <c r="M210" s="19">
        <f t="shared" ca="1" si="6"/>
        <v>25</v>
      </c>
      <c r="N210" s="19">
        <f t="shared" ca="1" si="7"/>
        <v>35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 t="str">
        <f t="shared" ca="1" si="6"/>
        <v>DNR</v>
      </c>
      <c r="N212" s="19">
        <f t="shared" ca="1" si="7"/>
        <v>0</v>
      </c>
    </row>
    <row r="213" spans="13:14" x14ac:dyDescent="0.4">
      <c r="M213" s="19">
        <f t="shared" ca="1" si="6"/>
        <v>29</v>
      </c>
      <c r="N213" s="19">
        <f t="shared" ca="1" si="7"/>
        <v>31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 t="str">
        <f t="shared" ca="1" si="6"/>
        <v>DNR</v>
      </c>
      <c r="N215" s="19">
        <f t="shared" ca="1" si="7"/>
        <v>0</v>
      </c>
    </row>
    <row r="216" spans="13:14" x14ac:dyDescent="0.4">
      <c r="M216" s="19">
        <f t="shared" ca="1" si="6"/>
        <v>3</v>
      </c>
      <c r="N216" s="19">
        <f t="shared" ca="1" si="7"/>
        <v>90</v>
      </c>
    </row>
    <row r="217" spans="13:14" x14ac:dyDescent="0.4">
      <c r="M217" s="19" t="str">
        <f t="shared" ca="1" si="6"/>
        <v>DNF</v>
      </c>
      <c r="N217" s="19">
        <f t="shared" ca="1" si="7"/>
        <v>1</v>
      </c>
    </row>
    <row r="218" spans="13:14" x14ac:dyDescent="0.4">
      <c r="M218" s="19">
        <f t="shared" ca="1" si="6"/>
        <v>32</v>
      </c>
      <c r="N218" s="19">
        <f t="shared" ca="1" si="7"/>
        <v>28</v>
      </c>
    </row>
    <row r="219" spans="13:14" x14ac:dyDescent="0.4">
      <c r="M219" s="19">
        <f t="shared" ca="1" si="6"/>
        <v>16</v>
      </c>
      <c r="N219" s="19">
        <f t="shared" ca="1" si="7"/>
        <v>44</v>
      </c>
    </row>
    <row r="220" spans="13:14" x14ac:dyDescent="0.4">
      <c r="M220" s="19">
        <f t="shared" ca="1" si="6"/>
        <v>14</v>
      </c>
      <c r="N220" s="19">
        <f t="shared" ca="1" si="7"/>
        <v>47</v>
      </c>
    </row>
    <row r="221" spans="13:14" x14ac:dyDescent="0.4">
      <c r="M221" s="19">
        <f t="shared" ca="1" si="6"/>
        <v>13</v>
      </c>
      <c r="N221" s="19">
        <f t="shared" ca="1" si="7"/>
        <v>49</v>
      </c>
    </row>
    <row r="222" spans="13:14" x14ac:dyDescent="0.4">
      <c r="M222" s="19">
        <f t="shared" ca="1" si="6"/>
        <v>27</v>
      </c>
      <c r="N222" s="19">
        <f t="shared" ca="1" si="7"/>
        <v>33</v>
      </c>
    </row>
    <row r="223" spans="13:14" x14ac:dyDescent="0.4">
      <c r="M223" s="19" t="str">
        <f t="shared" ca="1" si="6"/>
        <v>DNR</v>
      </c>
      <c r="N223" s="19">
        <f t="shared" ca="1" si="7"/>
        <v>0</v>
      </c>
    </row>
    <row r="224" spans="13:14" x14ac:dyDescent="0.4">
      <c r="M224" s="19" t="str">
        <f t="shared" ca="1" si="6"/>
        <v>DNR</v>
      </c>
      <c r="N224" s="19">
        <f t="shared" ca="1" si="7"/>
        <v>0</v>
      </c>
    </row>
    <row r="225" spans="13:14" x14ac:dyDescent="0.4">
      <c r="M225" s="19">
        <f t="shared" ca="1" si="6"/>
        <v>11</v>
      </c>
      <c r="N225" s="19">
        <f t="shared" ca="1" si="7"/>
        <v>53</v>
      </c>
    </row>
    <row r="226" spans="13:14" x14ac:dyDescent="0.4">
      <c r="M226" s="19" t="str">
        <f t="shared" ca="1" si="6"/>
        <v>DNR</v>
      </c>
      <c r="N226" s="19">
        <f t="shared" ca="1" si="7"/>
        <v>0</v>
      </c>
    </row>
    <row r="227" spans="13:14" x14ac:dyDescent="0.4">
      <c r="M227" s="19">
        <f t="shared" ca="1" si="6"/>
        <v>36</v>
      </c>
      <c r="N227" s="19">
        <f t="shared" ca="1" si="7"/>
        <v>24</v>
      </c>
    </row>
    <row r="228" spans="13:14" x14ac:dyDescent="0.4">
      <c r="M228" s="19">
        <f t="shared" ca="1" si="6"/>
        <v>21</v>
      </c>
      <c r="N228" s="19">
        <f t="shared" ca="1" si="7"/>
        <v>39</v>
      </c>
    </row>
    <row r="229" spans="13:14" x14ac:dyDescent="0.4">
      <c r="M229" s="19">
        <f t="shared" ca="1" si="6"/>
        <v>20</v>
      </c>
      <c r="N229" s="19">
        <f t="shared" ca="1" si="7"/>
        <v>40</v>
      </c>
    </row>
    <row r="230" spans="13:14" x14ac:dyDescent="0.4">
      <c r="M230" s="19" t="str">
        <f t="shared" ca="1" si="6"/>
        <v>DNR</v>
      </c>
      <c r="N230" s="19">
        <f t="shared" ca="1" si="7"/>
        <v>0</v>
      </c>
    </row>
    <row r="231" spans="13:14" x14ac:dyDescent="0.4">
      <c r="M231" s="19">
        <f t="shared" ca="1" si="6"/>
        <v>22</v>
      </c>
      <c r="N231" s="19">
        <f t="shared" ca="1" si="7"/>
        <v>38</v>
      </c>
    </row>
    <row r="232" spans="13:14" x14ac:dyDescent="0.4">
      <c r="M232" s="19">
        <f t="shared" ca="1" si="6"/>
        <v>8</v>
      </c>
      <c r="N232" s="19">
        <f t="shared" ca="1" si="7"/>
        <v>65</v>
      </c>
    </row>
    <row r="233" spans="13:14" x14ac:dyDescent="0.4">
      <c r="M233" s="19">
        <f t="shared" ca="1" si="6"/>
        <v>10</v>
      </c>
      <c r="N233" s="19">
        <f t="shared" ca="1" si="7"/>
        <v>55</v>
      </c>
    </row>
    <row r="234" spans="13:14" x14ac:dyDescent="0.4">
      <c r="M234" s="19">
        <f t="shared" ca="1" si="6"/>
        <v>15</v>
      </c>
      <c r="N234" s="19">
        <f t="shared" ca="1" si="7"/>
        <v>45</v>
      </c>
    </row>
    <row r="235" spans="13:14" x14ac:dyDescent="0.4">
      <c r="M235" s="19" t="str">
        <f t="shared" ca="1" si="6"/>
        <v>DNR</v>
      </c>
      <c r="N235" s="19">
        <f t="shared" ca="1" si="7"/>
        <v>0</v>
      </c>
    </row>
    <row r="236" spans="13:14" x14ac:dyDescent="0.4">
      <c r="M236" s="19">
        <f t="shared" ca="1" si="6"/>
        <v>34</v>
      </c>
      <c r="N236" s="19">
        <f t="shared" ca="1" si="7"/>
        <v>26</v>
      </c>
    </row>
    <row r="237" spans="13:14" x14ac:dyDescent="0.4">
      <c r="M237" s="19">
        <f t="shared" ca="1" si="6"/>
        <v>35</v>
      </c>
      <c r="N237" s="19">
        <f t="shared" ca="1" si="7"/>
        <v>25</v>
      </c>
    </row>
    <row r="238" spans="13:14" x14ac:dyDescent="0.4">
      <c r="M238" s="19">
        <f t="shared" ca="1" si="6"/>
        <v>7</v>
      </c>
      <c r="N238" s="19">
        <f t="shared" ca="1" si="7"/>
        <v>70</v>
      </c>
    </row>
    <row r="239" spans="13:14" x14ac:dyDescent="0.4">
      <c r="M239" s="19">
        <f t="shared" ca="1" si="6"/>
        <v>5</v>
      </c>
      <c r="N239" s="19">
        <f t="shared" ca="1" si="7"/>
        <v>80</v>
      </c>
    </row>
    <row r="240" spans="13:14" x14ac:dyDescent="0.4">
      <c r="M240" s="19" t="str">
        <f t="shared" ca="1" si="6"/>
        <v>DNR</v>
      </c>
      <c r="N240" s="19">
        <f t="shared" ca="1" si="7"/>
        <v>0</v>
      </c>
    </row>
    <row r="241" spans="13:14" x14ac:dyDescent="0.4">
      <c r="M241" s="19" t="str">
        <f t="shared" ca="1" si="6"/>
        <v>DNR</v>
      </c>
      <c r="N241" s="19">
        <f t="shared" ca="1" si="7"/>
        <v>0</v>
      </c>
    </row>
    <row r="242" spans="13:14" x14ac:dyDescent="0.4">
      <c r="M242" s="19" t="str">
        <f t="shared" ca="1" si="6"/>
        <v>DNR</v>
      </c>
      <c r="N242" s="19">
        <f t="shared" ca="1" si="7"/>
        <v>0</v>
      </c>
    </row>
    <row r="243" spans="13:14" x14ac:dyDescent="0.4">
      <c r="M243" s="19" t="str">
        <f t="shared" ca="1" si="6"/>
        <v>DNR</v>
      </c>
      <c r="N243" s="19">
        <f t="shared" ca="1" si="7"/>
        <v>0</v>
      </c>
    </row>
    <row r="244" spans="13:14" x14ac:dyDescent="0.4">
      <c r="M244" s="19">
        <f t="shared" ca="1" si="6"/>
        <v>4</v>
      </c>
      <c r="N244" s="19">
        <f t="shared" ca="1" si="7"/>
        <v>85</v>
      </c>
    </row>
    <row r="245" spans="13:14" x14ac:dyDescent="0.4">
      <c r="M245" s="19" t="str">
        <f t="shared" ca="1" si="6"/>
        <v>DNR</v>
      </c>
      <c r="N245" s="19">
        <f t="shared" ca="1" si="7"/>
        <v>0</v>
      </c>
    </row>
    <row r="246" spans="13:14" x14ac:dyDescent="0.4">
      <c r="M246" s="19">
        <f t="shared" ca="1" si="6"/>
        <v>2</v>
      </c>
      <c r="N246" s="19">
        <f t="shared" ca="1" si="7"/>
        <v>95</v>
      </c>
    </row>
    <row r="247" spans="13:14" x14ac:dyDescent="0.4">
      <c r="M247" s="19">
        <f t="shared" ca="1" si="6"/>
        <v>8</v>
      </c>
      <c r="N247" s="19">
        <f t="shared" ca="1" si="7"/>
        <v>65</v>
      </c>
    </row>
    <row r="248" spans="13:14" x14ac:dyDescent="0.4">
      <c r="M248" s="19">
        <f t="shared" ca="1" si="6"/>
        <v>6</v>
      </c>
      <c r="N248" s="19">
        <f t="shared" ca="1" si="7"/>
        <v>75</v>
      </c>
    </row>
    <row r="249" spans="13:14" x14ac:dyDescent="0.4">
      <c r="M249" s="19">
        <f t="shared" ca="1" si="6"/>
        <v>9</v>
      </c>
      <c r="N249" s="19">
        <f t="shared" ca="1" si="7"/>
        <v>60</v>
      </c>
    </row>
    <row r="250" spans="13:14" x14ac:dyDescent="0.4">
      <c r="M250" s="19">
        <f t="shared" ca="1" si="6"/>
        <v>3</v>
      </c>
      <c r="N250" s="19">
        <f t="shared" ca="1" si="7"/>
        <v>90</v>
      </c>
    </row>
    <row r="251" spans="13:14" x14ac:dyDescent="0.4">
      <c r="M251" s="19">
        <f t="shared" ca="1" si="6"/>
        <v>1</v>
      </c>
      <c r="N251" s="19">
        <f t="shared" ca="1" si="7"/>
        <v>100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 t="str">
        <f t="shared" ca="1" si="6"/>
        <v>DNR</v>
      </c>
      <c r="N253" s="19">
        <f t="shared" ca="1" si="7"/>
        <v>0</v>
      </c>
    </row>
    <row r="254" spans="13:14" x14ac:dyDescent="0.4">
      <c r="M254" s="19">
        <f t="shared" ca="1" si="6"/>
        <v>49</v>
      </c>
      <c r="N254" s="19">
        <f t="shared" ca="1" si="7"/>
        <v>11</v>
      </c>
    </row>
    <row r="255" spans="13:14" x14ac:dyDescent="0.4">
      <c r="M255" s="19">
        <f t="shared" ca="1" si="6"/>
        <v>9</v>
      </c>
      <c r="N255" s="19">
        <f t="shared" ca="1" si="7"/>
        <v>60</v>
      </c>
    </row>
    <row r="256" spans="13:14" x14ac:dyDescent="0.4">
      <c r="M256" s="19">
        <f t="shared" ca="1" si="6"/>
        <v>43</v>
      </c>
      <c r="N256" s="19">
        <f t="shared" ca="1" si="7"/>
        <v>17</v>
      </c>
    </row>
    <row r="257" spans="13:14" x14ac:dyDescent="0.4">
      <c r="M257" s="19" t="str">
        <f t="shared" ca="1" si="6"/>
        <v>DNR</v>
      </c>
      <c r="N257" s="19">
        <f t="shared" ca="1" si="7"/>
        <v>0</v>
      </c>
    </row>
    <row r="258" spans="13:14" x14ac:dyDescent="0.4">
      <c r="M258" s="19" t="str">
        <f t="shared" ca="1" si="6"/>
        <v>DNR</v>
      </c>
      <c r="N258" s="19">
        <f t="shared" ca="1" si="7"/>
        <v>0</v>
      </c>
    </row>
    <row r="259" spans="13:14" x14ac:dyDescent="0.4">
      <c r="M259" s="19" t="str">
        <f t="shared" ca="1" si="6"/>
        <v>DNR</v>
      </c>
      <c r="N259" s="19">
        <f t="shared" ca="1" si="7"/>
        <v>0</v>
      </c>
    </row>
    <row r="260" spans="13:14" x14ac:dyDescent="0.4">
      <c r="M260" s="19">
        <f t="shared" ca="1" si="6"/>
        <v>38</v>
      </c>
      <c r="N260" s="19">
        <f t="shared" ca="1" si="7"/>
        <v>22</v>
      </c>
    </row>
    <row r="261" spans="13:14" x14ac:dyDescent="0.4">
      <c r="M261" s="19" t="str">
        <f t="shared" ca="1" si="6"/>
        <v>DNR</v>
      </c>
      <c r="N261" s="19">
        <f t="shared" ca="1" si="7"/>
        <v>0</v>
      </c>
    </row>
    <row r="262" spans="13:14" x14ac:dyDescent="0.4">
      <c r="M262" s="19">
        <f t="shared" ca="1" si="6"/>
        <v>55</v>
      </c>
      <c r="N262" s="19">
        <f t="shared" ca="1" si="7"/>
        <v>5</v>
      </c>
    </row>
    <row r="263" spans="13:14" x14ac:dyDescent="0.4">
      <c r="M263" s="19">
        <f t="shared" ca="1" si="6"/>
        <v>15</v>
      </c>
      <c r="N263" s="19">
        <f t="shared" ca="1" si="7"/>
        <v>45</v>
      </c>
    </row>
    <row r="264" spans="13:14" x14ac:dyDescent="0.4">
      <c r="M264" s="19">
        <f t="shared" ca="1" si="6"/>
        <v>58</v>
      </c>
      <c r="N264" s="19">
        <f t="shared" ca="1" si="7"/>
        <v>2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 t="str">
        <f t="shared" ca="1" si="6"/>
        <v>DNR</v>
      </c>
      <c r="N266" s="19">
        <f t="shared" ca="1" si="7"/>
        <v>0</v>
      </c>
    </row>
    <row r="267" spans="13:14" x14ac:dyDescent="0.4">
      <c r="M267" s="19">
        <f t="shared" ca="1" si="6"/>
        <v>8</v>
      </c>
      <c r="N267" s="19">
        <f t="shared" ca="1" si="7"/>
        <v>65</v>
      </c>
    </row>
    <row r="268" spans="13:14" x14ac:dyDescent="0.4">
      <c r="M268" s="19">
        <f t="shared" ca="1" si="6"/>
        <v>42</v>
      </c>
      <c r="N268" s="19">
        <f t="shared" ca="1" si="7"/>
        <v>18</v>
      </c>
    </row>
    <row r="269" spans="13:14" x14ac:dyDescent="0.4">
      <c r="M269" s="19" t="str">
        <f t="shared" ref="M269:M332" ca="1" si="8">IFERROR(INDEX(INDIRECT("'Individual Results'!" &amp; ADDRESS(ROW()-ROW($M$11)+1, $J$3)), 1), "")</f>
        <v>DNR</v>
      </c>
      <c r="N269" s="19">
        <f t="shared" ref="N269:N332" ca="1" si="9">IFERROR(INDEX(INDIRECT("'Individual Results'!" &amp; ADDRESS(ROW()-ROW($N$11)+1, $K$3)), 1), "")</f>
        <v>0</v>
      </c>
    </row>
    <row r="270" spans="13:14" x14ac:dyDescent="0.4">
      <c r="M270" s="19" t="str">
        <f t="shared" ca="1" si="8"/>
        <v>DNR</v>
      </c>
      <c r="N270" s="19">
        <f t="shared" ca="1" si="9"/>
        <v>0</v>
      </c>
    </row>
    <row r="271" spans="13:14" x14ac:dyDescent="0.4">
      <c r="M271" s="19">
        <f t="shared" ca="1" si="8"/>
        <v>47</v>
      </c>
      <c r="N271" s="19">
        <f t="shared" ca="1" si="9"/>
        <v>13</v>
      </c>
    </row>
    <row r="272" spans="13:14" x14ac:dyDescent="0.4">
      <c r="M272" s="19">
        <f t="shared" ca="1" si="8"/>
        <v>41</v>
      </c>
      <c r="N272" s="19">
        <f t="shared" ca="1" si="9"/>
        <v>19</v>
      </c>
    </row>
    <row r="273" spans="13:14" x14ac:dyDescent="0.4">
      <c r="M273" s="19">
        <f t="shared" ca="1" si="8"/>
        <v>61</v>
      </c>
      <c r="N273" s="19">
        <f t="shared" ca="1" si="9"/>
        <v>1</v>
      </c>
    </row>
    <row r="274" spans="13:14" x14ac:dyDescent="0.4">
      <c r="M274" s="19">
        <f t="shared" ca="1" si="8"/>
        <v>33</v>
      </c>
      <c r="N274" s="19">
        <f t="shared" ca="1" si="9"/>
        <v>27</v>
      </c>
    </row>
    <row r="275" spans="13:14" x14ac:dyDescent="0.4">
      <c r="M275" s="19" t="str">
        <f t="shared" ca="1" si="8"/>
        <v>DNR</v>
      </c>
      <c r="N275" s="19">
        <f t="shared" ca="1" si="9"/>
        <v>0</v>
      </c>
    </row>
    <row r="276" spans="13:14" x14ac:dyDescent="0.4">
      <c r="M276" s="19">
        <f t="shared" ca="1" si="8"/>
        <v>32</v>
      </c>
      <c r="N276" s="19">
        <f t="shared" ca="1" si="9"/>
        <v>28</v>
      </c>
    </row>
    <row r="277" spans="13:14" x14ac:dyDescent="0.4">
      <c r="M277" s="19" t="str">
        <f t="shared" ca="1" si="8"/>
        <v>DNR</v>
      </c>
      <c r="N277" s="19">
        <f t="shared" ca="1" si="9"/>
        <v>0</v>
      </c>
    </row>
    <row r="278" spans="13:14" x14ac:dyDescent="0.4">
      <c r="M278" s="19">
        <f t="shared" ca="1" si="8"/>
        <v>13</v>
      </c>
      <c r="N278" s="19">
        <f t="shared" ca="1" si="9"/>
        <v>49</v>
      </c>
    </row>
    <row r="279" spans="13:14" x14ac:dyDescent="0.4">
      <c r="M279" s="19" t="str">
        <f t="shared" ca="1" si="8"/>
        <v>DNR</v>
      </c>
      <c r="N279" s="19">
        <f t="shared" ca="1" si="9"/>
        <v>0</v>
      </c>
    </row>
    <row r="280" spans="13:14" x14ac:dyDescent="0.4">
      <c r="M280" s="19" t="str">
        <f t="shared" ca="1" si="8"/>
        <v>DNF</v>
      </c>
      <c r="N280" s="19">
        <f t="shared" ca="1" si="9"/>
        <v>1</v>
      </c>
    </row>
    <row r="281" spans="13:14" x14ac:dyDescent="0.4">
      <c r="M281" s="19">
        <f t="shared" ca="1" si="8"/>
        <v>51</v>
      </c>
      <c r="N281" s="19">
        <f t="shared" ca="1" si="9"/>
        <v>9</v>
      </c>
    </row>
    <row r="282" spans="13:14" x14ac:dyDescent="0.4">
      <c r="M282" s="19">
        <f t="shared" ca="1" si="8"/>
        <v>27</v>
      </c>
      <c r="N282" s="19">
        <f t="shared" ca="1" si="9"/>
        <v>33</v>
      </c>
    </row>
    <row r="283" spans="13:14" x14ac:dyDescent="0.4">
      <c r="M283" s="19">
        <f t="shared" ca="1" si="8"/>
        <v>34</v>
      </c>
      <c r="N283" s="19">
        <f t="shared" ca="1" si="9"/>
        <v>26</v>
      </c>
    </row>
    <row r="284" spans="13:14" x14ac:dyDescent="0.4">
      <c r="M284" s="19" t="str">
        <f t="shared" ca="1" si="8"/>
        <v>DNR</v>
      </c>
      <c r="N284" s="19">
        <f t="shared" ca="1" si="9"/>
        <v>0</v>
      </c>
    </row>
    <row r="285" spans="13:14" x14ac:dyDescent="0.4">
      <c r="M285" s="19" t="str">
        <f t="shared" ca="1" si="8"/>
        <v>DNR</v>
      </c>
      <c r="N285" s="19">
        <f t="shared" ca="1" si="9"/>
        <v>0</v>
      </c>
    </row>
    <row r="286" spans="13:14" x14ac:dyDescent="0.4">
      <c r="M286" s="19" t="str">
        <f t="shared" ca="1" si="8"/>
        <v>DNR</v>
      </c>
      <c r="N286" s="19">
        <f t="shared" ca="1" si="9"/>
        <v>0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 t="str">
        <f t="shared" ca="1" si="8"/>
        <v>DNR</v>
      </c>
      <c r="N288" s="19">
        <f t="shared" ca="1" si="9"/>
        <v>0</v>
      </c>
    </row>
    <row r="289" spans="13:14" x14ac:dyDescent="0.4">
      <c r="M289" s="19" t="str">
        <f t="shared" ca="1" si="8"/>
        <v>DNR</v>
      </c>
      <c r="N289" s="19">
        <f t="shared" ca="1" si="9"/>
        <v>0</v>
      </c>
    </row>
    <row r="290" spans="13:14" x14ac:dyDescent="0.4">
      <c r="M290" s="19">
        <f t="shared" ca="1" si="8"/>
        <v>3</v>
      </c>
      <c r="N290" s="19">
        <f t="shared" ca="1" si="9"/>
        <v>90</v>
      </c>
    </row>
    <row r="291" spans="13:14" x14ac:dyDescent="0.4">
      <c r="M291" s="19">
        <f t="shared" ca="1" si="8"/>
        <v>10</v>
      </c>
      <c r="N291" s="19">
        <f t="shared" ca="1" si="9"/>
        <v>55</v>
      </c>
    </row>
    <row r="292" spans="13:14" x14ac:dyDescent="0.4">
      <c r="M292" s="19">
        <f t="shared" ca="1" si="8"/>
        <v>16</v>
      </c>
      <c r="N292" s="19">
        <f t="shared" ca="1" si="9"/>
        <v>44</v>
      </c>
    </row>
    <row r="293" spans="13:14" x14ac:dyDescent="0.4">
      <c r="M293" s="19" t="str">
        <f t="shared" ca="1" si="8"/>
        <v>DNR</v>
      </c>
      <c r="N293" s="19">
        <f t="shared" ca="1" si="9"/>
        <v>0</v>
      </c>
    </row>
    <row r="294" spans="13:14" x14ac:dyDescent="0.4">
      <c r="M294" s="19">
        <f t="shared" ca="1" si="8"/>
        <v>35</v>
      </c>
      <c r="N294" s="19">
        <f t="shared" ca="1" si="9"/>
        <v>25</v>
      </c>
    </row>
    <row r="295" spans="13:14" x14ac:dyDescent="0.4">
      <c r="M295" s="19">
        <f t="shared" ca="1" si="8"/>
        <v>60</v>
      </c>
      <c r="N295" s="19">
        <f t="shared" ca="1" si="9"/>
        <v>1</v>
      </c>
    </row>
    <row r="296" spans="13:14" x14ac:dyDescent="0.4">
      <c r="M296" s="19">
        <f t="shared" ca="1" si="8"/>
        <v>30</v>
      </c>
      <c r="N296" s="19">
        <f t="shared" ca="1" si="9"/>
        <v>30</v>
      </c>
    </row>
    <row r="297" spans="13:14" x14ac:dyDescent="0.4">
      <c r="M297" s="19" t="str">
        <f t="shared" ca="1" si="8"/>
        <v>DNR</v>
      </c>
      <c r="N297" s="19">
        <f t="shared" ca="1" si="9"/>
        <v>0</v>
      </c>
    </row>
    <row r="298" spans="13:14" x14ac:dyDescent="0.4">
      <c r="M298" s="19">
        <f t="shared" ca="1" si="8"/>
        <v>28</v>
      </c>
      <c r="N298" s="19">
        <f t="shared" ca="1" si="9"/>
        <v>32</v>
      </c>
    </row>
    <row r="299" spans="13:14" x14ac:dyDescent="0.4">
      <c r="M299" s="19">
        <f t="shared" ca="1" si="8"/>
        <v>44</v>
      </c>
      <c r="N299" s="19">
        <f t="shared" ca="1" si="9"/>
        <v>16</v>
      </c>
    </row>
    <row r="300" spans="13:14" x14ac:dyDescent="0.4">
      <c r="M300" s="19">
        <f t="shared" ca="1" si="8"/>
        <v>14</v>
      </c>
      <c r="N300" s="19">
        <f t="shared" ca="1" si="9"/>
        <v>47</v>
      </c>
    </row>
    <row r="301" spans="13:14" x14ac:dyDescent="0.4">
      <c r="M301" s="19">
        <f t="shared" ca="1" si="8"/>
        <v>23</v>
      </c>
      <c r="N301" s="19">
        <f t="shared" ca="1" si="9"/>
        <v>37</v>
      </c>
    </row>
    <row r="302" spans="13:14" x14ac:dyDescent="0.4">
      <c r="M302" s="19">
        <f t="shared" ca="1" si="8"/>
        <v>24</v>
      </c>
      <c r="N302" s="19">
        <f t="shared" ca="1" si="9"/>
        <v>36</v>
      </c>
    </row>
    <row r="303" spans="13:14" x14ac:dyDescent="0.4">
      <c r="M303" s="19">
        <f t="shared" ca="1" si="8"/>
        <v>21</v>
      </c>
      <c r="N303" s="19">
        <f t="shared" ca="1" si="9"/>
        <v>39</v>
      </c>
    </row>
    <row r="304" spans="13:14" x14ac:dyDescent="0.4">
      <c r="M304" s="19">
        <f t="shared" ca="1" si="8"/>
        <v>2</v>
      </c>
      <c r="N304" s="19">
        <f t="shared" ca="1" si="9"/>
        <v>95</v>
      </c>
    </row>
    <row r="305" spans="13:14" x14ac:dyDescent="0.4">
      <c r="M305" s="19" t="str">
        <f t="shared" ca="1" si="8"/>
        <v>DNR</v>
      </c>
      <c r="N305" s="19">
        <f t="shared" ca="1" si="9"/>
        <v>0</v>
      </c>
    </row>
    <row r="306" spans="13:14" x14ac:dyDescent="0.4">
      <c r="M306" s="19" t="str">
        <f t="shared" ca="1" si="8"/>
        <v>DNR</v>
      </c>
      <c r="N306" s="19">
        <f t="shared" ca="1" si="9"/>
        <v>0</v>
      </c>
    </row>
    <row r="307" spans="13:14" x14ac:dyDescent="0.4">
      <c r="M307" s="19">
        <f t="shared" ca="1" si="8"/>
        <v>36</v>
      </c>
      <c r="N307" s="19">
        <f t="shared" ca="1" si="9"/>
        <v>24</v>
      </c>
    </row>
    <row r="308" spans="13:14" x14ac:dyDescent="0.4">
      <c r="M308" s="19">
        <f t="shared" ca="1" si="8"/>
        <v>22</v>
      </c>
      <c r="N308" s="19">
        <f t="shared" ca="1" si="9"/>
        <v>38</v>
      </c>
    </row>
    <row r="309" spans="13:14" x14ac:dyDescent="0.4">
      <c r="M309" s="19" t="str">
        <f t="shared" ca="1" si="8"/>
        <v>DNR</v>
      </c>
      <c r="N309" s="19">
        <f t="shared" ca="1" si="9"/>
        <v>0</v>
      </c>
    </row>
    <row r="310" spans="13:14" x14ac:dyDescent="0.4">
      <c r="M310" s="19">
        <f t="shared" ca="1" si="8"/>
        <v>48</v>
      </c>
      <c r="N310" s="19">
        <f t="shared" ca="1" si="9"/>
        <v>12</v>
      </c>
    </row>
    <row r="311" spans="13:14" x14ac:dyDescent="0.4">
      <c r="M311" s="19">
        <f t="shared" ca="1" si="8"/>
        <v>12</v>
      </c>
      <c r="N311" s="19">
        <f t="shared" ca="1" si="9"/>
        <v>51</v>
      </c>
    </row>
    <row r="312" spans="13:14" x14ac:dyDescent="0.4">
      <c r="M312" s="19">
        <f t="shared" ca="1" si="8"/>
        <v>50</v>
      </c>
      <c r="N312" s="19">
        <f t="shared" ca="1" si="9"/>
        <v>10</v>
      </c>
    </row>
    <row r="313" spans="13:14" x14ac:dyDescent="0.4">
      <c r="M313" s="19" t="str">
        <f t="shared" ca="1" si="8"/>
        <v>DNR</v>
      </c>
      <c r="N313" s="19">
        <f t="shared" ca="1" si="9"/>
        <v>0</v>
      </c>
    </row>
    <row r="314" spans="13:14" x14ac:dyDescent="0.4">
      <c r="M314" s="19">
        <f t="shared" ca="1" si="8"/>
        <v>7</v>
      </c>
      <c r="N314" s="19">
        <f t="shared" ca="1" si="9"/>
        <v>70</v>
      </c>
    </row>
    <row r="315" spans="13:14" x14ac:dyDescent="0.4">
      <c r="M315" s="19">
        <f t="shared" ca="1" si="8"/>
        <v>59</v>
      </c>
      <c r="N315" s="19">
        <f t="shared" ca="1" si="9"/>
        <v>1</v>
      </c>
    </row>
    <row r="316" spans="13:14" x14ac:dyDescent="0.4">
      <c r="M316" s="19">
        <f t="shared" ca="1" si="8"/>
        <v>31</v>
      </c>
      <c r="N316" s="19">
        <f t="shared" ca="1" si="9"/>
        <v>29</v>
      </c>
    </row>
    <row r="317" spans="13:14" x14ac:dyDescent="0.4">
      <c r="M317" s="19" t="str">
        <f t="shared" ca="1" si="8"/>
        <v>DNR</v>
      </c>
      <c r="N317" s="19">
        <f t="shared" ca="1" si="9"/>
        <v>0</v>
      </c>
    </row>
    <row r="318" spans="13:14" x14ac:dyDescent="0.4">
      <c r="M318" s="19" t="str">
        <f t="shared" ca="1" si="8"/>
        <v>DNR</v>
      </c>
      <c r="N318" s="19">
        <f t="shared" ca="1" si="9"/>
        <v>0</v>
      </c>
    </row>
    <row r="319" spans="13:14" x14ac:dyDescent="0.4">
      <c r="M319" s="19">
        <f t="shared" ca="1" si="8"/>
        <v>39</v>
      </c>
      <c r="N319" s="19">
        <f t="shared" ca="1" si="9"/>
        <v>21</v>
      </c>
    </row>
    <row r="320" spans="13:14" x14ac:dyDescent="0.4">
      <c r="M320" s="19" t="str">
        <f t="shared" ca="1" si="8"/>
        <v>DNR</v>
      </c>
      <c r="N320" s="19">
        <f t="shared" ca="1" si="9"/>
        <v>0</v>
      </c>
    </row>
    <row r="321" spans="13:14" x14ac:dyDescent="0.4">
      <c r="M321" s="19">
        <f t="shared" ca="1" si="8"/>
        <v>62</v>
      </c>
      <c r="N321" s="19">
        <f t="shared" ca="1" si="9"/>
        <v>1</v>
      </c>
    </row>
    <row r="322" spans="13:14" x14ac:dyDescent="0.4">
      <c r="M322" s="19">
        <f t="shared" ca="1" si="8"/>
        <v>57</v>
      </c>
      <c r="N322" s="19">
        <f t="shared" ca="1" si="9"/>
        <v>3</v>
      </c>
    </row>
    <row r="323" spans="13:14" x14ac:dyDescent="0.4">
      <c r="M323" s="19" t="str">
        <f t="shared" ca="1" si="8"/>
        <v>DNR</v>
      </c>
      <c r="N323" s="19">
        <f t="shared" ca="1" si="9"/>
        <v>0</v>
      </c>
    </row>
    <row r="324" spans="13:14" x14ac:dyDescent="0.4">
      <c r="M324" s="19">
        <f t="shared" ca="1" si="8"/>
        <v>56</v>
      </c>
      <c r="N324" s="19">
        <f t="shared" ca="1" si="9"/>
        <v>4</v>
      </c>
    </row>
    <row r="325" spans="13:14" x14ac:dyDescent="0.4">
      <c r="M325" s="19">
        <f t="shared" ca="1" si="8"/>
        <v>5</v>
      </c>
      <c r="N325" s="19">
        <f t="shared" ca="1" si="9"/>
        <v>80</v>
      </c>
    </row>
    <row r="326" spans="13:14" x14ac:dyDescent="0.4">
      <c r="M326" s="19">
        <f t="shared" ca="1" si="8"/>
        <v>6</v>
      </c>
      <c r="N326" s="19">
        <f t="shared" ca="1" si="9"/>
        <v>75</v>
      </c>
    </row>
    <row r="327" spans="13:14" x14ac:dyDescent="0.4">
      <c r="M327" s="19" t="str">
        <f t="shared" ca="1" si="8"/>
        <v>DNR</v>
      </c>
      <c r="N327" s="19">
        <f t="shared" ca="1" si="9"/>
        <v>0</v>
      </c>
    </row>
    <row r="328" spans="13:14" x14ac:dyDescent="0.4">
      <c r="M328" s="19" t="str">
        <f t="shared" ca="1" si="8"/>
        <v>DNR</v>
      </c>
      <c r="N328" s="19">
        <f t="shared" ca="1" si="9"/>
        <v>0</v>
      </c>
    </row>
    <row r="329" spans="13:14" x14ac:dyDescent="0.4">
      <c r="M329" s="19" t="str">
        <f t="shared" ca="1" si="8"/>
        <v>DNR</v>
      </c>
      <c r="N329" s="19">
        <f t="shared" ca="1" si="9"/>
        <v>0</v>
      </c>
    </row>
    <row r="330" spans="13:14" x14ac:dyDescent="0.4">
      <c r="M330" s="19">
        <f t="shared" ca="1" si="8"/>
        <v>53</v>
      </c>
      <c r="N330" s="19">
        <f t="shared" ca="1" si="9"/>
        <v>7</v>
      </c>
    </row>
    <row r="331" spans="13:14" x14ac:dyDescent="0.4">
      <c r="M331" s="19">
        <f t="shared" ca="1" si="8"/>
        <v>20</v>
      </c>
      <c r="N331" s="19">
        <f t="shared" ca="1" si="9"/>
        <v>40</v>
      </c>
    </row>
    <row r="332" spans="13:14" x14ac:dyDescent="0.4">
      <c r="M332" s="19">
        <f t="shared" ca="1" si="8"/>
        <v>11</v>
      </c>
      <c r="N332" s="19">
        <f t="shared" ca="1" si="9"/>
        <v>53</v>
      </c>
    </row>
    <row r="333" spans="13:14" x14ac:dyDescent="0.4">
      <c r="M333" s="19">
        <f t="shared" ref="M333:M396" ca="1" si="10">IFERROR(INDEX(INDIRECT("'Individual Results'!" &amp; ADDRESS(ROW()-ROW($M$11)+1, $J$3)), 1), "")</f>
        <v>19</v>
      </c>
      <c r="N333" s="19">
        <f t="shared" ref="N333:N396" ca="1" si="11">IFERROR(INDEX(INDIRECT("'Individual Results'!" &amp; ADDRESS(ROW()-ROW($N$11)+1, $K$3)), 1), "")</f>
        <v>41</v>
      </c>
    </row>
    <row r="334" spans="13:14" x14ac:dyDescent="0.4">
      <c r="M334" s="19">
        <f t="shared" ca="1" si="10"/>
        <v>26</v>
      </c>
      <c r="N334" s="19">
        <f t="shared" ca="1" si="11"/>
        <v>34</v>
      </c>
    </row>
    <row r="335" spans="13:14" x14ac:dyDescent="0.4">
      <c r="M335" s="19" t="str">
        <f t="shared" ca="1" si="10"/>
        <v>DNR</v>
      </c>
      <c r="N335" s="19">
        <f t="shared" ca="1" si="11"/>
        <v>0</v>
      </c>
    </row>
    <row r="336" spans="13:14" x14ac:dyDescent="0.4">
      <c r="M336" s="19" t="str">
        <f t="shared" ca="1" si="10"/>
        <v>DNR</v>
      </c>
      <c r="N336" s="19">
        <f t="shared" ca="1" si="11"/>
        <v>0</v>
      </c>
    </row>
    <row r="337" spans="13:14" x14ac:dyDescent="0.4">
      <c r="M337" s="19" t="str">
        <f t="shared" ca="1" si="10"/>
        <v>DNR</v>
      </c>
      <c r="N337" s="19">
        <f t="shared" ca="1" si="11"/>
        <v>0</v>
      </c>
    </row>
    <row r="338" spans="13:14" x14ac:dyDescent="0.4">
      <c r="M338" s="19">
        <f t="shared" ca="1" si="10"/>
        <v>17</v>
      </c>
      <c r="N338" s="19">
        <f t="shared" ca="1" si="11"/>
        <v>43</v>
      </c>
    </row>
    <row r="339" spans="13:14" x14ac:dyDescent="0.4">
      <c r="M339" s="19">
        <f t="shared" ca="1" si="10"/>
        <v>4</v>
      </c>
      <c r="N339" s="19">
        <f t="shared" ca="1" si="11"/>
        <v>85</v>
      </c>
    </row>
    <row r="340" spans="13:14" x14ac:dyDescent="0.4">
      <c r="M340" s="19">
        <f t="shared" ca="1" si="10"/>
        <v>18</v>
      </c>
      <c r="N340" s="19">
        <f t="shared" ca="1" si="11"/>
        <v>42</v>
      </c>
    </row>
    <row r="341" spans="13:14" x14ac:dyDescent="0.4">
      <c r="M341" s="19">
        <f t="shared" ca="1" si="10"/>
        <v>46</v>
      </c>
      <c r="N341" s="19">
        <f t="shared" ca="1" si="11"/>
        <v>14</v>
      </c>
    </row>
    <row r="342" spans="13:14" x14ac:dyDescent="0.4">
      <c r="M342" s="19" t="str">
        <f t="shared" ca="1" si="10"/>
        <v>DNR</v>
      </c>
      <c r="N342" s="19">
        <f t="shared" ca="1" si="11"/>
        <v>0</v>
      </c>
    </row>
    <row r="343" spans="13:14" x14ac:dyDescent="0.4">
      <c r="M343" s="19" t="str">
        <f t="shared" ca="1" si="10"/>
        <v>DNR</v>
      </c>
      <c r="N343" s="19">
        <f t="shared" ca="1" si="11"/>
        <v>0</v>
      </c>
    </row>
    <row r="344" spans="13:14" x14ac:dyDescent="0.4">
      <c r="M344" s="19" t="str">
        <f t="shared" ca="1" si="10"/>
        <v>DNR</v>
      </c>
      <c r="N344" s="19">
        <f t="shared" ca="1" si="11"/>
        <v>0</v>
      </c>
    </row>
    <row r="345" spans="13:14" x14ac:dyDescent="0.4">
      <c r="M345" s="19">
        <f t="shared" ca="1" si="10"/>
        <v>1</v>
      </c>
      <c r="N345" s="19">
        <f t="shared" ca="1" si="11"/>
        <v>100</v>
      </c>
    </row>
    <row r="346" spans="13:14" x14ac:dyDescent="0.4">
      <c r="M346" s="19" t="str">
        <f t="shared" ca="1" si="10"/>
        <v>DNR</v>
      </c>
      <c r="N346" s="19">
        <f t="shared" ca="1" si="11"/>
        <v>0</v>
      </c>
    </row>
    <row r="347" spans="13:14" x14ac:dyDescent="0.4">
      <c r="M347" s="19">
        <f t="shared" ca="1" si="10"/>
        <v>54</v>
      </c>
      <c r="N347" s="19">
        <f t="shared" ca="1" si="11"/>
        <v>6</v>
      </c>
    </row>
    <row r="348" spans="13:14" x14ac:dyDescent="0.4">
      <c r="M348" s="19">
        <f t="shared" ca="1" si="10"/>
        <v>40</v>
      </c>
      <c r="N348" s="19">
        <f t="shared" ca="1" si="11"/>
        <v>20</v>
      </c>
    </row>
    <row r="349" spans="13:14" x14ac:dyDescent="0.4">
      <c r="M349" s="19">
        <f t="shared" ca="1" si="10"/>
        <v>52</v>
      </c>
      <c r="N349" s="19">
        <f t="shared" ca="1" si="11"/>
        <v>8</v>
      </c>
    </row>
    <row r="350" spans="13:14" x14ac:dyDescent="0.4">
      <c r="M350" s="19" t="str">
        <f t="shared" ca="1" si="10"/>
        <v>DNR</v>
      </c>
      <c r="N350" s="19">
        <f t="shared" ca="1" si="11"/>
        <v>0</v>
      </c>
    </row>
    <row r="351" spans="13:14" x14ac:dyDescent="0.4">
      <c r="M351" s="19" t="str">
        <f t="shared" ca="1" si="10"/>
        <v>DNR</v>
      </c>
      <c r="N351" s="19">
        <f t="shared" ca="1" si="11"/>
        <v>0</v>
      </c>
    </row>
    <row r="352" spans="13:14" x14ac:dyDescent="0.4">
      <c r="M352" s="19" t="str">
        <f t="shared" ca="1" si="10"/>
        <v>DNR</v>
      </c>
      <c r="N352" s="19">
        <f t="shared" ca="1" si="11"/>
        <v>0</v>
      </c>
    </row>
    <row r="353" spans="13:14" x14ac:dyDescent="0.4">
      <c r="M353" s="19" t="str">
        <f t="shared" ca="1" si="10"/>
        <v>DNR</v>
      </c>
      <c r="N353" s="19">
        <f t="shared" ca="1" si="11"/>
        <v>0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 t="str">
        <f t="shared" ca="1" si="10"/>
        <v>DNR</v>
      </c>
      <c r="N356" s="19">
        <f t="shared" ca="1" si="11"/>
        <v>0</v>
      </c>
    </row>
    <row r="357" spans="13:14" x14ac:dyDescent="0.4">
      <c r="M357" s="19">
        <f t="shared" ca="1" si="10"/>
        <v>37</v>
      </c>
      <c r="N357" s="19">
        <f t="shared" ca="1" si="11"/>
        <v>23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 t="str">
        <f t="shared" ca="1" si="10"/>
        <v>DNR</v>
      </c>
      <c r="N359" s="19">
        <f t="shared" ca="1" si="11"/>
        <v>0</v>
      </c>
    </row>
    <row r="360" spans="13:14" x14ac:dyDescent="0.4">
      <c r="M360" s="19">
        <f t="shared" ca="1" si="10"/>
        <v>29</v>
      </c>
      <c r="N360" s="19">
        <f t="shared" ca="1" si="11"/>
        <v>31</v>
      </c>
    </row>
    <row r="361" spans="13:14" x14ac:dyDescent="0.4">
      <c r="M361" s="19" t="str">
        <f t="shared" ca="1" si="10"/>
        <v>DNR</v>
      </c>
      <c r="N361" s="19">
        <f t="shared" ca="1" si="11"/>
        <v>0</v>
      </c>
    </row>
    <row r="362" spans="13:14" x14ac:dyDescent="0.4">
      <c r="M362" s="19" t="str">
        <f t="shared" ca="1" si="10"/>
        <v>DNR</v>
      </c>
      <c r="N362" s="19">
        <f t="shared" ca="1" si="11"/>
        <v>0</v>
      </c>
    </row>
    <row r="363" spans="13:14" x14ac:dyDescent="0.4">
      <c r="M363" s="19">
        <f t="shared" ca="1" si="10"/>
        <v>25</v>
      </c>
      <c r="N363" s="19">
        <f t="shared" ca="1" si="11"/>
        <v>35</v>
      </c>
    </row>
    <row r="364" spans="13:14" x14ac:dyDescent="0.4">
      <c r="M364" s="19">
        <f t="shared" ca="1" si="10"/>
        <v>45</v>
      </c>
      <c r="N364" s="19">
        <f t="shared" ca="1" si="11"/>
        <v>15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 t="str">
        <f t="shared" ca="1" si="10"/>
        <v>DNR</v>
      </c>
      <c r="N367" s="19">
        <f t="shared" ca="1" si="11"/>
        <v>0</v>
      </c>
    </row>
    <row r="368" spans="13:14" x14ac:dyDescent="0.4">
      <c r="M368" s="19">
        <f t="shared" ca="1" si="10"/>
        <v>5</v>
      </c>
      <c r="N368" s="19">
        <f t="shared" ca="1" si="11"/>
        <v>80</v>
      </c>
    </row>
    <row r="369" spans="13:14" x14ac:dyDescent="0.4">
      <c r="M369" s="19" t="str">
        <f t="shared" ca="1" si="10"/>
        <v>DNR</v>
      </c>
      <c r="N369" s="19">
        <f t="shared" ca="1" si="11"/>
        <v>0</v>
      </c>
    </row>
    <row r="370" spans="13:14" x14ac:dyDescent="0.4">
      <c r="M370" s="19">
        <f t="shared" ca="1" si="10"/>
        <v>11</v>
      </c>
      <c r="N370" s="19">
        <f t="shared" ca="1" si="11"/>
        <v>53</v>
      </c>
    </row>
    <row r="371" spans="13:14" x14ac:dyDescent="0.4">
      <c r="M371" s="19">
        <f t="shared" ca="1" si="10"/>
        <v>2</v>
      </c>
      <c r="N371" s="19">
        <f t="shared" ca="1" si="11"/>
        <v>95</v>
      </c>
    </row>
    <row r="372" spans="13:14" x14ac:dyDescent="0.4">
      <c r="M372" s="19">
        <f t="shared" ca="1" si="10"/>
        <v>7</v>
      </c>
      <c r="N372" s="19">
        <f t="shared" ca="1" si="11"/>
        <v>70</v>
      </c>
    </row>
    <row r="373" spans="13:14" x14ac:dyDescent="0.4">
      <c r="M373" s="19" t="str">
        <f t="shared" ca="1" si="10"/>
        <v>DNR</v>
      </c>
      <c r="N373" s="19">
        <f t="shared" ca="1" si="11"/>
        <v>0</v>
      </c>
    </row>
    <row r="374" spans="13:14" x14ac:dyDescent="0.4">
      <c r="M374" s="19">
        <f t="shared" ca="1" si="10"/>
        <v>12</v>
      </c>
      <c r="N374" s="19">
        <f t="shared" ca="1" si="11"/>
        <v>51</v>
      </c>
    </row>
    <row r="375" spans="13:14" x14ac:dyDescent="0.4">
      <c r="M375" s="19">
        <f t="shared" ca="1" si="10"/>
        <v>1</v>
      </c>
      <c r="N375" s="19">
        <f t="shared" ca="1" si="11"/>
        <v>100</v>
      </c>
    </row>
    <row r="376" spans="13:14" x14ac:dyDescent="0.4">
      <c r="M376" s="19">
        <f t="shared" ca="1" si="10"/>
        <v>4</v>
      </c>
      <c r="N376" s="19">
        <f t="shared" ca="1" si="11"/>
        <v>85</v>
      </c>
    </row>
    <row r="377" spans="13:14" x14ac:dyDescent="0.4">
      <c r="M377" s="19">
        <f t="shared" ca="1" si="10"/>
        <v>3</v>
      </c>
      <c r="N377" s="19">
        <f t="shared" ca="1" si="11"/>
        <v>90</v>
      </c>
    </row>
    <row r="378" spans="13:14" x14ac:dyDescent="0.4">
      <c r="M378" s="19">
        <f t="shared" ca="1" si="10"/>
        <v>6</v>
      </c>
      <c r="N378" s="19">
        <f t="shared" ca="1" si="11"/>
        <v>75</v>
      </c>
    </row>
    <row r="379" spans="13:14" x14ac:dyDescent="0.4">
      <c r="M379" s="19">
        <f t="shared" ca="1" si="10"/>
        <v>10</v>
      </c>
      <c r="N379" s="19">
        <f t="shared" ca="1" si="11"/>
        <v>55</v>
      </c>
    </row>
    <row r="380" spans="13:14" x14ac:dyDescent="0.4">
      <c r="M380" s="19" t="str">
        <f t="shared" ca="1" si="10"/>
        <v>DNR</v>
      </c>
      <c r="N380" s="19">
        <f t="shared" ca="1" si="11"/>
        <v>0</v>
      </c>
    </row>
    <row r="381" spans="13:14" x14ac:dyDescent="0.4">
      <c r="M381" s="19">
        <f t="shared" ca="1" si="10"/>
        <v>9</v>
      </c>
      <c r="N381" s="19">
        <f t="shared" ca="1" si="11"/>
        <v>60</v>
      </c>
    </row>
    <row r="382" spans="13:14" x14ac:dyDescent="0.4">
      <c r="M382" s="19">
        <f t="shared" ca="1" si="10"/>
        <v>8</v>
      </c>
      <c r="N382" s="19">
        <f t="shared" ca="1" si="11"/>
        <v>65</v>
      </c>
    </row>
    <row r="383" spans="13:14" x14ac:dyDescent="0.4">
      <c r="M383" s="19" t="str">
        <f t="shared" ca="1" si="10"/>
        <v>DNR</v>
      </c>
      <c r="N383" s="19">
        <f t="shared" ca="1" si="11"/>
        <v>0</v>
      </c>
    </row>
    <row r="384" spans="13:14" x14ac:dyDescent="0.4">
      <c r="M384" s="19" t="str">
        <f t="shared" ca="1" si="10"/>
        <v>DNR</v>
      </c>
      <c r="N384" s="19">
        <f t="shared" ca="1" si="11"/>
        <v>0</v>
      </c>
    </row>
    <row r="385" spans="13:14" x14ac:dyDescent="0.4">
      <c r="M385" s="19" t="str">
        <f t="shared" ca="1" si="10"/>
        <v>DNR</v>
      </c>
      <c r="N385" s="19">
        <f t="shared" ca="1" si="11"/>
        <v>0</v>
      </c>
    </row>
    <row r="386" spans="13:14" x14ac:dyDescent="0.4">
      <c r="M386" s="19" t="str">
        <f t="shared" ca="1" si="10"/>
        <v>DNR</v>
      </c>
      <c r="N386" s="19">
        <f t="shared" ca="1" si="11"/>
        <v>0</v>
      </c>
    </row>
    <row r="387" spans="13:14" x14ac:dyDescent="0.4">
      <c r="M387" s="19" t="str">
        <f t="shared" ca="1" si="10"/>
        <v>DNR</v>
      </c>
      <c r="N387" s="19">
        <f t="shared" ca="1" si="11"/>
        <v>0</v>
      </c>
    </row>
    <row r="388" spans="13:14" x14ac:dyDescent="0.4">
      <c r="M388" s="19">
        <f t="shared" ca="1" si="10"/>
        <v>0</v>
      </c>
      <c r="N388" s="19">
        <f t="shared" ca="1" si="11"/>
        <v>0</v>
      </c>
    </row>
    <row r="389" spans="13:14" x14ac:dyDescent="0.4">
      <c r="M389" s="19">
        <f t="shared" ca="1" si="10"/>
        <v>0</v>
      </c>
      <c r="N389" s="19">
        <f t="shared" ca="1" si="11"/>
        <v>0</v>
      </c>
    </row>
    <row r="390" spans="13:14" x14ac:dyDescent="0.4">
      <c r="M390" s="19">
        <f t="shared" ca="1" si="10"/>
        <v>0</v>
      </c>
      <c r="N390" s="19">
        <f t="shared" ca="1" si="11"/>
        <v>0</v>
      </c>
    </row>
    <row r="391" spans="13:14" x14ac:dyDescent="0.4">
      <c r="M391" s="19">
        <f t="shared" ca="1" si="10"/>
        <v>0</v>
      </c>
      <c r="N391" s="19">
        <f t="shared" ca="1" si="11"/>
        <v>0</v>
      </c>
    </row>
    <row r="392" spans="13:14" x14ac:dyDescent="0.4">
      <c r="M392" s="19">
        <f t="shared" ca="1" si="10"/>
        <v>0</v>
      </c>
      <c r="N392" s="19">
        <f t="shared" ca="1" si="11"/>
        <v>0</v>
      </c>
    </row>
    <row r="393" spans="13:14" x14ac:dyDescent="0.4">
      <c r="M393" s="19">
        <f t="shared" ca="1" si="10"/>
        <v>0</v>
      </c>
      <c r="N393" s="19">
        <f t="shared" ca="1" si="11"/>
        <v>0</v>
      </c>
    </row>
    <row r="394" spans="13:14" x14ac:dyDescent="0.4">
      <c r="M394" s="19">
        <f t="shared" ca="1" si="10"/>
        <v>0</v>
      </c>
      <c r="N394" s="19">
        <f t="shared" ca="1" si="11"/>
        <v>0</v>
      </c>
    </row>
    <row r="395" spans="13:14" x14ac:dyDescent="0.4">
      <c r="M395" s="19">
        <f t="shared" ca="1" si="10"/>
        <v>0</v>
      </c>
      <c r="N395" s="19">
        <f t="shared" ca="1" si="11"/>
        <v>0</v>
      </c>
    </row>
    <row r="396" spans="13:14" x14ac:dyDescent="0.4">
      <c r="M396" s="19">
        <f t="shared" ca="1" si="10"/>
        <v>0</v>
      </c>
      <c r="N396" s="19">
        <f t="shared" ca="1" si="11"/>
        <v>0</v>
      </c>
    </row>
    <row r="397" spans="13:14" x14ac:dyDescent="0.4">
      <c r="M397" s="19">
        <f t="shared" ref="M397" ca="1" si="12">IFERROR(INDEX(INDIRECT("'Individual Results'!" &amp; ADDRESS(ROW()-ROW($M$11)+1, $J$3)), 1), "")</f>
        <v>0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450</v>
      </c>
      <c r="B1" s="35" t="s">
        <v>195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452</v>
      </c>
    </row>
    <row r="4" spans="1:17" x14ac:dyDescent="0.4">
      <c r="A4" s="19" t="e" cm="1" vm="1">
        <f t="array" ref="A4">_xlfn._xlws.FILTER(
  _xlfn.CHOOSECOLS('Individual Results'!A2:Q400, 1, 2, 3, 5, 6, 7, 8, 9, 10, 11, 12, 13, 14, 15, 16, 17),
  'Individual Results'!C2:C400 = B1
)</f>
        <v>#VALUE!</v>
      </c>
      <c r="Q4" s="19" t="str" cm="1">
        <f t="array" ref="Q4">IF(COUNTA(F4,H4,J4,L4,N4,P4)&lt;5, "", SUM(LARGE(CHOOSE({1,2,3,4,5,6}, F4,H4,J4,L4,N4,P4), {1,2,3,4,5})))</f>
        <v/>
      </c>
    </row>
    <row r="5" spans="1:17" x14ac:dyDescent="0.4">
      <c r="Q5" s="19" t="str" cm="1">
        <f t="array" ref="Q5">IF(COUNTA(F5,H5,J5,L5,N5,P5)&lt;5, "", SUM(LARGE(CHOOSE({1,2,3,4,5,6}, F5,H5,J5,L5,N5,P5), {1,2,3,4,5})))</f>
        <v/>
      </c>
    </row>
    <row r="6" spans="1:17" x14ac:dyDescent="0.4">
      <c r="Q6" s="19" t="str" cm="1">
        <f t="array" ref="Q6">IF(COUNTA(F6,H6,J6,L6,N6,P6)&lt;5, "", SUM(LARGE(CHOOSE({1,2,3,4,5,6}, F6,H6,J6,L6,N6,P6), {1,2,3,4,5})))</f>
        <v/>
      </c>
    </row>
    <row r="7" spans="1:17" x14ac:dyDescent="0.4">
      <c r="Q7" s="19" t="str" cm="1">
        <f t="array" ref="Q7">IF(COUNTA(F7,H7,J7,L7,N7,P7)&lt;5, "", SUM(LARGE(CHOOSE({1,2,3,4,5,6}, F7,H7,J7,L7,N7,P7), {1,2,3,4,5})))</f>
        <v/>
      </c>
    </row>
    <row r="8" spans="1:17" x14ac:dyDescent="0.4">
      <c r="Q8" s="19" t="str" cm="1">
        <f t="array" ref="Q8">IF(COUNTA(F8,H8,J8,L8,N8,P8)&lt;5, "", SUM(LARGE(CHOOSE({1,2,3,4,5,6}, F8,H8,J8,L8,N8,P8), {1,2,3,4,5})))</f>
        <v/>
      </c>
    </row>
    <row r="9" spans="1:17" x14ac:dyDescent="0.4">
      <c r="Q9" s="19" t="str" cm="1">
        <f t="array" ref="Q9">IF(COUNTA(F9,H9,J9,L9,N9,P9)&lt;5, "", SUM(LARGE(CHOOSE({1,2,3,4,5,6}, F9,H9,J9,L9,N9,P9), {1,2,3,4,5})))</f>
        <v/>
      </c>
    </row>
    <row r="10" spans="1:17" x14ac:dyDescent="0.4">
      <c r="Q10" s="19" t="str" cm="1">
        <f t="array" ref="Q10">IF(COUNTA(F10,H10,J10,L10,N10,P10)&lt;5, "", SUM(LARGE(CHOOSE({1,2,3,4,5,6}, F10,H10,J10,L10,N10,P10), {1,2,3,4,5})))</f>
        <v/>
      </c>
    </row>
    <row r="11" spans="1:17" x14ac:dyDescent="0.4">
      <c r="Q11" s="19" t="str" cm="1">
        <f t="array" ref="Q11">IF(COUNTA(F11,H11,J11,L11,N11,P11)&lt;5, "", SUM(LARGE(CHOOSE({1,2,3,4,5,6}, F11,H11,J11,L11,N11,P11), {1,2,3,4,5})))</f>
        <v/>
      </c>
    </row>
    <row r="12" spans="1:17" x14ac:dyDescent="0.4">
      <c r="Q12" s="19" t="str" cm="1">
        <f t="array" ref="Q12">IF(COUNTA(F12,H12,J12,L12,N12,P12)&lt;5, "", SUM(LARGE(CHOOSE({1,2,3,4,5,6}, F12,H12,J12,L12,N12,P12), {1,2,3,4,5})))</f>
        <v/>
      </c>
    </row>
    <row r="13" spans="1:17" x14ac:dyDescent="0.4">
      <c r="Q13" s="19" t="str" cm="1">
        <f t="array" ref="Q13">IF(COUNTA(F13,H13,J13,L13,N13,P13)&lt;5, "", SUM(LARGE(CHOOSE({1,2,3,4,5,6}, F13,H13,J13,L13,N13,P13), {1,2,3,4,5})))</f>
        <v/>
      </c>
    </row>
    <row r="14" spans="1:17" x14ac:dyDescent="0.4">
      <c r="Q14" s="19" t="str" cm="1">
        <f t="array" ref="Q14">IF(COUNTA(F14,H14,J14,L14,N14,P14)&lt;5, "", SUM(LARGE(CHOOSE({1,2,3,4,5,6}, F14,H14,J14,L14,N14,P14), {1,2,3,4,5})))</f>
        <v/>
      </c>
    </row>
    <row r="15" spans="1:17" x14ac:dyDescent="0.4">
      <c r="Q15" s="19" t="str" cm="1">
        <f t="array" ref="Q15">IF(COUNTA(F15,H15,J15,L15,N15,P15)&lt;5, "", SUM(LARGE(CHOOSE({1,2,3,4,5,6}, F15,H15,J15,L15,N15,P15), {1,2,3,4,5})))</f>
        <v/>
      </c>
    </row>
    <row r="16" spans="1:17" x14ac:dyDescent="0.4">
      <c r="Q16" s="19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9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9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9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9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9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9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9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9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9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9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9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9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9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9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9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9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9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9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9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9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9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9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9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9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9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9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9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9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9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9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9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zoomScale="85" zoomScaleNormal="85" workbookViewId="0">
      <pane ySplit="3" topLeftCell="A4" activePane="bottomLeft" state="frozen"/>
      <selection pane="bottomLeft" activeCell="G21" sqref="G21"/>
    </sheetView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Results'!A3:E377, 'Individual Results'!B3:B377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>Pemberton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FEC3-D13D-466B-95E3-70A82D3FB718}">
  <dimension ref="A3:E22"/>
  <sheetViews>
    <sheetView workbookViewId="0">
      <selection activeCell="D24" sqref="D24"/>
    </sheetView>
  </sheetViews>
  <sheetFormatPr defaultRowHeight="16.8" x14ac:dyDescent="0.4"/>
  <cols>
    <col min="1" max="1" width="22.44140625" style="19" customWidth="1"/>
    <col min="2" max="2" width="9.6640625" style="19" bestFit="1" customWidth="1"/>
    <col min="3" max="3" width="8.88671875" style="33"/>
    <col min="4" max="16384" width="8.88671875" style="19"/>
  </cols>
  <sheetData>
    <row r="3" spans="1:5" x14ac:dyDescent="0.4">
      <c r="A3" s="65" t="s">
        <v>27</v>
      </c>
      <c r="B3" s="65" t="s">
        <v>1</v>
      </c>
      <c r="C3" s="66" t="s">
        <v>12</v>
      </c>
      <c r="D3" s="65" t="s">
        <v>38</v>
      </c>
      <c r="E3" s="65" t="s">
        <v>39</v>
      </c>
    </row>
    <row r="4" spans="1:5" x14ac:dyDescent="0.4">
      <c r="A4" s="69" t="s">
        <v>123</v>
      </c>
      <c r="B4" s="69" t="s">
        <v>6</v>
      </c>
      <c r="C4" s="70">
        <v>8170</v>
      </c>
      <c r="D4" s="69">
        <v>19</v>
      </c>
      <c r="E4" s="69">
        <v>41</v>
      </c>
    </row>
    <row r="5" spans="1:5" x14ac:dyDescent="0.4">
      <c r="A5" s="69" t="s">
        <v>121</v>
      </c>
      <c r="B5" s="69" t="s">
        <v>6</v>
      </c>
      <c r="C5" s="70">
        <v>8168</v>
      </c>
      <c r="D5" s="69">
        <v>20</v>
      </c>
      <c r="E5" s="69">
        <v>40</v>
      </c>
    </row>
    <row r="6" spans="1:5" x14ac:dyDescent="0.4">
      <c r="A6" s="69" t="s">
        <v>120</v>
      </c>
      <c r="B6" s="69" t="s">
        <v>6</v>
      </c>
      <c r="C6" s="70">
        <v>8167</v>
      </c>
      <c r="D6" s="69">
        <v>27</v>
      </c>
      <c r="E6" s="69">
        <v>33</v>
      </c>
    </row>
    <row r="7" spans="1:5" x14ac:dyDescent="0.4">
      <c r="A7" s="69" t="s">
        <v>122</v>
      </c>
      <c r="B7" s="69" t="s">
        <v>6</v>
      </c>
      <c r="C7" s="70">
        <v>8169</v>
      </c>
      <c r="D7" s="69">
        <v>37</v>
      </c>
      <c r="E7" s="69">
        <v>23</v>
      </c>
    </row>
    <row r="8" spans="1:5" x14ac:dyDescent="0.4">
      <c r="A8" s="69" t="s">
        <v>118</v>
      </c>
      <c r="B8" s="69" t="s">
        <v>6</v>
      </c>
      <c r="C8" s="70">
        <v>8166</v>
      </c>
      <c r="D8" s="69">
        <v>40</v>
      </c>
      <c r="E8" s="69">
        <v>20</v>
      </c>
    </row>
    <row r="9" spans="1:5" x14ac:dyDescent="0.4">
      <c r="A9" s="71" t="s">
        <v>126</v>
      </c>
      <c r="B9" s="71" t="s">
        <v>10</v>
      </c>
      <c r="C9" s="72">
        <v>10134</v>
      </c>
      <c r="D9" s="71">
        <v>14</v>
      </c>
      <c r="E9" s="71">
        <v>47</v>
      </c>
    </row>
    <row r="10" spans="1:5" x14ac:dyDescent="0.4">
      <c r="A10" s="73" t="s">
        <v>124</v>
      </c>
      <c r="B10" s="73" t="s">
        <v>9</v>
      </c>
      <c r="C10" s="74">
        <v>9065</v>
      </c>
      <c r="D10" s="73">
        <v>11</v>
      </c>
      <c r="E10" s="73">
        <v>53</v>
      </c>
    </row>
    <row r="11" spans="1:5" x14ac:dyDescent="0.4">
      <c r="A11" s="75" t="s">
        <v>136</v>
      </c>
      <c r="B11" s="75" t="s">
        <v>11</v>
      </c>
      <c r="C11" s="76">
        <v>12396</v>
      </c>
      <c r="D11" s="75">
        <v>37</v>
      </c>
      <c r="E11" s="75">
        <v>23</v>
      </c>
    </row>
    <row r="12" spans="1:5" x14ac:dyDescent="0.4">
      <c r="A12" s="75" t="s">
        <v>128</v>
      </c>
      <c r="B12" s="75" t="s">
        <v>11</v>
      </c>
      <c r="C12" s="76">
        <v>12388</v>
      </c>
      <c r="D12" s="75">
        <v>52</v>
      </c>
      <c r="E12" s="75">
        <v>8</v>
      </c>
    </row>
    <row r="13" spans="1:5" x14ac:dyDescent="0.4">
      <c r="A13" s="67" t="s">
        <v>125</v>
      </c>
      <c r="B13" s="67" t="s">
        <v>9</v>
      </c>
      <c r="C13" s="68">
        <v>9066</v>
      </c>
      <c r="D13" s="67" t="s">
        <v>7</v>
      </c>
      <c r="E13" s="67">
        <v>0</v>
      </c>
    </row>
    <row r="14" spans="1:5" x14ac:dyDescent="0.4">
      <c r="A14" s="67" t="s">
        <v>129</v>
      </c>
      <c r="B14" s="67" t="s">
        <v>11</v>
      </c>
      <c r="C14" s="68">
        <v>12389</v>
      </c>
      <c r="D14" s="67" t="s">
        <v>7</v>
      </c>
      <c r="E14" s="67">
        <v>0</v>
      </c>
    </row>
    <row r="15" spans="1:5" x14ac:dyDescent="0.4">
      <c r="A15" s="67" t="s">
        <v>130</v>
      </c>
      <c r="B15" s="67" t="s">
        <v>11</v>
      </c>
      <c r="C15" s="68">
        <v>12390</v>
      </c>
      <c r="D15" s="67" t="s">
        <v>7</v>
      </c>
      <c r="E15" s="67">
        <v>0</v>
      </c>
    </row>
    <row r="16" spans="1:5" x14ac:dyDescent="0.4">
      <c r="A16" s="67" t="s">
        <v>131</v>
      </c>
      <c r="B16" s="67" t="s">
        <v>11</v>
      </c>
      <c r="C16" s="68">
        <v>12391</v>
      </c>
      <c r="D16" s="67" t="s">
        <v>7</v>
      </c>
      <c r="E16" s="67">
        <v>0</v>
      </c>
    </row>
    <row r="17" spans="1:5" x14ac:dyDescent="0.4">
      <c r="A17" s="67" t="s">
        <v>132</v>
      </c>
      <c r="B17" s="67" t="s">
        <v>11</v>
      </c>
      <c r="C17" s="68">
        <v>12392</v>
      </c>
      <c r="D17" s="67" t="s">
        <v>7</v>
      </c>
      <c r="E17" s="67">
        <v>0</v>
      </c>
    </row>
    <row r="18" spans="1:5" x14ac:dyDescent="0.4">
      <c r="A18" s="67" t="s">
        <v>133</v>
      </c>
      <c r="B18" s="67" t="s">
        <v>11</v>
      </c>
      <c r="C18" s="68">
        <v>12393</v>
      </c>
      <c r="D18" s="67" t="s">
        <v>7</v>
      </c>
      <c r="E18" s="67">
        <v>0</v>
      </c>
    </row>
    <row r="19" spans="1:5" x14ac:dyDescent="0.4">
      <c r="A19" s="67" t="s">
        <v>134</v>
      </c>
      <c r="B19" s="67" t="s">
        <v>11</v>
      </c>
      <c r="C19" s="68">
        <v>12394</v>
      </c>
      <c r="D19" s="67" t="s">
        <v>7</v>
      </c>
      <c r="E19" s="67">
        <v>0</v>
      </c>
    </row>
    <row r="20" spans="1:5" x14ac:dyDescent="0.4">
      <c r="A20" s="67" t="s">
        <v>135</v>
      </c>
      <c r="B20" s="67" t="s">
        <v>11</v>
      </c>
      <c r="C20" s="68">
        <v>12395</v>
      </c>
      <c r="D20" s="67" t="s">
        <v>7</v>
      </c>
      <c r="E20" s="67">
        <v>0</v>
      </c>
    </row>
    <row r="21" spans="1:5" x14ac:dyDescent="0.4">
      <c r="A21" s="67" t="s">
        <v>137</v>
      </c>
      <c r="B21" s="67" t="s">
        <v>11</v>
      </c>
      <c r="C21" s="68">
        <v>12397</v>
      </c>
      <c r="D21" s="67" t="s">
        <v>7</v>
      </c>
      <c r="E21" s="67">
        <v>0</v>
      </c>
    </row>
    <row r="22" spans="1:5" x14ac:dyDescent="0.4">
      <c r="A22" s="67" t="s">
        <v>127</v>
      </c>
      <c r="B22" s="67" t="s">
        <v>24</v>
      </c>
      <c r="C22" s="68">
        <v>1204</v>
      </c>
      <c r="D22" s="67" t="s">
        <v>7</v>
      </c>
      <c r="E22" s="67">
        <v>0</v>
      </c>
    </row>
  </sheetData>
  <sortState xmlns:xlrd2="http://schemas.microsoft.com/office/spreadsheetml/2017/richdata2" ref="A4:E22">
    <sortCondition ref="B4:B22"/>
    <sortCondition descending="1" ref="E4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PTS</vt:lpstr>
      <vt:lpstr>TeamHelper</vt:lpstr>
      <vt:lpstr>Lists</vt:lpstr>
      <vt:lpstr>Individual Results</vt:lpstr>
      <vt:lpstr>TeamPoints</vt:lpstr>
      <vt:lpstr>Division Export</vt:lpstr>
      <vt:lpstr>Race Export</vt:lpstr>
      <vt:lpstr>Team Export</vt:lpstr>
      <vt:lpstr>For Print</vt:lpstr>
      <vt:lpstr>Sheet2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2025-04-11T03:52:24Z</dcterms:modified>
</cp:coreProperties>
</file>