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Vault/Work/github/0001-Project_EOT/doc/"/>
    </mc:Choice>
  </mc:AlternateContent>
  <xr:revisionPtr revIDLastSave="0" documentId="13_ncr:1_{1445FF8F-92BC-CF4A-BF38-90AEA93566DC}" xr6:coauthVersionLast="47" xr6:coauthVersionMax="47" xr10:uidLastSave="{00000000-0000-0000-0000-000000000000}"/>
  <bookViews>
    <workbookView xWindow="0" yWindow="500" windowWidth="21600" windowHeight="25260" xr2:uid="{5958BE9A-D8A8-3445-83CE-3FEC08D0F6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E20" i="1"/>
  <c r="E21" i="1"/>
  <c r="E22" i="1"/>
  <c r="E23" i="1"/>
  <c r="E24" i="1"/>
  <c r="E25" i="1"/>
  <c r="E26" i="1"/>
  <c r="E27" i="1"/>
  <c r="E28" i="1"/>
  <c r="G19" i="1"/>
  <c r="E19" i="1"/>
  <c r="C20" i="1"/>
  <c r="C21" i="1"/>
  <c r="C22" i="1"/>
  <c r="C23" i="1"/>
  <c r="C24" i="1"/>
  <c r="C25" i="1"/>
  <c r="C26" i="1"/>
  <c r="C27" i="1"/>
  <c r="C28" i="1"/>
  <c r="C19" i="1"/>
  <c r="F41" i="1"/>
  <c r="F36" i="1"/>
  <c r="F34" i="1"/>
  <c r="F32" i="1"/>
  <c r="E32" i="1"/>
  <c r="G15" i="1"/>
  <c r="G14" i="1"/>
  <c r="G13" i="1"/>
  <c r="G12" i="1"/>
  <c r="G11" i="1"/>
  <c r="G10" i="1"/>
  <c r="G9" i="1"/>
  <c r="G8" i="1"/>
  <c r="G7" i="1"/>
  <c r="G6" i="1"/>
  <c r="E15" i="1"/>
  <c r="E14" i="1"/>
  <c r="E13" i="1"/>
  <c r="E12" i="1"/>
  <c r="E11" i="1"/>
  <c r="E10" i="1"/>
  <c r="E9" i="1"/>
  <c r="E8" i="1"/>
  <c r="E7" i="1"/>
  <c r="E6" i="1"/>
  <c r="E43" i="1" l="1"/>
  <c r="E36" i="1"/>
  <c r="E41" i="1"/>
  <c r="E45" i="1"/>
  <c r="E34" i="1"/>
  <c r="F45" i="1" l="1"/>
  <c r="F43" i="1"/>
</calcChain>
</file>

<file path=xl/sharedStrings.xml><?xml version="1.0" encoding="utf-8"?>
<sst xmlns="http://schemas.openxmlformats.org/spreadsheetml/2006/main" count="37" uniqueCount="16">
  <si>
    <t>Project EOT Steps 3 and 4 Data</t>
  </si>
  <si>
    <t>Run Number:</t>
  </si>
  <si>
    <t>1000 arrays with 500 elements each</t>
  </si>
  <si>
    <t>1000 arrays with 2500 elements each</t>
  </si>
  <si>
    <t>1000 arrays with 5000 elements each</t>
  </si>
  <si>
    <t>Step 3: Bubble Sort</t>
  </si>
  <si>
    <t>Total Execution Time: (s)</t>
  </si>
  <si>
    <t>Bubble Sort:</t>
  </si>
  <si>
    <t>Selection Sort:</t>
  </si>
  <si>
    <t>Average Loop Time: (ms)</t>
  </si>
  <si>
    <t>Step 4: Selection Sort</t>
  </si>
  <si>
    <t>1000 arrays with 500 elements average: (elements, ms)</t>
  </si>
  <si>
    <t>1000 arrays with 2500 elements average: (elements, ms)</t>
  </si>
  <si>
    <t>1000 arrays with 5000 elements average: (elements, ms)</t>
  </si>
  <si>
    <t>Num. of Elements/array</t>
  </si>
  <si>
    <t>Percentage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</si>
</sst>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00"/>
    <numFmt numFmtId="167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165" fontId="0" fillId="2" borderId="1" xfId="0" applyNumberFormat="1" applyFill="1" applyBorder="1"/>
    <xf numFmtId="167" fontId="0" fillId="2" borderId="1" xfId="0" applyNumberFormat="1" applyFill="1" applyBorder="1"/>
    <xf numFmtId="167" fontId="0" fillId="3" borderId="1" xfId="0" applyNumberFormat="1" applyFill="1" applyBorder="1"/>
    <xf numFmtId="166" fontId="0" fillId="3" borderId="1" xfId="0" applyNumberFormat="1" applyFill="1" applyBorder="1"/>
    <xf numFmtId="0" fontId="0" fillId="4" borderId="1" xfId="0" applyFill="1" applyBorder="1" applyAlignment="1">
      <alignment horizontal="center" vertical="center"/>
    </xf>
    <xf numFmtId="0" fontId="0" fillId="5" borderId="0" xfId="0" applyFill="1"/>
    <xf numFmtId="0" fontId="0" fillId="6" borderId="1" xfId="0" applyFill="1" applyBorder="1"/>
    <xf numFmtId="166" fontId="0" fillId="4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9" fontId="0" fillId="6" borderId="3" xfId="1" applyFont="1" applyFill="1" applyBorder="1" applyAlignment="1">
      <alignment horizontal="center" vertical="center"/>
    </xf>
    <xf numFmtId="9" fontId="0" fillId="6" borderId="4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Vs. Selection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0037645497797725E-2"/>
                  <c:y val="9.29523200743818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Sheet1!$D$41:$D$46</c:f>
              <c:numCache>
                <c:formatCode>General</c:formatCode>
                <c:ptCount val="6"/>
                <c:pt idx="0">
                  <c:v>500</c:v>
                </c:pt>
                <c:pt idx="2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Sheet1!$E$32:$E$37</c:f>
              <c:numCache>
                <c:formatCode>0.00</c:formatCode>
                <c:ptCount val="6"/>
                <c:pt idx="0">
                  <c:v>436.45290000000006</c:v>
                </c:pt>
                <c:pt idx="2" formatCode="General">
                  <c:v>9673.8300000000017</c:v>
                </c:pt>
                <c:pt idx="4" formatCode="General">
                  <c:v>39452.43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45-1348-B571-4A7F80F378F4}"/>
            </c:ext>
          </c:extLst>
        </c:ser>
        <c:ser>
          <c:idx val="1"/>
          <c:order val="1"/>
          <c:tx>
            <c:v>SelectionSort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9.6443389337279042E-2"/>
                  <c:y val="0.1412528692216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Sheet1!$D$41:$D$46</c:f>
              <c:numCache>
                <c:formatCode>General</c:formatCode>
                <c:ptCount val="6"/>
                <c:pt idx="0">
                  <c:v>500</c:v>
                </c:pt>
                <c:pt idx="2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Sheet1!$E$41:$E$46</c:f>
              <c:numCache>
                <c:formatCode>0.00</c:formatCode>
                <c:ptCount val="6"/>
                <c:pt idx="0">
                  <c:v>231.16269999999994</c:v>
                </c:pt>
                <c:pt idx="2">
                  <c:v>4399.8530000000001</c:v>
                </c:pt>
                <c:pt idx="4">
                  <c:v>16730.96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45-1348-B571-4A7F80F37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544848"/>
        <c:axId val="1876338912"/>
      </c:lineChart>
      <c:catAx>
        <c:axId val="18715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Elements in each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338912"/>
        <c:crosses val="autoZero"/>
        <c:auto val="1"/>
        <c:lblAlgn val="ctr"/>
        <c:lblOffset val="100"/>
        <c:noMultiLvlLbl val="0"/>
      </c:catAx>
      <c:valAx>
        <c:axId val="18763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4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Graph - 500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Sheet1!$C$6:$C$15</c:f>
              <c:numCache>
                <c:formatCode>0.0</c:formatCode>
                <c:ptCount val="10"/>
                <c:pt idx="0">
                  <c:v>432.637</c:v>
                </c:pt>
                <c:pt idx="1">
                  <c:v>434.80599999999998</c:v>
                </c:pt>
                <c:pt idx="2">
                  <c:v>431.16199999999998</c:v>
                </c:pt>
                <c:pt idx="3">
                  <c:v>435.815</c:v>
                </c:pt>
                <c:pt idx="4">
                  <c:v>439.03100000000001</c:v>
                </c:pt>
                <c:pt idx="5">
                  <c:v>441.27</c:v>
                </c:pt>
                <c:pt idx="6">
                  <c:v>432.60700000000003</c:v>
                </c:pt>
                <c:pt idx="7">
                  <c:v>440.55</c:v>
                </c:pt>
                <c:pt idx="8">
                  <c:v>446.346</c:v>
                </c:pt>
                <c:pt idx="9">
                  <c:v>430.30500000000001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D-2E4A-ADB4-FF37DDA4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783263"/>
        <c:axId val="758816031"/>
      </c:lineChart>
      <c:catAx>
        <c:axId val="75878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16031"/>
        <c:crosses val="autoZero"/>
        <c:auto val="1"/>
        <c:lblAlgn val="ctr"/>
        <c:lblOffset val="100"/>
        <c:noMultiLvlLbl val="0"/>
      </c:catAx>
      <c:valAx>
        <c:axId val="7588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</a:t>
                </a:r>
                <a:r>
                  <a:rPr lang="en-US" b="1" baseline="0"/>
                  <a:t> Execution Time (ms)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8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Graph - 2500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elements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Sheet1!$E$6:$E$15</c:f>
              <c:numCache>
                <c:formatCode>General</c:formatCode>
                <c:ptCount val="10"/>
                <c:pt idx="0" formatCode="0.0">
                  <c:v>9424.5400000000009</c:v>
                </c:pt>
                <c:pt idx="1">
                  <c:v>9784.7000000000007</c:v>
                </c:pt>
                <c:pt idx="2">
                  <c:v>9396.2999999999993</c:v>
                </c:pt>
                <c:pt idx="3" formatCode="0.0">
                  <c:v>9663.24</c:v>
                </c:pt>
                <c:pt idx="4" formatCode="0.0">
                  <c:v>9740.61</c:v>
                </c:pt>
                <c:pt idx="5" formatCode="0.0">
                  <c:v>9809.66</c:v>
                </c:pt>
                <c:pt idx="6" formatCode="0.0">
                  <c:v>9557.0700000000015</c:v>
                </c:pt>
                <c:pt idx="7" formatCode="0.0">
                  <c:v>9759.27</c:v>
                </c:pt>
                <c:pt idx="8" formatCode="0.0">
                  <c:v>9772.3700000000008</c:v>
                </c:pt>
                <c:pt idx="9" formatCode="0.0">
                  <c:v>9830.5400000000009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64-C548-92C0-60A64A3567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4925">
                <a:solidFill>
                  <a:schemeClr val="accent2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Sheet1!$E$6:$E$15</c:f>
              <c:numCache>
                <c:formatCode>General</c:formatCode>
                <c:ptCount val="10"/>
                <c:pt idx="0" formatCode="0.0">
                  <c:v>9424.5400000000009</c:v>
                </c:pt>
                <c:pt idx="1">
                  <c:v>9784.7000000000007</c:v>
                </c:pt>
                <c:pt idx="2">
                  <c:v>9396.2999999999993</c:v>
                </c:pt>
                <c:pt idx="3" formatCode="0.0">
                  <c:v>9663.24</c:v>
                </c:pt>
                <c:pt idx="4" formatCode="0.0">
                  <c:v>9740.61</c:v>
                </c:pt>
                <c:pt idx="5" formatCode="0.0">
                  <c:v>9809.66</c:v>
                </c:pt>
                <c:pt idx="6" formatCode="0.0">
                  <c:v>9557.0700000000015</c:v>
                </c:pt>
                <c:pt idx="7" formatCode="0.0">
                  <c:v>9759.27</c:v>
                </c:pt>
                <c:pt idx="8" formatCode="0.0">
                  <c:v>9772.3700000000008</c:v>
                </c:pt>
                <c:pt idx="9" formatCode="0.0">
                  <c:v>9830.5400000000009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64-C548-92C0-60A64A356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660639"/>
        <c:axId val="758992239"/>
      </c:lineChart>
      <c:catAx>
        <c:axId val="758660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Run Number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92239"/>
        <c:crosses val="autoZero"/>
        <c:auto val="1"/>
        <c:lblAlgn val="ctr"/>
        <c:lblOffset val="100"/>
        <c:noMultiLvlLbl val="0"/>
      </c:catAx>
      <c:valAx>
        <c:axId val="7589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Average Execution Time (ms)</a:t>
                </a:r>
                <a:endParaRPr lang="en-US" sz="1000">
                  <a:effectLst/>
                </a:endParaRP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60639"/>
        <c:crosses val="autoZero"/>
        <c:crossBetween val="between"/>
      </c:valAx>
    </c:plotArea>
    <c:plotVisOnly val="1"/>
    <c:dispBlanksAs val="span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Graph - 5000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elements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412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Sheet1!$A$6:$A$15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Sheet1!$G$6:$G$15</c:f>
              <c:numCache>
                <c:formatCode>General</c:formatCode>
                <c:ptCount val="10"/>
                <c:pt idx="0">
                  <c:v>39271.699999999997</c:v>
                </c:pt>
                <c:pt idx="1">
                  <c:v>40040.899999999994</c:v>
                </c:pt>
                <c:pt idx="2">
                  <c:v>39059.700000000004</c:v>
                </c:pt>
                <c:pt idx="3">
                  <c:v>39289.5</c:v>
                </c:pt>
                <c:pt idx="4">
                  <c:v>39251.300000000003</c:v>
                </c:pt>
                <c:pt idx="5">
                  <c:v>39316.5</c:v>
                </c:pt>
                <c:pt idx="6">
                  <c:v>39810.9</c:v>
                </c:pt>
                <c:pt idx="7">
                  <c:v>39185.800000000003</c:v>
                </c:pt>
                <c:pt idx="8">
                  <c:v>39420.700000000004</c:v>
                </c:pt>
                <c:pt idx="9">
                  <c:v>39877.299999999996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F-7A4A-B8F7-382C50FB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660639"/>
        <c:axId val="758992239"/>
      </c:lineChart>
      <c:catAx>
        <c:axId val="75866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Run Number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92239"/>
        <c:crosses val="autoZero"/>
        <c:auto val="1"/>
        <c:lblAlgn val="ctr"/>
        <c:lblOffset val="100"/>
        <c:noMultiLvlLbl val="0"/>
      </c:catAx>
      <c:valAx>
        <c:axId val="7589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Average Execution Time (ms)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6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Graph - 500 </a:t>
            </a:r>
            <a:r>
              <a:rPr lang="en-US" sz="1400" b="0" i="0" u="none" strike="noStrike" baseline="0">
                <a:effectLst/>
              </a:rPr>
              <a:t>elements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412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Sheet1!$A$19:$A$28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Sheet1!$C$19:$C$28</c:f>
              <c:numCache>
                <c:formatCode>0.0</c:formatCode>
                <c:ptCount val="10"/>
                <c:pt idx="0">
                  <c:v>222.30199999999999</c:v>
                </c:pt>
                <c:pt idx="1">
                  <c:v>219.09100000000001</c:v>
                </c:pt>
                <c:pt idx="2">
                  <c:v>235.845</c:v>
                </c:pt>
                <c:pt idx="3">
                  <c:v>234.28099999999998</c:v>
                </c:pt>
                <c:pt idx="4">
                  <c:v>237.767</c:v>
                </c:pt>
                <c:pt idx="5">
                  <c:v>227.70599999999999</c:v>
                </c:pt>
                <c:pt idx="6">
                  <c:v>233.83</c:v>
                </c:pt>
                <c:pt idx="7">
                  <c:v>239.72499999999999</c:v>
                </c:pt>
                <c:pt idx="8">
                  <c:v>229.12299999999999</c:v>
                </c:pt>
                <c:pt idx="9">
                  <c:v>231.95699999999999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A-304A-A213-FD7914485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336143"/>
        <c:axId val="687839743"/>
      </c:lineChart>
      <c:catAx>
        <c:axId val="70133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</a:t>
                </a:r>
                <a:r>
                  <a:rPr lang="en-US" b="1" baseline="0"/>
                  <a:t> Number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839743"/>
        <c:crosses val="autoZero"/>
        <c:auto val="1"/>
        <c:lblAlgn val="ctr"/>
        <c:lblOffset val="100"/>
        <c:noMultiLvlLbl val="0"/>
      </c:catAx>
      <c:valAx>
        <c:axId val="68783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3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Graph - 2500 </a:t>
            </a:r>
            <a:r>
              <a:rPr lang="en-US" sz="1400" b="0" i="0" u="none" strike="noStrike" baseline="0">
                <a:effectLst/>
              </a:rPr>
              <a:t>elements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Sheet1!$A$19:$A$28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Sheet1!$E$19:$E$28</c:f>
              <c:numCache>
                <c:formatCode>General</c:formatCode>
                <c:ptCount val="10"/>
                <c:pt idx="0">
                  <c:v>4388.17</c:v>
                </c:pt>
                <c:pt idx="1">
                  <c:v>4446.58</c:v>
                </c:pt>
                <c:pt idx="2">
                  <c:v>4370.54</c:v>
                </c:pt>
                <c:pt idx="3">
                  <c:v>4391.2300000000005</c:v>
                </c:pt>
                <c:pt idx="4">
                  <c:v>4376.67</c:v>
                </c:pt>
                <c:pt idx="5">
                  <c:v>4387.0199999999995</c:v>
                </c:pt>
                <c:pt idx="6">
                  <c:v>4364.6500000000005</c:v>
                </c:pt>
                <c:pt idx="7">
                  <c:v>4421.62</c:v>
                </c:pt>
                <c:pt idx="8">
                  <c:v>4412.91</c:v>
                </c:pt>
                <c:pt idx="9">
                  <c:v>4439.1400000000003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5-D84E-AF82-587CAB00E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752687"/>
        <c:axId val="712755903"/>
      </c:lineChart>
      <c:catAx>
        <c:axId val="71275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55903"/>
        <c:crosses val="autoZero"/>
        <c:auto val="1"/>
        <c:lblAlgn val="ctr"/>
        <c:lblOffset val="100"/>
        <c:noMultiLvlLbl val="0"/>
      </c:catAx>
      <c:valAx>
        <c:axId val="71275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5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Graph - 5000 elements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Sheet1!$A$19:$A$28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Sheet1!$G$19:$G$28</c:f>
              <c:numCache>
                <c:formatCode>General</c:formatCode>
                <c:ptCount val="10"/>
                <c:pt idx="0">
                  <c:v>16918.3</c:v>
                </c:pt>
                <c:pt idx="1">
                  <c:v>16729.600000000002</c:v>
                </c:pt>
                <c:pt idx="2">
                  <c:v>16698.099999999999</c:v>
                </c:pt>
                <c:pt idx="3">
                  <c:v>16681.5</c:v>
                </c:pt>
                <c:pt idx="4">
                  <c:v>16706.099999999999</c:v>
                </c:pt>
                <c:pt idx="5">
                  <c:v>16738.600000000002</c:v>
                </c:pt>
                <c:pt idx="6">
                  <c:v>16724.3</c:v>
                </c:pt>
                <c:pt idx="7">
                  <c:v>16704.2</c:v>
                </c:pt>
                <c:pt idx="8">
                  <c:v>16708.100000000002</c:v>
                </c:pt>
                <c:pt idx="9">
                  <c:v>16700.8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3-204F-AB62-CB2F763D3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89519"/>
        <c:axId val="707125103"/>
      </c:lineChart>
      <c:catAx>
        <c:axId val="70678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25103"/>
        <c:crosses val="autoZero"/>
        <c:auto val="1"/>
        <c:lblAlgn val="ctr"/>
        <c:lblOffset val="100"/>
        <c:noMultiLvlLbl val="0"/>
      </c:catAx>
      <c:valAx>
        <c:axId val="7071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78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Sheet1!$D$32:$D$37</c:f>
              <c:numCache>
                <c:formatCode>General</c:formatCode>
                <c:ptCount val="6"/>
                <c:pt idx="0">
                  <c:v>500</c:v>
                </c:pt>
                <c:pt idx="2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Sheet1!$E$32:$E$37</c:f>
              <c:numCache>
                <c:formatCode>0.00</c:formatCode>
                <c:ptCount val="6"/>
                <c:pt idx="0">
                  <c:v>436.45290000000006</c:v>
                </c:pt>
                <c:pt idx="2" formatCode="General">
                  <c:v>9673.8300000000017</c:v>
                </c:pt>
                <c:pt idx="4" formatCode="General">
                  <c:v>39452.43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E-1E45-9C4D-A5D7AE5E9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530784"/>
        <c:axId val="445600720"/>
      </c:lineChart>
      <c:catAx>
        <c:axId val="44553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 within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00720"/>
        <c:crosses val="autoZero"/>
        <c:auto val="1"/>
        <c:lblAlgn val="ctr"/>
        <c:lblOffset val="100"/>
        <c:noMultiLvlLbl val="0"/>
      </c:catAx>
      <c:valAx>
        <c:axId val="4456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Sheet1!$D$41:$D$46</c:f>
              <c:numCache>
                <c:formatCode>General</c:formatCode>
                <c:ptCount val="6"/>
                <c:pt idx="0">
                  <c:v>500</c:v>
                </c:pt>
                <c:pt idx="2">
                  <c:v>2500</c:v>
                </c:pt>
                <c:pt idx="4">
                  <c:v>5000</c:v>
                </c:pt>
              </c:numCache>
            </c:numRef>
          </c:cat>
          <c:val>
            <c:numRef>
              <c:f>Sheet1!$E$41:$E$46</c:f>
              <c:numCache>
                <c:formatCode>0.00</c:formatCode>
                <c:ptCount val="6"/>
                <c:pt idx="0">
                  <c:v>231.16269999999994</c:v>
                </c:pt>
                <c:pt idx="2">
                  <c:v>4399.8530000000001</c:v>
                </c:pt>
                <c:pt idx="4">
                  <c:v>16730.96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4-8F47-B6E2-D29F4EF74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530784"/>
        <c:axId val="445600720"/>
      </c:lineChart>
      <c:catAx>
        <c:axId val="44553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 within array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00720"/>
        <c:crosses val="autoZero"/>
        <c:auto val="1"/>
        <c:lblAlgn val="ctr"/>
        <c:lblOffset val="100"/>
        <c:noMultiLvlLbl val="0"/>
      </c:catAx>
      <c:valAx>
        <c:axId val="4456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29</xdr:row>
      <xdr:rowOff>0</xdr:rowOff>
    </xdr:from>
    <xdr:to>
      <xdr:col>10</xdr:col>
      <xdr:colOff>756355</xdr:colOff>
      <xdr:row>45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1D0393-7908-13BC-56E1-6131C031A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273050</xdr:colOff>
      <xdr:row>48</xdr:row>
      <xdr:rowOff>0</xdr:rowOff>
    </xdr:from>
    <xdr:to>
      <xdr:col>2</xdr:col>
      <xdr:colOff>1136650</xdr:colOff>
      <xdr:row>61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35320-6CE6-7DD0-4641-1E2E5CCF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1498600</xdr:colOff>
      <xdr:row>47</xdr:row>
      <xdr:rowOff>177800</xdr:rowOff>
    </xdr:from>
    <xdr:to>
      <xdr:col>5</xdr:col>
      <xdr:colOff>444500</xdr:colOff>
      <xdr:row>61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E37DEF-0997-3447-37FF-75EF0145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787400</xdr:colOff>
      <xdr:row>47</xdr:row>
      <xdr:rowOff>177800</xdr:rowOff>
    </xdr:from>
    <xdr:to>
      <xdr:col>9</xdr:col>
      <xdr:colOff>63500</xdr:colOff>
      <xdr:row>61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8FD6F5-451C-CF43-B9C1-DF895CDA3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273050</xdr:colOff>
      <xdr:row>63</xdr:row>
      <xdr:rowOff>63500</xdr:rowOff>
    </xdr:from>
    <xdr:to>
      <xdr:col>2</xdr:col>
      <xdr:colOff>1136650</xdr:colOff>
      <xdr:row>76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BD0EB-B71F-893A-F233-45B811186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1504950</xdr:colOff>
      <xdr:row>63</xdr:row>
      <xdr:rowOff>50800</xdr:rowOff>
    </xdr:from>
    <xdr:to>
      <xdr:col>5</xdr:col>
      <xdr:colOff>450850</xdr:colOff>
      <xdr:row>76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C1A3FB-7C21-2142-439D-082D8B33A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781050</xdr:colOff>
      <xdr:row>63</xdr:row>
      <xdr:rowOff>38100</xdr:rowOff>
    </xdr:from>
    <xdr:to>
      <xdr:col>9</xdr:col>
      <xdr:colOff>57150</xdr:colOff>
      <xdr:row>76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B367A7-207F-DCCD-591F-4038A0A35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275166</xdr:colOff>
      <xdr:row>78</xdr:row>
      <xdr:rowOff>166511</xdr:rowOff>
    </xdr:from>
    <xdr:to>
      <xdr:col>2</xdr:col>
      <xdr:colOff>1135944</xdr:colOff>
      <xdr:row>92</xdr:row>
      <xdr:rowOff>143933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782976-02E1-0915-3B67-5914413D3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1495778</xdr:colOff>
      <xdr:row>78</xdr:row>
      <xdr:rowOff>183445</xdr:rowOff>
    </xdr:from>
    <xdr:to>
      <xdr:col>5</xdr:col>
      <xdr:colOff>451556</xdr:colOff>
      <xdr:row>92</xdr:row>
      <xdr:rowOff>160867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43DC4D-8C43-9140-B3A9-E1FAD750F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54A8-68E5-EB4E-B935-F7A416FCE38F}">
  <dimension ref="A1:G46"/>
  <sheetViews>
    <sheetView tabSelected="1" topLeftCell="A3" zoomScaleNormal="100" workbookViewId="0">
      <selection activeCell="L39" sqref="L39"/>
    </sheetView>
  </sheetViews>
  <sheetFormatPr baseColWidth="10" defaultRowHeight="16" x14ac:dyDescent="0.2"/>
  <cols>
    <col min="1" max="1" width="27" bestFit="1" customWidth="1"/>
    <col min="2" max="2" width="21.6640625" bestFit="1" customWidth="1"/>
    <col min="3" max="3" width="26" bestFit="1" customWidth="1"/>
    <col min="4" max="4" width="21.83203125" bestFit="1" customWidth="1"/>
    <col min="5" max="5" width="26" bestFit="1" customWidth="1"/>
    <col min="6" max="6" width="21.83203125" bestFit="1" customWidth="1"/>
    <col min="7" max="7" width="26" bestFit="1" customWidth="1"/>
    <col min="11" max="11" width="18" customWidth="1"/>
  </cols>
  <sheetData>
    <row r="1" spans="1:7" x14ac:dyDescent="0.2">
      <c r="A1" t="s">
        <v>0</v>
      </c>
    </row>
    <row r="3" spans="1:7" x14ac:dyDescent="0.2">
      <c r="A3" s="1" t="s">
        <v>5</v>
      </c>
      <c r="B3" s="22"/>
      <c r="C3" s="22"/>
      <c r="D3" s="22"/>
      <c r="E3" s="22"/>
      <c r="F3" s="22"/>
      <c r="G3" s="22"/>
    </row>
    <row r="4" spans="1:7" x14ac:dyDescent="0.2">
      <c r="B4" s="23" t="s">
        <v>2</v>
      </c>
      <c r="C4" s="23"/>
      <c r="D4" s="24" t="s">
        <v>3</v>
      </c>
      <c r="E4" s="24"/>
      <c r="F4" s="25" t="s">
        <v>4</v>
      </c>
      <c r="G4" s="25"/>
    </row>
    <row r="5" spans="1:7" x14ac:dyDescent="0.2">
      <c r="A5" s="1" t="s">
        <v>1</v>
      </c>
      <c r="B5" s="2" t="s">
        <v>6</v>
      </c>
      <c r="C5" s="2" t="s">
        <v>9</v>
      </c>
      <c r="D5" s="3" t="s">
        <v>6</v>
      </c>
      <c r="E5" s="3" t="s">
        <v>9</v>
      </c>
      <c r="F5" s="4" t="s">
        <v>6</v>
      </c>
      <c r="G5" s="4" t="s">
        <v>9</v>
      </c>
    </row>
    <row r="6" spans="1:7" x14ac:dyDescent="0.2">
      <c r="A6" s="1">
        <v>0</v>
      </c>
      <c r="B6" s="5">
        <v>0.44289800000000001</v>
      </c>
      <c r="C6" s="10">
        <v>432.637</v>
      </c>
      <c r="D6" s="3">
        <v>9.4474900000000002</v>
      </c>
      <c r="E6" s="11">
        <f>1000000*0.00942454</f>
        <v>9424.5400000000009</v>
      </c>
      <c r="F6" s="4">
        <v>39.315300000000001</v>
      </c>
      <c r="G6" s="4">
        <f>1000000*0.0392717</f>
        <v>39271.699999999997</v>
      </c>
    </row>
    <row r="7" spans="1:7" x14ac:dyDescent="0.2">
      <c r="A7" s="1">
        <v>1</v>
      </c>
      <c r="B7" s="5">
        <v>0.44576900000000003</v>
      </c>
      <c r="C7" s="10">
        <v>434.80599999999998</v>
      </c>
      <c r="D7" s="3">
        <v>9.8092500000000005</v>
      </c>
      <c r="E7" s="3">
        <f>1000000*0.0097847</f>
        <v>9784.7000000000007</v>
      </c>
      <c r="F7" s="4">
        <v>40.084099999999999</v>
      </c>
      <c r="G7" s="4">
        <f>1000000*0.0400409</f>
        <v>40040.899999999994</v>
      </c>
    </row>
    <row r="8" spans="1:7" x14ac:dyDescent="0.2">
      <c r="A8" s="1">
        <v>2</v>
      </c>
      <c r="B8" s="5">
        <v>0.441714</v>
      </c>
      <c r="C8" s="10">
        <v>431.16199999999998</v>
      </c>
      <c r="D8" s="12">
        <v>9.4185999999999996</v>
      </c>
      <c r="E8" s="3">
        <f>1000000*0.0093963</f>
        <v>9396.2999999999993</v>
      </c>
      <c r="F8" s="4">
        <v>39.103200000000001</v>
      </c>
      <c r="G8" s="4">
        <f>1000000*0.0390597</f>
        <v>39059.700000000004</v>
      </c>
    </row>
    <row r="9" spans="1:7" x14ac:dyDescent="0.2">
      <c r="A9" s="1">
        <v>3</v>
      </c>
      <c r="B9" s="5">
        <v>0.44675700000000002</v>
      </c>
      <c r="C9" s="10">
        <v>435.815</v>
      </c>
      <c r="D9" s="3">
        <v>9.6864299999999997</v>
      </c>
      <c r="E9" s="11">
        <f>1000000*0.00966324</f>
        <v>9663.24</v>
      </c>
      <c r="F9" s="4">
        <v>39.332900000000002</v>
      </c>
      <c r="G9" s="4">
        <f>1000000*0.0392895</f>
        <v>39289.5</v>
      </c>
    </row>
    <row r="10" spans="1:7" x14ac:dyDescent="0.2">
      <c r="A10" s="1">
        <v>4</v>
      </c>
      <c r="B10" s="5">
        <v>0.44996199999999997</v>
      </c>
      <c r="C10" s="10">
        <v>439.03100000000001</v>
      </c>
      <c r="D10" s="3">
        <v>9.7640700000000002</v>
      </c>
      <c r="E10" s="11">
        <f>1000000*0.00974061</f>
        <v>9740.61</v>
      </c>
      <c r="F10" s="4">
        <v>39.295499999999997</v>
      </c>
      <c r="G10" s="4">
        <f>1000000*0.0392513</f>
        <v>39251.300000000003</v>
      </c>
    </row>
    <row r="11" spans="1:7" x14ac:dyDescent="0.2">
      <c r="A11" s="1">
        <v>5</v>
      </c>
      <c r="B11" s="5">
        <v>0.44875300000000001</v>
      </c>
      <c r="C11" s="10">
        <v>441.27</v>
      </c>
      <c r="D11" s="3">
        <v>9.8347800000000003</v>
      </c>
      <c r="E11" s="11">
        <f>1000000*0.00980966</f>
        <v>9809.66</v>
      </c>
      <c r="F11" s="4">
        <v>39.361600000000003</v>
      </c>
      <c r="G11" s="4">
        <f>1000000*0.0393165</f>
        <v>39316.5</v>
      </c>
    </row>
    <row r="12" spans="1:7" x14ac:dyDescent="0.2">
      <c r="A12" s="1">
        <v>6</v>
      </c>
      <c r="B12" s="5">
        <v>0.43747999999999998</v>
      </c>
      <c r="C12" s="10">
        <v>432.60700000000003</v>
      </c>
      <c r="D12" s="3">
        <v>9.5816300000000005</v>
      </c>
      <c r="E12" s="11">
        <f>1000000*0.00955707</f>
        <v>9557.0700000000015</v>
      </c>
      <c r="F12" s="4">
        <v>39.8538</v>
      </c>
      <c r="G12" s="4">
        <f>1000000*0.0398109</f>
        <v>39810.9</v>
      </c>
    </row>
    <row r="13" spans="1:7" x14ac:dyDescent="0.2">
      <c r="A13" s="1">
        <v>7</v>
      </c>
      <c r="B13" s="5">
        <v>0.450793</v>
      </c>
      <c r="C13" s="10">
        <v>440.55</v>
      </c>
      <c r="D13" s="3">
        <v>9.7834199999999996</v>
      </c>
      <c r="E13" s="11">
        <f>1000000*0.00975927</f>
        <v>9759.27</v>
      </c>
      <c r="F13" s="4">
        <v>39.228099999999998</v>
      </c>
      <c r="G13" s="4">
        <f>1000000*0.0391858</f>
        <v>39185.800000000003</v>
      </c>
    </row>
    <row r="14" spans="1:7" x14ac:dyDescent="0.2">
      <c r="A14" s="1">
        <v>8</v>
      </c>
      <c r="B14" s="5">
        <v>0.456841</v>
      </c>
      <c r="C14" s="10">
        <v>446.346</v>
      </c>
      <c r="D14" s="3">
        <v>9.7976700000000001</v>
      </c>
      <c r="E14" s="11">
        <f>1000000*0.00977237</f>
        <v>9772.3700000000008</v>
      </c>
      <c r="F14" s="4">
        <v>39.466500000000003</v>
      </c>
      <c r="G14" s="4">
        <f>1000000*0.0394207</f>
        <v>39420.700000000004</v>
      </c>
    </row>
    <row r="15" spans="1:7" x14ac:dyDescent="0.2">
      <c r="A15" s="1">
        <v>9</v>
      </c>
      <c r="B15" s="5">
        <v>0.437583</v>
      </c>
      <c r="C15" s="10">
        <v>430.30500000000001</v>
      </c>
      <c r="D15" s="3">
        <v>9.85412</v>
      </c>
      <c r="E15" s="11">
        <f>1000000*0.00983054</f>
        <v>9830.5400000000009</v>
      </c>
      <c r="F15" s="4">
        <v>39.921300000000002</v>
      </c>
      <c r="G15" s="4">
        <f>1000000*0.0398773</f>
        <v>39877.299999999996</v>
      </c>
    </row>
    <row r="16" spans="1:7" x14ac:dyDescent="0.2">
      <c r="A16" s="1" t="s">
        <v>10</v>
      </c>
      <c r="B16" s="8"/>
      <c r="C16" s="7"/>
      <c r="D16" s="7"/>
      <c r="E16" s="7"/>
      <c r="F16" s="7"/>
      <c r="G16" s="7"/>
    </row>
    <row r="17" spans="1:7" x14ac:dyDescent="0.2">
      <c r="B17" s="24" t="s">
        <v>2</v>
      </c>
      <c r="C17" s="24"/>
      <c r="D17" s="25" t="s">
        <v>3</v>
      </c>
      <c r="E17" s="25"/>
      <c r="F17" s="23" t="s">
        <v>4</v>
      </c>
      <c r="G17" s="23"/>
    </row>
    <row r="18" spans="1:7" x14ac:dyDescent="0.2">
      <c r="A18" s="1" t="s">
        <v>1</v>
      </c>
      <c r="B18" s="3" t="s">
        <v>6</v>
      </c>
      <c r="C18" s="3" t="s">
        <v>9</v>
      </c>
      <c r="D18" s="4" t="s">
        <v>6</v>
      </c>
      <c r="E18" s="4" t="s">
        <v>9</v>
      </c>
      <c r="F18" s="2" t="s">
        <v>6</v>
      </c>
      <c r="G18" s="2" t="s">
        <v>9</v>
      </c>
    </row>
    <row r="19" spans="1:7" x14ac:dyDescent="0.2">
      <c r="A19" s="1">
        <v>0</v>
      </c>
      <c r="B19" s="6">
        <v>0.222302</v>
      </c>
      <c r="C19" s="11">
        <f>B19*1000</f>
        <v>222.30199999999999</v>
      </c>
      <c r="D19" s="4">
        <v>4.3881699999999997</v>
      </c>
      <c r="E19" s="4">
        <f>D19*1000</f>
        <v>4388.17</v>
      </c>
      <c r="F19" s="9">
        <v>16.918299999999999</v>
      </c>
      <c r="G19" s="2">
        <f>F19*1000</f>
        <v>16918.3</v>
      </c>
    </row>
    <row r="20" spans="1:7" x14ac:dyDescent="0.2">
      <c r="A20" s="1">
        <v>1</v>
      </c>
      <c r="B20" s="6">
        <v>0.21909100000000001</v>
      </c>
      <c r="C20" s="11">
        <f t="shared" ref="C20:C28" si="0">B20*1000</f>
        <v>219.09100000000001</v>
      </c>
      <c r="D20" s="4">
        <v>4.44658</v>
      </c>
      <c r="E20" s="4">
        <f t="shared" ref="E20:E28" si="1">D20*1000</f>
        <v>4446.58</v>
      </c>
      <c r="F20" s="2">
        <v>16.729600000000001</v>
      </c>
      <c r="G20" s="2">
        <f t="shared" ref="G20:G28" si="2">F20*1000</f>
        <v>16729.600000000002</v>
      </c>
    </row>
    <row r="21" spans="1:7" x14ac:dyDescent="0.2">
      <c r="A21" s="1">
        <v>2</v>
      </c>
      <c r="B21" s="6">
        <v>0.235845</v>
      </c>
      <c r="C21" s="11">
        <f t="shared" si="0"/>
        <v>235.845</v>
      </c>
      <c r="D21" s="4">
        <v>4.3705400000000001</v>
      </c>
      <c r="E21" s="4">
        <f t="shared" si="1"/>
        <v>4370.54</v>
      </c>
      <c r="F21" s="2">
        <v>16.6981</v>
      </c>
      <c r="G21" s="2">
        <f t="shared" si="2"/>
        <v>16698.099999999999</v>
      </c>
    </row>
    <row r="22" spans="1:7" x14ac:dyDescent="0.2">
      <c r="A22" s="1">
        <v>3</v>
      </c>
      <c r="B22" s="6">
        <v>0.23428099999999999</v>
      </c>
      <c r="C22" s="11">
        <f t="shared" si="0"/>
        <v>234.28099999999998</v>
      </c>
      <c r="D22" s="4">
        <v>4.3912300000000002</v>
      </c>
      <c r="E22" s="4">
        <f t="shared" si="1"/>
        <v>4391.2300000000005</v>
      </c>
      <c r="F22" s="2">
        <v>16.6815</v>
      </c>
      <c r="G22" s="2">
        <f t="shared" si="2"/>
        <v>16681.5</v>
      </c>
    </row>
    <row r="23" spans="1:7" x14ac:dyDescent="0.2">
      <c r="A23" s="1">
        <v>4</v>
      </c>
      <c r="B23" s="6">
        <v>0.23776700000000001</v>
      </c>
      <c r="C23" s="11">
        <f t="shared" si="0"/>
        <v>237.767</v>
      </c>
      <c r="D23" s="4">
        <v>4.3766699999999998</v>
      </c>
      <c r="E23" s="4">
        <f t="shared" si="1"/>
        <v>4376.67</v>
      </c>
      <c r="F23" s="2">
        <v>16.706099999999999</v>
      </c>
      <c r="G23" s="2">
        <f t="shared" si="2"/>
        <v>16706.099999999999</v>
      </c>
    </row>
    <row r="24" spans="1:7" x14ac:dyDescent="0.2">
      <c r="A24" s="1">
        <v>5</v>
      </c>
      <c r="B24" s="6">
        <v>0.22770599999999999</v>
      </c>
      <c r="C24" s="11">
        <f t="shared" si="0"/>
        <v>227.70599999999999</v>
      </c>
      <c r="D24" s="4">
        <v>4.3870199999999997</v>
      </c>
      <c r="E24" s="4">
        <f t="shared" si="1"/>
        <v>4387.0199999999995</v>
      </c>
      <c r="F24" s="2">
        <v>16.738600000000002</v>
      </c>
      <c r="G24" s="2">
        <f t="shared" si="2"/>
        <v>16738.600000000002</v>
      </c>
    </row>
    <row r="25" spans="1:7" x14ac:dyDescent="0.2">
      <c r="A25" s="1">
        <v>6</v>
      </c>
      <c r="B25" s="6">
        <v>0.23383000000000001</v>
      </c>
      <c r="C25" s="11">
        <f t="shared" si="0"/>
        <v>233.83</v>
      </c>
      <c r="D25" s="16">
        <v>4.3646500000000001</v>
      </c>
      <c r="E25" s="4">
        <f t="shared" si="1"/>
        <v>4364.6500000000005</v>
      </c>
      <c r="F25" s="2">
        <v>16.724299999999999</v>
      </c>
      <c r="G25" s="2">
        <f t="shared" si="2"/>
        <v>16724.3</v>
      </c>
    </row>
    <row r="26" spans="1:7" x14ac:dyDescent="0.2">
      <c r="A26" s="1">
        <v>7</v>
      </c>
      <c r="B26" s="6">
        <v>0.23972499999999999</v>
      </c>
      <c r="C26" s="11">
        <f t="shared" si="0"/>
        <v>239.72499999999999</v>
      </c>
      <c r="D26" s="4">
        <v>4.4216199999999999</v>
      </c>
      <c r="E26" s="4">
        <f t="shared" si="1"/>
        <v>4421.62</v>
      </c>
      <c r="F26" s="2">
        <v>16.7042</v>
      </c>
      <c r="G26" s="2">
        <f t="shared" si="2"/>
        <v>16704.2</v>
      </c>
    </row>
    <row r="27" spans="1:7" x14ac:dyDescent="0.2">
      <c r="A27" s="1">
        <v>8</v>
      </c>
      <c r="B27" s="6">
        <v>0.22912299999999999</v>
      </c>
      <c r="C27" s="11">
        <f t="shared" si="0"/>
        <v>229.12299999999999</v>
      </c>
      <c r="D27" s="4">
        <v>4.4129100000000001</v>
      </c>
      <c r="E27" s="4">
        <f t="shared" si="1"/>
        <v>4412.91</v>
      </c>
      <c r="F27" s="2">
        <v>16.708100000000002</v>
      </c>
      <c r="G27" s="2">
        <f t="shared" si="2"/>
        <v>16708.100000000002</v>
      </c>
    </row>
    <row r="28" spans="1:7" x14ac:dyDescent="0.2">
      <c r="A28" s="1">
        <v>9</v>
      </c>
      <c r="B28" s="6">
        <v>0.231957</v>
      </c>
      <c r="C28" s="11">
        <f t="shared" si="0"/>
        <v>231.95699999999999</v>
      </c>
      <c r="D28" s="4">
        <v>4.4391400000000001</v>
      </c>
      <c r="E28" s="4">
        <f t="shared" si="1"/>
        <v>4439.1400000000003</v>
      </c>
      <c r="F28" s="2">
        <v>16.700800000000001</v>
      </c>
      <c r="G28" s="2">
        <f t="shared" si="2"/>
        <v>16700.8</v>
      </c>
    </row>
    <row r="30" spans="1:7" x14ac:dyDescent="0.2">
      <c r="A30" s="2" t="s">
        <v>7</v>
      </c>
      <c r="B30" s="7"/>
      <c r="C30" s="7"/>
      <c r="D30" s="7"/>
      <c r="E30" s="7"/>
      <c r="F30" s="14"/>
    </row>
    <row r="31" spans="1:7" x14ac:dyDescent="0.2">
      <c r="A31" s="7"/>
      <c r="B31" s="7"/>
      <c r="C31" s="7"/>
      <c r="D31" s="13" t="s">
        <v>14</v>
      </c>
      <c r="E31" s="2" t="s">
        <v>9</v>
      </c>
      <c r="F31" s="15" t="s">
        <v>15</v>
      </c>
    </row>
    <row r="32" spans="1:7" x14ac:dyDescent="0.2">
      <c r="A32" s="17" t="s">
        <v>11</v>
      </c>
      <c r="B32" s="17"/>
      <c r="C32" s="17"/>
      <c r="D32" s="18">
        <v>500</v>
      </c>
      <c r="E32" s="19">
        <f>SUM(C6:C15)/10</f>
        <v>436.45290000000006</v>
      </c>
      <c r="F32" s="26">
        <f>0</f>
        <v>0</v>
      </c>
    </row>
    <row r="33" spans="1:6" x14ac:dyDescent="0.2">
      <c r="A33" s="17"/>
      <c r="B33" s="17"/>
      <c r="C33" s="17"/>
      <c r="D33" s="18"/>
      <c r="E33" s="19"/>
      <c r="F33" s="27"/>
    </row>
    <row r="34" spans="1:6" x14ac:dyDescent="0.2">
      <c r="A34" s="17" t="s">
        <v>12</v>
      </c>
      <c r="B34" s="17"/>
      <c r="C34" s="17"/>
      <c r="D34" s="18">
        <v>2500</v>
      </c>
      <c r="E34" s="20">
        <f>SUM(E6:E15)/10</f>
        <v>9673.8300000000017</v>
      </c>
      <c r="F34" s="26">
        <f>(E34/E32)</f>
        <v>22.164659691801798</v>
      </c>
    </row>
    <row r="35" spans="1:6" x14ac:dyDescent="0.2">
      <c r="A35" s="17"/>
      <c r="B35" s="17"/>
      <c r="C35" s="17"/>
      <c r="D35" s="18"/>
      <c r="E35" s="20"/>
      <c r="F35" s="27"/>
    </row>
    <row r="36" spans="1:6" x14ac:dyDescent="0.2">
      <c r="A36" s="17" t="s">
        <v>13</v>
      </c>
      <c r="B36" s="17"/>
      <c r="C36" s="17"/>
      <c r="D36" s="18">
        <v>5000</v>
      </c>
      <c r="E36" s="20">
        <f>SUM(G6:G15)/10</f>
        <v>39452.43</v>
      </c>
      <c r="F36" s="26">
        <f>(E36/E32)</f>
        <v>90.393327664909535</v>
      </c>
    </row>
    <row r="37" spans="1:6" x14ac:dyDescent="0.2">
      <c r="A37" s="17"/>
      <c r="B37" s="17"/>
      <c r="C37" s="17"/>
      <c r="D37" s="18"/>
      <c r="E37" s="20"/>
      <c r="F37" s="27"/>
    </row>
    <row r="39" spans="1:6" x14ac:dyDescent="0.2">
      <c r="A39" s="3" t="s">
        <v>8</v>
      </c>
      <c r="B39" s="7"/>
      <c r="C39" s="7"/>
      <c r="D39" s="7"/>
      <c r="E39" s="7"/>
      <c r="F39" s="14"/>
    </row>
    <row r="40" spans="1:6" x14ac:dyDescent="0.2">
      <c r="A40" s="7"/>
      <c r="B40" s="7"/>
      <c r="C40" s="7"/>
      <c r="D40" s="13" t="s">
        <v>14</v>
      </c>
      <c r="E40" s="3" t="s">
        <v>9</v>
      </c>
      <c r="F40" s="15" t="s">
        <v>15</v>
      </c>
    </row>
    <row r="41" spans="1:6" x14ac:dyDescent="0.2">
      <c r="A41" s="17" t="s">
        <v>11</v>
      </c>
      <c r="B41" s="17"/>
      <c r="C41" s="17"/>
      <c r="D41" s="18">
        <v>500</v>
      </c>
      <c r="E41" s="21">
        <f>SUM(C19:C28)/10</f>
        <v>231.16269999999994</v>
      </c>
      <c r="F41" s="26">
        <f>0</f>
        <v>0</v>
      </c>
    </row>
    <row r="42" spans="1:6" x14ac:dyDescent="0.2">
      <c r="A42" s="17"/>
      <c r="B42" s="17"/>
      <c r="C42" s="17"/>
      <c r="D42" s="18"/>
      <c r="E42" s="21"/>
      <c r="F42" s="27"/>
    </row>
    <row r="43" spans="1:6" x14ac:dyDescent="0.2">
      <c r="A43" s="17" t="s">
        <v>12</v>
      </c>
      <c r="B43" s="17"/>
      <c r="C43" s="17"/>
      <c r="D43" s="18">
        <v>2500</v>
      </c>
      <c r="E43" s="21">
        <f>SUM(E19:E28)/10</f>
        <v>4399.8530000000001</v>
      </c>
      <c r="F43" s="26">
        <f>(E43/E41)</f>
        <v>19.033576783797738</v>
      </c>
    </row>
    <row r="44" spans="1:6" x14ac:dyDescent="0.2">
      <c r="A44" s="17"/>
      <c r="B44" s="17"/>
      <c r="C44" s="17"/>
      <c r="D44" s="18"/>
      <c r="E44" s="21"/>
      <c r="F44" s="27"/>
    </row>
    <row r="45" spans="1:6" x14ac:dyDescent="0.2">
      <c r="A45" s="17" t="s">
        <v>13</v>
      </c>
      <c r="B45" s="17"/>
      <c r="C45" s="17"/>
      <c r="D45" s="18">
        <v>5000</v>
      </c>
      <c r="E45" s="21">
        <f>SUM(G19:G28)/10</f>
        <v>16730.96</v>
      </c>
      <c r="F45" s="26">
        <f>(E45/E41)</f>
        <v>72.377420751704335</v>
      </c>
    </row>
    <row r="46" spans="1:6" x14ac:dyDescent="0.2">
      <c r="A46" s="17"/>
      <c r="B46" s="17"/>
      <c r="C46" s="17"/>
      <c r="D46" s="18"/>
      <c r="E46" s="21"/>
      <c r="F46" s="27"/>
    </row>
  </sheetData>
  <mergeCells count="31">
    <mergeCell ref="F45:F46"/>
    <mergeCell ref="F32:F33"/>
    <mergeCell ref="F34:F35"/>
    <mergeCell ref="F36:F37"/>
    <mergeCell ref="F41:F42"/>
    <mergeCell ref="F43:F44"/>
    <mergeCell ref="B3:G3"/>
    <mergeCell ref="B4:C4"/>
    <mergeCell ref="D4:E4"/>
    <mergeCell ref="F4:G4"/>
    <mergeCell ref="B17:C17"/>
    <mergeCell ref="D17:E17"/>
    <mergeCell ref="F17:G17"/>
    <mergeCell ref="A41:C42"/>
    <mergeCell ref="E41:E42"/>
    <mergeCell ref="A43:C44"/>
    <mergeCell ref="E43:E44"/>
    <mergeCell ref="A45:C46"/>
    <mergeCell ref="E45:E46"/>
    <mergeCell ref="D41:D42"/>
    <mergeCell ref="D43:D44"/>
    <mergeCell ref="D45:D46"/>
    <mergeCell ref="A32:C33"/>
    <mergeCell ref="D32:D33"/>
    <mergeCell ref="E32:E33"/>
    <mergeCell ref="D36:D37"/>
    <mergeCell ref="D34:D35"/>
    <mergeCell ref="E36:E37"/>
    <mergeCell ref="A36:C37"/>
    <mergeCell ref="E34:E35"/>
    <mergeCell ref="A34:C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2022-10-02T22:01:17Z</dcterms:created>
  <dcterms:modified xsi:type="dcterms:W3CDTF">2022-11-03T01:41:25Z</dcterms:modified>
</cp:coreProperties>
</file>